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mc:AlternateContent xmlns:mc="http://schemas.openxmlformats.org/markup-compatibility/2006">
    <mc:Choice Requires="x15">
      <x15ac:absPath xmlns:x15ac="http://schemas.microsoft.com/office/spreadsheetml/2010/11/ac" url="\\dot\DFSRoot01\Groups-TPMUCC\Program Management\Grants\RAISE 2021\J Working documents - HigPointIMD\M ApplicationInformatoin\"/>
    </mc:Choice>
  </mc:AlternateContent>
  <xr:revisionPtr revIDLastSave="0" documentId="8_{BE2D81AC-9D15-4673-A91E-500830D19F11}" xr6:coauthVersionLast="47" xr6:coauthVersionMax="47" xr10:uidLastSave="{00000000-0000-0000-0000-000000000000}"/>
  <bookViews>
    <workbookView xWindow="1275" yWindow="-120" windowWidth="27645" windowHeight="16440" xr2:uid="{A80150F5-5BAC-4528-853A-038E610AA428}"/>
  </bookViews>
  <sheets>
    <sheet name="UPFRONTS" sheetId="1" r:id="rId1"/>
    <sheet name="ACS" sheetId="3" r:id="rId2"/>
    <sheet name="TAZ" sheetId="4" r:id="rId3"/>
    <sheet name="DEMAND" sheetId="20" state="hidden" r:id="rId4"/>
    <sheet name="CRF" sheetId="16" state="hidden" r:id="rId5"/>
    <sheet name="SAFETY_CRF" sheetId="23" r:id="rId6"/>
    <sheet name="SAFETY_CRF_VEH" sheetId="26" r:id="rId7"/>
    <sheet name="CBI - BASELINE" sheetId="9" r:id="rId8"/>
    <sheet name="CBI - BUILD_SCENARIO" sheetId="22" r:id="rId9"/>
    <sheet name="RESULT_TABLES" sheetId="25" r:id="rId10"/>
    <sheet name="DROPDOWN2" sheetId="17" state="hidden" r:id="rId11"/>
    <sheet name="OPTIONAL - PROPERTY DATA" sheetId="6" state="hidden" r:id="rId12"/>
    <sheet name="CBI - MULTIPLIERS" sheetId="7" r:id="rId13"/>
    <sheet name="OUTPUT" sheetId="13" state="hidden" r:id="rId14"/>
    <sheet name="CMList" sheetId="14" r:id="rId15"/>
    <sheet name="DROPDOWNS" sheetId="2" state="hidden" r:id="rId16"/>
  </sheets>
  <externalReferences>
    <externalReference r:id="rId17"/>
  </externalReferences>
  <definedNames>
    <definedName name="Active">DROPDOWN2!$B$6:$M$6</definedName>
    <definedName name="Alternatives" localSheetId="9">[1]DROPDOWNS!$F$3:$F$6</definedName>
    <definedName name="Alternatives">DROPDOWNS!$F$3:$F$6</definedName>
    <definedName name="Baseline" localSheetId="9">[1]DROPDOWNS!$N$2:$N$4</definedName>
    <definedName name="Baseline">DROPDOWNS!$N$2:$N$4</definedName>
    <definedName name="COLLISIONS">DROPDOWNS!$D$2:$D$3</definedName>
    <definedName name="Control">DROPDOWN2!$B$7:$F$7</definedName>
    <definedName name="Crash" localSheetId="9">[1]DROPDOWNS!$D$2:$D$4</definedName>
    <definedName name="Crash">DROPDOWNS!$D$2:$D$4</definedName>
    <definedName name="Geometric">DROPDOWN2!$B$5:$AB$5</definedName>
    <definedName name="Interventions">DROPDOWNS!$H$3:$H$9</definedName>
    <definedName name="Lighting">DROPDOWN2!$B$2:$E$2</definedName>
    <definedName name="Location" localSheetId="9">[1]DROPDOWNS!$K$2:$K$5</definedName>
    <definedName name="Location">DROPDOWNS!$K$2:$K$5</definedName>
    <definedName name="Operation">DROPDOWN2!$B$4:$V$4</definedName>
    <definedName name="RECREATIONAL" localSheetId="9">[1]DROPDOWNS!$E$2:$E$3</definedName>
    <definedName name="RECREATIONAL">DROPDOWNS!$E$2:$E$3</definedName>
    <definedName name="Residual" localSheetId="9">[1]DROPDOWNS!$P$2:$P$4</definedName>
    <definedName name="Residual">DROPDOWNS!$P$2:$P$4</definedName>
    <definedName name="Shield">DROPDOWN2!$B$8:$G$8</definedName>
    <definedName name="Signal">DROPDOWN2!$B$3:$H$3</definedName>
    <definedName name="STATE">DROPDOWNS!$A$1:$A$51</definedName>
    <definedName name="STATES" localSheetId="9">[1]DROPDOWNS!$A$2:$A$51</definedName>
    <definedName name="STATES">DROPDOWNS!$A$2:$A$51</definedName>
    <definedName name="YEAR">DROPDOWNS!$B$1:$B$40</definedName>
    <definedName name="YEARS" localSheetId="9">[1]DROPDOWNS!$B$2:$B$40</definedName>
    <definedName name="YEARS">DROPDOWNS!$B$2:$B$40</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26" l="1"/>
  <c r="K22" i="26" s="1"/>
  <c r="O11" i="26"/>
  <c r="O10" i="26"/>
  <c r="O9" i="26"/>
  <c r="O8" i="26"/>
  <c r="O7" i="26"/>
  <c r="O6" i="26"/>
  <c r="O5" i="26"/>
  <c r="G13" i="4" l="1"/>
  <c r="F17" i="1" l="1"/>
  <c r="AB35" i="25" l="1"/>
  <c r="AA35" i="25"/>
  <c r="AB34" i="25"/>
  <c r="AA34" i="25"/>
  <c r="AB33" i="25"/>
  <c r="AA33" i="25"/>
  <c r="AB32" i="25"/>
  <c r="AA32" i="25"/>
  <c r="AB31" i="25"/>
  <c r="AA31" i="25"/>
  <c r="AB30" i="25"/>
  <c r="AA30" i="25"/>
  <c r="AC30" i="25" s="1"/>
  <c r="AB29" i="25"/>
  <c r="AC29" i="25" s="1"/>
  <c r="AA29" i="25"/>
  <c r="AB28" i="25"/>
  <c r="AA28" i="25"/>
  <c r="AB27" i="25"/>
  <c r="AA27" i="25"/>
  <c r="AB26" i="25"/>
  <c r="AA26" i="25"/>
  <c r="AB25" i="25"/>
  <c r="AC25" i="25" s="1"/>
  <c r="AA25" i="25"/>
  <c r="AB24" i="25"/>
  <c r="AA24" i="25"/>
  <c r="AB23" i="25"/>
  <c r="AC23" i="25" s="1"/>
  <c r="AA23" i="25"/>
  <c r="AB22" i="25"/>
  <c r="AA22" i="25"/>
  <c r="AB21" i="25"/>
  <c r="AA21" i="25"/>
  <c r="AB20" i="25"/>
  <c r="AA20" i="25"/>
  <c r="AB19" i="25"/>
  <c r="AC19" i="25" s="1"/>
  <c r="AA19" i="25"/>
  <c r="AB18" i="25"/>
  <c r="AA18" i="25"/>
  <c r="AB17" i="25"/>
  <c r="AA17" i="25"/>
  <c r="AB16" i="25"/>
  <c r="AA16" i="25"/>
  <c r="AB15" i="25"/>
  <c r="AA15" i="25"/>
  <c r="AB14" i="25"/>
  <c r="AC14" i="25" s="1"/>
  <c r="AA14" i="25"/>
  <c r="AB13" i="25"/>
  <c r="AA13" i="25"/>
  <c r="AB12" i="25"/>
  <c r="AA12" i="25"/>
  <c r="AB11" i="25"/>
  <c r="AC11" i="25" s="1"/>
  <c r="AA11" i="25"/>
  <c r="AB10" i="25"/>
  <c r="AA10" i="25"/>
  <c r="AB9" i="25"/>
  <c r="AA9" i="25"/>
  <c r="AB8" i="25"/>
  <c r="AA8" i="25"/>
  <c r="AB7" i="25"/>
  <c r="AA7" i="25"/>
  <c r="G5" i="20"/>
  <c r="H14" i="3"/>
  <c r="I14" i="3"/>
  <c r="J14" i="3"/>
  <c r="K14" i="3"/>
  <c r="L14" i="3"/>
  <c r="M14" i="3"/>
  <c r="N14" i="3"/>
  <c r="O14" i="3"/>
  <c r="P14" i="3"/>
  <c r="Q14" i="3"/>
  <c r="R14" i="3"/>
  <c r="G14" i="3"/>
  <c r="I13" i="3"/>
  <c r="J13" i="3"/>
  <c r="K13" i="3"/>
  <c r="L13" i="3"/>
  <c r="M13" i="3"/>
  <c r="N13" i="3"/>
  <c r="O13" i="3"/>
  <c r="P13" i="3"/>
  <c r="Q13" i="3"/>
  <c r="R13" i="3"/>
  <c r="H13" i="3"/>
  <c r="G13" i="3"/>
  <c r="AC32" i="25" l="1"/>
  <c r="F35" i="1"/>
  <c r="AC35" i="25"/>
  <c r="AC15" i="25"/>
  <c r="AC34" i="25"/>
  <c r="AC18" i="25"/>
  <c r="AC24" i="25"/>
  <c r="AC8" i="25"/>
  <c r="AC20" i="25"/>
  <c r="AC26" i="25"/>
  <c r="H398" i="7"/>
  <c r="AC33" i="25"/>
  <c r="AC10" i="25"/>
  <c r="AC16" i="25"/>
  <c r="AC22" i="25"/>
  <c r="AC7" i="25"/>
  <c r="AC21" i="25"/>
  <c r="AC12" i="25"/>
  <c r="AC31" i="25"/>
  <c r="AC27" i="25"/>
  <c r="AC28" i="25"/>
  <c r="AC9" i="25"/>
  <c r="AC13" i="25"/>
  <c r="AC17" i="25"/>
  <c r="L322" i="13"/>
  <c r="L268" i="13"/>
  <c r="AC36" i="25" l="1"/>
  <c r="D16" i="23"/>
  <c r="D17" i="23"/>
  <c r="D18" i="23"/>
  <c r="D15" i="23"/>
  <c r="O6" i="23"/>
  <c r="O7" i="23"/>
  <c r="O8" i="23"/>
  <c r="O9" i="23"/>
  <c r="O10" i="23"/>
  <c r="O11" i="23"/>
  <c r="O5" i="23"/>
  <c r="E12" i="23" l="1"/>
  <c r="J23" i="23" s="1"/>
  <c r="AK21" i="16"/>
  <c r="G6" i="20"/>
  <c r="I24" i="23" l="1"/>
  <c r="F21" i="23"/>
  <c r="I21" i="23"/>
  <c r="K21" i="23"/>
  <c r="K23" i="23"/>
  <c r="J21" i="23"/>
  <c r="I23" i="23"/>
  <c r="F24" i="23"/>
  <c r="H21" i="23"/>
  <c r="F22" i="23"/>
  <c r="E35" i="23" s="1"/>
  <c r="H24" i="23"/>
  <c r="H22" i="23"/>
  <c r="E33" i="23" s="1"/>
  <c r="J22" i="23"/>
  <c r="E31" i="23" s="1"/>
  <c r="K22" i="23"/>
  <c r="E30" i="23" s="1"/>
  <c r="G21" i="23"/>
  <c r="L22" i="23"/>
  <c r="E29" i="23" s="1"/>
  <c r="L23" i="23"/>
  <c r="G23" i="23"/>
  <c r="G22" i="23"/>
  <c r="E34" i="23" s="1"/>
  <c r="L24" i="23"/>
  <c r="G24" i="23"/>
  <c r="L21" i="23"/>
  <c r="I22" i="23"/>
  <c r="E32" i="23" s="1"/>
  <c r="F23" i="23"/>
  <c r="J24" i="23"/>
  <c r="H23" i="23"/>
  <c r="K24" i="23"/>
  <c r="D23" i="23" l="1"/>
  <c r="D24" i="23"/>
  <c r="D21" i="23"/>
  <c r="D22" i="23"/>
  <c r="B7" i="20"/>
  <c r="G7" i="20"/>
  <c r="J214" i="7" l="1"/>
  <c r="G43" i="22" s="1"/>
  <c r="H36" i="13" s="1"/>
  <c r="C215" i="7"/>
  <c r="F207" i="22" l="1"/>
  <c r="F158" i="22"/>
  <c r="F112" i="22"/>
  <c r="F74" i="22"/>
  <c r="F73" i="22"/>
  <c r="F72" i="22"/>
  <c r="F71" i="22"/>
  <c r="F69" i="22"/>
  <c r="F68" i="22"/>
  <c r="F67" i="22"/>
  <c r="F66" i="22"/>
  <c r="G60" i="22"/>
  <c r="G65" i="22" s="1"/>
  <c r="G59" i="22"/>
  <c r="H55" i="22"/>
  <c r="G55" i="22"/>
  <c r="H53" i="22"/>
  <c r="G53" i="22"/>
  <c r="H49" i="22"/>
  <c r="G49" i="22"/>
  <c r="G46" i="22"/>
  <c r="F43" i="22"/>
  <c r="F42" i="22"/>
  <c r="F41" i="22"/>
  <c r="F40" i="22"/>
  <c r="F39" i="22"/>
  <c r="H35" i="22"/>
  <c r="G35" i="22"/>
  <c r="H29" i="22"/>
  <c r="G29" i="22"/>
  <c r="H28" i="22"/>
  <c r="I15" i="13" s="1"/>
  <c r="G28" i="22"/>
  <c r="H15" i="13" s="1"/>
  <c r="H23" i="22"/>
  <c r="G23" i="22"/>
  <c r="H18" i="22"/>
  <c r="G18" i="22"/>
  <c r="F18" i="22"/>
  <c r="J14" i="22"/>
  <c r="F13" i="22"/>
  <c r="F10" i="22"/>
  <c r="F4" i="22"/>
  <c r="F3" i="22"/>
  <c r="F2" i="22"/>
  <c r="G77" i="22" l="1"/>
  <c r="G47" i="22"/>
  <c r="H42" i="13" s="1"/>
  <c r="H41" i="13"/>
  <c r="G78" i="22"/>
  <c r="G91" i="22"/>
  <c r="G70" i="22"/>
  <c r="G256" i="22"/>
  <c r="G261" i="22" s="1"/>
  <c r="G263" i="22" s="1"/>
  <c r="G290" i="22"/>
  <c r="G284" i="22"/>
  <c r="G244" i="22"/>
  <c r="G266" i="22"/>
  <c r="G251" i="22"/>
  <c r="G237" i="22"/>
  <c r="G239" i="22" s="1"/>
  <c r="G221" i="22"/>
  <c r="G182" i="22"/>
  <c r="G195" i="22" s="1"/>
  <c r="G136" i="22"/>
  <c r="G159" i="22" s="1"/>
  <c r="G90" i="22"/>
  <c r="H59" i="22"/>
  <c r="G291" i="22"/>
  <c r="G285" i="22"/>
  <c r="G257" i="22"/>
  <c r="G267" i="22"/>
  <c r="G245" i="22"/>
  <c r="G248" i="22" s="1"/>
  <c r="G252" i="22"/>
  <c r="G228" i="22"/>
  <c r="G222" i="22"/>
  <c r="G238" i="22"/>
  <c r="G183" i="22"/>
  <c r="G149" i="22"/>
  <c r="G145" i="22"/>
  <c r="G153" i="22"/>
  <c r="G107" i="22"/>
  <c r="G141" i="22"/>
  <c r="G137" i="22"/>
  <c r="G83" i="22"/>
  <c r="G95" i="22"/>
  <c r="G99" i="22"/>
  <c r="G103" i="22"/>
  <c r="B6" i="20"/>
  <c r="G253" i="22" l="1"/>
  <c r="G269" i="22"/>
  <c r="G268" i="22"/>
  <c r="G231" i="22"/>
  <c r="G229" i="22"/>
  <c r="G230" i="22"/>
  <c r="G233" i="22"/>
  <c r="G234" i="22"/>
  <c r="H290" i="22"/>
  <c r="H284" i="22"/>
  <c r="H266" i="22"/>
  <c r="H256" i="22"/>
  <c r="H261" i="22" s="1"/>
  <c r="H263" i="22" s="1"/>
  <c r="H251" i="22"/>
  <c r="H237" i="22"/>
  <c r="H239" i="22" s="1"/>
  <c r="H244" i="22"/>
  <c r="H221" i="22"/>
  <c r="H182" i="22"/>
  <c r="H195" i="22" s="1"/>
  <c r="H90" i="22"/>
  <c r="H77" i="22"/>
  <c r="H136" i="22"/>
  <c r="H159" i="22" s="1"/>
  <c r="I59" i="22"/>
  <c r="H60" i="22"/>
  <c r="G113" i="22"/>
  <c r="G246" i="22"/>
  <c r="G247" i="22"/>
  <c r="G272" i="22"/>
  <c r="G273" i="22"/>
  <c r="G271" i="22"/>
  <c r="G208" i="22"/>
  <c r="G258" i="22"/>
  <c r="G262" i="22"/>
  <c r="G196" i="22"/>
  <c r="G209" i="22" s="1"/>
  <c r="G160" i="22"/>
  <c r="G114" i="22"/>
  <c r="G240" i="22"/>
  <c r="G241" i="22"/>
  <c r="G297" i="22"/>
  <c r="G292" i="22"/>
  <c r="G280" i="22"/>
  <c r="G281" i="22" s="1"/>
  <c r="G278" i="22"/>
  <c r="G275" i="22"/>
  <c r="G274" i="22"/>
  <c r="G276" i="22" s="1"/>
  <c r="J14" i="9"/>
  <c r="G270" i="22" l="1"/>
  <c r="H269" i="22"/>
  <c r="H268" i="22"/>
  <c r="H291" i="22"/>
  <c r="H297" i="22" s="1"/>
  <c r="H285" i="22"/>
  <c r="H257" i="22"/>
  <c r="H267" i="22"/>
  <c r="H252" i="22"/>
  <c r="H253" i="22" s="1"/>
  <c r="H238" i="22"/>
  <c r="H245" i="22"/>
  <c r="H248" i="22" s="1"/>
  <c r="H222" i="22"/>
  <c r="H228" i="22"/>
  <c r="H153" i="22"/>
  <c r="H183" i="22"/>
  <c r="H149" i="22"/>
  <c r="H141" i="22"/>
  <c r="H145" i="22"/>
  <c r="H137" i="22"/>
  <c r="H78" i="22"/>
  <c r="H83" i="22"/>
  <c r="H103" i="22"/>
  <c r="H99" i="22"/>
  <c r="H95" i="22"/>
  <c r="H91" i="22"/>
  <c r="H107" i="22"/>
  <c r="H70" i="22"/>
  <c r="H65" i="22"/>
  <c r="I256" i="22"/>
  <c r="I261" i="22" s="1"/>
  <c r="I263" i="22" s="1"/>
  <c r="I266" i="22"/>
  <c r="I284" i="22"/>
  <c r="I290" i="22"/>
  <c r="I251" i="22"/>
  <c r="I237" i="22"/>
  <c r="I239" i="22" s="1"/>
  <c r="I244" i="22"/>
  <c r="I221" i="22"/>
  <c r="I182" i="22"/>
  <c r="I195" i="22" s="1"/>
  <c r="I136" i="22"/>
  <c r="I159" i="22" s="1"/>
  <c r="I77" i="22"/>
  <c r="I90" i="22"/>
  <c r="J59" i="22"/>
  <c r="I60" i="22"/>
  <c r="H280" i="22"/>
  <c r="H281" i="22" s="1"/>
  <c r="H275" i="22"/>
  <c r="H274" i="22"/>
  <c r="H276" i="22" s="1"/>
  <c r="H278" i="22"/>
  <c r="H113" i="22"/>
  <c r="H208" i="22"/>
  <c r="O88" i="1"/>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H270" i="22" l="1"/>
  <c r="I269" i="22"/>
  <c r="I268" i="22"/>
  <c r="D263" i="22"/>
  <c r="H231" i="22"/>
  <c r="H233" i="22"/>
  <c r="H230" i="22"/>
  <c r="H229" i="22"/>
  <c r="I278" i="22"/>
  <c r="I275" i="22"/>
  <c r="I274" i="22"/>
  <c r="I276" i="22" s="1"/>
  <c r="I280" i="22"/>
  <c r="I281" i="22" s="1"/>
  <c r="H246" i="22"/>
  <c r="H247" i="22"/>
  <c r="I208" i="22"/>
  <c r="H241" i="22"/>
  <c r="H240" i="22"/>
  <c r="H271" i="22"/>
  <c r="H273" i="22"/>
  <c r="H272" i="22"/>
  <c r="H196" i="22"/>
  <c r="H209" i="22" s="1"/>
  <c r="H262" i="22"/>
  <c r="H258" i="22"/>
  <c r="I285" i="22"/>
  <c r="I291" i="22"/>
  <c r="I297" i="22" s="1"/>
  <c r="I257" i="22"/>
  <c r="I238" i="22"/>
  <c r="I267" i="22"/>
  <c r="I252" i="22"/>
  <c r="I253" i="22" s="1"/>
  <c r="I245" i="22"/>
  <c r="I248" i="22" s="1"/>
  <c r="I228" i="22"/>
  <c r="I222" i="22"/>
  <c r="I183" i="22"/>
  <c r="I153" i="22"/>
  <c r="I103" i="22"/>
  <c r="I95" i="22"/>
  <c r="I141" i="22"/>
  <c r="I137" i="22"/>
  <c r="I145" i="22"/>
  <c r="I107" i="22"/>
  <c r="I99" i="22"/>
  <c r="I91" i="22"/>
  <c r="I149" i="22"/>
  <c r="I70" i="22"/>
  <c r="I83" i="22"/>
  <c r="I78" i="22"/>
  <c r="I65" i="22"/>
  <c r="J284" i="22"/>
  <c r="J290" i="22"/>
  <c r="J266" i="22"/>
  <c r="J237" i="22"/>
  <c r="J239" i="22" s="1"/>
  <c r="J256" i="22"/>
  <c r="J261" i="22" s="1"/>
  <c r="J263" i="22" s="1"/>
  <c r="J244" i="22"/>
  <c r="J251" i="22"/>
  <c r="J221" i="22"/>
  <c r="J182" i="22"/>
  <c r="J195" i="22" s="1"/>
  <c r="J136" i="22"/>
  <c r="J159" i="22" s="1"/>
  <c r="J90" i="22"/>
  <c r="J77" i="22"/>
  <c r="K59" i="22"/>
  <c r="J60" i="22"/>
  <c r="I113" i="22"/>
  <c r="H160" i="22"/>
  <c r="H114" i="22"/>
  <c r="H234" i="22"/>
  <c r="H292" i="22"/>
  <c r="G28" i="9"/>
  <c r="H28" i="9"/>
  <c r="I270" i="22" l="1"/>
  <c r="J269" i="22"/>
  <c r="J268" i="22"/>
  <c r="I231" i="22"/>
  <c r="I233" i="22"/>
  <c r="I230" i="22"/>
  <c r="I229" i="22"/>
  <c r="J113" i="22"/>
  <c r="J208" i="22"/>
  <c r="I273" i="22"/>
  <c r="I271" i="22"/>
  <c r="I272" i="22"/>
  <c r="I240" i="22"/>
  <c r="I241" i="22"/>
  <c r="I292" i="22"/>
  <c r="I262" i="22"/>
  <c r="I258" i="22"/>
  <c r="J291" i="22"/>
  <c r="J297" i="22" s="1"/>
  <c r="J267" i="22"/>
  <c r="J285" i="22"/>
  <c r="J257" i="22"/>
  <c r="J252" i="22"/>
  <c r="J253" i="22" s="1"/>
  <c r="J245" i="22"/>
  <c r="J248" i="22" s="1"/>
  <c r="J238" i="22"/>
  <c r="J228" i="22"/>
  <c r="J222" i="22"/>
  <c r="J153" i="22"/>
  <c r="J183" i="22"/>
  <c r="J149" i="22"/>
  <c r="J145" i="22"/>
  <c r="J141" i="22"/>
  <c r="J137" i="22"/>
  <c r="J103" i="22"/>
  <c r="J99" i="22"/>
  <c r="J95" i="22"/>
  <c r="J91" i="22"/>
  <c r="J107" i="22"/>
  <c r="J83" i="22"/>
  <c r="J78" i="22"/>
  <c r="J65" i="22"/>
  <c r="J70" i="22"/>
  <c r="I196" i="22"/>
  <c r="I209" i="22" s="1"/>
  <c r="K290" i="22"/>
  <c r="K266" i="22"/>
  <c r="K284" i="22"/>
  <c r="K251" i="22"/>
  <c r="K256" i="22"/>
  <c r="K261" i="22" s="1"/>
  <c r="K263" i="22" s="1"/>
  <c r="K244" i="22"/>
  <c r="K237" i="22"/>
  <c r="K221" i="22"/>
  <c r="K182" i="22"/>
  <c r="K195" i="22" s="1"/>
  <c r="K136" i="22"/>
  <c r="K159" i="22" s="1"/>
  <c r="K77" i="22"/>
  <c r="K60" i="22"/>
  <c r="L59" i="22"/>
  <c r="K90" i="22"/>
  <c r="I160" i="22"/>
  <c r="I114" i="22"/>
  <c r="I234" i="22"/>
  <c r="J278" i="22"/>
  <c r="J275" i="22"/>
  <c r="J280" i="22"/>
  <c r="J281" i="22" s="1"/>
  <c r="J274" i="22"/>
  <c r="J276" i="22" s="1"/>
  <c r="I246" i="22"/>
  <c r="I247" i="22"/>
  <c r="E12" i="25" l="1"/>
  <c r="J270" i="22"/>
  <c r="J231" i="22"/>
  <c r="J233" i="22"/>
  <c r="J230" i="22"/>
  <c r="J229" i="22"/>
  <c r="J292" i="22"/>
  <c r="K278" i="22"/>
  <c r="J234" i="22"/>
  <c r="K208" i="22"/>
  <c r="J241" i="22"/>
  <c r="J240" i="22"/>
  <c r="J160" i="22"/>
  <c r="J114" i="22"/>
  <c r="J247" i="22"/>
  <c r="J246" i="22"/>
  <c r="K113" i="22"/>
  <c r="J262" i="22"/>
  <c r="J258" i="22"/>
  <c r="L284" i="22"/>
  <c r="L290" i="22"/>
  <c r="L237" i="22"/>
  <c r="L256" i="22"/>
  <c r="L261" i="22" s="1"/>
  <c r="L263" i="22" s="1"/>
  <c r="L244" i="22"/>
  <c r="L266" i="22"/>
  <c r="L251" i="22"/>
  <c r="L221" i="22"/>
  <c r="L182" i="22"/>
  <c r="L195" i="22" s="1"/>
  <c r="L136" i="22"/>
  <c r="L159" i="22" s="1"/>
  <c r="L77" i="22"/>
  <c r="L90" i="22"/>
  <c r="M59" i="22"/>
  <c r="L60" i="22"/>
  <c r="E13" i="25" s="1"/>
  <c r="J196" i="22"/>
  <c r="J209" i="22" s="1"/>
  <c r="K285" i="22"/>
  <c r="K291" i="22"/>
  <c r="K297" i="22" s="1"/>
  <c r="K238" i="22"/>
  <c r="K267" i="22"/>
  <c r="K257" i="22"/>
  <c r="K252" i="22"/>
  <c r="K253" i="22" s="1"/>
  <c r="V12" i="25" s="1"/>
  <c r="K245" i="22"/>
  <c r="K228" i="22"/>
  <c r="K222" i="22"/>
  <c r="K183" i="22"/>
  <c r="K153" i="22"/>
  <c r="K149" i="22"/>
  <c r="K145" i="22"/>
  <c r="K141" i="22"/>
  <c r="K137" i="22"/>
  <c r="K83" i="22"/>
  <c r="K103" i="22"/>
  <c r="K99" i="22"/>
  <c r="K95" i="22"/>
  <c r="K91" i="22"/>
  <c r="K107" i="22"/>
  <c r="K70" i="22"/>
  <c r="K78" i="22"/>
  <c r="K65" i="22"/>
  <c r="J273" i="22"/>
  <c r="J271" i="22"/>
  <c r="J272" i="22"/>
  <c r="K292" i="22" l="1"/>
  <c r="L208" i="22"/>
  <c r="M290" i="22"/>
  <c r="M284" i="22"/>
  <c r="M256" i="22"/>
  <c r="M261" i="22" s="1"/>
  <c r="M263" i="22" s="1"/>
  <c r="M244" i="22"/>
  <c r="M266" i="22"/>
  <c r="M237" i="22"/>
  <c r="M221" i="22"/>
  <c r="M251" i="22"/>
  <c r="M136" i="22"/>
  <c r="M159" i="22" s="1"/>
  <c r="M182" i="22"/>
  <c r="M195" i="22" s="1"/>
  <c r="M77" i="22"/>
  <c r="M90" i="22"/>
  <c r="N59" i="22"/>
  <c r="M60" i="22"/>
  <c r="L113" i="22"/>
  <c r="K272" i="22"/>
  <c r="K196" i="22"/>
  <c r="K209" i="22" s="1"/>
  <c r="K160" i="22"/>
  <c r="K114" i="22"/>
  <c r="L291" i="22"/>
  <c r="L297" i="22" s="1"/>
  <c r="L285" i="22"/>
  <c r="L267" i="22"/>
  <c r="L245" i="22"/>
  <c r="L257" i="22"/>
  <c r="L252" i="22"/>
  <c r="L222" i="22"/>
  <c r="L228" i="22"/>
  <c r="L238" i="22"/>
  <c r="L183" i="22"/>
  <c r="L153" i="22"/>
  <c r="L145" i="22"/>
  <c r="L137" i="22"/>
  <c r="L149" i="22"/>
  <c r="L141" i="22"/>
  <c r="L107" i="22"/>
  <c r="L78" i="22"/>
  <c r="L103" i="22"/>
  <c r="L99" i="22"/>
  <c r="L95" i="22"/>
  <c r="L91" i="22"/>
  <c r="L70" i="22"/>
  <c r="L83" i="22"/>
  <c r="L65" i="22"/>
  <c r="L278" i="22"/>
  <c r="K262" i="22"/>
  <c r="B27" i="20"/>
  <c r="C22" i="20" s="1"/>
  <c r="Y12" i="25" l="1"/>
  <c r="P12" i="25"/>
  <c r="L262" i="22"/>
  <c r="L272" i="22"/>
  <c r="M285" i="22"/>
  <c r="M267" i="22"/>
  <c r="M291" i="22"/>
  <c r="M297" i="22" s="1"/>
  <c r="M252" i="22"/>
  <c r="M257" i="22"/>
  <c r="M245" i="22"/>
  <c r="M238" i="22"/>
  <c r="M222" i="22"/>
  <c r="M228" i="22"/>
  <c r="M183" i="22"/>
  <c r="M153" i="22"/>
  <c r="M149" i="22"/>
  <c r="M145" i="22"/>
  <c r="M141" i="22"/>
  <c r="M137" i="22"/>
  <c r="M107" i="22"/>
  <c r="M99" i="22"/>
  <c r="M91" i="22"/>
  <c r="M103" i="22"/>
  <c r="M95" i="22"/>
  <c r="M70" i="22"/>
  <c r="M65" i="22"/>
  <c r="M83" i="22"/>
  <c r="M78" i="22"/>
  <c r="N290" i="22"/>
  <c r="N284" i="22"/>
  <c r="N256" i="22"/>
  <c r="N261" i="22" s="1"/>
  <c r="N263" i="22" s="1"/>
  <c r="N266" i="22"/>
  <c r="N244" i="22"/>
  <c r="N221" i="22"/>
  <c r="N251" i="22"/>
  <c r="N237" i="22"/>
  <c r="N182" i="22"/>
  <c r="N195" i="22" s="1"/>
  <c r="N90" i="22"/>
  <c r="N136" i="22"/>
  <c r="N159" i="22" s="1"/>
  <c r="N77" i="22"/>
  <c r="N60" i="22"/>
  <c r="O59" i="22"/>
  <c r="M278" i="22"/>
  <c r="M113" i="22"/>
  <c r="L196" i="22"/>
  <c r="L209" i="22" s="1"/>
  <c r="L292" i="22"/>
  <c r="L160" i="22"/>
  <c r="L114" i="22"/>
  <c r="M208" i="22"/>
  <c r="C26" i="20"/>
  <c r="C24" i="20"/>
  <c r="C25" i="20"/>
  <c r="C23" i="20"/>
  <c r="F36" i="1"/>
  <c r="O35" i="1"/>
  <c r="F34" i="1"/>
  <c r="F33" i="1"/>
  <c r="O36" i="1" l="1"/>
  <c r="N257" i="22"/>
  <c r="N285" i="22"/>
  <c r="N291" i="22"/>
  <c r="N297" i="22" s="1"/>
  <c r="N267" i="22"/>
  <c r="N245" i="22"/>
  <c r="N238" i="22"/>
  <c r="N228" i="22"/>
  <c r="N222" i="22"/>
  <c r="N252" i="22"/>
  <c r="N183" i="22"/>
  <c r="N153" i="22"/>
  <c r="N149" i="22"/>
  <c r="N145" i="22"/>
  <c r="N141" i="22"/>
  <c r="N137" i="22"/>
  <c r="N107" i="22"/>
  <c r="N65" i="22"/>
  <c r="N78" i="22"/>
  <c r="N83" i="22"/>
  <c r="N103" i="22"/>
  <c r="N99" i="22"/>
  <c r="N95" i="22"/>
  <c r="N70" i="22"/>
  <c r="N91" i="22"/>
  <c r="M292" i="22"/>
  <c r="N278" i="22"/>
  <c r="M196" i="22"/>
  <c r="M209" i="22" s="1"/>
  <c r="M272" i="22"/>
  <c r="N113" i="22"/>
  <c r="N208" i="22"/>
  <c r="M160" i="22"/>
  <c r="M114" i="22"/>
  <c r="M262" i="22"/>
  <c r="O284" i="22"/>
  <c r="O290" i="22"/>
  <c r="O256" i="22"/>
  <c r="O261" i="22" s="1"/>
  <c r="O263" i="22" s="1"/>
  <c r="O244" i="22"/>
  <c r="O266" i="22"/>
  <c r="O251" i="22"/>
  <c r="O237" i="22"/>
  <c r="O221" i="22"/>
  <c r="O182" i="22"/>
  <c r="O195" i="22" s="1"/>
  <c r="O136" i="22"/>
  <c r="O159" i="22" s="1"/>
  <c r="O90" i="22"/>
  <c r="O60" i="22"/>
  <c r="P59" i="22"/>
  <c r="O77" i="22"/>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F2" i="14"/>
  <c r="H328"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G42" i="13"/>
  <c r="G41" i="13"/>
  <c r="G4" i="13"/>
  <c r="G3" i="13"/>
  <c r="F74" i="9"/>
  <c r="F73" i="9"/>
  <c r="F72" i="9"/>
  <c r="F71" i="9"/>
  <c r="F69" i="9"/>
  <c r="F68" i="9"/>
  <c r="F67" i="9"/>
  <c r="F66" i="9"/>
  <c r="G60" i="9"/>
  <c r="G153" i="9" s="1"/>
  <c r="G59" i="9"/>
  <c r="H55" i="9"/>
  <c r="G55" i="9"/>
  <c r="H53" i="9"/>
  <c r="G53" i="9"/>
  <c r="H49" i="9"/>
  <c r="G49" i="9"/>
  <c r="G46" i="9"/>
  <c r="G43" i="9"/>
  <c r="F43" i="9"/>
  <c r="F42" i="9"/>
  <c r="F41" i="9"/>
  <c r="F40" i="9"/>
  <c r="F39" i="9"/>
  <c r="H35" i="9"/>
  <c r="G35" i="9"/>
  <c r="H29" i="9"/>
  <c r="G29" i="9"/>
  <c r="H23" i="9"/>
  <c r="G23" i="9"/>
  <c r="H18" i="9"/>
  <c r="G18" i="9"/>
  <c r="F18" i="9"/>
  <c r="J13" i="9"/>
  <c r="F13" i="9"/>
  <c r="F10" i="9"/>
  <c r="F4" i="9"/>
  <c r="F3" i="9"/>
  <c r="F2" i="9"/>
  <c r="H576" i="7"/>
  <c r="H557" i="7"/>
  <c r="H562" i="7" s="1"/>
  <c r="H567" i="7" s="1"/>
  <c r="H556" i="7"/>
  <c r="H561" i="7" s="1"/>
  <c r="H555" i="7"/>
  <c r="H560" i="7" s="1"/>
  <c r="H554" i="7"/>
  <c r="H559" i="7" s="1"/>
  <c r="H553" i="7"/>
  <c r="H558" i="7" s="1"/>
  <c r="H563" i="7" s="1"/>
  <c r="H546" i="7"/>
  <c r="H545" i="7"/>
  <c r="H544" i="7"/>
  <c r="H539" i="7"/>
  <c r="J539" i="7" s="1"/>
  <c r="H538" i="7"/>
  <c r="J538" i="7" s="1"/>
  <c r="H537" i="7"/>
  <c r="J537" i="7" s="1"/>
  <c r="J535" i="7"/>
  <c r="J534" i="7"/>
  <c r="J533" i="7"/>
  <c r="J532" i="7"/>
  <c r="J531" i="7"/>
  <c r="J530" i="7"/>
  <c r="J529" i="7"/>
  <c r="J528" i="7"/>
  <c r="J527" i="7"/>
  <c r="J526" i="7"/>
  <c r="J525" i="7"/>
  <c r="J524" i="7"/>
  <c r="J523" i="7"/>
  <c r="J522" i="7"/>
  <c r="J521" i="7"/>
  <c r="J520" i="7"/>
  <c r="J519" i="7"/>
  <c r="J518" i="7"/>
  <c r="J517" i="7"/>
  <c r="J516" i="7"/>
  <c r="J515" i="7"/>
  <c r="J514" i="7"/>
  <c r="J513" i="7"/>
  <c r="J512" i="7"/>
  <c r="J511" i="7"/>
  <c r="J510" i="7"/>
  <c r="I509" i="7"/>
  <c r="I508" i="7"/>
  <c r="I507" i="7"/>
  <c r="I506" i="7"/>
  <c r="I505" i="7"/>
  <c r="I504" i="7"/>
  <c r="J503" i="7"/>
  <c r="I503" i="7"/>
  <c r="J502" i="7"/>
  <c r="I502" i="7"/>
  <c r="I501" i="7"/>
  <c r="I500" i="7"/>
  <c r="I499" i="7"/>
  <c r="I498" i="7"/>
  <c r="I497" i="7"/>
  <c r="I496" i="7"/>
  <c r="J495" i="7"/>
  <c r="I495" i="7"/>
  <c r="J494" i="7"/>
  <c r="I494" i="7"/>
  <c r="I493" i="7"/>
  <c r="I492" i="7"/>
  <c r="I491" i="7"/>
  <c r="I490" i="7"/>
  <c r="I489" i="7"/>
  <c r="I488" i="7"/>
  <c r="J487" i="7"/>
  <c r="I487" i="7"/>
  <c r="J486" i="7"/>
  <c r="I486" i="7"/>
  <c r="I485" i="7"/>
  <c r="I484" i="7"/>
  <c r="I483" i="7"/>
  <c r="I482" i="7"/>
  <c r="I481" i="7"/>
  <c r="I480" i="7"/>
  <c r="J479" i="7"/>
  <c r="I479" i="7"/>
  <c r="J478" i="7"/>
  <c r="I478" i="7"/>
  <c r="J408" i="7"/>
  <c r="J450" i="7" s="1"/>
  <c r="J407" i="7"/>
  <c r="H406" i="7"/>
  <c r="H405" i="7"/>
  <c r="J404" i="7"/>
  <c r="J403" i="7"/>
  <c r="J402" i="7"/>
  <c r="J401" i="7"/>
  <c r="J443" i="7" s="1"/>
  <c r="J400" i="7"/>
  <c r="H399" i="7"/>
  <c r="H14" i="22" s="1"/>
  <c r="J397" i="7"/>
  <c r="J396" i="7"/>
  <c r="J395" i="7"/>
  <c r="J394" i="7"/>
  <c r="J393" i="7"/>
  <c r="J392" i="7"/>
  <c r="J391" i="7"/>
  <c r="J390" i="7"/>
  <c r="J389" i="7"/>
  <c r="J388" i="7"/>
  <c r="J387" i="7"/>
  <c r="J386" i="7"/>
  <c r="J385" i="7"/>
  <c r="J384" i="7"/>
  <c r="J383" i="7"/>
  <c r="J382" i="7"/>
  <c r="J381" i="7"/>
  <c r="J380" i="7"/>
  <c r="J379" i="7"/>
  <c r="J378" i="7"/>
  <c r="J377" i="7"/>
  <c r="J376" i="7"/>
  <c r="J375" i="7"/>
  <c r="J374" i="7"/>
  <c r="J373" i="7"/>
  <c r="J372" i="7"/>
  <c r="J371" i="7"/>
  <c r="J370" i="7"/>
  <c r="J369" i="7"/>
  <c r="J368" i="7"/>
  <c r="J367" i="7"/>
  <c r="J365" i="7"/>
  <c r="J364" i="7"/>
  <c r="J363" i="7"/>
  <c r="J362" i="7"/>
  <c r="J361" i="7"/>
  <c r="J360" i="7"/>
  <c r="J359" i="7"/>
  <c r="J358" i="7"/>
  <c r="J357" i="7"/>
  <c r="J356" i="7"/>
  <c r="J355" i="7"/>
  <c r="J354" i="7"/>
  <c r="J353" i="7"/>
  <c r="J352" i="7"/>
  <c r="J351" i="7"/>
  <c r="J350" i="7"/>
  <c r="K215" i="7"/>
  <c r="J215" i="7"/>
  <c r="H43" i="9" s="1"/>
  <c r="J197" i="7"/>
  <c r="J196" i="7"/>
  <c r="J195" i="7"/>
  <c r="J194" i="7"/>
  <c r="J193" i="7"/>
  <c r="J192" i="7"/>
  <c r="H191" i="7"/>
  <c r="H190" i="7"/>
  <c r="H188" i="7"/>
  <c r="H187" i="7"/>
  <c r="H186" i="7"/>
  <c r="H185" i="7"/>
  <c r="H184" i="7"/>
  <c r="H183" i="7"/>
  <c r="H182" i="7"/>
  <c r="H181" i="7"/>
  <c r="H189" i="7" s="1"/>
  <c r="H180" i="7"/>
  <c r="H179" i="7"/>
  <c r="H178" i="7"/>
  <c r="H177" i="7"/>
  <c r="H199" i="7" s="1"/>
  <c r="H176" i="7"/>
  <c r="J171" i="7"/>
  <c r="H169" i="7"/>
  <c r="H172" i="7" s="1"/>
  <c r="H166" i="7"/>
  <c r="H164" i="7"/>
  <c r="J163" i="7"/>
  <c r="H57"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H23" i="7"/>
  <c r="H22" i="7" s="1"/>
  <c r="F10" i="7"/>
  <c r="F4" i="7"/>
  <c r="F3" i="7"/>
  <c r="P5027" i="6"/>
  <c r="M5027" i="6"/>
  <c r="J5027" i="6"/>
  <c r="G5027" i="6"/>
  <c r="P5026" i="6"/>
  <c r="M5026" i="6"/>
  <c r="J5026" i="6"/>
  <c r="G5026" i="6"/>
  <c r="P5025" i="6"/>
  <c r="M5025" i="6"/>
  <c r="J5025" i="6"/>
  <c r="G5025" i="6"/>
  <c r="P5024" i="6"/>
  <c r="M5024" i="6"/>
  <c r="J5024" i="6"/>
  <c r="G5024" i="6"/>
  <c r="P5023" i="6"/>
  <c r="M5023" i="6"/>
  <c r="J5023" i="6"/>
  <c r="G5023" i="6"/>
  <c r="P5022" i="6"/>
  <c r="M5022" i="6"/>
  <c r="J5022" i="6"/>
  <c r="G5022" i="6"/>
  <c r="P5021" i="6"/>
  <c r="M5021" i="6"/>
  <c r="J5021" i="6"/>
  <c r="G5021" i="6"/>
  <c r="P5020" i="6"/>
  <c r="M5020" i="6"/>
  <c r="J5020" i="6"/>
  <c r="G5020" i="6"/>
  <c r="P5019" i="6"/>
  <c r="M5019" i="6"/>
  <c r="J5019" i="6"/>
  <c r="G5019" i="6"/>
  <c r="P5018" i="6"/>
  <c r="M5018" i="6"/>
  <c r="J5018" i="6"/>
  <c r="G5018" i="6"/>
  <c r="P5017" i="6"/>
  <c r="M5017" i="6"/>
  <c r="J5017" i="6"/>
  <c r="G5017" i="6"/>
  <c r="P5016" i="6"/>
  <c r="M5016" i="6"/>
  <c r="J5016" i="6"/>
  <c r="G5016" i="6"/>
  <c r="P5015" i="6"/>
  <c r="M5015" i="6"/>
  <c r="J5015" i="6"/>
  <c r="G5015" i="6"/>
  <c r="P5014" i="6"/>
  <c r="M5014" i="6"/>
  <c r="J5014" i="6"/>
  <c r="G5014" i="6"/>
  <c r="P5013" i="6"/>
  <c r="M5013" i="6"/>
  <c r="J5013" i="6"/>
  <c r="G5013" i="6"/>
  <c r="P5012" i="6"/>
  <c r="M5012" i="6"/>
  <c r="J5012" i="6"/>
  <c r="G5012" i="6"/>
  <c r="P5011" i="6"/>
  <c r="M5011" i="6"/>
  <c r="J5011" i="6"/>
  <c r="G5011" i="6"/>
  <c r="P5010" i="6"/>
  <c r="M5010" i="6"/>
  <c r="J5010" i="6"/>
  <c r="G5010" i="6"/>
  <c r="P5009" i="6"/>
  <c r="M5009" i="6"/>
  <c r="J5009" i="6"/>
  <c r="G5009" i="6"/>
  <c r="P5008" i="6"/>
  <c r="M5008" i="6"/>
  <c r="J5008" i="6"/>
  <c r="G5008" i="6"/>
  <c r="P5007" i="6"/>
  <c r="M5007" i="6"/>
  <c r="J5007" i="6"/>
  <c r="G5007" i="6"/>
  <c r="P5006" i="6"/>
  <c r="M5006" i="6"/>
  <c r="J5006" i="6"/>
  <c r="G5006" i="6"/>
  <c r="P5005" i="6"/>
  <c r="M5005" i="6"/>
  <c r="J5005" i="6"/>
  <c r="G5005" i="6"/>
  <c r="P5004" i="6"/>
  <c r="M5004" i="6"/>
  <c r="J5004" i="6"/>
  <c r="G5004" i="6"/>
  <c r="P5003" i="6"/>
  <c r="M5003" i="6"/>
  <c r="J5003" i="6"/>
  <c r="G5003" i="6"/>
  <c r="P5002" i="6"/>
  <c r="M5002" i="6"/>
  <c r="J5002" i="6"/>
  <c r="G5002" i="6"/>
  <c r="P5001" i="6"/>
  <c r="M5001" i="6"/>
  <c r="J5001" i="6"/>
  <c r="G5001" i="6"/>
  <c r="P5000" i="6"/>
  <c r="M5000" i="6"/>
  <c r="J5000" i="6"/>
  <c r="G5000" i="6"/>
  <c r="P4999" i="6"/>
  <c r="M4999" i="6"/>
  <c r="J4999" i="6"/>
  <c r="G4999" i="6"/>
  <c r="P4998" i="6"/>
  <c r="M4998" i="6"/>
  <c r="J4998" i="6"/>
  <c r="G4998" i="6"/>
  <c r="P4997" i="6"/>
  <c r="M4997" i="6"/>
  <c r="J4997" i="6"/>
  <c r="G4997" i="6"/>
  <c r="P4996" i="6"/>
  <c r="M4996" i="6"/>
  <c r="J4996" i="6"/>
  <c r="G4996" i="6"/>
  <c r="P4995" i="6"/>
  <c r="M4995" i="6"/>
  <c r="J4995" i="6"/>
  <c r="G4995" i="6"/>
  <c r="P4994" i="6"/>
  <c r="M4994" i="6"/>
  <c r="J4994" i="6"/>
  <c r="G4994" i="6"/>
  <c r="P4993" i="6"/>
  <c r="M4993" i="6"/>
  <c r="J4993" i="6"/>
  <c r="G4993" i="6"/>
  <c r="P4992" i="6"/>
  <c r="M4992" i="6"/>
  <c r="J4992" i="6"/>
  <c r="G4992" i="6"/>
  <c r="P4991" i="6"/>
  <c r="M4991" i="6"/>
  <c r="J4991" i="6"/>
  <c r="G4991" i="6"/>
  <c r="P4990" i="6"/>
  <c r="M4990" i="6"/>
  <c r="J4990" i="6"/>
  <c r="G4990" i="6"/>
  <c r="P4989" i="6"/>
  <c r="M4989" i="6"/>
  <c r="J4989" i="6"/>
  <c r="G4989" i="6"/>
  <c r="P4988" i="6"/>
  <c r="M4988" i="6"/>
  <c r="J4988" i="6"/>
  <c r="G4988" i="6"/>
  <c r="P4987" i="6"/>
  <c r="M4987" i="6"/>
  <c r="J4987" i="6"/>
  <c r="G4987" i="6"/>
  <c r="P4986" i="6"/>
  <c r="M4986" i="6"/>
  <c r="J4986" i="6"/>
  <c r="G4986" i="6"/>
  <c r="P4985" i="6"/>
  <c r="M4985" i="6"/>
  <c r="J4985" i="6"/>
  <c r="G4985" i="6"/>
  <c r="P4984" i="6"/>
  <c r="M4984" i="6"/>
  <c r="J4984" i="6"/>
  <c r="G4984" i="6"/>
  <c r="P4983" i="6"/>
  <c r="M4983" i="6"/>
  <c r="J4983" i="6"/>
  <c r="G4983" i="6"/>
  <c r="P4982" i="6"/>
  <c r="M4982" i="6"/>
  <c r="J4982" i="6"/>
  <c r="G4982" i="6"/>
  <c r="P4981" i="6"/>
  <c r="M4981" i="6"/>
  <c r="J4981" i="6"/>
  <c r="G4981" i="6"/>
  <c r="P4980" i="6"/>
  <c r="M4980" i="6"/>
  <c r="J4980" i="6"/>
  <c r="G4980" i="6"/>
  <c r="P4979" i="6"/>
  <c r="M4979" i="6"/>
  <c r="J4979" i="6"/>
  <c r="G4979" i="6"/>
  <c r="P4978" i="6"/>
  <c r="M4978" i="6"/>
  <c r="J4978" i="6"/>
  <c r="G4978" i="6"/>
  <c r="P4977" i="6"/>
  <c r="M4977" i="6"/>
  <c r="J4977" i="6"/>
  <c r="G4977" i="6"/>
  <c r="P4976" i="6"/>
  <c r="M4976" i="6"/>
  <c r="J4976" i="6"/>
  <c r="G4976" i="6"/>
  <c r="P4975" i="6"/>
  <c r="M4975" i="6"/>
  <c r="J4975" i="6"/>
  <c r="G4975" i="6"/>
  <c r="P4974" i="6"/>
  <c r="M4974" i="6"/>
  <c r="J4974" i="6"/>
  <c r="G4974" i="6"/>
  <c r="P4973" i="6"/>
  <c r="M4973" i="6"/>
  <c r="J4973" i="6"/>
  <c r="G4973" i="6"/>
  <c r="P4972" i="6"/>
  <c r="M4972" i="6"/>
  <c r="J4972" i="6"/>
  <c r="G4972" i="6"/>
  <c r="P4971" i="6"/>
  <c r="M4971" i="6"/>
  <c r="J4971" i="6"/>
  <c r="G4971" i="6"/>
  <c r="P4970" i="6"/>
  <c r="M4970" i="6"/>
  <c r="J4970" i="6"/>
  <c r="G4970" i="6"/>
  <c r="P4969" i="6"/>
  <c r="M4969" i="6"/>
  <c r="J4969" i="6"/>
  <c r="G4969" i="6"/>
  <c r="P4968" i="6"/>
  <c r="M4968" i="6"/>
  <c r="J4968" i="6"/>
  <c r="G4968" i="6"/>
  <c r="P4967" i="6"/>
  <c r="M4967" i="6"/>
  <c r="J4967" i="6"/>
  <c r="G4967" i="6"/>
  <c r="P4966" i="6"/>
  <c r="M4966" i="6"/>
  <c r="J4966" i="6"/>
  <c r="G4966" i="6"/>
  <c r="P4965" i="6"/>
  <c r="M4965" i="6"/>
  <c r="J4965" i="6"/>
  <c r="G4965" i="6"/>
  <c r="P4964" i="6"/>
  <c r="M4964" i="6"/>
  <c r="J4964" i="6"/>
  <c r="G4964" i="6"/>
  <c r="P4963" i="6"/>
  <c r="M4963" i="6"/>
  <c r="J4963" i="6"/>
  <c r="G4963" i="6"/>
  <c r="P4962" i="6"/>
  <c r="M4962" i="6"/>
  <c r="J4962" i="6"/>
  <c r="G4962" i="6"/>
  <c r="P4961" i="6"/>
  <c r="M4961" i="6"/>
  <c r="J4961" i="6"/>
  <c r="G4961" i="6"/>
  <c r="P4960" i="6"/>
  <c r="M4960" i="6"/>
  <c r="J4960" i="6"/>
  <c r="G4960" i="6"/>
  <c r="P4959" i="6"/>
  <c r="M4959" i="6"/>
  <c r="J4959" i="6"/>
  <c r="G4959" i="6"/>
  <c r="P4958" i="6"/>
  <c r="M4958" i="6"/>
  <c r="J4958" i="6"/>
  <c r="G4958" i="6"/>
  <c r="P4957" i="6"/>
  <c r="M4957" i="6"/>
  <c r="J4957" i="6"/>
  <c r="G4957" i="6"/>
  <c r="P4956" i="6"/>
  <c r="M4956" i="6"/>
  <c r="J4956" i="6"/>
  <c r="G4956" i="6"/>
  <c r="P4955" i="6"/>
  <c r="M4955" i="6"/>
  <c r="J4955" i="6"/>
  <c r="G4955" i="6"/>
  <c r="P4954" i="6"/>
  <c r="M4954" i="6"/>
  <c r="J4954" i="6"/>
  <c r="G4954" i="6"/>
  <c r="P4953" i="6"/>
  <c r="M4953" i="6"/>
  <c r="J4953" i="6"/>
  <c r="G4953" i="6"/>
  <c r="P4952" i="6"/>
  <c r="M4952" i="6"/>
  <c r="J4952" i="6"/>
  <c r="G4952" i="6"/>
  <c r="P4951" i="6"/>
  <c r="M4951" i="6"/>
  <c r="J4951" i="6"/>
  <c r="G4951" i="6"/>
  <c r="P4950" i="6"/>
  <c r="M4950" i="6"/>
  <c r="J4950" i="6"/>
  <c r="G4950" i="6"/>
  <c r="P4949" i="6"/>
  <c r="M4949" i="6"/>
  <c r="J4949" i="6"/>
  <c r="G4949" i="6"/>
  <c r="P4948" i="6"/>
  <c r="M4948" i="6"/>
  <c r="J4948" i="6"/>
  <c r="G4948" i="6"/>
  <c r="P4947" i="6"/>
  <c r="M4947" i="6"/>
  <c r="J4947" i="6"/>
  <c r="G4947" i="6"/>
  <c r="P4946" i="6"/>
  <c r="M4946" i="6"/>
  <c r="J4946" i="6"/>
  <c r="G4946" i="6"/>
  <c r="P4945" i="6"/>
  <c r="M4945" i="6"/>
  <c r="J4945" i="6"/>
  <c r="G4945" i="6"/>
  <c r="P4944" i="6"/>
  <c r="M4944" i="6"/>
  <c r="J4944" i="6"/>
  <c r="G4944" i="6"/>
  <c r="P4943" i="6"/>
  <c r="M4943" i="6"/>
  <c r="J4943" i="6"/>
  <c r="G4943" i="6"/>
  <c r="P4942" i="6"/>
  <c r="M4942" i="6"/>
  <c r="J4942" i="6"/>
  <c r="G4942" i="6"/>
  <c r="P4941" i="6"/>
  <c r="M4941" i="6"/>
  <c r="J4941" i="6"/>
  <c r="G4941" i="6"/>
  <c r="P4940" i="6"/>
  <c r="M4940" i="6"/>
  <c r="J4940" i="6"/>
  <c r="G4940" i="6"/>
  <c r="P4939" i="6"/>
  <c r="M4939" i="6"/>
  <c r="J4939" i="6"/>
  <c r="G4939" i="6"/>
  <c r="P4938" i="6"/>
  <c r="M4938" i="6"/>
  <c r="J4938" i="6"/>
  <c r="G4938" i="6"/>
  <c r="P4937" i="6"/>
  <c r="M4937" i="6"/>
  <c r="J4937" i="6"/>
  <c r="G4937" i="6"/>
  <c r="P4936" i="6"/>
  <c r="M4936" i="6"/>
  <c r="J4936" i="6"/>
  <c r="G4936" i="6"/>
  <c r="P4935" i="6"/>
  <c r="M4935" i="6"/>
  <c r="J4935" i="6"/>
  <c r="G4935" i="6"/>
  <c r="P4934" i="6"/>
  <c r="M4934" i="6"/>
  <c r="J4934" i="6"/>
  <c r="G4934" i="6"/>
  <c r="P4933" i="6"/>
  <c r="M4933" i="6"/>
  <c r="J4933" i="6"/>
  <c r="G4933" i="6"/>
  <c r="P4932" i="6"/>
  <c r="M4932" i="6"/>
  <c r="J4932" i="6"/>
  <c r="G4932" i="6"/>
  <c r="P4931" i="6"/>
  <c r="M4931" i="6"/>
  <c r="J4931" i="6"/>
  <c r="G4931" i="6"/>
  <c r="P4930" i="6"/>
  <c r="M4930" i="6"/>
  <c r="J4930" i="6"/>
  <c r="G4930" i="6"/>
  <c r="P4929" i="6"/>
  <c r="M4929" i="6"/>
  <c r="J4929" i="6"/>
  <c r="G4929" i="6"/>
  <c r="P4928" i="6"/>
  <c r="M4928" i="6"/>
  <c r="J4928" i="6"/>
  <c r="G4928" i="6"/>
  <c r="P4927" i="6"/>
  <c r="M4927" i="6"/>
  <c r="J4927" i="6"/>
  <c r="G4927" i="6"/>
  <c r="P4926" i="6"/>
  <c r="M4926" i="6"/>
  <c r="J4926" i="6"/>
  <c r="G4926" i="6"/>
  <c r="P4925" i="6"/>
  <c r="M4925" i="6"/>
  <c r="J4925" i="6"/>
  <c r="G4925" i="6"/>
  <c r="P4924" i="6"/>
  <c r="M4924" i="6"/>
  <c r="J4924" i="6"/>
  <c r="G4924" i="6"/>
  <c r="P4923" i="6"/>
  <c r="M4923" i="6"/>
  <c r="J4923" i="6"/>
  <c r="G4923" i="6"/>
  <c r="P4922" i="6"/>
  <c r="M4922" i="6"/>
  <c r="J4922" i="6"/>
  <c r="G4922" i="6"/>
  <c r="P4921" i="6"/>
  <c r="M4921" i="6"/>
  <c r="J4921" i="6"/>
  <c r="G4921" i="6"/>
  <c r="P4920" i="6"/>
  <c r="M4920" i="6"/>
  <c r="J4920" i="6"/>
  <c r="G4920" i="6"/>
  <c r="P4919" i="6"/>
  <c r="M4919" i="6"/>
  <c r="J4919" i="6"/>
  <c r="G4919" i="6"/>
  <c r="P4918" i="6"/>
  <c r="M4918" i="6"/>
  <c r="J4918" i="6"/>
  <c r="G4918" i="6"/>
  <c r="P4917" i="6"/>
  <c r="M4917" i="6"/>
  <c r="J4917" i="6"/>
  <c r="G4917" i="6"/>
  <c r="P4916" i="6"/>
  <c r="M4916" i="6"/>
  <c r="J4916" i="6"/>
  <c r="G4916" i="6"/>
  <c r="P4915" i="6"/>
  <c r="M4915" i="6"/>
  <c r="J4915" i="6"/>
  <c r="G4915" i="6"/>
  <c r="P4914" i="6"/>
  <c r="M4914" i="6"/>
  <c r="J4914" i="6"/>
  <c r="G4914" i="6"/>
  <c r="P4913" i="6"/>
  <c r="M4913" i="6"/>
  <c r="J4913" i="6"/>
  <c r="G4913" i="6"/>
  <c r="P4912" i="6"/>
  <c r="M4912" i="6"/>
  <c r="J4912" i="6"/>
  <c r="G4912" i="6"/>
  <c r="P4911" i="6"/>
  <c r="M4911" i="6"/>
  <c r="J4911" i="6"/>
  <c r="G4911" i="6"/>
  <c r="P4910" i="6"/>
  <c r="M4910" i="6"/>
  <c r="J4910" i="6"/>
  <c r="G4910" i="6"/>
  <c r="P4909" i="6"/>
  <c r="M4909" i="6"/>
  <c r="J4909" i="6"/>
  <c r="G4909" i="6"/>
  <c r="P4908" i="6"/>
  <c r="M4908" i="6"/>
  <c r="J4908" i="6"/>
  <c r="G4908" i="6"/>
  <c r="P4907" i="6"/>
  <c r="M4907" i="6"/>
  <c r="J4907" i="6"/>
  <c r="G4907" i="6"/>
  <c r="P4906" i="6"/>
  <c r="M4906" i="6"/>
  <c r="J4906" i="6"/>
  <c r="G4906" i="6"/>
  <c r="P4905" i="6"/>
  <c r="M4905" i="6"/>
  <c r="J4905" i="6"/>
  <c r="G4905" i="6"/>
  <c r="P4904" i="6"/>
  <c r="M4904" i="6"/>
  <c r="J4904" i="6"/>
  <c r="G4904" i="6"/>
  <c r="P4903" i="6"/>
  <c r="M4903" i="6"/>
  <c r="J4903" i="6"/>
  <c r="G4903" i="6"/>
  <c r="P4902" i="6"/>
  <c r="M4902" i="6"/>
  <c r="J4902" i="6"/>
  <c r="G4902" i="6"/>
  <c r="P4901" i="6"/>
  <c r="M4901" i="6"/>
  <c r="J4901" i="6"/>
  <c r="G4901" i="6"/>
  <c r="P4900" i="6"/>
  <c r="M4900" i="6"/>
  <c r="J4900" i="6"/>
  <c r="G4900" i="6"/>
  <c r="P4899" i="6"/>
  <c r="M4899" i="6"/>
  <c r="J4899" i="6"/>
  <c r="G4899" i="6"/>
  <c r="P4898" i="6"/>
  <c r="M4898" i="6"/>
  <c r="J4898" i="6"/>
  <c r="G4898" i="6"/>
  <c r="P4897" i="6"/>
  <c r="M4897" i="6"/>
  <c r="J4897" i="6"/>
  <c r="G4897" i="6"/>
  <c r="P4896" i="6"/>
  <c r="M4896" i="6"/>
  <c r="J4896" i="6"/>
  <c r="G4896" i="6"/>
  <c r="P4895" i="6"/>
  <c r="M4895" i="6"/>
  <c r="J4895" i="6"/>
  <c r="G4895" i="6"/>
  <c r="P4894" i="6"/>
  <c r="M4894" i="6"/>
  <c r="J4894" i="6"/>
  <c r="G4894" i="6"/>
  <c r="P4893" i="6"/>
  <c r="M4893" i="6"/>
  <c r="J4893" i="6"/>
  <c r="G4893" i="6"/>
  <c r="P4892" i="6"/>
  <c r="M4892" i="6"/>
  <c r="J4892" i="6"/>
  <c r="G4892" i="6"/>
  <c r="P4891" i="6"/>
  <c r="M4891" i="6"/>
  <c r="J4891" i="6"/>
  <c r="G4891" i="6"/>
  <c r="P4890" i="6"/>
  <c r="M4890" i="6"/>
  <c r="J4890" i="6"/>
  <c r="G4890" i="6"/>
  <c r="P4889" i="6"/>
  <c r="M4889" i="6"/>
  <c r="J4889" i="6"/>
  <c r="G4889" i="6"/>
  <c r="P4888" i="6"/>
  <c r="M4888" i="6"/>
  <c r="J4888" i="6"/>
  <c r="G4888" i="6"/>
  <c r="P4887" i="6"/>
  <c r="M4887" i="6"/>
  <c r="J4887" i="6"/>
  <c r="G4887" i="6"/>
  <c r="P4886" i="6"/>
  <c r="M4886" i="6"/>
  <c r="J4886" i="6"/>
  <c r="G4886" i="6"/>
  <c r="P4885" i="6"/>
  <c r="M4885" i="6"/>
  <c r="J4885" i="6"/>
  <c r="G4885" i="6"/>
  <c r="P4884" i="6"/>
  <c r="M4884" i="6"/>
  <c r="J4884" i="6"/>
  <c r="G4884" i="6"/>
  <c r="P4883" i="6"/>
  <c r="M4883" i="6"/>
  <c r="J4883" i="6"/>
  <c r="G4883" i="6"/>
  <c r="P4882" i="6"/>
  <c r="M4882" i="6"/>
  <c r="J4882" i="6"/>
  <c r="G4882" i="6"/>
  <c r="P4881" i="6"/>
  <c r="M4881" i="6"/>
  <c r="J4881" i="6"/>
  <c r="G4881" i="6"/>
  <c r="P4880" i="6"/>
  <c r="M4880" i="6"/>
  <c r="J4880" i="6"/>
  <c r="G4880" i="6"/>
  <c r="P4879" i="6"/>
  <c r="M4879" i="6"/>
  <c r="J4879" i="6"/>
  <c r="G4879" i="6"/>
  <c r="P4878" i="6"/>
  <c r="M4878" i="6"/>
  <c r="J4878" i="6"/>
  <c r="G4878" i="6"/>
  <c r="P4877" i="6"/>
  <c r="M4877" i="6"/>
  <c r="J4877" i="6"/>
  <c r="G4877" i="6"/>
  <c r="P4876" i="6"/>
  <c r="M4876" i="6"/>
  <c r="J4876" i="6"/>
  <c r="G4876" i="6"/>
  <c r="P4875" i="6"/>
  <c r="M4875" i="6"/>
  <c r="J4875" i="6"/>
  <c r="G4875" i="6"/>
  <c r="P4874" i="6"/>
  <c r="M4874" i="6"/>
  <c r="J4874" i="6"/>
  <c r="G4874" i="6"/>
  <c r="P4873" i="6"/>
  <c r="M4873" i="6"/>
  <c r="J4873" i="6"/>
  <c r="G4873" i="6"/>
  <c r="P4872" i="6"/>
  <c r="M4872" i="6"/>
  <c r="J4872" i="6"/>
  <c r="G4872" i="6"/>
  <c r="P4871" i="6"/>
  <c r="M4871" i="6"/>
  <c r="J4871" i="6"/>
  <c r="G4871" i="6"/>
  <c r="P4870" i="6"/>
  <c r="M4870" i="6"/>
  <c r="J4870" i="6"/>
  <c r="G4870" i="6"/>
  <c r="P4869" i="6"/>
  <c r="M4869" i="6"/>
  <c r="J4869" i="6"/>
  <c r="G4869" i="6"/>
  <c r="P4868" i="6"/>
  <c r="M4868" i="6"/>
  <c r="J4868" i="6"/>
  <c r="G4868" i="6"/>
  <c r="P4867" i="6"/>
  <c r="M4867" i="6"/>
  <c r="J4867" i="6"/>
  <c r="G4867" i="6"/>
  <c r="P4866" i="6"/>
  <c r="M4866" i="6"/>
  <c r="J4866" i="6"/>
  <c r="G4866" i="6"/>
  <c r="P4865" i="6"/>
  <c r="M4865" i="6"/>
  <c r="J4865" i="6"/>
  <c r="G4865" i="6"/>
  <c r="P4864" i="6"/>
  <c r="M4864" i="6"/>
  <c r="J4864" i="6"/>
  <c r="G4864" i="6"/>
  <c r="P4863" i="6"/>
  <c r="M4863" i="6"/>
  <c r="J4863" i="6"/>
  <c r="G4863" i="6"/>
  <c r="P4862" i="6"/>
  <c r="M4862" i="6"/>
  <c r="J4862" i="6"/>
  <c r="G4862" i="6"/>
  <c r="P4861" i="6"/>
  <c r="M4861" i="6"/>
  <c r="J4861" i="6"/>
  <c r="G4861" i="6"/>
  <c r="P4860" i="6"/>
  <c r="M4860" i="6"/>
  <c r="J4860" i="6"/>
  <c r="G4860" i="6"/>
  <c r="P4859" i="6"/>
  <c r="M4859" i="6"/>
  <c r="J4859" i="6"/>
  <c r="G4859" i="6"/>
  <c r="P4858" i="6"/>
  <c r="M4858" i="6"/>
  <c r="J4858" i="6"/>
  <c r="G4858" i="6"/>
  <c r="P4857" i="6"/>
  <c r="M4857" i="6"/>
  <c r="J4857" i="6"/>
  <c r="G4857" i="6"/>
  <c r="P4856" i="6"/>
  <c r="M4856" i="6"/>
  <c r="J4856" i="6"/>
  <c r="G4856" i="6"/>
  <c r="P4855" i="6"/>
  <c r="M4855" i="6"/>
  <c r="J4855" i="6"/>
  <c r="G4855" i="6"/>
  <c r="P4854" i="6"/>
  <c r="M4854" i="6"/>
  <c r="J4854" i="6"/>
  <c r="G4854" i="6"/>
  <c r="P4853" i="6"/>
  <c r="M4853" i="6"/>
  <c r="J4853" i="6"/>
  <c r="G4853" i="6"/>
  <c r="P4852" i="6"/>
  <c r="M4852" i="6"/>
  <c r="J4852" i="6"/>
  <c r="G4852" i="6"/>
  <c r="P4851" i="6"/>
  <c r="M4851" i="6"/>
  <c r="J4851" i="6"/>
  <c r="G4851" i="6"/>
  <c r="P4850" i="6"/>
  <c r="M4850" i="6"/>
  <c r="J4850" i="6"/>
  <c r="G4850" i="6"/>
  <c r="P4849" i="6"/>
  <c r="M4849" i="6"/>
  <c r="J4849" i="6"/>
  <c r="G4849" i="6"/>
  <c r="P4848" i="6"/>
  <c r="M4848" i="6"/>
  <c r="J4848" i="6"/>
  <c r="G4848" i="6"/>
  <c r="P4847" i="6"/>
  <c r="M4847" i="6"/>
  <c r="J4847" i="6"/>
  <c r="G4847" i="6"/>
  <c r="P4846" i="6"/>
  <c r="M4846" i="6"/>
  <c r="J4846" i="6"/>
  <c r="G4846" i="6"/>
  <c r="P4845" i="6"/>
  <c r="M4845" i="6"/>
  <c r="J4845" i="6"/>
  <c r="G4845" i="6"/>
  <c r="P4844" i="6"/>
  <c r="M4844" i="6"/>
  <c r="J4844" i="6"/>
  <c r="G4844" i="6"/>
  <c r="P4843" i="6"/>
  <c r="M4843" i="6"/>
  <c r="J4843" i="6"/>
  <c r="G4843" i="6"/>
  <c r="P4842" i="6"/>
  <c r="M4842" i="6"/>
  <c r="J4842" i="6"/>
  <c r="G4842" i="6"/>
  <c r="P4841" i="6"/>
  <c r="M4841" i="6"/>
  <c r="J4841" i="6"/>
  <c r="G4841" i="6"/>
  <c r="P4840" i="6"/>
  <c r="M4840" i="6"/>
  <c r="J4840" i="6"/>
  <c r="G4840" i="6"/>
  <c r="P4839" i="6"/>
  <c r="M4839" i="6"/>
  <c r="J4839" i="6"/>
  <c r="G4839" i="6"/>
  <c r="P4838" i="6"/>
  <c r="M4838" i="6"/>
  <c r="J4838" i="6"/>
  <c r="G4838" i="6"/>
  <c r="P4837" i="6"/>
  <c r="M4837" i="6"/>
  <c r="J4837" i="6"/>
  <c r="G4837" i="6"/>
  <c r="P4836" i="6"/>
  <c r="M4836" i="6"/>
  <c r="J4836" i="6"/>
  <c r="G4836" i="6"/>
  <c r="P4835" i="6"/>
  <c r="M4835" i="6"/>
  <c r="J4835" i="6"/>
  <c r="G4835" i="6"/>
  <c r="P4834" i="6"/>
  <c r="M4834" i="6"/>
  <c r="J4834" i="6"/>
  <c r="G4834" i="6"/>
  <c r="P4833" i="6"/>
  <c r="M4833" i="6"/>
  <c r="J4833" i="6"/>
  <c r="G4833" i="6"/>
  <c r="P4832" i="6"/>
  <c r="M4832" i="6"/>
  <c r="J4832" i="6"/>
  <c r="G4832" i="6"/>
  <c r="P4831" i="6"/>
  <c r="M4831" i="6"/>
  <c r="J4831" i="6"/>
  <c r="G4831" i="6"/>
  <c r="P4830" i="6"/>
  <c r="M4830" i="6"/>
  <c r="J4830" i="6"/>
  <c r="G4830" i="6"/>
  <c r="P4829" i="6"/>
  <c r="M4829" i="6"/>
  <c r="J4829" i="6"/>
  <c r="G4829" i="6"/>
  <c r="P4828" i="6"/>
  <c r="M4828" i="6"/>
  <c r="J4828" i="6"/>
  <c r="G4828" i="6"/>
  <c r="P4827" i="6"/>
  <c r="M4827" i="6"/>
  <c r="J4827" i="6"/>
  <c r="G4827" i="6"/>
  <c r="P4826" i="6"/>
  <c r="M4826" i="6"/>
  <c r="J4826" i="6"/>
  <c r="G4826" i="6"/>
  <c r="P4825" i="6"/>
  <c r="M4825" i="6"/>
  <c r="J4825" i="6"/>
  <c r="G4825" i="6"/>
  <c r="P4824" i="6"/>
  <c r="M4824" i="6"/>
  <c r="J4824" i="6"/>
  <c r="G4824" i="6"/>
  <c r="P4823" i="6"/>
  <c r="M4823" i="6"/>
  <c r="J4823" i="6"/>
  <c r="G4823" i="6"/>
  <c r="P4822" i="6"/>
  <c r="M4822" i="6"/>
  <c r="J4822" i="6"/>
  <c r="G4822" i="6"/>
  <c r="P4821" i="6"/>
  <c r="M4821" i="6"/>
  <c r="J4821" i="6"/>
  <c r="G4821" i="6"/>
  <c r="P4820" i="6"/>
  <c r="M4820" i="6"/>
  <c r="J4820" i="6"/>
  <c r="G4820" i="6"/>
  <c r="P4819" i="6"/>
  <c r="M4819" i="6"/>
  <c r="J4819" i="6"/>
  <c r="G4819" i="6"/>
  <c r="P4818" i="6"/>
  <c r="M4818" i="6"/>
  <c r="J4818" i="6"/>
  <c r="G4818" i="6"/>
  <c r="P4817" i="6"/>
  <c r="M4817" i="6"/>
  <c r="J4817" i="6"/>
  <c r="G4817" i="6"/>
  <c r="P4816" i="6"/>
  <c r="M4816" i="6"/>
  <c r="J4816" i="6"/>
  <c r="G4816" i="6"/>
  <c r="P4815" i="6"/>
  <c r="M4815" i="6"/>
  <c r="J4815" i="6"/>
  <c r="G4815" i="6"/>
  <c r="P4814" i="6"/>
  <c r="M4814" i="6"/>
  <c r="J4814" i="6"/>
  <c r="G4814" i="6"/>
  <c r="P4813" i="6"/>
  <c r="M4813" i="6"/>
  <c r="J4813" i="6"/>
  <c r="G4813" i="6"/>
  <c r="P4812" i="6"/>
  <c r="M4812" i="6"/>
  <c r="J4812" i="6"/>
  <c r="G4812" i="6"/>
  <c r="P4811" i="6"/>
  <c r="M4811" i="6"/>
  <c r="J4811" i="6"/>
  <c r="G4811" i="6"/>
  <c r="P4810" i="6"/>
  <c r="M4810" i="6"/>
  <c r="J4810" i="6"/>
  <c r="G4810" i="6"/>
  <c r="P4809" i="6"/>
  <c r="M4809" i="6"/>
  <c r="J4809" i="6"/>
  <c r="G4809" i="6"/>
  <c r="P4808" i="6"/>
  <c r="M4808" i="6"/>
  <c r="J4808" i="6"/>
  <c r="G4808" i="6"/>
  <c r="P4807" i="6"/>
  <c r="M4807" i="6"/>
  <c r="J4807" i="6"/>
  <c r="G4807" i="6"/>
  <c r="P4806" i="6"/>
  <c r="M4806" i="6"/>
  <c r="J4806" i="6"/>
  <c r="G4806" i="6"/>
  <c r="P4805" i="6"/>
  <c r="M4805" i="6"/>
  <c r="J4805" i="6"/>
  <c r="G4805" i="6"/>
  <c r="P4804" i="6"/>
  <c r="M4804" i="6"/>
  <c r="J4804" i="6"/>
  <c r="G4804" i="6"/>
  <c r="P4803" i="6"/>
  <c r="M4803" i="6"/>
  <c r="J4803" i="6"/>
  <c r="G4803" i="6"/>
  <c r="P4802" i="6"/>
  <c r="M4802" i="6"/>
  <c r="J4802" i="6"/>
  <c r="G4802" i="6"/>
  <c r="P4801" i="6"/>
  <c r="M4801" i="6"/>
  <c r="J4801" i="6"/>
  <c r="G4801" i="6"/>
  <c r="P4800" i="6"/>
  <c r="M4800" i="6"/>
  <c r="J4800" i="6"/>
  <c r="G4800" i="6"/>
  <c r="P4799" i="6"/>
  <c r="M4799" i="6"/>
  <c r="J4799" i="6"/>
  <c r="G4799" i="6"/>
  <c r="P4798" i="6"/>
  <c r="M4798" i="6"/>
  <c r="J4798" i="6"/>
  <c r="G4798" i="6"/>
  <c r="P4797" i="6"/>
  <c r="M4797" i="6"/>
  <c r="J4797" i="6"/>
  <c r="G4797" i="6"/>
  <c r="P4796" i="6"/>
  <c r="M4796" i="6"/>
  <c r="J4796" i="6"/>
  <c r="G4796" i="6"/>
  <c r="P4795" i="6"/>
  <c r="M4795" i="6"/>
  <c r="J4795" i="6"/>
  <c r="G4795" i="6"/>
  <c r="P4794" i="6"/>
  <c r="M4794" i="6"/>
  <c r="J4794" i="6"/>
  <c r="G4794" i="6"/>
  <c r="P4793" i="6"/>
  <c r="M4793" i="6"/>
  <c r="J4793" i="6"/>
  <c r="G4793" i="6"/>
  <c r="P4792" i="6"/>
  <c r="M4792" i="6"/>
  <c r="J4792" i="6"/>
  <c r="G4792" i="6"/>
  <c r="P4791" i="6"/>
  <c r="M4791" i="6"/>
  <c r="J4791" i="6"/>
  <c r="G4791" i="6"/>
  <c r="P4790" i="6"/>
  <c r="M4790" i="6"/>
  <c r="J4790" i="6"/>
  <c r="G4790" i="6"/>
  <c r="P4789" i="6"/>
  <c r="M4789" i="6"/>
  <c r="J4789" i="6"/>
  <c r="G4789" i="6"/>
  <c r="P4788" i="6"/>
  <c r="M4788" i="6"/>
  <c r="J4788" i="6"/>
  <c r="G4788" i="6"/>
  <c r="P4787" i="6"/>
  <c r="M4787" i="6"/>
  <c r="J4787" i="6"/>
  <c r="G4787" i="6"/>
  <c r="P4786" i="6"/>
  <c r="M4786" i="6"/>
  <c r="J4786" i="6"/>
  <c r="G4786" i="6"/>
  <c r="P4785" i="6"/>
  <c r="M4785" i="6"/>
  <c r="J4785" i="6"/>
  <c r="G4785" i="6"/>
  <c r="P4784" i="6"/>
  <c r="M4784" i="6"/>
  <c r="J4784" i="6"/>
  <c r="G4784" i="6"/>
  <c r="P4783" i="6"/>
  <c r="M4783" i="6"/>
  <c r="J4783" i="6"/>
  <c r="G4783" i="6"/>
  <c r="P4782" i="6"/>
  <c r="M4782" i="6"/>
  <c r="J4782" i="6"/>
  <c r="G4782" i="6"/>
  <c r="P4781" i="6"/>
  <c r="M4781" i="6"/>
  <c r="J4781" i="6"/>
  <c r="G4781" i="6"/>
  <c r="P4780" i="6"/>
  <c r="M4780" i="6"/>
  <c r="J4780" i="6"/>
  <c r="G4780" i="6"/>
  <c r="P4779" i="6"/>
  <c r="M4779" i="6"/>
  <c r="J4779" i="6"/>
  <c r="G4779" i="6"/>
  <c r="P4778" i="6"/>
  <c r="M4778" i="6"/>
  <c r="J4778" i="6"/>
  <c r="G4778" i="6"/>
  <c r="P4777" i="6"/>
  <c r="M4777" i="6"/>
  <c r="J4777" i="6"/>
  <c r="G4777" i="6"/>
  <c r="P4776" i="6"/>
  <c r="M4776" i="6"/>
  <c r="J4776" i="6"/>
  <c r="G4776" i="6"/>
  <c r="P4775" i="6"/>
  <c r="M4775" i="6"/>
  <c r="J4775" i="6"/>
  <c r="G4775" i="6"/>
  <c r="P4774" i="6"/>
  <c r="M4774" i="6"/>
  <c r="J4774" i="6"/>
  <c r="G4774" i="6"/>
  <c r="P4773" i="6"/>
  <c r="M4773" i="6"/>
  <c r="J4773" i="6"/>
  <c r="G4773" i="6"/>
  <c r="P4772" i="6"/>
  <c r="M4772" i="6"/>
  <c r="J4772" i="6"/>
  <c r="G4772" i="6"/>
  <c r="P4771" i="6"/>
  <c r="M4771" i="6"/>
  <c r="J4771" i="6"/>
  <c r="G4771" i="6"/>
  <c r="P4770" i="6"/>
  <c r="M4770" i="6"/>
  <c r="J4770" i="6"/>
  <c r="G4770" i="6"/>
  <c r="P4769" i="6"/>
  <c r="M4769" i="6"/>
  <c r="J4769" i="6"/>
  <c r="G4769" i="6"/>
  <c r="P4768" i="6"/>
  <c r="M4768" i="6"/>
  <c r="J4768" i="6"/>
  <c r="G4768" i="6"/>
  <c r="P4767" i="6"/>
  <c r="M4767" i="6"/>
  <c r="J4767" i="6"/>
  <c r="G4767" i="6"/>
  <c r="P4766" i="6"/>
  <c r="M4766" i="6"/>
  <c r="J4766" i="6"/>
  <c r="G4766" i="6"/>
  <c r="P4765" i="6"/>
  <c r="M4765" i="6"/>
  <c r="J4765" i="6"/>
  <c r="G4765" i="6"/>
  <c r="P4764" i="6"/>
  <c r="M4764" i="6"/>
  <c r="J4764" i="6"/>
  <c r="G4764" i="6"/>
  <c r="P4763" i="6"/>
  <c r="M4763" i="6"/>
  <c r="J4763" i="6"/>
  <c r="G4763" i="6"/>
  <c r="P4762" i="6"/>
  <c r="M4762" i="6"/>
  <c r="J4762" i="6"/>
  <c r="G4762" i="6"/>
  <c r="P4761" i="6"/>
  <c r="M4761" i="6"/>
  <c r="J4761" i="6"/>
  <c r="G4761" i="6"/>
  <c r="P4760" i="6"/>
  <c r="M4760" i="6"/>
  <c r="J4760" i="6"/>
  <c r="G4760" i="6"/>
  <c r="P4759" i="6"/>
  <c r="M4759" i="6"/>
  <c r="J4759" i="6"/>
  <c r="G4759" i="6"/>
  <c r="P4758" i="6"/>
  <c r="M4758" i="6"/>
  <c r="J4758" i="6"/>
  <c r="G4758" i="6"/>
  <c r="P4757" i="6"/>
  <c r="M4757" i="6"/>
  <c r="J4757" i="6"/>
  <c r="G4757" i="6"/>
  <c r="P4756" i="6"/>
  <c r="M4756" i="6"/>
  <c r="J4756" i="6"/>
  <c r="G4756" i="6"/>
  <c r="P4755" i="6"/>
  <c r="M4755" i="6"/>
  <c r="J4755" i="6"/>
  <c r="G4755" i="6"/>
  <c r="P4754" i="6"/>
  <c r="M4754" i="6"/>
  <c r="J4754" i="6"/>
  <c r="G4754" i="6"/>
  <c r="P4753" i="6"/>
  <c r="M4753" i="6"/>
  <c r="J4753" i="6"/>
  <c r="G4753" i="6"/>
  <c r="P4752" i="6"/>
  <c r="M4752" i="6"/>
  <c r="J4752" i="6"/>
  <c r="G4752" i="6"/>
  <c r="P4751" i="6"/>
  <c r="M4751" i="6"/>
  <c r="J4751" i="6"/>
  <c r="G4751" i="6"/>
  <c r="P4750" i="6"/>
  <c r="M4750" i="6"/>
  <c r="J4750" i="6"/>
  <c r="G4750" i="6"/>
  <c r="P4749" i="6"/>
  <c r="M4749" i="6"/>
  <c r="J4749" i="6"/>
  <c r="G4749" i="6"/>
  <c r="P4748" i="6"/>
  <c r="M4748" i="6"/>
  <c r="J4748" i="6"/>
  <c r="G4748" i="6"/>
  <c r="P4747" i="6"/>
  <c r="M4747" i="6"/>
  <c r="J4747" i="6"/>
  <c r="G4747" i="6"/>
  <c r="P4746" i="6"/>
  <c r="M4746" i="6"/>
  <c r="J4746" i="6"/>
  <c r="G4746" i="6"/>
  <c r="P4745" i="6"/>
  <c r="M4745" i="6"/>
  <c r="J4745" i="6"/>
  <c r="G4745" i="6"/>
  <c r="P4744" i="6"/>
  <c r="M4744" i="6"/>
  <c r="J4744" i="6"/>
  <c r="G4744" i="6"/>
  <c r="P4743" i="6"/>
  <c r="M4743" i="6"/>
  <c r="J4743" i="6"/>
  <c r="G4743" i="6"/>
  <c r="P4742" i="6"/>
  <c r="M4742" i="6"/>
  <c r="J4742" i="6"/>
  <c r="G4742" i="6"/>
  <c r="P4741" i="6"/>
  <c r="M4741" i="6"/>
  <c r="J4741" i="6"/>
  <c r="G4741" i="6"/>
  <c r="P4740" i="6"/>
  <c r="M4740" i="6"/>
  <c r="J4740" i="6"/>
  <c r="G4740" i="6"/>
  <c r="P4739" i="6"/>
  <c r="M4739" i="6"/>
  <c r="J4739" i="6"/>
  <c r="G4739" i="6"/>
  <c r="P4738" i="6"/>
  <c r="M4738" i="6"/>
  <c r="J4738" i="6"/>
  <c r="G4738" i="6"/>
  <c r="P4737" i="6"/>
  <c r="M4737" i="6"/>
  <c r="J4737" i="6"/>
  <c r="G4737" i="6"/>
  <c r="P4736" i="6"/>
  <c r="M4736" i="6"/>
  <c r="J4736" i="6"/>
  <c r="G4736" i="6"/>
  <c r="P4735" i="6"/>
  <c r="M4735" i="6"/>
  <c r="J4735" i="6"/>
  <c r="G4735" i="6"/>
  <c r="P4734" i="6"/>
  <c r="M4734" i="6"/>
  <c r="J4734" i="6"/>
  <c r="G4734" i="6"/>
  <c r="P4733" i="6"/>
  <c r="M4733" i="6"/>
  <c r="J4733" i="6"/>
  <c r="G4733" i="6"/>
  <c r="P4732" i="6"/>
  <c r="M4732" i="6"/>
  <c r="J4732" i="6"/>
  <c r="G4732" i="6"/>
  <c r="P4731" i="6"/>
  <c r="M4731" i="6"/>
  <c r="J4731" i="6"/>
  <c r="G4731" i="6"/>
  <c r="P4730" i="6"/>
  <c r="M4730" i="6"/>
  <c r="J4730" i="6"/>
  <c r="G4730" i="6"/>
  <c r="P4729" i="6"/>
  <c r="M4729" i="6"/>
  <c r="J4729" i="6"/>
  <c r="G4729" i="6"/>
  <c r="P4728" i="6"/>
  <c r="M4728" i="6"/>
  <c r="J4728" i="6"/>
  <c r="G4728" i="6"/>
  <c r="P4727" i="6"/>
  <c r="M4727" i="6"/>
  <c r="J4727" i="6"/>
  <c r="G4727" i="6"/>
  <c r="P4726" i="6"/>
  <c r="M4726" i="6"/>
  <c r="J4726" i="6"/>
  <c r="G4726" i="6"/>
  <c r="P4725" i="6"/>
  <c r="M4725" i="6"/>
  <c r="J4725" i="6"/>
  <c r="G4725" i="6"/>
  <c r="P4724" i="6"/>
  <c r="M4724" i="6"/>
  <c r="J4724" i="6"/>
  <c r="G4724" i="6"/>
  <c r="P4723" i="6"/>
  <c r="M4723" i="6"/>
  <c r="J4723" i="6"/>
  <c r="G4723" i="6"/>
  <c r="P4722" i="6"/>
  <c r="M4722" i="6"/>
  <c r="J4722" i="6"/>
  <c r="G4722" i="6"/>
  <c r="P4721" i="6"/>
  <c r="M4721" i="6"/>
  <c r="J4721" i="6"/>
  <c r="G4721" i="6"/>
  <c r="P4720" i="6"/>
  <c r="M4720" i="6"/>
  <c r="J4720" i="6"/>
  <c r="G4720" i="6"/>
  <c r="P4719" i="6"/>
  <c r="M4719" i="6"/>
  <c r="J4719" i="6"/>
  <c r="G4719" i="6"/>
  <c r="P4718" i="6"/>
  <c r="M4718" i="6"/>
  <c r="J4718" i="6"/>
  <c r="G4718" i="6"/>
  <c r="P4717" i="6"/>
  <c r="M4717" i="6"/>
  <c r="J4717" i="6"/>
  <c r="G4717" i="6"/>
  <c r="P4716" i="6"/>
  <c r="M4716" i="6"/>
  <c r="J4716" i="6"/>
  <c r="G4716" i="6"/>
  <c r="P4715" i="6"/>
  <c r="M4715" i="6"/>
  <c r="J4715" i="6"/>
  <c r="G4715" i="6"/>
  <c r="P4714" i="6"/>
  <c r="M4714" i="6"/>
  <c r="J4714" i="6"/>
  <c r="G4714" i="6"/>
  <c r="P4713" i="6"/>
  <c r="M4713" i="6"/>
  <c r="J4713" i="6"/>
  <c r="G4713" i="6"/>
  <c r="P4712" i="6"/>
  <c r="M4712" i="6"/>
  <c r="J4712" i="6"/>
  <c r="G4712" i="6"/>
  <c r="P4711" i="6"/>
  <c r="M4711" i="6"/>
  <c r="J4711" i="6"/>
  <c r="G4711" i="6"/>
  <c r="P4710" i="6"/>
  <c r="M4710" i="6"/>
  <c r="J4710" i="6"/>
  <c r="G4710" i="6"/>
  <c r="P4709" i="6"/>
  <c r="M4709" i="6"/>
  <c r="J4709" i="6"/>
  <c r="G4709" i="6"/>
  <c r="P4708" i="6"/>
  <c r="M4708" i="6"/>
  <c r="J4708" i="6"/>
  <c r="G4708" i="6"/>
  <c r="P4707" i="6"/>
  <c r="M4707" i="6"/>
  <c r="J4707" i="6"/>
  <c r="G4707" i="6"/>
  <c r="P4706" i="6"/>
  <c r="M4706" i="6"/>
  <c r="J4706" i="6"/>
  <c r="G4706" i="6"/>
  <c r="P4705" i="6"/>
  <c r="M4705" i="6"/>
  <c r="J4705" i="6"/>
  <c r="G4705" i="6"/>
  <c r="P4704" i="6"/>
  <c r="M4704" i="6"/>
  <c r="J4704" i="6"/>
  <c r="G4704" i="6"/>
  <c r="P4703" i="6"/>
  <c r="M4703" i="6"/>
  <c r="J4703" i="6"/>
  <c r="G4703" i="6"/>
  <c r="P4702" i="6"/>
  <c r="M4702" i="6"/>
  <c r="J4702" i="6"/>
  <c r="G4702" i="6"/>
  <c r="P4701" i="6"/>
  <c r="M4701" i="6"/>
  <c r="J4701" i="6"/>
  <c r="G4701" i="6"/>
  <c r="P4700" i="6"/>
  <c r="M4700" i="6"/>
  <c r="J4700" i="6"/>
  <c r="G4700" i="6"/>
  <c r="P4699" i="6"/>
  <c r="M4699" i="6"/>
  <c r="J4699" i="6"/>
  <c r="G4699" i="6"/>
  <c r="P4698" i="6"/>
  <c r="M4698" i="6"/>
  <c r="J4698" i="6"/>
  <c r="G4698" i="6"/>
  <c r="P4697" i="6"/>
  <c r="M4697" i="6"/>
  <c r="J4697" i="6"/>
  <c r="G4697" i="6"/>
  <c r="P4696" i="6"/>
  <c r="M4696" i="6"/>
  <c r="J4696" i="6"/>
  <c r="G4696" i="6"/>
  <c r="P4695" i="6"/>
  <c r="M4695" i="6"/>
  <c r="J4695" i="6"/>
  <c r="G4695" i="6"/>
  <c r="P4694" i="6"/>
  <c r="M4694" i="6"/>
  <c r="J4694" i="6"/>
  <c r="G4694" i="6"/>
  <c r="P4693" i="6"/>
  <c r="M4693" i="6"/>
  <c r="J4693" i="6"/>
  <c r="G4693" i="6"/>
  <c r="P4692" i="6"/>
  <c r="M4692" i="6"/>
  <c r="J4692" i="6"/>
  <c r="G4692" i="6"/>
  <c r="P4691" i="6"/>
  <c r="M4691" i="6"/>
  <c r="J4691" i="6"/>
  <c r="G4691" i="6"/>
  <c r="P4690" i="6"/>
  <c r="M4690" i="6"/>
  <c r="J4690" i="6"/>
  <c r="G4690" i="6"/>
  <c r="P4689" i="6"/>
  <c r="M4689" i="6"/>
  <c r="J4689" i="6"/>
  <c r="G4689" i="6"/>
  <c r="P4688" i="6"/>
  <c r="M4688" i="6"/>
  <c r="J4688" i="6"/>
  <c r="G4688" i="6"/>
  <c r="P4687" i="6"/>
  <c r="M4687" i="6"/>
  <c r="J4687" i="6"/>
  <c r="G4687" i="6"/>
  <c r="P4686" i="6"/>
  <c r="M4686" i="6"/>
  <c r="J4686" i="6"/>
  <c r="G4686" i="6"/>
  <c r="P4685" i="6"/>
  <c r="M4685" i="6"/>
  <c r="J4685" i="6"/>
  <c r="G4685" i="6"/>
  <c r="P4684" i="6"/>
  <c r="M4684" i="6"/>
  <c r="J4684" i="6"/>
  <c r="G4684" i="6"/>
  <c r="P4683" i="6"/>
  <c r="M4683" i="6"/>
  <c r="J4683" i="6"/>
  <c r="G4683" i="6"/>
  <c r="P4682" i="6"/>
  <c r="M4682" i="6"/>
  <c r="J4682" i="6"/>
  <c r="G4682" i="6"/>
  <c r="P4681" i="6"/>
  <c r="M4681" i="6"/>
  <c r="J4681" i="6"/>
  <c r="G4681" i="6"/>
  <c r="P4680" i="6"/>
  <c r="M4680" i="6"/>
  <c r="J4680" i="6"/>
  <c r="G4680" i="6"/>
  <c r="P4679" i="6"/>
  <c r="M4679" i="6"/>
  <c r="J4679" i="6"/>
  <c r="G4679" i="6"/>
  <c r="P4678" i="6"/>
  <c r="M4678" i="6"/>
  <c r="J4678" i="6"/>
  <c r="G4678" i="6"/>
  <c r="P4677" i="6"/>
  <c r="M4677" i="6"/>
  <c r="J4677" i="6"/>
  <c r="G4677" i="6"/>
  <c r="P4676" i="6"/>
  <c r="M4676" i="6"/>
  <c r="J4676" i="6"/>
  <c r="G4676" i="6"/>
  <c r="P4675" i="6"/>
  <c r="M4675" i="6"/>
  <c r="J4675" i="6"/>
  <c r="G4675" i="6"/>
  <c r="P4674" i="6"/>
  <c r="M4674" i="6"/>
  <c r="J4674" i="6"/>
  <c r="G4674" i="6"/>
  <c r="P4673" i="6"/>
  <c r="M4673" i="6"/>
  <c r="J4673" i="6"/>
  <c r="G4673" i="6"/>
  <c r="P4672" i="6"/>
  <c r="M4672" i="6"/>
  <c r="J4672" i="6"/>
  <c r="G4672" i="6"/>
  <c r="P4671" i="6"/>
  <c r="M4671" i="6"/>
  <c r="J4671" i="6"/>
  <c r="G4671" i="6"/>
  <c r="P4670" i="6"/>
  <c r="M4670" i="6"/>
  <c r="J4670" i="6"/>
  <c r="G4670" i="6"/>
  <c r="P4669" i="6"/>
  <c r="M4669" i="6"/>
  <c r="J4669" i="6"/>
  <c r="G4669" i="6"/>
  <c r="P4668" i="6"/>
  <c r="M4668" i="6"/>
  <c r="J4668" i="6"/>
  <c r="G4668" i="6"/>
  <c r="P4667" i="6"/>
  <c r="M4667" i="6"/>
  <c r="J4667" i="6"/>
  <c r="G4667" i="6"/>
  <c r="P4666" i="6"/>
  <c r="M4666" i="6"/>
  <c r="J4666" i="6"/>
  <c r="G4666" i="6"/>
  <c r="P4665" i="6"/>
  <c r="M4665" i="6"/>
  <c r="J4665" i="6"/>
  <c r="G4665" i="6"/>
  <c r="P4664" i="6"/>
  <c r="M4664" i="6"/>
  <c r="J4664" i="6"/>
  <c r="G4664" i="6"/>
  <c r="P4663" i="6"/>
  <c r="M4663" i="6"/>
  <c r="J4663" i="6"/>
  <c r="G4663" i="6"/>
  <c r="P4662" i="6"/>
  <c r="M4662" i="6"/>
  <c r="J4662" i="6"/>
  <c r="G4662" i="6"/>
  <c r="P4661" i="6"/>
  <c r="M4661" i="6"/>
  <c r="J4661" i="6"/>
  <c r="G4661" i="6"/>
  <c r="P4660" i="6"/>
  <c r="M4660" i="6"/>
  <c r="J4660" i="6"/>
  <c r="G4660" i="6"/>
  <c r="P4659" i="6"/>
  <c r="M4659" i="6"/>
  <c r="J4659" i="6"/>
  <c r="G4659" i="6"/>
  <c r="P4658" i="6"/>
  <c r="M4658" i="6"/>
  <c r="J4658" i="6"/>
  <c r="G4658" i="6"/>
  <c r="P4657" i="6"/>
  <c r="M4657" i="6"/>
  <c r="J4657" i="6"/>
  <c r="G4657" i="6"/>
  <c r="P4656" i="6"/>
  <c r="M4656" i="6"/>
  <c r="J4656" i="6"/>
  <c r="G4656" i="6"/>
  <c r="P4655" i="6"/>
  <c r="M4655" i="6"/>
  <c r="J4655" i="6"/>
  <c r="G4655" i="6"/>
  <c r="P4654" i="6"/>
  <c r="M4654" i="6"/>
  <c r="J4654" i="6"/>
  <c r="G4654" i="6"/>
  <c r="P4653" i="6"/>
  <c r="M4653" i="6"/>
  <c r="J4653" i="6"/>
  <c r="G4653" i="6"/>
  <c r="P4652" i="6"/>
  <c r="M4652" i="6"/>
  <c r="J4652" i="6"/>
  <c r="G4652" i="6"/>
  <c r="P4651" i="6"/>
  <c r="M4651" i="6"/>
  <c r="J4651" i="6"/>
  <c r="G4651" i="6"/>
  <c r="P4650" i="6"/>
  <c r="M4650" i="6"/>
  <c r="J4650" i="6"/>
  <c r="G4650" i="6"/>
  <c r="P4649" i="6"/>
  <c r="M4649" i="6"/>
  <c r="J4649" i="6"/>
  <c r="G4649" i="6"/>
  <c r="P4648" i="6"/>
  <c r="M4648" i="6"/>
  <c r="J4648" i="6"/>
  <c r="G4648" i="6"/>
  <c r="P4647" i="6"/>
  <c r="M4647" i="6"/>
  <c r="J4647" i="6"/>
  <c r="G4647" i="6"/>
  <c r="P4646" i="6"/>
  <c r="M4646" i="6"/>
  <c r="J4646" i="6"/>
  <c r="G4646" i="6"/>
  <c r="P4645" i="6"/>
  <c r="M4645" i="6"/>
  <c r="J4645" i="6"/>
  <c r="G4645" i="6"/>
  <c r="P4644" i="6"/>
  <c r="M4644" i="6"/>
  <c r="J4644" i="6"/>
  <c r="G4644" i="6"/>
  <c r="P4643" i="6"/>
  <c r="M4643" i="6"/>
  <c r="J4643" i="6"/>
  <c r="G4643" i="6"/>
  <c r="P4642" i="6"/>
  <c r="M4642" i="6"/>
  <c r="J4642" i="6"/>
  <c r="G4642" i="6"/>
  <c r="P4641" i="6"/>
  <c r="M4641" i="6"/>
  <c r="J4641" i="6"/>
  <c r="G4641" i="6"/>
  <c r="P4640" i="6"/>
  <c r="M4640" i="6"/>
  <c r="J4640" i="6"/>
  <c r="G4640" i="6"/>
  <c r="P4639" i="6"/>
  <c r="M4639" i="6"/>
  <c r="J4639" i="6"/>
  <c r="G4639" i="6"/>
  <c r="P4638" i="6"/>
  <c r="M4638" i="6"/>
  <c r="J4638" i="6"/>
  <c r="G4638" i="6"/>
  <c r="P4637" i="6"/>
  <c r="M4637" i="6"/>
  <c r="J4637" i="6"/>
  <c r="G4637" i="6"/>
  <c r="P4636" i="6"/>
  <c r="M4636" i="6"/>
  <c r="J4636" i="6"/>
  <c r="G4636" i="6"/>
  <c r="P4635" i="6"/>
  <c r="M4635" i="6"/>
  <c r="J4635" i="6"/>
  <c r="G4635" i="6"/>
  <c r="P4634" i="6"/>
  <c r="M4634" i="6"/>
  <c r="J4634" i="6"/>
  <c r="G4634" i="6"/>
  <c r="P4633" i="6"/>
  <c r="M4633" i="6"/>
  <c r="J4633" i="6"/>
  <c r="G4633" i="6"/>
  <c r="P4632" i="6"/>
  <c r="M4632" i="6"/>
  <c r="J4632" i="6"/>
  <c r="G4632" i="6"/>
  <c r="P4631" i="6"/>
  <c r="M4631" i="6"/>
  <c r="J4631" i="6"/>
  <c r="G4631" i="6"/>
  <c r="P4630" i="6"/>
  <c r="M4630" i="6"/>
  <c r="J4630" i="6"/>
  <c r="G4630" i="6"/>
  <c r="P4629" i="6"/>
  <c r="M4629" i="6"/>
  <c r="J4629" i="6"/>
  <c r="G4629" i="6"/>
  <c r="P4628" i="6"/>
  <c r="M4628" i="6"/>
  <c r="J4628" i="6"/>
  <c r="G4628" i="6"/>
  <c r="P4627" i="6"/>
  <c r="M4627" i="6"/>
  <c r="J4627" i="6"/>
  <c r="G4627" i="6"/>
  <c r="P4626" i="6"/>
  <c r="M4626" i="6"/>
  <c r="J4626" i="6"/>
  <c r="G4626" i="6"/>
  <c r="P4625" i="6"/>
  <c r="M4625" i="6"/>
  <c r="J4625" i="6"/>
  <c r="G4625" i="6"/>
  <c r="P4624" i="6"/>
  <c r="M4624" i="6"/>
  <c r="J4624" i="6"/>
  <c r="G4624" i="6"/>
  <c r="P4623" i="6"/>
  <c r="M4623" i="6"/>
  <c r="J4623" i="6"/>
  <c r="G4623" i="6"/>
  <c r="P4622" i="6"/>
  <c r="M4622" i="6"/>
  <c r="J4622" i="6"/>
  <c r="G4622" i="6"/>
  <c r="P4621" i="6"/>
  <c r="M4621" i="6"/>
  <c r="J4621" i="6"/>
  <c r="G4621" i="6"/>
  <c r="P4620" i="6"/>
  <c r="M4620" i="6"/>
  <c r="J4620" i="6"/>
  <c r="G4620" i="6"/>
  <c r="P4619" i="6"/>
  <c r="M4619" i="6"/>
  <c r="J4619" i="6"/>
  <c r="G4619" i="6"/>
  <c r="P4618" i="6"/>
  <c r="M4618" i="6"/>
  <c r="J4618" i="6"/>
  <c r="G4618" i="6"/>
  <c r="P4617" i="6"/>
  <c r="M4617" i="6"/>
  <c r="J4617" i="6"/>
  <c r="G4617" i="6"/>
  <c r="P4616" i="6"/>
  <c r="M4616" i="6"/>
  <c r="J4616" i="6"/>
  <c r="G4616" i="6"/>
  <c r="P4615" i="6"/>
  <c r="M4615" i="6"/>
  <c r="J4615" i="6"/>
  <c r="G4615" i="6"/>
  <c r="P4614" i="6"/>
  <c r="M4614" i="6"/>
  <c r="J4614" i="6"/>
  <c r="G4614" i="6"/>
  <c r="P4613" i="6"/>
  <c r="M4613" i="6"/>
  <c r="J4613" i="6"/>
  <c r="G4613" i="6"/>
  <c r="P4612" i="6"/>
  <c r="M4612" i="6"/>
  <c r="J4612" i="6"/>
  <c r="G4612" i="6"/>
  <c r="P4611" i="6"/>
  <c r="M4611" i="6"/>
  <c r="J4611" i="6"/>
  <c r="G4611" i="6"/>
  <c r="P4610" i="6"/>
  <c r="M4610" i="6"/>
  <c r="J4610" i="6"/>
  <c r="G4610" i="6"/>
  <c r="P4609" i="6"/>
  <c r="M4609" i="6"/>
  <c r="J4609" i="6"/>
  <c r="G4609" i="6"/>
  <c r="P4608" i="6"/>
  <c r="M4608" i="6"/>
  <c r="J4608" i="6"/>
  <c r="G4608" i="6"/>
  <c r="P4607" i="6"/>
  <c r="M4607" i="6"/>
  <c r="J4607" i="6"/>
  <c r="G4607" i="6"/>
  <c r="P4606" i="6"/>
  <c r="M4606" i="6"/>
  <c r="J4606" i="6"/>
  <c r="G4606" i="6"/>
  <c r="P4605" i="6"/>
  <c r="M4605" i="6"/>
  <c r="J4605" i="6"/>
  <c r="G4605" i="6"/>
  <c r="P4604" i="6"/>
  <c r="M4604" i="6"/>
  <c r="J4604" i="6"/>
  <c r="G4604" i="6"/>
  <c r="P4603" i="6"/>
  <c r="M4603" i="6"/>
  <c r="J4603" i="6"/>
  <c r="G4603" i="6"/>
  <c r="P4602" i="6"/>
  <c r="M4602" i="6"/>
  <c r="J4602" i="6"/>
  <c r="G4602" i="6"/>
  <c r="P4601" i="6"/>
  <c r="M4601" i="6"/>
  <c r="J4601" i="6"/>
  <c r="G4601" i="6"/>
  <c r="P4600" i="6"/>
  <c r="M4600" i="6"/>
  <c r="J4600" i="6"/>
  <c r="G4600" i="6"/>
  <c r="P4599" i="6"/>
  <c r="M4599" i="6"/>
  <c r="J4599" i="6"/>
  <c r="G4599" i="6"/>
  <c r="P4598" i="6"/>
  <c r="M4598" i="6"/>
  <c r="J4598" i="6"/>
  <c r="G4598" i="6"/>
  <c r="P4597" i="6"/>
  <c r="M4597" i="6"/>
  <c r="J4597" i="6"/>
  <c r="G4597" i="6"/>
  <c r="P4596" i="6"/>
  <c r="M4596" i="6"/>
  <c r="J4596" i="6"/>
  <c r="G4596" i="6"/>
  <c r="P4595" i="6"/>
  <c r="M4595" i="6"/>
  <c r="J4595" i="6"/>
  <c r="G4595" i="6"/>
  <c r="P4594" i="6"/>
  <c r="M4594" i="6"/>
  <c r="J4594" i="6"/>
  <c r="G4594" i="6"/>
  <c r="P4593" i="6"/>
  <c r="M4593" i="6"/>
  <c r="J4593" i="6"/>
  <c r="G4593" i="6"/>
  <c r="P4592" i="6"/>
  <c r="M4592" i="6"/>
  <c r="J4592" i="6"/>
  <c r="G4592" i="6"/>
  <c r="P4591" i="6"/>
  <c r="M4591" i="6"/>
  <c r="J4591" i="6"/>
  <c r="G4591" i="6"/>
  <c r="P4590" i="6"/>
  <c r="M4590" i="6"/>
  <c r="J4590" i="6"/>
  <c r="G4590" i="6"/>
  <c r="P4589" i="6"/>
  <c r="M4589" i="6"/>
  <c r="J4589" i="6"/>
  <c r="G4589" i="6"/>
  <c r="P4588" i="6"/>
  <c r="M4588" i="6"/>
  <c r="J4588" i="6"/>
  <c r="G4588" i="6"/>
  <c r="P4587" i="6"/>
  <c r="M4587" i="6"/>
  <c r="J4587" i="6"/>
  <c r="G4587" i="6"/>
  <c r="P4586" i="6"/>
  <c r="M4586" i="6"/>
  <c r="J4586" i="6"/>
  <c r="G4586" i="6"/>
  <c r="P4585" i="6"/>
  <c r="M4585" i="6"/>
  <c r="J4585" i="6"/>
  <c r="G4585" i="6"/>
  <c r="P4584" i="6"/>
  <c r="M4584" i="6"/>
  <c r="J4584" i="6"/>
  <c r="G4584" i="6"/>
  <c r="P4583" i="6"/>
  <c r="M4583" i="6"/>
  <c r="J4583" i="6"/>
  <c r="G4583" i="6"/>
  <c r="P4582" i="6"/>
  <c r="M4582" i="6"/>
  <c r="J4582" i="6"/>
  <c r="G4582" i="6"/>
  <c r="P4581" i="6"/>
  <c r="M4581" i="6"/>
  <c r="J4581" i="6"/>
  <c r="G4581" i="6"/>
  <c r="P4580" i="6"/>
  <c r="M4580" i="6"/>
  <c r="J4580" i="6"/>
  <c r="G4580" i="6"/>
  <c r="P4579" i="6"/>
  <c r="M4579" i="6"/>
  <c r="J4579" i="6"/>
  <c r="G4579" i="6"/>
  <c r="P4578" i="6"/>
  <c r="M4578" i="6"/>
  <c r="J4578" i="6"/>
  <c r="G4578" i="6"/>
  <c r="P4577" i="6"/>
  <c r="M4577" i="6"/>
  <c r="J4577" i="6"/>
  <c r="G4577" i="6"/>
  <c r="P4576" i="6"/>
  <c r="M4576" i="6"/>
  <c r="J4576" i="6"/>
  <c r="G4576" i="6"/>
  <c r="P4575" i="6"/>
  <c r="M4575" i="6"/>
  <c r="J4575" i="6"/>
  <c r="G4575" i="6"/>
  <c r="P4574" i="6"/>
  <c r="M4574" i="6"/>
  <c r="J4574" i="6"/>
  <c r="G4574" i="6"/>
  <c r="P4573" i="6"/>
  <c r="M4573" i="6"/>
  <c r="J4573" i="6"/>
  <c r="G4573" i="6"/>
  <c r="P4572" i="6"/>
  <c r="M4572" i="6"/>
  <c r="J4572" i="6"/>
  <c r="G4572" i="6"/>
  <c r="P4571" i="6"/>
  <c r="M4571" i="6"/>
  <c r="J4571" i="6"/>
  <c r="G4571" i="6"/>
  <c r="P4570" i="6"/>
  <c r="M4570" i="6"/>
  <c r="J4570" i="6"/>
  <c r="G4570" i="6"/>
  <c r="P4569" i="6"/>
  <c r="M4569" i="6"/>
  <c r="J4569" i="6"/>
  <c r="G4569" i="6"/>
  <c r="P4568" i="6"/>
  <c r="M4568" i="6"/>
  <c r="J4568" i="6"/>
  <c r="G4568" i="6"/>
  <c r="P4567" i="6"/>
  <c r="M4567" i="6"/>
  <c r="J4567" i="6"/>
  <c r="G4567" i="6"/>
  <c r="P4566" i="6"/>
  <c r="M4566" i="6"/>
  <c r="J4566" i="6"/>
  <c r="G4566" i="6"/>
  <c r="P4565" i="6"/>
  <c r="M4565" i="6"/>
  <c r="J4565" i="6"/>
  <c r="G4565" i="6"/>
  <c r="P4564" i="6"/>
  <c r="M4564" i="6"/>
  <c r="J4564" i="6"/>
  <c r="G4564" i="6"/>
  <c r="P4563" i="6"/>
  <c r="M4563" i="6"/>
  <c r="J4563" i="6"/>
  <c r="G4563" i="6"/>
  <c r="P4562" i="6"/>
  <c r="M4562" i="6"/>
  <c r="J4562" i="6"/>
  <c r="G4562" i="6"/>
  <c r="P4561" i="6"/>
  <c r="M4561" i="6"/>
  <c r="J4561" i="6"/>
  <c r="G4561" i="6"/>
  <c r="P4560" i="6"/>
  <c r="M4560" i="6"/>
  <c r="J4560" i="6"/>
  <c r="G4560" i="6"/>
  <c r="P4559" i="6"/>
  <c r="M4559" i="6"/>
  <c r="J4559" i="6"/>
  <c r="G4559" i="6"/>
  <c r="P4558" i="6"/>
  <c r="M4558" i="6"/>
  <c r="J4558" i="6"/>
  <c r="G4558" i="6"/>
  <c r="P4557" i="6"/>
  <c r="M4557" i="6"/>
  <c r="J4557" i="6"/>
  <c r="G4557" i="6"/>
  <c r="P4556" i="6"/>
  <c r="M4556" i="6"/>
  <c r="J4556" i="6"/>
  <c r="G4556" i="6"/>
  <c r="P4555" i="6"/>
  <c r="M4555" i="6"/>
  <c r="J4555" i="6"/>
  <c r="G4555" i="6"/>
  <c r="P4554" i="6"/>
  <c r="M4554" i="6"/>
  <c r="J4554" i="6"/>
  <c r="G4554" i="6"/>
  <c r="P4553" i="6"/>
  <c r="M4553" i="6"/>
  <c r="J4553" i="6"/>
  <c r="G4553" i="6"/>
  <c r="P4552" i="6"/>
  <c r="M4552" i="6"/>
  <c r="J4552" i="6"/>
  <c r="G4552" i="6"/>
  <c r="P4551" i="6"/>
  <c r="M4551" i="6"/>
  <c r="J4551" i="6"/>
  <c r="G4551" i="6"/>
  <c r="P4550" i="6"/>
  <c r="M4550" i="6"/>
  <c r="J4550" i="6"/>
  <c r="G4550" i="6"/>
  <c r="P4549" i="6"/>
  <c r="M4549" i="6"/>
  <c r="J4549" i="6"/>
  <c r="G4549" i="6"/>
  <c r="P4548" i="6"/>
  <c r="M4548" i="6"/>
  <c r="J4548" i="6"/>
  <c r="G4548" i="6"/>
  <c r="P4547" i="6"/>
  <c r="M4547" i="6"/>
  <c r="J4547" i="6"/>
  <c r="G4547" i="6"/>
  <c r="P4546" i="6"/>
  <c r="M4546" i="6"/>
  <c r="J4546" i="6"/>
  <c r="G4546" i="6"/>
  <c r="P4545" i="6"/>
  <c r="M4545" i="6"/>
  <c r="J4545" i="6"/>
  <c r="G4545" i="6"/>
  <c r="P4544" i="6"/>
  <c r="M4544" i="6"/>
  <c r="J4544" i="6"/>
  <c r="G4544" i="6"/>
  <c r="P4543" i="6"/>
  <c r="M4543" i="6"/>
  <c r="J4543" i="6"/>
  <c r="G4543" i="6"/>
  <c r="P4542" i="6"/>
  <c r="M4542" i="6"/>
  <c r="J4542" i="6"/>
  <c r="G4542" i="6"/>
  <c r="P4541" i="6"/>
  <c r="M4541" i="6"/>
  <c r="J4541" i="6"/>
  <c r="G4541" i="6"/>
  <c r="P4540" i="6"/>
  <c r="M4540" i="6"/>
  <c r="J4540" i="6"/>
  <c r="G4540" i="6"/>
  <c r="P4539" i="6"/>
  <c r="M4539" i="6"/>
  <c r="J4539" i="6"/>
  <c r="G4539" i="6"/>
  <c r="P4538" i="6"/>
  <c r="M4538" i="6"/>
  <c r="J4538" i="6"/>
  <c r="G4538" i="6"/>
  <c r="P4537" i="6"/>
  <c r="M4537" i="6"/>
  <c r="J4537" i="6"/>
  <c r="G4537" i="6"/>
  <c r="P4536" i="6"/>
  <c r="M4536" i="6"/>
  <c r="J4536" i="6"/>
  <c r="G4536" i="6"/>
  <c r="P4535" i="6"/>
  <c r="M4535" i="6"/>
  <c r="J4535" i="6"/>
  <c r="G4535" i="6"/>
  <c r="P4534" i="6"/>
  <c r="M4534" i="6"/>
  <c r="J4534" i="6"/>
  <c r="G4534" i="6"/>
  <c r="P4533" i="6"/>
  <c r="M4533" i="6"/>
  <c r="J4533" i="6"/>
  <c r="G4533" i="6"/>
  <c r="P4532" i="6"/>
  <c r="M4532" i="6"/>
  <c r="J4532" i="6"/>
  <c r="G4532" i="6"/>
  <c r="P4531" i="6"/>
  <c r="M4531" i="6"/>
  <c r="J4531" i="6"/>
  <c r="G4531" i="6"/>
  <c r="P4530" i="6"/>
  <c r="M4530" i="6"/>
  <c r="J4530" i="6"/>
  <c r="G4530" i="6"/>
  <c r="P4529" i="6"/>
  <c r="M4529" i="6"/>
  <c r="J4529" i="6"/>
  <c r="G4529" i="6"/>
  <c r="P4528" i="6"/>
  <c r="M4528" i="6"/>
  <c r="J4528" i="6"/>
  <c r="G4528" i="6"/>
  <c r="P4527" i="6"/>
  <c r="M4527" i="6"/>
  <c r="J4527" i="6"/>
  <c r="G4527" i="6"/>
  <c r="P4526" i="6"/>
  <c r="M4526" i="6"/>
  <c r="J4526" i="6"/>
  <c r="G4526" i="6"/>
  <c r="P4525" i="6"/>
  <c r="M4525" i="6"/>
  <c r="J4525" i="6"/>
  <c r="G4525" i="6"/>
  <c r="P4524" i="6"/>
  <c r="M4524" i="6"/>
  <c r="J4524" i="6"/>
  <c r="G4524" i="6"/>
  <c r="P4523" i="6"/>
  <c r="M4523" i="6"/>
  <c r="J4523" i="6"/>
  <c r="G4523" i="6"/>
  <c r="P4522" i="6"/>
  <c r="M4522" i="6"/>
  <c r="J4522" i="6"/>
  <c r="G4522" i="6"/>
  <c r="P4521" i="6"/>
  <c r="M4521" i="6"/>
  <c r="J4521" i="6"/>
  <c r="G4521" i="6"/>
  <c r="P4520" i="6"/>
  <c r="M4520" i="6"/>
  <c r="J4520" i="6"/>
  <c r="G4520" i="6"/>
  <c r="P4519" i="6"/>
  <c r="M4519" i="6"/>
  <c r="J4519" i="6"/>
  <c r="G4519" i="6"/>
  <c r="P4518" i="6"/>
  <c r="M4518" i="6"/>
  <c r="J4518" i="6"/>
  <c r="G4518" i="6"/>
  <c r="P4517" i="6"/>
  <c r="M4517" i="6"/>
  <c r="J4517" i="6"/>
  <c r="G4517" i="6"/>
  <c r="P4516" i="6"/>
  <c r="M4516" i="6"/>
  <c r="J4516" i="6"/>
  <c r="G4516" i="6"/>
  <c r="P4515" i="6"/>
  <c r="M4515" i="6"/>
  <c r="J4515" i="6"/>
  <c r="G4515" i="6"/>
  <c r="P4514" i="6"/>
  <c r="M4514" i="6"/>
  <c r="J4514" i="6"/>
  <c r="G4514" i="6"/>
  <c r="P4513" i="6"/>
  <c r="M4513" i="6"/>
  <c r="J4513" i="6"/>
  <c r="G4513" i="6"/>
  <c r="P4512" i="6"/>
  <c r="M4512" i="6"/>
  <c r="J4512" i="6"/>
  <c r="G4512" i="6"/>
  <c r="P4511" i="6"/>
  <c r="M4511" i="6"/>
  <c r="J4511" i="6"/>
  <c r="G4511" i="6"/>
  <c r="P4510" i="6"/>
  <c r="M4510" i="6"/>
  <c r="J4510" i="6"/>
  <c r="G4510" i="6"/>
  <c r="P4509" i="6"/>
  <c r="M4509" i="6"/>
  <c r="J4509" i="6"/>
  <c r="G4509" i="6"/>
  <c r="P4508" i="6"/>
  <c r="M4508" i="6"/>
  <c r="J4508" i="6"/>
  <c r="G4508" i="6"/>
  <c r="P4507" i="6"/>
  <c r="M4507" i="6"/>
  <c r="J4507" i="6"/>
  <c r="G4507" i="6"/>
  <c r="P4506" i="6"/>
  <c r="M4506" i="6"/>
  <c r="J4506" i="6"/>
  <c r="G4506" i="6"/>
  <c r="P4505" i="6"/>
  <c r="M4505" i="6"/>
  <c r="J4505" i="6"/>
  <c r="G4505" i="6"/>
  <c r="P4504" i="6"/>
  <c r="M4504" i="6"/>
  <c r="J4504" i="6"/>
  <c r="G4504" i="6"/>
  <c r="P4503" i="6"/>
  <c r="M4503" i="6"/>
  <c r="J4503" i="6"/>
  <c r="G4503" i="6"/>
  <c r="P4502" i="6"/>
  <c r="M4502" i="6"/>
  <c r="J4502" i="6"/>
  <c r="G4502" i="6"/>
  <c r="P4501" i="6"/>
  <c r="M4501" i="6"/>
  <c r="J4501" i="6"/>
  <c r="G4501" i="6"/>
  <c r="P4500" i="6"/>
  <c r="M4500" i="6"/>
  <c r="J4500" i="6"/>
  <c r="G4500" i="6"/>
  <c r="P4499" i="6"/>
  <c r="M4499" i="6"/>
  <c r="J4499" i="6"/>
  <c r="G4499" i="6"/>
  <c r="P4498" i="6"/>
  <c r="M4498" i="6"/>
  <c r="J4498" i="6"/>
  <c r="G4498" i="6"/>
  <c r="P4497" i="6"/>
  <c r="M4497" i="6"/>
  <c r="J4497" i="6"/>
  <c r="G4497" i="6"/>
  <c r="P4496" i="6"/>
  <c r="M4496" i="6"/>
  <c r="J4496" i="6"/>
  <c r="G4496" i="6"/>
  <c r="P4495" i="6"/>
  <c r="M4495" i="6"/>
  <c r="J4495" i="6"/>
  <c r="G4495" i="6"/>
  <c r="P4494" i="6"/>
  <c r="M4494" i="6"/>
  <c r="J4494" i="6"/>
  <c r="G4494" i="6"/>
  <c r="P4493" i="6"/>
  <c r="M4493" i="6"/>
  <c r="J4493" i="6"/>
  <c r="G4493" i="6"/>
  <c r="P4492" i="6"/>
  <c r="M4492" i="6"/>
  <c r="J4492" i="6"/>
  <c r="G4492" i="6"/>
  <c r="P4491" i="6"/>
  <c r="M4491" i="6"/>
  <c r="J4491" i="6"/>
  <c r="G4491" i="6"/>
  <c r="P4490" i="6"/>
  <c r="M4490" i="6"/>
  <c r="J4490" i="6"/>
  <c r="G4490" i="6"/>
  <c r="P4489" i="6"/>
  <c r="M4489" i="6"/>
  <c r="J4489" i="6"/>
  <c r="G4489" i="6"/>
  <c r="P4488" i="6"/>
  <c r="M4488" i="6"/>
  <c r="J4488" i="6"/>
  <c r="G4488" i="6"/>
  <c r="P4487" i="6"/>
  <c r="M4487" i="6"/>
  <c r="J4487" i="6"/>
  <c r="G4487" i="6"/>
  <c r="P4486" i="6"/>
  <c r="M4486" i="6"/>
  <c r="J4486" i="6"/>
  <c r="G4486" i="6"/>
  <c r="P4485" i="6"/>
  <c r="M4485" i="6"/>
  <c r="J4485" i="6"/>
  <c r="G4485" i="6"/>
  <c r="P4484" i="6"/>
  <c r="M4484" i="6"/>
  <c r="J4484" i="6"/>
  <c r="G4484" i="6"/>
  <c r="P4483" i="6"/>
  <c r="M4483" i="6"/>
  <c r="J4483" i="6"/>
  <c r="G4483" i="6"/>
  <c r="P4482" i="6"/>
  <c r="M4482" i="6"/>
  <c r="J4482" i="6"/>
  <c r="G4482" i="6"/>
  <c r="P4481" i="6"/>
  <c r="M4481" i="6"/>
  <c r="J4481" i="6"/>
  <c r="G4481" i="6"/>
  <c r="P4480" i="6"/>
  <c r="M4480" i="6"/>
  <c r="J4480" i="6"/>
  <c r="G4480" i="6"/>
  <c r="P4479" i="6"/>
  <c r="M4479" i="6"/>
  <c r="J4479" i="6"/>
  <c r="G4479" i="6"/>
  <c r="P4478" i="6"/>
  <c r="M4478" i="6"/>
  <c r="J4478" i="6"/>
  <c r="G4478" i="6"/>
  <c r="P4477" i="6"/>
  <c r="M4477" i="6"/>
  <c r="J4477" i="6"/>
  <c r="G4477" i="6"/>
  <c r="P4476" i="6"/>
  <c r="M4476" i="6"/>
  <c r="J4476" i="6"/>
  <c r="G4476" i="6"/>
  <c r="P4475" i="6"/>
  <c r="M4475" i="6"/>
  <c r="J4475" i="6"/>
  <c r="G4475" i="6"/>
  <c r="P4474" i="6"/>
  <c r="M4474" i="6"/>
  <c r="J4474" i="6"/>
  <c r="G4474" i="6"/>
  <c r="P4473" i="6"/>
  <c r="M4473" i="6"/>
  <c r="J4473" i="6"/>
  <c r="G4473" i="6"/>
  <c r="P4472" i="6"/>
  <c r="M4472" i="6"/>
  <c r="J4472" i="6"/>
  <c r="G4472" i="6"/>
  <c r="P4471" i="6"/>
  <c r="M4471" i="6"/>
  <c r="J4471" i="6"/>
  <c r="G4471" i="6"/>
  <c r="P4470" i="6"/>
  <c r="M4470" i="6"/>
  <c r="J4470" i="6"/>
  <c r="G4470" i="6"/>
  <c r="P4469" i="6"/>
  <c r="M4469" i="6"/>
  <c r="J4469" i="6"/>
  <c r="G4469" i="6"/>
  <c r="P4468" i="6"/>
  <c r="M4468" i="6"/>
  <c r="J4468" i="6"/>
  <c r="G4468" i="6"/>
  <c r="P4467" i="6"/>
  <c r="M4467" i="6"/>
  <c r="J4467" i="6"/>
  <c r="G4467" i="6"/>
  <c r="P4466" i="6"/>
  <c r="M4466" i="6"/>
  <c r="J4466" i="6"/>
  <c r="G4466" i="6"/>
  <c r="P4465" i="6"/>
  <c r="M4465" i="6"/>
  <c r="J4465" i="6"/>
  <c r="G4465" i="6"/>
  <c r="P4464" i="6"/>
  <c r="M4464" i="6"/>
  <c r="J4464" i="6"/>
  <c r="G4464" i="6"/>
  <c r="P4463" i="6"/>
  <c r="M4463" i="6"/>
  <c r="J4463" i="6"/>
  <c r="G4463" i="6"/>
  <c r="P4462" i="6"/>
  <c r="M4462" i="6"/>
  <c r="J4462" i="6"/>
  <c r="G4462" i="6"/>
  <c r="P4461" i="6"/>
  <c r="M4461" i="6"/>
  <c r="J4461" i="6"/>
  <c r="G4461" i="6"/>
  <c r="P4460" i="6"/>
  <c r="M4460" i="6"/>
  <c r="J4460" i="6"/>
  <c r="G4460" i="6"/>
  <c r="P4459" i="6"/>
  <c r="M4459" i="6"/>
  <c r="J4459" i="6"/>
  <c r="G4459" i="6"/>
  <c r="P4458" i="6"/>
  <c r="M4458" i="6"/>
  <c r="J4458" i="6"/>
  <c r="G4458" i="6"/>
  <c r="P4457" i="6"/>
  <c r="M4457" i="6"/>
  <c r="J4457" i="6"/>
  <c r="G4457" i="6"/>
  <c r="P4456" i="6"/>
  <c r="M4456" i="6"/>
  <c r="J4456" i="6"/>
  <c r="G4456" i="6"/>
  <c r="P4455" i="6"/>
  <c r="M4455" i="6"/>
  <c r="J4455" i="6"/>
  <c r="G4455" i="6"/>
  <c r="P4454" i="6"/>
  <c r="M4454" i="6"/>
  <c r="J4454" i="6"/>
  <c r="G4454" i="6"/>
  <c r="P4453" i="6"/>
  <c r="M4453" i="6"/>
  <c r="J4453" i="6"/>
  <c r="G4453" i="6"/>
  <c r="P4452" i="6"/>
  <c r="M4452" i="6"/>
  <c r="J4452" i="6"/>
  <c r="G4452" i="6"/>
  <c r="P4451" i="6"/>
  <c r="M4451" i="6"/>
  <c r="J4451" i="6"/>
  <c r="G4451" i="6"/>
  <c r="P4450" i="6"/>
  <c r="M4450" i="6"/>
  <c r="J4450" i="6"/>
  <c r="G4450" i="6"/>
  <c r="P4449" i="6"/>
  <c r="M4449" i="6"/>
  <c r="J4449" i="6"/>
  <c r="G4449" i="6"/>
  <c r="P4448" i="6"/>
  <c r="M4448" i="6"/>
  <c r="J4448" i="6"/>
  <c r="G4448" i="6"/>
  <c r="P4447" i="6"/>
  <c r="M4447" i="6"/>
  <c r="J4447" i="6"/>
  <c r="G4447" i="6"/>
  <c r="P4446" i="6"/>
  <c r="M4446" i="6"/>
  <c r="J4446" i="6"/>
  <c r="G4446" i="6"/>
  <c r="P4445" i="6"/>
  <c r="M4445" i="6"/>
  <c r="J4445" i="6"/>
  <c r="G4445" i="6"/>
  <c r="P4444" i="6"/>
  <c r="M4444" i="6"/>
  <c r="J4444" i="6"/>
  <c r="G4444" i="6"/>
  <c r="P4443" i="6"/>
  <c r="M4443" i="6"/>
  <c r="J4443" i="6"/>
  <c r="G4443" i="6"/>
  <c r="P4442" i="6"/>
  <c r="M4442" i="6"/>
  <c r="J4442" i="6"/>
  <c r="G4442" i="6"/>
  <c r="P4441" i="6"/>
  <c r="M4441" i="6"/>
  <c r="J4441" i="6"/>
  <c r="G4441" i="6"/>
  <c r="P4440" i="6"/>
  <c r="M4440" i="6"/>
  <c r="J4440" i="6"/>
  <c r="G4440" i="6"/>
  <c r="P4439" i="6"/>
  <c r="M4439" i="6"/>
  <c r="J4439" i="6"/>
  <c r="G4439" i="6"/>
  <c r="P4438" i="6"/>
  <c r="M4438" i="6"/>
  <c r="J4438" i="6"/>
  <c r="G4438" i="6"/>
  <c r="P4437" i="6"/>
  <c r="M4437" i="6"/>
  <c r="J4437" i="6"/>
  <c r="G4437" i="6"/>
  <c r="P4436" i="6"/>
  <c r="M4436" i="6"/>
  <c r="J4436" i="6"/>
  <c r="G4436" i="6"/>
  <c r="P4435" i="6"/>
  <c r="M4435" i="6"/>
  <c r="J4435" i="6"/>
  <c r="G4435" i="6"/>
  <c r="P4434" i="6"/>
  <c r="M4434" i="6"/>
  <c r="J4434" i="6"/>
  <c r="G4434" i="6"/>
  <c r="P4433" i="6"/>
  <c r="M4433" i="6"/>
  <c r="J4433" i="6"/>
  <c r="G4433" i="6"/>
  <c r="P4432" i="6"/>
  <c r="M4432" i="6"/>
  <c r="J4432" i="6"/>
  <c r="G4432" i="6"/>
  <c r="P4431" i="6"/>
  <c r="M4431" i="6"/>
  <c r="J4431" i="6"/>
  <c r="G4431" i="6"/>
  <c r="P4430" i="6"/>
  <c r="M4430" i="6"/>
  <c r="J4430" i="6"/>
  <c r="G4430" i="6"/>
  <c r="P4429" i="6"/>
  <c r="M4429" i="6"/>
  <c r="J4429" i="6"/>
  <c r="G4429" i="6"/>
  <c r="P4428" i="6"/>
  <c r="M4428" i="6"/>
  <c r="J4428" i="6"/>
  <c r="G4428" i="6"/>
  <c r="P4427" i="6"/>
  <c r="M4427" i="6"/>
  <c r="J4427" i="6"/>
  <c r="G4427" i="6"/>
  <c r="P4426" i="6"/>
  <c r="M4426" i="6"/>
  <c r="J4426" i="6"/>
  <c r="G4426" i="6"/>
  <c r="P4425" i="6"/>
  <c r="M4425" i="6"/>
  <c r="J4425" i="6"/>
  <c r="G4425" i="6"/>
  <c r="P4424" i="6"/>
  <c r="M4424" i="6"/>
  <c r="J4424" i="6"/>
  <c r="G4424" i="6"/>
  <c r="P4423" i="6"/>
  <c r="M4423" i="6"/>
  <c r="J4423" i="6"/>
  <c r="G4423" i="6"/>
  <c r="P4422" i="6"/>
  <c r="M4422" i="6"/>
  <c r="J4422" i="6"/>
  <c r="G4422" i="6"/>
  <c r="P4421" i="6"/>
  <c r="M4421" i="6"/>
  <c r="J4421" i="6"/>
  <c r="G4421" i="6"/>
  <c r="P4420" i="6"/>
  <c r="M4420" i="6"/>
  <c r="J4420" i="6"/>
  <c r="G4420" i="6"/>
  <c r="P4419" i="6"/>
  <c r="M4419" i="6"/>
  <c r="J4419" i="6"/>
  <c r="G4419" i="6"/>
  <c r="P4418" i="6"/>
  <c r="M4418" i="6"/>
  <c r="J4418" i="6"/>
  <c r="G4418" i="6"/>
  <c r="P4417" i="6"/>
  <c r="M4417" i="6"/>
  <c r="J4417" i="6"/>
  <c r="G4417" i="6"/>
  <c r="P4416" i="6"/>
  <c r="M4416" i="6"/>
  <c r="J4416" i="6"/>
  <c r="G4416" i="6"/>
  <c r="P4415" i="6"/>
  <c r="M4415" i="6"/>
  <c r="J4415" i="6"/>
  <c r="G4415" i="6"/>
  <c r="P4414" i="6"/>
  <c r="M4414" i="6"/>
  <c r="J4414" i="6"/>
  <c r="G4414" i="6"/>
  <c r="P4413" i="6"/>
  <c r="M4413" i="6"/>
  <c r="J4413" i="6"/>
  <c r="G4413" i="6"/>
  <c r="P4412" i="6"/>
  <c r="M4412" i="6"/>
  <c r="J4412" i="6"/>
  <c r="G4412" i="6"/>
  <c r="P4411" i="6"/>
  <c r="M4411" i="6"/>
  <c r="J4411" i="6"/>
  <c r="G4411" i="6"/>
  <c r="P4410" i="6"/>
  <c r="M4410" i="6"/>
  <c r="J4410" i="6"/>
  <c r="G4410" i="6"/>
  <c r="P4409" i="6"/>
  <c r="M4409" i="6"/>
  <c r="J4409" i="6"/>
  <c r="G4409" i="6"/>
  <c r="P4408" i="6"/>
  <c r="M4408" i="6"/>
  <c r="J4408" i="6"/>
  <c r="G4408" i="6"/>
  <c r="P4407" i="6"/>
  <c r="M4407" i="6"/>
  <c r="J4407" i="6"/>
  <c r="G4407" i="6"/>
  <c r="P4406" i="6"/>
  <c r="M4406" i="6"/>
  <c r="J4406" i="6"/>
  <c r="G4406" i="6"/>
  <c r="P4405" i="6"/>
  <c r="M4405" i="6"/>
  <c r="J4405" i="6"/>
  <c r="G4405" i="6"/>
  <c r="P4404" i="6"/>
  <c r="M4404" i="6"/>
  <c r="J4404" i="6"/>
  <c r="G4404" i="6"/>
  <c r="P4403" i="6"/>
  <c r="M4403" i="6"/>
  <c r="J4403" i="6"/>
  <c r="G4403" i="6"/>
  <c r="P4402" i="6"/>
  <c r="M4402" i="6"/>
  <c r="J4402" i="6"/>
  <c r="G4402" i="6"/>
  <c r="P4401" i="6"/>
  <c r="M4401" i="6"/>
  <c r="J4401" i="6"/>
  <c r="G4401" i="6"/>
  <c r="P4400" i="6"/>
  <c r="M4400" i="6"/>
  <c r="J4400" i="6"/>
  <c r="G4400" i="6"/>
  <c r="P4399" i="6"/>
  <c r="M4399" i="6"/>
  <c r="J4399" i="6"/>
  <c r="G4399" i="6"/>
  <c r="P4398" i="6"/>
  <c r="M4398" i="6"/>
  <c r="J4398" i="6"/>
  <c r="G4398" i="6"/>
  <c r="P4397" i="6"/>
  <c r="M4397" i="6"/>
  <c r="J4397" i="6"/>
  <c r="G4397" i="6"/>
  <c r="P4396" i="6"/>
  <c r="M4396" i="6"/>
  <c r="J4396" i="6"/>
  <c r="G4396" i="6"/>
  <c r="P4395" i="6"/>
  <c r="M4395" i="6"/>
  <c r="J4395" i="6"/>
  <c r="G4395" i="6"/>
  <c r="P4394" i="6"/>
  <c r="M4394" i="6"/>
  <c r="J4394" i="6"/>
  <c r="G4394" i="6"/>
  <c r="P4393" i="6"/>
  <c r="M4393" i="6"/>
  <c r="J4393" i="6"/>
  <c r="G4393" i="6"/>
  <c r="P4392" i="6"/>
  <c r="M4392" i="6"/>
  <c r="J4392" i="6"/>
  <c r="G4392" i="6"/>
  <c r="P4391" i="6"/>
  <c r="M4391" i="6"/>
  <c r="J4391" i="6"/>
  <c r="G4391" i="6"/>
  <c r="P4390" i="6"/>
  <c r="M4390" i="6"/>
  <c r="J4390" i="6"/>
  <c r="G4390" i="6"/>
  <c r="P4389" i="6"/>
  <c r="M4389" i="6"/>
  <c r="J4389" i="6"/>
  <c r="G4389" i="6"/>
  <c r="P4388" i="6"/>
  <c r="M4388" i="6"/>
  <c r="J4388" i="6"/>
  <c r="G4388" i="6"/>
  <c r="P4387" i="6"/>
  <c r="M4387" i="6"/>
  <c r="J4387" i="6"/>
  <c r="G4387" i="6"/>
  <c r="P4386" i="6"/>
  <c r="M4386" i="6"/>
  <c r="J4386" i="6"/>
  <c r="G4386" i="6"/>
  <c r="P4385" i="6"/>
  <c r="M4385" i="6"/>
  <c r="J4385" i="6"/>
  <c r="G4385" i="6"/>
  <c r="P4384" i="6"/>
  <c r="M4384" i="6"/>
  <c r="J4384" i="6"/>
  <c r="G4384" i="6"/>
  <c r="P4383" i="6"/>
  <c r="M4383" i="6"/>
  <c r="J4383" i="6"/>
  <c r="G4383" i="6"/>
  <c r="P4382" i="6"/>
  <c r="M4382" i="6"/>
  <c r="J4382" i="6"/>
  <c r="G4382" i="6"/>
  <c r="P4381" i="6"/>
  <c r="M4381" i="6"/>
  <c r="J4381" i="6"/>
  <c r="G4381" i="6"/>
  <c r="P4380" i="6"/>
  <c r="M4380" i="6"/>
  <c r="J4380" i="6"/>
  <c r="G4380" i="6"/>
  <c r="P4379" i="6"/>
  <c r="M4379" i="6"/>
  <c r="J4379" i="6"/>
  <c r="G4379" i="6"/>
  <c r="P4378" i="6"/>
  <c r="M4378" i="6"/>
  <c r="J4378" i="6"/>
  <c r="G4378" i="6"/>
  <c r="P4377" i="6"/>
  <c r="M4377" i="6"/>
  <c r="J4377" i="6"/>
  <c r="G4377" i="6"/>
  <c r="P4376" i="6"/>
  <c r="M4376" i="6"/>
  <c r="J4376" i="6"/>
  <c r="G4376" i="6"/>
  <c r="P4375" i="6"/>
  <c r="M4375" i="6"/>
  <c r="J4375" i="6"/>
  <c r="G4375" i="6"/>
  <c r="P4374" i="6"/>
  <c r="M4374" i="6"/>
  <c r="J4374" i="6"/>
  <c r="G4374" i="6"/>
  <c r="P4373" i="6"/>
  <c r="M4373" i="6"/>
  <c r="J4373" i="6"/>
  <c r="G4373" i="6"/>
  <c r="P4372" i="6"/>
  <c r="M4372" i="6"/>
  <c r="J4372" i="6"/>
  <c r="G4372" i="6"/>
  <c r="P4371" i="6"/>
  <c r="M4371" i="6"/>
  <c r="J4371" i="6"/>
  <c r="G4371" i="6"/>
  <c r="P4370" i="6"/>
  <c r="M4370" i="6"/>
  <c r="J4370" i="6"/>
  <c r="G4370" i="6"/>
  <c r="P4369" i="6"/>
  <c r="M4369" i="6"/>
  <c r="J4369" i="6"/>
  <c r="G4369" i="6"/>
  <c r="P4368" i="6"/>
  <c r="M4368" i="6"/>
  <c r="J4368" i="6"/>
  <c r="G4368" i="6"/>
  <c r="P4367" i="6"/>
  <c r="M4367" i="6"/>
  <c r="J4367" i="6"/>
  <c r="G4367" i="6"/>
  <c r="P4366" i="6"/>
  <c r="M4366" i="6"/>
  <c r="J4366" i="6"/>
  <c r="G4366" i="6"/>
  <c r="P4365" i="6"/>
  <c r="M4365" i="6"/>
  <c r="J4365" i="6"/>
  <c r="G4365" i="6"/>
  <c r="P4364" i="6"/>
  <c r="M4364" i="6"/>
  <c r="J4364" i="6"/>
  <c r="G4364" i="6"/>
  <c r="P4363" i="6"/>
  <c r="M4363" i="6"/>
  <c r="J4363" i="6"/>
  <c r="G4363" i="6"/>
  <c r="P4362" i="6"/>
  <c r="M4362" i="6"/>
  <c r="J4362" i="6"/>
  <c r="G4362" i="6"/>
  <c r="P4361" i="6"/>
  <c r="M4361" i="6"/>
  <c r="J4361" i="6"/>
  <c r="G4361" i="6"/>
  <c r="P4360" i="6"/>
  <c r="M4360" i="6"/>
  <c r="J4360" i="6"/>
  <c r="G4360" i="6"/>
  <c r="P4359" i="6"/>
  <c r="M4359" i="6"/>
  <c r="J4359" i="6"/>
  <c r="G4359" i="6"/>
  <c r="P4358" i="6"/>
  <c r="M4358" i="6"/>
  <c r="J4358" i="6"/>
  <c r="G4358" i="6"/>
  <c r="P4357" i="6"/>
  <c r="M4357" i="6"/>
  <c r="J4357" i="6"/>
  <c r="G4357" i="6"/>
  <c r="P4356" i="6"/>
  <c r="M4356" i="6"/>
  <c r="J4356" i="6"/>
  <c r="G4356" i="6"/>
  <c r="P4355" i="6"/>
  <c r="M4355" i="6"/>
  <c r="J4355" i="6"/>
  <c r="G4355" i="6"/>
  <c r="P4354" i="6"/>
  <c r="M4354" i="6"/>
  <c r="J4354" i="6"/>
  <c r="G4354" i="6"/>
  <c r="P4353" i="6"/>
  <c r="M4353" i="6"/>
  <c r="J4353" i="6"/>
  <c r="G4353" i="6"/>
  <c r="P4352" i="6"/>
  <c r="M4352" i="6"/>
  <c r="J4352" i="6"/>
  <c r="G4352" i="6"/>
  <c r="P4351" i="6"/>
  <c r="M4351" i="6"/>
  <c r="J4351" i="6"/>
  <c r="G4351" i="6"/>
  <c r="P4350" i="6"/>
  <c r="M4350" i="6"/>
  <c r="J4350" i="6"/>
  <c r="G4350" i="6"/>
  <c r="P4349" i="6"/>
  <c r="M4349" i="6"/>
  <c r="J4349" i="6"/>
  <c r="G4349" i="6"/>
  <c r="P4348" i="6"/>
  <c r="M4348" i="6"/>
  <c r="J4348" i="6"/>
  <c r="G4348" i="6"/>
  <c r="P4347" i="6"/>
  <c r="M4347" i="6"/>
  <c r="J4347" i="6"/>
  <c r="G4347" i="6"/>
  <c r="P4346" i="6"/>
  <c r="M4346" i="6"/>
  <c r="J4346" i="6"/>
  <c r="G4346" i="6"/>
  <c r="P4345" i="6"/>
  <c r="M4345" i="6"/>
  <c r="J4345" i="6"/>
  <c r="G4345" i="6"/>
  <c r="P4344" i="6"/>
  <c r="M4344" i="6"/>
  <c r="J4344" i="6"/>
  <c r="G4344" i="6"/>
  <c r="P4343" i="6"/>
  <c r="M4343" i="6"/>
  <c r="J4343" i="6"/>
  <c r="G4343" i="6"/>
  <c r="P4342" i="6"/>
  <c r="M4342" i="6"/>
  <c r="J4342" i="6"/>
  <c r="G4342" i="6"/>
  <c r="P4341" i="6"/>
  <c r="M4341" i="6"/>
  <c r="J4341" i="6"/>
  <c r="G4341" i="6"/>
  <c r="P4340" i="6"/>
  <c r="M4340" i="6"/>
  <c r="J4340" i="6"/>
  <c r="G4340" i="6"/>
  <c r="P4339" i="6"/>
  <c r="M4339" i="6"/>
  <c r="J4339" i="6"/>
  <c r="G4339" i="6"/>
  <c r="P4338" i="6"/>
  <c r="M4338" i="6"/>
  <c r="J4338" i="6"/>
  <c r="G4338" i="6"/>
  <c r="P4337" i="6"/>
  <c r="M4337" i="6"/>
  <c r="J4337" i="6"/>
  <c r="G4337" i="6"/>
  <c r="P4336" i="6"/>
  <c r="M4336" i="6"/>
  <c r="J4336" i="6"/>
  <c r="G4336" i="6"/>
  <c r="P4335" i="6"/>
  <c r="M4335" i="6"/>
  <c r="J4335" i="6"/>
  <c r="G4335" i="6"/>
  <c r="P4334" i="6"/>
  <c r="M4334" i="6"/>
  <c r="J4334" i="6"/>
  <c r="G4334" i="6"/>
  <c r="P4333" i="6"/>
  <c r="M4333" i="6"/>
  <c r="J4333" i="6"/>
  <c r="G4333" i="6"/>
  <c r="P4332" i="6"/>
  <c r="M4332" i="6"/>
  <c r="J4332" i="6"/>
  <c r="G4332" i="6"/>
  <c r="P4331" i="6"/>
  <c r="M4331" i="6"/>
  <c r="J4331" i="6"/>
  <c r="G4331" i="6"/>
  <c r="P4330" i="6"/>
  <c r="M4330" i="6"/>
  <c r="J4330" i="6"/>
  <c r="G4330" i="6"/>
  <c r="P4329" i="6"/>
  <c r="M4329" i="6"/>
  <c r="J4329" i="6"/>
  <c r="G4329" i="6"/>
  <c r="P4328" i="6"/>
  <c r="M4328" i="6"/>
  <c r="J4328" i="6"/>
  <c r="G4328" i="6"/>
  <c r="P4327" i="6"/>
  <c r="M4327" i="6"/>
  <c r="J4327" i="6"/>
  <c r="G4327" i="6"/>
  <c r="P4326" i="6"/>
  <c r="M4326" i="6"/>
  <c r="J4326" i="6"/>
  <c r="G4326" i="6"/>
  <c r="P4325" i="6"/>
  <c r="M4325" i="6"/>
  <c r="J4325" i="6"/>
  <c r="G4325" i="6"/>
  <c r="P4324" i="6"/>
  <c r="M4324" i="6"/>
  <c r="J4324" i="6"/>
  <c r="G4324" i="6"/>
  <c r="P4323" i="6"/>
  <c r="M4323" i="6"/>
  <c r="J4323" i="6"/>
  <c r="G4323" i="6"/>
  <c r="P4322" i="6"/>
  <c r="M4322" i="6"/>
  <c r="J4322" i="6"/>
  <c r="G4322" i="6"/>
  <c r="P4321" i="6"/>
  <c r="M4321" i="6"/>
  <c r="J4321" i="6"/>
  <c r="G4321" i="6"/>
  <c r="P4320" i="6"/>
  <c r="M4320" i="6"/>
  <c r="J4320" i="6"/>
  <c r="G4320" i="6"/>
  <c r="P4319" i="6"/>
  <c r="M4319" i="6"/>
  <c r="J4319" i="6"/>
  <c r="G4319" i="6"/>
  <c r="P4318" i="6"/>
  <c r="M4318" i="6"/>
  <c r="J4318" i="6"/>
  <c r="G4318" i="6"/>
  <c r="P4317" i="6"/>
  <c r="M4317" i="6"/>
  <c r="J4317" i="6"/>
  <c r="G4317" i="6"/>
  <c r="P4316" i="6"/>
  <c r="M4316" i="6"/>
  <c r="J4316" i="6"/>
  <c r="G4316" i="6"/>
  <c r="P4315" i="6"/>
  <c r="M4315" i="6"/>
  <c r="J4315" i="6"/>
  <c r="G4315" i="6"/>
  <c r="P4314" i="6"/>
  <c r="M4314" i="6"/>
  <c r="J4314" i="6"/>
  <c r="G4314" i="6"/>
  <c r="P4313" i="6"/>
  <c r="M4313" i="6"/>
  <c r="J4313" i="6"/>
  <c r="G4313" i="6"/>
  <c r="P4312" i="6"/>
  <c r="M4312" i="6"/>
  <c r="J4312" i="6"/>
  <c r="G4312" i="6"/>
  <c r="P4311" i="6"/>
  <c r="M4311" i="6"/>
  <c r="J4311" i="6"/>
  <c r="G4311" i="6"/>
  <c r="P4310" i="6"/>
  <c r="M4310" i="6"/>
  <c r="J4310" i="6"/>
  <c r="G4310" i="6"/>
  <c r="P4309" i="6"/>
  <c r="M4309" i="6"/>
  <c r="J4309" i="6"/>
  <c r="G4309" i="6"/>
  <c r="P4308" i="6"/>
  <c r="M4308" i="6"/>
  <c r="J4308" i="6"/>
  <c r="G4308" i="6"/>
  <c r="P4307" i="6"/>
  <c r="M4307" i="6"/>
  <c r="J4307" i="6"/>
  <c r="G4307" i="6"/>
  <c r="P4306" i="6"/>
  <c r="M4306" i="6"/>
  <c r="J4306" i="6"/>
  <c r="G4306" i="6"/>
  <c r="P4305" i="6"/>
  <c r="M4305" i="6"/>
  <c r="J4305" i="6"/>
  <c r="G4305" i="6"/>
  <c r="P4304" i="6"/>
  <c r="M4304" i="6"/>
  <c r="J4304" i="6"/>
  <c r="G4304" i="6"/>
  <c r="P4303" i="6"/>
  <c r="M4303" i="6"/>
  <c r="J4303" i="6"/>
  <c r="G4303" i="6"/>
  <c r="P4302" i="6"/>
  <c r="M4302" i="6"/>
  <c r="J4302" i="6"/>
  <c r="G4302" i="6"/>
  <c r="P4301" i="6"/>
  <c r="M4301" i="6"/>
  <c r="J4301" i="6"/>
  <c r="G4301" i="6"/>
  <c r="P4300" i="6"/>
  <c r="M4300" i="6"/>
  <c r="J4300" i="6"/>
  <c r="G4300" i="6"/>
  <c r="P4299" i="6"/>
  <c r="M4299" i="6"/>
  <c r="J4299" i="6"/>
  <c r="G4299" i="6"/>
  <c r="P4298" i="6"/>
  <c r="M4298" i="6"/>
  <c r="J4298" i="6"/>
  <c r="G4298" i="6"/>
  <c r="P4297" i="6"/>
  <c r="M4297" i="6"/>
  <c r="J4297" i="6"/>
  <c r="G4297" i="6"/>
  <c r="P4296" i="6"/>
  <c r="M4296" i="6"/>
  <c r="J4296" i="6"/>
  <c r="G4296" i="6"/>
  <c r="P4295" i="6"/>
  <c r="M4295" i="6"/>
  <c r="J4295" i="6"/>
  <c r="G4295" i="6"/>
  <c r="P4294" i="6"/>
  <c r="M4294" i="6"/>
  <c r="J4294" i="6"/>
  <c r="G4294" i="6"/>
  <c r="P4293" i="6"/>
  <c r="M4293" i="6"/>
  <c r="J4293" i="6"/>
  <c r="G4293" i="6"/>
  <c r="P4292" i="6"/>
  <c r="M4292" i="6"/>
  <c r="J4292" i="6"/>
  <c r="G4292" i="6"/>
  <c r="P4291" i="6"/>
  <c r="M4291" i="6"/>
  <c r="J4291" i="6"/>
  <c r="G4291" i="6"/>
  <c r="P4290" i="6"/>
  <c r="M4290" i="6"/>
  <c r="J4290" i="6"/>
  <c r="G4290" i="6"/>
  <c r="P4289" i="6"/>
  <c r="M4289" i="6"/>
  <c r="J4289" i="6"/>
  <c r="G4289" i="6"/>
  <c r="P4288" i="6"/>
  <c r="M4288" i="6"/>
  <c r="J4288" i="6"/>
  <c r="G4288" i="6"/>
  <c r="P4287" i="6"/>
  <c r="M4287" i="6"/>
  <c r="J4287" i="6"/>
  <c r="G4287" i="6"/>
  <c r="P4286" i="6"/>
  <c r="M4286" i="6"/>
  <c r="J4286" i="6"/>
  <c r="G4286" i="6"/>
  <c r="P4285" i="6"/>
  <c r="M4285" i="6"/>
  <c r="J4285" i="6"/>
  <c r="G4285" i="6"/>
  <c r="P4284" i="6"/>
  <c r="M4284" i="6"/>
  <c r="J4284" i="6"/>
  <c r="G4284" i="6"/>
  <c r="P4283" i="6"/>
  <c r="M4283" i="6"/>
  <c r="J4283" i="6"/>
  <c r="G4283" i="6"/>
  <c r="P4282" i="6"/>
  <c r="M4282" i="6"/>
  <c r="J4282" i="6"/>
  <c r="G4282" i="6"/>
  <c r="P4281" i="6"/>
  <c r="M4281" i="6"/>
  <c r="J4281" i="6"/>
  <c r="G4281" i="6"/>
  <c r="P4280" i="6"/>
  <c r="M4280" i="6"/>
  <c r="J4280" i="6"/>
  <c r="G4280" i="6"/>
  <c r="P4279" i="6"/>
  <c r="M4279" i="6"/>
  <c r="J4279" i="6"/>
  <c r="G4279" i="6"/>
  <c r="P4278" i="6"/>
  <c r="M4278" i="6"/>
  <c r="J4278" i="6"/>
  <c r="G4278" i="6"/>
  <c r="P4277" i="6"/>
  <c r="M4277" i="6"/>
  <c r="J4277" i="6"/>
  <c r="G4277" i="6"/>
  <c r="P4276" i="6"/>
  <c r="M4276" i="6"/>
  <c r="J4276" i="6"/>
  <c r="G4276" i="6"/>
  <c r="P4275" i="6"/>
  <c r="M4275" i="6"/>
  <c r="J4275" i="6"/>
  <c r="G4275" i="6"/>
  <c r="P4274" i="6"/>
  <c r="M4274" i="6"/>
  <c r="J4274" i="6"/>
  <c r="G4274" i="6"/>
  <c r="P4273" i="6"/>
  <c r="M4273" i="6"/>
  <c r="J4273" i="6"/>
  <c r="G4273" i="6"/>
  <c r="P4272" i="6"/>
  <c r="M4272" i="6"/>
  <c r="J4272" i="6"/>
  <c r="G4272" i="6"/>
  <c r="P4271" i="6"/>
  <c r="M4271" i="6"/>
  <c r="J4271" i="6"/>
  <c r="G4271" i="6"/>
  <c r="P4270" i="6"/>
  <c r="M4270" i="6"/>
  <c r="J4270" i="6"/>
  <c r="G4270" i="6"/>
  <c r="P4269" i="6"/>
  <c r="M4269" i="6"/>
  <c r="J4269" i="6"/>
  <c r="G4269" i="6"/>
  <c r="P4268" i="6"/>
  <c r="M4268" i="6"/>
  <c r="J4268" i="6"/>
  <c r="G4268" i="6"/>
  <c r="P4267" i="6"/>
  <c r="M4267" i="6"/>
  <c r="J4267" i="6"/>
  <c r="G4267" i="6"/>
  <c r="P4266" i="6"/>
  <c r="M4266" i="6"/>
  <c r="J4266" i="6"/>
  <c r="G4266" i="6"/>
  <c r="P4265" i="6"/>
  <c r="M4265" i="6"/>
  <c r="J4265" i="6"/>
  <c r="G4265" i="6"/>
  <c r="P4264" i="6"/>
  <c r="M4264" i="6"/>
  <c r="J4264" i="6"/>
  <c r="G4264" i="6"/>
  <c r="P4263" i="6"/>
  <c r="M4263" i="6"/>
  <c r="J4263" i="6"/>
  <c r="G4263" i="6"/>
  <c r="P4262" i="6"/>
  <c r="M4262" i="6"/>
  <c r="J4262" i="6"/>
  <c r="G4262" i="6"/>
  <c r="P4261" i="6"/>
  <c r="M4261" i="6"/>
  <c r="J4261" i="6"/>
  <c r="G4261" i="6"/>
  <c r="P4260" i="6"/>
  <c r="M4260" i="6"/>
  <c r="J4260" i="6"/>
  <c r="G4260" i="6"/>
  <c r="P4259" i="6"/>
  <c r="M4259" i="6"/>
  <c r="J4259" i="6"/>
  <c r="G4259" i="6"/>
  <c r="P4258" i="6"/>
  <c r="M4258" i="6"/>
  <c r="J4258" i="6"/>
  <c r="G4258" i="6"/>
  <c r="P4257" i="6"/>
  <c r="M4257" i="6"/>
  <c r="J4257" i="6"/>
  <c r="G4257" i="6"/>
  <c r="P4256" i="6"/>
  <c r="M4256" i="6"/>
  <c r="J4256" i="6"/>
  <c r="G4256" i="6"/>
  <c r="P4255" i="6"/>
  <c r="M4255" i="6"/>
  <c r="J4255" i="6"/>
  <c r="G4255" i="6"/>
  <c r="P4254" i="6"/>
  <c r="M4254" i="6"/>
  <c r="J4254" i="6"/>
  <c r="G4254" i="6"/>
  <c r="P4253" i="6"/>
  <c r="M4253" i="6"/>
  <c r="J4253" i="6"/>
  <c r="G4253" i="6"/>
  <c r="P4252" i="6"/>
  <c r="M4252" i="6"/>
  <c r="J4252" i="6"/>
  <c r="G4252" i="6"/>
  <c r="P4251" i="6"/>
  <c r="M4251" i="6"/>
  <c r="J4251" i="6"/>
  <c r="G4251" i="6"/>
  <c r="P4250" i="6"/>
  <c r="M4250" i="6"/>
  <c r="J4250" i="6"/>
  <c r="G4250" i="6"/>
  <c r="P4249" i="6"/>
  <c r="M4249" i="6"/>
  <c r="J4249" i="6"/>
  <c r="G4249" i="6"/>
  <c r="P4248" i="6"/>
  <c r="M4248" i="6"/>
  <c r="J4248" i="6"/>
  <c r="G4248" i="6"/>
  <c r="P4247" i="6"/>
  <c r="M4247" i="6"/>
  <c r="J4247" i="6"/>
  <c r="G4247" i="6"/>
  <c r="P4246" i="6"/>
  <c r="M4246" i="6"/>
  <c r="J4246" i="6"/>
  <c r="G4246" i="6"/>
  <c r="P4245" i="6"/>
  <c r="M4245" i="6"/>
  <c r="J4245" i="6"/>
  <c r="G4245" i="6"/>
  <c r="P4244" i="6"/>
  <c r="M4244" i="6"/>
  <c r="J4244" i="6"/>
  <c r="G4244" i="6"/>
  <c r="P4243" i="6"/>
  <c r="M4243" i="6"/>
  <c r="J4243" i="6"/>
  <c r="G4243" i="6"/>
  <c r="P4242" i="6"/>
  <c r="M4242" i="6"/>
  <c r="J4242" i="6"/>
  <c r="G4242" i="6"/>
  <c r="P4241" i="6"/>
  <c r="M4241" i="6"/>
  <c r="J4241" i="6"/>
  <c r="G4241" i="6"/>
  <c r="P4240" i="6"/>
  <c r="M4240" i="6"/>
  <c r="J4240" i="6"/>
  <c r="G4240" i="6"/>
  <c r="P4239" i="6"/>
  <c r="M4239" i="6"/>
  <c r="J4239" i="6"/>
  <c r="G4239" i="6"/>
  <c r="P4238" i="6"/>
  <c r="M4238" i="6"/>
  <c r="J4238" i="6"/>
  <c r="G4238" i="6"/>
  <c r="P4237" i="6"/>
  <c r="M4237" i="6"/>
  <c r="J4237" i="6"/>
  <c r="G4237" i="6"/>
  <c r="P4236" i="6"/>
  <c r="M4236" i="6"/>
  <c r="J4236" i="6"/>
  <c r="G4236" i="6"/>
  <c r="P4235" i="6"/>
  <c r="M4235" i="6"/>
  <c r="J4235" i="6"/>
  <c r="G4235" i="6"/>
  <c r="P4234" i="6"/>
  <c r="M4234" i="6"/>
  <c r="J4234" i="6"/>
  <c r="G4234" i="6"/>
  <c r="P4233" i="6"/>
  <c r="M4233" i="6"/>
  <c r="J4233" i="6"/>
  <c r="G4233" i="6"/>
  <c r="P4232" i="6"/>
  <c r="M4232" i="6"/>
  <c r="J4232" i="6"/>
  <c r="G4232" i="6"/>
  <c r="P4231" i="6"/>
  <c r="M4231" i="6"/>
  <c r="J4231" i="6"/>
  <c r="G4231" i="6"/>
  <c r="P4230" i="6"/>
  <c r="M4230" i="6"/>
  <c r="J4230" i="6"/>
  <c r="G4230" i="6"/>
  <c r="P4229" i="6"/>
  <c r="M4229" i="6"/>
  <c r="J4229" i="6"/>
  <c r="G4229" i="6"/>
  <c r="P4228" i="6"/>
  <c r="M4228" i="6"/>
  <c r="J4228" i="6"/>
  <c r="G4228" i="6"/>
  <c r="P4227" i="6"/>
  <c r="M4227" i="6"/>
  <c r="J4227" i="6"/>
  <c r="G4227" i="6"/>
  <c r="P4226" i="6"/>
  <c r="M4226" i="6"/>
  <c r="J4226" i="6"/>
  <c r="G4226" i="6"/>
  <c r="P4225" i="6"/>
  <c r="M4225" i="6"/>
  <c r="J4225" i="6"/>
  <c r="G4225" i="6"/>
  <c r="P4224" i="6"/>
  <c r="M4224" i="6"/>
  <c r="J4224" i="6"/>
  <c r="G4224" i="6"/>
  <c r="P4223" i="6"/>
  <c r="M4223" i="6"/>
  <c r="J4223" i="6"/>
  <c r="G4223" i="6"/>
  <c r="P4222" i="6"/>
  <c r="M4222" i="6"/>
  <c r="J4222" i="6"/>
  <c r="G4222" i="6"/>
  <c r="P4221" i="6"/>
  <c r="M4221" i="6"/>
  <c r="J4221" i="6"/>
  <c r="G4221" i="6"/>
  <c r="P4220" i="6"/>
  <c r="M4220" i="6"/>
  <c r="J4220" i="6"/>
  <c r="G4220" i="6"/>
  <c r="P4219" i="6"/>
  <c r="M4219" i="6"/>
  <c r="J4219" i="6"/>
  <c r="G4219" i="6"/>
  <c r="P4218" i="6"/>
  <c r="M4218" i="6"/>
  <c r="J4218" i="6"/>
  <c r="G4218" i="6"/>
  <c r="P4217" i="6"/>
  <c r="M4217" i="6"/>
  <c r="J4217" i="6"/>
  <c r="G4217" i="6"/>
  <c r="P4216" i="6"/>
  <c r="M4216" i="6"/>
  <c r="J4216" i="6"/>
  <c r="G4216" i="6"/>
  <c r="P4215" i="6"/>
  <c r="M4215" i="6"/>
  <c r="J4215" i="6"/>
  <c r="G4215" i="6"/>
  <c r="P4214" i="6"/>
  <c r="M4214" i="6"/>
  <c r="J4214" i="6"/>
  <c r="G4214" i="6"/>
  <c r="P4213" i="6"/>
  <c r="M4213" i="6"/>
  <c r="J4213" i="6"/>
  <c r="G4213" i="6"/>
  <c r="P4212" i="6"/>
  <c r="M4212" i="6"/>
  <c r="J4212" i="6"/>
  <c r="G4212" i="6"/>
  <c r="P4211" i="6"/>
  <c r="M4211" i="6"/>
  <c r="J4211" i="6"/>
  <c r="G4211" i="6"/>
  <c r="P4210" i="6"/>
  <c r="M4210" i="6"/>
  <c r="J4210" i="6"/>
  <c r="G4210" i="6"/>
  <c r="P4209" i="6"/>
  <c r="M4209" i="6"/>
  <c r="J4209" i="6"/>
  <c r="G4209" i="6"/>
  <c r="P4208" i="6"/>
  <c r="M4208" i="6"/>
  <c r="J4208" i="6"/>
  <c r="G4208" i="6"/>
  <c r="P4207" i="6"/>
  <c r="M4207" i="6"/>
  <c r="J4207" i="6"/>
  <c r="G4207" i="6"/>
  <c r="P4206" i="6"/>
  <c r="M4206" i="6"/>
  <c r="J4206" i="6"/>
  <c r="G4206" i="6"/>
  <c r="P4205" i="6"/>
  <c r="M4205" i="6"/>
  <c r="J4205" i="6"/>
  <c r="G4205" i="6"/>
  <c r="P4204" i="6"/>
  <c r="M4204" i="6"/>
  <c r="J4204" i="6"/>
  <c r="G4204" i="6"/>
  <c r="P4203" i="6"/>
  <c r="M4203" i="6"/>
  <c r="J4203" i="6"/>
  <c r="G4203" i="6"/>
  <c r="P4202" i="6"/>
  <c r="M4202" i="6"/>
  <c r="J4202" i="6"/>
  <c r="G4202" i="6"/>
  <c r="P4201" i="6"/>
  <c r="M4201" i="6"/>
  <c r="J4201" i="6"/>
  <c r="G4201" i="6"/>
  <c r="P4200" i="6"/>
  <c r="M4200" i="6"/>
  <c r="J4200" i="6"/>
  <c r="G4200" i="6"/>
  <c r="P4199" i="6"/>
  <c r="M4199" i="6"/>
  <c r="J4199" i="6"/>
  <c r="G4199" i="6"/>
  <c r="P4198" i="6"/>
  <c r="M4198" i="6"/>
  <c r="J4198" i="6"/>
  <c r="G4198" i="6"/>
  <c r="P4197" i="6"/>
  <c r="M4197" i="6"/>
  <c r="J4197" i="6"/>
  <c r="G4197" i="6"/>
  <c r="P4196" i="6"/>
  <c r="M4196" i="6"/>
  <c r="J4196" i="6"/>
  <c r="G4196" i="6"/>
  <c r="P4195" i="6"/>
  <c r="M4195" i="6"/>
  <c r="J4195" i="6"/>
  <c r="G4195" i="6"/>
  <c r="P4194" i="6"/>
  <c r="M4194" i="6"/>
  <c r="J4194" i="6"/>
  <c r="G4194" i="6"/>
  <c r="P4193" i="6"/>
  <c r="M4193" i="6"/>
  <c r="J4193" i="6"/>
  <c r="G4193" i="6"/>
  <c r="P4192" i="6"/>
  <c r="M4192" i="6"/>
  <c r="J4192" i="6"/>
  <c r="G4192" i="6"/>
  <c r="P4191" i="6"/>
  <c r="M4191" i="6"/>
  <c r="J4191" i="6"/>
  <c r="G4191" i="6"/>
  <c r="P4190" i="6"/>
  <c r="M4190" i="6"/>
  <c r="J4190" i="6"/>
  <c r="G4190" i="6"/>
  <c r="P4189" i="6"/>
  <c r="M4189" i="6"/>
  <c r="J4189" i="6"/>
  <c r="G4189" i="6"/>
  <c r="P4188" i="6"/>
  <c r="M4188" i="6"/>
  <c r="J4188" i="6"/>
  <c r="G4188" i="6"/>
  <c r="P4187" i="6"/>
  <c r="M4187" i="6"/>
  <c r="J4187" i="6"/>
  <c r="G4187" i="6"/>
  <c r="P4186" i="6"/>
  <c r="M4186" i="6"/>
  <c r="J4186" i="6"/>
  <c r="G4186" i="6"/>
  <c r="P4185" i="6"/>
  <c r="M4185" i="6"/>
  <c r="J4185" i="6"/>
  <c r="G4185" i="6"/>
  <c r="P4184" i="6"/>
  <c r="M4184" i="6"/>
  <c r="J4184" i="6"/>
  <c r="G4184" i="6"/>
  <c r="P4183" i="6"/>
  <c r="M4183" i="6"/>
  <c r="J4183" i="6"/>
  <c r="G4183" i="6"/>
  <c r="P4182" i="6"/>
  <c r="M4182" i="6"/>
  <c r="J4182" i="6"/>
  <c r="G4182" i="6"/>
  <c r="P4181" i="6"/>
  <c r="M4181" i="6"/>
  <c r="J4181" i="6"/>
  <c r="G4181" i="6"/>
  <c r="P4180" i="6"/>
  <c r="M4180" i="6"/>
  <c r="J4180" i="6"/>
  <c r="G4180" i="6"/>
  <c r="P4179" i="6"/>
  <c r="M4179" i="6"/>
  <c r="J4179" i="6"/>
  <c r="G4179" i="6"/>
  <c r="P4178" i="6"/>
  <c r="M4178" i="6"/>
  <c r="J4178" i="6"/>
  <c r="G4178" i="6"/>
  <c r="P4177" i="6"/>
  <c r="M4177" i="6"/>
  <c r="J4177" i="6"/>
  <c r="G4177" i="6"/>
  <c r="P4176" i="6"/>
  <c r="M4176" i="6"/>
  <c r="J4176" i="6"/>
  <c r="G4176" i="6"/>
  <c r="P4175" i="6"/>
  <c r="M4175" i="6"/>
  <c r="J4175" i="6"/>
  <c r="G4175" i="6"/>
  <c r="P4174" i="6"/>
  <c r="M4174" i="6"/>
  <c r="J4174" i="6"/>
  <c r="G4174" i="6"/>
  <c r="P4173" i="6"/>
  <c r="M4173" i="6"/>
  <c r="J4173" i="6"/>
  <c r="G4173" i="6"/>
  <c r="P4172" i="6"/>
  <c r="M4172" i="6"/>
  <c r="J4172" i="6"/>
  <c r="G4172" i="6"/>
  <c r="P4171" i="6"/>
  <c r="M4171" i="6"/>
  <c r="J4171" i="6"/>
  <c r="G4171" i="6"/>
  <c r="P4170" i="6"/>
  <c r="M4170" i="6"/>
  <c r="J4170" i="6"/>
  <c r="G4170" i="6"/>
  <c r="P4169" i="6"/>
  <c r="M4169" i="6"/>
  <c r="J4169" i="6"/>
  <c r="G4169" i="6"/>
  <c r="P4168" i="6"/>
  <c r="M4168" i="6"/>
  <c r="J4168" i="6"/>
  <c r="G4168" i="6"/>
  <c r="P4167" i="6"/>
  <c r="M4167" i="6"/>
  <c r="J4167" i="6"/>
  <c r="G4167" i="6"/>
  <c r="P4166" i="6"/>
  <c r="M4166" i="6"/>
  <c r="J4166" i="6"/>
  <c r="G4166" i="6"/>
  <c r="P4165" i="6"/>
  <c r="M4165" i="6"/>
  <c r="J4165" i="6"/>
  <c r="G4165" i="6"/>
  <c r="P4164" i="6"/>
  <c r="M4164" i="6"/>
  <c r="J4164" i="6"/>
  <c r="G4164" i="6"/>
  <c r="P4163" i="6"/>
  <c r="M4163" i="6"/>
  <c r="J4163" i="6"/>
  <c r="G4163" i="6"/>
  <c r="P4162" i="6"/>
  <c r="M4162" i="6"/>
  <c r="J4162" i="6"/>
  <c r="G4162" i="6"/>
  <c r="P4161" i="6"/>
  <c r="M4161" i="6"/>
  <c r="J4161" i="6"/>
  <c r="G4161" i="6"/>
  <c r="P4160" i="6"/>
  <c r="M4160" i="6"/>
  <c r="J4160" i="6"/>
  <c r="G4160" i="6"/>
  <c r="P4159" i="6"/>
  <c r="M4159" i="6"/>
  <c r="J4159" i="6"/>
  <c r="G4159" i="6"/>
  <c r="P4158" i="6"/>
  <c r="M4158" i="6"/>
  <c r="J4158" i="6"/>
  <c r="G4158" i="6"/>
  <c r="P4157" i="6"/>
  <c r="M4157" i="6"/>
  <c r="J4157" i="6"/>
  <c r="G4157" i="6"/>
  <c r="P4156" i="6"/>
  <c r="M4156" i="6"/>
  <c r="J4156" i="6"/>
  <c r="G4156" i="6"/>
  <c r="P4155" i="6"/>
  <c r="M4155" i="6"/>
  <c r="J4155" i="6"/>
  <c r="G4155" i="6"/>
  <c r="P4154" i="6"/>
  <c r="M4154" i="6"/>
  <c r="J4154" i="6"/>
  <c r="G4154" i="6"/>
  <c r="P4153" i="6"/>
  <c r="M4153" i="6"/>
  <c r="J4153" i="6"/>
  <c r="G4153" i="6"/>
  <c r="P4152" i="6"/>
  <c r="M4152" i="6"/>
  <c r="J4152" i="6"/>
  <c r="G4152" i="6"/>
  <c r="P4151" i="6"/>
  <c r="M4151" i="6"/>
  <c r="J4151" i="6"/>
  <c r="G4151" i="6"/>
  <c r="P4150" i="6"/>
  <c r="M4150" i="6"/>
  <c r="J4150" i="6"/>
  <c r="G4150" i="6"/>
  <c r="P4149" i="6"/>
  <c r="M4149" i="6"/>
  <c r="J4149" i="6"/>
  <c r="G4149" i="6"/>
  <c r="P4148" i="6"/>
  <c r="M4148" i="6"/>
  <c r="J4148" i="6"/>
  <c r="G4148" i="6"/>
  <c r="P4147" i="6"/>
  <c r="M4147" i="6"/>
  <c r="J4147" i="6"/>
  <c r="G4147" i="6"/>
  <c r="P4146" i="6"/>
  <c r="M4146" i="6"/>
  <c r="J4146" i="6"/>
  <c r="G4146" i="6"/>
  <c r="P4145" i="6"/>
  <c r="M4145" i="6"/>
  <c r="J4145" i="6"/>
  <c r="G4145" i="6"/>
  <c r="P4144" i="6"/>
  <c r="M4144" i="6"/>
  <c r="J4144" i="6"/>
  <c r="G4144" i="6"/>
  <c r="P4143" i="6"/>
  <c r="M4143" i="6"/>
  <c r="J4143" i="6"/>
  <c r="G4143" i="6"/>
  <c r="P4142" i="6"/>
  <c r="M4142" i="6"/>
  <c r="J4142" i="6"/>
  <c r="G4142" i="6"/>
  <c r="P4141" i="6"/>
  <c r="M4141" i="6"/>
  <c r="J4141" i="6"/>
  <c r="G4141" i="6"/>
  <c r="P4140" i="6"/>
  <c r="M4140" i="6"/>
  <c r="J4140" i="6"/>
  <c r="G4140" i="6"/>
  <c r="P4139" i="6"/>
  <c r="M4139" i="6"/>
  <c r="J4139" i="6"/>
  <c r="G4139" i="6"/>
  <c r="P4138" i="6"/>
  <c r="M4138" i="6"/>
  <c r="J4138" i="6"/>
  <c r="G4138" i="6"/>
  <c r="P4137" i="6"/>
  <c r="M4137" i="6"/>
  <c r="J4137" i="6"/>
  <c r="G4137" i="6"/>
  <c r="P4136" i="6"/>
  <c r="M4136" i="6"/>
  <c r="J4136" i="6"/>
  <c r="G4136" i="6"/>
  <c r="P4135" i="6"/>
  <c r="M4135" i="6"/>
  <c r="J4135" i="6"/>
  <c r="G4135" i="6"/>
  <c r="P4134" i="6"/>
  <c r="M4134" i="6"/>
  <c r="J4134" i="6"/>
  <c r="G4134" i="6"/>
  <c r="P4133" i="6"/>
  <c r="M4133" i="6"/>
  <c r="J4133" i="6"/>
  <c r="G4133" i="6"/>
  <c r="P4132" i="6"/>
  <c r="M4132" i="6"/>
  <c r="J4132" i="6"/>
  <c r="G4132" i="6"/>
  <c r="P4131" i="6"/>
  <c r="M4131" i="6"/>
  <c r="J4131" i="6"/>
  <c r="G4131" i="6"/>
  <c r="P4130" i="6"/>
  <c r="M4130" i="6"/>
  <c r="J4130" i="6"/>
  <c r="G4130" i="6"/>
  <c r="P4129" i="6"/>
  <c r="M4129" i="6"/>
  <c r="J4129" i="6"/>
  <c r="G4129" i="6"/>
  <c r="P4128" i="6"/>
  <c r="M4128" i="6"/>
  <c r="J4128" i="6"/>
  <c r="G4128" i="6"/>
  <c r="P4127" i="6"/>
  <c r="M4127" i="6"/>
  <c r="J4127" i="6"/>
  <c r="G4127" i="6"/>
  <c r="P4126" i="6"/>
  <c r="M4126" i="6"/>
  <c r="J4126" i="6"/>
  <c r="G4126" i="6"/>
  <c r="P4125" i="6"/>
  <c r="M4125" i="6"/>
  <c r="J4125" i="6"/>
  <c r="G4125" i="6"/>
  <c r="P4124" i="6"/>
  <c r="M4124" i="6"/>
  <c r="J4124" i="6"/>
  <c r="G4124" i="6"/>
  <c r="P4123" i="6"/>
  <c r="M4123" i="6"/>
  <c r="J4123" i="6"/>
  <c r="G4123" i="6"/>
  <c r="P4122" i="6"/>
  <c r="M4122" i="6"/>
  <c r="J4122" i="6"/>
  <c r="G4122" i="6"/>
  <c r="P4121" i="6"/>
  <c r="M4121" i="6"/>
  <c r="J4121" i="6"/>
  <c r="G4121" i="6"/>
  <c r="P4120" i="6"/>
  <c r="M4120" i="6"/>
  <c r="J4120" i="6"/>
  <c r="G4120" i="6"/>
  <c r="P4119" i="6"/>
  <c r="M4119" i="6"/>
  <c r="J4119" i="6"/>
  <c r="G4119" i="6"/>
  <c r="P4118" i="6"/>
  <c r="M4118" i="6"/>
  <c r="J4118" i="6"/>
  <c r="G4118" i="6"/>
  <c r="P4117" i="6"/>
  <c r="M4117" i="6"/>
  <c r="J4117" i="6"/>
  <c r="G4117" i="6"/>
  <c r="P4116" i="6"/>
  <c r="M4116" i="6"/>
  <c r="J4116" i="6"/>
  <c r="G4116" i="6"/>
  <c r="P4115" i="6"/>
  <c r="M4115" i="6"/>
  <c r="J4115" i="6"/>
  <c r="G4115" i="6"/>
  <c r="P4114" i="6"/>
  <c r="M4114" i="6"/>
  <c r="J4114" i="6"/>
  <c r="G4114" i="6"/>
  <c r="P4113" i="6"/>
  <c r="M4113" i="6"/>
  <c r="J4113" i="6"/>
  <c r="G4113" i="6"/>
  <c r="P4112" i="6"/>
  <c r="M4112" i="6"/>
  <c r="J4112" i="6"/>
  <c r="G4112" i="6"/>
  <c r="P4111" i="6"/>
  <c r="M4111" i="6"/>
  <c r="J4111" i="6"/>
  <c r="G4111" i="6"/>
  <c r="P4110" i="6"/>
  <c r="M4110" i="6"/>
  <c r="J4110" i="6"/>
  <c r="G4110" i="6"/>
  <c r="P4109" i="6"/>
  <c r="M4109" i="6"/>
  <c r="J4109" i="6"/>
  <c r="G4109" i="6"/>
  <c r="P4108" i="6"/>
  <c r="M4108" i="6"/>
  <c r="J4108" i="6"/>
  <c r="G4108" i="6"/>
  <c r="P4107" i="6"/>
  <c r="M4107" i="6"/>
  <c r="J4107" i="6"/>
  <c r="G4107" i="6"/>
  <c r="P4106" i="6"/>
  <c r="M4106" i="6"/>
  <c r="J4106" i="6"/>
  <c r="G4106" i="6"/>
  <c r="P4105" i="6"/>
  <c r="M4105" i="6"/>
  <c r="J4105" i="6"/>
  <c r="G4105" i="6"/>
  <c r="P4104" i="6"/>
  <c r="M4104" i="6"/>
  <c r="J4104" i="6"/>
  <c r="G4104" i="6"/>
  <c r="P4103" i="6"/>
  <c r="M4103" i="6"/>
  <c r="J4103" i="6"/>
  <c r="G4103" i="6"/>
  <c r="P4102" i="6"/>
  <c r="M4102" i="6"/>
  <c r="J4102" i="6"/>
  <c r="G4102" i="6"/>
  <c r="P4101" i="6"/>
  <c r="M4101" i="6"/>
  <c r="J4101" i="6"/>
  <c r="G4101" i="6"/>
  <c r="P4100" i="6"/>
  <c r="M4100" i="6"/>
  <c r="J4100" i="6"/>
  <c r="G4100" i="6"/>
  <c r="P4099" i="6"/>
  <c r="M4099" i="6"/>
  <c r="J4099" i="6"/>
  <c r="G4099" i="6"/>
  <c r="P4098" i="6"/>
  <c r="M4098" i="6"/>
  <c r="J4098" i="6"/>
  <c r="G4098" i="6"/>
  <c r="P4097" i="6"/>
  <c r="M4097" i="6"/>
  <c r="J4097" i="6"/>
  <c r="G4097" i="6"/>
  <c r="P4096" i="6"/>
  <c r="M4096" i="6"/>
  <c r="J4096" i="6"/>
  <c r="G4096" i="6"/>
  <c r="P4095" i="6"/>
  <c r="M4095" i="6"/>
  <c r="J4095" i="6"/>
  <c r="G4095" i="6"/>
  <c r="P4094" i="6"/>
  <c r="M4094" i="6"/>
  <c r="J4094" i="6"/>
  <c r="G4094" i="6"/>
  <c r="P4093" i="6"/>
  <c r="M4093" i="6"/>
  <c r="J4093" i="6"/>
  <c r="G4093" i="6"/>
  <c r="P4092" i="6"/>
  <c r="M4092" i="6"/>
  <c r="J4092" i="6"/>
  <c r="G4092" i="6"/>
  <c r="P4091" i="6"/>
  <c r="M4091" i="6"/>
  <c r="J4091" i="6"/>
  <c r="G4091" i="6"/>
  <c r="P4090" i="6"/>
  <c r="M4090" i="6"/>
  <c r="J4090" i="6"/>
  <c r="G4090" i="6"/>
  <c r="P4089" i="6"/>
  <c r="M4089" i="6"/>
  <c r="J4089" i="6"/>
  <c r="G4089" i="6"/>
  <c r="P4088" i="6"/>
  <c r="M4088" i="6"/>
  <c r="J4088" i="6"/>
  <c r="G4088" i="6"/>
  <c r="P4087" i="6"/>
  <c r="M4087" i="6"/>
  <c r="J4087" i="6"/>
  <c r="G4087" i="6"/>
  <c r="P4086" i="6"/>
  <c r="M4086" i="6"/>
  <c r="J4086" i="6"/>
  <c r="G4086" i="6"/>
  <c r="P4085" i="6"/>
  <c r="M4085" i="6"/>
  <c r="J4085" i="6"/>
  <c r="G4085" i="6"/>
  <c r="P4084" i="6"/>
  <c r="M4084" i="6"/>
  <c r="J4084" i="6"/>
  <c r="G4084" i="6"/>
  <c r="P4083" i="6"/>
  <c r="M4083" i="6"/>
  <c r="J4083" i="6"/>
  <c r="G4083" i="6"/>
  <c r="P4082" i="6"/>
  <c r="M4082" i="6"/>
  <c r="J4082" i="6"/>
  <c r="G4082" i="6"/>
  <c r="P4081" i="6"/>
  <c r="M4081" i="6"/>
  <c r="J4081" i="6"/>
  <c r="G4081" i="6"/>
  <c r="P4080" i="6"/>
  <c r="M4080" i="6"/>
  <c r="J4080" i="6"/>
  <c r="G4080" i="6"/>
  <c r="P4079" i="6"/>
  <c r="M4079" i="6"/>
  <c r="J4079" i="6"/>
  <c r="G4079" i="6"/>
  <c r="P4078" i="6"/>
  <c r="M4078" i="6"/>
  <c r="J4078" i="6"/>
  <c r="G4078" i="6"/>
  <c r="P4077" i="6"/>
  <c r="M4077" i="6"/>
  <c r="J4077" i="6"/>
  <c r="G4077" i="6"/>
  <c r="P4076" i="6"/>
  <c r="M4076" i="6"/>
  <c r="J4076" i="6"/>
  <c r="G4076" i="6"/>
  <c r="P4075" i="6"/>
  <c r="M4075" i="6"/>
  <c r="J4075" i="6"/>
  <c r="G4075" i="6"/>
  <c r="P4074" i="6"/>
  <c r="M4074" i="6"/>
  <c r="J4074" i="6"/>
  <c r="G4074" i="6"/>
  <c r="P4073" i="6"/>
  <c r="M4073" i="6"/>
  <c r="J4073" i="6"/>
  <c r="G4073" i="6"/>
  <c r="P4072" i="6"/>
  <c r="M4072" i="6"/>
  <c r="J4072" i="6"/>
  <c r="G4072" i="6"/>
  <c r="P4071" i="6"/>
  <c r="M4071" i="6"/>
  <c r="J4071" i="6"/>
  <c r="G4071" i="6"/>
  <c r="P4070" i="6"/>
  <c r="M4070" i="6"/>
  <c r="J4070" i="6"/>
  <c r="G4070" i="6"/>
  <c r="P4069" i="6"/>
  <c r="M4069" i="6"/>
  <c r="J4069" i="6"/>
  <c r="G4069" i="6"/>
  <c r="P4068" i="6"/>
  <c r="M4068" i="6"/>
  <c r="J4068" i="6"/>
  <c r="G4068" i="6"/>
  <c r="P4067" i="6"/>
  <c r="M4067" i="6"/>
  <c r="J4067" i="6"/>
  <c r="G4067" i="6"/>
  <c r="P4066" i="6"/>
  <c r="M4066" i="6"/>
  <c r="J4066" i="6"/>
  <c r="G4066" i="6"/>
  <c r="P4065" i="6"/>
  <c r="M4065" i="6"/>
  <c r="J4065" i="6"/>
  <c r="G4065" i="6"/>
  <c r="P4064" i="6"/>
  <c r="M4064" i="6"/>
  <c r="J4064" i="6"/>
  <c r="G4064" i="6"/>
  <c r="P4063" i="6"/>
  <c r="M4063" i="6"/>
  <c r="J4063" i="6"/>
  <c r="G4063" i="6"/>
  <c r="P4062" i="6"/>
  <c r="M4062" i="6"/>
  <c r="J4062" i="6"/>
  <c r="G4062" i="6"/>
  <c r="P4061" i="6"/>
  <c r="M4061" i="6"/>
  <c r="J4061" i="6"/>
  <c r="G4061" i="6"/>
  <c r="P4060" i="6"/>
  <c r="M4060" i="6"/>
  <c r="J4060" i="6"/>
  <c r="G4060" i="6"/>
  <c r="P4059" i="6"/>
  <c r="M4059" i="6"/>
  <c r="J4059" i="6"/>
  <c r="G4059" i="6"/>
  <c r="P4058" i="6"/>
  <c r="M4058" i="6"/>
  <c r="J4058" i="6"/>
  <c r="G4058" i="6"/>
  <c r="P4057" i="6"/>
  <c r="M4057" i="6"/>
  <c r="J4057" i="6"/>
  <c r="G4057" i="6"/>
  <c r="P4056" i="6"/>
  <c r="M4056" i="6"/>
  <c r="J4056" i="6"/>
  <c r="G4056" i="6"/>
  <c r="P4055" i="6"/>
  <c r="M4055" i="6"/>
  <c r="J4055" i="6"/>
  <c r="G4055" i="6"/>
  <c r="P4054" i="6"/>
  <c r="M4054" i="6"/>
  <c r="J4054" i="6"/>
  <c r="G4054" i="6"/>
  <c r="P4053" i="6"/>
  <c r="M4053" i="6"/>
  <c r="J4053" i="6"/>
  <c r="G4053" i="6"/>
  <c r="P4052" i="6"/>
  <c r="M4052" i="6"/>
  <c r="J4052" i="6"/>
  <c r="G4052" i="6"/>
  <c r="P4051" i="6"/>
  <c r="M4051" i="6"/>
  <c r="J4051" i="6"/>
  <c r="G4051" i="6"/>
  <c r="P4050" i="6"/>
  <c r="M4050" i="6"/>
  <c r="J4050" i="6"/>
  <c r="G4050" i="6"/>
  <c r="P4049" i="6"/>
  <c r="M4049" i="6"/>
  <c r="J4049" i="6"/>
  <c r="G4049" i="6"/>
  <c r="P4048" i="6"/>
  <c r="M4048" i="6"/>
  <c r="J4048" i="6"/>
  <c r="G4048" i="6"/>
  <c r="P4047" i="6"/>
  <c r="M4047" i="6"/>
  <c r="J4047" i="6"/>
  <c r="G4047" i="6"/>
  <c r="P4046" i="6"/>
  <c r="M4046" i="6"/>
  <c r="J4046" i="6"/>
  <c r="G4046" i="6"/>
  <c r="P4045" i="6"/>
  <c r="M4045" i="6"/>
  <c r="J4045" i="6"/>
  <c r="G4045" i="6"/>
  <c r="P4044" i="6"/>
  <c r="M4044" i="6"/>
  <c r="J4044" i="6"/>
  <c r="G4044" i="6"/>
  <c r="P4043" i="6"/>
  <c r="M4043" i="6"/>
  <c r="J4043" i="6"/>
  <c r="G4043" i="6"/>
  <c r="P4042" i="6"/>
  <c r="M4042" i="6"/>
  <c r="J4042" i="6"/>
  <c r="G4042" i="6"/>
  <c r="P4041" i="6"/>
  <c r="M4041" i="6"/>
  <c r="J4041" i="6"/>
  <c r="G4041" i="6"/>
  <c r="P4040" i="6"/>
  <c r="M4040" i="6"/>
  <c r="J4040" i="6"/>
  <c r="G4040" i="6"/>
  <c r="P4039" i="6"/>
  <c r="M4039" i="6"/>
  <c r="J4039" i="6"/>
  <c r="G4039" i="6"/>
  <c r="P4038" i="6"/>
  <c r="M4038" i="6"/>
  <c r="J4038" i="6"/>
  <c r="G4038" i="6"/>
  <c r="P4037" i="6"/>
  <c r="M4037" i="6"/>
  <c r="J4037" i="6"/>
  <c r="G4037" i="6"/>
  <c r="P4036" i="6"/>
  <c r="M4036" i="6"/>
  <c r="J4036" i="6"/>
  <c r="G4036" i="6"/>
  <c r="P4035" i="6"/>
  <c r="M4035" i="6"/>
  <c r="J4035" i="6"/>
  <c r="G4035" i="6"/>
  <c r="P4034" i="6"/>
  <c r="M4034" i="6"/>
  <c r="J4034" i="6"/>
  <c r="G4034" i="6"/>
  <c r="P4033" i="6"/>
  <c r="M4033" i="6"/>
  <c r="J4033" i="6"/>
  <c r="G4033" i="6"/>
  <c r="P4032" i="6"/>
  <c r="M4032" i="6"/>
  <c r="J4032" i="6"/>
  <c r="G4032" i="6"/>
  <c r="P4031" i="6"/>
  <c r="M4031" i="6"/>
  <c r="J4031" i="6"/>
  <c r="G4031" i="6"/>
  <c r="P4030" i="6"/>
  <c r="M4030" i="6"/>
  <c r="J4030" i="6"/>
  <c r="G4030" i="6"/>
  <c r="P4029" i="6"/>
  <c r="M4029" i="6"/>
  <c r="J4029" i="6"/>
  <c r="G4029" i="6"/>
  <c r="P4028" i="6"/>
  <c r="M4028" i="6"/>
  <c r="J4028" i="6"/>
  <c r="G4028" i="6"/>
  <c r="P4027" i="6"/>
  <c r="M4027" i="6"/>
  <c r="J4027" i="6"/>
  <c r="G4027" i="6"/>
  <c r="P4026" i="6"/>
  <c r="M4026" i="6"/>
  <c r="J4026" i="6"/>
  <c r="G4026" i="6"/>
  <c r="P4025" i="6"/>
  <c r="M4025" i="6"/>
  <c r="J4025" i="6"/>
  <c r="G4025" i="6"/>
  <c r="P4024" i="6"/>
  <c r="M4024" i="6"/>
  <c r="J4024" i="6"/>
  <c r="G4024" i="6"/>
  <c r="P4023" i="6"/>
  <c r="M4023" i="6"/>
  <c r="J4023" i="6"/>
  <c r="G4023" i="6"/>
  <c r="P4022" i="6"/>
  <c r="M4022" i="6"/>
  <c r="J4022" i="6"/>
  <c r="G4022" i="6"/>
  <c r="P4021" i="6"/>
  <c r="M4021" i="6"/>
  <c r="J4021" i="6"/>
  <c r="G4021" i="6"/>
  <c r="P4020" i="6"/>
  <c r="M4020" i="6"/>
  <c r="J4020" i="6"/>
  <c r="G4020" i="6"/>
  <c r="P4019" i="6"/>
  <c r="M4019" i="6"/>
  <c r="J4019" i="6"/>
  <c r="G4019" i="6"/>
  <c r="P4018" i="6"/>
  <c r="M4018" i="6"/>
  <c r="J4018" i="6"/>
  <c r="G4018" i="6"/>
  <c r="P4017" i="6"/>
  <c r="M4017" i="6"/>
  <c r="J4017" i="6"/>
  <c r="G4017" i="6"/>
  <c r="P4016" i="6"/>
  <c r="M4016" i="6"/>
  <c r="J4016" i="6"/>
  <c r="G4016" i="6"/>
  <c r="P4015" i="6"/>
  <c r="M4015" i="6"/>
  <c r="J4015" i="6"/>
  <c r="G4015" i="6"/>
  <c r="P4014" i="6"/>
  <c r="M4014" i="6"/>
  <c r="J4014" i="6"/>
  <c r="G4014" i="6"/>
  <c r="P4013" i="6"/>
  <c r="M4013" i="6"/>
  <c r="J4013" i="6"/>
  <c r="G4013" i="6"/>
  <c r="P4012" i="6"/>
  <c r="M4012" i="6"/>
  <c r="J4012" i="6"/>
  <c r="G4012" i="6"/>
  <c r="P4011" i="6"/>
  <c r="M4011" i="6"/>
  <c r="J4011" i="6"/>
  <c r="G4011" i="6"/>
  <c r="P4010" i="6"/>
  <c r="M4010" i="6"/>
  <c r="J4010" i="6"/>
  <c r="G4010" i="6"/>
  <c r="P4009" i="6"/>
  <c r="M4009" i="6"/>
  <c r="J4009" i="6"/>
  <c r="G4009" i="6"/>
  <c r="P4008" i="6"/>
  <c r="M4008" i="6"/>
  <c r="J4008" i="6"/>
  <c r="G4008" i="6"/>
  <c r="P4007" i="6"/>
  <c r="M4007" i="6"/>
  <c r="J4007" i="6"/>
  <c r="G4007" i="6"/>
  <c r="P4006" i="6"/>
  <c r="M4006" i="6"/>
  <c r="J4006" i="6"/>
  <c r="G4006" i="6"/>
  <c r="P4005" i="6"/>
  <c r="M4005" i="6"/>
  <c r="J4005" i="6"/>
  <c r="G4005" i="6"/>
  <c r="P4004" i="6"/>
  <c r="M4004" i="6"/>
  <c r="J4004" i="6"/>
  <c r="G4004" i="6"/>
  <c r="P4003" i="6"/>
  <c r="M4003" i="6"/>
  <c r="J4003" i="6"/>
  <c r="G4003" i="6"/>
  <c r="P4002" i="6"/>
  <c r="M4002" i="6"/>
  <c r="J4002" i="6"/>
  <c r="G4002" i="6"/>
  <c r="P4001" i="6"/>
  <c r="M4001" i="6"/>
  <c r="J4001" i="6"/>
  <c r="G4001" i="6"/>
  <c r="P4000" i="6"/>
  <c r="M4000" i="6"/>
  <c r="J4000" i="6"/>
  <c r="G4000" i="6"/>
  <c r="P3999" i="6"/>
  <c r="M3999" i="6"/>
  <c r="J3999" i="6"/>
  <c r="G3999" i="6"/>
  <c r="P3998" i="6"/>
  <c r="M3998" i="6"/>
  <c r="J3998" i="6"/>
  <c r="G3998" i="6"/>
  <c r="P3997" i="6"/>
  <c r="M3997" i="6"/>
  <c r="J3997" i="6"/>
  <c r="G3997" i="6"/>
  <c r="P3996" i="6"/>
  <c r="M3996" i="6"/>
  <c r="J3996" i="6"/>
  <c r="G3996" i="6"/>
  <c r="P3995" i="6"/>
  <c r="M3995" i="6"/>
  <c r="J3995" i="6"/>
  <c r="G3995" i="6"/>
  <c r="P3994" i="6"/>
  <c r="M3994" i="6"/>
  <c r="J3994" i="6"/>
  <c r="G3994" i="6"/>
  <c r="P3993" i="6"/>
  <c r="M3993" i="6"/>
  <c r="J3993" i="6"/>
  <c r="G3993" i="6"/>
  <c r="P3992" i="6"/>
  <c r="M3992" i="6"/>
  <c r="J3992" i="6"/>
  <c r="G3992" i="6"/>
  <c r="P3991" i="6"/>
  <c r="M3991" i="6"/>
  <c r="J3991" i="6"/>
  <c r="G3991" i="6"/>
  <c r="P3990" i="6"/>
  <c r="M3990" i="6"/>
  <c r="J3990" i="6"/>
  <c r="G3990" i="6"/>
  <c r="P3989" i="6"/>
  <c r="M3989" i="6"/>
  <c r="J3989" i="6"/>
  <c r="G3989" i="6"/>
  <c r="P3988" i="6"/>
  <c r="M3988" i="6"/>
  <c r="J3988" i="6"/>
  <c r="G3988" i="6"/>
  <c r="P3987" i="6"/>
  <c r="M3987" i="6"/>
  <c r="J3987" i="6"/>
  <c r="G3987" i="6"/>
  <c r="P3986" i="6"/>
  <c r="M3986" i="6"/>
  <c r="J3986" i="6"/>
  <c r="G3986" i="6"/>
  <c r="P3985" i="6"/>
  <c r="M3985" i="6"/>
  <c r="J3985" i="6"/>
  <c r="G3985" i="6"/>
  <c r="P3984" i="6"/>
  <c r="M3984" i="6"/>
  <c r="J3984" i="6"/>
  <c r="G3984" i="6"/>
  <c r="P3983" i="6"/>
  <c r="M3983" i="6"/>
  <c r="J3983" i="6"/>
  <c r="G3983" i="6"/>
  <c r="P3982" i="6"/>
  <c r="M3982" i="6"/>
  <c r="J3982" i="6"/>
  <c r="G3982" i="6"/>
  <c r="P3981" i="6"/>
  <c r="M3981" i="6"/>
  <c r="J3981" i="6"/>
  <c r="G3981" i="6"/>
  <c r="P3980" i="6"/>
  <c r="M3980" i="6"/>
  <c r="J3980" i="6"/>
  <c r="G3980" i="6"/>
  <c r="P3979" i="6"/>
  <c r="M3979" i="6"/>
  <c r="J3979" i="6"/>
  <c r="G3979" i="6"/>
  <c r="P3978" i="6"/>
  <c r="M3978" i="6"/>
  <c r="J3978" i="6"/>
  <c r="G3978" i="6"/>
  <c r="P3977" i="6"/>
  <c r="M3977" i="6"/>
  <c r="J3977" i="6"/>
  <c r="G3977" i="6"/>
  <c r="P3976" i="6"/>
  <c r="M3976" i="6"/>
  <c r="J3976" i="6"/>
  <c r="G3976" i="6"/>
  <c r="P3975" i="6"/>
  <c r="M3975" i="6"/>
  <c r="J3975" i="6"/>
  <c r="G3975" i="6"/>
  <c r="P3974" i="6"/>
  <c r="M3974" i="6"/>
  <c r="J3974" i="6"/>
  <c r="G3974" i="6"/>
  <c r="P3973" i="6"/>
  <c r="M3973" i="6"/>
  <c r="J3973" i="6"/>
  <c r="G3973" i="6"/>
  <c r="P3972" i="6"/>
  <c r="M3972" i="6"/>
  <c r="J3972" i="6"/>
  <c r="G3972" i="6"/>
  <c r="P3971" i="6"/>
  <c r="M3971" i="6"/>
  <c r="J3971" i="6"/>
  <c r="G3971" i="6"/>
  <c r="P3970" i="6"/>
  <c r="M3970" i="6"/>
  <c r="J3970" i="6"/>
  <c r="G3970" i="6"/>
  <c r="P3969" i="6"/>
  <c r="M3969" i="6"/>
  <c r="J3969" i="6"/>
  <c r="G3969" i="6"/>
  <c r="P3968" i="6"/>
  <c r="M3968" i="6"/>
  <c r="J3968" i="6"/>
  <c r="G3968" i="6"/>
  <c r="P3967" i="6"/>
  <c r="M3967" i="6"/>
  <c r="J3967" i="6"/>
  <c r="G3967" i="6"/>
  <c r="P3966" i="6"/>
  <c r="M3966" i="6"/>
  <c r="J3966" i="6"/>
  <c r="G3966" i="6"/>
  <c r="P3965" i="6"/>
  <c r="M3965" i="6"/>
  <c r="J3965" i="6"/>
  <c r="G3965" i="6"/>
  <c r="P3964" i="6"/>
  <c r="M3964" i="6"/>
  <c r="J3964" i="6"/>
  <c r="G3964" i="6"/>
  <c r="P3963" i="6"/>
  <c r="M3963" i="6"/>
  <c r="J3963" i="6"/>
  <c r="G3963" i="6"/>
  <c r="P3962" i="6"/>
  <c r="M3962" i="6"/>
  <c r="J3962" i="6"/>
  <c r="G3962" i="6"/>
  <c r="P3961" i="6"/>
  <c r="M3961" i="6"/>
  <c r="J3961" i="6"/>
  <c r="G3961" i="6"/>
  <c r="P3960" i="6"/>
  <c r="M3960" i="6"/>
  <c r="J3960" i="6"/>
  <c r="G3960" i="6"/>
  <c r="P3959" i="6"/>
  <c r="M3959" i="6"/>
  <c r="J3959" i="6"/>
  <c r="G3959" i="6"/>
  <c r="P3958" i="6"/>
  <c r="M3958" i="6"/>
  <c r="J3958" i="6"/>
  <c r="G3958" i="6"/>
  <c r="P3957" i="6"/>
  <c r="M3957" i="6"/>
  <c r="J3957" i="6"/>
  <c r="G3957" i="6"/>
  <c r="P3956" i="6"/>
  <c r="M3956" i="6"/>
  <c r="J3956" i="6"/>
  <c r="G3956" i="6"/>
  <c r="P3955" i="6"/>
  <c r="M3955" i="6"/>
  <c r="J3955" i="6"/>
  <c r="G3955" i="6"/>
  <c r="P3954" i="6"/>
  <c r="M3954" i="6"/>
  <c r="J3954" i="6"/>
  <c r="G3954" i="6"/>
  <c r="P3953" i="6"/>
  <c r="M3953" i="6"/>
  <c r="J3953" i="6"/>
  <c r="G3953" i="6"/>
  <c r="P3952" i="6"/>
  <c r="M3952" i="6"/>
  <c r="J3952" i="6"/>
  <c r="G3952" i="6"/>
  <c r="P3951" i="6"/>
  <c r="M3951" i="6"/>
  <c r="J3951" i="6"/>
  <c r="G3951" i="6"/>
  <c r="P3950" i="6"/>
  <c r="M3950" i="6"/>
  <c r="J3950" i="6"/>
  <c r="G3950" i="6"/>
  <c r="P3949" i="6"/>
  <c r="M3949" i="6"/>
  <c r="J3949" i="6"/>
  <c r="G3949" i="6"/>
  <c r="P3948" i="6"/>
  <c r="M3948" i="6"/>
  <c r="J3948" i="6"/>
  <c r="G3948" i="6"/>
  <c r="P3947" i="6"/>
  <c r="M3947" i="6"/>
  <c r="J3947" i="6"/>
  <c r="G3947" i="6"/>
  <c r="P3946" i="6"/>
  <c r="M3946" i="6"/>
  <c r="J3946" i="6"/>
  <c r="G3946" i="6"/>
  <c r="P3945" i="6"/>
  <c r="M3945" i="6"/>
  <c r="J3945" i="6"/>
  <c r="G3945" i="6"/>
  <c r="P3944" i="6"/>
  <c r="M3944" i="6"/>
  <c r="J3944" i="6"/>
  <c r="G3944" i="6"/>
  <c r="P3943" i="6"/>
  <c r="M3943" i="6"/>
  <c r="J3943" i="6"/>
  <c r="G3943" i="6"/>
  <c r="P3942" i="6"/>
  <c r="M3942" i="6"/>
  <c r="J3942" i="6"/>
  <c r="G3942" i="6"/>
  <c r="P3941" i="6"/>
  <c r="M3941" i="6"/>
  <c r="J3941" i="6"/>
  <c r="G3941" i="6"/>
  <c r="P3940" i="6"/>
  <c r="M3940" i="6"/>
  <c r="J3940" i="6"/>
  <c r="G3940" i="6"/>
  <c r="P3939" i="6"/>
  <c r="M3939" i="6"/>
  <c r="J3939" i="6"/>
  <c r="G3939" i="6"/>
  <c r="P3938" i="6"/>
  <c r="M3938" i="6"/>
  <c r="J3938" i="6"/>
  <c r="G3938" i="6"/>
  <c r="P3937" i="6"/>
  <c r="M3937" i="6"/>
  <c r="J3937" i="6"/>
  <c r="G3937" i="6"/>
  <c r="P3936" i="6"/>
  <c r="M3936" i="6"/>
  <c r="J3936" i="6"/>
  <c r="G3936" i="6"/>
  <c r="P3935" i="6"/>
  <c r="M3935" i="6"/>
  <c r="J3935" i="6"/>
  <c r="G3935" i="6"/>
  <c r="P3934" i="6"/>
  <c r="M3934" i="6"/>
  <c r="J3934" i="6"/>
  <c r="G3934" i="6"/>
  <c r="P3933" i="6"/>
  <c r="M3933" i="6"/>
  <c r="J3933" i="6"/>
  <c r="G3933" i="6"/>
  <c r="P3932" i="6"/>
  <c r="M3932" i="6"/>
  <c r="J3932" i="6"/>
  <c r="G3932" i="6"/>
  <c r="P3931" i="6"/>
  <c r="M3931" i="6"/>
  <c r="J3931" i="6"/>
  <c r="G3931" i="6"/>
  <c r="P3930" i="6"/>
  <c r="M3930" i="6"/>
  <c r="J3930" i="6"/>
  <c r="G3930" i="6"/>
  <c r="P3929" i="6"/>
  <c r="M3929" i="6"/>
  <c r="J3929" i="6"/>
  <c r="G3929" i="6"/>
  <c r="P3928" i="6"/>
  <c r="M3928" i="6"/>
  <c r="J3928" i="6"/>
  <c r="G3928" i="6"/>
  <c r="P3927" i="6"/>
  <c r="M3927" i="6"/>
  <c r="J3927" i="6"/>
  <c r="G3927" i="6"/>
  <c r="P3926" i="6"/>
  <c r="M3926" i="6"/>
  <c r="J3926" i="6"/>
  <c r="G3926" i="6"/>
  <c r="P3925" i="6"/>
  <c r="M3925" i="6"/>
  <c r="J3925" i="6"/>
  <c r="G3925" i="6"/>
  <c r="P3924" i="6"/>
  <c r="M3924" i="6"/>
  <c r="J3924" i="6"/>
  <c r="G3924" i="6"/>
  <c r="P3923" i="6"/>
  <c r="M3923" i="6"/>
  <c r="J3923" i="6"/>
  <c r="G3923" i="6"/>
  <c r="P3922" i="6"/>
  <c r="M3922" i="6"/>
  <c r="J3922" i="6"/>
  <c r="G3922" i="6"/>
  <c r="P3921" i="6"/>
  <c r="M3921" i="6"/>
  <c r="J3921" i="6"/>
  <c r="G3921" i="6"/>
  <c r="P3920" i="6"/>
  <c r="M3920" i="6"/>
  <c r="J3920" i="6"/>
  <c r="G3920" i="6"/>
  <c r="P3919" i="6"/>
  <c r="M3919" i="6"/>
  <c r="J3919" i="6"/>
  <c r="G3919" i="6"/>
  <c r="P3918" i="6"/>
  <c r="M3918" i="6"/>
  <c r="J3918" i="6"/>
  <c r="G3918" i="6"/>
  <c r="P3917" i="6"/>
  <c r="M3917" i="6"/>
  <c r="J3917" i="6"/>
  <c r="G3917" i="6"/>
  <c r="P3916" i="6"/>
  <c r="M3916" i="6"/>
  <c r="J3916" i="6"/>
  <c r="G3916" i="6"/>
  <c r="P3915" i="6"/>
  <c r="M3915" i="6"/>
  <c r="J3915" i="6"/>
  <c r="G3915" i="6"/>
  <c r="P3914" i="6"/>
  <c r="M3914" i="6"/>
  <c r="J3914" i="6"/>
  <c r="G3914" i="6"/>
  <c r="P3913" i="6"/>
  <c r="M3913" i="6"/>
  <c r="J3913" i="6"/>
  <c r="G3913" i="6"/>
  <c r="P3912" i="6"/>
  <c r="M3912" i="6"/>
  <c r="J3912" i="6"/>
  <c r="G3912" i="6"/>
  <c r="P3911" i="6"/>
  <c r="M3911" i="6"/>
  <c r="J3911" i="6"/>
  <c r="G3911" i="6"/>
  <c r="P3910" i="6"/>
  <c r="M3910" i="6"/>
  <c r="J3910" i="6"/>
  <c r="G3910" i="6"/>
  <c r="P3909" i="6"/>
  <c r="M3909" i="6"/>
  <c r="J3909" i="6"/>
  <c r="G3909" i="6"/>
  <c r="P3908" i="6"/>
  <c r="M3908" i="6"/>
  <c r="J3908" i="6"/>
  <c r="G3908" i="6"/>
  <c r="P3907" i="6"/>
  <c r="M3907" i="6"/>
  <c r="J3907" i="6"/>
  <c r="G3907" i="6"/>
  <c r="P3906" i="6"/>
  <c r="M3906" i="6"/>
  <c r="J3906" i="6"/>
  <c r="G3906" i="6"/>
  <c r="P3905" i="6"/>
  <c r="M3905" i="6"/>
  <c r="J3905" i="6"/>
  <c r="G3905" i="6"/>
  <c r="P3904" i="6"/>
  <c r="M3904" i="6"/>
  <c r="J3904" i="6"/>
  <c r="G3904" i="6"/>
  <c r="P3903" i="6"/>
  <c r="M3903" i="6"/>
  <c r="J3903" i="6"/>
  <c r="G3903" i="6"/>
  <c r="P3902" i="6"/>
  <c r="M3902" i="6"/>
  <c r="J3902" i="6"/>
  <c r="G3902" i="6"/>
  <c r="P3901" i="6"/>
  <c r="M3901" i="6"/>
  <c r="J3901" i="6"/>
  <c r="G3901" i="6"/>
  <c r="P3900" i="6"/>
  <c r="M3900" i="6"/>
  <c r="J3900" i="6"/>
  <c r="G3900" i="6"/>
  <c r="P3899" i="6"/>
  <c r="M3899" i="6"/>
  <c r="J3899" i="6"/>
  <c r="G3899" i="6"/>
  <c r="P3898" i="6"/>
  <c r="M3898" i="6"/>
  <c r="J3898" i="6"/>
  <c r="G3898" i="6"/>
  <c r="P3897" i="6"/>
  <c r="M3897" i="6"/>
  <c r="J3897" i="6"/>
  <c r="G3897" i="6"/>
  <c r="P3896" i="6"/>
  <c r="M3896" i="6"/>
  <c r="J3896" i="6"/>
  <c r="G3896" i="6"/>
  <c r="P3895" i="6"/>
  <c r="M3895" i="6"/>
  <c r="J3895" i="6"/>
  <c r="G3895" i="6"/>
  <c r="P3894" i="6"/>
  <c r="M3894" i="6"/>
  <c r="J3894" i="6"/>
  <c r="G3894" i="6"/>
  <c r="P3893" i="6"/>
  <c r="M3893" i="6"/>
  <c r="J3893" i="6"/>
  <c r="G3893" i="6"/>
  <c r="P3892" i="6"/>
  <c r="M3892" i="6"/>
  <c r="J3892" i="6"/>
  <c r="G3892" i="6"/>
  <c r="P3891" i="6"/>
  <c r="M3891" i="6"/>
  <c r="J3891" i="6"/>
  <c r="G3891" i="6"/>
  <c r="P3890" i="6"/>
  <c r="M3890" i="6"/>
  <c r="J3890" i="6"/>
  <c r="G3890" i="6"/>
  <c r="P3889" i="6"/>
  <c r="M3889" i="6"/>
  <c r="J3889" i="6"/>
  <c r="G3889" i="6"/>
  <c r="P3888" i="6"/>
  <c r="M3888" i="6"/>
  <c r="J3888" i="6"/>
  <c r="G3888" i="6"/>
  <c r="P3887" i="6"/>
  <c r="M3887" i="6"/>
  <c r="J3887" i="6"/>
  <c r="G3887" i="6"/>
  <c r="P3886" i="6"/>
  <c r="M3886" i="6"/>
  <c r="J3886" i="6"/>
  <c r="G3886" i="6"/>
  <c r="P3885" i="6"/>
  <c r="M3885" i="6"/>
  <c r="J3885" i="6"/>
  <c r="G3885" i="6"/>
  <c r="P3884" i="6"/>
  <c r="M3884" i="6"/>
  <c r="J3884" i="6"/>
  <c r="G3884" i="6"/>
  <c r="P3883" i="6"/>
  <c r="M3883" i="6"/>
  <c r="J3883" i="6"/>
  <c r="G3883" i="6"/>
  <c r="P3882" i="6"/>
  <c r="M3882" i="6"/>
  <c r="J3882" i="6"/>
  <c r="G3882" i="6"/>
  <c r="P3881" i="6"/>
  <c r="M3881" i="6"/>
  <c r="J3881" i="6"/>
  <c r="G3881" i="6"/>
  <c r="P3880" i="6"/>
  <c r="M3880" i="6"/>
  <c r="J3880" i="6"/>
  <c r="G3880" i="6"/>
  <c r="P3879" i="6"/>
  <c r="M3879" i="6"/>
  <c r="J3879" i="6"/>
  <c r="G3879" i="6"/>
  <c r="P3878" i="6"/>
  <c r="M3878" i="6"/>
  <c r="J3878" i="6"/>
  <c r="G3878" i="6"/>
  <c r="P3877" i="6"/>
  <c r="M3877" i="6"/>
  <c r="J3877" i="6"/>
  <c r="G3877" i="6"/>
  <c r="P3876" i="6"/>
  <c r="M3876" i="6"/>
  <c r="J3876" i="6"/>
  <c r="G3876" i="6"/>
  <c r="P3875" i="6"/>
  <c r="M3875" i="6"/>
  <c r="J3875" i="6"/>
  <c r="G3875" i="6"/>
  <c r="P3874" i="6"/>
  <c r="M3874" i="6"/>
  <c r="J3874" i="6"/>
  <c r="G3874" i="6"/>
  <c r="P3873" i="6"/>
  <c r="M3873" i="6"/>
  <c r="J3873" i="6"/>
  <c r="G3873" i="6"/>
  <c r="P3872" i="6"/>
  <c r="M3872" i="6"/>
  <c r="J3872" i="6"/>
  <c r="G3872" i="6"/>
  <c r="P3871" i="6"/>
  <c r="M3871" i="6"/>
  <c r="J3871" i="6"/>
  <c r="G3871" i="6"/>
  <c r="P3870" i="6"/>
  <c r="M3870" i="6"/>
  <c r="J3870" i="6"/>
  <c r="G3870" i="6"/>
  <c r="P3869" i="6"/>
  <c r="M3869" i="6"/>
  <c r="J3869" i="6"/>
  <c r="G3869" i="6"/>
  <c r="P3868" i="6"/>
  <c r="M3868" i="6"/>
  <c r="J3868" i="6"/>
  <c r="G3868" i="6"/>
  <c r="P3867" i="6"/>
  <c r="M3867" i="6"/>
  <c r="J3867" i="6"/>
  <c r="G3867" i="6"/>
  <c r="P3866" i="6"/>
  <c r="M3866" i="6"/>
  <c r="J3866" i="6"/>
  <c r="G3866" i="6"/>
  <c r="P3865" i="6"/>
  <c r="M3865" i="6"/>
  <c r="J3865" i="6"/>
  <c r="G3865" i="6"/>
  <c r="P3864" i="6"/>
  <c r="M3864" i="6"/>
  <c r="J3864" i="6"/>
  <c r="G3864" i="6"/>
  <c r="P3863" i="6"/>
  <c r="M3863" i="6"/>
  <c r="J3863" i="6"/>
  <c r="G3863" i="6"/>
  <c r="P3862" i="6"/>
  <c r="M3862" i="6"/>
  <c r="J3862" i="6"/>
  <c r="G3862" i="6"/>
  <c r="P3861" i="6"/>
  <c r="M3861" i="6"/>
  <c r="J3861" i="6"/>
  <c r="G3861" i="6"/>
  <c r="P3860" i="6"/>
  <c r="M3860" i="6"/>
  <c r="J3860" i="6"/>
  <c r="G3860" i="6"/>
  <c r="P3859" i="6"/>
  <c r="M3859" i="6"/>
  <c r="J3859" i="6"/>
  <c r="G3859" i="6"/>
  <c r="P3858" i="6"/>
  <c r="M3858" i="6"/>
  <c r="J3858" i="6"/>
  <c r="G3858" i="6"/>
  <c r="P3857" i="6"/>
  <c r="M3857" i="6"/>
  <c r="J3857" i="6"/>
  <c r="G3857" i="6"/>
  <c r="P3856" i="6"/>
  <c r="M3856" i="6"/>
  <c r="J3856" i="6"/>
  <c r="G3856" i="6"/>
  <c r="P3855" i="6"/>
  <c r="M3855" i="6"/>
  <c r="J3855" i="6"/>
  <c r="G3855" i="6"/>
  <c r="P3854" i="6"/>
  <c r="M3854" i="6"/>
  <c r="J3854" i="6"/>
  <c r="G3854" i="6"/>
  <c r="P3853" i="6"/>
  <c r="M3853" i="6"/>
  <c r="J3853" i="6"/>
  <c r="G3853" i="6"/>
  <c r="P3852" i="6"/>
  <c r="M3852" i="6"/>
  <c r="J3852" i="6"/>
  <c r="G3852" i="6"/>
  <c r="P3851" i="6"/>
  <c r="M3851" i="6"/>
  <c r="J3851" i="6"/>
  <c r="G3851" i="6"/>
  <c r="P3850" i="6"/>
  <c r="M3850" i="6"/>
  <c r="J3850" i="6"/>
  <c r="G3850" i="6"/>
  <c r="P3849" i="6"/>
  <c r="M3849" i="6"/>
  <c r="J3849" i="6"/>
  <c r="G3849" i="6"/>
  <c r="P3848" i="6"/>
  <c r="M3848" i="6"/>
  <c r="J3848" i="6"/>
  <c r="G3848" i="6"/>
  <c r="P3847" i="6"/>
  <c r="M3847" i="6"/>
  <c r="J3847" i="6"/>
  <c r="G3847" i="6"/>
  <c r="P3846" i="6"/>
  <c r="M3846" i="6"/>
  <c r="J3846" i="6"/>
  <c r="G3846" i="6"/>
  <c r="P3845" i="6"/>
  <c r="M3845" i="6"/>
  <c r="J3845" i="6"/>
  <c r="G3845" i="6"/>
  <c r="P3844" i="6"/>
  <c r="M3844" i="6"/>
  <c r="J3844" i="6"/>
  <c r="G3844" i="6"/>
  <c r="P3843" i="6"/>
  <c r="M3843" i="6"/>
  <c r="J3843" i="6"/>
  <c r="G3843" i="6"/>
  <c r="P3842" i="6"/>
  <c r="M3842" i="6"/>
  <c r="J3842" i="6"/>
  <c r="G3842" i="6"/>
  <c r="P3841" i="6"/>
  <c r="M3841" i="6"/>
  <c r="J3841" i="6"/>
  <c r="G3841" i="6"/>
  <c r="P3840" i="6"/>
  <c r="M3840" i="6"/>
  <c r="J3840" i="6"/>
  <c r="G3840" i="6"/>
  <c r="P3839" i="6"/>
  <c r="M3839" i="6"/>
  <c r="J3839" i="6"/>
  <c r="G3839" i="6"/>
  <c r="P3838" i="6"/>
  <c r="M3838" i="6"/>
  <c r="J3838" i="6"/>
  <c r="G3838" i="6"/>
  <c r="P3837" i="6"/>
  <c r="M3837" i="6"/>
  <c r="J3837" i="6"/>
  <c r="G3837" i="6"/>
  <c r="P3836" i="6"/>
  <c r="M3836" i="6"/>
  <c r="J3836" i="6"/>
  <c r="G3836" i="6"/>
  <c r="P3835" i="6"/>
  <c r="M3835" i="6"/>
  <c r="J3835" i="6"/>
  <c r="G3835" i="6"/>
  <c r="P3834" i="6"/>
  <c r="M3834" i="6"/>
  <c r="J3834" i="6"/>
  <c r="G3834" i="6"/>
  <c r="P3833" i="6"/>
  <c r="M3833" i="6"/>
  <c r="J3833" i="6"/>
  <c r="G3833" i="6"/>
  <c r="P3832" i="6"/>
  <c r="M3832" i="6"/>
  <c r="J3832" i="6"/>
  <c r="G3832" i="6"/>
  <c r="P3831" i="6"/>
  <c r="M3831" i="6"/>
  <c r="J3831" i="6"/>
  <c r="G3831" i="6"/>
  <c r="P3830" i="6"/>
  <c r="M3830" i="6"/>
  <c r="J3830" i="6"/>
  <c r="G3830" i="6"/>
  <c r="P3829" i="6"/>
  <c r="M3829" i="6"/>
  <c r="J3829" i="6"/>
  <c r="G3829" i="6"/>
  <c r="P3828" i="6"/>
  <c r="M3828" i="6"/>
  <c r="J3828" i="6"/>
  <c r="G3828" i="6"/>
  <c r="P3827" i="6"/>
  <c r="M3827" i="6"/>
  <c r="J3827" i="6"/>
  <c r="G3827" i="6"/>
  <c r="P3826" i="6"/>
  <c r="M3826" i="6"/>
  <c r="J3826" i="6"/>
  <c r="G3826" i="6"/>
  <c r="P3825" i="6"/>
  <c r="M3825" i="6"/>
  <c r="J3825" i="6"/>
  <c r="G3825" i="6"/>
  <c r="P3824" i="6"/>
  <c r="M3824" i="6"/>
  <c r="J3824" i="6"/>
  <c r="G3824" i="6"/>
  <c r="P3823" i="6"/>
  <c r="M3823" i="6"/>
  <c r="J3823" i="6"/>
  <c r="G3823" i="6"/>
  <c r="P3822" i="6"/>
  <c r="M3822" i="6"/>
  <c r="J3822" i="6"/>
  <c r="G3822" i="6"/>
  <c r="P3821" i="6"/>
  <c r="M3821" i="6"/>
  <c r="J3821" i="6"/>
  <c r="G3821" i="6"/>
  <c r="P3820" i="6"/>
  <c r="M3820" i="6"/>
  <c r="J3820" i="6"/>
  <c r="G3820" i="6"/>
  <c r="P3819" i="6"/>
  <c r="M3819" i="6"/>
  <c r="J3819" i="6"/>
  <c r="G3819" i="6"/>
  <c r="P3818" i="6"/>
  <c r="M3818" i="6"/>
  <c r="J3818" i="6"/>
  <c r="G3818" i="6"/>
  <c r="P3817" i="6"/>
  <c r="M3817" i="6"/>
  <c r="J3817" i="6"/>
  <c r="G3817" i="6"/>
  <c r="P3816" i="6"/>
  <c r="M3816" i="6"/>
  <c r="J3816" i="6"/>
  <c r="G3816" i="6"/>
  <c r="P3815" i="6"/>
  <c r="M3815" i="6"/>
  <c r="J3815" i="6"/>
  <c r="G3815" i="6"/>
  <c r="P3814" i="6"/>
  <c r="M3814" i="6"/>
  <c r="J3814" i="6"/>
  <c r="G3814" i="6"/>
  <c r="P3813" i="6"/>
  <c r="M3813" i="6"/>
  <c r="J3813" i="6"/>
  <c r="G3813" i="6"/>
  <c r="P3812" i="6"/>
  <c r="M3812" i="6"/>
  <c r="J3812" i="6"/>
  <c r="G3812" i="6"/>
  <c r="P3811" i="6"/>
  <c r="M3811" i="6"/>
  <c r="J3811" i="6"/>
  <c r="G3811" i="6"/>
  <c r="P3810" i="6"/>
  <c r="M3810" i="6"/>
  <c r="J3810" i="6"/>
  <c r="G3810" i="6"/>
  <c r="P3809" i="6"/>
  <c r="M3809" i="6"/>
  <c r="J3809" i="6"/>
  <c r="G3809" i="6"/>
  <c r="P3808" i="6"/>
  <c r="M3808" i="6"/>
  <c r="J3808" i="6"/>
  <c r="G3808" i="6"/>
  <c r="P3807" i="6"/>
  <c r="M3807" i="6"/>
  <c r="J3807" i="6"/>
  <c r="G3807" i="6"/>
  <c r="P3806" i="6"/>
  <c r="M3806" i="6"/>
  <c r="J3806" i="6"/>
  <c r="G3806" i="6"/>
  <c r="P3805" i="6"/>
  <c r="M3805" i="6"/>
  <c r="J3805" i="6"/>
  <c r="G3805" i="6"/>
  <c r="P3804" i="6"/>
  <c r="M3804" i="6"/>
  <c r="J3804" i="6"/>
  <c r="G3804" i="6"/>
  <c r="P3803" i="6"/>
  <c r="M3803" i="6"/>
  <c r="J3803" i="6"/>
  <c r="G3803" i="6"/>
  <c r="P3802" i="6"/>
  <c r="M3802" i="6"/>
  <c r="J3802" i="6"/>
  <c r="G3802" i="6"/>
  <c r="P3801" i="6"/>
  <c r="M3801" i="6"/>
  <c r="J3801" i="6"/>
  <c r="G3801" i="6"/>
  <c r="P3800" i="6"/>
  <c r="M3800" i="6"/>
  <c r="J3800" i="6"/>
  <c r="G3800" i="6"/>
  <c r="P3799" i="6"/>
  <c r="M3799" i="6"/>
  <c r="J3799" i="6"/>
  <c r="G3799" i="6"/>
  <c r="P3798" i="6"/>
  <c r="M3798" i="6"/>
  <c r="J3798" i="6"/>
  <c r="G3798" i="6"/>
  <c r="P3797" i="6"/>
  <c r="M3797" i="6"/>
  <c r="J3797" i="6"/>
  <c r="G3797" i="6"/>
  <c r="P3796" i="6"/>
  <c r="M3796" i="6"/>
  <c r="J3796" i="6"/>
  <c r="G3796" i="6"/>
  <c r="P3795" i="6"/>
  <c r="M3795" i="6"/>
  <c r="J3795" i="6"/>
  <c r="G3795" i="6"/>
  <c r="P3794" i="6"/>
  <c r="M3794" i="6"/>
  <c r="J3794" i="6"/>
  <c r="G3794" i="6"/>
  <c r="P3793" i="6"/>
  <c r="M3793" i="6"/>
  <c r="J3793" i="6"/>
  <c r="G3793" i="6"/>
  <c r="P3792" i="6"/>
  <c r="M3792" i="6"/>
  <c r="J3792" i="6"/>
  <c r="G3792" i="6"/>
  <c r="P3791" i="6"/>
  <c r="M3791" i="6"/>
  <c r="J3791" i="6"/>
  <c r="G3791" i="6"/>
  <c r="P3790" i="6"/>
  <c r="M3790" i="6"/>
  <c r="J3790" i="6"/>
  <c r="G3790" i="6"/>
  <c r="P3789" i="6"/>
  <c r="M3789" i="6"/>
  <c r="J3789" i="6"/>
  <c r="G3789" i="6"/>
  <c r="P3788" i="6"/>
  <c r="M3788" i="6"/>
  <c r="J3788" i="6"/>
  <c r="G3788" i="6"/>
  <c r="P3787" i="6"/>
  <c r="M3787" i="6"/>
  <c r="J3787" i="6"/>
  <c r="G3787" i="6"/>
  <c r="P3786" i="6"/>
  <c r="M3786" i="6"/>
  <c r="J3786" i="6"/>
  <c r="G3786" i="6"/>
  <c r="P3785" i="6"/>
  <c r="M3785" i="6"/>
  <c r="J3785" i="6"/>
  <c r="G3785" i="6"/>
  <c r="P3784" i="6"/>
  <c r="M3784" i="6"/>
  <c r="J3784" i="6"/>
  <c r="G3784" i="6"/>
  <c r="P3783" i="6"/>
  <c r="M3783" i="6"/>
  <c r="J3783" i="6"/>
  <c r="G3783" i="6"/>
  <c r="P3782" i="6"/>
  <c r="M3782" i="6"/>
  <c r="J3782" i="6"/>
  <c r="G3782" i="6"/>
  <c r="P3781" i="6"/>
  <c r="M3781" i="6"/>
  <c r="J3781" i="6"/>
  <c r="G3781" i="6"/>
  <c r="P3780" i="6"/>
  <c r="M3780" i="6"/>
  <c r="J3780" i="6"/>
  <c r="G3780" i="6"/>
  <c r="P3779" i="6"/>
  <c r="M3779" i="6"/>
  <c r="J3779" i="6"/>
  <c r="G3779" i="6"/>
  <c r="P3778" i="6"/>
  <c r="M3778" i="6"/>
  <c r="J3778" i="6"/>
  <c r="G3778" i="6"/>
  <c r="P3777" i="6"/>
  <c r="M3777" i="6"/>
  <c r="J3777" i="6"/>
  <c r="G3777" i="6"/>
  <c r="P3776" i="6"/>
  <c r="M3776" i="6"/>
  <c r="J3776" i="6"/>
  <c r="G3776" i="6"/>
  <c r="P3775" i="6"/>
  <c r="M3775" i="6"/>
  <c r="J3775" i="6"/>
  <c r="G3775" i="6"/>
  <c r="P3774" i="6"/>
  <c r="M3774" i="6"/>
  <c r="J3774" i="6"/>
  <c r="G3774" i="6"/>
  <c r="P3773" i="6"/>
  <c r="M3773" i="6"/>
  <c r="J3773" i="6"/>
  <c r="G3773" i="6"/>
  <c r="P3772" i="6"/>
  <c r="M3772" i="6"/>
  <c r="J3772" i="6"/>
  <c r="G3772" i="6"/>
  <c r="P3771" i="6"/>
  <c r="M3771" i="6"/>
  <c r="J3771" i="6"/>
  <c r="G3771" i="6"/>
  <c r="P3770" i="6"/>
  <c r="M3770" i="6"/>
  <c r="J3770" i="6"/>
  <c r="G3770" i="6"/>
  <c r="P3769" i="6"/>
  <c r="M3769" i="6"/>
  <c r="J3769" i="6"/>
  <c r="G3769" i="6"/>
  <c r="P3768" i="6"/>
  <c r="M3768" i="6"/>
  <c r="J3768" i="6"/>
  <c r="G3768" i="6"/>
  <c r="P3767" i="6"/>
  <c r="M3767" i="6"/>
  <c r="J3767" i="6"/>
  <c r="G3767" i="6"/>
  <c r="P3766" i="6"/>
  <c r="M3766" i="6"/>
  <c r="J3766" i="6"/>
  <c r="G3766" i="6"/>
  <c r="P3765" i="6"/>
  <c r="M3765" i="6"/>
  <c r="J3765" i="6"/>
  <c r="G3765" i="6"/>
  <c r="P3764" i="6"/>
  <c r="M3764" i="6"/>
  <c r="J3764" i="6"/>
  <c r="G3764" i="6"/>
  <c r="P3763" i="6"/>
  <c r="M3763" i="6"/>
  <c r="J3763" i="6"/>
  <c r="G3763" i="6"/>
  <c r="P3762" i="6"/>
  <c r="M3762" i="6"/>
  <c r="J3762" i="6"/>
  <c r="G3762" i="6"/>
  <c r="P3761" i="6"/>
  <c r="M3761" i="6"/>
  <c r="J3761" i="6"/>
  <c r="G3761" i="6"/>
  <c r="P3760" i="6"/>
  <c r="M3760" i="6"/>
  <c r="J3760" i="6"/>
  <c r="G3760" i="6"/>
  <c r="P3759" i="6"/>
  <c r="M3759" i="6"/>
  <c r="J3759" i="6"/>
  <c r="G3759" i="6"/>
  <c r="P3758" i="6"/>
  <c r="M3758" i="6"/>
  <c r="J3758" i="6"/>
  <c r="G3758" i="6"/>
  <c r="P3757" i="6"/>
  <c r="M3757" i="6"/>
  <c r="J3757" i="6"/>
  <c r="G3757" i="6"/>
  <c r="P3756" i="6"/>
  <c r="M3756" i="6"/>
  <c r="J3756" i="6"/>
  <c r="G3756" i="6"/>
  <c r="P3755" i="6"/>
  <c r="M3755" i="6"/>
  <c r="J3755" i="6"/>
  <c r="G3755" i="6"/>
  <c r="P3754" i="6"/>
  <c r="M3754" i="6"/>
  <c r="J3754" i="6"/>
  <c r="G3754" i="6"/>
  <c r="P3753" i="6"/>
  <c r="M3753" i="6"/>
  <c r="J3753" i="6"/>
  <c r="G3753" i="6"/>
  <c r="P3752" i="6"/>
  <c r="M3752" i="6"/>
  <c r="J3752" i="6"/>
  <c r="G3752" i="6"/>
  <c r="P3751" i="6"/>
  <c r="M3751" i="6"/>
  <c r="J3751" i="6"/>
  <c r="G3751" i="6"/>
  <c r="P3750" i="6"/>
  <c r="M3750" i="6"/>
  <c r="J3750" i="6"/>
  <c r="G3750" i="6"/>
  <c r="P3749" i="6"/>
  <c r="M3749" i="6"/>
  <c r="J3749" i="6"/>
  <c r="G3749" i="6"/>
  <c r="P3748" i="6"/>
  <c r="M3748" i="6"/>
  <c r="J3748" i="6"/>
  <c r="G3748" i="6"/>
  <c r="P3747" i="6"/>
  <c r="M3747" i="6"/>
  <c r="J3747" i="6"/>
  <c r="G3747" i="6"/>
  <c r="P3746" i="6"/>
  <c r="M3746" i="6"/>
  <c r="J3746" i="6"/>
  <c r="G3746" i="6"/>
  <c r="P3745" i="6"/>
  <c r="M3745" i="6"/>
  <c r="J3745" i="6"/>
  <c r="G3745" i="6"/>
  <c r="P3744" i="6"/>
  <c r="M3744" i="6"/>
  <c r="J3744" i="6"/>
  <c r="G3744" i="6"/>
  <c r="P3743" i="6"/>
  <c r="M3743" i="6"/>
  <c r="J3743" i="6"/>
  <c r="G3743" i="6"/>
  <c r="P3742" i="6"/>
  <c r="M3742" i="6"/>
  <c r="J3742" i="6"/>
  <c r="G3742" i="6"/>
  <c r="P3741" i="6"/>
  <c r="M3741" i="6"/>
  <c r="J3741" i="6"/>
  <c r="G3741" i="6"/>
  <c r="P3740" i="6"/>
  <c r="M3740" i="6"/>
  <c r="J3740" i="6"/>
  <c r="G3740" i="6"/>
  <c r="P3739" i="6"/>
  <c r="M3739" i="6"/>
  <c r="J3739" i="6"/>
  <c r="G3739" i="6"/>
  <c r="P3738" i="6"/>
  <c r="M3738" i="6"/>
  <c r="J3738" i="6"/>
  <c r="G3738" i="6"/>
  <c r="P3737" i="6"/>
  <c r="M3737" i="6"/>
  <c r="J3737" i="6"/>
  <c r="G3737" i="6"/>
  <c r="P3736" i="6"/>
  <c r="M3736" i="6"/>
  <c r="J3736" i="6"/>
  <c r="G3736" i="6"/>
  <c r="P3735" i="6"/>
  <c r="M3735" i="6"/>
  <c r="J3735" i="6"/>
  <c r="G3735" i="6"/>
  <c r="P3734" i="6"/>
  <c r="M3734" i="6"/>
  <c r="J3734" i="6"/>
  <c r="G3734" i="6"/>
  <c r="P3733" i="6"/>
  <c r="M3733" i="6"/>
  <c r="J3733" i="6"/>
  <c r="G3733" i="6"/>
  <c r="P3732" i="6"/>
  <c r="M3732" i="6"/>
  <c r="J3732" i="6"/>
  <c r="G3732" i="6"/>
  <c r="P3731" i="6"/>
  <c r="M3731" i="6"/>
  <c r="J3731" i="6"/>
  <c r="G3731" i="6"/>
  <c r="P3730" i="6"/>
  <c r="M3730" i="6"/>
  <c r="J3730" i="6"/>
  <c r="G3730" i="6"/>
  <c r="P3729" i="6"/>
  <c r="M3729" i="6"/>
  <c r="J3729" i="6"/>
  <c r="G3729" i="6"/>
  <c r="P3728" i="6"/>
  <c r="M3728" i="6"/>
  <c r="J3728" i="6"/>
  <c r="G3728" i="6"/>
  <c r="P3727" i="6"/>
  <c r="M3727" i="6"/>
  <c r="J3727" i="6"/>
  <c r="G3727" i="6"/>
  <c r="P3726" i="6"/>
  <c r="M3726" i="6"/>
  <c r="J3726" i="6"/>
  <c r="G3726" i="6"/>
  <c r="P3725" i="6"/>
  <c r="M3725" i="6"/>
  <c r="J3725" i="6"/>
  <c r="G3725" i="6"/>
  <c r="P3724" i="6"/>
  <c r="M3724" i="6"/>
  <c r="J3724" i="6"/>
  <c r="G3724" i="6"/>
  <c r="P3723" i="6"/>
  <c r="M3723" i="6"/>
  <c r="J3723" i="6"/>
  <c r="G3723" i="6"/>
  <c r="P3722" i="6"/>
  <c r="M3722" i="6"/>
  <c r="J3722" i="6"/>
  <c r="G3722" i="6"/>
  <c r="P3721" i="6"/>
  <c r="M3721" i="6"/>
  <c r="J3721" i="6"/>
  <c r="G3721" i="6"/>
  <c r="P3720" i="6"/>
  <c r="M3720" i="6"/>
  <c r="J3720" i="6"/>
  <c r="G3720" i="6"/>
  <c r="P3719" i="6"/>
  <c r="M3719" i="6"/>
  <c r="J3719" i="6"/>
  <c r="G3719" i="6"/>
  <c r="P3718" i="6"/>
  <c r="M3718" i="6"/>
  <c r="J3718" i="6"/>
  <c r="G3718" i="6"/>
  <c r="P3717" i="6"/>
  <c r="M3717" i="6"/>
  <c r="J3717" i="6"/>
  <c r="G3717" i="6"/>
  <c r="P3716" i="6"/>
  <c r="M3716" i="6"/>
  <c r="J3716" i="6"/>
  <c r="G3716" i="6"/>
  <c r="P3715" i="6"/>
  <c r="M3715" i="6"/>
  <c r="J3715" i="6"/>
  <c r="G3715" i="6"/>
  <c r="P3714" i="6"/>
  <c r="M3714" i="6"/>
  <c r="J3714" i="6"/>
  <c r="G3714" i="6"/>
  <c r="P3713" i="6"/>
  <c r="M3713" i="6"/>
  <c r="J3713" i="6"/>
  <c r="G3713" i="6"/>
  <c r="P3712" i="6"/>
  <c r="M3712" i="6"/>
  <c r="J3712" i="6"/>
  <c r="G3712" i="6"/>
  <c r="P3711" i="6"/>
  <c r="M3711" i="6"/>
  <c r="J3711" i="6"/>
  <c r="G3711" i="6"/>
  <c r="P3710" i="6"/>
  <c r="M3710" i="6"/>
  <c r="J3710" i="6"/>
  <c r="G3710" i="6"/>
  <c r="P3709" i="6"/>
  <c r="M3709" i="6"/>
  <c r="J3709" i="6"/>
  <c r="G3709" i="6"/>
  <c r="P3708" i="6"/>
  <c r="M3708" i="6"/>
  <c r="J3708" i="6"/>
  <c r="G3708" i="6"/>
  <c r="P3707" i="6"/>
  <c r="M3707" i="6"/>
  <c r="J3707" i="6"/>
  <c r="G3707" i="6"/>
  <c r="P3706" i="6"/>
  <c r="M3706" i="6"/>
  <c r="J3706" i="6"/>
  <c r="G3706" i="6"/>
  <c r="P3705" i="6"/>
  <c r="M3705" i="6"/>
  <c r="J3705" i="6"/>
  <c r="G3705" i="6"/>
  <c r="P3704" i="6"/>
  <c r="M3704" i="6"/>
  <c r="J3704" i="6"/>
  <c r="G3704" i="6"/>
  <c r="P3703" i="6"/>
  <c r="M3703" i="6"/>
  <c r="J3703" i="6"/>
  <c r="G3703" i="6"/>
  <c r="P3702" i="6"/>
  <c r="M3702" i="6"/>
  <c r="J3702" i="6"/>
  <c r="G3702" i="6"/>
  <c r="P3701" i="6"/>
  <c r="M3701" i="6"/>
  <c r="J3701" i="6"/>
  <c r="G3701" i="6"/>
  <c r="P3700" i="6"/>
  <c r="M3700" i="6"/>
  <c r="J3700" i="6"/>
  <c r="G3700" i="6"/>
  <c r="P3699" i="6"/>
  <c r="M3699" i="6"/>
  <c r="J3699" i="6"/>
  <c r="G3699" i="6"/>
  <c r="P3698" i="6"/>
  <c r="M3698" i="6"/>
  <c r="J3698" i="6"/>
  <c r="G3698" i="6"/>
  <c r="P3697" i="6"/>
  <c r="M3697" i="6"/>
  <c r="J3697" i="6"/>
  <c r="G3697" i="6"/>
  <c r="P3696" i="6"/>
  <c r="M3696" i="6"/>
  <c r="J3696" i="6"/>
  <c r="G3696" i="6"/>
  <c r="P3695" i="6"/>
  <c r="M3695" i="6"/>
  <c r="J3695" i="6"/>
  <c r="G3695" i="6"/>
  <c r="P3694" i="6"/>
  <c r="M3694" i="6"/>
  <c r="J3694" i="6"/>
  <c r="G3694" i="6"/>
  <c r="P3693" i="6"/>
  <c r="M3693" i="6"/>
  <c r="J3693" i="6"/>
  <c r="G3693" i="6"/>
  <c r="P3692" i="6"/>
  <c r="M3692" i="6"/>
  <c r="J3692" i="6"/>
  <c r="G3692" i="6"/>
  <c r="P3691" i="6"/>
  <c r="M3691" i="6"/>
  <c r="J3691" i="6"/>
  <c r="G3691" i="6"/>
  <c r="P3690" i="6"/>
  <c r="M3690" i="6"/>
  <c r="J3690" i="6"/>
  <c r="G3690" i="6"/>
  <c r="P3689" i="6"/>
  <c r="M3689" i="6"/>
  <c r="J3689" i="6"/>
  <c r="G3689" i="6"/>
  <c r="P3688" i="6"/>
  <c r="M3688" i="6"/>
  <c r="J3688" i="6"/>
  <c r="G3688" i="6"/>
  <c r="P3687" i="6"/>
  <c r="M3687" i="6"/>
  <c r="J3687" i="6"/>
  <c r="G3687" i="6"/>
  <c r="P3686" i="6"/>
  <c r="M3686" i="6"/>
  <c r="J3686" i="6"/>
  <c r="G3686" i="6"/>
  <c r="P3685" i="6"/>
  <c r="M3685" i="6"/>
  <c r="J3685" i="6"/>
  <c r="G3685" i="6"/>
  <c r="P3684" i="6"/>
  <c r="M3684" i="6"/>
  <c r="J3684" i="6"/>
  <c r="G3684" i="6"/>
  <c r="P3683" i="6"/>
  <c r="M3683" i="6"/>
  <c r="J3683" i="6"/>
  <c r="G3683" i="6"/>
  <c r="P3682" i="6"/>
  <c r="M3682" i="6"/>
  <c r="J3682" i="6"/>
  <c r="G3682" i="6"/>
  <c r="P3681" i="6"/>
  <c r="M3681" i="6"/>
  <c r="J3681" i="6"/>
  <c r="G3681" i="6"/>
  <c r="P3680" i="6"/>
  <c r="M3680" i="6"/>
  <c r="J3680" i="6"/>
  <c r="G3680" i="6"/>
  <c r="P3679" i="6"/>
  <c r="M3679" i="6"/>
  <c r="J3679" i="6"/>
  <c r="G3679" i="6"/>
  <c r="P3678" i="6"/>
  <c r="M3678" i="6"/>
  <c r="J3678" i="6"/>
  <c r="G3678" i="6"/>
  <c r="P3677" i="6"/>
  <c r="M3677" i="6"/>
  <c r="J3677" i="6"/>
  <c r="G3677" i="6"/>
  <c r="P3676" i="6"/>
  <c r="M3676" i="6"/>
  <c r="J3676" i="6"/>
  <c r="G3676" i="6"/>
  <c r="P3675" i="6"/>
  <c r="M3675" i="6"/>
  <c r="J3675" i="6"/>
  <c r="G3675" i="6"/>
  <c r="P3674" i="6"/>
  <c r="M3674" i="6"/>
  <c r="J3674" i="6"/>
  <c r="G3674" i="6"/>
  <c r="P3673" i="6"/>
  <c r="M3673" i="6"/>
  <c r="J3673" i="6"/>
  <c r="G3673" i="6"/>
  <c r="P3672" i="6"/>
  <c r="M3672" i="6"/>
  <c r="J3672" i="6"/>
  <c r="G3672" i="6"/>
  <c r="P3671" i="6"/>
  <c r="M3671" i="6"/>
  <c r="J3671" i="6"/>
  <c r="G3671" i="6"/>
  <c r="P3670" i="6"/>
  <c r="M3670" i="6"/>
  <c r="J3670" i="6"/>
  <c r="G3670" i="6"/>
  <c r="P3669" i="6"/>
  <c r="M3669" i="6"/>
  <c r="J3669" i="6"/>
  <c r="G3669" i="6"/>
  <c r="P3668" i="6"/>
  <c r="M3668" i="6"/>
  <c r="J3668" i="6"/>
  <c r="G3668" i="6"/>
  <c r="P3667" i="6"/>
  <c r="M3667" i="6"/>
  <c r="J3667" i="6"/>
  <c r="G3667" i="6"/>
  <c r="P3666" i="6"/>
  <c r="M3666" i="6"/>
  <c r="J3666" i="6"/>
  <c r="G3666" i="6"/>
  <c r="P3665" i="6"/>
  <c r="M3665" i="6"/>
  <c r="J3665" i="6"/>
  <c r="G3665" i="6"/>
  <c r="P3664" i="6"/>
  <c r="M3664" i="6"/>
  <c r="J3664" i="6"/>
  <c r="G3664" i="6"/>
  <c r="P3663" i="6"/>
  <c r="M3663" i="6"/>
  <c r="J3663" i="6"/>
  <c r="G3663" i="6"/>
  <c r="P3662" i="6"/>
  <c r="M3662" i="6"/>
  <c r="J3662" i="6"/>
  <c r="G3662" i="6"/>
  <c r="P3661" i="6"/>
  <c r="M3661" i="6"/>
  <c r="J3661" i="6"/>
  <c r="G3661" i="6"/>
  <c r="P3660" i="6"/>
  <c r="M3660" i="6"/>
  <c r="J3660" i="6"/>
  <c r="G3660" i="6"/>
  <c r="P3659" i="6"/>
  <c r="M3659" i="6"/>
  <c r="J3659" i="6"/>
  <c r="G3659" i="6"/>
  <c r="P3658" i="6"/>
  <c r="M3658" i="6"/>
  <c r="J3658" i="6"/>
  <c r="G3658" i="6"/>
  <c r="P3657" i="6"/>
  <c r="M3657" i="6"/>
  <c r="J3657" i="6"/>
  <c r="G3657" i="6"/>
  <c r="P3656" i="6"/>
  <c r="M3656" i="6"/>
  <c r="J3656" i="6"/>
  <c r="G3656" i="6"/>
  <c r="P3655" i="6"/>
  <c r="M3655" i="6"/>
  <c r="J3655" i="6"/>
  <c r="G3655" i="6"/>
  <c r="P3654" i="6"/>
  <c r="M3654" i="6"/>
  <c r="J3654" i="6"/>
  <c r="G3654" i="6"/>
  <c r="P3653" i="6"/>
  <c r="M3653" i="6"/>
  <c r="J3653" i="6"/>
  <c r="G3653" i="6"/>
  <c r="P3652" i="6"/>
  <c r="M3652" i="6"/>
  <c r="J3652" i="6"/>
  <c r="G3652" i="6"/>
  <c r="P3651" i="6"/>
  <c r="M3651" i="6"/>
  <c r="J3651" i="6"/>
  <c r="G3651" i="6"/>
  <c r="P3650" i="6"/>
  <c r="M3650" i="6"/>
  <c r="J3650" i="6"/>
  <c r="G3650" i="6"/>
  <c r="P3649" i="6"/>
  <c r="M3649" i="6"/>
  <c r="J3649" i="6"/>
  <c r="G3649" i="6"/>
  <c r="P3648" i="6"/>
  <c r="M3648" i="6"/>
  <c r="J3648" i="6"/>
  <c r="G3648" i="6"/>
  <c r="P3647" i="6"/>
  <c r="M3647" i="6"/>
  <c r="J3647" i="6"/>
  <c r="G3647" i="6"/>
  <c r="P3646" i="6"/>
  <c r="M3646" i="6"/>
  <c r="J3646" i="6"/>
  <c r="G3646" i="6"/>
  <c r="P3645" i="6"/>
  <c r="M3645" i="6"/>
  <c r="J3645" i="6"/>
  <c r="G3645" i="6"/>
  <c r="P3644" i="6"/>
  <c r="M3644" i="6"/>
  <c r="J3644" i="6"/>
  <c r="G3644" i="6"/>
  <c r="P3643" i="6"/>
  <c r="M3643" i="6"/>
  <c r="J3643" i="6"/>
  <c r="G3643" i="6"/>
  <c r="P3642" i="6"/>
  <c r="M3642" i="6"/>
  <c r="J3642" i="6"/>
  <c r="G3642" i="6"/>
  <c r="P3641" i="6"/>
  <c r="M3641" i="6"/>
  <c r="J3641" i="6"/>
  <c r="G3641" i="6"/>
  <c r="P3640" i="6"/>
  <c r="M3640" i="6"/>
  <c r="J3640" i="6"/>
  <c r="G3640" i="6"/>
  <c r="P3639" i="6"/>
  <c r="M3639" i="6"/>
  <c r="J3639" i="6"/>
  <c r="G3639" i="6"/>
  <c r="P3638" i="6"/>
  <c r="M3638" i="6"/>
  <c r="J3638" i="6"/>
  <c r="G3638" i="6"/>
  <c r="P3637" i="6"/>
  <c r="M3637" i="6"/>
  <c r="J3637" i="6"/>
  <c r="G3637" i="6"/>
  <c r="P3636" i="6"/>
  <c r="M3636" i="6"/>
  <c r="J3636" i="6"/>
  <c r="G3636" i="6"/>
  <c r="P3635" i="6"/>
  <c r="M3635" i="6"/>
  <c r="J3635" i="6"/>
  <c r="G3635" i="6"/>
  <c r="P3634" i="6"/>
  <c r="M3634" i="6"/>
  <c r="J3634" i="6"/>
  <c r="G3634" i="6"/>
  <c r="P3633" i="6"/>
  <c r="M3633" i="6"/>
  <c r="J3633" i="6"/>
  <c r="G3633" i="6"/>
  <c r="P3632" i="6"/>
  <c r="M3632" i="6"/>
  <c r="J3632" i="6"/>
  <c r="G3632" i="6"/>
  <c r="P3631" i="6"/>
  <c r="M3631" i="6"/>
  <c r="J3631" i="6"/>
  <c r="G3631" i="6"/>
  <c r="P3630" i="6"/>
  <c r="M3630" i="6"/>
  <c r="J3630" i="6"/>
  <c r="G3630" i="6"/>
  <c r="P3629" i="6"/>
  <c r="M3629" i="6"/>
  <c r="J3629" i="6"/>
  <c r="G3629" i="6"/>
  <c r="P3628" i="6"/>
  <c r="M3628" i="6"/>
  <c r="J3628" i="6"/>
  <c r="G3628" i="6"/>
  <c r="P3627" i="6"/>
  <c r="M3627" i="6"/>
  <c r="J3627" i="6"/>
  <c r="G3627" i="6"/>
  <c r="P3626" i="6"/>
  <c r="M3626" i="6"/>
  <c r="J3626" i="6"/>
  <c r="G3626" i="6"/>
  <c r="P3625" i="6"/>
  <c r="M3625" i="6"/>
  <c r="J3625" i="6"/>
  <c r="G3625" i="6"/>
  <c r="P3624" i="6"/>
  <c r="M3624" i="6"/>
  <c r="J3624" i="6"/>
  <c r="G3624" i="6"/>
  <c r="P3623" i="6"/>
  <c r="M3623" i="6"/>
  <c r="J3623" i="6"/>
  <c r="G3623" i="6"/>
  <c r="P3622" i="6"/>
  <c r="M3622" i="6"/>
  <c r="J3622" i="6"/>
  <c r="G3622" i="6"/>
  <c r="P3621" i="6"/>
  <c r="M3621" i="6"/>
  <c r="J3621" i="6"/>
  <c r="G3621" i="6"/>
  <c r="P3620" i="6"/>
  <c r="M3620" i="6"/>
  <c r="J3620" i="6"/>
  <c r="G3620" i="6"/>
  <c r="P3619" i="6"/>
  <c r="M3619" i="6"/>
  <c r="J3619" i="6"/>
  <c r="G3619" i="6"/>
  <c r="P3618" i="6"/>
  <c r="M3618" i="6"/>
  <c r="J3618" i="6"/>
  <c r="G3618" i="6"/>
  <c r="P3617" i="6"/>
  <c r="M3617" i="6"/>
  <c r="J3617" i="6"/>
  <c r="G3617" i="6"/>
  <c r="P3616" i="6"/>
  <c r="M3616" i="6"/>
  <c r="J3616" i="6"/>
  <c r="G3616" i="6"/>
  <c r="P3615" i="6"/>
  <c r="M3615" i="6"/>
  <c r="J3615" i="6"/>
  <c r="G3615" i="6"/>
  <c r="P3614" i="6"/>
  <c r="M3614" i="6"/>
  <c r="J3614" i="6"/>
  <c r="G3614" i="6"/>
  <c r="P3613" i="6"/>
  <c r="M3613" i="6"/>
  <c r="J3613" i="6"/>
  <c r="G3613" i="6"/>
  <c r="P3612" i="6"/>
  <c r="M3612" i="6"/>
  <c r="J3612" i="6"/>
  <c r="G3612" i="6"/>
  <c r="P3611" i="6"/>
  <c r="M3611" i="6"/>
  <c r="J3611" i="6"/>
  <c r="G3611" i="6"/>
  <c r="P3610" i="6"/>
  <c r="M3610" i="6"/>
  <c r="J3610" i="6"/>
  <c r="G3610" i="6"/>
  <c r="P3609" i="6"/>
  <c r="M3609" i="6"/>
  <c r="J3609" i="6"/>
  <c r="G3609" i="6"/>
  <c r="P3608" i="6"/>
  <c r="M3608" i="6"/>
  <c r="J3608" i="6"/>
  <c r="G3608" i="6"/>
  <c r="P3607" i="6"/>
  <c r="M3607" i="6"/>
  <c r="J3607" i="6"/>
  <c r="G3607" i="6"/>
  <c r="P3606" i="6"/>
  <c r="M3606" i="6"/>
  <c r="J3606" i="6"/>
  <c r="G3606" i="6"/>
  <c r="P3605" i="6"/>
  <c r="M3605" i="6"/>
  <c r="J3605" i="6"/>
  <c r="G3605" i="6"/>
  <c r="P3604" i="6"/>
  <c r="M3604" i="6"/>
  <c r="J3604" i="6"/>
  <c r="G3604" i="6"/>
  <c r="P3603" i="6"/>
  <c r="M3603" i="6"/>
  <c r="J3603" i="6"/>
  <c r="G3603" i="6"/>
  <c r="P3602" i="6"/>
  <c r="M3602" i="6"/>
  <c r="J3602" i="6"/>
  <c r="G3602" i="6"/>
  <c r="P3601" i="6"/>
  <c r="M3601" i="6"/>
  <c r="J3601" i="6"/>
  <c r="G3601" i="6"/>
  <c r="P3600" i="6"/>
  <c r="M3600" i="6"/>
  <c r="J3600" i="6"/>
  <c r="G3600" i="6"/>
  <c r="P3599" i="6"/>
  <c r="M3599" i="6"/>
  <c r="J3599" i="6"/>
  <c r="G3599" i="6"/>
  <c r="P3598" i="6"/>
  <c r="M3598" i="6"/>
  <c r="J3598" i="6"/>
  <c r="G3598" i="6"/>
  <c r="P3597" i="6"/>
  <c r="M3597" i="6"/>
  <c r="J3597" i="6"/>
  <c r="G3597" i="6"/>
  <c r="P3596" i="6"/>
  <c r="M3596" i="6"/>
  <c r="J3596" i="6"/>
  <c r="G3596" i="6"/>
  <c r="P3595" i="6"/>
  <c r="M3595" i="6"/>
  <c r="J3595" i="6"/>
  <c r="G3595" i="6"/>
  <c r="P3594" i="6"/>
  <c r="M3594" i="6"/>
  <c r="J3594" i="6"/>
  <c r="G3594" i="6"/>
  <c r="P3593" i="6"/>
  <c r="M3593" i="6"/>
  <c r="J3593" i="6"/>
  <c r="G3593" i="6"/>
  <c r="P3592" i="6"/>
  <c r="M3592" i="6"/>
  <c r="J3592" i="6"/>
  <c r="G3592" i="6"/>
  <c r="P3591" i="6"/>
  <c r="M3591" i="6"/>
  <c r="J3591" i="6"/>
  <c r="G3591" i="6"/>
  <c r="P3590" i="6"/>
  <c r="M3590" i="6"/>
  <c r="J3590" i="6"/>
  <c r="G3590" i="6"/>
  <c r="P3589" i="6"/>
  <c r="M3589" i="6"/>
  <c r="J3589" i="6"/>
  <c r="G3589" i="6"/>
  <c r="P3588" i="6"/>
  <c r="M3588" i="6"/>
  <c r="J3588" i="6"/>
  <c r="G3588" i="6"/>
  <c r="P3587" i="6"/>
  <c r="M3587" i="6"/>
  <c r="J3587" i="6"/>
  <c r="G3587" i="6"/>
  <c r="P3586" i="6"/>
  <c r="M3586" i="6"/>
  <c r="J3586" i="6"/>
  <c r="G3586" i="6"/>
  <c r="P3585" i="6"/>
  <c r="M3585" i="6"/>
  <c r="J3585" i="6"/>
  <c r="G3585" i="6"/>
  <c r="P3584" i="6"/>
  <c r="M3584" i="6"/>
  <c r="J3584" i="6"/>
  <c r="G3584" i="6"/>
  <c r="P3583" i="6"/>
  <c r="M3583" i="6"/>
  <c r="J3583" i="6"/>
  <c r="G3583" i="6"/>
  <c r="P3582" i="6"/>
  <c r="M3582" i="6"/>
  <c r="J3582" i="6"/>
  <c r="G3582" i="6"/>
  <c r="P3581" i="6"/>
  <c r="M3581" i="6"/>
  <c r="J3581" i="6"/>
  <c r="G3581" i="6"/>
  <c r="P3580" i="6"/>
  <c r="M3580" i="6"/>
  <c r="J3580" i="6"/>
  <c r="G3580" i="6"/>
  <c r="P3579" i="6"/>
  <c r="M3579" i="6"/>
  <c r="J3579" i="6"/>
  <c r="G3579" i="6"/>
  <c r="P3578" i="6"/>
  <c r="M3578" i="6"/>
  <c r="J3578" i="6"/>
  <c r="G3578" i="6"/>
  <c r="P3577" i="6"/>
  <c r="M3577" i="6"/>
  <c r="J3577" i="6"/>
  <c r="G3577" i="6"/>
  <c r="P3576" i="6"/>
  <c r="M3576" i="6"/>
  <c r="J3576" i="6"/>
  <c r="G3576" i="6"/>
  <c r="P3575" i="6"/>
  <c r="M3575" i="6"/>
  <c r="J3575" i="6"/>
  <c r="G3575" i="6"/>
  <c r="P3574" i="6"/>
  <c r="M3574" i="6"/>
  <c r="J3574" i="6"/>
  <c r="G3574" i="6"/>
  <c r="P3573" i="6"/>
  <c r="M3573" i="6"/>
  <c r="J3573" i="6"/>
  <c r="G3573" i="6"/>
  <c r="P3572" i="6"/>
  <c r="M3572" i="6"/>
  <c r="J3572" i="6"/>
  <c r="G3572" i="6"/>
  <c r="P3571" i="6"/>
  <c r="M3571" i="6"/>
  <c r="J3571" i="6"/>
  <c r="G3571" i="6"/>
  <c r="P3570" i="6"/>
  <c r="M3570" i="6"/>
  <c r="J3570" i="6"/>
  <c r="G3570" i="6"/>
  <c r="P3569" i="6"/>
  <c r="M3569" i="6"/>
  <c r="J3569" i="6"/>
  <c r="G3569" i="6"/>
  <c r="P3568" i="6"/>
  <c r="M3568" i="6"/>
  <c r="J3568" i="6"/>
  <c r="G3568" i="6"/>
  <c r="P3567" i="6"/>
  <c r="M3567" i="6"/>
  <c r="J3567" i="6"/>
  <c r="G3567" i="6"/>
  <c r="P3566" i="6"/>
  <c r="M3566" i="6"/>
  <c r="J3566" i="6"/>
  <c r="G3566" i="6"/>
  <c r="P3565" i="6"/>
  <c r="M3565" i="6"/>
  <c r="J3565" i="6"/>
  <c r="G3565" i="6"/>
  <c r="P3564" i="6"/>
  <c r="M3564" i="6"/>
  <c r="J3564" i="6"/>
  <c r="G3564" i="6"/>
  <c r="P3563" i="6"/>
  <c r="M3563" i="6"/>
  <c r="J3563" i="6"/>
  <c r="G3563" i="6"/>
  <c r="P3562" i="6"/>
  <c r="M3562" i="6"/>
  <c r="J3562" i="6"/>
  <c r="G3562" i="6"/>
  <c r="P3561" i="6"/>
  <c r="M3561" i="6"/>
  <c r="J3561" i="6"/>
  <c r="G3561" i="6"/>
  <c r="P3560" i="6"/>
  <c r="M3560" i="6"/>
  <c r="J3560" i="6"/>
  <c r="G3560" i="6"/>
  <c r="P3559" i="6"/>
  <c r="M3559" i="6"/>
  <c r="J3559" i="6"/>
  <c r="G3559" i="6"/>
  <c r="P3558" i="6"/>
  <c r="M3558" i="6"/>
  <c r="J3558" i="6"/>
  <c r="G3558" i="6"/>
  <c r="P3557" i="6"/>
  <c r="M3557" i="6"/>
  <c r="J3557" i="6"/>
  <c r="G3557" i="6"/>
  <c r="P3556" i="6"/>
  <c r="M3556" i="6"/>
  <c r="J3556" i="6"/>
  <c r="G3556" i="6"/>
  <c r="P3555" i="6"/>
  <c r="M3555" i="6"/>
  <c r="J3555" i="6"/>
  <c r="G3555" i="6"/>
  <c r="P3554" i="6"/>
  <c r="M3554" i="6"/>
  <c r="J3554" i="6"/>
  <c r="G3554" i="6"/>
  <c r="P3553" i="6"/>
  <c r="M3553" i="6"/>
  <c r="J3553" i="6"/>
  <c r="G3553" i="6"/>
  <c r="P3552" i="6"/>
  <c r="M3552" i="6"/>
  <c r="J3552" i="6"/>
  <c r="G3552" i="6"/>
  <c r="P3551" i="6"/>
  <c r="M3551" i="6"/>
  <c r="J3551" i="6"/>
  <c r="G3551" i="6"/>
  <c r="P3550" i="6"/>
  <c r="M3550" i="6"/>
  <c r="J3550" i="6"/>
  <c r="G3550" i="6"/>
  <c r="P3549" i="6"/>
  <c r="M3549" i="6"/>
  <c r="J3549" i="6"/>
  <c r="G3549" i="6"/>
  <c r="P3548" i="6"/>
  <c r="M3548" i="6"/>
  <c r="J3548" i="6"/>
  <c r="G3548" i="6"/>
  <c r="P3547" i="6"/>
  <c r="M3547" i="6"/>
  <c r="J3547" i="6"/>
  <c r="G3547" i="6"/>
  <c r="P3546" i="6"/>
  <c r="M3546" i="6"/>
  <c r="J3546" i="6"/>
  <c r="G3546" i="6"/>
  <c r="P3545" i="6"/>
  <c r="M3545" i="6"/>
  <c r="J3545" i="6"/>
  <c r="G3545" i="6"/>
  <c r="P3544" i="6"/>
  <c r="M3544" i="6"/>
  <c r="J3544" i="6"/>
  <c r="G3544" i="6"/>
  <c r="P3543" i="6"/>
  <c r="M3543" i="6"/>
  <c r="J3543" i="6"/>
  <c r="G3543" i="6"/>
  <c r="P3542" i="6"/>
  <c r="M3542" i="6"/>
  <c r="J3542" i="6"/>
  <c r="G3542" i="6"/>
  <c r="P3541" i="6"/>
  <c r="M3541" i="6"/>
  <c r="J3541" i="6"/>
  <c r="G3541" i="6"/>
  <c r="P3540" i="6"/>
  <c r="M3540" i="6"/>
  <c r="J3540" i="6"/>
  <c r="G3540" i="6"/>
  <c r="P3539" i="6"/>
  <c r="M3539" i="6"/>
  <c r="J3539" i="6"/>
  <c r="G3539" i="6"/>
  <c r="P3538" i="6"/>
  <c r="M3538" i="6"/>
  <c r="J3538" i="6"/>
  <c r="G3538" i="6"/>
  <c r="P3537" i="6"/>
  <c r="M3537" i="6"/>
  <c r="J3537" i="6"/>
  <c r="G3537" i="6"/>
  <c r="P3536" i="6"/>
  <c r="M3536" i="6"/>
  <c r="J3536" i="6"/>
  <c r="G3536" i="6"/>
  <c r="P3535" i="6"/>
  <c r="M3535" i="6"/>
  <c r="J3535" i="6"/>
  <c r="G3535" i="6"/>
  <c r="P3534" i="6"/>
  <c r="M3534" i="6"/>
  <c r="J3534" i="6"/>
  <c r="G3534" i="6"/>
  <c r="P3533" i="6"/>
  <c r="M3533" i="6"/>
  <c r="J3533" i="6"/>
  <c r="G3533" i="6"/>
  <c r="P3532" i="6"/>
  <c r="M3532" i="6"/>
  <c r="J3532" i="6"/>
  <c r="G3532" i="6"/>
  <c r="P3531" i="6"/>
  <c r="M3531" i="6"/>
  <c r="J3531" i="6"/>
  <c r="G3531" i="6"/>
  <c r="P3530" i="6"/>
  <c r="M3530" i="6"/>
  <c r="J3530" i="6"/>
  <c r="G3530" i="6"/>
  <c r="P3529" i="6"/>
  <c r="M3529" i="6"/>
  <c r="J3529" i="6"/>
  <c r="G3529" i="6"/>
  <c r="P3528" i="6"/>
  <c r="M3528" i="6"/>
  <c r="J3528" i="6"/>
  <c r="G3528" i="6"/>
  <c r="P3527" i="6"/>
  <c r="M3527" i="6"/>
  <c r="J3527" i="6"/>
  <c r="G3527" i="6"/>
  <c r="P3526" i="6"/>
  <c r="M3526" i="6"/>
  <c r="J3526" i="6"/>
  <c r="G3526" i="6"/>
  <c r="P3525" i="6"/>
  <c r="M3525" i="6"/>
  <c r="J3525" i="6"/>
  <c r="G3525" i="6"/>
  <c r="P3524" i="6"/>
  <c r="M3524" i="6"/>
  <c r="J3524" i="6"/>
  <c r="G3524" i="6"/>
  <c r="P3523" i="6"/>
  <c r="M3523" i="6"/>
  <c r="J3523" i="6"/>
  <c r="G3523" i="6"/>
  <c r="P3522" i="6"/>
  <c r="M3522" i="6"/>
  <c r="J3522" i="6"/>
  <c r="G3522" i="6"/>
  <c r="P3521" i="6"/>
  <c r="M3521" i="6"/>
  <c r="J3521" i="6"/>
  <c r="G3521" i="6"/>
  <c r="P3520" i="6"/>
  <c r="M3520" i="6"/>
  <c r="J3520" i="6"/>
  <c r="G3520" i="6"/>
  <c r="P3519" i="6"/>
  <c r="M3519" i="6"/>
  <c r="J3519" i="6"/>
  <c r="G3519" i="6"/>
  <c r="P3518" i="6"/>
  <c r="M3518" i="6"/>
  <c r="J3518" i="6"/>
  <c r="G3518" i="6"/>
  <c r="P3517" i="6"/>
  <c r="M3517" i="6"/>
  <c r="J3517" i="6"/>
  <c r="G3517" i="6"/>
  <c r="P3516" i="6"/>
  <c r="M3516" i="6"/>
  <c r="J3516" i="6"/>
  <c r="G3516" i="6"/>
  <c r="P3515" i="6"/>
  <c r="M3515" i="6"/>
  <c r="J3515" i="6"/>
  <c r="G3515" i="6"/>
  <c r="P3514" i="6"/>
  <c r="M3514" i="6"/>
  <c r="J3514" i="6"/>
  <c r="G3514" i="6"/>
  <c r="P3513" i="6"/>
  <c r="M3513" i="6"/>
  <c r="J3513" i="6"/>
  <c r="G3513" i="6"/>
  <c r="P3512" i="6"/>
  <c r="M3512" i="6"/>
  <c r="J3512" i="6"/>
  <c r="G3512" i="6"/>
  <c r="P3511" i="6"/>
  <c r="M3511" i="6"/>
  <c r="J3511" i="6"/>
  <c r="G3511" i="6"/>
  <c r="P3510" i="6"/>
  <c r="M3510" i="6"/>
  <c r="J3510" i="6"/>
  <c r="G3510" i="6"/>
  <c r="P3509" i="6"/>
  <c r="M3509" i="6"/>
  <c r="J3509" i="6"/>
  <c r="G3509" i="6"/>
  <c r="P3508" i="6"/>
  <c r="M3508" i="6"/>
  <c r="J3508" i="6"/>
  <c r="G3508" i="6"/>
  <c r="P3507" i="6"/>
  <c r="M3507" i="6"/>
  <c r="J3507" i="6"/>
  <c r="G3507" i="6"/>
  <c r="P3506" i="6"/>
  <c r="M3506" i="6"/>
  <c r="J3506" i="6"/>
  <c r="G3506" i="6"/>
  <c r="P3505" i="6"/>
  <c r="M3505" i="6"/>
  <c r="J3505" i="6"/>
  <c r="G3505" i="6"/>
  <c r="P3504" i="6"/>
  <c r="M3504" i="6"/>
  <c r="J3504" i="6"/>
  <c r="G3504" i="6"/>
  <c r="P3503" i="6"/>
  <c r="M3503" i="6"/>
  <c r="J3503" i="6"/>
  <c r="G3503" i="6"/>
  <c r="P3502" i="6"/>
  <c r="M3502" i="6"/>
  <c r="J3502" i="6"/>
  <c r="G3502" i="6"/>
  <c r="P3501" i="6"/>
  <c r="M3501" i="6"/>
  <c r="J3501" i="6"/>
  <c r="G3501" i="6"/>
  <c r="P3500" i="6"/>
  <c r="M3500" i="6"/>
  <c r="J3500" i="6"/>
  <c r="G3500" i="6"/>
  <c r="P3499" i="6"/>
  <c r="M3499" i="6"/>
  <c r="J3499" i="6"/>
  <c r="G3499" i="6"/>
  <c r="P3498" i="6"/>
  <c r="M3498" i="6"/>
  <c r="J3498" i="6"/>
  <c r="G3498" i="6"/>
  <c r="P3497" i="6"/>
  <c r="M3497" i="6"/>
  <c r="J3497" i="6"/>
  <c r="G3497" i="6"/>
  <c r="P3496" i="6"/>
  <c r="M3496" i="6"/>
  <c r="J3496" i="6"/>
  <c r="G3496" i="6"/>
  <c r="P3495" i="6"/>
  <c r="M3495" i="6"/>
  <c r="J3495" i="6"/>
  <c r="G3495" i="6"/>
  <c r="P3494" i="6"/>
  <c r="M3494" i="6"/>
  <c r="J3494" i="6"/>
  <c r="G3494" i="6"/>
  <c r="P3493" i="6"/>
  <c r="M3493" i="6"/>
  <c r="J3493" i="6"/>
  <c r="G3493" i="6"/>
  <c r="P3492" i="6"/>
  <c r="M3492" i="6"/>
  <c r="J3492" i="6"/>
  <c r="G3492" i="6"/>
  <c r="P3491" i="6"/>
  <c r="M3491" i="6"/>
  <c r="J3491" i="6"/>
  <c r="G3491" i="6"/>
  <c r="P3490" i="6"/>
  <c r="M3490" i="6"/>
  <c r="J3490" i="6"/>
  <c r="G3490" i="6"/>
  <c r="P3489" i="6"/>
  <c r="M3489" i="6"/>
  <c r="J3489" i="6"/>
  <c r="G3489" i="6"/>
  <c r="P3488" i="6"/>
  <c r="M3488" i="6"/>
  <c r="J3488" i="6"/>
  <c r="G3488" i="6"/>
  <c r="P3487" i="6"/>
  <c r="M3487" i="6"/>
  <c r="J3487" i="6"/>
  <c r="G3487" i="6"/>
  <c r="P3486" i="6"/>
  <c r="M3486" i="6"/>
  <c r="J3486" i="6"/>
  <c r="G3486" i="6"/>
  <c r="P3485" i="6"/>
  <c r="M3485" i="6"/>
  <c r="J3485" i="6"/>
  <c r="G3485" i="6"/>
  <c r="P3484" i="6"/>
  <c r="M3484" i="6"/>
  <c r="J3484" i="6"/>
  <c r="G3484" i="6"/>
  <c r="P3483" i="6"/>
  <c r="M3483" i="6"/>
  <c r="J3483" i="6"/>
  <c r="G3483" i="6"/>
  <c r="P3482" i="6"/>
  <c r="M3482" i="6"/>
  <c r="J3482" i="6"/>
  <c r="G3482" i="6"/>
  <c r="P3481" i="6"/>
  <c r="M3481" i="6"/>
  <c r="J3481" i="6"/>
  <c r="G3481" i="6"/>
  <c r="P3480" i="6"/>
  <c r="M3480" i="6"/>
  <c r="J3480" i="6"/>
  <c r="G3480" i="6"/>
  <c r="P3479" i="6"/>
  <c r="M3479" i="6"/>
  <c r="J3479" i="6"/>
  <c r="G3479" i="6"/>
  <c r="P3478" i="6"/>
  <c r="M3478" i="6"/>
  <c r="J3478" i="6"/>
  <c r="G3478" i="6"/>
  <c r="P3477" i="6"/>
  <c r="M3477" i="6"/>
  <c r="J3477" i="6"/>
  <c r="G3477" i="6"/>
  <c r="P3476" i="6"/>
  <c r="M3476" i="6"/>
  <c r="J3476" i="6"/>
  <c r="G3476" i="6"/>
  <c r="P3475" i="6"/>
  <c r="M3475" i="6"/>
  <c r="J3475" i="6"/>
  <c r="G3475" i="6"/>
  <c r="P3474" i="6"/>
  <c r="M3474" i="6"/>
  <c r="J3474" i="6"/>
  <c r="G3474" i="6"/>
  <c r="P3473" i="6"/>
  <c r="M3473" i="6"/>
  <c r="J3473" i="6"/>
  <c r="G3473" i="6"/>
  <c r="P3472" i="6"/>
  <c r="M3472" i="6"/>
  <c r="J3472" i="6"/>
  <c r="G3472" i="6"/>
  <c r="P3471" i="6"/>
  <c r="M3471" i="6"/>
  <c r="J3471" i="6"/>
  <c r="G3471" i="6"/>
  <c r="P3470" i="6"/>
  <c r="M3470" i="6"/>
  <c r="J3470" i="6"/>
  <c r="G3470" i="6"/>
  <c r="P3469" i="6"/>
  <c r="M3469" i="6"/>
  <c r="J3469" i="6"/>
  <c r="G3469" i="6"/>
  <c r="P3468" i="6"/>
  <c r="M3468" i="6"/>
  <c r="J3468" i="6"/>
  <c r="G3468" i="6"/>
  <c r="P3467" i="6"/>
  <c r="M3467" i="6"/>
  <c r="J3467" i="6"/>
  <c r="G3467" i="6"/>
  <c r="P3466" i="6"/>
  <c r="M3466" i="6"/>
  <c r="J3466" i="6"/>
  <c r="G3466" i="6"/>
  <c r="P3465" i="6"/>
  <c r="M3465" i="6"/>
  <c r="J3465" i="6"/>
  <c r="G3465" i="6"/>
  <c r="P3464" i="6"/>
  <c r="M3464" i="6"/>
  <c r="J3464" i="6"/>
  <c r="G3464" i="6"/>
  <c r="P3463" i="6"/>
  <c r="M3463" i="6"/>
  <c r="J3463" i="6"/>
  <c r="G3463" i="6"/>
  <c r="P3462" i="6"/>
  <c r="M3462" i="6"/>
  <c r="J3462" i="6"/>
  <c r="G3462" i="6"/>
  <c r="P3461" i="6"/>
  <c r="M3461" i="6"/>
  <c r="J3461" i="6"/>
  <c r="G3461" i="6"/>
  <c r="P3460" i="6"/>
  <c r="M3460" i="6"/>
  <c r="J3460" i="6"/>
  <c r="G3460" i="6"/>
  <c r="P3459" i="6"/>
  <c r="M3459" i="6"/>
  <c r="J3459" i="6"/>
  <c r="G3459" i="6"/>
  <c r="P3458" i="6"/>
  <c r="M3458" i="6"/>
  <c r="J3458" i="6"/>
  <c r="G3458" i="6"/>
  <c r="P3457" i="6"/>
  <c r="M3457" i="6"/>
  <c r="J3457" i="6"/>
  <c r="G3457" i="6"/>
  <c r="P3456" i="6"/>
  <c r="M3456" i="6"/>
  <c r="J3456" i="6"/>
  <c r="G3456" i="6"/>
  <c r="P3455" i="6"/>
  <c r="M3455" i="6"/>
  <c r="J3455" i="6"/>
  <c r="G3455" i="6"/>
  <c r="P3454" i="6"/>
  <c r="M3454" i="6"/>
  <c r="J3454" i="6"/>
  <c r="G3454" i="6"/>
  <c r="P3453" i="6"/>
  <c r="M3453" i="6"/>
  <c r="J3453" i="6"/>
  <c r="G3453" i="6"/>
  <c r="P3452" i="6"/>
  <c r="M3452" i="6"/>
  <c r="J3452" i="6"/>
  <c r="G3452" i="6"/>
  <c r="P3451" i="6"/>
  <c r="M3451" i="6"/>
  <c r="J3451" i="6"/>
  <c r="G3451" i="6"/>
  <c r="P3450" i="6"/>
  <c r="M3450" i="6"/>
  <c r="J3450" i="6"/>
  <c r="G3450" i="6"/>
  <c r="P3449" i="6"/>
  <c r="M3449" i="6"/>
  <c r="J3449" i="6"/>
  <c r="G3449" i="6"/>
  <c r="P3448" i="6"/>
  <c r="M3448" i="6"/>
  <c r="J3448" i="6"/>
  <c r="G3448" i="6"/>
  <c r="P3447" i="6"/>
  <c r="M3447" i="6"/>
  <c r="J3447" i="6"/>
  <c r="G3447" i="6"/>
  <c r="P3446" i="6"/>
  <c r="M3446" i="6"/>
  <c r="J3446" i="6"/>
  <c r="G3446" i="6"/>
  <c r="P3445" i="6"/>
  <c r="M3445" i="6"/>
  <c r="J3445" i="6"/>
  <c r="G3445" i="6"/>
  <c r="P3444" i="6"/>
  <c r="M3444" i="6"/>
  <c r="J3444" i="6"/>
  <c r="G3444" i="6"/>
  <c r="P3443" i="6"/>
  <c r="M3443" i="6"/>
  <c r="J3443" i="6"/>
  <c r="G3443" i="6"/>
  <c r="P3442" i="6"/>
  <c r="M3442" i="6"/>
  <c r="J3442" i="6"/>
  <c r="G3442" i="6"/>
  <c r="P3441" i="6"/>
  <c r="M3441" i="6"/>
  <c r="J3441" i="6"/>
  <c r="G3441" i="6"/>
  <c r="P3440" i="6"/>
  <c r="M3440" i="6"/>
  <c r="J3440" i="6"/>
  <c r="G3440" i="6"/>
  <c r="P3439" i="6"/>
  <c r="M3439" i="6"/>
  <c r="J3439" i="6"/>
  <c r="G3439" i="6"/>
  <c r="P3438" i="6"/>
  <c r="M3438" i="6"/>
  <c r="J3438" i="6"/>
  <c r="G3438" i="6"/>
  <c r="P3437" i="6"/>
  <c r="M3437" i="6"/>
  <c r="J3437" i="6"/>
  <c r="G3437" i="6"/>
  <c r="P3436" i="6"/>
  <c r="M3436" i="6"/>
  <c r="J3436" i="6"/>
  <c r="G3436" i="6"/>
  <c r="P3435" i="6"/>
  <c r="M3435" i="6"/>
  <c r="J3435" i="6"/>
  <c r="G3435" i="6"/>
  <c r="P3434" i="6"/>
  <c r="M3434" i="6"/>
  <c r="J3434" i="6"/>
  <c r="G3434" i="6"/>
  <c r="P3433" i="6"/>
  <c r="M3433" i="6"/>
  <c r="J3433" i="6"/>
  <c r="G3433" i="6"/>
  <c r="P3432" i="6"/>
  <c r="M3432" i="6"/>
  <c r="J3432" i="6"/>
  <c r="G3432" i="6"/>
  <c r="P3431" i="6"/>
  <c r="M3431" i="6"/>
  <c r="J3431" i="6"/>
  <c r="G3431" i="6"/>
  <c r="P3430" i="6"/>
  <c r="M3430" i="6"/>
  <c r="J3430" i="6"/>
  <c r="G3430" i="6"/>
  <c r="P3429" i="6"/>
  <c r="M3429" i="6"/>
  <c r="J3429" i="6"/>
  <c r="G3429" i="6"/>
  <c r="P3428" i="6"/>
  <c r="M3428" i="6"/>
  <c r="J3428" i="6"/>
  <c r="G3428" i="6"/>
  <c r="P3427" i="6"/>
  <c r="M3427" i="6"/>
  <c r="J3427" i="6"/>
  <c r="G3427" i="6"/>
  <c r="P3426" i="6"/>
  <c r="M3426" i="6"/>
  <c r="J3426" i="6"/>
  <c r="G3426" i="6"/>
  <c r="P3425" i="6"/>
  <c r="M3425" i="6"/>
  <c r="J3425" i="6"/>
  <c r="G3425" i="6"/>
  <c r="P3424" i="6"/>
  <c r="M3424" i="6"/>
  <c r="J3424" i="6"/>
  <c r="G3424" i="6"/>
  <c r="P3423" i="6"/>
  <c r="M3423" i="6"/>
  <c r="J3423" i="6"/>
  <c r="G3423" i="6"/>
  <c r="P3422" i="6"/>
  <c r="M3422" i="6"/>
  <c r="J3422" i="6"/>
  <c r="G3422" i="6"/>
  <c r="P3421" i="6"/>
  <c r="M3421" i="6"/>
  <c r="J3421" i="6"/>
  <c r="G3421" i="6"/>
  <c r="P3420" i="6"/>
  <c r="M3420" i="6"/>
  <c r="J3420" i="6"/>
  <c r="G3420" i="6"/>
  <c r="P3419" i="6"/>
  <c r="M3419" i="6"/>
  <c r="J3419" i="6"/>
  <c r="G3419" i="6"/>
  <c r="P3418" i="6"/>
  <c r="M3418" i="6"/>
  <c r="J3418" i="6"/>
  <c r="G3418" i="6"/>
  <c r="P3417" i="6"/>
  <c r="M3417" i="6"/>
  <c r="J3417" i="6"/>
  <c r="G3417" i="6"/>
  <c r="P3416" i="6"/>
  <c r="M3416" i="6"/>
  <c r="J3416" i="6"/>
  <c r="G3416" i="6"/>
  <c r="P3415" i="6"/>
  <c r="M3415" i="6"/>
  <c r="J3415" i="6"/>
  <c r="G3415" i="6"/>
  <c r="P3414" i="6"/>
  <c r="M3414" i="6"/>
  <c r="J3414" i="6"/>
  <c r="G3414" i="6"/>
  <c r="P3413" i="6"/>
  <c r="M3413" i="6"/>
  <c r="J3413" i="6"/>
  <c r="G3413" i="6"/>
  <c r="P3412" i="6"/>
  <c r="M3412" i="6"/>
  <c r="J3412" i="6"/>
  <c r="G3412" i="6"/>
  <c r="P3411" i="6"/>
  <c r="M3411" i="6"/>
  <c r="J3411" i="6"/>
  <c r="G3411" i="6"/>
  <c r="P3410" i="6"/>
  <c r="M3410" i="6"/>
  <c r="J3410" i="6"/>
  <c r="G3410" i="6"/>
  <c r="P3409" i="6"/>
  <c r="M3409" i="6"/>
  <c r="J3409" i="6"/>
  <c r="G3409" i="6"/>
  <c r="P3408" i="6"/>
  <c r="M3408" i="6"/>
  <c r="J3408" i="6"/>
  <c r="G3408" i="6"/>
  <c r="P3407" i="6"/>
  <c r="M3407" i="6"/>
  <c r="J3407" i="6"/>
  <c r="G3407" i="6"/>
  <c r="P3406" i="6"/>
  <c r="M3406" i="6"/>
  <c r="J3406" i="6"/>
  <c r="G3406" i="6"/>
  <c r="P3405" i="6"/>
  <c r="M3405" i="6"/>
  <c r="J3405" i="6"/>
  <c r="G3405" i="6"/>
  <c r="P3404" i="6"/>
  <c r="M3404" i="6"/>
  <c r="J3404" i="6"/>
  <c r="G3404" i="6"/>
  <c r="P3403" i="6"/>
  <c r="M3403" i="6"/>
  <c r="J3403" i="6"/>
  <c r="G3403" i="6"/>
  <c r="P3402" i="6"/>
  <c r="M3402" i="6"/>
  <c r="J3402" i="6"/>
  <c r="G3402" i="6"/>
  <c r="P3401" i="6"/>
  <c r="M3401" i="6"/>
  <c r="J3401" i="6"/>
  <c r="G3401" i="6"/>
  <c r="P3400" i="6"/>
  <c r="M3400" i="6"/>
  <c r="J3400" i="6"/>
  <c r="G3400" i="6"/>
  <c r="P3399" i="6"/>
  <c r="M3399" i="6"/>
  <c r="J3399" i="6"/>
  <c r="G3399" i="6"/>
  <c r="P3398" i="6"/>
  <c r="M3398" i="6"/>
  <c r="J3398" i="6"/>
  <c r="G3398" i="6"/>
  <c r="P3397" i="6"/>
  <c r="M3397" i="6"/>
  <c r="J3397" i="6"/>
  <c r="G3397" i="6"/>
  <c r="P3396" i="6"/>
  <c r="M3396" i="6"/>
  <c r="J3396" i="6"/>
  <c r="G3396" i="6"/>
  <c r="P3395" i="6"/>
  <c r="M3395" i="6"/>
  <c r="J3395" i="6"/>
  <c r="G3395" i="6"/>
  <c r="P3394" i="6"/>
  <c r="M3394" i="6"/>
  <c r="J3394" i="6"/>
  <c r="G3394" i="6"/>
  <c r="P3393" i="6"/>
  <c r="M3393" i="6"/>
  <c r="J3393" i="6"/>
  <c r="G3393" i="6"/>
  <c r="P3392" i="6"/>
  <c r="M3392" i="6"/>
  <c r="J3392" i="6"/>
  <c r="G3392" i="6"/>
  <c r="P3391" i="6"/>
  <c r="M3391" i="6"/>
  <c r="J3391" i="6"/>
  <c r="G3391" i="6"/>
  <c r="P3390" i="6"/>
  <c r="M3390" i="6"/>
  <c r="J3390" i="6"/>
  <c r="G3390" i="6"/>
  <c r="P3389" i="6"/>
  <c r="M3389" i="6"/>
  <c r="J3389" i="6"/>
  <c r="G3389" i="6"/>
  <c r="P3388" i="6"/>
  <c r="M3388" i="6"/>
  <c r="J3388" i="6"/>
  <c r="G3388" i="6"/>
  <c r="P3387" i="6"/>
  <c r="M3387" i="6"/>
  <c r="J3387" i="6"/>
  <c r="G3387" i="6"/>
  <c r="P3386" i="6"/>
  <c r="M3386" i="6"/>
  <c r="J3386" i="6"/>
  <c r="G3386" i="6"/>
  <c r="P3385" i="6"/>
  <c r="M3385" i="6"/>
  <c r="J3385" i="6"/>
  <c r="G3385" i="6"/>
  <c r="P3384" i="6"/>
  <c r="M3384" i="6"/>
  <c r="J3384" i="6"/>
  <c r="G3384" i="6"/>
  <c r="P3383" i="6"/>
  <c r="M3383" i="6"/>
  <c r="J3383" i="6"/>
  <c r="G3383" i="6"/>
  <c r="P3382" i="6"/>
  <c r="M3382" i="6"/>
  <c r="J3382" i="6"/>
  <c r="G3382" i="6"/>
  <c r="P3381" i="6"/>
  <c r="M3381" i="6"/>
  <c r="J3381" i="6"/>
  <c r="G3381" i="6"/>
  <c r="P3380" i="6"/>
  <c r="M3380" i="6"/>
  <c r="J3380" i="6"/>
  <c r="G3380" i="6"/>
  <c r="P3379" i="6"/>
  <c r="M3379" i="6"/>
  <c r="J3379" i="6"/>
  <c r="G3379" i="6"/>
  <c r="P3378" i="6"/>
  <c r="M3378" i="6"/>
  <c r="J3378" i="6"/>
  <c r="G3378" i="6"/>
  <c r="P3377" i="6"/>
  <c r="M3377" i="6"/>
  <c r="J3377" i="6"/>
  <c r="G3377" i="6"/>
  <c r="P3376" i="6"/>
  <c r="M3376" i="6"/>
  <c r="J3376" i="6"/>
  <c r="G3376" i="6"/>
  <c r="P3375" i="6"/>
  <c r="M3375" i="6"/>
  <c r="J3375" i="6"/>
  <c r="G3375" i="6"/>
  <c r="P3374" i="6"/>
  <c r="M3374" i="6"/>
  <c r="J3374" i="6"/>
  <c r="G3374" i="6"/>
  <c r="P3373" i="6"/>
  <c r="M3373" i="6"/>
  <c r="J3373" i="6"/>
  <c r="G3373" i="6"/>
  <c r="P3372" i="6"/>
  <c r="M3372" i="6"/>
  <c r="J3372" i="6"/>
  <c r="G3372" i="6"/>
  <c r="P3371" i="6"/>
  <c r="M3371" i="6"/>
  <c r="J3371" i="6"/>
  <c r="G3371" i="6"/>
  <c r="P3370" i="6"/>
  <c r="M3370" i="6"/>
  <c r="J3370" i="6"/>
  <c r="G3370" i="6"/>
  <c r="P3369" i="6"/>
  <c r="M3369" i="6"/>
  <c r="J3369" i="6"/>
  <c r="G3369" i="6"/>
  <c r="P3368" i="6"/>
  <c r="M3368" i="6"/>
  <c r="J3368" i="6"/>
  <c r="G3368" i="6"/>
  <c r="P3367" i="6"/>
  <c r="M3367" i="6"/>
  <c r="J3367" i="6"/>
  <c r="G3367" i="6"/>
  <c r="P3366" i="6"/>
  <c r="M3366" i="6"/>
  <c r="J3366" i="6"/>
  <c r="G3366" i="6"/>
  <c r="P3365" i="6"/>
  <c r="M3365" i="6"/>
  <c r="J3365" i="6"/>
  <c r="G3365" i="6"/>
  <c r="P3364" i="6"/>
  <c r="M3364" i="6"/>
  <c r="J3364" i="6"/>
  <c r="G3364" i="6"/>
  <c r="P3363" i="6"/>
  <c r="M3363" i="6"/>
  <c r="J3363" i="6"/>
  <c r="G3363" i="6"/>
  <c r="P3362" i="6"/>
  <c r="M3362" i="6"/>
  <c r="J3362" i="6"/>
  <c r="G3362" i="6"/>
  <c r="P3361" i="6"/>
  <c r="M3361" i="6"/>
  <c r="J3361" i="6"/>
  <c r="G3361" i="6"/>
  <c r="P3360" i="6"/>
  <c r="M3360" i="6"/>
  <c r="J3360" i="6"/>
  <c r="G3360" i="6"/>
  <c r="P3359" i="6"/>
  <c r="M3359" i="6"/>
  <c r="J3359" i="6"/>
  <c r="G3359" i="6"/>
  <c r="P3358" i="6"/>
  <c r="M3358" i="6"/>
  <c r="J3358" i="6"/>
  <c r="G3358" i="6"/>
  <c r="P3357" i="6"/>
  <c r="M3357" i="6"/>
  <c r="J3357" i="6"/>
  <c r="G3357" i="6"/>
  <c r="P3356" i="6"/>
  <c r="M3356" i="6"/>
  <c r="J3356" i="6"/>
  <c r="G3356" i="6"/>
  <c r="P3355" i="6"/>
  <c r="M3355" i="6"/>
  <c r="J3355" i="6"/>
  <c r="G3355" i="6"/>
  <c r="P3354" i="6"/>
  <c r="M3354" i="6"/>
  <c r="J3354" i="6"/>
  <c r="G3354" i="6"/>
  <c r="P3353" i="6"/>
  <c r="M3353" i="6"/>
  <c r="J3353" i="6"/>
  <c r="G3353" i="6"/>
  <c r="P3352" i="6"/>
  <c r="M3352" i="6"/>
  <c r="J3352" i="6"/>
  <c r="G3352" i="6"/>
  <c r="P3351" i="6"/>
  <c r="M3351" i="6"/>
  <c r="J3351" i="6"/>
  <c r="G3351" i="6"/>
  <c r="P3350" i="6"/>
  <c r="M3350" i="6"/>
  <c r="J3350" i="6"/>
  <c r="G3350" i="6"/>
  <c r="P3349" i="6"/>
  <c r="M3349" i="6"/>
  <c r="J3349" i="6"/>
  <c r="G3349" i="6"/>
  <c r="P3348" i="6"/>
  <c r="M3348" i="6"/>
  <c r="J3348" i="6"/>
  <c r="G3348" i="6"/>
  <c r="P3347" i="6"/>
  <c r="M3347" i="6"/>
  <c r="J3347" i="6"/>
  <c r="G3347" i="6"/>
  <c r="P3346" i="6"/>
  <c r="M3346" i="6"/>
  <c r="J3346" i="6"/>
  <c r="G3346" i="6"/>
  <c r="P3345" i="6"/>
  <c r="M3345" i="6"/>
  <c r="J3345" i="6"/>
  <c r="G3345" i="6"/>
  <c r="P3344" i="6"/>
  <c r="M3344" i="6"/>
  <c r="J3344" i="6"/>
  <c r="G3344" i="6"/>
  <c r="P3343" i="6"/>
  <c r="M3343" i="6"/>
  <c r="J3343" i="6"/>
  <c r="G3343" i="6"/>
  <c r="P3342" i="6"/>
  <c r="M3342" i="6"/>
  <c r="J3342" i="6"/>
  <c r="G3342" i="6"/>
  <c r="P3341" i="6"/>
  <c r="M3341" i="6"/>
  <c r="J3341" i="6"/>
  <c r="G3341" i="6"/>
  <c r="P3340" i="6"/>
  <c r="M3340" i="6"/>
  <c r="J3340" i="6"/>
  <c r="G3340" i="6"/>
  <c r="P3339" i="6"/>
  <c r="M3339" i="6"/>
  <c r="J3339" i="6"/>
  <c r="G3339" i="6"/>
  <c r="P3338" i="6"/>
  <c r="M3338" i="6"/>
  <c r="J3338" i="6"/>
  <c r="G3338" i="6"/>
  <c r="P3337" i="6"/>
  <c r="M3337" i="6"/>
  <c r="J3337" i="6"/>
  <c r="G3337" i="6"/>
  <c r="P3336" i="6"/>
  <c r="M3336" i="6"/>
  <c r="J3336" i="6"/>
  <c r="G3336" i="6"/>
  <c r="P3335" i="6"/>
  <c r="M3335" i="6"/>
  <c r="J3335" i="6"/>
  <c r="G3335" i="6"/>
  <c r="P3334" i="6"/>
  <c r="M3334" i="6"/>
  <c r="J3334" i="6"/>
  <c r="G3334" i="6"/>
  <c r="P3333" i="6"/>
  <c r="M3333" i="6"/>
  <c r="J3333" i="6"/>
  <c r="G3333" i="6"/>
  <c r="P3332" i="6"/>
  <c r="M3332" i="6"/>
  <c r="J3332" i="6"/>
  <c r="G3332" i="6"/>
  <c r="P3331" i="6"/>
  <c r="M3331" i="6"/>
  <c r="J3331" i="6"/>
  <c r="G3331" i="6"/>
  <c r="P3330" i="6"/>
  <c r="M3330" i="6"/>
  <c r="J3330" i="6"/>
  <c r="G3330" i="6"/>
  <c r="P3329" i="6"/>
  <c r="M3329" i="6"/>
  <c r="J3329" i="6"/>
  <c r="G3329" i="6"/>
  <c r="P3328" i="6"/>
  <c r="M3328" i="6"/>
  <c r="J3328" i="6"/>
  <c r="G3328" i="6"/>
  <c r="P3327" i="6"/>
  <c r="M3327" i="6"/>
  <c r="J3327" i="6"/>
  <c r="G3327" i="6"/>
  <c r="P3326" i="6"/>
  <c r="M3326" i="6"/>
  <c r="J3326" i="6"/>
  <c r="G3326" i="6"/>
  <c r="P3325" i="6"/>
  <c r="M3325" i="6"/>
  <c r="J3325" i="6"/>
  <c r="G3325" i="6"/>
  <c r="P3324" i="6"/>
  <c r="M3324" i="6"/>
  <c r="J3324" i="6"/>
  <c r="G3324" i="6"/>
  <c r="P3323" i="6"/>
  <c r="M3323" i="6"/>
  <c r="J3323" i="6"/>
  <c r="G3323" i="6"/>
  <c r="P3322" i="6"/>
  <c r="M3322" i="6"/>
  <c r="J3322" i="6"/>
  <c r="G3322" i="6"/>
  <c r="P3321" i="6"/>
  <c r="M3321" i="6"/>
  <c r="J3321" i="6"/>
  <c r="G3321" i="6"/>
  <c r="P3320" i="6"/>
  <c r="M3320" i="6"/>
  <c r="J3320" i="6"/>
  <c r="G3320" i="6"/>
  <c r="P3319" i="6"/>
  <c r="M3319" i="6"/>
  <c r="J3319" i="6"/>
  <c r="G3319" i="6"/>
  <c r="P3318" i="6"/>
  <c r="M3318" i="6"/>
  <c r="J3318" i="6"/>
  <c r="G3318" i="6"/>
  <c r="P3317" i="6"/>
  <c r="M3317" i="6"/>
  <c r="J3317" i="6"/>
  <c r="G3317" i="6"/>
  <c r="P3316" i="6"/>
  <c r="M3316" i="6"/>
  <c r="J3316" i="6"/>
  <c r="G3316" i="6"/>
  <c r="P3315" i="6"/>
  <c r="M3315" i="6"/>
  <c r="J3315" i="6"/>
  <c r="G3315" i="6"/>
  <c r="P3314" i="6"/>
  <c r="M3314" i="6"/>
  <c r="J3314" i="6"/>
  <c r="G3314" i="6"/>
  <c r="P3313" i="6"/>
  <c r="M3313" i="6"/>
  <c r="J3313" i="6"/>
  <c r="G3313" i="6"/>
  <c r="P3312" i="6"/>
  <c r="M3312" i="6"/>
  <c r="J3312" i="6"/>
  <c r="G3312" i="6"/>
  <c r="P3311" i="6"/>
  <c r="M3311" i="6"/>
  <c r="J3311" i="6"/>
  <c r="G3311" i="6"/>
  <c r="P3310" i="6"/>
  <c r="M3310" i="6"/>
  <c r="J3310" i="6"/>
  <c r="G3310" i="6"/>
  <c r="P3309" i="6"/>
  <c r="M3309" i="6"/>
  <c r="J3309" i="6"/>
  <c r="G3309" i="6"/>
  <c r="P3308" i="6"/>
  <c r="M3308" i="6"/>
  <c r="J3308" i="6"/>
  <c r="G3308" i="6"/>
  <c r="P3307" i="6"/>
  <c r="M3307" i="6"/>
  <c r="J3307" i="6"/>
  <c r="G3307" i="6"/>
  <c r="P3306" i="6"/>
  <c r="M3306" i="6"/>
  <c r="J3306" i="6"/>
  <c r="G3306" i="6"/>
  <c r="P3305" i="6"/>
  <c r="M3305" i="6"/>
  <c r="J3305" i="6"/>
  <c r="G3305" i="6"/>
  <c r="P3304" i="6"/>
  <c r="M3304" i="6"/>
  <c r="J3304" i="6"/>
  <c r="G3304" i="6"/>
  <c r="P3303" i="6"/>
  <c r="M3303" i="6"/>
  <c r="J3303" i="6"/>
  <c r="G3303" i="6"/>
  <c r="P3302" i="6"/>
  <c r="M3302" i="6"/>
  <c r="J3302" i="6"/>
  <c r="G3302" i="6"/>
  <c r="P3301" i="6"/>
  <c r="M3301" i="6"/>
  <c r="J3301" i="6"/>
  <c r="G3301" i="6"/>
  <c r="P3300" i="6"/>
  <c r="M3300" i="6"/>
  <c r="J3300" i="6"/>
  <c r="G3300" i="6"/>
  <c r="P3299" i="6"/>
  <c r="M3299" i="6"/>
  <c r="J3299" i="6"/>
  <c r="G3299" i="6"/>
  <c r="P3298" i="6"/>
  <c r="M3298" i="6"/>
  <c r="J3298" i="6"/>
  <c r="G3298" i="6"/>
  <c r="P3297" i="6"/>
  <c r="M3297" i="6"/>
  <c r="J3297" i="6"/>
  <c r="G3297" i="6"/>
  <c r="P3296" i="6"/>
  <c r="M3296" i="6"/>
  <c r="J3296" i="6"/>
  <c r="G3296" i="6"/>
  <c r="P3295" i="6"/>
  <c r="M3295" i="6"/>
  <c r="J3295" i="6"/>
  <c r="G3295" i="6"/>
  <c r="P3294" i="6"/>
  <c r="M3294" i="6"/>
  <c r="J3294" i="6"/>
  <c r="G3294" i="6"/>
  <c r="P3293" i="6"/>
  <c r="M3293" i="6"/>
  <c r="J3293" i="6"/>
  <c r="G3293" i="6"/>
  <c r="P3292" i="6"/>
  <c r="M3292" i="6"/>
  <c r="J3292" i="6"/>
  <c r="G3292" i="6"/>
  <c r="P3291" i="6"/>
  <c r="M3291" i="6"/>
  <c r="J3291" i="6"/>
  <c r="G3291" i="6"/>
  <c r="P3290" i="6"/>
  <c r="M3290" i="6"/>
  <c r="J3290" i="6"/>
  <c r="G3290" i="6"/>
  <c r="P3289" i="6"/>
  <c r="M3289" i="6"/>
  <c r="J3289" i="6"/>
  <c r="G3289" i="6"/>
  <c r="P3288" i="6"/>
  <c r="M3288" i="6"/>
  <c r="J3288" i="6"/>
  <c r="G3288" i="6"/>
  <c r="P3287" i="6"/>
  <c r="M3287" i="6"/>
  <c r="J3287" i="6"/>
  <c r="G3287" i="6"/>
  <c r="P3286" i="6"/>
  <c r="M3286" i="6"/>
  <c r="J3286" i="6"/>
  <c r="G3286" i="6"/>
  <c r="P3285" i="6"/>
  <c r="M3285" i="6"/>
  <c r="J3285" i="6"/>
  <c r="G3285" i="6"/>
  <c r="P3284" i="6"/>
  <c r="M3284" i="6"/>
  <c r="J3284" i="6"/>
  <c r="G3284" i="6"/>
  <c r="P3283" i="6"/>
  <c r="M3283" i="6"/>
  <c r="J3283" i="6"/>
  <c r="G3283" i="6"/>
  <c r="P3282" i="6"/>
  <c r="M3282" i="6"/>
  <c r="J3282" i="6"/>
  <c r="G3282" i="6"/>
  <c r="P3281" i="6"/>
  <c r="M3281" i="6"/>
  <c r="J3281" i="6"/>
  <c r="G3281" i="6"/>
  <c r="P3280" i="6"/>
  <c r="M3280" i="6"/>
  <c r="J3280" i="6"/>
  <c r="G3280" i="6"/>
  <c r="P3279" i="6"/>
  <c r="M3279" i="6"/>
  <c r="J3279" i="6"/>
  <c r="G3279" i="6"/>
  <c r="P3278" i="6"/>
  <c r="M3278" i="6"/>
  <c r="J3278" i="6"/>
  <c r="G3278" i="6"/>
  <c r="P3277" i="6"/>
  <c r="M3277" i="6"/>
  <c r="J3277" i="6"/>
  <c r="G3277" i="6"/>
  <c r="P3276" i="6"/>
  <c r="M3276" i="6"/>
  <c r="J3276" i="6"/>
  <c r="G3276" i="6"/>
  <c r="P3275" i="6"/>
  <c r="M3275" i="6"/>
  <c r="J3275" i="6"/>
  <c r="G3275" i="6"/>
  <c r="P3274" i="6"/>
  <c r="M3274" i="6"/>
  <c r="J3274" i="6"/>
  <c r="G3274" i="6"/>
  <c r="P3273" i="6"/>
  <c r="M3273" i="6"/>
  <c r="J3273" i="6"/>
  <c r="G3273" i="6"/>
  <c r="P3272" i="6"/>
  <c r="M3272" i="6"/>
  <c r="J3272" i="6"/>
  <c r="G3272" i="6"/>
  <c r="P3271" i="6"/>
  <c r="M3271" i="6"/>
  <c r="J3271" i="6"/>
  <c r="G3271" i="6"/>
  <c r="P3270" i="6"/>
  <c r="M3270" i="6"/>
  <c r="J3270" i="6"/>
  <c r="G3270" i="6"/>
  <c r="P3269" i="6"/>
  <c r="M3269" i="6"/>
  <c r="J3269" i="6"/>
  <c r="G3269" i="6"/>
  <c r="P3268" i="6"/>
  <c r="M3268" i="6"/>
  <c r="J3268" i="6"/>
  <c r="G3268" i="6"/>
  <c r="P3267" i="6"/>
  <c r="M3267" i="6"/>
  <c r="J3267" i="6"/>
  <c r="G3267" i="6"/>
  <c r="P3266" i="6"/>
  <c r="M3266" i="6"/>
  <c r="J3266" i="6"/>
  <c r="G3266" i="6"/>
  <c r="P3265" i="6"/>
  <c r="M3265" i="6"/>
  <c r="J3265" i="6"/>
  <c r="G3265" i="6"/>
  <c r="P3264" i="6"/>
  <c r="M3264" i="6"/>
  <c r="J3264" i="6"/>
  <c r="G3264" i="6"/>
  <c r="P3263" i="6"/>
  <c r="M3263" i="6"/>
  <c r="J3263" i="6"/>
  <c r="G3263" i="6"/>
  <c r="P3262" i="6"/>
  <c r="M3262" i="6"/>
  <c r="J3262" i="6"/>
  <c r="G3262" i="6"/>
  <c r="P3261" i="6"/>
  <c r="M3261" i="6"/>
  <c r="J3261" i="6"/>
  <c r="G3261" i="6"/>
  <c r="P3260" i="6"/>
  <c r="M3260" i="6"/>
  <c r="J3260" i="6"/>
  <c r="G3260" i="6"/>
  <c r="P3259" i="6"/>
  <c r="M3259" i="6"/>
  <c r="J3259" i="6"/>
  <c r="G3259" i="6"/>
  <c r="P3258" i="6"/>
  <c r="M3258" i="6"/>
  <c r="J3258" i="6"/>
  <c r="G3258" i="6"/>
  <c r="P3257" i="6"/>
  <c r="M3257" i="6"/>
  <c r="J3257" i="6"/>
  <c r="G3257" i="6"/>
  <c r="P3256" i="6"/>
  <c r="M3256" i="6"/>
  <c r="J3256" i="6"/>
  <c r="G3256" i="6"/>
  <c r="P3255" i="6"/>
  <c r="M3255" i="6"/>
  <c r="J3255" i="6"/>
  <c r="G3255" i="6"/>
  <c r="P3254" i="6"/>
  <c r="M3254" i="6"/>
  <c r="J3254" i="6"/>
  <c r="G3254" i="6"/>
  <c r="P3253" i="6"/>
  <c r="M3253" i="6"/>
  <c r="J3253" i="6"/>
  <c r="G3253" i="6"/>
  <c r="P3252" i="6"/>
  <c r="M3252" i="6"/>
  <c r="J3252" i="6"/>
  <c r="G3252" i="6"/>
  <c r="P3251" i="6"/>
  <c r="M3251" i="6"/>
  <c r="J3251" i="6"/>
  <c r="G3251" i="6"/>
  <c r="P3250" i="6"/>
  <c r="M3250" i="6"/>
  <c r="J3250" i="6"/>
  <c r="G3250" i="6"/>
  <c r="P3249" i="6"/>
  <c r="M3249" i="6"/>
  <c r="J3249" i="6"/>
  <c r="G3249" i="6"/>
  <c r="P3248" i="6"/>
  <c r="M3248" i="6"/>
  <c r="J3248" i="6"/>
  <c r="G3248" i="6"/>
  <c r="P3247" i="6"/>
  <c r="M3247" i="6"/>
  <c r="J3247" i="6"/>
  <c r="G3247" i="6"/>
  <c r="P3246" i="6"/>
  <c r="M3246" i="6"/>
  <c r="J3246" i="6"/>
  <c r="G3246" i="6"/>
  <c r="P3245" i="6"/>
  <c r="M3245" i="6"/>
  <c r="J3245" i="6"/>
  <c r="G3245" i="6"/>
  <c r="P3244" i="6"/>
  <c r="M3244" i="6"/>
  <c r="J3244" i="6"/>
  <c r="G3244" i="6"/>
  <c r="P3243" i="6"/>
  <c r="M3243" i="6"/>
  <c r="J3243" i="6"/>
  <c r="G3243" i="6"/>
  <c r="P3242" i="6"/>
  <c r="M3242" i="6"/>
  <c r="J3242" i="6"/>
  <c r="G3242" i="6"/>
  <c r="P3241" i="6"/>
  <c r="M3241" i="6"/>
  <c r="J3241" i="6"/>
  <c r="G3241" i="6"/>
  <c r="P3240" i="6"/>
  <c r="M3240" i="6"/>
  <c r="J3240" i="6"/>
  <c r="G3240" i="6"/>
  <c r="P3239" i="6"/>
  <c r="M3239" i="6"/>
  <c r="J3239" i="6"/>
  <c r="G3239" i="6"/>
  <c r="P3238" i="6"/>
  <c r="M3238" i="6"/>
  <c r="J3238" i="6"/>
  <c r="G3238" i="6"/>
  <c r="P3237" i="6"/>
  <c r="M3237" i="6"/>
  <c r="J3237" i="6"/>
  <c r="G3237" i="6"/>
  <c r="P3236" i="6"/>
  <c r="M3236" i="6"/>
  <c r="J3236" i="6"/>
  <c r="G3236" i="6"/>
  <c r="P3235" i="6"/>
  <c r="M3235" i="6"/>
  <c r="J3235" i="6"/>
  <c r="G3235" i="6"/>
  <c r="P3234" i="6"/>
  <c r="M3234" i="6"/>
  <c r="J3234" i="6"/>
  <c r="G3234" i="6"/>
  <c r="P3233" i="6"/>
  <c r="M3233" i="6"/>
  <c r="J3233" i="6"/>
  <c r="G3233" i="6"/>
  <c r="P3232" i="6"/>
  <c r="M3232" i="6"/>
  <c r="J3232" i="6"/>
  <c r="G3232" i="6"/>
  <c r="P3231" i="6"/>
  <c r="M3231" i="6"/>
  <c r="J3231" i="6"/>
  <c r="G3231" i="6"/>
  <c r="P3230" i="6"/>
  <c r="M3230" i="6"/>
  <c r="J3230" i="6"/>
  <c r="G3230" i="6"/>
  <c r="P3229" i="6"/>
  <c r="M3229" i="6"/>
  <c r="J3229" i="6"/>
  <c r="G3229" i="6"/>
  <c r="P3228" i="6"/>
  <c r="M3228" i="6"/>
  <c r="J3228" i="6"/>
  <c r="G3228" i="6"/>
  <c r="P3227" i="6"/>
  <c r="M3227" i="6"/>
  <c r="J3227" i="6"/>
  <c r="G3227" i="6"/>
  <c r="P3226" i="6"/>
  <c r="M3226" i="6"/>
  <c r="J3226" i="6"/>
  <c r="G3226" i="6"/>
  <c r="P3225" i="6"/>
  <c r="M3225" i="6"/>
  <c r="J3225" i="6"/>
  <c r="G3225" i="6"/>
  <c r="P3224" i="6"/>
  <c r="M3224" i="6"/>
  <c r="J3224" i="6"/>
  <c r="G3224" i="6"/>
  <c r="P3223" i="6"/>
  <c r="M3223" i="6"/>
  <c r="J3223" i="6"/>
  <c r="G3223" i="6"/>
  <c r="P3222" i="6"/>
  <c r="M3222" i="6"/>
  <c r="J3222" i="6"/>
  <c r="G3222" i="6"/>
  <c r="P3221" i="6"/>
  <c r="M3221" i="6"/>
  <c r="J3221" i="6"/>
  <c r="G3221" i="6"/>
  <c r="P3220" i="6"/>
  <c r="M3220" i="6"/>
  <c r="J3220" i="6"/>
  <c r="G3220" i="6"/>
  <c r="P3219" i="6"/>
  <c r="M3219" i="6"/>
  <c r="J3219" i="6"/>
  <c r="G3219" i="6"/>
  <c r="P3218" i="6"/>
  <c r="M3218" i="6"/>
  <c r="J3218" i="6"/>
  <c r="G3218" i="6"/>
  <c r="P3217" i="6"/>
  <c r="M3217" i="6"/>
  <c r="J3217" i="6"/>
  <c r="G3217" i="6"/>
  <c r="P3216" i="6"/>
  <c r="M3216" i="6"/>
  <c r="J3216" i="6"/>
  <c r="G3216" i="6"/>
  <c r="P3215" i="6"/>
  <c r="M3215" i="6"/>
  <c r="J3215" i="6"/>
  <c r="G3215" i="6"/>
  <c r="P3214" i="6"/>
  <c r="M3214" i="6"/>
  <c r="J3214" i="6"/>
  <c r="G3214" i="6"/>
  <c r="P3213" i="6"/>
  <c r="M3213" i="6"/>
  <c r="J3213" i="6"/>
  <c r="G3213" i="6"/>
  <c r="P3212" i="6"/>
  <c r="M3212" i="6"/>
  <c r="J3212" i="6"/>
  <c r="G3212" i="6"/>
  <c r="P3211" i="6"/>
  <c r="M3211" i="6"/>
  <c r="J3211" i="6"/>
  <c r="G3211" i="6"/>
  <c r="P3210" i="6"/>
  <c r="M3210" i="6"/>
  <c r="J3210" i="6"/>
  <c r="G3210" i="6"/>
  <c r="P3209" i="6"/>
  <c r="M3209" i="6"/>
  <c r="J3209" i="6"/>
  <c r="G3209" i="6"/>
  <c r="P3208" i="6"/>
  <c r="M3208" i="6"/>
  <c r="J3208" i="6"/>
  <c r="G3208" i="6"/>
  <c r="P3207" i="6"/>
  <c r="M3207" i="6"/>
  <c r="J3207" i="6"/>
  <c r="G3207" i="6"/>
  <c r="P3206" i="6"/>
  <c r="M3206" i="6"/>
  <c r="J3206" i="6"/>
  <c r="G3206" i="6"/>
  <c r="P3205" i="6"/>
  <c r="M3205" i="6"/>
  <c r="J3205" i="6"/>
  <c r="G3205" i="6"/>
  <c r="P3204" i="6"/>
  <c r="M3204" i="6"/>
  <c r="J3204" i="6"/>
  <c r="G3204" i="6"/>
  <c r="P3203" i="6"/>
  <c r="M3203" i="6"/>
  <c r="J3203" i="6"/>
  <c r="G3203" i="6"/>
  <c r="P3202" i="6"/>
  <c r="M3202" i="6"/>
  <c r="J3202" i="6"/>
  <c r="G3202" i="6"/>
  <c r="P3201" i="6"/>
  <c r="M3201" i="6"/>
  <c r="J3201" i="6"/>
  <c r="G3201" i="6"/>
  <c r="P3200" i="6"/>
  <c r="M3200" i="6"/>
  <c r="J3200" i="6"/>
  <c r="G3200" i="6"/>
  <c r="P3199" i="6"/>
  <c r="M3199" i="6"/>
  <c r="J3199" i="6"/>
  <c r="G3199" i="6"/>
  <c r="P3198" i="6"/>
  <c r="M3198" i="6"/>
  <c r="J3198" i="6"/>
  <c r="G3198" i="6"/>
  <c r="P3197" i="6"/>
  <c r="M3197" i="6"/>
  <c r="J3197" i="6"/>
  <c r="G3197" i="6"/>
  <c r="P3196" i="6"/>
  <c r="M3196" i="6"/>
  <c r="J3196" i="6"/>
  <c r="G3196" i="6"/>
  <c r="P3195" i="6"/>
  <c r="M3195" i="6"/>
  <c r="J3195" i="6"/>
  <c r="G3195" i="6"/>
  <c r="P3194" i="6"/>
  <c r="M3194" i="6"/>
  <c r="J3194" i="6"/>
  <c r="G3194" i="6"/>
  <c r="P3193" i="6"/>
  <c r="M3193" i="6"/>
  <c r="J3193" i="6"/>
  <c r="G3193" i="6"/>
  <c r="P3192" i="6"/>
  <c r="M3192" i="6"/>
  <c r="J3192" i="6"/>
  <c r="G3192" i="6"/>
  <c r="P3191" i="6"/>
  <c r="M3191" i="6"/>
  <c r="J3191" i="6"/>
  <c r="G3191" i="6"/>
  <c r="P3190" i="6"/>
  <c r="M3190" i="6"/>
  <c r="J3190" i="6"/>
  <c r="G3190" i="6"/>
  <c r="P3189" i="6"/>
  <c r="M3189" i="6"/>
  <c r="J3189" i="6"/>
  <c r="G3189" i="6"/>
  <c r="P3188" i="6"/>
  <c r="M3188" i="6"/>
  <c r="J3188" i="6"/>
  <c r="G3188" i="6"/>
  <c r="P3187" i="6"/>
  <c r="M3187" i="6"/>
  <c r="J3187" i="6"/>
  <c r="G3187" i="6"/>
  <c r="P3186" i="6"/>
  <c r="M3186" i="6"/>
  <c r="J3186" i="6"/>
  <c r="G3186" i="6"/>
  <c r="P3185" i="6"/>
  <c r="M3185" i="6"/>
  <c r="J3185" i="6"/>
  <c r="G3185" i="6"/>
  <c r="P3184" i="6"/>
  <c r="M3184" i="6"/>
  <c r="J3184" i="6"/>
  <c r="G3184" i="6"/>
  <c r="P3183" i="6"/>
  <c r="M3183" i="6"/>
  <c r="J3183" i="6"/>
  <c r="G3183" i="6"/>
  <c r="P3182" i="6"/>
  <c r="M3182" i="6"/>
  <c r="J3182" i="6"/>
  <c r="G3182" i="6"/>
  <c r="P3181" i="6"/>
  <c r="M3181" i="6"/>
  <c r="J3181" i="6"/>
  <c r="G3181" i="6"/>
  <c r="P3180" i="6"/>
  <c r="M3180" i="6"/>
  <c r="J3180" i="6"/>
  <c r="G3180" i="6"/>
  <c r="P3179" i="6"/>
  <c r="M3179" i="6"/>
  <c r="J3179" i="6"/>
  <c r="G3179" i="6"/>
  <c r="P3178" i="6"/>
  <c r="M3178" i="6"/>
  <c r="J3178" i="6"/>
  <c r="G3178" i="6"/>
  <c r="P3177" i="6"/>
  <c r="M3177" i="6"/>
  <c r="J3177" i="6"/>
  <c r="G3177" i="6"/>
  <c r="P3176" i="6"/>
  <c r="M3176" i="6"/>
  <c r="J3176" i="6"/>
  <c r="G3176" i="6"/>
  <c r="P3175" i="6"/>
  <c r="M3175" i="6"/>
  <c r="J3175" i="6"/>
  <c r="G3175" i="6"/>
  <c r="P3174" i="6"/>
  <c r="M3174" i="6"/>
  <c r="J3174" i="6"/>
  <c r="G3174" i="6"/>
  <c r="P3173" i="6"/>
  <c r="M3173" i="6"/>
  <c r="J3173" i="6"/>
  <c r="G3173" i="6"/>
  <c r="P3172" i="6"/>
  <c r="M3172" i="6"/>
  <c r="J3172" i="6"/>
  <c r="G3172" i="6"/>
  <c r="P3171" i="6"/>
  <c r="M3171" i="6"/>
  <c r="J3171" i="6"/>
  <c r="G3171" i="6"/>
  <c r="P3170" i="6"/>
  <c r="M3170" i="6"/>
  <c r="J3170" i="6"/>
  <c r="G3170" i="6"/>
  <c r="P3169" i="6"/>
  <c r="M3169" i="6"/>
  <c r="J3169" i="6"/>
  <c r="G3169" i="6"/>
  <c r="P3168" i="6"/>
  <c r="M3168" i="6"/>
  <c r="J3168" i="6"/>
  <c r="G3168" i="6"/>
  <c r="P3167" i="6"/>
  <c r="M3167" i="6"/>
  <c r="J3167" i="6"/>
  <c r="G3167" i="6"/>
  <c r="P3166" i="6"/>
  <c r="M3166" i="6"/>
  <c r="J3166" i="6"/>
  <c r="G3166" i="6"/>
  <c r="P3165" i="6"/>
  <c r="M3165" i="6"/>
  <c r="J3165" i="6"/>
  <c r="G3165" i="6"/>
  <c r="P3164" i="6"/>
  <c r="M3164" i="6"/>
  <c r="J3164" i="6"/>
  <c r="G3164" i="6"/>
  <c r="P3163" i="6"/>
  <c r="M3163" i="6"/>
  <c r="J3163" i="6"/>
  <c r="G3163" i="6"/>
  <c r="P3162" i="6"/>
  <c r="M3162" i="6"/>
  <c r="J3162" i="6"/>
  <c r="G3162" i="6"/>
  <c r="P3161" i="6"/>
  <c r="M3161" i="6"/>
  <c r="J3161" i="6"/>
  <c r="G3161" i="6"/>
  <c r="P3160" i="6"/>
  <c r="M3160" i="6"/>
  <c r="J3160" i="6"/>
  <c r="G3160" i="6"/>
  <c r="P3159" i="6"/>
  <c r="M3159" i="6"/>
  <c r="J3159" i="6"/>
  <c r="G3159" i="6"/>
  <c r="P3158" i="6"/>
  <c r="M3158" i="6"/>
  <c r="J3158" i="6"/>
  <c r="G3158" i="6"/>
  <c r="P3157" i="6"/>
  <c r="M3157" i="6"/>
  <c r="J3157" i="6"/>
  <c r="G3157" i="6"/>
  <c r="P3156" i="6"/>
  <c r="M3156" i="6"/>
  <c r="J3156" i="6"/>
  <c r="G3156" i="6"/>
  <c r="P3155" i="6"/>
  <c r="M3155" i="6"/>
  <c r="J3155" i="6"/>
  <c r="G3155" i="6"/>
  <c r="P3154" i="6"/>
  <c r="M3154" i="6"/>
  <c r="J3154" i="6"/>
  <c r="G3154" i="6"/>
  <c r="P3153" i="6"/>
  <c r="M3153" i="6"/>
  <c r="J3153" i="6"/>
  <c r="G3153" i="6"/>
  <c r="P3152" i="6"/>
  <c r="M3152" i="6"/>
  <c r="J3152" i="6"/>
  <c r="G3152" i="6"/>
  <c r="P3151" i="6"/>
  <c r="M3151" i="6"/>
  <c r="J3151" i="6"/>
  <c r="G3151" i="6"/>
  <c r="P3150" i="6"/>
  <c r="M3150" i="6"/>
  <c r="J3150" i="6"/>
  <c r="G3150" i="6"/>
  <c r="P3149" i="6"/>
  <c r="M3149" i="6"/>
  <c r="J3149" i="6"/>
  <c r="G3149" i="6"/>
  <c r="P3148" i="6"/>
  <c r="M3148" i="6"/>
  <c r="J3148" i="6"/>
  <c r="G3148" i="6"/>
  <c r="P3147" i="6"/>
  <c r="M3147" i="6"/>
  <c r="J3147" i="6"/>
  <c r="G3147" i="6"/>
  <c r="P3146" i="6"/>
  <c r="M3146" i="6"/>
  <c r="J3146" i="6"/>
  <c r="G3146" i="6"/>
  <c r="P3145" i="6"/>
  <c r="M3145" i="6"/>
  <c r="J3145" i="6"/>
  <c r="G3145" i="6"/>
  <c r="P3144" i="6"/>
  <c r="M3144" i="6"/>
  <c r="J3144" i="6"/>
  <c r="G3144" i="6"/>
  <c r="P3143" i="6"/>
  <c r="M3143" i="6"/>
  <c r="J3143" i="6"/>
  <c r="G3143" i="6"/>
  <c r="P3142" i="6"/>
  <c r="M3142" i="6"/>
  <c r="J3142" i="6"/>
  <c r="G3142" i="6"/>
  <c r="P3141" i="6"/>
  <c r="M3141" i="6"/>
  <c r="J3141" i="6"/>
  <c r="G3141" i="6"/>
  <c r="P3140" i="6"/>
  <c r="M3140" i="6"/>
  <c r="J3140" i="6"/>
  <c r="G3140" i="6"/>
  <c r="P3139" i="6"/>
  <c r="M3139" i="6"/>
  <c r="J3139" i="6"/>
  <c r="G3139" i="6"/>
  <c r="P3138" i="6"/>
  <c r="M3138" i="6"/>
  <c r="J3138" i="6"/>
  <c r="G3138" i="6"/>
  <c r="P3137" i="6"/>
  <c r="M3137" i="6"/>
  <c r="J3137" i="6"/>
  <c r="G3137" i="6"/>
  <c r="P3136" i="6"/>
  <c r="M3136" i="6"/>
  <c r="J3136" i="6"/>
  <c r="G3136" i="6"/>
  <c r="P3135" i="6"/>
  <c r="M3135" i="6"/>
  <c r="J3135" i="6"/>
  <c r="G3135" i="6"/>
  <c r="P3134" i="6"/>
  <c r="M3134" i="6"/>
  <c r="J3134" i="6"/>
  <c r="G3134" i="6"/>
  <c r="P3133" i="6"/>
  <c r="M3133" i="6"/>
  <c r="J3133" i="6"/>
  <c r="G3133" i="6"/>
  <c r="P3132" i="6"/>
  <c r="M3132" i="6"/>
  <c r="J3132" i="6"/>
  <c r="G3132" i="6"/>
  <c r="P3131" i="6"/>
  <c r="M3131" i="6"/>
  <c r="J3131" i="6"/>
  <c r="G3131" i="6"/>
  <c r="P3130" i="6"/>
  <c r="M3130" i="6"/>
  <c r="J3130" i="6"/>
  <c r="G3130" i="6"/>
  <c r="P3129" i="6"/>
  <c r="M3129" i="6"/>
  <c r="J3129" i="6"/>
  <c r="G3129" i="6"/>
  <c r="P3128" i="6"/>
  <c r="M3128" i="6"/>
  <c r="J3128" i="6"/>
  <c r="G3128" i="6"/>
  <c r="P3127" i="6"/>
  <c r="M3127" i="6"/>
  <c r="J3127" i="6"/>
  <c r="G3127" i="6"/>
  <c r="P3126" i="6"/>
  <c r="M3126" i="6"/>
  <c r="J3126" i="6"/>
  <c r="G3126" i="6"/>
  <c r="P3125" i="6"/>
  <c r="M3125" i="6"/>
  <c r="J3125" i="6"/>
  <c r="G3125" i="6"/>
  <c r="P3124" i="6"/>
  <c r="M3124" i="6"/>
  <c r="J3124" i="6"/>
  <c r="G3124" i="6"/>
  <c r="P3123" i="6"/>
  <c r="M3123" i="6"/>
  <c r="J3123" i="6"/>
  <c r="G3123" i="6"/>
  <c r="P3122" i="6"/>
  <c r="M3122" i="6"/>
  <c r="J3122" i="6"/>
  <c r="G3122" i="6"/>
  <c r="P3121" i="6"/>
  <c r="M3121" i="6"/>
  <c r="J3121" i="6"/>
  <c r="G3121" i="6"/>
  <c r="P3120" i="6"/>
  <c r="M3120" i="6"/>
  <c r="J3120" i="6"/>
  <c r="G3120" i="6"/>
  <c r="P3119" i="6"/>
  <c r="M3119" i="6"/>
  <c r="J3119" i="6"/>
  <c r="G3119" i="6"/>
  <c r="P3118" i="6"/>
  <c r="M3118" i="6"/>
  <c r="J3118" i="6"/>
  <c r="G3118" i="6"/>
  <c r="P3117" i="6"/>
  <c r="M3117" i="6"/>
  <c r="J3117" i="6"/>
  <c r="G3117" i="6"/>
  <c r="P3116" i="6"/>
  <c r="M3116" i="6"/>
  <c r="J3116" i="6"/>
  <c r="G3116" i="6"/>
  <c r="P3115" i="6"/>
  <c r="M3115" i="6"/>
  <c r="J3115" i="6"/>
  <c r="G3115" i="6"/>
  <c r="P3114" i="6"/>
  <c r="M3114" i="6"/>
  <c r="J3114" i="6"/>
  <c r="G3114" i="6"/>
  <c r="P3113" i="6"/>
  <c r="M3113" i="6"/>
  <c r="J3113" i="6"/>
  <c r="G3113" i="6"/>
  <c r="P3112" i="6"/>
  <c r="M3112" i="6"/>
  <c r="J3112" i="6"/>
  <c r="G3112" i="6"/>
  <c r="P3111" i="6"/>
  <c r="M3111" i="6"/>
  <c r="J3111" i="6"/>
  <c r="G3111" i="6"/>
  <c r="P3110" i="6"/>
  <c r="M3110" i="6"/>
  <c r="J3110" i="6"/>
  <c r="G3110" i="6"/>
  <c r="P3109" i="6"/>
  <c r="M3109" i="6"/>
  <c r="J3109" i="6"/>
  <c r="G3109" i="6"/>
  <c r="P3108" i="6"/>
  <c r="M3108" i="6"/>
  <c r="J3108" i="6"/>
  <c r="G3108" i="6"/>
  <c r="P3107" i="6"/>
  <c r="M3107" i="6"/>
  <c r="J3107" i="6"/>
  <c r="G3107" i="6"/>
  <c r="P3106" i="6"/>
  <c r="M3106" i="6"/>
  <c r="J3106" i="6"/>
  <c r="G3106" i="6"/>
  <c r="P3105" i="6"/>
  <c r="M3105" i="6"/>
  <c r="J3105" i="6"/>
  <c r="G3105" i="6"/>
  <c r="P3104" i="6"/>
  <c r="M3104" i="6"/>
  <c r="J3104" i="6"/>
  <c r="G3104" i="6"/>
  <c r="P3103" i="6"/>
  <c r="M3103" i="6"/>
  <c r="J3103" i="6"/>
  <c r="G3103" i="6"/>
  <c r="P3102" i="6"/>
  <c r="M3102" i="6"/>
  <c r="J3102" i="6"/>
  <c r="G3102" i="6"/>
  <c r="P3101" i="6"/>
  <c r="M3101" i="6"/>
  <c r="J3101" i="6"/>
  <c r="G3101" i="6"/>
  <c r="P3100" i="6"/>
  <c r="M3100" i="6"/>
  <c r="J3100" i="6"/>
  <c r="G3100" i="6"/>
  <c r="P3099" i="6"/>
  <c r="M3099" i="6"/>
  <c r="J3099" i="6"/>
  <c r="G3099" i="6"/>
  <c r="P3098" i="6"/>
  <c r="M3098" i="6"/>
  <c r="J3098" i="6"/>
  <c r="G3098" i="6"/>
  <c r="P3097" i="6"/>
  <c r="M3097" i="6"/>
  <c r="J3097" i="6"/>
  <c r="G3097" i="6"/>
  <c r="P3096" i="6"/>
  <c r="M3096" i="6"/>
  <c r="J3096" i="6"/>
  <c r="G3096" i="6"/>
  <c r="P3095" i="6"/>
  <c r="M3095" i="6"/>
  <c r="J3095" i="6"/>
  <c r="G3095" i="6"/>
  <c r="P3094" i="6"/>
  <c r="M3094" i="6"/>
  <c r="J3094" i="6"/>
  <c r="G3094" i="6"/>
  <c r="P3093" i="6"/>
  <c r="M3093" i="6"/>
  <c r="J3093" i="6"/>
  <c r="G3093" i="6"/>
  <c r="P3092" i="6"/>
  <c r="M3092" i="6"/>
  <c r="J3092" i="6"/>
  <c r="G3092" i="6"/>
  <c r="P3091" i="6"/>
  <c r="M3091" i="6"/>
  <c r="J3091" i="6"/>
  <c r="G3091" i="6"/>
  <c r="P3090" i="6"/>
  <c r="M3090" i="6"/>
  <c r="J3090" i="6"/>
  <c r="G3090" i="6"/>
  <c r="P3089" i="6"/>
  <c r="M3089" i="6"/>
  <c r="J3089" i="6"/>
  <c r="G3089" i="6"/>
  <c r="P3088" i="6"/>
  <c r="M3088" i="6"/>
  <c r="J3088" i="6"/>
  <c r="G3088" i="6"/>
  <c r="P3087" i="6"/>
  <c r="M3087" i="6"/>
  <c r="J3087" i="6"/>
  <c r="G3087" i="6"/>
  <c r="P3086" i="6"/>
  <c r="M3086" i="6"/>
  <c r="J3086" i="6"/>
  <c r="G3086" i="6"/>
  <c r="P3085" i="6"/>
  <c r="M3085" i="6"/>
  <c r="J3085" i="6"/>
  <c r="G3085" i="6"/>
  <c r="P3084" i="6"/>
  <c r="M3084" i="6"/>
  <c r="J3084" i="6"/>
  <c r="G3084" i="6"/>
  <c r="P3083" i="6"/>
  <c r="M3083" i="6"/>
  <c r="J3083" i="6"/>
  <c r="G3083" i="6"/>
  <c r="P3082" i="6"/>
  <c r="M3082" i="6"/>
  <c r="J3082" i="6"/>
  <c r="G3082" i="6"/>
  <c r="P3081" i="6"/>
  <c r="M3081" i="6"/>
  <c r="J3081" i="6"/>
  <c r="G3081" i="6"/>
  <c r="P3080" i="6"/>
  <c r="M3080" i="6"/>
  <c r="J3080" i="6"/>
  <c r="G3080" i="6"/>
  <c r="P3079" i="6"/>
  <c r="M3079" i="6"/>
  <c r="J3079" i="6"/>
  <c r="G3079" i="6"/>
  <c r="P3078" i="6"/>
  <c r="M3078" i="6"/>
  <c r="J3078" i="6"/>
  <c r="G3078" i="6"/>
  <c r="P3077" i="6"/>
  <c r="M3077" i="6"/>
  <c r="J3077" i="6"/>
  <c r="G3077" i="6"/>
  <c r="P3076" i="6"/>
  <c r="M3076" i="6"/>
  <c r="J3076" i="6"/>
  <c r="G3076" i="6"/>
  <c r="P3075" i="6"/>
  <c r="M3075" i="6"/>
  <c r="J3075" i="6"/>
  <c r="G3075" i="6"/>
  <c r="P3074" i="6"/>
  <c r="M3074" i="6"/>
  <c r="J3074" i="6"/>
  <c r="G3074" i="6"/>
  <c r="P3073" i="6"/>
  <c r="M3073" i="6"/>
  <c r="J3073" i="6"/>
  <c r="G3073" i="6"/>
  <c r="P3072" i="6"/>
  <c r="M3072" i="6"/>
  <c r="J3072" i="6"/>
  <c r="G3072" i="6"/>
  <c r="P3071" i="6"/>
  <c r="M3071" i="6"/>
  <c r="J3071" i="6"/>
  <c r="G3071" i="6"/>
  <c r="P3070" i="6"/>
  <c r="M3070" i="6"/>
  <c r="J3070" i="6"/>
  <c r="G3070" i="6"/>
  <c r="P3069" i="6"/>
  <c r="M3069" i="6"/>
  <c r="J3069" i="6"/>
  <c r="G3069" i="6"/>
  <c r="P3068" i="6"/>
  <c r="M3068" i="6"/>
  <c r="J3068" i="6"/>
  <c r="G3068" i="6"/>
  <c r="P3067" i="6"/>
  <c r="M3067" i="6"/>
  <c r="J3067" i="6"/>
  <c r="G3067" i="6"/>
  <c r="P3066" i="6"/>
  <c r="M3066" i="6"/>
  <c r="J3066" i="6"/>
  <c r="G3066" i="6"/>
  <c r="P3065" i="6"/>
  <c r="M3065" i="6"/>
  <c r="J3065" i="6"/>
  <c r="G3065" i="6"/>
  <c r="P3064" i="6"/>
  <c r="M3064" i="6"/>
  <c r="J3064" i="6"/>
  <c r="G3064" i="6"/>
  <c r="P3063" i="6"/>
  <c r="M3063" i="6"/>
  <c r="J3063" i="6"/>
  <c r="G3063" i="6"/>
  <c r="P3062" i="6"/>
  <c r="M3062" i="6"/>
  <c r="J3062" i="6"/>
  <c r="G3062" i="6"/>
  <c r="P3061" i="6"/>
  <c r="M3061" i="6"/>
  <c r="J3061" i="6"/>
  <c r="G3061" i="6"/>
  <c r="P3060" i="6"/>
  <c r="M3060" i="6"/>
  <c r="J3060" i="6"/>
  <c r="G3060" i="6"/>
  <c r="P3059" i="6"/>
  <c r="M3059" i="6"/>
  <c r="J3059" i="6"/>
  <c r="G3059" i="6"/>
  <c r="P3058" i="6"/>
  <c r="M3058" i="6"/>
  <c r="J3058" i="6"/>
  <c r="G3058" i="6"/>
  <c r="P3057" i="6"/>
  <c r="M3057" i="6"/>
  <c r="J3057" i="6"/>
  <c r="G3057" i="6"/>
  <c r="P3056" i="6"/>
  <c r="M3056" i="6"/>
  <c r="J3056" i="6"/>
  <c r="G3056" i="6"/>
  <c r="P3055" i="6"/>
  <c r="M3055" i="6"/>
  <c r="J3055" i="6"/>
  <c r="G3055" i="6"/>
  <c r="P3054" i="6"/>
  <c r="M3054" i="6"/>
  <c r="J3054" i="6"/>
  <c r="G3054" i="6"/>
  <c r="P3053" i="6"/>
  <c r="M3053" i="6"/>
  <c r="J3053" i="6"/>
  <c r="G3053" i="6"/>
  <c r="P3052" i="6"/>
  <c r="M3052" i="6"/>
  <c r="J3052" i="6"/>
  <c r="G3052" i="6"/>
  <c r="P3051" i="6"/>
  <c r="M3051" i="6"/>
  <c r="J3051" i="6"/>
  <c r="G3051" i="6"/>
  <c r="P3050" i="6"/>
  <c r="M3050" i="6"/>
  <c r="J3050" i="6"/>
  <c r="G3050" i="6"/>
  <c r="P3049" i="6"/>
  <c r="M3049" i="6"/>
  <c r="J3049" i="6"/>
  <c r="G3049" i="6"/>
  <c r="P3048" i="6"/>
  <c r="M3048" i="6"/>
  <c r="J3048" i="6"/>
  <c r="G3048" i="6"/>
  <c r="P3047" i="6"/>
  <c r="M3047" i="6"/>
  <c r="J3047" i="6"/>
  <c r="G3047" i="6"/>
  <c r="P3046" i="6"/>
  <c r="M3046" i="6"/>
  <c r="J3046" i="6"/>
  <c r="G3046" i="6"/>
  <c r="P3045" i="6"/>
  <c r="M3045" i="6"/>
  <c r="J3045" i="6"/>
  <c r="G3045" i="6"/>
  <c r="P3044" i="6"/>
  <c r="M3044" i="6"/>
  <c r="J3044" i="6"/>
  <c r="G3044" i="6"/>
  <c r="P3043" i="6"/>
  <c r="M3043" i="6"/>
  <c r="J3043" i="6"/>
  <c r="G3043" i="6"/>
  <c r="P3042" i="6"/>
  <c r="M3042" i="6"/>
  <c r="J3042" i="6"/>
  <c r="G3042" i="6"/>
  <c r="P3041" i="6"/>
  <c r="M3041" i="6"/>
  <c r="J3041" i="6"/>
  <c r="G3041" i="6"/>
  <c r="P3040" i="6"/>
  <c r="M3040" i="6"/>
  <c r="J3040" i="6"/>
  <c r="G3040" i="6"/>
  <c r="P3039" i="6"/>
  <c r="M3039" i="6"/>
  <c r="J3039" i="6"/>
  <c r="G3039" i="6"/>
  <c r="P3038" i="6"/>
  <c r="M3038" i="6"/>
  <c r="J3038" i="6"/>
  <c r="G3038" i="6"/>
  <c r="P3037" i="6"/>
  <c r="M3037" i="6"/>
  <c r="J3037" i="6"/>
  <c r="G3037" i="6"/>
  <c r="P3036" i="6"/>
  <c r="M3036" i="6"/>
  <c r="J3036" i="6"/>
  <c r="G3036" i="6"/>
  <c r="P3035" i="6"/>
  <c r="M3035" i="6"/>
  <c r="J3035" i="6"/>
  <c r="G3035" i="6"/>
  <c r="P3034" i="6"/>
  <c r="M3034" i="6"/>
  <c r="J3034" i="6"/>
  <c r="G3034" i="6"/>
  <c r="P3033" i="6"/>
  <c r="M3033" i="6"/>
  <c r="J3033" i="6"/>
  <c r="G3033" i="6"/>
  <c r="P3032" i="6"/>
  <c r="M3032" i="6"/>
  <c r="J3032" i="6"/>
  <c r="G3032" i="6"/>
  <c r="P3031" i="6"/>
  <c r="M3031" i="6"/>
  <c r="J3031" i="6"/>
  <c r="G3031" i="6"/>
  <c r="P3030" i="6"/>
  <c r="M3030" i="6"/>
  <c r="J3030" i="6"/>
  <c r="G3030" i="6"/>
  <c r="P3029" i="6"/>
  <c r="M3029" i="6"/>
  <c r="J3029" i="6"/>
  <c r="G3029" i="6"/>
  <c r="P3028" i="6"/>
  <c r="M3028" i="6"/>
  <c r="J3028" i="6"/>
  <c r="G3028" i="6"/>
  <c r="P3027" i="6"/>
  <c r="M3027" i="6"/>
  <c r="J3027" i="6"/>
  <c r="G3027" i="6"/>
  <c r="P3026" i="6"/>
  <c r="M3026" i="6"/>
  <c r="J3026" i="6"/>
  <c r="G3026" i="6"/>
  <c r="P3025" i="6"/>
  <c r="M3025" i="6"/>
  <c r="J3025" i="6"/>
  <c r="G3025" i="6"/>
  <c r="P3024" i="6"/>
  <c r="M3024" i="6"/>
  <c r="J3024" i="6"/>
  <c r="G3024" i="6"/>
  <c r="P3023" i="6"/>
  <c r="M3023" i="6"/>
  <c r="J3023" i="6"/>
  <c r="G3023" i="6"/>
  <c r="P3022" i="6"/>
  <c r="M3022" i="6"/>
  <c r="J3022" i="6"/>
  <c r="G3022" i="6"/>
  <c r="P3021" i="6"/>
  <c r="M3021" i="6"/>
  <c r="J3021" i="6"/>
  <c r="G3021" i="6"/>
  <c r="P3020" i="6"/>
  <c r="M3020" i="6"/>
  <c r="J3020" i="6"/>
  <c r="G3020" i="6"/>
  <c r="P3019" i="6"/>
  <c r="M3019" i="6"/>
  <c r="J3019" i="6"/>
  <c r="G3019" i="6"/>
  <c r="P3018" i="6"/>
  <c r="M3018" i="6"/>
  <c r="J3018" i="6"/>
  <c r="G3018" i="6"/>
  <c r="P3017" i="6"/>
  <c r="M3017" i="6"/>
  <c r="J3017" i="6"/>
  <c r="G3017" i="6"/>
  <c r="P3016" i="6"/>
  <c r="M3016" i="6"/>
  <c r="J3016" i="6"/>
  <c r="G3016" i="6"/>
  <c r="P3015" i="6"/>
  <c r="M3015" i="6"/>
  <c r="J3015" i="6"/>
  <c r="G3015" i="6"/>
  <c r="P3014" i="6"/>
  <c r="M3014" i="6"/>
  <c r="J3014" i="6"/>
  <c r="G3014" i="6"/>
  <c r="P3013" i="6"/>
  <c r="M3013" i="6"/>
  <c r="J3013" i="6"/>
  <c r="G3013" i="6"/>
  <c r="P3012" i="6"/>
  <c r="M3012" i="6"/>
  <c r="J3012" i="6"/>
  <c r="G3012" i="6"/>
  <c r="P3011" i="6"/>
  <c r="M3011" i="6"/>
  <c r="J3011" i="6"/>
  <c r="G3011" i="6"/>
  <c r="P3010" i="6"/>
  <c r="M3010" i="6"/>
  <c r="J3010" i="6"/>
  <c r="G3010" i="6"/>
  <c r="P3009" i="6"/>
  <c r="M3009" i="6"/>
  <c r="J3009" i="6"/>
  <c r="G3009" i="6"/>
  <c r="P3008" i="6"/>
  <c r="M3008" i="6"/>
  <c r="J3008" i="6"/>
  <c r="G3008" i="6"/>
  <c r="P3007" i="6"/>
  <c r="M3007" i="6"/>
  <c r="J3007" i="6"/>
  <c r="G3007" i="6"/>
  <c r="P3006" i="6"/>
  <c r="M3006" i="6"/>
  <c r="J3006" i="6"/>
  <c r="G3006" i="6"/>
  <c r="P3005" i="6"/>
  <c r="M3005" i="6"/>
  <c r="J3005" i="6"/>
  <c r="G3005" i="6"/>
  <c r="P3004" i="6"/>
  <c r="M3004" i="6"/>
  <c r="J3004" i="6"/>
  <c r="G3004" i="6"/>
  <c r="P3003" i="6"/>
  <c r="M3003" i="6"/>
  <c r="J3003" i="6"/>
  <c r="G3003" i="6"/>
  <c r="P3002" i="6"/>
  <c r="M3002" i="6"/>
  <c r="J3002" i="6"/>
  <c r="G3002" i="6"/>
  <c r="P3001" i="6"/>
  <c r="M3001" i="6"/>
  <c r="J3001" i="6"/>
  <c r="G3001" i="6"/>
  <c r="P3000" i="6"/>
  <c r="M3000" i="6"/>
  <c r="J3000" i="6"/>
  <c r="G3000" i="6"/>
  <c r="P2999" i="6"/>
  <c r="M2999" i="6"/>
  <c r="J2999" i="6"/>
  <c r="G2999" i="6"/>
  <c r="P2998" i="6"/>
  <c r="M2998" i="6"/>
  <c r="J2998" i="6"/>
  <c r="G2998" i="6"/>
  <c r="P2997" i="6"/>
  <c r="M2997" i="6"/>
  <c r="J2997" i="6"/>
  <c r="G2997" i="6"/>
  <c r="P2996" i="6"/>
  <c r="M2996" i="6"/>
  <c r="J2996" i="6"/>
  <c r="G2996" i="6"/>
  <c r="P2995" i="6"/>
  <c r="M2995" i="6"/>
  <c r="J2995" i="6"/>
  <c r="G2995" i="6"/>
  <c r="P2994" i="6"/>
  <c r="M2994" i="6"/>
  <c r="J2994" i="6"/>
  <c r="G2994" i="6"/>
  <c r="P2993" i="6"/>
  <c r="M2993" i="6"/>
  <c r="J2993" i="6"/>
  <c r="G2993" i="6"/>
  <c r="P2992" i="6"/>
  <c r="M2992" i="6"/>
  <c r="J2992" i="6"/>
  <c r="G2992" i="6"/>
  <c r="P2991" i="6"/>
  <c r="M2991" i="6"/>
  <c r="J2991" i="6"/>
  <c r="G2991" i="6"/>
  <c r="P2990" i="6"/>
  <c r="M2990" i="6"/>
  <c r="J2990" i="6"/>
  <c r="G2990" i="6"/>
  <c r="P2989" i="6"/>
  <c r="M2989" i="6"/>
  <c r="J2989" i="6"/>
  <c r="G2989" i="6"/>
  <c r="P2988" i="6"/>
  <c r="M2988" i="6"/>
  <c r="J2988" i="6"/>
  <c r="G2988" i="6"/>
  <c r="P2987" i="6"/>
  <c r="M2987" i="6"/>
  <c r="J2987" i="6"/>
  <c r="G2987" i="6"/>
  <c r="P2986" i="6"/>
  <c r="M2986" i="6"/>
  <c r="J2986" i="6"/>
  <c r="G2986" i="6"/>
  <c r="P2985" i="6"/>
  <c r="M2985" i="6"/>
  <c r="J2985" i="6"/>
  <c r="G2985" i="6"/>
  <c r="P2984" i="6"/>
  <c r="M2984" i="6"/>
  <c r="J2984" i="6"/>
  <c r="G2984" i="6"/>
  <c r="P2983" i="6"/>
  <c r="M2983" i="6"/>
  <c r="J2983" i="6"/>
  <c r="G2983" i="6"/>
  <c r="P2982" i="6"/>
  <c r="M2982" i="6"/>
  <c r="J2982" i="6"/>
  <c r="G2982" i="6"/>
  <c r="P2981" i="6"/>
  <c r="M2981" i="6"/>
  <c r="J2981" i="6"/>
  <c r="G2981" i="6"/>
  <c r="P2980" i="6"/>
  <c r="M2980" i="6"/>
  <c r="J2980" i="6"/>
  <c r="G2980" i="6"/>
  <c r="P2979" i="6"/>
  <c r="M2979" i="6"/>
  <c r="J2979" i="6"/>
  <c r="G2979" i="6"/>
  <c r="P2978" i="6"/>
  <c r="M2978" i="6"/>
  <c r="J2978" i="6"/>
  <c r="G2978" i="6"/>
  <c r="P2977" i="6"/>
  <c r="M2977" i="6"/>
  <c r="J2977" i="6"/>
  <c r="G2977" i="6"/>
  <c r="P2976" i="6"/>
  <c r="M2976" i="6"/>
  <c r="J2976" i="6"/>
  <c r="G2976" i="6"/>
  <c r="P2975" i="6"/>
  <c r="M2975" i="6"/>
  <c r="J2975" i="6"/>
  <c r="G2975" i="6"/>
  <c r="P2974" i="6"/>
  <c r="M2974" i="6"/>
  <c r="J2974" i="6"/>
  <c r="G2974" i="6"/>
  <c r="P2973" i="6"/>
  <c r="M2973" i="6"/>
  <c r="J2973" i="6"/>
  <c r="G2973" i="6"/>
  <c r="P2972" i="6"/>
  <c r="M2972" i="6"/>
  <c r="J2972" i="6"/>
  <c r="G2972" i="6"/>
  <c r="P2971" i="6"/>
  <c r="M2971" i="6"/>
  <c r="J2971" i="6"/>
  <c r="G2971" i="6"/>
  <c r="P2970" i="6"/>
  <c r="M2970" i="6"/>
  <c r="J2970" i="6"/>
  <c r="G2970" i="6"/>
  <c r="P2969" i="6"/>
  <c r="M2969" i="6"/>
  <c r="J2969" i="6"/>
  <c r="G2969" i="6"/>
  <c r="P2968" i="6"/>
  <c r="M2968" i="6"/>
  <c r="J2968" i="6"/>
  <c r="G2968" i="6"/>
  <c r="P2967" i="6"/>
  <c r="M2967" i="6"/>
  <c r="J2967" i="6"/>
  <c r="G2967" i="6"/>
  <c r="P2966" i="6"/>
  <c r="M2966" i="6"/>
  <c r="J2966" i="6"/>
  <c r="G2966" i="6"/>
  <c r="P2965" i="6"/>
  <c r="M2965" i="6"/>
  <c r="J2965" i="6"/>
  <c r="G2965" i="6"/>
  <c r="P2964" i="6"/>
  <c r="M2964" i="6"/>
  <c r="J2964" i="6"/>
  <c r="G2964" i="6"/>
  <c r="P2963" i="6"/>
  <c r="M2963" i="6"/>
  <c r="J2963" i="6"/>
  <c r="G2963" i="6"/>
  <c r="P2962" i="6"/>
  <c r="M2962" i="6"/>
  <c r="J2962" i="6"/>
  <c r="G2962" i="6"/>
  <c r="P2961" i="6"/>
  <c r="M2961" i="6"/>
  <c r="J2961" i="6"/>
  <c r="G2961" i="6"/>
  <c r="P2960" i="6"/>
  <c r="M2960" i="6"/>
  <c r="J2960" i="6"/>
  <c r="G2960" i="6"/>
  <c r="P2959" i="6"/>
  <c r="M2959" i="6"/>
  <c r="J2959" i="6"/>
  <c r="G2959" i="6"/>
  <c r="P2958" i="6"/>
  <c r="M2958" i="6"/>
  <c r="J2958" i="6"/>
  <c r="G2958" i="6"/>
  <c r="P2957" i="6"/>
  <c r="M2957" i="6"/>
  <c r="J2957" i="6"/>
  <c r="G2957" i="6"/>
  <c r="P2956" i="6"/>
  <c r="M2956" i="6"/>
  <c r="J2956" i="6"/>
  <c r="G2956" i="6"/>
  <c r="P2955" i="6"/>
  <c r="M2955" i="6"/>
  <c r="J2955" i="6"/>
  <c r="G2955" i="6"/>
  <c r="P2954" i="6"/>
  <c r="M2954" i="6"/>
  <c r="J2954" i="6"/>
  <c r="G2954" i="6"/>
  <c r="P2953" i="6"/>
  <c r="M2953" i="6"/>
  <c r="J2953" i="6"/>
  <c r="G2953" i="6"/>
  <c r="P2952" i="6"/>
  <c r="M2952" i="6"/>
  <c r="J2952" i="6"/>
  <c r="G2952" i="6"/>
  <c r="P2951" i="6"/>
  <c r="M2951" i="6"/>
  <c r="J2951" i="6"/>
  <c r="G2951" i="6"/>
  <c r="P2950" i="6"/>
  <c r="M2950" i="6"/>
  <c r="J2950" i="6"/>
  <c r="G2950" i="6"/>
  <c r="P2949" i="6"/>
  <c r="M2949" i="6"/>
  <c r="J2949" i="6"/>
  <c r="G2949" i="6"/>
  <c r="P2948" i="6"/>
  <c r="M2948" i="6"/>
  <c r="J2948" i="6"/>
  <c r="G2948" i="6"/>
  <c r="P2947" i="6"/>
  <c r="M2947" i="6"/>
  <c r="J2947" i="6"/>
  <c r="G2947" i="6"/>
  <c r="P2946" i="6"/>
  <c r="M2946" i="6"/>
  <c r="J2946" i="6"/>
  <c r="G2946" i="6"/>
  <c r="P2945" i="6"/>
  <c r="M2945" i="6"/>
  <c r="J2945" i="6"/>
  <c r="G2945" i="6"/>
  <c r="P2944" i="6"/>
  <c r="M2944" i="6"/>
  <c r="J2944" i="6"/>
  <c r="G2944" i="6"/>
  <c r="P2943" i="6"/>
  <c r="M2943" i="6"/>
  <c r="J2943" i="6"/>
  <c r="G2943" i="6"/>
  <c r="P2942" i="6"/>
  <c r="M2942" i="6"/>
  <c r="J2942" i="6"/>
  <c r="G2942" i="6"/>
  <c r="P2941" i="6"/>
  <c r="M2941" i="6"/>
  <c r="J2941" i="6"/>
  <c r="G2941" i="6"/>
  <c r="P2940" i="6"/>
  <c r="M2940" i="6"/>
  <c r="J2940" i="6"/>
  <c r="G2940" i="6"/>
  <c r="P2939" i="6"/>
  <c r="M2939" i="6"/>
  <c r="J2939" i="6"/>
  <c r="G2939" i="6"/>
  <c r="P2938" i="6"/>
  <c r="M2938" i="6"/>
  <c r="J2938" i="6"/>
  <c r="G2938" i="6"/>
  <c r="P2937" i="6"/>
  <c r="M2937" i="6"/>
  <c r="J2937" i="6"/>
  <c r="G2937" i="6"/>
  <c r="P2936" i="6"/>
  <c r="M2936" i="6"/>
  <c r="J2936" i="6"/>
  <c r="G2936" i="6"/>
  <c r="P2935" i="6"/>
  <c r="M2935" i="6"/>
  <c r="J2935" i="6"/>
  <c r="G2935" i="6"/>
  <c r="P2934" i="6"/>
  <c r="M2934" i="6"/>
  <c r="J2934" i="6"/>
  <c r="G2934" i="6"/>
  <c r="P2933" i="6"/>
  <c r="M2933" i="6"/>
  <c r="J2933" i="6"/>
  <c r="G2933" i="6"/>
  <c r="P2932" i="6"/>
  <c r="M2932" i="6"/>
  <c r="J2932" i="6"/>
  <c r="G2932" i="6"/>
  <c r="P2931" i="6"/>
  <c r="M2931" i="6"/>
  <c r="J2931" i="6"/>
  <c r="G2931" i="6"/>
  <c r="P2930" i="6"/>
  <c r="M2930" i="6"/>
  <c r="J2930" i="6"/>
  <c r="G2930" i="6"/>
  <c r="P2929" i="6"/>
  <c r="M2929" i="6"/>
  <c r="J2929" i="6"/>
  <c r="G2929" i="6"/>
  <c r="P2928" i="6"/>
  <c r="M2928" i="6"/>
  <c r="J2928" i="6"/>
  <c r="G2928" i="6"/>
  <c r="P2927" i="6"/>
  <c r="M2927" i="6"/>
  <c r="J2927" i="6"/>
  <c r="G2927" i="6"/>
  <c r="P2926" i="6"/>
  <c r="M2926" i="6"/>
  <c r="J2926" i="6"/>
  <c r="G2926" i="6"/>
  <c r="P2925" i="6"/>
  <c r="M2925" i="6"/>
  <c r="J2925" i="6"/>
  <c r="G2925" i="6"/>
  <c r="P2924" i="6"/>
  <c r="M2924" i="6"/>
  <c r="J2924" i="6"/>
  <c r="G2924" i="6"/>
  <c r="P2923" i="6"/>
  <c r="M2923" i="6"/>
  <c r="J2923" i="6"/>
  <c r="G2923" i="6"/>
  <c r="P2922" i="6"/>
  <c r="M2922" i="6"/>
  <c r="J2922" i="6"/>
  <c r="G2922" i="6"/>
  <c r="P2921" i="6"/>
  <c r="M2921" i="6"/>
  <c r="J2921" i="6"/>
  <c r="G2921" i="6"/>
  <c r="P2920" i="6"/>
  <c r="M2920" i="6"/>
  <c r="J2920" i="6"/>
  <c r="G2920" i="6"/>
  <c r="P2919" i="6"/>
  <c r="M2919" i="6"/>
  <c r="J2919" i="6"/>
  <c r="G2919" i="6"/>
  <c r="P2918" i="6"/>
  <c r="M2918" i="6"/>
  <c r="J2918" i="6"/>
  <c r="G2918" i="6"/>
  <c r="P2917" i="6"/>
  <c r="M2917" i="6"/>
  <c r="J2917" i="6"/>
  <c r="G2917" i="6"/>
  <c r="P2916" i="6"/>
  <c r="M2916" i="6"/>
  <c r="J2916" i="6"/>
  <c r="G2916" i="6"/>
  <c r="P2915" i="6"/>
  <c r="M2915" i="6"/>
  <c r="J2915" i="6"/>
  <c r="G2915" i="6"/>
  <c r="P2914" i="6"/>
  <c r="M2914" i="6"/>
  <c r="J2914" i="6"/>
  <c r="G2914" i="6"/>
  <c r="P2913" i="6"/>
  <c r="M2913" i="6"/>
  <c r="J2913" i="6"/>
  <c r="G2913" i="6"/>
  <c r="P2912" i="6"/>
  <c r="M2912" i="6"/>
  <c r="J2912" i="6"/>
  <c r="G2912" i="6"/>
  <c r="P2911" i="6"/>
  <c r="M2911" i="6"/>
  <c r="J2911" i="6"/>
  <c r="G2911" i="6"/>
  <c r="P2910" i="6"/>
  <c r="M2910" i="6"/>
  <c r="J2910" i="6"/>
  <c r="G2910" i="6"/>
  <c r="P2909" i="6"/>
  <c r="M2909" i="6"/>
  <c r="J2909" i="6"/>
  <c r="G2909" i="6"/>
  <c r="P2908" i="6"/>
  <c r="M2908" i="6"/>
  <c r="J2908" i="6"/>
  <c r="G2908" i="6"/>
  <c r="P2907" i="6"/>
  <c r="M2907" i="6"/>
  <c r="J2907" i="6"/>
  <c r="G2907" i="6"/>
  <c r="P2906" i="6"/>
  <c r="M2906" i="6"/>
  <c r="J2906" i="6"/>
  <c r="G2906" i="6"/>
  <c r="P2905" i="6"/>
  <c r="M2905" i="6"/>
  <c r="J2905" i="6"/>
  <c r="G2905" i="6"/>
  <c r="P2904" i="6"/>
  <c r="M2904" i="6"/>
  <c r="J2904" i="6"/>
  <c r="G2904" i="6"/>
  <c r="P2903" i="6"/>
  <c r="M2903" i="6"/>
  <c r="J2903" i="6"/>
  <c r="G2903" i="6"/>
  <c r="P2902" i="6"/>
  <c r="M2902" i="6"/>
  <c r="J2902" i="6"/>
  <c r="G2902" i="6"/>
  <c r="P2901" i="6"/>
  <c r="M2901" i="6"/>
  <c r="J2901" i="6"/>
  <c r="G2901" i="6"/>
  <c r="P2900" i="6"/>
  <c r="M2900" i="6"/>
  <c r="J2900" i="6"/>
  <c r="G2900" i="6"/>
  <c r="P2899" i="6"/>
  <c r="M2899" i="6"/>
  <c r="J2899" i="6"/>
  <c r="G2899" i="6"/>
  <c r="P2898" i="6"/>
  <c r="M2898" i="6"/>
  <c r="J2898" i="6"/>
  <c r="G2898" i="6"/>
  <c r="P2897" i="6"/>
  <c r="M2897" i="6"/>
  <c r="J2897" i="6"/>
  <c r="G2897" i="6"/>
  <c r="P2896" i="6"/>
  <c r="M2896" i="6"/>
  <c r="J2896" i="6"/>
  <c r="G2896" i="6"/>
  <c r="P2895" i="6"/>
  <c r="M2895" i="6"/>
  <c r="J2895" i="6"/>
  <c r="G2895" i="6"/>
  <c r="P2894" i="6"/>
  <c r="M2894" i="6"/>
  <c r="J2894" i="6"/>
  <c r="G2894" i="6"/>
  <c r="P2893" i="6"/>
  <c r="M2893" i="6"/>
  <c r="J2893" i="6"/>
  <c r="G2893" i="6"/>
  <c r="P2892" i="6"/>
  <c r="M2892" i="6"/>
  <c r="J2892" i="6"/>
  <c r="G2892" i="6"/>
  <c r="P2891" i="6"/>
  <c r="M2891" i="6"/>
  <c r="J2891" i="6"/>
  <c r="G2891" i="6"/>
  <c r="P2890" i="6"/>
  <c r="M2890" i="6"/>
  <c r="J2890" i="6"/>
  <c r="G2890" i="6"/>
  <c r="P2889" i="6"/>
  <c r="M2889" i="6"/>
  <c r="J2889" i="6"/>
  <c r="G2889" i="6"/>
  <c r="P2888" i="6"/>
  <c r="M2888" i="6"/>
  <c r="J2888" i="6"/>
  <c r="G2888" i="6"/>
  <c r="P2887" i="6"/>
  <c r="M2887" i="6"/>
  <c r="J2887" i="6"/>
  <c r="G2887" i="6"/>
  <c r="P2886" i="6"/>
  <c r="M2886" i="6"/>
  <c r="J2886" i="6"/>
  <c r="G2886" i="6"/>
  <c r="P2885" i="6"/>
  <c r="M2885" i="6"/>
  <c r="J2885" i="6"/>
  <c r="G2885" i="6"/>
  <c r="P2884" i="6"/>
  <c r="M2884" i="6"/>
  <c r="J2884" i="6"/>
  <c r="G2884" i="6"/>
  <c r="P2883" i="6"/>
  <c r="M2883" i="6"/>
  <c r="J2883" i="6"/>
  <c r="G2883" i="6"/>
  <c r="P2882" i="6"/>
  <c r="M2882" i="6"/>
  <c r="J2882" i="6"/>
  <c r="G2882" i="6"/>
  <c r="P2881" i="6"/>
  <c r="M2881" i="6"/>
  <c r="J2881" i="6"/>
  <c r="G2881" i="6"/>
  <c r="P2880" i="6"/>
  <c r="M2880" i="6"/>
  <c r="J2880" i="6"/>
  <c r="G2880" i="6"/>
  <c r="P2879" i="6"/>
  <c r="M2879" i="6"/>
  <c r="J2879" i="6"/>
  <c r="G2879" i="6"/>
  <c r="P2878" i="6"/>
  <c r="M2878" i="6"/>
  <c r="J2878" i="6"/>
  <c r="G2878" i="6"/>
  <c r="P2877" i="6"/>
  <c r="M2877" i="6"/>
  <c r="J2877" i="6"/>
  <c r="G2877" i="6"/>
  <c r="P2876" i="6"/>
  <c r="M2876" i="6"/>
  <c r="J2876" i="6"/>
  <c r="G2876" i="6"/>
  <c r="P2875" i="6"/>
  <c r="M2875" i="6"/>
  <c r="J2875" i="6"/>
  <c r="G2875" i="6"/>
  <c r="P2874" i="6"/>
  <c r="M2874" i="6"/>
  <c r="J2874" i="6"/>
  <c r="G2874" i="6"/>
  <c r="P2873" i="6"/>
  <c r="M2873" i="6"/>
  <c r="J2873" i="6"/>
  <c r="G2873" i="6"/>
  <c r="P2872" i="6"/>
  <c r="M2872" i="6"/>
  <c r="J2872" i="6"/>
  <c r="G2872" i="6"/>
  <c r="P2871" i="6"/>
  <c r="M2871" i="6"/>
  <c r="J2871" i="6"/>
  <c r="G2871" i="6"/>
  <c r="P2870" i="6"/>
  <c r="M2870" i="6"/>
  <c r="J2870" i="6"/>
  <c r="G2870" i="6"/>
  <c r="P2869" i="6"/>
  <c r="M2869" i="6"/>
  <c r="J2869" i="6"/>
  <c r="G2869" i="6"/>
  <c r="P2868" i="6"/>
  <c r="M2868" i="6"/>
  <c r="J2868" i="6"/>
  <c r="G2868" i="6"/>
  <c r="P2867" i="6"/>
  <c r="M2867" i="6"/>
  <c r="J2867" i="6"/>
  <c r="G2867" i="6"/>
  <c r="P2866" i="6"/>
  <c r="M2866" i="6"/>
  <c r="J2866" i="6"/>
  <c r="G2866" i="6"/>
  <c r="P2865" i="6"/>
  <c r="M2865" i="6"/>
  <c r="J2865" i="6"/>
  <c r="G2865" i="6"/>
  <c r="P2864" i="6"/>
  <c r="M2864" i="6"/>
  <c r="J2864" i="6"/>
  <c r="G2864" i="6"/>
  <c r="P2863" i="6"/>
  <c r="M2863" i="6"/>
  <c r="J2863" i="6"/>
  <c r="G2863" i="6"/>
  <c r="P2862" i="6"/>
  <c r="M2862" i="6"/>
  <c r="J2862" i="6"/>
  <c r="G2862" i="6"/>
  <c r="P2861" i="6"/>
  <c r="M2861" i="6"/>
  <c r="J2861" i="6"/>
  <c r="G2861" i="6"/>
  <c r="P2860" i="6"/>
  <c r="M2860" i="6"/>
  <c r="J2860" i="6"/>
  <c r="G2860" i="6"/>
  <c r="P2859" i="6"/>
  <c r="M2859" i="6"/>
  <c r="J2859" i="6"/>
  <c r="G2859" i="6"/>
  <c r="P2858" i="6"/>
  <c r="M2858" i="6"/>
  <c r="J2858" i="6"/>
  <c r="G2858" i="6"/>
  <c r="P2857" i="6"/>
  <c r="M2857" i="6"/>
  <c r="J2857" i="6"/>
  <c r="G2857" i="6"/>
  <c r="P2856" i="6"/>
  <c r="M2856" i="6"/>
  <c r="J2856" i="6"/>
  <c r="G2856" i="6"/>
  <c r="P2855" i="6"/>
  <c r="M2855" i="6"/>
  <c r="J2855" i="6"/>
  <c r="G2855" i="6"/>
  <c r="P2854" i="6"/>
  <c r="M2854" i="6"/>
  <c r="J2854" i="6"/>
  <c r="G2854" i="6"/>
  <c r="P2853" i="6"/>
  <c r="M2853" i="6"/>
  <c r="J2853" i="6"/>
  <c r="G2853" i="6"/>
  <c r="P2852" i="6"/>
  <c r="M2852" i="6"/>
  <c r="J2852" i="6"/>
  <c r="G2852" i="6"/>
  <c r="P2851" i="6"/>
  <c r="M2851" i="6"/>
  <c r="J2851" i="6"/>
  <c r="G2851" i="6"/>
  <c r="P2850" i="6"/>
  <c r="M2850" i="6"/>
  <c r="J2850" i="6"/>
  <c r="G2850" i="6"/>
  <c r="P2849" i="6"/>
  <c r="M2849" i="6"/>
  <c r="J2849" i="6"/>
  <c r="G2849" i="6"/>
  <c r="P2848" i="6"/>
  <c r="M2848" i="6"/>
  <c r="J2848" i="6"/>
  <c r="G2848" i="6"/>
  <c r="P2847" i="6"/>
  <c r="M2847" i="6"/>
  <c r="J2847" i="6"/>
  <c r="G2847" i="6"/>
  <c r="P2846" i="6"/>
  <c r="M2846" i="6"/>
  <c r="J2846" i="6"/>
  <c r="G2846" i="6"/>
  <c r="P2845" i="6"/>
  <c r="M2845" i="6"/>
  <c r="J2845" i="6"/>
  <c r="G2845" i="6"/>
  <c r="P2844" i="6"/>
  <c r="M2844" i="6"/>
  <c r="J2844" i="6"/>
  <c r="G2844" i="6"/>
  <c r="P2843" i="6"/>
  <c r="M2843" i="6"/>
  <c r="J2843" i="6"/>
  <c r="G2843" i="6"/>
  <c r="P2842" i="6"/>
  <c r="M2842" i="6"/>
  <c r="J2842" i="6"/>
  <c r="G2842" i="6"/>
  <c r="P2841" i="6"/>
  <c r="M2841" i="6"/>
  <c r="J2841" i="6"/>
  <c r="G2841" i="6"/>
  <c r="P2840" i="6"/>
  <c r="M2840" i="6"/>
  <c r="J2840" i="6"/>
  <c r="G2840" i="6"/>
  <c r="P2839" i="6"/>
  <c r="M2839" i="6"/>
  <c r="J2839" i="6"/>
  <c r="G2839" i="6"/>
  <c r="P2838" i="6"/>
  <c r="M2838" i="6"/>
  <c r="J2838" i="6"/>
  <c r="G2838" i="6"/>
  <c r="P2837" i="6"/>
  <c r="M2837" i="6"/>
  <c r="J2837" i="6"/>
  <c r="G2837" i="6"/>
  <c r="P2836" i="6"/>
  <c r="M2836" i="6"/>
  <c r="J2836" i="6"/>
  <c r="G2836" i="6"/>
  <c r="P2835" i="6"/>
  <c r="M2835" i="6"/>
  <c r="J2835" i="6"/>
  <c r="G2835" i="6"/>
  <c r="P2834" i="6"/>
  <c r="M2834" i="6"/>
  <c r="J2834" i="6"/>
  <c r="G2834" i="6"/>
  <c r="P2833" i="6"/>
  <c r="M2833" i="6"/>
  <c r="J2833" i="6"/>
  <c r="G2833" i="6"/>
  <c r="P2832" i="6"/>
  <c r="M2832" i="6"/>
  <c r="J2832" i="6"/>
  <c r="G2832" i="6"/>
  <c r="P2831" i="6"/>
  <c r="M2831" i="6"/>
  <c r="J2831" i="6"/>
  <c r="G2831" i="6"/>
  <c r="P2830" i="6"/>
  <c r="M2830" i="6"/>
  <c r="J2830" i="6"/>
  <c r="G2830" i="6"/>
  <c r="P2829" i="6"/>
  <c r="M2829" i="6"/>
  <c r="J2829" i="6"/>
  <c r="G2829" i="6"/>
  <c r="P2828" i="6"/>
  <c r="M2828" i="6"/>
  <c r="J2828" i="6"/>
  <c r="G2828" i="6"/>
  <c r="P2827" i="6"/>
  <c r="M2827" i="6"/>
  <c r="J2827" i="6"/>
  <c r="G2827" i="6"/>
  <c r="P2826" i="6"/>
  <c r="M2826" i="6"/>
  <c r="J2826" i="6"/>
  <c r="G2826" i="6"/>
  <c r="P2825" i="6"/>
  <c r="M2825" i="6"/>
  <c r="J2825" i="6"/>
  <c r="G2825" i="6"/>
  <c r="P2824" i="6"/>
  <c r="M2824" i="6"/>
  <c r="J2824" i="6"/>
  <c r="G2824" i="6"/>
  <c r="P2823" i="6"/>
  <c r="M2823" i="6"/>
  <c r="J2823" i="6"/>
  <c r="G2823" i="6"/>
  <c r="P2822" i="6"/>
  <c r="M2822" i="6"/>
  <c r="J2822" i="6"/>
  <c r="G2822" i="6"/>
  <c r="P2821" i="6"/>
  <c r="M2821" i="6"/>
  <c r="J2821" i="6"/>
  <c r="G2821" i="6"/>
  <c r="P2820" i="6"/>
  <c r="M2820" i="6"/>
  <c r="J2820" i="6"/>
  <c r="G2820" i="6"/>
  <c r="P2819" i="6"/>
  <c r="M2819" i="6"/>
  <c r="J2819" i="6"/>
  <c r="G2819" i="6"/>
  <c r="P2818" i="6"/>
  <c r="M2818" i="6"/>
  <c r="J2818" i="6"/>
  <c r="G2818" i="6"/>
  <c r="P2817" i="6"/>
  <c r="M2817" i="6"/>
  <c r="J2817" i="6"/>
  <c r="G2817" i="6"/>
  <c r="P2816" i="6"/>
  <c r="M2816" i="6"/>
  <c r="J2816" i="6"/>
  <c r="G2816" i="6"/>
  <c r="P2815" i="6"/>
  <c r="M2815" i="6"/>
  <c r="J2815" i="6"/>
  <c r="G2815" i="6"/>
  <c r="P2814" i="6"/>
  <c r="M2814" i="6"/>
  <c r="J2814" i="6"/>
  <c r="G2814" i="6"/>
  <c r="P2813" i="6"/>
  <c r="M2813" i="6"/>
  <c r="J2813" i="6"/>
  <c r="G2813" i="6"/>
  <c r="P2812" i="6"/>
  <c r="M2812" i="6"/>
  <c r="J2812" i="6"/>
  <c r="G2812" i="6"/>
  <c r="P2811" i="6"/>
  <c r="M2811" i="6"/>
  <c r="J2811" i="6"/>
  <c r="G2811" i="6"/>
  <c r="P2810" i="6"/>
  <c r="M2810" i="6"/>
  <c r="J2810" i="6"/>
  <c r="G2810" i="6"/>
  <c r="P2809" i="6"/>
  <c r="M2809" i="6"/>
  <c r="J2809" i="6"/>
  <c r="G2809" i="6"/>
  <c r="P2808" i="6"/>
  <c r="M2808" i="6"/>
  <c r="J2808" i="6"/>
  <c r="G2808" i="6"/>
  <c r="P2807" i="6"/>
  <c r="M2807" i="6"/>
  <c r="J2807" i="6"/>
  <c r="G2807" i="6"/>
  <c r="P2806" i="6"/>
  <c r="M2806" i="6"/>
  <c r="J2806" i="6"/>
  <c r="G2806" i="6"/>
  <c r="P2805" i="6"/>
  <c r="M2805" i="6"/>
  <c r="J2805" i="6"/>
  <c r="G2805" i="6"/>
  <c r="P2804" i="6"/>
  <c r="M2804" i="6"/>
  <c r="J2804" i="6"/>
  <c r="G2804" i="6"/>
  <c r="P2803" i="6"/>
  <c r="M2803" i="6"/>
  <c r="J2803" i="6"/>
  <c r="G2803" i="6"/>
  <c r="P2802" i="6"/>
  <c r="M2802" i="6"/>
  <c r="J2802" i="6"/>
  <c r="G2802" i="6"/>
  <c r="P2801" i="6"/>
  <c r="M2801" i="6"/>
  <c r="J2801" i="6"/>
  <c r="G2801" i="6"/>
  <c r="P2800" i="6"/>
  <c r="M2800" i="6"/>
  <c r="J2800" i="6"/>
  <c r="G2800" i="6"/>
  <c r="P2799" i="6"/>
  <c r="M2799" i="6"/>
  <c r="J2799" i="6"/>
  <c r="G2799" i="6"/>
  <c r="P2798" i="6"/>
  <c r="M2798" i="6"/>
  <c r="J2798" i="6"/>
  <c r="G2798" i="6"/>
  <c r="P2797" i="6"/>
  <c r="M2797" i="6"/>
  <c r="J2797" i="6"/>
  <c r="G2797" i="6"/>
  <c r="P2796" i="6"/>
  <c r="M2796" i="6"/>
  <c r="J2796" i="6"/>
  <c r="G2796" i="6"/>
  <c r="P2795" i="6"/>
  <c r="M2795" i="6"/>
  <c r="J2795" i="6"/>
  <c r="G2795" i="6"/>
  <c r="P2794" i="6"/>
  <c r="M2794" i="6"/>
  <c r="J2794" i="6"/>
  <c r="G2794" i="6"/>
  <c r="P2793" i="6"/>
  <c r="M2793" i="6"/>
  <c r="J2793" i="6"/>
  <c r="G2793" i="6"/>
  <c r="P2792" i="6"/>
  <c r="M2792" i="6"/>
  <c r="J2792" i="6"/>
  <c r="G2792" i="6"/>
  <c r="P2791" i="6"/>
  <c r="M2791" i="6"/>
  <c r="J2791" i="6"/>
  <c r="G2791" i="6"/>
  <c r="P2790" i="6"/>
  <c r="M2790" i="6"/>
  <c r="J2790" i="6"/>
  <c r="G2790" i="6"/>
  <c r="P2789" i="6"/>
  <c r="M2789" i="6"/>
  <c r="J2789" i="6"/>
  <c r="G2789" i="6"/>
  <c r="P2788" i="6"/>
  <c r="M2788" i="6"/>
  <c r="J2788" i="6"/>
  <c r="G2788" i="6"/>
  <c r="P2787" i="6"/>
  <c r="M2787" i="6"/>
  <c r="J2787" i="6"/>
  <c r="G2787" i="6"/>
  <c r="P2786" i="6"/>
  <c r="M2786" i="6"/>
  <c r="J2786" i="6"/>
  <c r="G2786" i="6"/>
  <c r="P2785" i="6"/>
  <c r="M2785" i="6"/>
  <c r="J2785" i="6"/>
  <c r="G2785" i="6"/>
  <c r="P2784" i="6"/>
  <c r="M2784" i="6"/>
  <c r="J2784" i="6"/>
  <c r="G2784" i="6"/>
  <c r="P2783" i="6"/>
  <c r="M2783" i="6"/>
  <c r="J2783" i="6"/>
  <c r="G2783" i="6"/>
  <c r="P2782" i="6"/>
  <c r="M2782" i="6"/>
  <c r="J2782" i="6"/>
  <c r="G2782" i="6"/>
  <c r="P2781" i="6"/>
  <c r="M2781" i="6"/>
  <c r="J2781" i="6"/>
  <c r="G2781" i="6"/>
  <c r="P2780" i="6"/>
  <c r="M2780" i="6"/>
  <c r="J2780" i="6"/>
  <c r="G2780" i="6"/>
  <c r="P2779" i="6"/>
  <c r="M2779" i="6"/>
  <c r="J2779" i="6"/>
  <c r="G2779" i="6"/>
  <c r="P2778" i="6"/>
  <c r="M2778" i="6"/>
  <c r="J2778" i="6"/>
  <c r="G2778" i="6"/>
  <c r="P2777" i="6"/>
  <c r="M2777" i="6"/>
  <c r="J2777" i="6"/>
  <c r="G2777" i="6"/>
  <c r="P2776" i="6"/>
  <c r="M2776" i="6"/>
  <c r="J2776" i="6"/>
  <c r="G2776" i="6"/>
  <c r="P2775" i="6"/>
  <c r="M2775" i="6"/>
  <c r="J2775" i="6"/>
  <c r="G2775" i="6"/>
  <c r="P2774" i="6"/>
  <c r="M2774" i="6"/>
  <c r="J2774" i="6"/>
  <c r="G2774" i="6"/>
  <c r="P2773" i="6"/>
  <c r="M2773" i="6"/>
  <c r="J2773" i="6"/>
  <c r="G2773" i="6"/>
  <c r="P2772" i="6"/>
  <c r="M2772" i="6"/>
  <c r="J2772" i="6"/>
  <c r="G2772" i="6"/>
  <c r="P2771" i="6"/>
  <c r="M2771" i="6"/>
  <c r="J2771" i="6"/>
  <c r="G2771" i="6"/>
  <c r="P2770" i="6"/>
  <c r="M2770" i="6"/>
  <c r="J2770" i="6"/>
  <c r="G2770" i="6"/>
  <c r="P2769" i="6"/>
  <c r="M2769" i="6"/>
  <c r="J2769" i="6"/>
  <c r="G2769" i="6"/>
  <c r="P2768" i="6"/>
  <c r="M2768" i="6"/>
  <c r="J2768" i="6"/>
  <c r="G2768" i="6"/>
  <c r="P2767" i="6"/>
  <c r="M2767" i="6"/>
  <c r="J2767" i="6"/>
  <c r="G2767" i="6"/>
  <c r="P2766" i="6"/>
  <c r="M2766" i="6"/>
  <c r="J2766" i="6"/>
  <c r="G2766" i="6"/>
  <c r="P2765" i="6"/>
  <c r="M2765" i="6"/>
  <c r="J2765" i="6"/>
  <c r="G2765" i="6"/>
  <c r="P2764" i="6"/>
  <c r="M2764" i="6"/>
  <c r="J2764" i="6"/>
  <c r="G2764" i="6"/>
  <c r="P2763" i="6"/>
  <c r="M2763" i="6"/>
  <c r="J2763" i="6"/>
  <c r="G2763" i="6"/>
  <c r="P2762" i="6"/>
  <c r="M2762" i="6"/>
  <c r="J2762" i="6"/>
  <c r="G2762" i="6"/>
  <c r="P2761" i="6"/>
  <c r="M2761" i="6"/>
  <c r="J2761" i="6"/>
  <c r="G2761" i="6"/>
  <c r="P2760" i="6"/>
  <c r="M2760" i="6"/>
  <c r="J2760" i="6"/>
  <c r="G2760" i="6"/>
  <c r="P2759" i="6"/>
  <c r="M2759" i="6"/>
  <c r="J2759" i="6"/>
  <c r="G2759" i="6"/>
  <c r="P2758" i="6"/>
  <c r="M2758" i="6"/>
  <c r="J2758" i="6"/>
  <c r="G2758" i="6"/>
  <c r="P2757" i="6"/>
  <c r="M2757" i="6"/>
  <c r="J2757" i="6"/>
  <c r="G2757" i="6"/>
  <c r="P2756" i="6"/>
  <c r="M2756" i="6"/>
  <c r="J2756" i="6"/>
  <c r="G2756" i="6"/>
  <c r="P2755" i="6"/>
  <c r="M2755" i="6"/>
  <c r="J2755" i="6"/>
  <c r="G2755" i="6"/>
  <c r="P2754" i="6"/>
  <c r="M2754" i="6"/>
  <c r="J2754" i="6"/>
  <c r="G2754" i="6"/>
  <c r="P2753" i="6"/>
  <c r="M2753" i="6"/>
  <c r="J2753" i="6"/>
  <c r="G2753" i="6"/>
  <c r="P2752" i="6"/>
  <c r="M2752" i="6"/>
  <c r="J2752" i="6"/>
  <c r="G2752" i="6"/>
  <c r="P2751" i="6"/>
  <c r="M2751" i="6"/>
  <c r="J2751" i="6"/>
  <c r="G2751" i="6"/>
  <c r="P2750" i="6"/>
  <c r="M2750" i="6"/>
  <c r="J2750" i="6"/>
  <c r="G2750" i="6"/>
  <c r="P2749" i="6"/>
  <c r="M2749" i="6"/>
  <c r="J2749" i="6"/>
  <c r="G2749" i="6"/>
  <c r="P2748" i="6"/>
  <c r="M2748" i="6"/>
  <c r="J2748" i="6"/>
  <c r="G2748" i="6"/>
  <c r="P2747" i="6"/>
  <c r="M2747" i="6"/>
  <c r="J2747" i="6"/>
  <c r="G2747" i="6"/>
  <c r="P2746" i="6"/>
  <c r="M2746" i="6"/>
  <c r="J2746" i="6"/>
  <c r="G2746" i="6"/>
  <c r="P2745" i="6"/>
  <c r="M2745" i="6"/>
  <c r="J2745" i="6"/>
  <c r="G2745" i="6"/>
  <c r="P2744" i="6"/>
  <c r="M2744" i="6"/>
  <c r="J2744" i="6"/>
  <c r="G2744" i="6"/>
  <c r="P2743" i="6"/>
  <c r="M2743" i="6"/>
  <c r="J2743" i="6"/>
  <c r="G2743" i="6"/>
  <c r="P2742" i="6"/>
  <c r="M2742" i="6"/>
  <c r="J2742" i="6"/>
  <c r="G2742" i="6"/>
  <c r="P2741" i="6"/>
  <c r="M2741" i="6"/>
  <c r="J2741" i="6"/>
  <c r="G2741" i="6"/>
  <c r="P2740" i="6"/>
  <c r="M2740" i="6"/>
  <c r="J2740" i="6"/>
  <c r="G2740" i="6"/>
  <c r="P2739" i="6"/>
  <c r="M2739" i="6"/>
  <c r="J2739" i="6"/>
  <c r="G2739" i="6"/>
  <c r="P2738" i="6"/>
  <c r="M2738" i="6"/>
  <c r="J2738" i="6"/>
  <c r="G2738" i="6"/>
  <c r="P2737" i="6"/>
  <c r="M2737" i="6"/>
  <c r="J2737" i="6"/>
  <c r="G2737" i="6"/>
  <c r="P2736" i="6"/>
  <c r="M2736" i="6"/>
  <c r="J2736" i="6"/>
  <c r="G2736" i="6"/>
  <c r="P2735" i="6"/>
  <c r="M2735" i="6"/>
  <c r="J2735" i="6"/>
  <c r="G2735" i="6"/>
  <c r="P2734" i="6"/>
  <c r="M2734" i="6"/>
  <c r="J2734" i="6"/>
  <c r="G2734" i="6"/>
  <c r="P2733" i="6"/>
  <c r="M2733" i="6"/>
  <c r="J2733" i="6"/>
  <c r="G2733" i="6"/>
  <c r="P2732" i="6"/>
  <c r="M2732" i="6"/>
  <c r="J2732" i="6"/>
  <c r="G2732" i="6"/>
  <c r="P2731" i="6"/>
  <c r="M2731" i="6"/>
  <c r="J2731" i="6"/>
  <c r="G2731" i="6"/>
  <c r="P2730" i="6"/>
  <c r="M2730" i="6"/>
  <c r="J2730" i="6"/>
  <c r="G2730" i="6"/>
  <c r="P2729" i="6"/>
  <c r="M2729" i="6"/>
  <c r="J2729" i="6"/>
  <c r="G2729" i="6"/>
  <c r="P2728" i="6"/>
  <c r="M2728" i="6"/>
  <c r="J2728" i="6"/>
  <c r="G2728" i="6"/>
  <c r="P2727" i="6"/>
  <c r="M2727" i="6"/>
  <c r="J2727" i="6"/>
  <c r="G2727" i="6"/>
  <c r="P2726" i="6"/>
  <c r="M2726" i="6"/>
  <c r="J2726" i="6"/>
  <c r="G2726" i="6"/>
  <c r="P2725" i="6"/>
  <c r="M2725" i="6"/>
  <c r="J2725" i="6"/>
  <c r="G2725" i="6"/>
  <c r="P2724" i="6"/>
  <c r="M2724" i="6"/>
  <c r="J2724" i="6"/>
  <c r="G2724" i="6"/>
  <c r="P2723" i="6"/>
  <c r="M2723" i="6"/>
  <c r="J2723" i="6"/>
  <c r="G2723" i="6"/>
  <c r="P2722" i="6"/>
  <c r="M2722" i="6"/>
  <c r="J2722" i="6"/>
  <c r="G2722" i="6"/>
  <c r="P2721" i="6"/>
  <c r="M2721" i="6"/>
  <c r="J2721" i="6"/>
  <c r="G2721" i="6"/>
  <c r="P2720" i="6"/>
  <c r="M2720" i="6"/>
  <c r="J2720" i="6"/>
  <c r="G2720" i="6"/>
  <c r="P2719" i="6"/>
  <c r="M2719" i="6"/>
  <c r="J2719" i="6"/>
  <c r="G2719" i="6"/>
  <c r="P2718" i="6"/>
  <c r="M2718" i="6"/>
  <c r="J2718" i="6"/>
  <c r="G2718" i="6"/>
  <c r="P2717" i="6"/>
  <c r="M2717" i="6"/>
  <c r="J2717" i="6"/>
  <c r="G2717" i="6"/>
  <c r="P2716" i="6"/>
  <c r="M2716" i="6"/>
  <c r="J2716" i="6"/>
  <c r="G2716" i="6"/>
  <c r="P2715" i="6"/>
  <c r="M2715" i="6"/>
  <c r="J2715" i="6"/>
  <c r="G2715" i="6"/>
  <c r="P2714" i="6"/>
  <c r="M2714" i="6"/>
  <c r="J2714" i="6"/>
  <c r="G2714" i="6"/>
  <c r="P2713" i="6"/>
  <c r="M2713" i="6"/>
  <c r="J2713" i="6"/>
  <c r="G2713" i="6"/>
  <c r="P2712" i="6"/>
  <c r="M2712" i="6"/>
  <c r="J2712" i="6"/>
  <c r="G2712" i="6"/>
  <c r="P2711" i="6"/>
  <c r="M2711" i="6"/>
  <c r="J2711" i="6"/>
  <c r="G2711" i="6"/>
  <c r="P2710" i="6"/>
  <c r="M2710" i="6"/>
  <c r="J2710" i="6"/>
  <c r="G2710" i="6"/>
  <c r="P2709" i="6"/>
  <c r="M2709" i="6"/>
  <c r="J2709" i="6"/>
  <c r="G2709" i="6"/>
  <c r="P2708" i="6"/>
  <c r="M2708" i="6"/>
  <c r="J2708" i="6"/>
  <c r="G2708" i="6"/>
  <c r="P2707" i="6"/>
  <c r="M2707" i="6"/>
  <c r="J2707" i="6"/>
  <c r="G2707" i="6"/>
  <c r="P2706" i="6"/>
  <c r="M2706" i="6"/>
  <c r="J2706" i="6"/>
  <c r="G2706" i="6"/>
  <c r="P2705" i="6"/>
  <c r="M2705" i="6"/>
  <c r="J2705" i="6"/>
  <c r="G2705" i="6"/>
  <c r="P2704" i="6"/>
  <c r="M2704" i="6"/>
  <c r="J2704" i="6"/>
  <c r="G2704" i="6"/>
  <c r="P2703" i="6"/>
  <c r="M2703" i="6"/>
  <c r="J2703" i="6"/>
  <c r="G2703" i="6"/>
  <c r="P2702" i="6"/>
  <c r="M2702" i="6"/>
  <c r="J2702" i="6"/>
  <c r="G2702" i="6"/>
  <c r="P2701" i="6"/>
  <c r="M2701" i="6"/>
  <c r="J2701" i="6"/>
  <c r="G2701" i="6"/>
  <c r="P2700" i="6"/>
  <c r="M2700" i="6"/>
  <c r="J2700" i="6"/>
  <c r="G2700" i="6"/>
  <c r="P2699" i="6"/>
  <c r="M2699" i="6"/>
  <c r="J2699" i="6"/>
  <c r="G2699" i="6"/>
  <c r="P2698" i="6"/>
  <c r="M2698" i="6"/>
  <c r="J2698" i="6"/>
  <c r="G2698" i="6"/>
  <c r="P2697" i="6"/>
  <c r="M2697" i="6"/>
  <c r="J2697" i="6"/>
  <c r="G2697" i="6"/>
  <c r="P2696" i="6"/>
  <c r="M2696" i="6"/>
  <c r="J2696" i="6"/>
  <c r="G2696" i="6"/>
  <c r="P2695" i="6"/>
  <c r="M2695" i="6"/>
  <c r="J2695" i="6"/>
  <c r="G2695" i="6"/>
  <c r="P2694" i="6"/>
  <c r="M2694" i="6"/>
  <c r="J2694" i="6"/>
  <c r="G2694" i="6"/>
  <c r="P2693" i="6"/>
  <c r="M2693" i="6"/>
  <c r="J2693" i="6"/>
  <c r="G2693" i="6"/>
  <c r="P2692" i="6"/>
  <c r="M2692" i="6"/>
  <c r="J2692" i="6"/>
  <c r="G2692" i="6"/>
  <c r="P2691" i="6"/>
  <c r="M2691" i="6"/>
  <c r="J2691" i="6"/>
  <c r="G2691" i="6"/>
  <c r="P2690" i="6"/>
  <c r="M2690" i="6"/>
  <c r="J2690" i="6"/>
  <c r="G2690" i="6"/>
  <c r="P2689" i="6"/>
  <c r="M2689" i="6"/>
  <c r="J2689" i="6"/>
  <c r="G2689" i="6"/>
  <c r="P2688" i="6"/>
  <c r="M2688" i="6"/>
  <c r="J2688" i="6"/>
  <c r="G2688" i="6"/>
  <c r="P2687" i="6"/>
  <c r="M2687" i="6"/>
  <c r="J2687" i="6"/>
  <c r="G2687" i="6"/>
  <c r="P2686" i="6"/>
  <c r="M2686" i="6"/>
  <c r="J2686" i="6"/>
  <c r="G2686" i="6"/>
  <c r="P2685" i="6"/>
  <c r="M2685" i="6"/>
  <c r="J2685" i="6"/>
  <c r="G2685" i="6"/>
  <c r="P2684" i="6"/>
  <c r="M2684" i="6"/>
  <c r="J2684" i="6"/>
  <c r="G2684" i="6"/>
  <c r="P2683" i="6"/>
  <c r="M2683" i="6"/>
  <c r="J2683" i="6"/>
  <c r="G2683" i="6"/>
  <c r="P2682" i="6"/>
  <c r="M2682" i="6"/>
  <c r="J2682" i="6"/>
  <c r="G2682" i="6"/>
  <c r="P2681" i="6"/>
  <c r="M2681" i="6"/>
  <c r="J2681" i="6"/>
  <c r="G2681" i="6"/>
  <c r="P2680" i="6"/>
  <c r="M2680" i="6"/>
  <c r="J2680" i="6"/>
  <c r="G2680" i="6"/>
  <c r="P2679" i="6"/>
  <c r="M2679" i="6"/>
  <c r="J2679" i="6"/>
  <c r="G2679" i="6"/>
  <c r="P2678" i="6"/>
  <c r="M2678" i="6"/>
  <c r="J2678" i="6"/>
  <c r="G2678" i="6"/>
  <c r="P2677" i="6"/>
  <c r="M2677" i="6"/>
  <c r="J2677" i="6"/>
  <c r="G2677" i="6"/>
  <c r="P2676" i="6"/>
  <c r="M2676" i="6"/>
  <c r="J2676" i="6"/>
  <c r="G2676" i="6"/>
  <c r="P2675" i="6"/>
  <c r="M2675" i="6"/>
  <c r="J2675" i="6"/>
  <c r="G2675" i="6"/>
  <c r="P2674" i="6"/>
  <c r="M2674" i="6"/>
  <c r="J2674" i="6"/>
  <c r="G2674" i="6"/>
  <c r="P2673" i="6"/>
  <c r="M2673" i="6"/>
  <c r="J2673" i="6"/>
  <c r="G2673" i="6"/>
  <c r="P2672" i="6"/>
  <c r="M2672" i="6"/>
  <c r="J2672" i="6"/>
  <c r="G2672" i="6"/>
  <c r="P2671" i="6"/>
  <c r="M2671" i="6"/>
  <c r="J2671" i="6"/>
  <c r="G2671" i="6"/>
  <c r="P2670" i="6"/>
  <c r="M2670" i="6"/>
  <c r="J2670" i="6"/>
  <c r="G2670" i="6"/>
  <c r="P2669" i="6"/>
  <c r="M2669" i="6"/>
  <c r="J2669" i="6"/>
  <c r="G2669" i="6"/>
  <c r="P2668" i="6"/>
  <c r="M2668" i="6"/>
  <c r="J2668" i="6"/>
  <c r="G2668" i="6"/>
  <c r="P2667" i="6"/>
  <c r="M2667" i="6"/>
  <c r="J2667" i="6"/>
  <c r="G2667" i="6"/>
  <c r="P2666" i="6"/>
  <c r="M2666" i="6"/>
  <c r="J2666" i="6"/>
  <c r="G2666" i="6"/>
  <c r="P2665" i="6"/>
  <c r="M2665" i="6"/>
  <c r="J2665" i="6"/>
  <c r="G2665" i="6"/>
  <c r="P2664" i="6"/>
  <c r="M2664" i="6"/>
  <c r="J2664" i="6"/>
  <c r="G2664" i="6"/>
  <c r="P2663" i="6"/>
  <c r="M2663" i="6"/>
  <c r="J2663" i="6"/>
  <c r="G2663" i="6"/>
  <c r="P2662" i="6"/>
  <c r="M2662" i="6"/>
  <c r="J2662" i="6"/>
  <c r="G2662" i="6"/>
  <c r="P2661" i="6"/>
  <c r="M2661" i="6"/>
  <c r="J2661" i="6"/>
  <c r="G2661" i="6"/>
  <c r="P2660" i="6"/>
  <c r="M2660" i="6"/>
  <c r="J2660" i="6"/>
  <c r="G2660" i="6"/>
  <c r="P2659" i="6"/>
  <c r="M2659" i="6"/>
  <c r="J2659" i="6"/>
  <c r="G2659" i="6"/>
  <c r="P2658" i="6"/>
  <c r="M2658" i="6"/>
  <c r="J2658" i="6"/>
  <c r="G2658" i="6"/>
  <c r="P2657" i="6"/>
  <c r="M2657" i="6"/>
  <c r="J2657" i="6"/>
  <c r="G2657" i="6"/>
  <c r="P2656" i="6"/>
  <c r="M2656" i="6"/>
  <c r="J2656" i="6"/>
  <c r="G2656" i="6"/>
  <c r="P2655" i="6"/>
  <c r="M2655" i="6"/>
  <c r="J2655" i="6"/>
  <c r="G2655" i="6"/>
  <c r="P2654" i="6"/>
  <c r="M2654" i="6"/>
  <c r="J2654" i="6"/>
  <c r="G2654" i="6"/>
  <c r="P2653" i="6"/>
  <c r="M2653" i="6"/>
  <c r="J2653" i="6"/>
  <c r="G2653" i="6"/>
  <c r="P2652" i="6"/>
  <c r="M2652" i="6"/>
  <c r="J2652" i="6"/>
  <c r="G2652" i="6"/>
  <c r="P2651" i="6"/>
  <c r="M2651" i="6"/>
  <c r="J2651" i="6"/>
  <c r="G2651" i="6"/>
  <c r="P2650" i="6"/>
  <c r="M2650" i="6"/>
  <c r="J2650" i="6"/>
  <c r="G2650" i="6"/>
  <c r="P2649" i="6"/>
  <c r="M2649" i="6"/>
  <c r="J2649" i="6"/>
  <c r="G2649" i="6"/>
  <c r="P2648" i="6"/>
  <c r="M2648" i="6"/>
  <c r="J2648" i="6"/>
  <c r="G2648" i="6"/>
  <c r="P2647" i="6"/>
  <c r="M2647" i="6"/>
  <c r="J2647" i="6"/>
  <c r="G2647" i="6"/>
  <c r="P2646" i="6"/>
  <c r="M2646" i="6"/>
  <c r="J2646" i="6"/>
  <c r="G2646" i="6"/>
  <c r="P2645" i="6"/>
  <c r="M2645" i="6"/>
  <c r="J2645" i="6"/>
  <c r="G2645" i="6"/>
  <c r="P2644" i="6"/>
  <c r="M2644" i="6"/>
  <c r="J2644" i="6"/>
  <c r="G2644" i="6"/>
  <c r="P2643" i="6"/>
  <c r="M2643" i="6"/>
  <c r="J2643" i="6"/>
  <c r="G2643" i="6"/>
  <c r="P2642" i="6"/>
  <c r="M2642" i="6"/>
  <c r="J2642" i="6"/>
  <c r="G2642" i="6"/>
  <c r="P2641" i="6"/>
  <c r="M2641" i="6"/>
  <c r="J2641" i="6"/>
  <c r="G2641" i="6"/>
  <c r="P2640" i="6"/>
  <c r="M2640" i="6"/>
  <c r="J2640" i="6"/>
  <c r="G2640" i="6"/>
  <c r="P2639" i="6"/>
  <c r="M2639" i="6"/>
  <c r="J2639" i="6"/>
  <c r="G2639" i="6"/>
  <c r="P2638" i="6"/>
  <c r="M2638" i="6"/>
  <c r="J2638" i="6"/>
  <c r="G2638" i="6"/>
  <c r="P2637" i="6"/>
  <c r="M2637" i="6"/>
  <c r="J2637" i="6"/>
  <c r="G2637" i="6"/>
  <c r="P2636" i="6"/>
  <c r="M2636" i="6"/>
  <c r="J2636" i="6"/>
  <c r="G2636" i="6"/>
  <c r="P2635" i="6"/>
  <c r="M2635" i="6"/>
  <c r="J2635" i="6"/>
  <c r="G2635" i="6"/>
  <c r="P2634" i="6"/>
  <c r="M2634" i="6"/>
  <c r="J2634" i="6"/>
  <c r="G2634" i="6"/>
  <c r="P2633" i="6"/>
  <c r="M2633" i="6"/>
  <c r="J2633" i="6"/>
  <c r="G2633" i="6"/>
  <c r="P2632" i="6"/>
  <c r="M2632" i="6"/>
  <c r="J2632" i="6"/>
  <c r="G2632" i="6"/>
  <c r="P2631" i="6"/>
  <c r="M2631" i="6"/>
  <c r="J2631" i="6"/>
  <c r="G2631" i="6"/>
  <c r="P2630" i="6"/>
  <c r="M2630" i="6"/>
  <c r="J2630" i="6"/>
  <c r="G2630" i="6"/>
  <c r="P2629" i="6"/>
  <c r="M2629" i="6"/>
  <c r="J2629" i="6"/>
  <c r="G2629" i="6"/>
  <c r="P2628" i="6"/>
  <c r="M2628" i="6"/>
  <c r="J2628" i="6"/>
  <c r="G2628" i="6"/>
  <c r="P2627" i="6"/>
  <c r="M2627" i="6"/>
  <c r="J2627" i="6"/>
  <c r="G2627" i="6"/>
  <c r="P2626" i="6"/>
  <c r="M2626" i="6"/>
  <c r="J2626" i="6"/>
  <c r="G2626" i="6"/>
  <c r="P2625" i="6"/>
  <c r="M2625" i="6"/>
  <c r="J2625" i="6"/>
  <c r="G2625" i="6"/>
  <c r="P2624" i="6"/>
  <c r="M2624" i="6"/>
  <c r="J2624" i="6"/>
  <c r="G2624" i="6"/>
  <c r="P2623" i="6"/>
  <c r="M2623" i="6"/>
  <c r="J2623" i="6"/>
  <c r="G2623" i="6"/>
  <c r="P2622" i="6"/>
  <c r="M2622" i="6"/>
  <c r="J2622" i="6"/>
  <c r="G2622" i="6"/>
  <c r="P2621" i="6"/>
  <c r="M2621" i="6"/>
  <c r="J2621" i="6"/>
  <c r="G2621" i="6"/>
  <c r="P2620" i="6"/>
  <c r="M2620" i="6"/>
  <c r="J2620" i="6"/>
  <c r="G2620" i="6"/>
  <c r="P2619" i="6"/>
  <c r="M2619" i="6"/>
  <c r="J2619" i="6"/>
  <c r="G2619" i="6"/>
  <c r="P2618" i="6"/>
  <c r="M2618" i="6"/>
  <c r="J2618" i="6"/>
  <c r="G2618" i="6"/>
  <c r="P2617" i="6"/>
  <c r="M2617" i="6"/>
  <c r="J2617" i="6"/>
  <c r="G2617" i="6"/>
  <c r="P2616" i="6"/>
  <c r="M2616" i="6"/>
  <c r="J2616" i="6"/>
  <c r="G2616" i="6"/>
  <c r="P2615" i="6"/>
  <c r="M2615" i="6"/>
  <c r="J2615" i="6"/>
  <c r="G2615" i="6"/>
  <c r="P2614" i="6"/>
  <c r="M2614" i="6"/>
  <c r="J2614" i="6"/>
  <c r="G2614" i="6"/>
  <c r="P2613" i="6"/>
  <c r="M2613" i="6"/>
  <c r="J2613" i="6"/>
  <c r="G2613" i="6"/>
  <c r="P2612" i="6"/>
  <c r="M2612" i="6"/>
  <c r="J2612" i="6"/>
  <c r="G2612" i="6"/>
  <c r="P2611" i="6"/>
  <c r="M2611" i="6"/>
  <c r="J2611" i="6"/>
  <c r="G2611" i="6"/>
  <c r="P2610" i="6"/>
  <c r="M2610" i="6"/>
  <c r="J2610" i="6"/>
  <c r="G2610" i="6"/>
  <c r="P2609" i="6"/>
  <c r="M2609" i="6"/>
  <c r="J2609" i="6"/>
  <c r="G2609" i="6"/>
  <c r="P2608" i="6"/>
  <c r="M2608" i="6"/>
  <c r="J2608" i="6"/>
  <c r="G2608" i="6"/>
  <c r="P2607" i="6"/>
  <c r="M2607" i="6"/>
  <c r="J2607" i="6"/>
  <c r="G2607" i="6"/>
  <c r="P2606" i="6"/>
  <c r="M2606" i="6"/>
  <c r="J2606" i="6"/>
  <c r="G2606" i="6"/>
  <c r="P2605" i="6"/>
  <c r="M2605" i="6"/>
  <c r="J2605" i="6"/>
  <c r="G2605" i="6"/>
  <c r="P2604" i="6"/>
  <c r="M2604" i="6"/>
  <c r="J2604" i="6"/>
  <c r="G2604" i="6"/>
  <c r="P2603" i="6"/>
  <c r="M2603" i="6"/>
  <c r="J2603" i="6"/>
  <c r="G2603" i="6"/>
  <c r="P2602" i="6"/>
  <c r="M2602" i="6"/>
  <c r="J2602" i="6"/>
  <c r="G2602" i="6"/>
  <c r="P2601" i="6"/>
  <c r="M2601" i="6"/>
  <c r="J2601" i="6"/>
  <c r="G2601" i="6"/>
  <c r="P2600" i="6"/>
  <c r="M2600" i="6"/>
  <c r="J2600" i="6"/>
  <c r="G2600" i="6"/>
  <c r="P2599" i="6"/>
  <c r="M2599" i="6"/>
  <c r="J2599" i="6"/>
  <c r="G2599" i="6"/>
  <c r="P2598" i="6"/>
  <c r="M2598" i="6"/>
  <c r="J2598" i="6"/>
  <c r="G2598" i="6"/>
  <c r="P2597" i="6"/>
  <c r="M2597" i="6"/>
  <c r="J2597" i="6"/>
  <c r="G2597" i="6"/>
  <c r="P2596" i="6"/>
  <c r="M2596" i="6"/>
  <c r="J2596" i="6"/>
  <c r="G2596" i="6"/>
  <c r="P2595" i="6"/>
  <c r="M2595" i="6"/>
  <c r="J2595" i="6"/>
  <c r="G2595" i="6"/>
  <c r="P2594" i="6"/>
  <c r="M2594" i="6"/>
  <c r="J2594" i="6"/>
  <c r="G2594" i="6"/>
  <c r="P2593" i="6"/>
  <c r="M2593" i="6"/>
  <c r="J2593" i="6"/>
  <c r="G2593" i="6"/>
  <c r="P2592" i="6"/>
  <c r="M2592" i="6"/>
  <c r="J2592" i="6"/>
  <c r="G2592" i="6"/>
  <c r="P2591" i="6"/>
  <c r="M2591" i="6"/>
  <c r="J2591" i="6"/>
  <c r="G2591" i="6"/>
  <c r="P2590" i="6"/>
  <c r="M2590" i="6"/>
  <c r="J2590" i="6"/>
  <c r="G2590" i="6"/>
  <c r="P2589" i="6"/>
  <c r="M2589" i="6"/>
  <c r="J2589" i="6"/>
  <c r="G2589" i="6"/>
  <c r="P2588" i="6"/>
  <c r="M2588" i="6"/>
  <c r="J2588" i="6"/>
  <c r="G2588" i="6"/>
  <c r="P2587" i="6"/>
  <c r="M2587" i="6"/>
  <c r="J2587" i="6"/>
  <c r="G2587" i="6"/>
  <c r="P2586" i="6"/>
  <c r="M2586" i="6"/>
  <c r="J2586" i="6"/>
  <c r="G2586" i="6"/>
  <c r="P2585" i="6"/>
  <c r="M2585" i="6"/>
  <c r="J2585" i="6"/>
  <c r="G2585" i="6"/>
  <c r="P2584" i="6"/>
  <c r="M2584" i="6"/>
  <c r="J2584" i="6"/>
  <c r="G2584" i="6"/>
  <c r="P2583" i="6"/>
  <c r="M2583" i="6"/>
  <c r="J2583" i="6"/>
  <c r="G2583" i="6"/>
  <c r="P2582" i="6"/>
  <c r="M2582" i="6"/>
  <c r="J2582" i="6"/>
  <c r="G2582" i="6"/>
  <c r="P2581" i="6"/>
  <c r="M2581" i="6"/>
  <c r="J2581" i="6"/>
  <c r="G2581" i="6"/>
  <c r="P2580" i="6"/>
  <c r="M2580" i="6"/>
  <c r="J2580" i="6"/>
  <c r="G2580" i="6"/>
  <c r="P2579" i="6"/>
  <c r="M2579" i="6"/>
  <c r="J2579" i="6"/>
  <c r="G2579" i="6"/>
  <c r="P2578" i="6"/>
  <c r="M2578" i="6"/>
  <c r="J2578" i="6"/>
  <c r="G2578" i="6"/>
  <c r="P2577" i="6"/>
  <c r="M2577" i="6"/>
  <c r="J2577" i="6"/>
  <c r="G2577" i="6"/>
  <c r="P2576" i="6"/>
  <c r="M2576" i="6"/>
  <c r="J2576" i="6"/>
  <c r="G2576" i="6"/>
  <c r="P2575" i="6"/>
  <c r="M2575" i="6"/>
  <c r="J2575" i="6"/>
  <c r="G2575" i="6"/>
  <c r="P2574" i="6"/>
  <c r="M2574" i="6"/>
  <c r="J2574" i="6"/>
  <c r="G2574" i="6"/>
  <c r="P2573" i="6"/>
  <c r="M2573" i="6"/>
  <c r="J2573" i="6"/>
  <c r="G2573" i="6"/>
  <c r="P2572" i="6"/>
  <c r="M2572" i="6"/>
  <c r="J2572" i="6"/>
  <c r="G2572" i="6"/>
  <c r="P2571" i="6"/>
  <c r="M2571" i="6"/>
  <c r="J2571" i="6"/>
  <c r="G2571" i="6"/>
  <c r="P2570" i="6"/>
  <c r="M2570" i="6"/>
  <c r="J2570" i="6"/>
  <c r="G2570" i="6"/>
  <c r="P2569" i="6"/>
  <c r="M2569" i="6"/>
  <c r="J2569" i="6"/>
  <c r="G2569" i="6"/>
  <c r="P2568" i="6"/>
  <c r="M2568" i="6"/>
  <c r="J2568" i="6"/>
  <c r="G2568" i="6"/>
  <c r="P2567" i="6"/>
  <c r="M2567" i="6"/>
  <c r="J2567" i="6"/>
  <c r="G2567" i="6"/>
  <c r="P2566" i="6"/>
  <c r="M2566" i="6"/>
  <c r="J2566" i="6"/>
  <c r="G2566" i="6"/>
  <c r="P2565" i="6"/>
  <c r="M2565" i="6"/>
  <c r="J2565" i="6"/>
  <c r="G2565" i="6"/>
  <c r="P2564" i="6"/>
  <c r="M2564" i="6"/>
  <c r="J2564" i="6"/>
  <c r="G2564" i="6"/>
  <c r="P2563" i="6"/>
  <c r="M2563" i="6"/>
  <c r="J2563" i="6"/>
  <c r="G2563" i="6"/>
  <c r="P2562" i="6"/>
  <c r="M2562" i="6"/>
  <c r="J2562" i="6"/>
  <c r="G2562" i="6"/>
  <c r="P2561" i="6"/>
  <c r="M2561" i="6"/>
  <c r="J2561" i="6"/>
  <c r="G2561" i="6"/>
  <c r="P2560" i="6"/>
  <c r="M2560" i="6"/>
  <c r="J2560" i="6"/>
  <c r="G2560" i="6"/>
  <c r="P2559" i="6"/>
  <c r="M2559" i="6"/>
  <c r="J2559" i="6"/>
  <c r="G2559" i="6"/>
  <c r="P2558" i="6"/>
  <c r="M2558" i="6"/>
  <c r="J2558" i="6"/>
  <c r="G2558" i="6"/>
  <c r="P2557" i="6"/>
  <c r="M2557" i="6"/>
  <c r="J2557" i="6"/>
  <c r="G2557" i="6"/>
  <c r="P2556" i="6"/>
  <c r="M2556" i="6"/>
  <c r="J2556" i="6"/>
  <c r="G2556" i="6"/>
  <c r="P2555" i="6"/>
  <c r="M2555" i="6"/>
  <c r="J2555" i="6"/>
  <c r="G2555" i="6"/>
  <c r="P2554" i="6"/>
  <c r="M2554" i="6"/>
  <c r="J2554" i="6"/>
  <c r="G2554" i="6"/>
  <c r="P2553" i="6"/>
  <c r="M2553" i="6"/>
  <c r="J2553" i="6"/>
  <c r="G2553" i="6"/>
  <c r="P2552" i="6"/>
  <c r="M2552" i="6"/>
  <c r="J2552" i="6"/>
  <c r="G2552" i="6"/>
  <c r="P2551" i="6"/>
  <c r="M2551" i="6"/>
  <c r="J2551" i="6"/>
  <c r="G2551" i="6"/>
  <c r="P2550" i="6"/>
  <c r="M2550" i="6"/>
  <c r="J2550" i="6"/>
  <c r="G2550" i="6"/>
  <c r="P2549" i="6"/>
  <c r="M2549" i="6"/>
  <c r="J2549" i="6"/>
  <c r="G2549" i="6"/>
  <c r="P2548" i="6"/>
  <c r="M2548" i="6"/>
  <c r="J2548" i="6"/>
  <c r="G2548" i="6"/>
  <c r="P2547" i="6"/>
  <c r="M2547" i="6"/>
  <c r="J2547" i="6"/>
  <c r="G2547" i="6"/>
  <c r="P2546" i="6"/>
  <c r="M2546" i="6"/>
  <c r="J2546" i="6"/>
  <c r="G2546" i="6"/>
  <c r="P2545" i="6"/>
  <c r="M2545" i="6"/>
  <c r="J2545" i="6"/>
  <c r="G2545" i="6"/>
  <c r="P2544" i="6"/>
  <c r="M2544" i="6"/>
  <c r="J2544" i="6"/>
  <c r="G2544" i="6"/>
  <c r="P2543" i="6"/>
  <c r="M2543" i="6"/>
  <c r="J2543" i="6"/>
  <c r="G2543" i="6"/>
  <c r="P2542" i="6"/>
  <c r="M2542" i="6"/>
  <c r="J2542" i="6"/>
  <c r="G2542" i="6"/>
  <c r="P2541" i="6"/>
  <c r="M2541" i="6"/>
  <c r="J2541" i="6"/>
  <c r="G2541" i="6"/>
  <c r="P2540" i="6"/>
  <c r="M2540" i="6"/>
  <c r="J2540" i="6"/>
  <c r="G2540" i="6"/>
  <c r="P2539" i="6"/>
  <c r="M2539" i="6"/>
  <c r="J2539" i="6"/>
  <c r="G2539" i="6"/>
  <c r="P2538" i="6"/>
  <c r="M2538" i="6"/>
  <c r="J2538" i="6"/>
  <c r="G2538" i="6"/>
  <c r="P2537" i="6"/>
  <c r="M2537" i="6"/>
  <c r="J2537" i="6"/>
  <c r="G2537" i="6"/>
  <c r="P2536" i="6"/>
  <c r="M2536" i="6"/>
  <c r="J2536" i="6"/>
  <c r="G2536" i="6"/>
  <c r="P2535" i="6"/>
  <c r="M2535" i="6"/>
  <c r="J2535" i="6"/>
  <c r="G2535" i="6"/>
  <c r="P2534" i="6"/>
  <c r="M2534" i="6"/>
  <c r="J2534" i="6"/>
  <c r="G2534" i="6"/>
  <c r="P2533" i="6"/>
  <c r="M2533" i="6"/>
  <c r="J2533" i="6"/>
  <c r="G2533" i="6"/>
  <c r="P2532" i="6"/>
  <c r="M2532" i="6"/>
  <c r="J2532" i="6"/>
  <c r="G2532" i="6"/>
  <c r="P2531" i="6"/>
  <c r="M2531" i="6"/>
  <c r="J2531" i="6"/>
  <c r="G2531" i="6"/>
  <c r="P2530" i="6"/>
  <c r="M2530" i="6"/>
  <c r="J2530" i="6"/>
  <c r="G2530" i="6"/>
  <c r="P2529" i="6"/>
  <c r="M2529" i="6"/>
  <c r="J2529" i="6"/>
  <c r="G2529" i="6"/>
  <c r="P2528" i="6"/>
  <c r="M2528" i="6"/>
  <c r="J2528" i="6"/>
  <c r="G2528" i="6"/>
  <c r="P2527" i="6"/>
  <c r="M2527" i="6"/>
  <c r="J2527" i="6"/>
  <c r="G2527" i="6"/>
  <c r="P2526" i="6"/>
  <c r="M2526" i="6"/>
  <c r="J2526" i="6"/>
  <c r="G2526" i="6"/>
  <c r="P2525" i="6"/>
  <c r="M2525" i="6"/>
  <c r="J2525" i="6"/>
  <c r="G2525" i="6"/>
  <c r="P2524" i="6"/>
  <c r="M2524" i="6"/>
  <c r="J2524" i="6"/>
  <c r="G2524" i="6"/>
  <c r="P2523" i="6"/>
  <c r="M2523" i="6"/>
  <c r="J2523" i="6"/>
  <c r="G2523" i="6"/>
  <c r="P2522" i="6"/>
  <c r="M2522" i="6"/>
  <c r="J2522" i="6"/>
  <c r="G2522" i="6"/>
  <c r="P2521" i="6"/>
  <c r="M2521" i="6"/>
  <c r="J2521" i="6"/>
  <c r="G2521" i="6"/>
  <c r="P2520" i="6"/>
  <c r="M2520" i="6"/>
  <c r="J2520" i="6"/>
  <c r="G2520" i="6"/>
  <c r="P2519" i="6"/>
  <c r="M2519" i="6"/>
  <c r="J2519" i="6"/>
  <c r="G2519" i="6"/>
  <c r="P2518" i="6"/>
  <c r="M2518" i="6"/>
  <c r="J2518" i="6"/>
  <c r="G2518" i="6"/>
  <c r="P2517" i="6"/>
  <c r="M2517" i="6"/>
  <c r="J2517" i="6"/>
  <c r="G2517" i="6"/>
  <c r="P2516" i="6"/>
  <c r="M2516" i="6"/>
  <c r="J2516" i="6"/>
  <c r="G2516" i="6"/>
  <c r="P2515" i="6"/>
  <c r="M2515" i="6"/>
  <c r="J2515" i="6"/>
  <c r="G2515" i="6"/>
  <c r="P2514" i="6"/>
  <c r="M2514" i="6"/>
  <c r="J2514" i="6"/>
  <c r="G2514" i="6"/>
  <c r="P2513" i="6"/>
  <c r="M2513" i="6"/>
  <c r="J2513" i="6"/>
  <c r="G2513" i="6"/>
  <c r="P2512" i="6"/>
  <c r="M2512" i="6"/>
  <c r="J2512" i="6"/>
  <c r="G2512" i="6"/>
  <c r="P2511" i="6"/>
  <c r="M2511" i="6"/>
  <c r="J2511" i="6"/>
  <c r="G2511" i="6"/>
  <c r="P2510" i="6"/>
  <c r="M2510" i="6"/>
  <c r="J2510" i="6"/>
  <c r="G2510" i="6"/>
  <c r="P2509" i="6"/>
  <c r="M2509" i="6"/>
  <c r="J2509" i="6"/>
  <c r="G2509" i="6"/>
  <c r="P2508" i="6"/>
  <c r="M2508" i="6"/>
  <c r="J2508" i="6"/>
  <c r="G2508" i="6"/>
  <c r="P2507" i="6"/>
  <c r="M2507" i="6"/>
  <c r="J2507" i="6"/>
  <c r="G2507" i="6"/>
  <c r="P2506" i="6"/>
  <c r="M2506" i="6"/>
  <c r="J2506" i="6"/>
  <c r="G2506" i="6"/>
  <c r="P2505" i="6"/>
  <c r="M2505" i="6"/>
  <c r="J2505" i="6"/>
  <c r="G2505" i="6"/>
  <c r="P2504" i="6"/>
  <c r="M2504" i="6"/>
  <c r="J2504" i="6"/>
  <c r="G2504" i="6"/>
  <c r="P2503" i="6"/>
  <c r="M2503" i="6"/>
  <c r="J2503" i="6"/>
  <c r="G2503" i="6"/>
  <c r="P2502" i="6"/>
  <c r="M2502" i="6"/>
  <c r="J2502" i="6"/>
  <c r="G2502" i="6"/>
  <c r="P2501" i="6"/>
  <c r="M2501" i="6"/>
  <c r="J2501" i="6"/>
  <c r="G2501" i="6"/>
  <c r="P2500" i="6"/>
  <c r="M2500" i="6"/>
  <c r="J2500" i="6"/>
  <c r="G2500" i="6"/>
  <c r="P2499" i="6"/>
  <c r="M2499" i="6"/>
  <c r="J2499" i="6"/>
  <c r="G2499" i="6"/>
  <c r="P2498" i="6"/>
  <c r="M2498" i="6"/>
  <c r="J2498" i="6"/>
  <c r="G2498" i="6"/>
  <c r="P2497" i="6"/>
  <c r="M2497" i="6"/>
  <c r="J2497" i="6"/>
  <c r="G2497" i="6"/>
  <c r="P2496" i="6"/>
  <c r="M2496" i="6"/>
  <c r="J2496" i="6"/>
  <c r="G2496" i="6"/>
  <c r="P2495" i="6"/>
  <c r="M2495" i="6"/>
  <c r="J2495" i="6"/>
  <c r="G2495" i="6"/>
  <c r="P2494" i="6"/>
  <c r="M2494" i="6"/>
  <c r="J2494" i="6"/>
  <c r="G2494" i="6"/>
  <c r="P2493" i="6"/>
  <c r="M2493" i="6"/>
  <c r="J2493" i="6"/>
  <c r="G2493" i="6"/>
  <c r="P2492" i="6"/>
  <c r="M2492" i="6"/>
  <c r="J2492" i="6"/>
  <c r="G2492" i="6"/>
  <c r="P2491" i="6"/>
  <c r="M2491" i="6"/>
  <c r="J2491" i="6"/>
  <c r="G2491" i="6"/>
  <c r="P2490" i="6"/>
  <c r="M2490" i="6"/>
  <c r="J2490" i="6"/>
  <c r="G2490" i="6"/>
  <c r="P2489" i="6"/>
  <c r="M2489" i="6"/>
  <c r="J2489" i="6"/>
  <c r="G2489" i="6"/>
  <c r="P2488" i="6"/>
  <c r="M2488" i="6"/>
  <c r="J2488" i="6"/>
  <c r="G2488" i="6"/>
  <c r="P2487" i="6"/>
  <c r="M2487" i="6"/>
  <c r="J2487" i="6"/>
  <c r="G2487" i="6"/>
  <c r="P2486" i="6"/>
  <c r="M2486" i="6"/>
  <c r="J2486" i="6"/>
  <c r="G2486" i="6"/>
  <c r="P2485" i="6"/>
  <c r="M2485" i="6"/>
  <c r="J2485" i="6"/>
  <c r="G2485" i="6"/>
  <c r="P2484" i="6"/>
  <c r="M2484" i="6"/>
  <c r="J2484" i="6"/>
  <c r="G2484" i="6"/>
  <c r="P2483" i="6"/>
  <c r="M2483" i="6"/>
  <c r="J2483" i="6"/>
  <c r="G2483" i="6"/>
  <c r="P2482" i="6"/>
  <c r="M2482" i="6"/>
  <c r="J2482" i="6"/>
  <c r="G2482" i="6"/>
  <c r="P2481" i="6"/>
  <c r="M2481" i="6"/>
  <c r="J2481" i="6"/>
  <c r="G2481" i="6"/>
  <c r="P2480" i="6"/>
  <c r="M2480" i="6"/>
  <c r="J2480" i="6"/>
  <c r="G2480" i="6"/>
  <c r="P2479" i="6"/>
  <c r="M2479" i="6"/>
  <c r="J2479" i="6"/>
  <c r="G2479" i="6"/>
  <c r="P2478" i="6"/>
  <c r="M2478" i="6"/>
  <c r="J2478" i="6"/>
  <c r="G2478" i="6"/>
  <c r="P2477" i="6"/>
  <c r="M2477" i="6"/>
  <c r="J2477" i="6"/>
  <c r="G2477" i="6"/>
  <c r="P2476" i="6"/>
  <c r="M2476" i="6"/>
  <c r="J2476" i="6"/>
  <c r="G2476" i="6"/>
  <c r="P2475" i="6"/>
  <c r="M2475" i="6"/>
  <c r="J2475" i="6"/>
  <c r="G2475" i="6"/>
  <c r="P2474" i="6"/>
  <c r="M2474" i="6"/>
  <c r="J2474" i="6"/>
  <c r="G2474" i="6"/>
  <c r="P2473" i="6"/>
  <c r="M2473" i="6"/>
  <c r="J2473" i="6"/>
  <c r="G2473" i="6"/>
  <c r="P2472" i="6"/>
  <c r="M2472" i="6"/>
  <c r="J2472" i="6"/>
  <c r="G2472" i="6"/>
  <c r="P2471" i="6"/>
  <c r="M2471" i="6"/>
  <c r="J2471" i="6"/>
  <c r="G2471" i="6"/>
  <c r="P2470" i="6"/>
  <c r="M2470" i="6"/>
  <c r="J2470" i="6"/>
  <c r="G2470" i="6"/>
  <c r="P2469" i="6"/>
  <c r="M2469" i="6"/>
  <c r="J2469" i="6"/>
  <c r="G2469" i="6"/>
  <c r="P2468" i="6"/>
  <c r="M2468" i="6"/>
  <c r="J2468" i="6"/>
  <c r="G2468" i="6"/>
  <c r="P2467" i="6"/>
  <c r="M2467" i="6"/>
  <c r="J2467" i="6"/>
  <c r="G2467" i="6"/>
  <c r="P2466" i="6"/>
  <c r="M2466" i="6"/>
  <c r="J2466" i="6"/>
  <c r="G2466" i="6"/>
  <c r="P2465" i="6"/>
  <c r="M2465" i="6"/>
  <c r="J2465" i="6"/>
  <c r="G2465" i="6"/>
  <c r="P2464" i="6"/>
  <c r="M2464" i="6"/>
  <c r="J2464" i="6"/>
  <c r="G2464" i="6"/>
  <c r="P2463" i="6"/>
  <c r="M2463" i="6"/>
  <c r="J2463" i="6"/>
  <c r="G2463" i="6"/>
  <c r="P2462" i="6"/>
  <c r="M2462" i="6"/>
  <c r="J2462" i="6"/>
  <c r="G2462" i="6"/>
  <c r="P2461" i="6"/>
  <c r="M2461" i="6"/>
  <c r="J2461" i="6"/>
  <c r="G2461" i="6"/>
  <c r="P2460" i="6"/>
  <c r="M2460" i="6"/>
  <c r="J2460" i="6"/>
  <c r="G2460" i="6"/>
  <c r="P2459" i="6"/>
  <c r="M2459" i="6"/>
  <c r="J2459" i="6"/>
  <c r="G2459" i="6"/>
  <c r="P2458" i="6"/>
  <c r="M2458" i="6"/>
  <c r="J2458" i="6"/>
  <c r="G2458" i="6"/>
  <c r="P2457" i="6"/>
  <c r="M2457" i="6"/>
  <c r="J2457" i="6"/>
  <c r="G2457" i="6"/>
  <c r="P2456" i="6"/>
  <c r="M2456" i="6"/>
  <c r="J2456" i="6"/>
  <c r="G2456" i="6"/>
  <c r="P2455" i="6"/>
  <c r="M2455" i="6"/>
  <c r="J2455" i="6"/>
  <c r="G2455" i="6"/>
  <c r="P2454" i="6"/>
  <c r="M2454" i="6"/>
  <c r="J2454" i="6"/>
  <c r="G2454" i="6"/>
  <c r="P2453" i="6"/>
  <c r="M2453" i="6"/>
  <c r="J2453" i="6"/>
  <c r="G2453" i="6"/>
  <c r="P2452" i="6"/>
  <c r="M2452" i="6"/>
  <c r="J2452" i="6"/>
  <c r="G2452" i="6"/>
  <c r="P2451" i="6"/>
  <c r="M2451" i="6"/>
  <c r="J2451" i="6"/>
  <c r="G2451" i="6"/>
  <c r="P2450" i="6"/>
  <c r="M2450" i="6"/>
  <c r="J2450" i="6"/>
  <c r="G2450" i="6"/>
  <c r="P2449" i="6"/>
  <c r="M2449" i="6"/>
  <c r="J2449" i="6"/>
  <c r="G2449" i="6"/>
  <c r="P2448" i="6"/>
  <c r="M2448" i="6"/>
  <c r="J2448" i="6"/>
  <c r="G2448" i="6"/>
  <c r="P2447" i="6"/>
  <c r="M2447" i="6"/>
  <c r="J2447" i="6"/>
  <c r="G2447" i="6"/>
  <c r="P2446" i="6"/>
  <c r="M2446" i="6"/>
  <c r="J2446" i="6"/>
  <c r="G2446" i="6"/>
  <c r="P2445" i="6"/>
  <c r="M2445" i="6"/>
  <c r="J2445" i="6"/>
  <c r="G2445" i="6"/>
  <c r="P2444" i="6"/>
  <c r="M2444" i="6"/>
  <c r="J2444" i="6"/>
  <c r="G2444" i="6"/>
  <c r="P2443" i="6"/>
  <c r="M2443" i="6"/>
  <c r="J2443" i="6"/>
  <c r="G2443" i="6"/>
  <c r="P2442" i="6"/>
  <c r="M2442" i="6"/>
  <c r="J2442" i="6"/>
  <c r="G2442" i="6"/>
  <c r="P2441" i="6"/>
  <c r="M2441" i="6"/>
  <c r="J2441" i="6"/>
  <c r="G2441" i="6"/>
  <c r="P2440" i="6"/>
  <c r="M2440" i="6"/>
  <c r="J2440" i="6"/>
  <c r="G2440" i="6"/>
  <c r="P2439" i="6"/>
  <c r="M2439" i="6"/>
  <c r="J2439" i="6"/>
  <c r="G2439" i="6"/>
  <c r="P2438" i="6"/>
  <c r="M2438" i="6"/>
  <c r="J2438" i="6"/>
  <c r="G2438" i="6"/>
  <c r="P2437" i="6"/>
  <c r="M2437" i="6"/>
  <c r="J2437" i="6"/>
  <c r="G2437" i="6"/>
  <c r="P2436" i="6"/>
  <c r="M2436" i="6"/>
  <c r="J2436" i="6"/>
  <c r="G2436" i="6"/>
  <c r="P2435" i="6"/>
  <c r="M2435" i="6"/>
  <c r="J2435" i="6"/>
  <c r="G2435" i="6"/>
  <c r="P2434" i="6"/>
  <c r="M2434" i="6"/>
  <c r="J2434" i="6"/>
  <c r="G2434" i="6"/>
  <c r="P2433" i="6"/>
  <c r="M2433" i="6"/>
  <c r="J2433" i="6"/>
  <c r="G2433" i="6"/>
  <c r="P2432" i="6"/>
  <c r="M2432" i="6"/>
  <c r="J2432" i="6"/>
  <c r="G2432" i="6"/>
  <c r="P2431" i="6"/>
  <c r="M2431" i="6"/>
  <c r="J2431" i="6"/>
  <c r="G2431" i="6"/>
  <c r="P2430" i="6"/>
  <c r="M2430" i="6"/>
  <c r="J2430" i="6"/>
  <c r="G2430" i="6"/>
  <c r="P2429" i="6"/>
  <c r="M2429" i="6"/>
  <c r="J2429" i="6"/>
  <c r="G2429" i="6"/>
  <c r="P2428" i="6"/>
  <c r="M2428" i="6"/>
  <c r="J2428" i="6"/>
  <c r="G2428" i="6"/>
  <c r="P2427" i="6"/>
  <c r="M2427" i="6"/>
  <c r="J2427" i="6"/>
  <c r="G2427" i="6"/>
  <c r="P2426" i="6"/>
  <c r="M2426" i="6"/>
  <c r="J2426" i="6"/>
  <c r="G2426" i="6"/>
  <c r="P2425" i="6"/>
  <c r="M2425" i="6"/>
  <c r="J2425" i="6"/>
  <c r="G2425" i="6"/>
  <c r="P2424" i="6"/>
  <c r="M2424" i="6"/>
  <c r="J2424" i="6"/>
  <c r="G2424" i="6"/>
  <c r="P2423" i="6"/>
  <c r="M2423" i="6"/>
  <c r="J2423" i="6"/>
  <c r="G2423" i="6"/>
  <c r="P2422" i="6"/>
  <c r="M2422" i="6"/>
  <c r="J2422" i="6"/>
  <c r="G2422" i="6"/>
  <c r="P2421" i="6"/>
  <c r="M2421" i="6"/>
  <c r="J2421" i="6"/>
  <c r="G2421" i="6"/>
  <c r="P2420" i="6"/>
  <c r="M2420" i="6"/>
  <c r="J2420" i="6"/>
  <c r="G2420" i="6"/>
  <c r="P2419" i="6"/>
  <c r="M2419" i="6"/>
  <c r="J2419" i="6"/>
  <c r="G2419" i="6"/>
  <c r="P2418" i="6"/>
  <c r="M2418" i="6"/>
  <c r="J2418" i="6"/>
  <c r="G2418" i="6"/>
  <c r="P2417" i="6"/>
  <c r="M2417" i="6"/>
  <c r="J2417" i="6"/>
  <c r="G2417" i="6"/>
  <c r="P2416" i="6"/>
  <c r="M2416" i="6"/>
  <c r="J2416" i="6"/>
  <c r="G2416" i="6"/>
  <c r="P2415" i="6"/>
  <c r="M2415" i="6"/>
  <c r="J2415" i="6"/>
  <c r="G2415" i="6"/>
  <c r="P2414" i="6"/>
  <c r="M2414" i="6"/>
  <c r="J2414" i="6"/>
  <c r="G2414" i="6"/>
  <c r="P2413" i="6"/>
  <c r="M2413" i="6"/>
  <c r="J2413" i="6"/>
  <c r="G2413" i="6"/>
  <c r="P2412" i="6"/>
  <c r="M2412" i="6"/>
  <c r="J2412" i="6"/>
  <c r="G2412" i="6"/>
  <c r="P2411" i="6"/>
  <c r="M2411" i="6"/>
  <c r="J2411" i="6"/>
  <c r="G2411" i="6"/>
  <c r="P2410" i="6"/>
  <c r="M2410" i="6"/>
  <c r="J2410" i="6"/>
  <c r="G2410" i="6"/>
  <c r="P2409" i="6"/>
  <c r="M2409" i="6"/>
  <c r="J2409" i="6"/>
  <c r="G2409" i="6"/>
  <c r="P2408" i="6"/>
  <c r="M2408" i="6"/>
  <c r="J2408" i="6"/>
  <c r="G2408" i="6"/>
  <c r="P2407" i="6"/>
  <c r="M2407" i="6"/>
  <c r="J2407" i="6"/>
  <c r="G2407" i="6"/>
  <c r="P2406" i="6"/>
  <c r="M2406" i="6"/>
  <c r="J2406" i="6"/>
  <c r="G2406" i="6"/>
  <c r="P2405" i="6"/>
  <c r="M2405" i="6"/>
  <c r="J2405" i="6"/>
  <c r="G2405" i="6"/>
  <c r="P2404" i="6"/>
  <c r="M2404" i="6"/>
  <c r="J2404" i="6"/>
  <c r="G2404" i="6"/>
  <c r="P2403" i="6"/>
  <c r="M2403" i="6"/>
  <c r="J2403" i="6"/>
  <c r="G2403" i="6"/>
  <c r="P2402" i="6"/>
  <c r="M2402" i="6"/>
  <c r="J2402" i="6"/>
  <c r="G2402" i="6"/>
  <c r="P2401" i="6"/>
  <c r="M2401" i="6"/>
  <c r="J2401" i="6"/>
  <c r="G2401" i="6"/>
  <c r="P2400" i="6"/>
  <c r="M2400" i="6"/>
  <c r="J2400" i="6"/>
  <c r="G2400" i="6"/>
  <c r="P2399" i="6"/>
  <c r="M2399" i="6"/>
  <c r="J2399" i="6"/>
  <c r="G2399" i="6"/>
  <c r="P2398" i="6"/>
  <c r="M2398" i="6"/>
  <c r="J2398" i="6"/>
  <c r="G2398" i="6"/>
  <c r="P2397" i="6"/>
  <c r="M2397" i="6"/>
  <c r="J2397" i="6"/>
  <c r="G2397" i="6"/>
  <c r="P2396" i="6"/>
  <c r="M2396" i="6"/>
  <c r="J2396" i="6"/>
  <c r="G2396" i="6"/>
  <c r="P2395" i="6"/>
  <c r="M2395" i="6"/>
  <c r="J2395" i="6"/>
  <c r="G2395" i="6"/>
  <c r="P2394" i="6"/>
  <c r="M2394" i="6"/>
  <c r="J2394" i="6"/>
  <c r="G2394" i="6"/>
  <c r="P2393" i="6"/>
  <c r="M2393" i="6"/>
  <c r="J2393" i="6"/>
  <c r="G2393" i="6"/>
  <c r="P2392" i="6"/>
  <c r="M2392" i="6"/>
  <c r="J2392" i="6"/>
  <c r="G2392" i="6"/>
  <c r="P2391" i="6"/>
  <c r="M2391" i="6"/>
  <c r="J2391" i="6"/>
  <c r="G2391" i="6"/>
  <c r="P2390" i="6"/>
  <c r="M2390" i="6"/>
  <c r="J2390" i="6"/>
  <c r="G2390" i="6"/>
  <c r="P2389" i="6"/>
  <c r="M2389" i="6"/>
  <c r="J2389" i="6"/>
  <c r="G2389" i="6"/>
  <c r="P2388" i="6"/>
  <c r="M2388" i="6"/>
  <c r="J2388" i="6"/>
  <c r="G2388" i="6"/>
  <c r="P2387" i="6"/>
  <c r="M2387" i="6"/>
  <c r="J2387" i="6"/>
  <c r="G2387" i="6"/>
  <c r="P2386" i="6"/>
  <c r="M2386" i="6"/>
  <c r="J2386" i="6"/>
  <c r="G2386" i="6"/>
  <c r="P2385" i="6"/>
  <c r="M2385" i="6"/>
  <c r="J2385" i="6"/>
  <c r="G2385" i="6"/>
  <c r="P2384" i="6"/>
  <c r="M2384" i="6"/>
  <c r="J2384" i="6"/>
  <c r="G2384" i="6"/>
  <c r="P2383" i="6"/>
  <c r="M2383" i="6"/>
  <c r="J2383" i="6"/>
  <c r="G2383" i="6"/>
  <c r="P2382" i="6"/>
  <c r="M2382" i="6"/>
  <c r="J2382" i="6"/>
  <c r="G2382" i="6"/>
  <c r="P2381" i="6"/>
  <c r="M2381" i="6"/>
  <c r="J2381" i="6"/>
  <c r="G2381" i="6"/>
  <c r="P2380" i="6"/>
  <c r="M2380" i="6"/>
  <c r="J2380" i="6"/>
  <c r="G2380" i="6"/>
  <c r="P2379" i="6"/>
  <c r="M2379" i="6"/>
  <c r="J2379" i="6"/>
  <c r="G2379" i="6"/>
  <c r="P2378" i="6"/>
  <c r="M2378" i="6"/>
  <c r="J2378" i="6"/>
  <c r="G2378" i="6"/>
  <c r="P2377" i="6"/>
  <c r="M2377" i="6"/>
  <c r="J2377" i="6"/>
  <c r="G2377" i="6"/>
  <c r="P2376" i="6"/>
  <c r="M2376" i="6"/>
  <c r="J2376" i="6"/>
  <c r="G2376" i="6"/>
  <c r="P2375" i="6"/>
  <c r="M2375" i="6"/>
  <c r="J2375" i="6"/>
  <c r="G2375" i="6"/>
  <c r="P2374" i="6"/>
  <c r="M2374" i="6"/>
  <c r="J2374" i="6"/>
  <c r="G2374" i="6"/>
  <c r="P2373" i="6"/>
  <c r="M2373" i="6"/>
  <c r="J2373" i="6"/>
  <c r="G2373" i="6"/>
  <c r="P2372" i="6"/>
  <c r="M2372" i="6"/>
  <c r="J2372" i="6"/>
  <c r="G2372" i="6"/>
  <c r="P2371" i="6"/>
  <c r="M2371" i="6"/>
  <c r="J2371" i="6"/>
  <c r="G2371" i="6"/>
  <c r="P2370" i="6"/>
  <c r="M2370" i="6"/>
  <c r="J2370" i="6"/>
  <c r="G2370" i="6"/>
  <c r="P2369" i="6"/>
  <c r="M2369" i="6"/>
  <c r="J2369" i="6"/>
  <c r="G2369" i="6"/>
  <c r="P2368" i="6"/>
  <c r="M2368" i="6"/>
  <c r="J2368" i="6"/>
  <c r="G2368" i="6"/>
  <c r="P2367" i="6"/>
  <c r="M2367" i="6"/>
  <c r="J2367" i="6"/>
  <c r="G2367" i="6"/>
  <c r="P2366" i="6"/>
  <c r="M2366" i="6"/>
  <c r="J2366" i="6"/>
  <c r="G2366" i="6"/>
  <c r="P2365" i="6"/>
  <c r="M2365" i="6"/>
  <c r="J2365" i="6"/>
  <c r="G2365" i="6"/>
  <c r="P2364" i="6"/>
  <c r="M2364" i="6"/>
  <c r="J2364" i="6"/>
  <c r="G2364" i="6"/>
  <c r="P2363" i="6"/>
  <c r="M2363" i="6"/>
  <c r="J2363" i="6"/>
  <c r="G2363" i="6"/>
  <c r="P2362" i="6"/>
  <c r="M2362" i="6"/>
  <c r="J2362" i="6"/>
  <c r="G2362" i="6"/>
  <c r="P2361" i="6"/>
  <c r="M2361" i="6"/>
  <c r="J2361" i="6"/>
  <c r="G2361" i="6"/>
  <c r="P2360" i="6"/>
  <c r="M2360" i="6"/>
  <c r="J2360" i="6"/>
  <c r="G2360" i="6"/>
  <c r="P2359" i="6"/>
  <c r="M2359" i="6"/>
  <c r="J2359" i="6"/>
  <c r="G2359" i="6"/>
  <c r="P2358" i="6"/>
  <c r="M2358" i="6"/>
  <c r="J2358" i="6"/>
  <c r="G2358" i="6"/>
  <c r="P2357" i="6"/>
  <c r="M2357" i="6"/>
  <c r="J2357" i="6"/>
  <c r="G2357" i="6"/>
  <c r="P2356" i="6"/>
  <c r="M2356" i="6"/>
  <c r="J2356" i="6"/>
  <c r="G2356" i="6"/>
  <c r="P2355" i="6"/>
  <c r="M2355" i="6"/>
  <c r="J2355" i="6"/>
  <c r="G2355" i="6"/>
  <c r="P2354" i="6"/>
  <c r="M2354" i="6"/>
  <c r="J2354" i="6"/>
  <c r="G2354" i="6"/>
  <c r="P2353" i="6"/>
  <c r="M2353" i="6"/>
  <c r="J2353" i="6"/>
  <c r="G2353" i="6"/>
  <c r="P2352" i="6"/>
  <c r="M2352" i="6"/>
  <c r="J2352" i="6"/>
  <c r="G2352" i="6"/>
  <c r="P2351" i="6"/>
  <c r="M2351" i="6"/>
  <c r="J2351" i="6"/>
  <c r="G2351" i="6"/>
  <c r="P2350" i="6"/>
  <c r="M2350" i="6"/>
  <c r="J2350" i="6"/>
  <c r="G2350" i="6"/>
  <c r="P2349" i="6"/>
  <c r="M2349" i="6"/>
  <c r="J2349" i="6"/>
  <c r="G2349" i="6"/>
  <c r="P2348" i="6"/>
  <c r="M2348" i="6"/>
  <c r="J2348" i="6"/>
  <c r="G2348" i="6"/>
  <c r="P2347" i="6"/>
  <c r="M2347" i="6"/>
  <c r="J2347" i="6"/>
  <c r="G2347" i="6"/>
  <c r="P2346" i="6"/>
  <c r="M2346" i="6"/>
  <c r="J2346" i="6"/>
  <c r="G2346" i="6"/>
  <c r="P2345" i="6"/>
  <c r="M2345" i="6"/>
  <c r="J2345" i="6"/>
  <c r="G2345" i="6"/>
  <c r="P2344" i="6"/>
  <c r="M2344" i="6"/>
  <c r="J2344" i="6"/>
  <c r="G2344" i="6"/>
  <c r="P2343" i="6"/>
  <c r="M2343" i="6"/>
  <c r="J2343" i="6"/>
  <c r="G2343" i="6"/>
  <c r="P2342" i="6"/>
  <c r="M2342" i="6"/>
  <c r="J2342" i="6"/>
  <c r="G2342" i="6"/>
  <c r="P2341" i="6"/>
  <c r="M2341" i="6"/>
  <c r="J2341" i="6"/>
  <c r="G2341" i="6"/>
  <c r="P2340" i="6"/>
  <c r="M2340" i="6"/>
  <c r="J2340" i="6"/>
  <c r="G2340" i="6"/>
  <c r="P2339" i="6"/>
  <c r="M2339" i="6"/>
  <c r="J2339" i="6"/>
  <c r="G2339" i="6"/>
  <c r="P2338" i="6"/>
  <c r="M2338" i="6"/>
  <c r="J2338" i="6"/>
  <c r="G2338" i="6"/>
  <c r="P2337" i="6"/>
  <c r="M2337" i="6"/>
  <c r="J2337" i="6"/>
  <c r="G2337" i="6"/>
  <c r="P2336" i="6"/>
  <c r="M2336" i="6"/>
  <c r="J2336" i="6"/>
  <c r="G2336" i="6"/>
  <c r="P2335" i="6"/>
  <c r="M2335" i="6"/>
  <c r="J2335" i="6"/>
  <c r="G2335" i="6"/>
  <c r="P2334" i="6"/>
  <c r="M2334" i="6"/>
  <c r="J2334" i="6"/>
  <c r="G2334" i="6"/>
  <c r="P2333" i="6"/>
  <c r="M2333" i="6"/>
  <c r="J2333" i="6"/>
  <c r="G2333" i="6"/>
  <c r="P2332" i="6"/>
  <c r="M2332" i="6"/>
  <c r="J2332" i="6"/>
  <c r="G2332" i="6"/>
  <c r="P2331" i="6"/>
  <c r="M2331" i="6"/>
  <c r="J2331" i="6"/>
  <c r="G2331" i="6"/>
  <c r="P2330" i="6"/>
  <c r="M2330" i="6"/>
  <c r="J2330" i="6"/>
  <c r="G2330" i="6"/>
  <c r="P2329" i="6"/>
  <c r="M2329" i="6"/>
  <c r="J2329" i="6"/>
  <c r="G2329" i="6"/>
  <c r="P2328" i="6"/>
  <c r="M2328" i="6"/>
  <c r="J2328" i="6"/>
  <c r="G2328" i="6"/>
  <c r="P2327" i="6"/>
  <c r="M2327" i="6"/>
  <c r="J2327" i="6"/>
  <c r="G2327" i="6"/>
  <c r="P2326" i="6"/>
  <c r="M2326" i="6"/>
  <c r="J2326" i="6"/>
  <c r="G2326" i="6"/>
  <c r="P2325" i="6"/>
  <c r="M2325" i="6"/>
  <c r="J2325" i="6"/>
  <c r="G2325" i="6"/>
  <c r="P2324" i="6"/>
  <c r="M2324" i="6"/>
  <c r="J2324" i="6"/>
  <c r="G2324" i="6"/>
  <c r="P2323" i="6"/>
  <c r="M2323" i="6"/>
  <c r="J2323" i="6"/>
  <c r="G2323" i="6"/>
  <c r="P2322" i="6"/>
  <c r="M2322" i="6"/>
  <c r="J2322" i="6"/>
  <c r="G2322" i="6"/>
  <c r="P2321" i="6"/>
  <c r="M2321" i="6"/>
  <c r="J2321" i="6"/>
  <c r="G2321" i="6"/>
  <c r="P2320" i="6"/>
  <c r="M2320" i="6"/>
  <c r="J2320" i="6"/>
  <c r="G2320" i="6"/>
  <c r="P2319" i="6"/>
  <c r="M2319" i="6"/>
  <c r="J2319" i="6"/>
  <c r="G2319" i="6"/>
  <c r="P2318" i="6"/>
  <c r="M2318" i="6"/>
  <c r="J2318" i="6"/>
  <c r="G2318" i="6"/>
  <c r="P2317" i="6"/>
  <c r="M2317" i="6"/>
  <c r="J2317" i="6"/>
  <c r="G2317" i="6"/>
  <c r="P2316" i="6"/>
  <c r="M2316" i="6"/>
  <c r="J2316" i="6"/>
  <c r="G2316" i="6"/>
  <c r="P2315" i="6"/>
  <c r="M2315" i="6"/>
  <c r="J2315" i="6"/>
  <c r="G2315" i="6"/>
  <c r="P2314" i="6"/>
  <c r="M2314" i="6"/>
  <c r="J2314" i="6"/>
  <c r="G2314" i="6"/>
  <c r="P2313" i="6"/>
  <c r="M2313" i="6"/>
  <c r="J2313" i="6"/>
  <c r="G2313" i="6"/>
  <c r="P2312" i="6"/>
  <c r="M2312" i="6"/>
  <c r="J2312" i="6"/>
  <c r="G2312" i="6"/>
  <c r="P2311" i="6"/>
  <c r="M2311" i="6"/>
  <c r="J2311" i="6"/>
  <c r="G2311" i="6"/>
  <c r="P2310" i="6"/>
  <c r="M2310" i="6"/>
  <c r="J2310" i="6"/>
  <c r="G2310" i="6"/>
  <c r="P2309" i="6"/>
  <c r="M2309" i="6"/>
  <c r="J2309" i="6"/>
  <c r="G2309" i="6"/>
  <c r="P2308" i="6"/>
  <c r="M2308" i="6"/>
  <c r="J2308" i="6"/>
  <c r="G2308" i="6"/>
  <c r="P2307" i="6"/>
  <c r="M2307" i="6"/>
  <c r="J2307" i="6"/>
  <c r="G2307" i="6"/>
  <c r="P2306" i="6"/>
  <c r="M2306" i="6"/>
  <c r="J2306" i="6"/>
  <c r="G2306" i="6"/>
  <c r="P2305" i="6"/>
  <c r="M2305" i="6"/>
  <c r="J2305" i="6"/>
  <c r="G2305" i="6"/>
  <c r="P2304" i="6"/>
  <c r="M2304" i="6"/>
  <c r="J2304" i="6"/>
  <c r="G2304" i="6"/>
  <c r="P2303" i="6"/>
  <c r="M2303" i="6"/>
  <c r="J2303" i="6"/>
  <c r="G2303" i="6"/>
  <c r="P2302" i="6"/>
  <c r="M2302" i="6"/>
  <c r="J2302" i="6"/>
  <c r="G2302" i="6"/>
  <c r="P2301" i="6"/>
  <c r="M2301" i="6"/>
  <c r="J2301" i="6"/>
  <c r="G2301" i="6"/>
  <c r="P2300" i="6"/>
  <c r="M2300" i="6"/>
  <c r="J2300" i="6"/>
  <c r="G2300" i="6"/>
  <c r="P2299" i="6"/>
  <c r="M2299" i="6"/>
  <c r="J2299" i="6"/>
  <c r="G2299" i="6"/>
  <c r="P2298" i="6"/>
  <c r="M2298" i="6"/>
  <c r="J2298" i="6"/>
  <c r="G2298" i="6"/>
  <c r="P2297" i="6"/>
  <c r="M2297" i="6"/>
  <c r="J2297" i="6"/>
  <c r="G2297" i="6"/>
  <c r="P2296" i="6"/>
  <c r="M2296" i="6"/>
  <c r="J2296" i="6"/>
  <c r="G2296" i="6"/>
  <c r="P2295" i="6"/>
  <c r="M2295" i="6"/>
  <c r="J2295" i="6"/>
  <c r="G2295" i="6"/>
  <c r="P2294" i="6"/>
  <c r="M2294" i="6"/>
  <c r="J2294" i="6"/>
  <c r="G2294" i="6"/>
  <c r="P2293" i="6"/>
  <c r="M2293" i="6"/>
  <c r="J2293" i="6"/>
  <c r="G2293" i="6"/>
  <c r="P2292" i="6"/>
  <c r="M2292" i="6"/>
  <c r="J2292" i="6"/>
  <c r="G2292" i="6"/>
  <c r="P2291" i="6"/>
  <c r="M2291" i="6"/>
  <c r="J2291" i="6"/>
  <c r="G2291" i="6"/>
  <c r="P2290" i="6"/>
  <c r="M2290" i="6"/>
  <c r="J2290" i="6"/>
  <c r="G2290" i="6"/>
  <c r="P2289" i="6"/>
  <c r="M2289" i="6"/>
  <c r="J2289" i="6"/>
  <c r="G2289" i="6"/>
  <c r="P2288" i="6"/>
  <c r="M2288" i="6"/>
  <c r="J2288" i="6"/>
  <c r="G2288" i="6"/>
  <c r="P2287" i="6"/>
  <c r="M2287" i="6"/>
  <c r="J2287" i="6"/>
  <c r="G2287" i="6"/>
  <c r="P2286" i="6"/>
  <c r="M2286" i="6"/>
  <c r="J2286" i="6"/>
  <c r="G2286" i="6"/>
  <c r="P2285" i="6"/>
  <c r="M2285" i="6"/>
  <c r="J2285" i="6"/>
  <c r="G2285" i="6"/>
  <c r="P2284" i="6"/>
  <c r="M2284" i="6"/>
  <c r="J2284" i="6"/>
  <c r="G2284" i="6"/>
  <c r="P2283" i="6"/>
  <c r="M2283" i="6"/>
  <c r="J2283" i="6"/>
  <c r="G2283" i="6"/>
  <c r="P2282" i="6"/>
  <c r="M2282" i="6"/>
  <c r="J2282" i="6"/>
  <c r="G2282" i="6"/>
  <c r="P2281" i="6"/>
  <c r="M2281" i="6"/>
  <c r="J2281" i="6"/>
  <c r="G2281" i="6"/>
  <c r="P2280" i="6"/>
  <c r="M2280" i="6"/>
  <c r="J2280" i="6"/>
  <c r="G2280" i="6"/>
  <c r="P2279" i="6"/>
  <c r="M2279" i="6"/>
  <c r="J2279" i="6"/>
  <c r="G2279" i="6"/>
  <c r="P2278" i="6"/>
  <c r="M2278" i="6"/>
  <c r="J2278" i="6"/>
  <c r="G2278" i="6"/>
  <c r="P2277" i="6"/>
  <c r="M2277" i="6"/>
  <c r="J2277" i="6"/>
  <c r="G2277" i="6"/>
  <c r="P2276" i="6"/>
  <c r="M2276" i="6"/>
  <c r="J2276" i="6"/>
  <c r="G2276" i="6"/>
  <c r="P2275" i="6"/>
  <c r="M2275" i="6"/>
  <c r="J2275" i="6"/>
  <c r="G2275" i="6"/>
  <c r="P2274" i="6"/>
  <c r="M2274" i="6"/>
  <c r="J2274" i="6"/>
  <c r="G2274" i="6"/>
  <c r="P2273" i="6"/>
  <c r="M2273" i="6"/>
  <c r="J2273" i="6"/>
  <c r="G2273" i="6"/>
  <c r="P2272" i="6"/>
  <c r="M2272" i="6"/>
  <c r="J2272" i="6"/>
  <c r="G2272" i="6"/>
  <c r="P2271" i="6"/>
  <c r="M2271" i="6"/>
  <c r="J2271" i="6"/>
  <c r="G2271" i="6"/>
  <c r="P2270" i="6"/>
  <c r="M2270" i="6"/>
  <c r="J2270" i="6"/>
  <c r="G2270" i="6"/>
  <c r="P2269" i="6"/>
  <c r="M2269" i="6"/>
  <c r="J2269" i="6"/>
  <c r="G2269" i="6"/>
  <c r="P2268" i="6"/>
  <c r="M2268" i="6"/>
  <c r="J2268" i="6"/>
  <c r="G2268" i="6"/>
  <c r="P2267" i="6"/>
  <c r="M2267" i="6"/>
  <c r="J2267" i="6"/>
  <c r="G2267" i="6"/>
  <c r="P2266" i="6"/>
  <c r="M2266" i="6"/>
  <c r="J2266" i="6"/>
  <c r="G2266" i="6"/>
  <c r="P2265" i="6"/>
  <c r="M2265" i="6"/>
  <c r="J2265" i="6"/>
  <c r="G2265" i="6"/>
  <c r="P2264" i="6"/>
  <c r="M2264" i="6"/>
  <c r="J2264" i="6"/>
  <c r="G2264" i="6"/>
  <c r="P2263" i="6"/>
  <c r="M2263" i="6"/>
  <c r="J2263" i="6"/>
  <c r="G2263" i="6"/>
  <c r="P2262" i="6"/>
  <c r="M2262" i="6"/>
  <c r="J2262" i="6"/>
  <c r="G2262" i="6"/>
  <c r="P2261" i="6"/>
  <c r="M2261" i="6"/>
  <c r="J2261" i="6"/>
  <c r="G2261" i="6"/>
  <c r="P2260" i="6"/>
  <c r="M2260" i="6"/>
  <c r="J2260" i="6"/>
  <c r="G2260" i="6"/>
  <c r="P2259" i="6"/>
  <c r="M2259" i="6"/>
  <c r="J2259" i="6"/>
  <c r="G2259" i="6"/>
  <c r="P2258" i="6"/>
  <c r="M2258" i="6"/>
  <c r="J2258" i="6"/>
  <c r="G2258" i="6"/>
  <c r="P2257" i="6"/>
  <c r="M2257" i="6"/>
  <c r="J2257" i="6"/>
  <c r="G2257" i="6"/>
  <c r="P2256" i="6"/>
  <c r="M2256" i="6"/>
  <c r="J2256" i="6"/>
  <c r="G2256" i="6"/>
  <c r="P2255" i="6"/>
  <c r="M2255" i="6"/>
  <c r="J2255" i="6"/>
  <c r="G2255" i="6"/>
  <c r="P2254" i="6"/>
  <c r="M2254" i="6"/>
  <c r="J2254" i="6"/>
  <c r="G2254" i="6"/>
  <c r="P2253" i="6"/>
  <c r="M2253" i="6"/>
  <c r="J2253" i="6"/>
  <c r="G2253" i="6"/>
  <c r="P2252" i="6"/>
  <c r="M2252" i="6"/>
  <c r="J2252" i="6"/>
  <c r="G2252" i="6"/>
  <c r="P2251" i="6"/>
  <c r="M2251" i="6"/>
  <c r="J2251" i="6"/>
  <c r="G2251" i="6"/>
  <c r="P2250" i="6"/>
  <c r="M2250" i="6"/>
  <c r="J2250" i="6"/>
  <c r="G2250" i="6"/>
  <c r="P2249" i="6"/>
  <c r="M2249" i="6"/>
  <c r="J2249" i="6"/>
  <c r="G2249" i="6"/>
  <c r="P2248" i="6"/>
  <c r="M2248" i="6"/>
  <c r="J2248" i="6"/>
  <c r="G2248" i="6"/>
  <c r="P2247" i="6"/>
  <c r="M2247" i="6"/>
  <c r="J2247" i="6"/>
  <c r="G2247" i="6"/>
  <c r="P2246" i="6"/>
  <c r="M2246" i="6"/>
  <c r="J2246" i="6"/>
  <c r="G2246" i="6"/>
  <c r="P2245" i="6"/>
  <c r="M2245" i="6"/>
  <c r="J2245" i="6"/>
  <c r="G2245" i="6"/>
  <c r="P2244" i="6"/>
  <c r="M2244" i="6"/>
  <c r="J2244" i="6"/>
  <c r="G2244" i="6"/>
  <c r="P2243" i="6"/>
  <c r="M2243" i="6"/>
  <c r="J2243" i="6"/>
  <c r="G2243" i="6"/>
  <c r="P2242" i="6"/>
  <c r="M2242" i="6"/>
  <c r="J2242" i="6"/>
  <c r="G2242" i="6"/>
  <c r="P2241" i="6"/>
  <c r="M2241" i="6"/>
  <c r="J2241" i="6"/>
  <c r="G2241" i="6"/>
  <c r="P2240" i="6"/>
  <c r="M2240" i="6"/>
  <c r="J2240" i="6"/>
  <c r="G2240" i="6"/>
  <c r="P2239" i="6"/>
  <c r="M2239" i="6"/>
  <c r="J2239" i="6"/>
  <c r="G2239" i="6"/>
  <c r="P2238" i="6"/>
  <c r="M2238" i="6"/>
  <c r="J2238" i="6"/>
  <c r="G2238" i="6"/>
  <c r="P2237" i="6"/>
  <c r="M2237" i="6"/>
  <c r="J2237" i="6"/>
  <c r="G2237" i="6"/>
  <c r="P2236" i="6"/>
  <c r="M2236" i="6"/>
  <c r="J2236" i="6"/>
  <c r="G2236" i="6"/>
  <c r="P2235" i="6"/>
  <c r="M2235" i="6"/>
  <c r="J2235" i="6"/>
  <c r="G2235" i="6"/>
  <c r="P2234" i="6"/>
  <c r="M2234" i="6"/>
  <c r="J2234" i="6"/>
  <c r="G2234" i="6"/>
  <c r="P2233" i="6"/>
  <c r="M2233" i="6"/>
  <c r="J2233" i="6"/>
  <c r="G2233" i="6"/>
  <c r="P2232" i="6"/>
  <c r="M2232" i="6"/>
  <c r="J2232" i="6"/>
  <c r="G2232" i="6"/>
  <c r="P2231" i="6"/>
  <c r="M2231" i="6"/>
  <c r="J2231" i="6"/>
  <c r="G2231" i="6"/>
  <c r="P2230" i="6"/>
  <c r="M2230" i="6"/>
  <c r="J2230" i="6"/>
  <c r="G2230" i="6"/>
  <c r="P2229" i="6"/>
  <c r="M2229" i="6"/>
  <c r="J2229" i="6"/>
  <c r="G2229" i="6"/>
  <c r="P2228" i="6"/>
  <c r="M2228" i="6"/>
  <c r="J2228" i="6"/>
  <c r="G2228" i="6"/>
  <c r="P2227" i="6"/>
  <c r="M2227" i="6"/>
  <c r="J2227" i="6"/>
  <c r="G2227" i="6"/>
  <c r="P2226" i="6"/>
  <c r="M2226" i="6"/>
  <c r="J2226" i="6"/>
  <c r="G2226" i="6"/>
  <c r="P2225" i="6"/>
  <c r="M2225" i="6"/>
  <c r="J2225" i="6"/>
  <c r="G2225" i="6"/>
  <c r="P2224" i="6"/>
  <c r="M2224" i="6"/>
  <c r="J2224" i="6"/>
  <c r="G2224" i="6"/>
  <c r="P2223" i="6"/>
  <c r="M2223" i="6"/>
  <c r="J2223" i="6"/>
  <c r="G2223" i="6"/>
  <c r="P2222" i="6"/>
  <c r="M2222" i="6"/>
  <c r="J2222" i="6"/>
  <c r="G2222" i="6"/>
  <c r="P2221" i="6"/>
  <c r="M2221" i="6"/>
  <c r="J2221" i="6"/>
  <c r="G2221" i="6"/>
  <c r="P2220" i="6"/>
  <c r="M2220" i="6"/>
  <c r="J2220" i="6"/>
  <c r="G2220" i="6"/>
  <c r="P2219" i="6"/>
  <c r="M2219" i="6"/>
  <c r="J2219" i="6"/>
  <c r="G2219" i="6"/>
  <c r="P2218" i="6"/>
  <c r="M2218" i="6"/>
  <c r="J2218" i="6"/>
  <c r="G2218" i="6"/>
  <c r="P2217" i="6"/>
  <c r="M2217" i="6"/>
  <c r="J2217" i="6"/>
  <c r="G2217" i="6"/>
  <c r="P2216" i="6"/>
  <c r="M2216" i="6"/>
  <c r="J2216" i="6"/>
  <c r="G2216" i="6"/>
  <c r="P2215" i="6"/>
  <c r="M2215" i="6"/>
  <c r="J2215" i="6"/>
  <c r="G2215" i="6"/>
  <c r="P2214" i="6"/>
  <c r="M2214" i="6"/>
  <c r="J2214" i="6"/>
  <c r="G2214" i="6"/>
  <c r="P2213" i="6"/>
  <c r="M2213" i="6"/>
  <c r="J2213" i="6"/>
  <c r="G2213" i="6"/>
  <c r="P2212" i="6"/>
  <c r="M2212" i="6"/>
  <c r="J2212" i="6"/>
  <c r="G2212" i="6"/>
  <c r="P2211" i="6"/>
  <c r="M2211" i="6"/>
  <c r="J2211" i="6"/>
  <c r="G2211" i="6"/>
  <c r="P2210" i="6"/>
  <c r="M2210" i="6"/>
  <c r="J2210" i="6"/>
  <c r="G2210" i="6"/>
  <c r="P2209" i="6"/>
  <c r="M2209" i="6"/>
  <c r="J2209" i="6"/>
  <c r="G2209" i="6"/>
  <c r="P2208" i="6"/>
  <c r="M2208" i="6"/>
  <c r="J2208" i="6"/>
  <c r="G2208" i="6"/>
  <c r="P2207" i="6"/>
  <c r="M2207" i="6"/>
  <c r="J2207" i="6"/>
  <c r="G2207" i="6"/>
  <c r="P2206" i="6"/>
  <c r="M2206" i="6"/>
  <c r="J2206" i="6"/>
  <c r="G2206" i="6"/>
  <c r="P2205" i="6"/>
  <c r="M2205" i="6"/>
  <c r="J2205" i="6"/>
  <c r="G2205" i="6"/>
  <c r="P2204" i="6"/>
  <c r="M2204" i="6"/>
  <c r="J2204" i="6"/>
  <c r="G2204" i="6"/>
  <c r="P2203" i="6"/>
  <c r="M2203" i="6"/>
  <c r="J2203" i="6"/>
  <c r="G2203" i="6"/>
  <c r="P2202" i="6"/>
  <c r="M2202" i="6"/>
  <c r="J2202" i="6"/>
  <c r="G2202" i="6"/>
  <c r="P2201" i="6"/>
  <c r="M2201" i="6"/>
  <c r="J2201" i="6"/>
  <c r="G2201" i="6"/>
  <c r="P2200" i="6"/>
  <c r="M2200" i="6"/>
  <c r="J2200" i="6"/>
  <c r="G2200" i="6"/>
  <c r="P2199" i="6"/>
  <c r="M2199" i="6"/>
  <c r="J2199" i="6"/>
  <c r="G2199" i="6"/>
  <c r="P2198" i="6"/>
  <c r="M2198" i="6"/>
  <c r="J2198" i="6"/>
  <c r="G2198" i="6"/>
  <c r="P2197" i="6"/>
  <c r="M2197" i="6"/>
  <c r="J2197" i="6"/>
  <c r="G2197" i="6"/>
  <c r="P2196" i="6"/>
  <c r="M2196" i="6"/>
  <c r="J2196" i="6"/>
  <c r="G2196" i="6"/>
  <c r="P2195" i="6"/>
  <c r="M2195" i="6"/>
  <c r="J2195" i="6"/>
  <c r="G2195" i="6"/>
  <c r="P2194" i="6"/>
  <c r="M2194" i="6"/>
  <c r="J2194" i="6"/>
  <c r="G2194" i="6"/>
  <c r="P2193" i="6"/>
  <c r="M2193" i="6"/>
  <c r="J2193" i="6"/>
  <c r="G2193" i="6"/>
  <c r="P2192" i="6"/>
  <c r="M2192" i="6"/>
  <c r="J2192" i="6"/>
  <c r="G2192" i="6"/>
  <c r="P2191" i="6"/>
  <c r="M2191" i="6"/>
  <c r="J2191" i="6"/>
  <c r="G2191" i="6"/>
  <c r="P2190" i="6"/>
  <c r="M2190" i="6"/>
  <c r="J2190" i="6"/>
  <c r="G2190" i="6"/>
  <c r="P2189" i="6"/>
  <c r="M2189" i="6"/>
  <c r="J2189" i="6"/>
  <c r="G2189" i="6"/>
  <c r="P2188" i="6"/>
  <c r="M2188" i="6"/>
  <c r="J2188" i="6"/>
  <c r="G2188" i="6"/>
  <c r="P2187" i="6"/>
  <c r="M2187" i="6"/>
  <c r="J2187" i="6"/>
  <c r="G2187" i="6"/>
  <c r="P2186" i="6"/>
  <c r="M2186" i="6"/>
  <c r="J2186" i="6"/>
  <c r="G2186" i="6"/>
  <c r="P2185" i="6"/>
  <c r="M2185" i="6"/>
  <c r="J2185" i="6"/>
  <c r="G2185" i="6"/>
  <c r="P2184" i="6"/>
  <c r="M2184" i="6"/>
  <c r="J2184" i="6"/>
  <c r="G2184" i="6"/>
  <c r="P2183" i="6"/>
  <c r="M2183" i="6"/>
  <c r="J2183" i="6"/>
  <c r="G2183" i="6"/>
  <c r="P2182" i="6"/>
  <c r="M2182" i="6"/>
  <c r="J2182" i="6"/>
  <c r="G2182" i="6"/>
  <c r="P2181" i="6"/>
  <c r="M2181" i="6"/>
  <c r="J2181" i="6"/>
  <c r="G2181" i="6"/>
  <c r="P2180" i="6"/>
  <c r="M2180" i="6"/>
  <c r="J2180" i="6"/>
  <c r="G2180" i="6"/>
  <c r="P2179" i="6"/>
  <c r="M2179" i="6"/>
  <c r="J2179" i="6"/>
  <c r="G2179" i="6"/>
  <c r="P2178" i="6"/>
  <c r="M2178" i="6"/>
  <c r="J2178" i="6"/>
  <c r="G2178" i="6"/>
  <c r="P2177" i="6"/>
  <c r="M2177" i="6"/>
  <c r="J2177" i="6"/>
  <c r="G2177" i="6"/>
  <c r="P2176" i="6"/>
  <c r="M2176" i="6"/>
  <c r="J2176" i="6"/>
  <c r="G2176" i="6"/>
  <c r="P2175" i="6"/>
  <c r="M2175" i="6"/>
  <c r="J2175" i="6"/>
  <c r="G2175" i="6"/>
  <c r="P2174" i="6"/>
  <c r="M2174" i="6"/>
  <c r="J2174" i="6"/>
  <c r="G2174" i="6"/>
  <c r="P2173" i="6"/>
  <c r="M2173" i="6"/>
  <c r="J2173" i="6"/>
  <c r="G2173" i="6"/>
  <c r="P2172" i="6"/>
  <c r="M2172" i="6"/>
  <c r="J2172" i="6"/>
  <c r="G2172" i="6"/>
  <c r="P2171" i="6"/>
  <c r="M2171" i="6"/>
  <c r="J2171" i="6"/>
  <c r="G2171" i="6"/>
  <c r="P2170" i="6"/>
  <c r="M2170" i="6"/>
  <c r="J2170" i="6"/>
  <c r="G2170" i="6"/>
  <c r="P2169" i="6"/>
  <c r="M2169" i="6"/>
  <c r="J2169" i="6"/>
  <c r="G2169" i="6"/>
  <c r="P2168" i="6"/>
  <c r="M2168" i="6"/>
  <c r="J2168" i="6"/>
  <c r="G2168" i="6"/>
  <c r="P2167" i="6"/>
  <c r="M2167" i="6"/>
  <c r="J2167" i="6"/>
  <c r="G2167" i="6"/>
  <c r="P2166" i="6"/>
  <c r="M2166" i="6"/>
  <c r="J2166" i="6"/>
  <c r="G2166" i="6"/>
  <c r="P2165" i="6"/>
  <c r="M2165" i="6"/>
  <c r="J2165" i="6"/>
  <c r="G2165" i="6"/>
  <c r="P2164" i="6"/>
  <c r="M2164" i="6"/>
  <c r="J2164" i="6"/>
  <c r="G2164" i="6"/>
  <c r="P2163" i="6"/>
  <c r="M2163" i="6"/>
  <c r="J2163" i="6"/>
  <c r="G2163" i="6"/>
  <c r="P2162" i="6"/>
  <c r="M2162" i="6"/>
  <c r="J2162" i="6"/>
  <c r="G2162" i="6"/>
  <c r="P2161" i="6"/>
  <c r="M2161" i="6"/>
  <c r="J2161" i="6"/>
  <c r="G2161" i="6"/>
  <c r="P2160" i="6"/>
  <c r="M2160" i="6"/>
  <c r="J2160" i="6"/>
  <c r="G2160" i="6"/>
  <c r="P2159" i="6"/>
  <c r="M2159" i="6"/>
  <c r="J2159" i="6"/>
  <c r="G2159" i="6"/>
  <c r="P2158" i="6"/>
  <c r="M2158" i="6"/>
  <c r="J2158" i="6"/>
  <c r="G2158" i="6"/>
  <c r="P2157" i="6"/>
  <c r="M2157" i="6"/>
  <c r="J2157" i="6"/>
  <c r="G2157" i="6"/>
  <c r="P2156" i="6"/>
  <c r="M2156" i="6"/>
  <c r="J2156" i="6"/>
  <c r="G2156" i="6"/>
  <c r="P2155" i="6"/>
  <c r="M2155" i="6"/>
  <c r="J2155" i="6"/>
  <c r="G2155" i="6"/>
  <c r="P2154" i="6"/>
  <c r="M2154" i="6"/>
  <c r="J2154" i="6"/>
  <c r="G2154" i="6"/>
  <c r="P2153" i="6"/>
  <c r="M2153" i="6"/>
  <c r="J2153" i="6"/>
  <c r="G2153" i="6"/>
  <c r="P2152" i="6"/>
  <c r="M2152" i="6"/>
  <c r="J2152" i="6"/>
  <c r="G2152" i="6"/>
  <c r="P2151" i="6"/>
  <c r="M2151" i="6"/>
  <c r="J2151" i="6"/>
  <c r="G2151" i="6"/>
  <c r="P2150" i="6"/>
  <c r="M2150" i="6"/>
  <c r="J2150" i="6"/>
  <c r="G2150" i="6"/>
  <c r="P2149" i="6"/>
  <c r="M2149" i="6"/>
  <c r="J2149" i="6"/>
  <c r="G2149" i="6"/>
  <c r="P2148" i="6"/>
  <c r="M2148" i="6"/>
  <c r="J2148" i="6"/>
  <c r="G2148" i="6"/>
  <c r="P2147" i="6"/>
  <c r="M2147" i="6"/>
  <c r="J2147" i="6"/>
  <c r="G2147" i="6"/>
  <c r="P2146" i="6"/>
  <c r="M2146" i="6"/>
  <c r="J2146" i="6"/>
  <c r="G2146" i="6"/>
  <c r="P2145" i="6"/>
  <c r="M2145" i="6"/>
  <c r="J2145" i="6"/>
  <c r="G2145" i="6"/>
  <c r="P2144" i="6"/>
  <c r="M2144" i="6"/>
  <c r="J2144" i="6"/>
  <c r="G2144" i="6"/>
  <c r="P2143" i="6"/>
  <c r="M2143" i="6"/>
  <c r="J2143" i="6"/>
  <c r="G2143" i="6"/>
  <c r="P2142" i="6"/>
  <c r="M2142" i="6"/>
  <c r="J2142" i="6"/>
  <c r="G2142" i="6"/>
  <c r="P2141" i="6"/>
  <c r="M2141" i="6"/>
  <c r="J2141" i="6"/>
  <c r="G2141" i="6"/>
  <c r="P2140" i="6"/>
  <c r="M2140" i="6"/>
  <c r="J2140" i="6"/>
  <c r="G2140" i="6"/>
  <c r="P2139" i="6"/>
  <c r="M2139" i="6"/>
  <c r="J2139" i="6"/>
  <c r="G2139" i="6"/>
  <c r="P2138" i="6"/>
  <c r="M2138" i="6"/>
  <c r="J2138" i="6"/>
  <c r="G2138" i="6"/>
  <c r="P2137" i="6"/>
  <c r="M2137" i="6"/>
  <c r="J2137" i="6"/>
  <c r="G2137" i="6"/>
  <c r="P2136" i="6"/>
  <c r="M2136" i="6"/>
  <c r="J2136" i="6"/>
  <c r="G2136" i="6"/>
  <c r="P2135" i="6"/>
  <c r="M2135" i="6"/>
  <c r="J2135" i="6"/>
  <c r="G2135" i="6"/>
  <c r="P2134" i="6"/>
  <c r="M2134" i="6"/>
  <c r="J2134" i="6"/>
  <c r="G2134" i="6"/>
  <c r="P2133" i="6"/>
  <c r="M2133" i="6"/>
  <c r="J2133" i="6"/>
  <c r="G2133" i="6"/>
  <c r="P2132" i="6"/>
  <c r="M2132" i="6"/>
  <c r="J2132" i="6"/>
  <c r="G2132" i="6"/>
  <c r="P2131" i="6"/>
  <c r="M2131" i="6"/>
  <c r="J2131" i="6"/>
  <c r="G2131" i="6"/>
  <c r="P2130" i="6"/>
  <c r="M2130" i="6"/>
  <c r="J2130" i="6"/>
  <c r="G2130" i="6"/>
  <c r="P2129" i="6"/>
  <c r="M2129" i="6"/>
  <c r="J2129" i="6"/>
  <c r="G2129" i="6"/>
  <c r="P2128" i="6"/>
  <c r="M2128" i="6"/>
  <c r="J2128" i="6"/>
  <c r="G2128" i="6"/>
  <c r="P2127" i="6"/>
  <c r="M2127" i="6"/>
  <c r="J2127" i="6"/>
  <c r="G2127" i="6"/>
  <c r="P2126" i="6"/>
  <c r="M2126" i="6"/>
  <c r="J2126" i="6"/>
  <c r="G2126" i="6"/>
  <c r="P2125" i="6"/>
  <c r="M2125" i="6"/>
  <c r="J2125" i="6"/>
  <c r="G2125" i="6"/>
  <c r="P2124" i="6"/>
  <c r="M2124" i="6"/>
  <c r="J2124" i="6"/>
  <c r="G2124" i="6"/>
  <c r="P2123" i="6"/>
  <c r="M2123" i="6"/>
  <c r="J2123" i="6"/>
  <c r="G2123" i="6"/>
  <c r="P2122" i="6"/>
  <c r="M2122" i="6"/>
  <c r="J2122" i="6"/>
  <c r="G2122" i="6"/>
  <c r="P2121" i="6"/>
  <c r="M2121" i="6"/>
  <c r="J2121" i="6"/>
  <c r="G2121" i="6"/>
  <c r="P2120" i="6"/>
  <c r="M2120" i="6"/>
  <c r="J2120" i="6"/>
  <c r="G2120" i="6"/>
  <c r="P2119" i="6"/>
  <c r="M2119" i="6"/>
  <c r="J2119" i="6"/>
  <c r="G2119" i="6"/>
  <c r="P2118" i="6"/>
  <c r="M2118" i="6"/>
  <c r="J2118" i="6"/>
  <c r="G2118" i="6"/>
  <c r="P2117" i="6"/>
  <c r="M2117" i="6"/>
  <c r="J2117" i="6"/>
  <c r="G2117" i="6"/>
  <c r="P2116" i="6"/>
  <c r="M2116" i="6"/>
  <c r="J2116" i="6"/>
  <c r="G2116" i="6"/>
  <c r="P2115" i="6"/>
  <c r="M2115" i="6"/>
  <c r="J2115" i="6"/>
  <c r="G2115" i="6"/>
  <c r="P2114" i="6"/>
  <c r="M2114" i="6"/>
  <c r="J2114" i="6"/>
  <c r="G2114" i="6"/>
  <c r="P2113" i="6"/>
  <c r="M2113" i="6"/>
  <c r="J2113" i="6"/>
  <c r="G2113" i="6"/>
  <c r="P2112" i="6"/>
  <c r="M2112" i="6"/>
  <c r="J2112" i="6"/>
  <c r="G2112" i="6"/>
  <c r="P2111" i="6"/>
  <c r="M2111" i="6"/>
  <c r="J2111" i="6"/>
  <c r="G2111" i="6"/>
  <c r="P2110" i="6"/>
  <c r="M2110" i="6"/>
  <c r="J2110" i="6"/>
  <c r="G2110" i="6"/>
  <c r="P2109" i="6"/>
  <c r="M2109" i="6"/>
  <c r="J2109" i="6"/>
  <c r="G2109" i="6"/>
  <c r="P2108" i="6"/>
  <c r="M2108" i="6"/>
  <c r="J2108" i="6"/>
  <c r="G2108" i="6"/>
  <c r="P2107" i="6"/>
  <c r="M2107" i="6"/>
  <c r="J2107" i="6"/>
  <c r="G2107" i="6"/>
  <c r="P2106" i="6"/>
  <c r="M2106" i="6"/>
  <c r="J2106" i="6"/>
  <c r="G2106" i="6"/>
  <c r="P2105" i="6"/>
  <c r="M2105" i="6"/>
  <c r="J2105" i="6"/>
  <c r="G2105" i="6"/>
  <c r="P2104" i="6"/>
  <c r="M2104" i="6"/>
  <c r="J2104" i="6"/>
  <c r="G2104" i="6"/>
  <c r="P2103" i="6"/>
  <c r="M2103" i="6"/>
  <c r="J2103" i="6"/>
  <c r="G2103" i="6"/>
  <c r="P2102" i="6"/>
  <c r="M2102" i="6"/>
  <c r="J2102" i="6"/>
  <c r="G2102" i="6"/>
  <c r="P2101" i="6"/>
  <c r="M2101" i="6"/>
  <c r="J2101" i="6"/>
  <c r="G2101" i="6"/>
  <c r="P2100" i="6"/>
  <c r="M2100" i="6"/>
  <c r="J2100" i="6"/>
  <c r="G2100" i="6"/>
  <c r="P2099" i="6"/>
  <c r="M2099" i="6"/>
  <c r="J2099" i="6"/>
  <c r="G2099" i="6"/>
  <c r="P2098" i="6"/>
  <c r="M2098" i="6"/>
  <c r="J2098" i="6"/>
  <c r="G2098" i="6"/>
  <c r="P2097" i="6"/>
  <c r="M2097" i="6"/>
  <c r="J2097" i="6"/>
  <c r="G2097" i="6"/>
  <c r="P2096" i="6"/>
  <c r="M2096" i="6"/>
  <c r="J2096" i="6"/>
  <c r="G2096" i="6"/>
  <c r="P2095" i="6"/>
  <c r="M2095" i="6"/>
  <c r="J2095" i="6"/>
  <c r="G2095" i="6"/>
  <c r="P2094" i="6"/>
  <c r="M2094" i="6"/>
  <c r="J2094" i="6"/>
  <c r="G2094" i="6"/>
  <c r="P2093" i="6"/>
  <c r="M2093" i="6"/>
  <c r="J2093" i="6"/>
  <c r="G2093" i="6"/>
  <c r="P2092" i="6"/>
  <c r="M2092" i="6"/>
  <c r="J2092" i="6"/>
  <c r="G2092" i="6"/>
  <c r="P2091" i="6"/>
  <c r="M2091" i="6"/>
  <c r="J2091" i="6"/>
  <c r="G2091" i="6"/>
  <c r="P2090" i="6"/>
  <c r="M2090" i="6"/>
  <c r="J2090" i="6"/>
  <c r="G2090" i="6"/>
  <c r="P2089" i="6"/>
  <c r="M2089" i="6"/>
  <c r="J2089" i="6"/>
  <c r="G2089" i="6"/>
  <c r="P2088" i="6"/>
  <c r="M2088" i="6"/>
  <c r="J2088" i="6"/>
  <c r="G2088" i="6"/>
  <c r="P2087" i="6"/>
  <c r="M2087" i="6"/>
  <c r="J2087" i="6"/>
  <c r="G2087" i="6"/>
  <c r="P2086" i="6"/>
  <c r="M2086" i="6"/>
  <c r="J2086" i="6"/>
  <c r="G2086" i="6"/>
  <c r="P2085" i="6"/>
  <c r="M2085" i="6"/>
  <c r="J2085" i="6"/>
  <c r="G2085" i="6"/>
  <c r="P2084" i="6"/>
  <c r="M2084" i="6"/>
  <c r="J2084" i="6"/>
  <c r="G2084" i="6"/>
  <c r="P2083" i="6"/>
  <c r="M2083" i="6"/>
  <c r="J2083" i="6"/>
  <c r="G2083" i="6"/>
  <c r="P2082" i="6"/>
  <c r="M2082" i="6"/>
  <c r="J2082" i="6"/>
  <c r="G2082" i="6"/>
  <c r="P2081" i="6"/>
  <c r="M2081" i="6"/>
  <c r="J2081" i="6"/>
  <c r="G2081" i="6"/>
  <c r="P2080" i="6"/>
  <c r="M2080" i="6"/>
  <c r="J2080" i="6"/>
  <c r="G2080" i="6"/>
  <c r="P2079" i="6"/>
  <c r="M2079" i="6"/>
  <c r="J2079" i="6"/>
  <c r="G2079" i="6"/>
  <c r="P2078" i="6"/>
  <c r="M2078" i="6"/>
  <c r="J2078" i="6"/>
  <c r="G2078" i="6"/>
  <c r="P2077" i="6"/>
  <c r="M2077" i="6"/>
  <c r="J2077" i="6"/>
  <c r="G2077" i="6"/>
  <c r="P2076" i="6"/>
  <c r="M2076" i="6"/>
  <c r="J2076" i="6"/>
  <c r="G2076" i="6"/>
  <c r="P2075" i="6"/>
  <c r="M2075" i="6"/>
  <c r="J2075" i="6"/>
  <c r="G2075" i="6"/>
  <c r="P2074" i="6"/>
  <c r="M2074" i="6"/>
  <c r="J2074" i="6"/>
  <c r="G2074" i="6"/>
  <c r="P2073" i="6"/>
  <c r="M2073" i="6"/>
  <c r="J2073" i="6"/>
  <c r="G2073" i="6"/>
  <c r="P2072" i="6"/>
  <c r="M2072" i="6"/>
  <c r="J2072" i="6"/>
  <c r="G2072" i="6"/>
  <c r="P2071" i="6"/>
  <c r="M2071" i="6"/>
  <c r="J2071" i="6"/>
  <c r="G2071" i="6"/>
  <c r="P2070" i="6"/>
  <c r="M2070" i="6"/>
  <c r="J2070" i="6"/>
  <c r="G2070" i="6"/>
  <c r="P2069" i="6"/>
  <c r="M2069" i="6"/>
  <c r="J2069" i="6"/>
  <c r="G2069" i="6"/>
  <c r="P2068" i="6"/>
  <c r="M2068" i="6"/>
  <c r="J2068" i="6"/>
  <c r="G2068" i="6"/>
  <c r="P2067" i="6"/>
  <c r="M2067" i="6"/>
  <c r="J2067" i="6"/>
  <c r="G2067" i="6"/>
  <c r="P2066" i="6"/>
  <c r="M2066" i="6"/>
  <c r="J2066" i="6"/>
  <c r="G2066" i="6"/>
  <c r="P2065" i="6"/>
  <c r="M2065" i="6"/>
  <c r="J2065" i="6"/>
  <c r="G2065" i="6"/>
  <c r="P2064" i="6"/>
  <c r="M2064" i="6"/>
  <c r="J2064" i="6"/>
  <c r="G2064" i="6"/>
  <c r="P2063" i="6"/>
  <c r="M2063" i="6"/>
  <c r="J2063" i="6"/>
  <c r="G2063" i="6"/>
  <c r="P2062" i="6"/>
  <c r="M2062" i="6"/>
  <c r="J2062" i="6"/>
  <c r="G2062" i="6"/>
  <c r="P2061" i="6"/>
  <c r="M2061" i="6"/>
  <c r="J2061" i="6"/>
  <c r="G2061" i="6"/>
  <c r="P2060" i="6"/>
  <c r="M2060" i="6"/>
  <c r="J2060" i="6"/>
  <c r="G2060" i="6"/>
  <c r="P2059" i="6"/>
  <c r="M2059" i="6"/>
  <c r="J2059" i="6"/>
  <c r="G2059" i="6"/>
  <c r="P2058" i="6"/>
  <c r="M2058" i="6"/>
  <c r="J2058" i="6"/>
  <c r="G2058" i="6"/>
  <c r="P2057" i="6"/>
  <c r="M2057" i="6"/>
  <c r="J2057" i="6"/>
  <c r="G2057" i="6"/>
  <c r="P2056" i="6"/>
  <c r="M2056" i="6"/>
  <c r="J2056" i="6"/>
  <c r="G2056" i="6"/>
  <c r="P2055" i="6"/>
  <c r="M2055" i="6"/>
  <c r="J2055" i="6"/>
  <c r="G2055" i="6"/>
  <c r="P2054" i="6"/>
  <c r="M2054" i="6"/>
  <c r="J2054" i="6"/>
  <c r="G2054" i="6"/>
  <c r="P2053" i="6"/>
  <c r="M2053" i="6"/>
  <c r="J2053" i="6"/>
  <c r="G2053" i="6"/>
  <c r="P2052" i="6"/>
  <c r="M2052" i="6"/>
  <c r="J2052" i="6"/>
  <c r="G2052" i="6"/>
  <c r="P2051" i="6"/>
  <c r="M2051" i="6"/>
  <c r="J2051" i="6"/>
  <c r="G2051" i="6"/>
  <c r="P2050" i="6"/>
  <c r="M2050" i="6"/>
  <c r="J2050" i="6"/>
  <c r="G2050" i="6"/>
  <c r="P2049" i="6"/>
  <c r="M2049" i="6"/>
  <c r="J2049" i="6"/>
  <c r="G2049" i="6"/>
  <c r="P2048" i="6"/>
  <c r="M2048" i="6"/>
  <c r="J2048" i="6"/>
  <c r="G2048" i="6"/>
  <c r="P2047" i="6"/>
  <c r="M2047" i="6"/>
  <c r="J2047" i="6"/>
  <c r="G2047" i="6"/>
  <c r="P2046" i="6"/>
  <c r="M2046" i="6"/>
  <c r="J2046" i="6"/>
  <c r="G2046" i="6"/>
  <c r="P2045" i="6"/>
  <c r="M2045" i="6"/>
  <c r="J2045" i="6"/>
  <c r="G2045" i="6"/>
  <c r="P2044" i="6"/>
  <c r="M2044" i="6"/>
  <c r="J2044" i="6"/>
  <c r="G2044" i="6"/>
  <c r="P2043" i="6"/>
  <c r="M2043" i="6"/>
  <c r="J2043" i="6"/>
  <c r="G2043" i="6"/>
  <c r="P2042" i="6"/>
  <c r="M2042" i="6"/>
  <c r="J2042" i="6"/>
  <c r="G2042" i="6"/>
  <c r="P2041" i="6"/>
  <c r="M2041" i="6"/>
  <c r="J2041" i="6"/>
  <c r="G2041" i="6"/>
  <c r="P2040" i="6"/>
  <c r="M2040" i="6"/>
  <c r="J2040" i="6"/>
  <c r="G2040" i="6"/>
  <c r="P2039" i="6"/>
  <c r="M2039" i="6"/>
  <c r="J2039" i="6"/>
  <c r="G2039" i="6"/>
  <c r="P2038" i="6"/>
  <c r="M2038" i="6"/>
  <c r="J2038" i="6"/>
  <c r="G2038" i="6"/>
  <c r="P2037" i="6"/>
  <c r="M2037" i="6"/>
  <c r="J2037" i="6"/>
  <c r="G2037" i="6"/>
  <c r="P2036" i="6"/>
  <c r="M2036" i="6"/>
  <c r="J2036" i="6"/>
  <c r="G2036" i="6"/>
  <c r="P2035" i="6"/>
  <c r="M2035" i="6"/>
  <c r="J2035" i="6"/>
  <c r="G2035" i="6"/>
  <c r="P2034" i="6"/>
  <c r="M2034" i="6"/>
  <c r="J2034" i="6"/>
  <c r="G2034" i="6"/>
  <c r="P2033" i="6"/>
  <c r="M2033" i="6"/>
  <c r="J2033" i="6"/>
  <c r="G2033" i="6"/>
  <c r="P2032" i="6"/>
  <c r="M2032" i="6"/>
  <c r="J2032" i="6"/>
  <c r="G2032" i="6"/>
  <c r="P2031" i="6"/>
  <c r="M2031" i="6"/>
  <c r="J2031" i="6"/>
  <c r="G2031" i="6"/>
  <c r="P2030" i="6"/>
  <c r="M2030" i="6"/>
  <c r="J2030" i="6"/>
  <c r="G2030" i="6"/>
  <c r="P2029" i="6"/>
  <c r="M2029" i="6"/>
  <c r="J2029" i="6"/>
  <c r="G2029" i="6"/>
  <c r="P2028" i="6"/>
  <c r="M2028" i="6"/>
  <c r="J2028" i="6"/>
  <c r="G2028" i="6"/>
  <c r="P2027" i="6"/>
  <c r="M2027" i="6"/>
  <c r="J2027" i="6"/>
  <c r="G2027" i="6"/>
  <c r="P2026" i="6"/>
  <c r="M2026" i="6"/>
  <c r="J2026" i="6"/>
  <c r="G2026" i="6"/>
  <c r="P2025" i="6"/>
  <c r="M2025" i="6"/>
  <c r="J2025" i="6"/>
  <c r="G2025" i="6"/>
  <c r="P2024" i="6"/>
  <c r="M2024" i="6"/>
  <c r="J2024" i="6"/>
  <c r="G2024" i="6"/>
  <c r="P2023" i="6"/>
  <c r="M2023" i="6"/>
  <c r="J2023" i="6"/>
  <c r="G2023" i="6"/>
  <c r="P2022" i="6"/>
  <c r="M2022" i="6"/>
  <c r="J2022" i="6"/>
  <c r="G2022" i="6"/>
  <c r="P2021" i="6"/>
  <c r="M2021" i="6"/>
  <c r="J2021" i="6"/>
  <c r="G2021" i="6"/>
  <c r="P2020" i="6"/>
  <c r="M2020" i="6"/>
  <c r="J2020" i="6"/>
  <c r="G2020" i="6"/>
  <c r="P2019" i="6"/>
  <c r="M2019" i="6"/>
  <c r="J2019" i="6"/>
  <c r="G2019" i="6"/>
  <c r="P2018" i="6"/>
  <c r="M2018" i="6"/>
  <c r="J2018" i="6"/>
  <c r="G2018" i="6"/>
  <c r="P2017" i="6"/>
  <c r="M2017" i="6"/>
  <c r="J2017" i="6"/>
  <c r="G2017" i="6"/>
  <c r="P2016" i="6"/>
  <c r="M2016" i="6"/>
  <c r="J2016" i="6"/>
  <c r="G2016" i="6"/>
  <c r="P2015" i="6"/>
  <c r="M2015" i="6"/>
  <c r="J2015" i="6"/>
  <c r="G2015" i="6"/>
  <c r="P2014" i="6"/>
  <c r="M2014" i="6"/>
  <c r="J2014" i="6"/>
  <c r="G2014" i="6"/>
  <c r="P2013" i="6"/>
  <c r="M2013" i="6"/>
  <c r="J2013" i="6"/>
  <c r="G2013" i="6"/>
  <c r="P2012" i="6"/>
  <c r="M2012" i="6"/>
  <c r="J2012" i="6"/>
  <c r="G2012" i="6"/>
  <c r="P2011" i="6"/>
  <c r="M2011" i="6"/>
  <c r="J2011" i="6"/>
  <c r="G2011" i="6"/>
  <c r="P2010" i="6"/>
  <c r="M2010" i="6"/>
  <c r="J2010" i="6"/>
  <c r="G2010" i="6"/>
  <c r="P2009" i="6"/>
  <c r="M2009" i="6"/>
  <c r="J2009" i="6"/>
  <c r="G2009" i="6"/>
  <c r="P2008" i="6"/>
  <c r="M2008" i="6"/>
  <c r="J2008" i="6"/>
  <c r="G2008" i="6"/>
  <c r="P2007" i="6"/>
  <c r="M2007" i="6"/>
  <c r="J2007" i="6"/>
  <c r="G2007" i="6"/>
  <c r="P2006" i="6"/>
  <c r="M2006" i="6"/>
  <c r="J2006" i="6"/>
  <c r="G2006" i="6"/>
  <c r="P2005" i="6"/>
  <c r="M2005" i="6"/>
  <c r="J2005" i="6"/>
  <c r="G2005" i="6"/>
  <c r="P2004" i="6"/>
  <c r="M2004" i="6"/>
  <c r="J2004" i="6"/>
  <c r="G2004" i="6"/>
  <c r="P2003" i="6"/>
  <c r="M2003" i="6"/>
  <c r="J2003" i="6"/>
  <c r="G2003" i="6"/>
  <c r="P2002" i="6"/>
  <c r="M2002" i="6"/>
  <c r="J2002" i="6"/>
  <c r="G2002" i="6"/>
  <c r="P2001" i="6"/>
  <c r="M2001" i="6"/>
  <c r="J2001" i="6"/>
  <c r="G2001" i="6"/>
  <c r="P2000" i="6"/>
  <c r="M2000" i="6"/>
  <c r="J2000" i="6"/>
  <c r="G2000" i="6"/>
  <c r="P1999" i="6"/>
  <c r="M1999" i="6"/>
  <c r="J1999" i="6"/>
  <c r="G1999" i="6"/>
  <c r="P1998" i="6"/>
  <c r="M1998" i="6"/>
  <c r="J1998" i="6"/>
  <c r="G1998" i="6"/>
  <c r="P1997" i="6"/>
  <c r="M1997" i="6"/>
  <c r="J1997" i="6"/>
  <c r="G1997" i="6"/>
  <c r="P1996" i="6"/>
  <c r="M1996" i="6"/>
  <c r="J1996" i="6"/>
  <c r="G1996" i="6"/>
  <c r="P1995" i="6"/>
  <c r="M1995" i="6"/>
  <c r="J1995" i="6"/>
  <c r="G1995" i="6"/>
  <c r="P1994" i="6"/>
  <c r="M1994" i="6"/>
  <c r="J1994" i="6"/>
  <c r="G1994" i="6"/>
  <c r="P1993" i="6"/>
  <c r="M1993" i="6"/>
  <c r="J1993" i="6"/>
  <c r="G1993" i="6"/>
  <c r="P1992" i="6"/>
  <c r="M1992" i="6"/>
  <c r="J1992" i="6"/>
  <c r="G1992" i="6"/>
  <c r="P1991" i="6"/>
  <c r="M1991" i="6"/>
  <c r="J1991" i="6"/>
  <c r="G1991" i="6"/>
  <c r="P1990" i="6"/>
  <c r="M1990" i="6"/>
  <c r="J1990" i="6"/>
  <c r="G1990" i="6"/>
  <c r="P1989" i="6"/>
  <c r="M1989" i="6"/>
  <c r="J1989" i="6"/>
  <c r="G1989" i="6"/>
  <c r="P1988" i="6"/>
  <c r="M1988" i="6"/>
  <c r="J1988" i="6"/>
  <c r="G1988" i="6"/>
  <c r="P1987" i="6"/>
  <c r="M1987" i="6"/>
  <c r="J1987" i="6"/>
  <c r="G1987" i="6"/>
  <c r="P1986" i="6"/>
  <c r="M1986" i="6"/>
  <c r="J1986" i="6"/>
  <c r="G1986" i="6"/>
  <c r="P1985" i="6"/>
  <c r="M1985" i="6"/>
  <c r="J1985" i="6"/>
  <c r="G1985" i="6"/>
  <c r="P1984" i="6"/>
  <c r="M1984" i="6"/>
  <c r="J1984" i="6"/>
  <c r="G1984" i="6"/>
  <c r="P1983" i="6"/>
  <c r="M1983" i="6"/>
  <c r="J1983" i="6"/>
  <c r="G1983" i="6"/>
  <c r="P1982" i="6"/>
  <c r="M1982" i="6"/>
  <c r="J1982" i="6"/>
  <c r="G1982" i="6"/>
  <c r="P1981" i="6"/>
  <c r="M1981" i="6"/>
  <c r="J1981" i="6"/>
  <c r="G1981" i="6"/>
  <c r="P1980" i="6"/>
  <c r="M1980" i="6"/>
  <c r="J1980" i="6"/>
  <c r="G1980" i="6"/>
  <c r="P1979" i="6"/>
  <c r="M1979" i="6"/>
  <c r="J1979" i="6"/>
  <c r="G1979" i="6"/>
  <c r="P1978" i="6"/>
  <c r="M1978" i="6"/>
  <c r="J1978" i="6"/>
  <c r="G1978" i="6"/>
  <c r="P1977" i="6"/>
  <c r="M1977" i="6"/>
  <c r="J1977" i="6"/>
  <c r="G1977" i="6"/>
  <c r="P1976" i="6"/>
  <c r="M1976" i="6"/>
  <c r="J1976" i="6"/>
  <c r="G1976" i="6"/>
  <c r="P1975" i="6"/>
  <c r="M1975" i="6"/>
  <c r="J1975" i="6"/>
  <c r="G1975" i="6"/>
  <c r="P1974" i="6"/>
  <c r="M1974" i="6"/>
  <c r="J1974" i="6"/>
  <c r="G1974" i="6"/>
  <c r="P1973" i="6"/>
  <c r="M1973" i="6"/>
  <c r="J1973" i="6"/>
  <c r="G1973" i="6"/>
  <c r="P1972" i="6"/>
  <c r="M1972" i="6"/>
  <c r="J1972" i="6"/>
  <c r="G1972" i="6"/>
  <c r="P1971" i="6"/>
  <c r="M1971" i="6"/>
  <c r="J1971" i="6"/>
  <c r="G1971" i="6"/>
  <c r="P1970" i="6"/>
  <c r="M1970" i="6"/>
  <c r="J1970" i="6"/>
  <c r="G1970" i="6"/>
  <c r="P1969" i="6"/>
  <c r="M1969" i="6"/>
  <c r="J1969" i="6"/>
  <c r="G1969" i="6"/>
  <c r="P1968" i="6"/>
  <c r="M1968" i="6"/>
  <c r="J1968" i="6"/>
  <c r="G1968" i="6"/>
  <c r="P1967" i="6"/>
  <c r="M1967" i="6"/>
  <c r="J1967" i="6"/>
  <c r="G1967" i="6"/>
  <c r="P1966" i="6"/>
  <c r="M1966" i="6"/>
  <c r="J1966" i="6"/>
  <c r="G1966" i="6"/>
  <c r="P1965" i="6"/>
  <c r="M1965" i="6"/>
  <c r="J1965" i="6"/>
  <c r="G1965" i="6"/>
  <c r="P1964" i="6"/>
  <c r="M1964" i="6"/>
  <c r="J1964" i="6"/>
  <c r="G1964" i="6"/>
  <c r="P1963" i="6"/>
  <c r="M1963" i="6"/>
  <c r="J1963" i="6"/>
  <c r="G1963" i="6"/>
  <c r="P1962" i="6"/>
  <c r="M1962" i="6"/>
  <c r="J1962" i="6"/>
  <c r="G1962" i="6"/>
  <c r="P1961" i="6"/>
  <c r="M1961" i="6"/>
  <c r="J1961" i="6"/>
  <c r="G1961" i="6"/>
  <c r="P1960" i="6"/>
  <c r="M1960" i="6"/>
  <c r="J1960" i="6"/>
  <c r="G1960" i="6"/>
  <c r="P1959" i="6"/>
  <c r="M1959" i="6"/>
  <c r="J1959" i="6"/>
  <c r="G1959" i="6"/>
  <c r="P1958" i="6"/>
  <c r="M1958" i="6"/>
  <c r="J1958" i="6"/>
  <c r="G1958" i="6"/>
  <c r="P1957" i="6"/>
  <c r="M1957" i="6"/>
  <c r="J1957" i="6"/>
  <c r="G1957" i="6"/>
  <c r="P1956" i="6"/>
  <c r="M1956" i="6"/>
  <c r="J1956" i="6"/>
  <c r="G1956" i="6"/>
  <c r="P1955" i="6"/>
  <c r="M1955" i="6"/>
  <c r="J1955" i="6"/>
  <c r="G1955" i="6"/>
  <c r="P1954" i="6"/>
  <c r="M1954" i="6"/>
  <c r="J1954" i="6"/>
  <c r="G1954" i="6"/>
  <c r="P1953" i="6"/>
  <c r="M1953" i="6"/>
  <c r="J1953" i="6"/>
  <c r="G1953" i="6"/>
  <c r="P1952" i="6"/>
  <c r="M1952" i="6"/>
  <c r="J1952" i="6"/>
  <c r="G1952" i="6"/>
  <c r="P1951" i="6"/>
  <c r="M1951" i="6"/>
  <c r="J1951" i="6"/>
  <c r="G1951" i="6"/>
  <c r="P1950" i="6"/>
  <c r="M1950" i="6"/>
  <c r="J1950" i="6"/>
  <c r="G1950" i="6"/>
  <c r="P1949" i="6"/>
  <c r="M1949" i="6"/>
  <c r="J1949" i="6"/>
  <c r="G1949" i="6"/>
  <c r="P1948" i="6"/>
  <c r="M1948" i="6"/>
  <c r="J1948" i="6"/>
  <c r="G1948" i="6"/>
  <c r="P1947" i="6"/>
  <c r="M1947" i="6"/>
  <c r="J1947" i="6"/>
  <c r="G1947" i="6"/>
  <c r="P1946" i="6"/>
  <c r="M1946" i="6"/>
  <c r="J1946" i="6"/>
  <c r="G1946" i="6"/>
  <c r="P1945" i="6"/>
  <c r="M1945" i="6"/>
  <c r="J1945" i="6"/>
  <c r="G1945" i="6"/>
  <c r="P1944" i="6"/>
  <c r="M1944" i="6"/>
  <c r="J1944" i="6"/>
  <c r="G1944" i="6"/>
  <c r="P1943" i="6"/>
  <c r="M1943" i="6"/>
  <c r="J1943" i="6"/>
  <c r="G1943" i="6"/>
  <c r="P1942" i="6"/>
  <c r="M1942" i="6"/>
  <c r="J1942" i="6"/>
  <c r="G1942" i="6"/>
  <c r="P1941" i="6"/>
  <c r="M1941" i="6"/>
  <c r="J1941" i="6"/>
  <c r="G1941" i="6"/>
  <c r="P1940" i="6"/>
  <c r="M1940" i="6"/>
  <c r="J1940" i="6"/>
  <c r="G1940" i="6"/>
  <c r="P1939" i="6"/>
  <c r="M1939" i="6"/>
  <c r="J1939" i="6"/>
  <c r="G1939" i="6"/>
  <c r="P1938" i="6"/>
  <c r="M1938" i="6"/>
  <c r="J1938" i="6"/>
  <c r="G1938" i="6"/>
  <c r="P1937" i="6"/>
  <c r="M1937" i="6"/>
  <c r="J1937" i="6"/>
  <c r="G1937" i="6"/>
  <c r="P1936" i="6"/>
  <c r="M1936" i="6"/>
  <c r="J1936" i="6"/>
  <c r="G1936" i="6"/>
  <c r="P1935" i="6"/>
  <c r="M1935" i="6"/>
  <c r="J1935" i="6"/>
  <c r="G1935" i="6"/>
  <c r="P1934" i="6"/>
  <c r="M1934" i="6"/>
  <c r="J1934" i="6"/>
  <c r="G1934" i="6"/>
  <c r="P1933" i="6"/>
  <c r="M1933" i="6"/>
  <c r="J1933" i="6"/>
  <c r="G1933" i="6"/>
  <c r="P1932" i="6"/>
  <c r="M1932" i="6"/>
  <c r="J1932" i="6"/>
  <c r="G1932" i="6"/>
  <c r="P1931" i="6"/>
  <c r="M1931" i="6"/>
  <c r="J1931" i="6"/>
  <c r="G1931" i="6"/>
  <c r="P1930" i="6"/>
  <c r="M1930" i="6"/>
  <c r="J1930" i="6"/>
  <c r="G1930" i="6"/>
  <c r="P1929" i="6"/>
  <c r="M1929" i="6"/>
  <c r="J1929" i="6"/>
  <c r="G1929" i="6"/>
  <c r="P1928" i="6"/>
  <c r="M1928" i="6"/>
  <c r="J1928" i="6"/>
  <c r="G1928" i="6"/>
  <c r="P1927" i="6"/>
  <c r="M1927" i="6"/>
  <c r="J1927" i="6"/>
  <c r="G1927" i="6"/>
  <c r="P1926" i="6"/>
  <c r="M1926" i="6"/>
  <c r="J1926" i="6"/>
  <c r="G1926" i="6"/>
  <c r="P1925" i="6"/>
  <c r="M1925" i="6"/>
  <c r="J1925" i="6"/>
  <c r="G1925" i="6"/>
  <c r="P1924" i="6"/>
  <c r="M1924" i="6"/>
  <c r="J1924" i="6"/>
  <c r="G1924" i="6"/>
  <c r="P1923" i="6"/>
  <c r="M1923" i="6"/>
  <c r="J1923" i="6"/>
  <c r="G1923" i="6"/>
  <c r="P1922" i="6"/>
  <c r="M1922" i="6"/>
  <c r="J1922" i="6"/>
  <c r="G1922" i="6"/>
  <c r="P1921" i="6"/>
  <c r="M1921" i="6"/>
  <c r="J1921" i="6"/>
  <c r="G1921" i="6"/>
  <c r="P1920" i="6"/>
  <c r="M1920" i="6"/>
  <c r="J1920" i="6"/>
  <c r="G1920" i="6"/>
  <c r="P1919" i="6"/>
  <c r="M1919" i="6"/>
  <c r="J1919" i="6"/>
  <c r="G1919" i="6"/>
  <c r="P1918" i="6"/>
  <c r="M1918" i="6"/>
  <c r="J1918" i="6"/>
  <c r="G1918" i="6"/>
  <c r="P1917" i="6"/>
  <c r="M1917" i="6"/>
  <c r="J1917" i="6"/>
  <c r="G1917" i="6"/>
  <c r="P1916" i="6"/>
  <c r="M1916" i="6"/>
  <c r="J1916" i="6"/>
  <c r="G1916" i="6"/>
  <c r="P1915" i="6"/>
  <c r="M1915" i="6"/>
  <c r="J1915" i="6"/>
  <c r="G1915" i="6"/>
  <c r="P1914" i="6"/>
  <c r="M1914" i="6"/>
  <c r="J1914" i="6"/>
  <c r="G1914" i="6"/>
  <c r="P1913" i="6"/>
  <c r="M1913" i="6"/>
  <c r="J1913" i="6"/>
  <c r="G1913" i="6"/>
  <c r="P1912" i="6"/>
  <c r="M1912" i="6"/>
  <c r="J1912" i="6"/>
  <c r="G1912" i="6"/>
  <c r="P1911" i="6"/>
  <c r="M1911" i="6"/>
  <c r="J1911" i="6"/>
  <c r="G1911" i="6"/>
  <c r="P1910" i="6"/>
  <c r="M1910" i="6"/>
  <c r="J1910" i="6"/>
  <c r="G1910" i="6"/>
  <c r="P1909" i="6"/>
  <c r="M1909" i="6"/>
  <c r="J1909" i="6"/>
  <c r="G1909" i="6"/>
  <c r="P1908" i="6"/>
  <c r="M1908" i="6"/>
  <c r="J1908" i="6"/>
  <c r="G1908" i="6"/>
  <c r="P1907" i="6"/>
  <c r="M1907" i="6"/>
  <c r="J1907" i="6"/>
  <c r="G1907" i="6"/>
  <c r="P1906" i="6"/>
  <c r="M1906" i="6"/>
  <c r="J1906" i="6"/>
  <c r="G1906" i="6"/>
  <c r="P1905" i="6"/>
  <c r="M1905" i="6"/>
  <c r="J1905" i="6"/>
  <c r="G1905" i="6"/>
  <c r="P1904" i="6"/>
  <c r="M1904" i="6"/>
  <c r="J1904" i="6"/>
  <c r="G1904" i="6"/>
  <c r="P1903" i="6"/>
  <c r="M1903" i="6"/>
  <c r="J1903" i="6"/>
  <c r="G1903" i="6"/>
  <c r="P1902" i="6"/>
  <c r="M1902" i="6"/>
  <c r="J1902" i="6"/>
  <c r="G1902" i="6"/>
  <c r="P1901" i="6"/>
  <c r="M1901" i="6"/>
  <c r="J1901" i="6"/>
  <c r="G1901" i="6"/>
  <c r="P1900" i="6"/>
  <c r="M1900" i="6"/>
  <c r="J1900" i="6"/>
  <c r="G1900" i="6"/>
  <c r="P1899" i="6"/>
  <c r="M1899" i="6"/>
  <c r="J1899" i="6"/>
  <c r="G1899" i="6"/>
  <c r="P1898" i="6"/>
  <c r="M1898" i="6"/>
  <c r="J1898" i="6"/>
  <c r="G1898" i="6"/>
  <c r="P1897" i="6"/>
  <c r="M1897" i="6"/>
  <c r="J1897" i="6"/>
  <c r="G1897" i="6"/>
  <c r="P1896" i="6"/>
  <c r="M1896" i="6"/>
  <c r="J1896" i="6"/>
  <c r="G1896" i="6"/>
  <c r="P1895" i="6"/>
  <c r="M1895" i="6"/>
  <c r="J1895" i="6"/>
  <c r="G1895" i="6"/>
  <c r="P1894" i="6"/>
  <c r="M1894" i="6"/>
  <c r="J1894" i="6"/>
  <c r="G1894" i="6"/>
  <c r="P1893" i="6"/>
  <c r="M1893" i="6"/>
  <c r="J1893" i="6"/>
  <c r="G1893" i="6"/>
  <c r="P1892" i="6"/>
  <c r="M1892" i="6"/>
  <c r="J1892" i="6"/>
  <c r="G1892" i="6"/>
  <c r="P1891" i="6"/>
  <c r="M1891" i="6"/>
  <c r="J1891" i="6"/>
  <c r="G1891" i="6"/>
  <c r="P1890" i="6"/>
  <c r="M1890" i="6"/>
  <c r="J1890" i="6"/>
  <c r="G1890" i="6"/>
  <c r="P1889" i="6"/>
  <c r="M1889" i="6"/>
  <c r="J1889" i="6"/>
  <c r="G1889" i="6"/>
  <c r="P1888" i="6"/>
  <c r="M1888" i="6"/>
  <c r="J1888" i="6"/>
  <c r="G1888" i="6"/>
  <c r="P1887" i="6"/>
  <c r="M1887" i="6"/>
  <c r="J1887" i="6"/>
  <c r="G1887" i="6"/>
  <c r="P1886" i="6"/>
  <c r="M1886" i="6"/>
  <c r="J1886" i="6"/>
  <c r="G1886" i="6"/>
  <c r="P1885" i="6"/>
  <c r="M1885" i="6"/>
  <c r="J1885" i="6"/>
  <c r="G1885" i="6"/>
  <c r="P1884" i="6"/>
  <c r="M1884" i="6"/>
  <c r="J1884" i="6"/>
  <c r="G1884" i="6"/>
  <c r="P1883" i="6"/>
  <c r="M1883" i="6"/>
  <c r="J1883" i="6"/>
  <c r="G1883" i="6"/>
  <c r="P1882" i="6"/>
  <c r="M1882" i="6"/>
  <c r="J1882" i="6"/>
  <c r="G1882" i="6"/>
  <c r="P1881" i="6"/>
  <c r="M1881" i="6"/>
  <c r="J1881" i="6"/>
  <c r="G1881" i="6"/>
  <c r="P1880" i="6"/>
  <c r="M1880" i="6"/>
  <c r="J1880" i="6"/>
  <c r="G1880" i="6"/>
  <c r="P1879" i="6"/>
  <c r="M1879" i="6"/>
  <c r="J1879" i="6"/>
  <c r="G1879" i="6"/>
  <c r="P1878" i="6"/>
  <c r="M1878" i="6"/>
  <c r="J1878" i="6"/>
  <c r="G1878" i="6"/>
  <c r="P1877" i="6"/>
  <c r="M1877" i="6"/>
  <c r="J1877" i="6"/>
  <c r="G1877" i="6"/>
  <c r="P1876" i="6"/>
  <c r="M1876" i="6"/>
  <c r="J1876" i="6"/>
  <c r="G1876" i="6"/>
  <c r="P1875" i="6"/>
  <c r="M1875" i="6"/>
  <c r="J1875" i="6"/>
  <c r="G1875" i="6"/>
  <c r="P1874" i="6"/>
  <c r="M1874" i="6"/>
  <c r="J1874" i="6"/>
  <c r="G1874" i="6"/>
  <c r="P1873" i="6"/>
  <c r="M1873" i="6"/>
  <c r="J1873" i="6"/>
  <c r="G1873" i="6"/>
  <c r="P1872" i="6"/>
  <c r="M1872" i="6"/>
  <c r="J1872" i="6"/>
  <c r="G1872" i="6"/>
  <c r="P1871" i="6"/>
  <c r="M1871" i="6"/>
  <c r="J1871" i="6"/>
  <c r="G1871" i="6"/>
  <c r="P1870" i="6"/>
  <c r="M1870" i="6"/>
  <c r="J1870" i="6"/>
  <c r="G1870" i="6"/>
  <c r="P1869" i="6"/>
  <c r="M1869" i="6"/>
  <c r="J1869" i="6"/>
  <c r="G1869" i="6"/>
  <c r="P1868" i="6"/>
  <c r="M1868" i="6"/>
  <c r="J1868" i="6"/>
  <c r="G1868" i="6"/>
  <c r="P1867" i="6"/>
  <c r="M1867" i="6"/>
  <c r="J1867" i="6"/>
  <c r="G1867" i="6"/>
  <c r="P1866" i="6"/>
  <c r="M1866" i="6"/>
  <c r="J1866" i="6"/>
  <c r="G1866" i="6"/>
  <c r="P1865" i="6"/>
  <c r="M1865" i="6"/>
  <c r="J1865" i="6"/>
  <c r="G1865" i="6"/>
  <c r="P1864" i="6"/>
  <c r="M1864" i="6"/>
  <c r="J1864" i="6"/>
  <c r="G1864" i="6"/>
  <c r="P1863" i="6"/>
  <c r="M1863" i="6"/>
  <c r="J1863" i="6"/>
  <c r="G1863" i="6"/>
  <c r="P1862" i="6"/>
  <c r="M1862" i="6"/>
  <c r="J1862" i="6"/>
  <c r="G1862" i="6"/>
  <c r="P1861" i="6"/>
  <c r="M1861" i="6"/>
  <c r="J1861" i="6"/>
  <c r="G1861" i="6"/>
  <c r="P1860" i="6"/>
  <c r="M1860" i="6"/>
  <c r="J1860" i="6"/>
  <c r="G1860" i="6"/>
  <c r="P1859" i="6"/>
  <c r="M1859" i="6"/>
  <c r="J1859" i="6"/>
  <c r="G1859" i="6"/>
  <c r="P1858" i="6"/>
  <c r="M1858" i="6"/>
  <c r="J1858" i="6"/>
  <c r="G1858" i="6"/>
  <c r="P1857" i="6"/>
  <c r="M1857" i="6"/>
  <c r="J1857" i="6"/>
  <c r="G1857" i="6"/>
  <c r="P1856" i="6"/>
  <c r="M1856" i="6"/>
  <c r="J1856" i="6"/>
  <c r="G1856" i="6"/>
  <c r="P1855" i="6"/>
  <c r="M1855" i="6"/>
  <c r="J1855" i="6"/>
  <c r="G1855" i="6"/>
  <c r="P1854" i="6"/>
  <c r="M1854" i="6"/>
  <c r="J1854" i="6"/>
  <c r="G1854" i="6"/>
  <c r="P1853" i="6"/>
  <c r="M1853" i="6"/>
  <c r="J1853" i="6"/>
  <c r="G1853" i="6"/>
  <c r="P1852" i="6"/>
  <c r="M1852" i="6"/>
  <c r="J1852" i="6"/>
  <c r="G1852" i="6"/>
  <c r="P1851" i="6"/>
  <c r="M1851" i="6"/>
  <c r="J1851" i="6"/>
  <c r="G1851" i="6"/>
  <c r="P1850" i="6"/>
  <c r="M1850" i="6"/>
  <c r="J1850" i="6"/>
  <c r="G1850" i="6"/>
  <c r="P1849" i="6"/>
  <c r="M1849" i="6"/>
  <c r="J1849" i="6"/>
  <c r="G1849" i="6"/>
  <c r="P1848" i="6"/>
  <c r="M1848" i="6"/>
  <c r="J1848" i="6"/>
  <c r="G1848" i="6"/>
  <c r="P1847" i="6"/>
  <c r="M1847" i="6"/>
  <c r="J1847" i="6"/>
  <c r="G1847" i="6"/>
  <c r="P1846" i="6"/>
  <c r="M1846" i="6"/>
  <c r="J1846" i="6"/>
  <c r="G1846" i="6"/>
  <c r="P1845" i="6"/>
  <c r="M1845" i="6"/>
  <c r="J1845" i="6"/>
  <c r="G1845" i="6"/>
  <c r="P1844" i="6"/>
  <c r="M1844" i="6"/>
  <c r="J1844" i="6"/>
  <c r="G1844" i="6"/>
  <c r="P1843" i="6"/>
  <c r="M1843" i="6"/>
  <c r="J1843" i="6"/>
  <c r="G1843" i="6"/>
  <c r="P1842" i="6"/>
  <c r="M1842" i="6"/>
  <c r="J1842" i="6"/>
  <c r="G1842" i="6"/>
  <c r="P1841" i="6"/>
  <c r="M1841" i="6"/>
  <c r="J1841" i="6"/>
  <c r="G1841" i="6"/>
  <c r="P1840" i="6"/>
  <c r="M1840" i="6"/>
  <c r="J1840" i="6"/>
  <c r="G1840" i="6"/>
  <c r="P1839" i="6"/>
  <c r="M1839" i="6"/>
  <c r="J1839" i="6"/>
  <c r="G1839" i="6"/>
  <c r="P1838" i="6"/>
  <c r="M1838" i="6"/>
  <c r="J1838" i="6"/>
  <c r="G1838" i="6"/>
  <c r="P1837" i="6"/>
  <c r="M1837" i="6"/>
  <c r="J1837" i="6"/>
  <c r="G1837" i="6"/>
  <c r="P1836" i="6"/>
  <c r="M1836" i="6"/>
  <c r="J1836" i="6"/>
  <c r="G1836" i="6"/>
  <c r="P1835" i="6"/>
  <c r="M1835" i="6"/>
  <c r="J1835" i="6"/>
  <c r="G1835" i="6"/>
  <c r="P1834" i="6"/>
  <c r="M1834" i="6"/>
  <c r="J1834" i="6"/>
  <c r="G1834" i="6"/>
  <c r="P1833" i="6"/>
  <c r="M1833" i="6"/>
  <c r="J1833" i="6"/>
  <c r="G1833" i="6"/>
  <c r="P1832" i="6"/>
  <c r="M1832" i="6"/>
  <c r="J1832" i="6"/>
  <c r="G1832" i="6"/>
  <c r="P1831" i="6"/>
  <c r="M1831" i="6"/>
  <c r="J1831" i="6"/>
  <c r="G1831" i="6"/>
  <c r="P1830" i="6"/>
  <c r="M1830" i="6"/>
  <c r="J1830" i="6"/>
  <c r="G1830" i="6"/>
  <c r="P1829" i="6"/>
  <c r="M1829" i="6"/>
  <c r="J1829" i="6"/>
  <c r="G1829" i="6"/>
  <c r="P1828" i="6"/>
  <c r="M1828" i="6"/>
  <c r="J1828" i="6"/>
  <c r="G1828" i="6"/>
  <c r="P1827" i="6"/>
  <c r="M1827" i="6"/>
  <c r="J1827" i="6"/>
  <c r="G1827" i="6"/>
  <c r="P1826" i="6"/>
  <c r="M1826" i="6"/>
  <c r="J1826" i="6"/>
  <c r="G1826" i="6"/>
  <c r="P1825" i="6"/>
  <c r="M1825" i="6"/>
  <c r="J1825" i="6"/>
  <c r="G1825" i="6"/>
  <c r="P1824" i="6"/>
  <c r="M1824" i="6"/>
  <c r="J1824" i="6"/>
  <c r="G1824" i="6"/>
  <c r="P1823" i="6"/>
  <c r="M1823" i="6"/>
  <c r="J1823" i="6"/>
  <c r="G1823" i="6"/>
  <c r="P1822" i="6"/>
  <c r="M1822" i="6"/>
  <c r="J1822" i="6"/>
  <c r="G1822" i="6"/>
  <c r="P1821" i="6"/>
  <c r="M1821" i="6"/>
  <c r="J1821" i="6"/>
  <c r="G1821" i="6"/>
  <c r="P1820" i="6"/>
  <c r="M1820" i="6"/>
  <c r="J1820" i="6"/>
  <c r="G1820" i="6"/>
  <c r="P1819" i="6"/>
  <c r="M1819" i="6"/>
  <c r="J1819" i="6"/>
  <c r="G1819" i="6"/>
  <c r="P1818" i="6"/>
  <c r="M1818" i="6"/>
  <c r="J1818" i="6"/>
  <c r="G1818" i="6"/>
  <c r="P1817" i="6"/>
  <c r="M1817" i="6"/>
  <c r="J1817" i="6"/>
  <c r="G1817" i="6"/>
  <c r="P1816" i="6"/>
  <c r="M1816" i="6"/>
  <c r="J1816" i="6"/>
  <c r="G1816" i="6"/>
  <c r="P1815" i="6"/>
  <c r="M1815" i="6"/>
  <c r="J1815" i="6"/>
  <c r="G1815" i="6"/>
  <c r="P1814" i="6"/>
  <c r="M1814" i="6"/>
  <c r="J1814" i="6"/>
  <c r="G1814" i="6"/>
  <c r="P1813" i="6"/>
  <c r="M1813" i="6"/>
  <c r="J1813" i="6"/>
  <c r="G1813" i="6"/>
  <c r="P1812" i="6"/>
  <c r="M1812" i="6"/>
  <c r="J1812" i="6"/>
  <c r="G1812" i="6"/>
  <c r="P1811" i="6"/>
  <c r="M1811" i="6"/>
  <c r="J1811" i="6"/>
  <c r="G1811" i="6"/>
  <c r="P1810" i="6"/>
  <c r="M1810" i="6"/>
  <c r="J1810" i="6"/>
  <c r="G1810" i="6"/>
  <c r="P1809" i="6"/>
  <c r="M1809" i="6"/>
  <c r="J1809" i="6"/>
  <c r="G1809" i="6"/>
  <c r="P1808" i="6"/>
  <c r="M1808" i="6"/>
  <c r="J1808" i="6"/>
  <c r="G1808" i="6"/>
  <c r="P1807" i="6"/>
  <c r="M1807" i="6"/>
  <c r="J1807" i="6"/>
  <c r="G1807" i="6"/>
  <c r="P1806" i="6"/>
  <c r="M1806" i="6"/>
  <c r="J1806" i="6"/>
  <c r="G1806" i="6"/>
  <c r="P1805" i="6"/>
  <c r="M1805" i="6"/>
  <c r="J1805" i="6"/>
  <c r="G1805" i="6"/>
  <c r="P1804" i="6"/>
  <c r="M1804" i="6"/>
  <c r="J1804" i="6"/>
  <c r="G1804" i="6"/>
  <c r="P1803" i="6"/>
  <c r="M1803" i="6"/>
  <c r="J1803" i="6"/>
  <c r="G1803" i="6"/>
  <c r="P1802" i="6"/>
  <c r="M1802" i="6"/>
  <c r="J1802" i="6"/>
  <c r="G1802" i="6"/>
  <c r="P1801" i="6"/>
  <c r="M1801" i="6"/>
  <c r="J1801" i="6"/>
  <c r="G1801" i="6"/>
  <c r="P1800" i="6"/>
  <c r="M1800" i="6"/>
  <c r="J1800" i="6"/>
  <c r="G1800" i="6"/>
  <c r="P1799" i="6"/>
  <c r="M1799" i="6"/>
  <c r="J1799" i="6"/>
  <c r="G1799" i="6"/>
  <c r="P1798" i="6"/>
  <c r="M1798" i="6"/>
  <c r="J1798" i="6"/>
  <c r="G1798" i="6"/>
  <c r="P1797" i="6"/>
  <c r="M1797" i="6"/>
  <c r="J1797" i="6"/>
  <c r="G1797" i="6"/>
  <c r="P1796" i="6"/>
  <c r="M1796" i="6"/>
  <c r="J1796" i="6"/>
  <c r="G1796" i="6"/>
  <c r="P1795" i="6"/>
  <c r="M1795" i="6"/>
  <c r="J1795" i="6"/>
  <c r="G1795" i="6"/>
  <c r="P1794" i="6"/>
  <c r="M1794" i="6"/>
  <c r="J1794" i="6"/>
  <c r="G1794" i="6"/>
  <c r="P1793" i="6"/>
  <c r="M1793" i="6"/>
  <c r="J1793" i="6"/>
  <c r="G1793" i="6"/>
  <c r="P1792" i="6"/>
  <c r="M1792" i="6"/>
  <c r="J1792" i="6"/>
  <c r="G1792" i="6"/>
  <c r="P1791" i="6"/>
  <c r="M1791" i="6"/>
  <c r="J1791" i="6"/>
  <c r="G1791" i="6"/>
  <c r="P1790" i="6"/>
  <c r="M1790" i="6"/>
  <c r="J1790" i="6"/>
  <c r="G1790" i="6"/>
  <c r="P1789" i="6"/>
  <c r="M1789" i="6"/>
  <c r="J1789" i="6"/>
  <c r="G1789" i="6"/>
  <c r="P1788" i="6"/>
  <c r="M1788" i="6"/>
  <c r="J1788" i="6"/>
  <c r="G1788" i="6"/>
  <c r="P1787" i="6"/>
  <c r="M1787" i="6"/>
  <c r="J1787" i="6"/>
  <c r="G1787" i="6"/>
  <c r="P1786" i="6"/>
  <c r="M1786" i="6"/>
  <c r="J1786" i="6"/>
  <c r="G1786" i="6"/>
  <c r="P1785" i="6"/>
  <c r="M1785" i="6"/>
  <c r="J1785" i="6"/>
  <c r="G1785" i="6"/>
  <c r="P1784" i="6"/>
  <c r="M1784" i="6"/>
  <c r="J1784" i="6"/>
  <c r="G1784" i="6"/>
  <c r="P1783" i="6"/>
  <c r="M1783" i="6"/>
  <c r="J1783" i="6"/>
  <c r="G1783" i="6"/>
  <c r="P1782" i="6"/>
  <c r="M1782" i="6"/>
  <c r="J1782" i="6"/>
  <c r="G1782" i="6"/>
  <c r="P1781" i="6"/>
  <c r="M1781" i="6"/>
  <c r="J1781" i="6"/>
  <c r="G1781" i="6"/>
  <c r="P1780" i="6"/>
  <c r="M1780" i="6"/>
  <c r="J1780" i="6"/>
  <c r="G1780" i="6"/>
  <c r="P1779" i="6"/>
  <c r="M1779" i="6"/>
  <c r="J1779" i="6"/>
  <c r="G1779" i="6"/>
  <c r="P1778" i="6"/>
  <c r="M1778" i="6"/>
  <c r="J1778" i="6"/>
  <c r="G1778" i="6"/>
  <c r="P1777" i="6"/>
  <c r="M1777" i="6"/>
  <c r="J1777" i="6"/>
  <c r="G1777" i="6"/>
  <c r="P1776" i="6"/>
  <c r="M1776" i="6"/>
  <c r="J1776" i="6"/>
  <c r="G1776" i="6"/>
  <c r="P1775" i="6"/>
  <c r="M1775" i="6"/>
  <c r="J1775" i="6"/>
  <c r="G1775" i="6"/>
  <c r="P1774" i="6"/>
  <c r="M1774" i="6"/>
  <c r="J1774" i="6"/>
  <c r="G1774" i="6"/>
  <c r="P1773" i="6"/>
  <c r="M1773" i="6"/>
  <c r="J1773" i="6"/>
  <c r="G1773" i="6"/>
  <c r="P1772" i="6"/>
  <c r="M1772" i="6"/>
  <c r="J1772" i="6"/>
  <c r="G1772" i="6"/>
  <c r="P1771" i="6"/>
  <c r="M1771" i="6"/>
  <c r="J1771" i="6"/>
  <c r="G1771" i="6"/>
  <c r="P1770" i="6"/>
  <c r="M1770" i="6"/>
  <c r="J1770" i="6"/>
  <c r="G1770" i="6"/>
  <c r="P1769" i="6"/>
  <c r="M1769" i="6"/>
  <c r="J1769" i="6"/>
  <c r="G1769" i="6"/>
  <c r="P1768" i="6"/>
  <c r="M1768" i="6"/>
  <c r="J1768" i="6"/>
  <c r="G1768" i="6"/>
  <c r="P1767" i="6"/>
  <c r="M1767" i="6"/>
  <c r="J1767" i="6"/>
  <c r="G1767" i="6"/>
  <c r="P1766" i="6"/>
  <c r="M1766" i="6"/>
  <c r="J1766" i="6"/>
  <c r="G1766" i="6"/>
  <c r="P1765" i="6"/>
  <c r="M1765" i="6"/>
  <c r="J1765" i="6"/>
  <c r="G1765" i="6"/>
  <c r="P1764" i="6"/>
  <c r="M1764" i="6"/>
  <c r="J1764" i="6"/>
  <c r="G1764" i="6"/>
  <c r="P1763" i="6"/>
  <c r="M1763" i="6"/>
  <c r="J1763" i="6"/>
  <c r="G1763" i="6"/>
  <c r="P1762" i="6"/>
  <c r="M1762" i="6"/>
  <c r="J1762" i="6"/>
  <c r="G1762" i="6"/>
  <c r="P1761" i="6"/>
  <c r="M1761" i="6"/>
  <c r="J1761" i="6"/>
  <c r="G1761" i="6"/>
  <c r="P1760" i="6"/>
  <c r="M1760" i="6"/>
  <c r="J1760" i="6"/>
  <c r="G1760" i="6"/>
  <c r="P1759" i="6"/>
  <c r="M1759" i="6"/>
  <c r="J1759" i="6"/>
  <c r="G1759" i="6"/>
  <c r="P1758" i="6"/>
  <c r="M1758" i="6"/>
  <c r="J1758" i="6"/>
  <c r="G1758" i="6"/>
  <c r="P1757" i="6"/>
  <c r="M1757" i="6"/>
  <c r="J1757" i="6"/>
  <c r="G1757" i="6"/>
  <c r="P1756" i="6"/>
  <c r="M1756" i="6"/>
  <c r="J1756" i="6"/>
  <c r="G1756" i="6"/>
  <c r="P1755" i="6"/>
  <c r="M1755" i="6"/>
  <c r="J1755" i="6"/>
  <c r="G1755" i="6"/>
  <c r="P1754" i="6"/>
  <c r="M1754" i="6"/>
  <c r="J1754" i="6"/>
  <c r="G1754" i="6"/>
  <c r="P1753" i="6"/>
  <c r="M1753" i="6"/>
  <c r="J1753" i="6"/>
  <c r="G1753" i="6"/>
  <c r="P1752" i="6"/>
  <c r="M1752" i="6"/>
  <c r="J1752" i="6"/>
  <c r="G1752" i="6"/>
  <c r="P1751" i="6"/>
  <c r="M1751" i="6"/>
  <c r="J1751" i="6"/>
  <c r="G1751" i="6"/>
  <c r="P1750" i="6"/>
  <c r="M1750" i="6"/>
  <c r="J1750" i="6"/>
  <c r="G1750" i="6"/>
  <c r="P1749" i="6"/>
  <c r="M1749" i="6"/>
  <c r="J1749" i="6"/>
  <c r="G1749" i="6"/>
  <c r="P1748" i="6"/>
  <c r="M1748" i="6"/>
  <c r="J1748" i="6"/>
  <c r="G1748" i="6"/>
  <c r="P1747" i="6"/>
  <c r="M1747" i="6"/>
  <c r="J1747" i="6"/>
  <c r="G1747" i="6"/>
  <c r="P1746" i="6"/>
  <c r="M1746" i="6"/>
  <c r="J1746" i="6"/>
  <c r="G1746" i="6"/>
  <c r="P1745" i="6"/>
  <c r="M1745" i="6"/>
  <c r="J1745" i="6"/>
  <c r="G1745" i="6"/>
  <c r="P1744" i="6"/>
  <c r="M1744" i="6"/>
  <c r="J1744" i="6"/>
  <c r="G1744" i="6"/>
  <c r="P1743" i="6"/>
  <c r="M1743" i="6"/>
  <c r="J1743" i="6"/>
  <c r="G1743" i="6"/>
  <c r="P1742" i="6"/>
  <c r="M1742" i="6"/>
  <c r="J1742" i="6"/>
  <c r="G1742" i="6"/>
  <c r="P1741" i="6"/>
  <c r="M1741" i="6"/>
  <c r="J1741" i="6"/>
  <c r="G1741" i="6"/>
  <c r="P1740" i="6"/>
  <c r="M1740" i="6"/>
  <c r="J1740" i="6"/>
  <c r="G1740" i="6"/>
  <c r="P1739" i="6"/>
  <c r="M1739" i="6"/>
  <c r="J1739" i="6"/>
  <c r="G1739" i="6"/>
  <c r="P1738" i="6"/>
  <c r="M1738" i="6"/>
  <c r="J1738" i="6"/>
  <c r="G1738" i="6"/>
  <c r="P1737" i="6"/>
  <c r="M1737" i="6"/>
  <c r="J1737" i="6"/>
  <c r="G1737" i="6"/>
  <c r="P1736" i="6"/>
  <c r="M1736" i="6"/>
  <c r="J1736" i="6"/>
  <c r="G1736" i="6"/>
  <c r="P1735" i="6"/>
  <c r="M1735" i="6"/>
  <c r="J1735" i="6"/>
  <c r="G1735" i="6"/>
  <c r="P1734" i="6"/>
  <c r="M1734" i="6"/>
  <c r="J1734" i="6"/>
  <c r="G1734" i="6"/>
  <c r="P1733" i="6"/>
  <c r="M1733" i="6"/>
  <c r="J1733" i="6"/>
  <c r="G1733" i="6"/>
  <c r="P1732" i="6"/>
  <c r="M1732" i="6"/>
  <c r="J1732" i="6"/>
  <c r="G1732" i="6"/>
  <c r="P1731" i="6"/>
  <c r="M1731" i="6"/>
  <c r="J1731" i="6"/>
  <c r="G1731" i="6"/>
  <c r="P1730" i="6"/>
  <c r="M1730" i="6"/>
  <c r="J1730" i="6"/>
  <c r="G1730" i="6"/>
  <c r="P1729" i="6"/>
  <c r="M1729" i="6"/>
  <c r="J1729" i="6"/>
  <c r="G1729" i="6"/>
  <c r="P1728" i="6"/>
  <c r="M1728" i="6"/>
  <c r="J1728" i="6"/>
  <c r="G1728" i="6"/>
  <c r="P1727" i="6"/>
  <c r="M1727" i="6"/>
  <c r="J1727" i="6"/>
  <c r="G1727" i="6"/>
  <c r="P1726" i="6"/>
  <c r="M1726" i="6"/>
  <c r="J1726" i="6"/>
  <c r="G1726" i="6"/>
  <c r="P1725" i="6"/>
  <c r="M1725" i="6"/>
  <c r="J1725" i="6"/>
  <c r="G1725" i="6"/>
  <c r="P1724" i="6"/>
  <c r="M1724" i="6"/>
  <c r="J1724" i="6"/>
  <c r="G1724" i="6"/>
  <c r="P1723" i="6"/>
  <c r="M1723" i="6"/>
  <c r="J1723" i="6"/>
  <c r="G1723" i="6"/>
  <c r="P1722" i="6"/>
  <c r="M1722" i="6"/>
  <c r="J1722" i="6"/>
  <c r="G1722" i="6"/>
  <c r="P1721" i="6"/>
  <c r="M1721" i="6"/>
  <c r="J1721" i="6"/>
  <c r="G1721" i="6"/>
  <c r="P1720" i="6"/>
  <c r="M1720" i="6"/>
  <c r="J1720" i="6"/>
  <c r="G1720" i="6"/>
  <c r="P1719" i="6"/>
  <c r="M1719" i="6"/>
  <c r="J1719" i="6"/>
  <c r="G1719" i="6"/>
  <c r="P1718" i="6"/>
  <c r="M1718" i="6"/>
  <c r="J1718" i="6"/>
  <c r="G1718" i="6"/>
  <c r="P1717" i="6"/>
  <c r="M1717" i="6"/>
  <c r="J1717" i="6"/>
  <c r="G1717" i="6"/>
  <c r="P1716" i="6"/>
  <c r="M1716" i="6"/>
  <c r="J1716" i="6"/>
  <c r="G1716" i="6"/>
  <c r="P1715" i="6"/>
  <c r="M1715" i="6"/>
  <c r="J1715" i="6"/>
  <c r="G1715" i="6"/>
  <c r="P1714" i="6"/>
  <c r="M1714" i="6"/>
  <c r="J1714" i="6"/>
  <c r="G1714" i="6"/>
  <c r="P1713" i="6"/>
  <c r="M1713" i="6"/>
  <c r="J1713" i="6"/>
  <c r="G1713" i="6"/>
  <c r="P1712" i="6"/>
  <c r="M1712" i="6"/>
  <c r="J1712" i="6"/>
  <c r="G1712" i="6"/>
  <c r="P1711" i="6"/>
  <c r="M1711" i="6"/>
  <c r="J1711" i="6"/>
  <c r="G1711" i="6"/>
  <c r="P1710" i="6"/>
  <c r="M1710" i="6"/>
  <c r="J1710" i="6"/>
  <c r="G1710" i="6"/>
  <c r="P1709" i="6"/>
  <c r="M1709" i="6"/>
  <c r="J1709" i="6"/>
  <c r="G1709" i="6"/>
  <c r="P1708" i="6"/>
  <c r="M1708" i="6"/>
  <c r="J1708" i="6"/>
  <c r="G1708" i="6"/>
  <c r="P1707" i="6"/>
  <c r="M1707" i="6"/>
  <c r="J1707" i="6"/>
  <c r="G1707" i="6"/>
  <c r="P1706" i="6"/>
  <c r="M1706" i="6"/>
  <c r="J1706" i="6"/>
  <c r="G1706" i="6"/>
  <c r="P1705" i="6"/>
  <c r="M1705" i="6"/>
  <c r="J1705" i="6"/>
  <c r="G1705" i="6"/>
  <c r="P1704" i="6"/>
  <c r="M1704" i="6"/>
  <c r="J1704" i="6"/>
  <c r="G1704" i="6"/>
  <c r="P1703" i="6"/>
  <c r="M1703" i="6"/>
  <c r="J1703" i="6"/>
  <c r="G1703" i="6"/>
  <c r="P1702" i="6"/>
  <c r="M1702" i="6"/>
  <c r="J1702" i="6"/>
  <c r="G1702" i="6"/>
  <c r="P1701" i="6"/>
  <c r="M1701" i="6"/>
  <c r="J1701" i="6"/>
  <c r="G1701" i="6"/>
  <c r="P1700" i="6"/>
  <c r="M1700" i="6"/>
  <c r="J1700" i="6"/>
  <c r="G1700" i="6"/>
  <c r="P1699" i="6"/>
  <c r="M1699" i="6"/>
  <c r="J1699" i="6"/>
  <c r="G1699" i="6"/>
  <c r="P1698" i="6"/>
  <c r="M1698" i="6"/>
  <c r="J1698" i="6"/>
  <c r="G1698" i="6"/>
  <c r="P1697" i="6"/>
  <c r="M1697" i="6"/>
  <c r="J1697" i="6"/>
  <c r="G1697" i="6"/>
  <c r="P1696" i="6"/>
  <c r="M1696" i="6"/>
  <c r="J1696" i="6"/>
  <c r="G1696" i="6"/>
  <c r="P1695" i="6"/>
  <c r="M1695" i="6"/>
  <c r="J1695" i="6"/>
  <c r="G1695" i="6"/>
  <c r="P1694" i="6"/>
  <c r="M1694" i="6"/>
  <c r="J1694" i="6"/>
  <c r="G1694" i="6"/>
  <c r="P1693" i="6"/>
  <c r="M1693" i="6"/>
  <c r="J1693" i="6"/>
  <c r="G1693" i="6"/>
  <c r="P1692" i="6"/>
  <c r="M1692" i="6"/>
  <c r="J1692" i="6"/>
  <c r="G1692" i="6"/>
  <c r="P1691" i="6"/>
  <c r="M1691" i="6"/>
  <c r="J1691" i="6"/>
  <c r="G1691" i="6"/>
  <c r="P1690" i="6"/>
  <c r="M1690" i="6"/>
  <c r="J1690" i="6"/>
  <c r="G1690" i="6"/>
  <c r="P1689" i="6"/>
  <c r="M1689" i="6"/>
  <c r="J1689" i="6"/>
  <c r="G1689" i="6"/>
  <c r="P1688" i="6"/>
  <c r="M1688" i="6"/>
  <c r="J1688" i="6"/>
  <c r="G1688" i="6"/>
  <c r="P1687" i="6"/>
  <c r="M1687" i="6"/>
  <c r="J1687" i="6"/>
  <c r="G1687" i="6"/>
  <c r="P1686" i="6"/>
  <c r="M1686" i="6"/>
  <c r="J1686" i="6"/>
  <c r="G1686" i="6"/>
  <c r="P1685" i="6"/>
  <c r="M1685" i="6"/>
  <c r="J1685" i="6"/>
  <c r="G1685" i="6"/>
  <c r="P1684" i="6"/>
  <c r="M1684" i="6"/>
  <c r="J1684" i="6"/>
  <c r="G1684" i="6"/>
  <c r="P1683" i="6"/>
  <c r="M1683" i="6"/>
  <c r="J1683" i="6"/>
  <c r="G1683" i="6"/>
  <c r="P1682" i="6"/>
  <c r="M1682" i="6"/>
  <c r="J1682" i="6"/>
  <c r="G1682" i="6"/>
  <c r="P1681" i="6"/>
  <c r="M1681" i="6"/>
  <c r="J1681" i="6"/>
  <c r="G1681" i="6"/>
  <c r="P1680" i="6"/>
  <c r="M1680" i="6"/>
  <c r="J1680" i="6"/>
  <c r="G1680" i="6"/>
  <c r="P1679" i="6"/>
  <c r="M1679" i="6"/>
  <c r="J1679" i="6"/>
  <c r="G1679" i="6"/>
  <c r="P1678" i="6"/>
  <c r="M1678" i="6"/>
  <c r="J1678" i="6"/>
  <c r="G1678" i="6"/>
  <c r="P1677" i="6"/>
  <c r="M1677" i="6"/>
  <c r="J1677" i="6"/>
  <c r="G1677" i="6"/>
  <c r="P1676" i="6"/>
  <c r="M1676" i="6"/>
  <c r="J1676" i="6"/>
  <c r="G1676" i="6"/>
  <c r="P1675" i="6"/>
  <c r="M1675" i="6"/>
  <c r="J1675" i="6"/>
  <c r="G1675" i="6"/>
  <c r="P1674" i="6"/>
  <c r="M1674" i="6"/>
  <c r="J1674" i="6"/>
  <c r="G1674" i="6"/>
  <c r="P1673" i="6"/>
  <c r="M1673" i="6"/>
  <c r="J1673" i="6"/>
  <c r="G1673" i="6"/>
  <c r="P1672" i="6"/>
  <c r="M1672" i="6"/>
  <c r="J1672" i="6"/>
  <c r="G1672" i="6"/>
  <c r="P1671" i="6"/>
  <c r="M1671" i="6"/>
  <c r="J1671" i="6"/>
  <c r="G1671" i="6"/>
  <c r="P1670" i="6"/>
  <c r="M1670" i="6"/>
  <c r="J1670" i="6"/>
  <c r="G1670" i="6"/>
  <c r="P1669" i="6"/>
  <c r="M1669" i="6"/>
  <c r="J1669" i="6"/>
  <c r="G1669" i="6"/>
  <c r="P1668" i="6"/>
  <c r="M1668" i="6"/>
  <c r="J1668" i="6"/>
  <c r="G1668" i="6"/>
  <c r="P1667" i="6"/>
  <c r="M1667" i="6"/>
  <c r="J1667" i="6"/>
  <c r="G1667" i="6"/>
  <c r="P1666" i="6"/>
  <c r="M1666" i="6"/>
  <c r="J1666" i="6"/>
  <c r="G1666" i="6"/>
  <c r="P1665" i="6"/>
  <c r="M1665" i="6"/>
  <c r="J1665" i="6"/>
  <c r="G1665" i="6"/>
  <c r="P1664" i="6"/>
  <c r="M1664" i="6"/>
  <c r="J1664" i="6"/>
  <c r="G1664" i="6"/>
  <c r="P1663" i="6"/>
  <c r="M1663" i="6"/>
  <c r="J1663" i="6"/>
  <c r="G1663" i="6"/>
  <c r="P1662" i="6"/>
  <c r="M1662" i="6"/>
  <c r="J1662" i="6"/>
  <c r="G1662" i="6"/>
  <c r="P1661" i="6"/>
  <c r="M1661" i="6"/>
  <c r="J1661" i="6"/>
  <c r="G1661" i="6"/>
  <c r="P1660" i="6"/>
  <c r="M1660" i="6"/>
  <c r="J1660" i="6"/>
  <c r="G1660" i="6"/>
  <c r="P1659" i="6"/>
  <c r="M1659" i="6"/>
  <c r="J1659" i="6"/>
  <c r="G1659" i="6"/>
  <c r="P1658" i="6"/>
  <c r="M1658" i="6"/>
  <c r="J1658" i="6"/>
  <c r="G1658" i="6"/>
  <c r="P1657" i="6"/>
  <c r="M1657" i="6"/>
  <c r="J1657" i="6"/>
  <c r="G1657" i="6"/>
  <c r="P1656" i="6"/>
  <c r="M1656" i="6"/>
  <c r="J1656" i="6"/>
  <c r="G1656" i="6"/>
  <c r="P1655" i="6"/>
  <c r="M1655" i="6"/>
  <c r="J1655" i="6"/>
  <c r="G1655" i="6"/>
  <c r="P1654" i="6"/>
  <c r="M1654" i="6"/>
  <c r="J1654" i="6"/>
  <c r="G1654" i="6"/>
  <c r="P1653" i="6"/>
  <c r="M1653" i="6"/>
  <c r="J1653" i="6"/>
  <c r="G1653" i="6"/>
  <c r="P1652" i="6"/>
  <c r="M1652" i="6"/>
  <c r="J1652" i="6"/>
  <c r="G1652" i="6"/>
  <c r="P1651" i="6"/>
  <c r="M1651" i="6"/>
  <c r="J1651" i="6"/>
  <c r="G1651" i="6"/>
  <c r="P1650" i="6"/>
  <c r="M1650" i="6"/>
  <c r="J1650" i="6"/>
  <c r="G1650" i="6"/>
  <c r="P1649" i="6"/>
  <c r="M1649" i="6"/>
  <c r="J1649" i="6"/>
  <c r="G1649" i="6"/>
  <c r="P1648" i="6"/>
  <c r="M1648" i="6"/>
  <c r="J1648" i="6"/>
  <c r="G1648" i="6"/>
  <c r="P1647" i="6"/>
  <c r="M1647" i="6"/>
  <c r="J1647" i="6"/>
  <c r="G1647" i="6"/>
  <c r="P1646" i="6"/>
  <c r="M1646" i="6"/>
  <c r="J1646" i="6"/>
  <c r="G1646" i="6"/>
  <c r="P1645" i="6"/>
  <c r="M1645" i="6"/>
  <c r="J1645" i="6"/>
  <c r="G1645" i="6"/>
  <c r="P1644" i="6"/>
  <c r="M1644" i="6"/>
  <c r="J1644" i="6"/>
  <c r="G1644" i="6"/>
  <c r="P1643" i="6"/>
  <c r="M1643" i="6"/>
  <c r="J1643" i="6"/>
  <c r="G1643" i="6"/>
  <c r="P1642" i="6"/>
  <c r="M1642" i="6"/>
  <c r="J1642" i="6"/>
  <c r="G1642" i="6"/>
  <c r="P1641" i="6"/>
  <c r="M1641" i="6"/>
  <c r="J1641" i="6"/>
  <c r="G1641" i="6"/>
  <c r="P1640" i="6"/>
  <c r="M1640" i="6"/>
  <c r="J1640" i="6"/>
  <c r="G1640" i="6"/>
  <c r="P1639" i="6"/>
  <c r="M1639" i="6"/>
  <c r="J1639" i="6"/>
  <c r="G1639" i="6"/>
  <c r="P1638" i="6"/>
  <c r="M1638" i="6"/>
  <c r="J1638" i="6"/>
  <c r="G1638" i="6"/>
  <c r="P1637" i="6"/>
  <c r="M1637" i="6"/>
  <c r="J1637" i="6"/>
  <c r="G1637" i="6"/>
  <c r="P1636" i="6"/>
  <c r="M1636" i="6"/>
  <c r="J1636" i="6"/>
  <c r="G1636" i="6"/>
  <c r="P1635" i="6"/>
  <c r="M1635" i="6"/>
  <c r="J1635" i="6"/>
  <c r="G1635" i="6"/>
  <c r="P1634" i="6"/>
  <c r="M1634" i="6"/>
  <c r="J1634" i="6"/>
  <c r="G1634" i="6"/>
  <c r="P1633" i="6"/>
  <c r="M1633" i="6"/>
  <c r="J1633" i="6"/>
  <c r="G1633" i="6"/>
  <c r="P1632" i="6"/>
  <c r="M1632" i="6"/>
  <c r="J1632" i="6"/>
  <c r="G1632" i="6"/>
  <c r="P1631" i="6"/>
  <c r="M1631" i="6"/>
  <c r="J1631" i="6"/>
  <c r="G1631" i="6"/>
  <c r="P1630" i="6"/>
  <c r="M1630" i="6"/>
  <c r="J1630" i="6"/>
  <c r="G1630" i="6"/>
  <c r="P1629" i="6"/>
  <c r="M1629" i="6"/>
  <c r="J1629" i="6"/>
  <c r="G1629" i="6"/>
  <c r="P1628" i="6"/>
  <c r="M1628" i="6"/>
  <c r="J1628" i="6"/>
  <c r="G1628" i="6"/>
  <c r="P1627" i="6"/>
  <c r="M1627" i="6"/>
  <c r="J1627" i="6"/>
  <c r="G1627" i="6"/>
  <c r="P1626" i="6"/>
  <c r="M1626" i="6"/>
  <c r="J1626" i="6"/>
  <c r="G1626" i="6"/>
  <c r="P1625" i="6"/>
  <c r="M1625" i="6"/>
  <c r="J1625" i="6"/>
  <c r="G1625" i="6"/>
  <c r="P1624" i="6"/>
  <c r="M1624" i="6"/>
  <c r="J1624" i="6"/>
  <c r="G1624" i="6"/>
  <c r="P1623" i="6"/>
  <c r="M1623" i="6"/>
  <c r="J1623" i="6"/>
  <c r="G1623" i="6"/>
  <c r="P1622" i="6"/>
  <c r="M1622" i="6"/>
  <c r="J1622" i="6"/>
  <c r="G1622" i="6"/>
  <c r="P1621" i="6"/>
  <c r="M1621" i="6"/>
  <c r="J1621" i="6"/>
  <c r="G1621" i="6"/>
  <c r="P1620" i="6"/>
  <c r="M1620" i="6"/>
  <c r="J1620" i="6"/>
  <c r="G1620" i="6"/>
  <c r="P1619" i="6"/>
  <c r="M1619" i="6"/>
  <c r="J1619" i="6"/>
  <c r="G1619" i="6"/>
  <c r="P1618" i="6"/>
  <c r="M1618" i="6"/>
  <c r="J1618" i="6"/>
  <c r="G1618" i="6"/>
  <c r="P1617" i="6"/>
  <c r="M1617" i="6"/>
  <c r="J1617" i="6"/>
  <c r="G1617" i="6"/>
  <c r="P1616" i="6"/>
  <c r="M1616" i="6"/>
  <c r="J1616" i="6"/>
  <c r="G1616" i="6"/>
  <c r="P1615" i="6"/>
  <c r="M1615" i="6"/>
  <c r="J1615" i="6"/>
  <c r="G1615" i="6"/>
  <c r="P1614" i="6"/>
  <c r="M1614" i="6"/>
  <c r="J1614" i="6"/>
  <c r="G1614" i="6"/>
  <c r="P1613" i="6"/>
  <c r="M1613" i="6"/>
  <c r="J1613" i="6"/>
  <c r="G1613" i="6"/>
  <c r="P1612" i="6"/>
  <c r="M1612" i="6"/>
  <c r="J1612" i="6"/>
  <c r="G1612" i="6"/>
  <c r="P1611" i="6"/>
  <c r="M1611" i="6"/>
  <c r="J1611" i="6"/>
  <c r="G1611" i="6"/>
  <c r="P1610" i="6"/>
  <c r="M1610" i="6"/>
  <c r="J1610" i="6"/>
  <c r="G1610" i="6"/>
  <c r="P1609" i="6"/>
  <c r="M1609" i="6"/>
  <c r="J1609" i="6"/>
  <c r="G1609" i="6"/>
  <c r="P1608" i="6"/>
  <c r="M1608" i="6"/>
  <c r="J1608" i="6"/>
  <c r="G1608" i="6"/>
  <c r="P1607" i="6"/>
  <c r="M1607" i="6"/>
  <c r="J1607" i="6"/>
  <c r="G1607" i="6"/>
  <c r="P1606" i="6"/>
  <c r="M1606" i="6"/>
  <c r="J1606" i="6"/>
  <c r="G1606" i="6"/>
  <c r="P1605" i="6"/>
  <c r="M1605" i="6"/>
  <c r="J1605" i="6"/>
  <c r="G1605" i="6"/>
  <c r="P1604" i="6"/>
  <c r="M1604" i="6"/>
  <c r="J1604" i="6"/>
  <c r="G1604" i="6"/>
  <c r="P1603" i="6"/>
  <c r="M1603" i="6"/>
  <c r="J1603" i="6"/>
  <c r="G1603" i="6"/>
  <c r="P1602" i="6"/>
  <c r="M1602" i="6"/>
  <c r="J1602" i="6"/>
  <c r="G1602" i="6"/>
  <c r="P1601" i="6"/>
  <c r="M1601" i="6"/>
  <c r="J1601" i="6"/>
  <c r="G1601" i="6"/>
  <c r="P1600" i="6"/>
  <c r="M1600" i="6"/>
  <c r="J1600" i="6"/>
  <c r="G1600" i="6"/>
  <c r="P1599" i="6"/>
  <c r="M1599" i="6"/>
  <c r="J1599" i="6"/>
  <c r="G1599" i="6"/>
  <c r="P1598" i="6"/>
  <c r="M1598" i="6"/>
  <c r="J1598" i="6"/>
  <c r="G1598" i="6"/>
  <c r="P1597" i="6"/>
  <c r="M1597" i="6"/>
  <c r="J1597" i="6"/>
  <c r="G1597" i="6"/>
  <c r="P1596" i="6"/>
  <c r="M1596" i="6"/>
  <c r="J1596" i="6"/>
  <c r="G1596" i="6"/>
  <c r="P1595" i="6"/>
  <c r="M1595" i="6"/>
  <c r="J1595" i="6"/>
  <c r="G1595" i="6"/>
  <c r="P1594" i="6"/>
  <c r="M1594" i="6"/>
  <c r="J1594" i="6"/>
  <c r="G1594" i="6"/>
  <c r="P1593" i="6"/>
  <c r="M1593" i="6"/>
  <c r="J1593" i="6"/>
  <c r="G1593" i="6"/>
  <c r="P1592" i="6"/>
  <c r="M1592" i="6"/>
  <c r="J1592" i="6"/>
  <c r="G1592" i="6"/>
  <c r="P1591" i="6"/>
  <c r="M1591" i="6"/>
  <c r="J1591" i="6"/>
  <c r="G1591" i="6"/>
  <c r="P1590" i="6"/>
  <c r="M1590" i="6"/>
  <c r="J1590" i="6"/>
  <c r="G1590" i="6"/>
  <c r="P1589" i="6"/>
  <c r="M1589" i="6"/>
  <c r="J1589" i="6"/>
  <c r="G1589" i="6"/>
  <c r="P1588" i="6"/>
  <c r="M1588" i="6"/>
  <c r="J1588" i="6"/>
  <c r="G1588" i="6"/>
  <c r="P1587" i="6"/>
  <c r="M1587" i="6"/>
  <c r="J1587" i="6"/>
  <c r="G1587" i="6"/>
  <c r="P1586" i="6"/>
  <c r="M1586" i="6"/>
  <c r="J1586" i="6"/>
  <c r="G1586" i="6"/>
  <c r="P1585" i="6"/>
  <c r="M1585" i="6"/>
  <c r="J1585" i="6"/>
  <c r="G1585" i="6"/>
  <c r="P1584" i="6"/>
  <c r="M1584" i="6"/>
  <c r="J1584" i="6"/>
  <c r="G1584" i="6"/>
  <c r="P1583" i="6"/>
  <c r="M1583" i="6"/>
  <c r="J1583" i="6"/>
  <c r="G1583" i="6"/>
  <c r="P1582" i="6"/>
  <c r="M1582" i="6"/>
  <c r="J1582" i="6"/>
  <c r="G1582" i="6"/>
  <c r="P1581" i="6"/>
  <c r="M1581" i="6"/>
  <c r="J1581" i="6"/>
  <c r="G1581" i="6"/>
  <c r="P1580" i="6"/>
  <c r="M1580" i="6"/>
  <c r="J1580" i="6"/>
  <c r="G1580" i="6"/>
  <c r="P1579" i="6"/>
  <c r="M1579" i="6"/>
  <c r="J1579" i="6"/>
  <c r="G1579" i="6"/>
  <c r="P1578" i="6"/>
  <c r="M1578" i="6"/>
  <c r="J1578" i="6"/>
  <c r="G1578" i="6"/>
  <c r="P1577" i="6"/>
  <c r="M1577" i="6"/>
  <c r="J1577" i="6"/>
  <c r="G1577" i="6"/>
  <c r="P1576" i="6"/>
  <c r="M1576" i="6"/>
  <c r="J1576" i="6"/>
  <c r="G1576" i="6"/>
  <c r="P1575" i="6"/>
  <c r="M1575" i="6"/>
  <c r="J1575" i="6"/>
  <c r="G1575" i="6"/>
  <c r="P1574" i="6"/>
  <c r="M1574" i="6"/>
  <c r="J1574" i="6"/>
  <c r="G1574" i="6"/>
  <c r="P1573" i="6"/>
  <c r="M1573" i="6"/>
  <c r="J1573" i="6"/>
  <c r="G1573" i="6"/>
  <c r="P1572" i="6"/>
  <c r="M1572" i="6"/>
  <c r="J1572" i="6"/>
  <c r="G1572" i="6"/>
  <c r="P1571" i="6"/>
  <c r="M1571" i="6"/>
  <c r="J1571" i="6"/>
  <c r="G1571" i="6"/>
  <c r="P1570" i="6"/>
  <c r="M1570" i="6"/>
  <c r="J1570" i="6"/>
  <c r="G1570" i="6"/>
  <c r="P1569" i="6"/>
  <c r="M1569" i="6"/>
  <c r="J1569" i="6"/>
  <c r="G1569" i="6"/>
  <c r="P1568" i="6"/>
  <c r="M1568" i="6"/>
  <c r="J1568" i="6"/>
  <c r="G1568" i="6"/>
  <c r="P1567" i="6"/>
  <c r="M1567" i="6"/>
  <c r="J1567" i="6"/>
  <c r="G1567" i="6"/>
  <c r="P1566" i="6"/>
  <c r="M1566" i="6"/>
  <c r="J1566" i="6"/>
  <c r="G1566" i="6"/>
  <c r="P1565" i="6"/>
  <c r="M1565" i="6"/>
  <c r="J1565" i="6"/>
  <c r="G1565" i="6"/>
  <c r="P1564" i="6"/>
  <c r="M1564" i="6"/>
  <c r="J1564" i="6"/>
  <c r="G1564" i="6"/>
  <c r="P1563" i="6"/>
  <c r="M1563" i="6"/>
  <c r="J1563" i="6"/>
  <c r="G1563" i="6"/>
  <c r="P1562" i="6"/>
  <c r="M1562" i="6"/>
  <c r="J1562" i="6"/>
  <c r="G1562" i="6"/>
  <c r="P1561" i="6"/>
  <c r="M1561" i="6"/>
  <c r="J1561" i="6"/>
  <c r="G1561" i="6"/>
  <c r="P1560" i="6"/>
  <c r="M1560" i="6"/>
  <c r="J1560" i="6"/>
  <c r="G1560" i="6"/>
  <c r="P1559" i="6"/>
  <c r="M1559" i="6"/>
  <c r="J1559" i="6"/>
  <c r="G1559" i="6"/>
  <c r="P1558" i="6"/>
  <c r="M1558" i="6"/>
  <c r="J1558" i="6"/>
  <c r="G1558" i="6"/>
  <c r="P1557" i="6"/>
  <c r="M1557" i="6"/>
  <c r="J1557" i="6"/>
  <c r="G1557" i="6"/>
  <c r="P1556" i="6"/>
  <c r="M1556" i="6"/>
  <c r="J1556" i="6"/>
  <c r="G1556" i="6"/>
  <c r="P1555" i="6"/>
  <c r="M1555" i="6"/>
  <c r="J1555" i="6"/>
  <c r="G1555" i="6"/>
  <c r="P1554" i="6"/>
  <c r="M1554" i="6"/>
  <c r="J1554" i="6"/>
  <c r="G1554" i="6"/>
  <c r="P1553" i="6"/>
  <c r="M1553" i="6"/>
  <c r="J1553" i="6"/>
  <c r="G1553" i="6"/>
  <c r="P1552" i="6"/>
  <c r="M1552" i="6"/>
  <c r="J1552" i="6"/>
  <c r="G1552" i="6"/>
  <c r="P1551" i="6"/>
  <c r="M1551" i="6"/>
  <c r="J1551" i="6"/>
  <c r="G1551" i="6"/>
  <c r="P1550" i="6"/>
  <c r="M1550" i="6"/>
  <c r="J1550" i="6"/>
  <c r="G1550" i="6"/>
  <c r="P1549" i="6"/>
  <c r="M1549" i="6"/>
  <c r="J1549" i="6"/>
  <c r="G1549" i="6"/>
  <c r="P1548" i="6"/>
  <c r="M1548" i="6"/>
  <c r="J1548" i="6"/>
  <c r="G1548" i="6"/>
  <c r="P1547" i="6"/>
  <c r="M1547" i="6"/>
  <c r="J1547" i="6"/>
  <c r="G1547" i="6"/>
  <c r="P1546" i="6"/>
  <c r="M1546" i="6"/>
  <c r="J1546" i="6"/>
  <c r="G1546" i="6"/>
  <c r="P1545" i="6"/>
  <c r="M1545" i="6"/>
  <c r="J1545" i="6"/>
  <c r="G1545" i="6"/>
  <c r="P1544" i="6"/>
  <c r="M1544" i="6"/>
  <c r="J1544" i="6"/>
  <c r="G1544" i="6"/>
  <c r="P1543" i="6"/>
  <c r="M1543" i="6"/>
  <c r="J1543" i="6"/>
  <c r="G1543" i="6"/>
  <c r="P1542" i="6"/>
  <c r="M1542" i="6"/>
  <c r="J1542" i="6"/>
  <c r="G1542" i="6"/>
  <c r="P1541" i="6"/>
  <c r="M1541" i="6"/>
  <c r="J1541" i="6"/>
  <c r="G1541" i="6"/>
  <c r="P1540" i="6"/>
  <c r="M1540" i="6"/>
  <c r="J1540" i="6"/>
  <c r="G1540" i="6"/>
  <c r="P1539" i="6"/>
  <c r="M1539" i="6"/>
  <c r="J1539" i="6"/>
  <c r="G1539" i="6"/>
  <c r="P1538" i="6"/>
  <c r="M1538" i="6"/>
  <c r="J1538" i="6"/>
  <c r="G1538" i="6"/>
  <c r="P1537" i="6"/>
  <c r="M1537" i="6"/>
  <c r="J1537" i="6"/>
  <c r="G1537" i="6"/>
  <c r="P1536" i="6"/>
  <c r="M1536" i="6"/>
  <c r="J1536" i="6"/>
  <c r="G1536" i="6"/>
  <c r="P1535" i="6"/>
  <c r="M1535" i="6"/>
  <c r="J1535" i="6"/>
  <c r="G1535" i="6"/>
  <c r="P1534" i="6"/>
  <c r="M1534" i="6"/>
  <c r="J1534" i="6"/>
  <c r="G1534" i="6"/>
  <c r="P1533" i="6"/>
  <c r="M1533" i="6"/>
  <c r="J1533" i="6"/>
  <c r="G1533" i="6"/>
  <c r="P1532" i="6"/>
  <c r="M1532" i="6"/>
  <c r="J1532" i="6"/>
  <c r="G1532" i="6"/>
  <c r="P1531" i="6"/>
  <c r="M1531" i="6"/>
  <c r="J1531" i="6"/>
  <c r="G1531" i="6"/>
  <c r="P1530" i="6"/>
  <c r="M1530" i="6"/>
  <c r="J1530" i="6"/>
  <c r="G1530" i="6"/>
  <c r="P1529" i="6"/>
  <c r="M1529" i="6"/>
  <c r="J1529" i="6"/>
  <c r="G1529" i="6"/>
  <c r="P1528" i="6"/>
  <c r="M1528" i="6"/>
  <c r="J1528" i="6"/>
  <c r="G1528" i="6"/>
  <c r="P1527" i="6"/>
  <c r="M1527" i="6"/>
  <c r="J1527" i="6"/>
  <c r="G1527" i="6"/>
  <c r="P1526" i="6"/>
  <c r="M1526" i="6"/>
  <c r="J1526" i="6"/>
  <c r="G1526" i="6"/>
  <c r="P1525" i="6"/>
  <c r="M1525" i="6"/>
  <c r="J1525" i="6"/>
  <c r="G1525" i="6"/>
  <c r="P1524" i="6"/>
  <c r="M1524" i="6"/>
  <c r="J1524" i="6"/>
  <c r="G1524" i="6"/>
  <c r="P1523" i="6"/>
  <c r="M1523" i="6"/>
  <c r="J1523" i="6"/>
  <c r="G1523" i="6"/>
  <c r="P1522" i="6"/>
  <c r="M1522" i="6"/>
  <c r="J1522" i="6"/>
  <c r="G1522" i="6"/>
  <c r="P1521" i="6"/>
  <c r="M1521" i="6"/>
  <c r="J1521" i="6"/>
  <c r="G1521" i="6"/>
  <c r="P1520" i="6"/>
  <c r="M1520" i="6"/>
  <c r="J1520" i="6"/>
  <c r="G1520" i="6"/>
  <c r="P1519" i="6"/>
  <c r="M1519" i="6"/>
  <c r="J1519" i="6"/>
  <c r="G1519" i="6"/>
  <c r="P1518" i="6"/>
  <c r="M1518" i="6"/>
  <c r="J1518" i="6"/>
  <c r="G1518" i="6"/>
  <c r="P1517" i="6"/>
  <c r="M1517" i="6"/>
  <c r="J1517" i="6"/>
  <c r="G1517" i="6"/>
  <c r="P1516" i="6"/>
  <c r="M1516" i="6"/>
  <c r="J1516" i="6"/>
  <c r="G1516" i="6"/>
  <c r="P1515" i="6"/>
  <c r="M1515" i="6"/>
  <c r="J1515" i="6"/>
  <c r="G1515" i="6"/>
  <c r="P1514" i="6"/>
  <c r="M1514" i="6"/>
  <c r="J1514" i="6"/>
  <c r="G1514" i="6"/>
  <c r="P1513" i="6"/>
  <c r="M1513" i="6"/>
  <c r="J1513" i="6"/>
  <c r="G1513" i="6"/>
  <c r="P1512" i="6"/>
  <c r="M1512" i="6"/>
  <c r="J1512" i="6"/>
  <c r="G1512" i="6"/>
  <c r="P1511" i="6"/>
  <c r="M1511" i="6"/>
  <c r="J1511" i="6"/>
  <c r="G1511" i="6"/>
  <c r="P1510" i="6"/>
  <c r="M1510" i="6"/>
  <c r="J1510" i="6"/>
  <c r="G1510" i="6"/>
  <c r="P1509" i="6"/>
  <c r="M1509" i="6"/>
  <c r="J1509" i="6"/>
  <c r="G1509" i="6"/>
  <c r="P1508" i="6"/>
  <c r="M1508" i="6"/>
  <c r="J1508" i="6"/>
  <c r="G1508" i="6"/>
  <c r="P1507" i="6"/>
  <c r="M1507" i="6"/>
  <c r="J1507" i="6"/>
  <c r="G1507" i="6"/>
  <c r="P1506" i="6"/>
  <c r="M1506" i="6"/>
  <c r="J1506" i="6"/>
  <c r="G1506" i="6"/>
  <c r="P1505" i="6"/>
  <c r="M1505" i="6"/>
  <c r="J1505" i="6"/>
  <c r="G1505" i="6"/>
  <c r="P1504" i="6"/>
  <c r="M1504" i="6"/>
  <c r="J1504" i="6"/>
  <c r="G1504" i="6"/>
  <c r="P1503" i="6"/>
  <c r="M1503" i="6"/>
  <c r="J1503" i="6"/>
  <c r="G1503" i="6"/>
  <c r="P1502" i="6"/>
  <c r="M1502" i="6"/>
  <c r="J1502" i="6"/>
  <c r="G1502" i="6"/>
  <c r="P1501" i="6"/>
  <c r="M1501" i="6"/>
  <c r="J1501" i="6"/>
  <c r="G1501" i="6"/>
  <c r="P1500" i="6"/>
  <c r="M1500" i="6"/>
  <c r="J1500" i="6"/>
  <c r="G1500" i="6"/>
  <c r="P1499" i="6"/>
  <c r="M1499" i="6"/>
  <c r="J1499" i="6"/>
  <c r="G1499" i="6"/>
  <c r="P1498" i="6"/>
  <c r="M1498" i="6"/>
  <c r="J1498" i="6"/>
  <c r="G1498" i="6"/>
  <c r="P1497" i="6"/>
  <c r="M1497" i="6"/>
  <c r="J1497" i="6"/>
  <c r="G1497" i="6"/>
  <c r="P1496" i="6"/>
  <c r="M1496" i="6"/>
  <c r="J1496" i="6"/>
  <c r="G1496" i="6"/>
  <c r="P1495" i="6"/>
  <c r="M1495" i="6"/>
  <c r="J1495" i="6"/>
  <c r="G1495" i="6"/>
  <c r="P1494" i="6"/>
  <c r="M1494" i="6"/>
  <c r="J1494" i="6"/>
  <c r="G1494" i="6"/>
  <c r="P1493" i="6"/>
  <c r="M1493" i="6"/>
  <c r="J1493" i="6"/>
  <c r="G1493" i="6"/>
  <c r="P1492" i="6"/>
  <c r="M1492" i="6"/>
  <c r="J1492" i="6"/>
  <c r="G1492" i="6"/>
  <c r="P1491" i="6"/>
  <c r="M1491" i="6"/>
  <c r="J1491" i="6"/>
  <c r="G1491" i="6"/>
  <c r="P1490" i="6"/>
  <c r="M1490" i="6"/>
  <c r="J1490" i="6"/>
  <c r="G1490" i="6"/>
  <c r="P1489" i="6"/>
  <c r="M1489" i="6"/>
  <c r="J1489" i="6"/>
  <c r="G1489" i="6"/>
  <c r="P1488" i="6"/>
  <c r="M1488" i="6"/>
  <c r="J1488" i="6"/>
  <c r="G1488" i="6"/>
  <c r="P1487" i="6"/>
  <c r="M1487" i="6"/>
  <c r="J1487" i="6"/>
  <c r="G1487" i="6"/>
  <c r="P1486" i="6"/>
  <c r="M1486" i="6"/>
  <c r="J1486" i="6"/>
  <c r="G1486" i="6"/>
  <c r="P1485" i="6"/>
  <c r="M1485" i="6"/>
  <c r="J1485" i="6"/>
  <c r="G1485" i="6"/>
  <c r="P1484" i="6"/>
  <c r="M1484" i="6"/>
  <c r="J1484" i="6"/>
  <c r="G1484" i="6"/>
  <c r="P1483" i="6"/>
  <c r="M1483" i="6"/>
  <c r="J1483" i="6"/>
  <c r="G1483" i="6"/>
  <c r="P1482" i="6"/>
  <c r="M1482" i="6"/>
  <c r="J1482" i="6"/>
  <c r="G1482" i="6"/>
  <c r="P1481" i="6"/>
  <c r="M1481" i="6"/>
  <c r="J1481" i="6"/>
  <c r="G1481" i="6"/>
  <c r="P1480" i="6"/>
  <c r="M1480" i="6"/>
  <c r="J1480" i="6"/>
  <c r="G1480" i="6"/>
  <c r="P1479" i="6"/>
  <c r="M1479" i="6"/>
  <c r="J1479" i="6"/>
  <c r="G1479" i="6"/>
  <c r="P1478" i="6"/>
  <c r="M1478" i="6"/>
  <c r="J1478" i="6"/>
  <c r="G1478" i="6"/>
  <c r="P1477" i="6"/>
  <c r="M1477" i="6"/>
  <c r="J1477" i="6"/>
  <c r="G1477" i="6"/>
  <c r="P1476" i="6"/>
  <c r="M1476" i="6"/>
  <c r="J1476" i="6"/>
  <c r="G1476" i="6"/>
  <c r="P1475" i="6"/>
  <c r="M1475" i="6"/>
  <c r="J1475" i="6"/>
  <c r="G1475" i="6"/>
  <c r="P1474" i="6"/>
  <c r="M1474" i="6"/>
  <c r="J1474" i="6"/>
  <c r="G1474" i="6"/>
  <c r="P1473" i="6"/>
  <c r="M1473" i="6"/>
  <c r="J1473" i="6"/>
  <c r="G1473" i="6"/>
  <c r="P1472" i="6"/>
  <c r="M1472" i="6"/>
  <c r="J1472" i="6"/>
  <c r="G1472" i="6"/>
  <c r="P1471" i="6"/>
  <c r="M1471" i="6"/>
  <c r="J1471" i="6"/>
  <c r="G1471" i="6"/>
  <c r="P1470" i="6"/>
  <c r="M1470" i="6"/>
  <c r="J1470" i="6"/>
  <c r="G1470" i="6"/>
  <c r="P1469" i="6"/>
  <c r="M1469" i="6"/>
  <c r="J1469" i="6"/>
  <c r="G1469" i="6"/>
  <c r="P1468" i="6"/>
  <c r="M1468" i="6"/>
  <c r="J1468" i="6"/>
  <c r="G1468" i="6"/>
  <c r="P1467" i="6"/>
  <c r="M1467" i="6"/>
  <c r="J1467" i="6"/>
  <c r="G1467" i="6"/>
  <c r="P1466" i="6"/>
  <c r="M1466" i="6"/>
  <c r="J1466" i="6"/>
  <c r="G1466" i="6"/>
  <c r="P1465" i="6"/>
  <c r="M1465" i="6"/>
  <c r="J1465" i="6"/>
  <c r="G1465" i="6"/>
  <c r="P1464" i="6"/>
  <c r="M1464" i="6"/>
  <c r="J1464" i="6"/>
  <c r="G1464" i="6"/>
  <c r="P1463" i="6"/>
  <c r="M1463" i="6"/>
  <c r="J1463" i="6"/>
  <c r="G1463" i="6"/>
  <c r="P1462" i="6"/>
  <c r="M1462" i="6"/>
  <c r="J1462" i="6"/>
  <c r="G1462" i="6"/>
  <c r="P1461" i="6"/>
  <c r="M1461" i="6"/>
  <c r="J1461" i="6"/>
  <c r="G1461" i="6"/>
  <c r="P1460" i="6"/>
  <c r="M1460" i="6"/>
  <c r="J1460" i="6"/>
  <c r="G1460" i="6"/>
  <c r="P1459" i="6"/>
  <c r="M1459" i="6"/>
  <c r="J1459" i="6"/>
  <c r="G1459" i="6"/>
  <c r="P1458" i="6"/>
  <c r="M1458" i="6"/>
  <c r="J1458" i="6"/>
  <c r="G1458" i="6"/>
  <c r="P1457" i="6"/>
  <c r="M1457" i="6"/>
  <c r="J1457" i="6"/>
  <c r="G1457" i="6"/>
  <c r="P1456" i="6"/>
  <c r="M1456" i="6"/>
  <c r="J1456" i="6"/>
  <c r="G1456" i="6"/>
  <c r="P1455" i="6"/>
  <c r="M1455" i="6"/>
  <c r="J1455" i="6"/>
  <c r="G1455" i="6"/>
  <c r="P1454" i="6"/>
  <c r="M1454" i="6"/>
  <c r="J1454" i="6"/>
  <c r="G1454" i="6"/>
  <c r="P1453" i="6"/>
  <c r="M1453" i="6"/>
  <c r="J1453" i="6"/>
  <c r="G1453" i="6"/>
  <c r="P1452" i="6"/>
  <c r="M1452" i="6"/>
  <c r="J1452" i="6"/>
  <c r="G1452" i="6"/>
  <c r="P1451" i="6"/>
  <c r="M1451" i="6"/>
  <c r="J1451" i="6"/>
  <c r="G1451" i="6"/>
  <c r="P1450" i="6"/>
  <c r="M1450" i="6"/>
  <c r="J1450" i="6"/>
  <c r="G1450" i="6"/>
  <c r="P1449" i="6"/>
  <c r="M1449" i="6"/>
  <c r="J1449" i="6"/>
  <c r="G1449" i="6"/>
  <c r="P1448" i="6"/>
  <c r="M1448" i="6"/>
  <c r="J1448" i="6"/>
  <c r="G1448" i="6"/>
  <c r="P1447" i="6"/>
  <c r="M1447" i="6"/>
  <c r="J1447" i="6"/>
  <c r="G1447" i="6"/>
  <c r="P1446" i="6"/>
  <c r="M1446" i="6"/>
  <c r="J1446" i="6"/>
  <c r="G1446" i="6"/>
  <c r="P1445" i="6"/>
  <c r="M1445" i="6"/>
  <c r="J1445" i="6"/>
  <c r="G1445" i="6"/>
  <c r="P1444" i="6"/>
  <c r="M1444" i="6"/>
  <c r="J1444" i="6"/>
  <c r="G1444" i="6"/>
  <c r="P1443" i="6"/>
  <c r="M1443" i="6"/>
  <c r="J1443" i="6"/>
  <c r="G1443" i="6"/>
  <c r="P1442" i="6"/>
  <c r="M1442" i="6"/>
  <c r="J1442" i="6"/>
  <c r="G1442" i="6"/>
  <c r="P1441" i="6"/>
  <c r="M1441" i="6"/>
  <c r="J1441" i="6"/>
  <c r="G1441" i="6"/>
  <c r="P1440" i="6"/>
  <c r="M1440" i="6"/>
  <c r="J1440" i="6"/>
  <c r="G1440" i="6"/>
  <c r="P1439" i="6"/>
  <c r="M1439" i="6"/>
  <c r="J1439" i="6"/>
  <c r="G1439" i="6"/>
  <c r="P1438" i="6"/>
  <c r="M1438" i="6"/>
  <c r="J1438" i="6"/>
  <c r="G1438" i="6"/>
  <c r="P1437" i="6"/>
  <c r="M1437" i="6"/>
  <c r="J1437" i="6"/>
  <c r="G1437" i="6"/>
  <c r="P1436" i="6"/>
  <c r="M1436" i="6"/>
  <c r="J1436" i="6"/>
  <c r="G1436" i="6"/>
  <c r="P1435" i="6"/>
  <c r="M1435" i="6"/>
  <c r="J1435" i="6"/>
  <c r="G1435" i="6"/>
  <c r="P1434" i="6"/>
  <c r="M1434" i="6"/>
  <c r="J1434" i="6"/>
  <c r="G1434" i="6"/>
  <c r="P1433" i="6"/>
  <c r="M1433" i="6"/>
  <c r="J1433" i="6"/>
  <c r="G1433" i="6"/>
  <c r="P1432" i="6"/>
  <c r="M1432" i="6"/>
  <c r="J1432" i="6"/>
  <c r="G1432" i="6"/>
  <c r="P1431" i="6"/>
  <c r="M1431" i="6"/>
  <c r="J1431" i="6"/>
  <c r="G1431" i="6"/>
  <c r="P1430" i="6"/>
  <c r="M1430" i="6"/>
  <c r="J1430" i="6"/>
  <c r="G1430" i="6"/>
  <c r="P1429" i="6"/>
  <c r="M1429" i="6"/>
  <c r="J1429" i="6"/>
  <c r="G1429" i="6"/>
  <c r="P1428" i="6"/>
  <c r="M1428" i="6"/>
  <c r="J1428" i="6"/>
  <c r="G1428" i="6"/>
  <c r="P1427" i="6"/>
  <c r="M1427" i="6"/>
  <c r="J1427" i="6"/>
  <c r="G1427" i="6"/>
  <c r="P1426" i="6"/>
  <c r="M1426" i="6"/>
  <c r="J1426" i="6"/>
  <c r="G1426" i="6"/>
  <c r="P1425" i="6"/>
  <c r="M1425" i="6"/>
  <c r="J1425" i="6"/>
  <c r="G1425" i="6"/>
  <c r="P1424" i="6"/>
  <c r="M1424" i="6"/>
  <c r="J1424" i="6"/>
  <c r="G1424" i="6"/>
  <c r="P1423" i="6"/>
  <c r="M1423" i="6"/>
  <c r="J1423" i="6"/>
  <c r="G1423" i="6"/>
  <c r="P1422" i="6"/>
  <c r="M1422" i="6"/>
  <c r="J1422" i="6"/>
  <c r="G1422" i="6"/>
  <c r="P1421" i="6"/>
  <c r="M1421" i="6"/>
  <c r="J1421" i="6"/>
  <c r="G1421" i="6"/>
  <c r="P1420" i="6"/>
  <c r="M1420" i="6"/>
  <c r="J1420" i="6"/>
  <c r="G1420" i="6"/>
  <c r="P1419" i="6"/>
  <c r="M1419" i="6"/>
  <c r="J1419" i="6"/>
  <c r="G1419" i="6"/>
  <c r="P1418" i="6"/>
  <c r="M1418" i="6"/>
  <c r="J1418" i="6"/>
  <c r="G1418" i="6"/>
  <c r="P1417" i="6"/>
  <c r="M1417" i="6"/>
  <c r="J1417" i="6"/>
  <c r="G1417" i="6"/>
  <c r="P1416" i="6"/>
  <c r="M1416" i="6"/>
  <c r="J1416" i="6"/>
  <c r="G1416" i="6"/>
  <c r="P1415" i="6"/>
  <c r="M1415" i="6"/>
  <c r="J1415" i="6"/>
  <c r="G1415" i="6"/>
  <c r="P1414" i="6"/>
  <c r="M1414" i="6"/>
  <c r="J1414" i="6"/>
  <c r="G1414" i="6"/>
  <c r="P1413" i="6"/>
  <c r="M1413" i="6"/>
  <c r="J1413" i="6"/>
  <c r="G1413" i="6"/>
  <c r="P1412" i="6"/>
  <c r="M1412" i="6"/>
  <c r="J1412" i="6"/>
  <c r="G1412" i="6"/>
  <c r="P1411" i="6"/>
  <c r="M1411" i="6"/>
  <c r="J1411" i="6"/>
  <c r="G1411" i="6"/>
  <c r="P1410" i="6"/>
  <c r="M1410" i="6"/>
  <c r="J1410" i="6"/>
  <c r="G1410" i="6"/>
  <c r="P1409" i="6"/>
  <c r="M1409" i="6"/>
  <c r="J1409" i="6"/>
  <c r="G1409" i="6"/>
  <c r="P1408" i="6"/>
  <c r="M1408" i="6"/>
  <c r="J1408" i="6"/>
  <c r="G1408" i="6"/>
  <c r="P1407" i="6"/>
  <c r="M1407" i="6"/>
  <c r="J1407" i="6"/>
  <c r="G1407" i="6"/>
  <c r="P1406" i="6"/>
  <c r="M1406" i="6"/>
  <c r="J1406" i="6"/>
  <c r="G1406" i="6"/>
  <c r="P1405" i="6"/>
  <c r="M1405" i="6"/>
  <c r="J1405" i="6"/>
  <c r="G1405" i="6"/>
  <c r="P1404" i="6"/>
  <c r="M1404" i="6"/>
  <c r="J1404" i="6"/>
  <c r="G1404" i="6"/>
  <c r="P1403" i="6"/>
  <c r="M1403" i="6"/>
  <c r="J1403" i="6"/>
  <c r="G1403" i="6"/>
  <c r="P1402" i="6"/>
  <c r="M1402" i="6"/>
  <c r="J1402" i="6"/>
  <c r="G1402" i="6"/>
  <c r="P1401" i="6"/>
  <c r="M1401" i="6"/>
  <c r="J1401" i="6"/>
  <c r="G1401" i="6"/>
  <c r="P1400" i="6"/>
  <c r="M1400" i="6"/>
  <c r="J1400" i="6"/>
  <c r="G1400" i="6"/>
  <c r="P1399" i="6"/>
  <c r="M1399" i="6"/>
  <c r="J1399" i="6"/>
  <c r="G1399" i="6"/>
  <c r="P1398" i="6"/>
  <c r="M1398" i="6"/>
  <c r="J1398" i="6"/>
  <c r="G1398" i="6"/>
  <c r="P1397" i="6"/>
  <c r="M1397" i="6"/>
  <c r="J1397" i="6"/>
  <c r="G1397" i="6"/>
  <c r="P1396" i="6"/>
  <c r="M1396" i="6"/>
  <c r="J1396" i="6"/>
  <c r="G1396" i="6"/>
  <c r="P1395" i="6"/>
  <c r="M1395" i="6"/>
  <c r="J1395" i="6"/>
  <c r="G1395" i="6"/>
  <c r="P1394" i="6"/>
  <c r="M1394" i="6"/>
  <c r="J1394" i="6"/>
  <c r="G1394" i="6"/>
  <c r="P1393" i="6"/>
  <c r="M1393" i="6"/>
  <c r="J1393" i="6"/>
  <c r="G1393" i="6"/>
  <c r="P1392" i="6"/>
  <c r="M1392" i="6"/>
  <c r="J1392" i="6"/>
  <c r="G1392" i="6"/>
  <c r="P1391" i="6"/>
  <c r="M1391" i="6"/>
  <c r="J1391" i="6"/>
  <c r="G1391" i="6"/>
  <c r="P1390" i="6"/>
  <c r="M1390" i="6"/>
  <c r="J1390" i="6"/>
  <c r="G1390" i="6"/>
  <c r="P1389" i="6"/>
  <c r="M1389" i="6"/>
  <c r="J1389" i="6"/>
  <c r="G1389" i="6"/>
  <c r="P1388" i="6"/>
  <c r="M1388" i="6"/>
  <c r="J1388" i="6"/>
  <c r="G1388" i="6"/>
  <c r="P1387" i="6"/>
  <c r="M1387" i="6"/>
  <c r="J1387" i="6"/>
  <c r="G1387" i="6"/>
  <c r="P1386" i="6"/>
  <c r="M1386" i="6"/>
  <c r="J1386" i="6"/>
  <c r="G1386" i="6"/>
  <c r="P1385" i="6"/>
  <c r="M1385" i="6"/>
  <c r="J1385" i="6"/>
  <c r="G1385" i="6"/>
  <c r="P1384" i="6"/>
  <c r="M1384" i="6"/>
  <c r="J1384" i="6"/>
  <c r="G1384" i="6"/>
  <c r="P1383" i="6"/>
  <c r="M1383" i="6"/>
  <c r="J1383" i="6"/>
  <c r="G1383" i="6"/>
  <c r="P1382" i="6"/>
  <c r="M1382" i="6"/>
  <c r="J1382" i="6"/>
  <c r="G1382" i="6"/>
  <c r="P1381" i="6"/>
  <c r="M1381" i="6"/>
  <c r="J1381" i="6"/>
  <c r="G1381" i="6"/>
  <c r="P1380" i="6"/>
  <c r="M1380" i="6"/>
  <c r="J1380" i="6"/>
  <c r="G1380" i="6"/>
  <c r="P1379" i="6"/>
  <c r="M1379" i="6"/>
  <c r="J1379" i="6"/>
  <c r="G1379" i="6"/>
  <c r="P1378" i="6"/>
  <c r="M1378" i="6"/>
  <c r="J1378" i="6"/>
  <c r="G1378" i="6"/>
  <c r="P1377" i="6"/>
  <c r="M1377" i="6"/>
  <c r="J1377" i="6"/>
  <c r="G1377" i="6"/>
  <c r="P1376" i="6"/>
  <c r="M1376" i="6"/>
  <c r="J1376" i="6"/>
  <c r="G1376" i="6"/>
  <c r="P1375" i="6"/>
  <c r="M1375" i="6"/>
  <c r="J1375" i="6"/>
  <c r="G1375" i="6"/>
  <c r="P1374" i="6"/>
  <c r="M1374" i="6"/>
  <c r="J1374" i="6"/>
  <c r="G1374" i="6"/>
  <c r="P1373" i="6"/>
  <c r="M1373" i="6"/>
  <c r="J1373" i="6"/>
  <c r="G1373" i="6"/>
  <c r="P1372" i="6"/>
  <c r="M1372" i="6"/>
  <c r="J1372" i="6"/>
  <c r="G1372" i="6"/>
  <c r="P1371" i="6"/>
  <c r="M1371" i="6"/>
  <c r="J1371" i="6"/>
  <c r="G1371" i="6"/>
  <c r="P1370" i="6"/>
  <c r="M1370" i="6"/>
  <c r="J1370" i="6"/>
  <c r="G1370" i="6"/>
  <c r="P1369" i="6"/>
  <c r="M1369" i="6"/>
  <c r="J1369" i="6"/>
  <c r="G1369" i="6"/>
  <c r="P1368" i="6"/>
  <c r="M1368" i="6"/>
  <c r="J1368" i="6"/>
  <c r="G1368" i="6"/>
  <c r="P1367" i="6"/>
  <c r="M1367" i="6"/>
  <c r="J1367" i="6"/>
  <c r="G1367" i="6"/>
  <c r="P1366" i="6"/>
  <c r="M1366" i="6"/>
  <c r="J1366" i="6"/>
  <c r="G1366" i="6"/>
  <c r="P1365" i="6"/>
  <c r="M1365" i="6"/>
  <c r="J1365" i="6"/>
  <c r="G1365" i="6"/>
  <c r="P1364" i="6"/>
  <c r="M1364" i="6"/>
  <c r="J1364" i="6"/>
  <c r="G1364" i="6"/>
  <c r="P1363" i="6"/>
  <c r="M1363" i="6"/>
  <c r="J1363" i="6"/>
  <c r="G1363" i="6"/>
  <c r="P1362" i="6"/>
  <c r="M1362" i="6"/>
  <c r="J1362" i="6"/>
  <c r="G1362" i="6"/>
  <c r="P1361" i="6"/>
  <c r="M1361" i="6"/>
  <c r="J1361" i="6"/>
  <c r="G1361" i="6"/>
  <c r="P1360" i="6"/>
  <c r="M1360" i="6"/>
  <c r="J1360" i="6"/>
  <c r="G1360" i="6"/>
  <c r="P1359" i="6"/>
  <c r="M1359" i="6"/>
  <c r="J1359" i="6"/>
  <c r="G1359" i="6"/>
  <c r="P1358" i="6"/>
  <c r="M1358" i="6"/>
  <c r="J1358" i="6"/>
  <c r="G1358" i="6"/>
  <c r="P1357" i="6"/>
  <c r="M1357" i="6"/>
  <c r="J1357" i="6"/>
  <c r="G1357" i="6"/>
  <c r="P1356" i="6"/>
  <c r="M1356" i="6"/>
  <c r="J1356" i="6"/>
  <c r="G1356" i="6"/>
  <c r="P1355" i="6"/>
  <c r="M1355" i="6"/>
  <c r="J1355" i="6"/>
  <c r="G1355" i="6"/>
  <c r="P1354" i="6"/>
  <c r="M1354" i="6"/>
  <c r="J1354" i="6"/>
  <c r="G1354" i="6"/>
  <c r="P1353" i="6"/>
  <c r="M1353" i="6"/>
  <c r="J1353" i="6"/>
  <c r="G1353" i="6"/>
  <c r="P1352" i="6"/>
  <c r="M1352" i="6"/>
  <c r="J1352" i="6"/>
  <c r="G1352" i="6"/>
  <c r="P1351" i="6"/>
  <c r="M1351" i="6"/>
  <c r="J1351" i="6"/>
  <c r="G1351" i="6"/>
  <c r="P1350" i="6"/>
  <c r="M1350" i="6"/>
  <c r="J1350" i="6"/>
  <c r="G1350" i="6"/>
  <c r="P1349" i="6"/>
  <c r="M1349" i="6"/>
  <c r="J1349" i="6"/>
  <c r="G1349" i="6"/>
  <c r="P1348" i="6"/>
  <c r="M1348" i="6"/>
  <c r="J1348" i="6"/>
  <c r="G1348" i="6"/>
  <c r="P1347" i="6"/>
  <c r="M1347" i="6"/>
  <c r="J1347" i="6"/>
  <c r="G1347" i="6"/>
  <c r="P1346" i="6"/>
  <c r="M1346" i="6"/>
  <c r="J1346" i="6"/>
  <c r="G1346" i="6"/>
  <c r="P1345" i="6"/>
  <c r="M1345" i="6"/>
  <c r="J1345" i="6"/>
  <c r="G1345" i="6"/>
  <c r="P1344" i="6"/>
  <c r="M1344" i="6"/>
  <c r="J1344" i="6"/>
  <c r="G1344" i="6"/>
  <c r="P1343" i="6"/>
  <c r="M1343" i="6"/>
  <c r="J1343" i="6"/>
  <c r="G1343" i="6"/>
  <c r="P1342" i="6"/>
  <c r="M1342" i="6"/>
  <c r="J1342" i="6"/>
  <c r="G1342" i="6"/>
  <c r="P1341" i="6"/>
  <c r="M1341" i="6"/>
  <c r="J1341" i="6"/>
  <c r="G1341" i="6"/>
  <c r="P1340" i="6"/>
  <c r="M1340" i="6"/>
  <c r="J1340" i="6"/>
  <c r="G1340" i="6"/>
  <c r="P1339" i="6"/>
  <c r="M1339" i="6"/>
  <c r="J1339" i="6"/>
  <c r="G1339" i="6"/>
  <c r="P1338" i="6"/>
  <c r="M1338" i="6"/>
  <c r="J1338" i="6"/>
  <c r="G1338" i="6"/>
  <c r="P1337" i="6"/>
  <c r="M1337" i="6"/>
  <c r="J1337" i="6"/>
  <c r="G1337" i="6"/>
  <c r="P1336" i="6"/>
  <c r="M1336" i="6"/>
  <c r="J1336" i="6"/>
  <c r="G1336" i="6"/>
  <c r="P1335" i="6"/>
  <c r="M1335" i="6"/>
  <c r="J1335" i="6"/>
  <c r="G1335" i="6"/>
  <c r="P1334" i="6"/>
  <c r="M1334" i="6"/>
  <c r="J1334" i="6"/>
  <c r="G1334" i="6"/>
  <c r="P1333" i="6"/>
  <c r="M1333" i="6"/>
  <c r="J1333" i="6"/>
  <c r="G1333" i="6"/>
  <c r="P1332" i="6"/>
  <c r="M1332" i="6"/>
  <c r="J1332" i="6"/>
  <c r="G1332" i="6"/>
  <c r="P1331" i="6"/>
  <c r="M1331" i="6"/>
  <c r="J1331" i="6"/>
  <c r="G1331" i="6"/>
  <c r="P1330" i="6"/>
  <c r="M1330" i="6"/>
  <c r="J1330" i="6"/>
  <c r="G1330" i="6"/>
  <c r="P1329" i="6"/>
  <c r="M1329" i="6"/>
  <c r="J1329" i="6"/>
  <c r="G1329" i="6"/>
  <c r="P1328" i="6"/>
  <c r="M1328" i="6"/>
  <c r="J1328" i="6"/>
  <c r="G1328" i="6"/>
  <c r="P1327" i="6"/>
  <c r="M1327" i="6"/>
  <c r="J1327" i="6"/>
  <c r="G1327" i="6"/>
  <c r="P1326" i="6"/>
  <c r="M1326" i="6"/>
  <c r="J1326" i="6"/>
  <c r="G1326" i="6"/>
  <c r="P1325" i="6"/>
  <c r="M1325" i="6"/>
  <c r="J1325" i="6"/>
  <c r="G1325" i="6"/>
  <c r="P1324" i="6"/>
  <c r="M1324" i="6"/>
  <c r="J1324" i="6"/>
  <c r="G1324" i="6"/>
  <c r="P1323" i="6"/>
  <c r="M1323" i="6"/>
  <c r="J1323" i="6"/>
  <c r="G1323" i="6"/>
  <c r="P1322" i="6"/>
  <c r="M1322" i="6"/>
  <c r="J1322" i="6"/>
  <c r="G1322" i="6"/>
  <c r="P1321" i="6"/>
  <c r="M1321" i="6"/>
  <c r="J1321" i="6"/>
  <c r="G1321" i="6"/>
  <c r="P1320" i="6"/>
  <c r="M1320" i="6"/>
  <c r="J1320" i="6"/>
  <c r="G1320" i="6"/>
  <c r="P1319" i="6"/>
  <c r="M1319" i="6"/>
  <c r="J1319" i="6"/>
  <c r="G1319" i="6"/>
  <c r="P1318" i="6"/>
  <c r="M1318" i="6"/>
  <c r="J1318" i="6"/>
  <c r="G1318" i="6"/>
  <c r="P1317" i="6"/>
  <c r="M1317" i="6"/>
  <c r="J1317" i="6"/>
  <c r="G1317" i="6"/>
  <c r="P1316" i="6"/>
  <c r="M1316" i="6"/>
  <c r="J1316" i="6"/>
  <c r="G1316" i="6"/>
  <c r="P1315" i="6"/>
  <c r="M1315" i="6"/>
  <c r="J1315" i="6"/>
  <c r="G1315" i="6"/>
  <c r="P1314" i="6"/>
  <c r="M1314" i="6"/>
  <c r="J1314" i="6"/>
  <c r="G1314" i="6"/>
  <c r="P1313" i="6"/>
  <c r="M1313" i="6"/>
  <c r="J1313" i="6"/>
  <c r="G1313" i="6"/>
  <c r="P1312" i="6"/>
  <c r="M1312" i="6"/>
  <c r="J1312" i="6"/>
  <c r="G1312" i="6"/>
  <c r="P1311" i="6"/>
  <c r="M1311" i="6"/>
  <c r="J1311" i="6"/>
  <c r="G1311" i="6"/>
  <c r="P1310" i="6"/>
  <c r="M1310" i="6"/>
  <c r="J1310" i="6"/>
  <c r="G1310" i="6"/>
  <c r="P1309" i="6"/>
  <c r="M1309" i="6"/>
  <c r="J1309" i="6"/>
  <c r="G1309" i="6"/>
  <c r="P1308" i="6"/>
  <c r="M1308" i="6"/>
  <c r="J1308" i="6"/>
  <c r="G1308" i="6"/>
  <c r="P1307" i="6"/>
  <c r="M1307" i="6"/>
  <c r="J1307" i="6"/>
  <c r="G1307" i="6"/>
  <c r="P1306" i="6"/>
  <c r="M1306" i="6"/>
  <c r="J1306" i="6"/>
  <c r="G1306" i="6"/>
  <c r="P1305" i="6"/>
  <c r="M1305" i="6"/>
  <c r="J1305" i="6"/>
  <c r="G1305" i="6"/>
  <c r="P1304" i="6"/>
  <c r="M1304" i="6"/>
  <c r="J1304" i="6"/>
  <c r="G1304" i="6"/>
  <c r="P1303" i="6"/>
  <c r="M1303" i="6"/>
  <c r="J1303" i="6"/>
  <c r="G1303" i="6"/>
  <c r="P1302" i="6"/>
  <c r="M1302" i="6"/>
  <c r="J1302" i="6"/>
  <c r="G1302" i="6"/>
  <c r="P1301" i="6"/>
  <c r="M1301" i="6"/>
  <c r="J1301" i="6"/>
  <c r="G1301" i="6"/>
  <c r="P1300" i="6"/>
  <c r="M1300" i="6"/>
  <c r="J1300" i="6"/>
  <c r="G1300" i="6"/>
  <c r="P1299" i="6"/>
  <c r="M1299" i="6"/>
  <c r="J1299" i="6"/>
  <c r="G1299" i="6"/>
  <c r="P1298" i="6"/>
  <c r="M1298" i="6"/>
  <c r="J1298" i="6"/>
  <c r="G1298" i="6"/>
  <c r="P1297" i="6"/>
  <c r="M1297" i="6"/>
  <c r="J1297" i="6"/>
  <c r="G1297" i="6"/>
  <c r="P1296" i="6"/>
  <c r="M1296" i="6"/>
  <c r="J1296" i="6"/>
  <c r="G1296" i="6"/>
  <c r="P1295" i="6"/>
  <c r="M1295" i="6"/>
  <c r="J1295" i="6"/>
  <c r="G1295" i="6"/>
  <c r="P1294" i="6"/>
  <c r="M1294" i="6"/>
  <c r="J1294" i="6"/>
  <c r="G1294" i="6"/>
  <c r="P1293" i="6"/>
  <c r="M1293" i="6"/>
  <c r="J1293" i="6"/>
  <c r="G1293" i="6"/>
  <c r="P1292" i="6"/>
  <c r="M1292" i="6"/>
  <c r="J1292" i="6"/>
  <c r="G1292" i="6"/>
  <c r="P1291" i="6"/>
  <c r="M1291" i="6"/>
  <c r="J1291" i="6"/>
  <c r="G1291" i="6"/>
  <c r="P1290" i="6"/>
  <c r="M1290" i="6"/>
  <c r="J1290" i="6"/>
  <c r="G1290" i="6"/>
  <c r="P1289" i="6"/>
  <c r="M1289" i="6"/>
  <c r="J1289" i="6"/>
  <c r="G1289" i="6"/>
  <c r="P1288" i="6"/>
  <c r="M1288" i="6"/>
  <c r="J1288" i="6"/>
  <c r="G1288" i="6"/>
  <c r="P1287" i="6"/>
  <c r="M1287" i="6"/>
  <c r="J1287" i="6"/>
  <c r="G1287" i="6"/>
  <c r="P1286" i="6"/>
  <c r="M1286" i="6"/>
  <c r="J1286" i="6"/>
  <c r="G1286" i="6"/>
  <c r="P1285" i="6"/>
  <c r="M1285" i="6"/>
  <c r="J1285" i="6"/>
  <c r="G1285" i="6"/>
  <c r="P1284" i="6"/>
  <c r="M1284" i="6"/>
  <c r="J1284" i="6"/>
  <c r="G1284" i="6"/>
  <c r="P1283" i="6"/>
  <c r="M1283" i="6"/>
  <c r="J1283" i="6"/>
  <c r="G1283" i="6"/>
  <c r="P1282" i="6"/>
  <c r="M1282" i="6"/>
  <c r="J1282" i="6"/>
  <c r="G1282" i="6"/>
  <c r="P1281" i="6"/>
  <c r="M1281" i="6"/>
  <c r="J1281" i="6"/>
  <c r="G1281" i="6"/>
  <c r="P1280" i="6"/>
  <c r="M1280" i="6"/>
  <c r="J1280" i="6"/>
  <c r="G1280" i="6"/>
  <c r="P1279" i="6"/>
  <c r="M1279" i="6"/>
  <c r="J1279" i="6"/>
  <c r="G1279" i="6"/>
  <c r="P1278" i="6"/>
  <c r="M1278" i="6"/>
  <c r="J1278" i="6"/>
  <c r="G1278" i="6"/>
  <c r="P1277" i="6"/>
  <c r="M1277" i="6"/>
  <c r="J1277" i="6"/>
  <c r="G1277" i="6"/>
  <c r="P1276" i="6"/>
  <c r="M1276" i="6"/>
  <c r="J1276" i="6"/>
  <c r="G1276" i="6"/>
  <c r="P1275" i="6"/>
  <c r="M1275" i="6"/>
  <c r="J1275" i="6"/>
  <c r="G1275" i="6"/>
  <c r="P1274" i="6"/>
  <c r="M1274" i="6"/>
  <c r="J1274" i="6"/>
  <c r="G1274" i="6"/>
  <c r="P1273" i="6"/>
  <c r="M1273" i="6"/>
  <c r="J1273" i="6"/>
  <c r="G1273" i="6"/>
  <c r="P1272" i="6"/>
  <c r="M1272" i="6"/>
  <c r="J1272" i="6"/>
  <c r="G1272" i="6"/>
  <c r="P1271" i="6"/>
  <c r="M1271" i="6"/>
  <c r="J1271" i="6"/>
  <c r="G1271" i="6"/>
  <c r="P1270" i="6"/>
  <c r="M1270" i="6"/>
  <c r="J1270" i="6"/>
  <c r="G1270" i="6"/>
  <c r="P1269" i="6"/>
  <c r="M1269" i="6"/>
  <c r="J1269" i="6"/>
  <c r="G1269" i="6"/>
  <c r="P1268" i="6"/>
  <c r="M1268" i="6"/>
  <c r="J1268" i="6"/>
  <c r="G1268" i="6"/>
  <c r="P1267" i="6"/>
  <c r="M1267" i="6"/>
  <c r="J1267" i="6"/>
  <c r="G1267" i="6"/>
  <c r="P1266" i="6"/>
  <c r="M1266" i="6"/>
  <c r="J1266" i="6"/>
  <c r="G1266" i="6"/>
  <c r="P1265" i="6"/>
  <c r="M1265" i="6"/>
  <c r="J1265" i="6"/>
  <c r="G1265" i="6"/>
  <c r="P1264" i="6"/>
  <c r="M1264" i="6"/>
  <c r="J1264" i="6"/>
  <c r="G1264" i="6"/>
  <c r="P1263" i="6"/>
  <c r="M1263" i="6"/>
  <c r="J1263" i="6"/>
  <c r="G1263" i="6"/>
  <c r="P1262" i="6"/>
  <c r="M1262" i="6"/>
  <c r="J1262" i="6"/>
  <c r="G1262" i="6"/>
  <c r="P1261" i="6"/>
  <c r="M1261" i="6"/>
  <c r="J1261" i="6"/>
  <c r="G1261" i="6"/>
  <c r="P1260" i="6"/>
  <c r="M1260" i="6"/>
  <c r="J1260" i="6"/>
  <c r="G1260" i="6"/>
  <c r="P1259" i="6"/>
  <c r="M1259" i="6"/>
  <c r="J1259" i="6"/>
  <c r="G1259" i="6"/>
  <c r="P1258" i="6"/>
  <c r="M1258" i="6"/>
  <c r="J1258" i="6"/>
  <c r="G1258" i="6"/>
  <c r="P1257" i="6"/>
  <c r="M1257" i="6"/>
  <c r="J1257" i="6"/>
  <c r="G1257" i="6"/>
  <c r="P1256" i="6"/>
  <c r="M1256" i="6"/>
  <c r="J1256" i="6"/>
  <c r="G1256" i="6"/>
  <c r="P1255" i="6"/>
  <c r="M1255" i="6"/>
  <c r="J1255" i="6"/>
  <c r="G1255" i="6"/>
  <c r="P1254" i="6"/>
  <c r="M1254" i="6"/>
  <c r="J1254" i="6"/>
  <c r="G1254" i="6"/>
  <c r="P1253" i="6"/>
  <c r="M1253" i="6"/>
  <c r="J1253" i="6"/>
  <c r="G1253" i="6"/>
  <c r="P1252" i="6"/>
  <c r="M1252" i="6"/>
  <c r="J1252" i="6"/>
  <c r="G1252" i="6"/>
  <c r="P1251" i="6"/>
  <c r="M1251" i="6"/>
  <c r="J1251" i="6"/>
  <c r="G1251" i="6"/>
  <c r="P1250" i="6"/>
  <c r="M1250" i="6"/>
  <c r="J1250" i="6"/>
  <c r="G1250" i="6"/>
  <c r="P1249" i="6"/>
  <c r="M1249" i="6"/>
  <c r="J1249" i="6"/>
  <c r="G1249" i="6"/>
  <c r="P1248" i="6"/>
  <c r="M1248" i="6"/>
  <c r="J1248" i="6"/>
  <c r="G1248" i="6"/>
  <c r="P1247" i="6"/>
  <c r="M1247" i="6"/>
  <c r="J1247" i="6"/>
  <c r="G1247" i="6"/>
  <c r="P1246" i="6"/>
  <c r="M1246" i="6"/>
  <c r="J1246" i="6"/>
  <c r="G1246" i="6"/>
  <c r="P1245" i="6"/>
  <c r="M1245" i="6"/>
  <c r="J1245" i="6"/>
  <c r="G1245" i="6"/>
  <c r="P1244" i="6"/>
  <c r="M1244" i="6"/>
  <c r="J1244" i="6"/>
  <c r="G1244" i="6"/>
  <c r="P1243" i="6"/>
  <c r="M1243" i="6"/>
  <c r="J1243" i="6"/>
  <c r="G1243" i="6"/>
  <c r="P1242" i="6"/>
  <c r="M1242" i="6"/>
  <c r="J1242" i="6"/>
  <c r="G1242" i="6"/>
  <c r="P1241" i="6"/>
  <c r="M1241" i="6"/>
  <c r="J1241" i="6"/>
  <c r="G1241" i="6"/>
  <c r="P1240" i="6"/>
  <c r="M1240" i="6"/>
  <c r="J1240" i="6"/>
  <c r="G1240" i="6"/>
  <c r="P1239" i="6"/>
  <c r="M1239" i="6"/>
  <c r="J1239" i="6"/>
  <c r="G1239" i="6"/>
  <c r="P1238" i="6"/>
  <c r="M1238" i="6"/>
  <c r="J1238" i="6"/>
  <c r="G1238" i="6"/>
  <c r="P1237" i="6"/>
  <c r="M1237" i="6"/>
  <c r="J1237" i="6"/>
  <c r="G1237" i="6"/>
  <c r="P1236" i="6"/>
  <c r="M1236" i="6"/>
  <c r="J1236" i="6"/>
  <c r="G1236" i="6"/>
  <c r="P1235" i="6"/>
  <c r="M1235" i="6"/>
  <c r="J1235" i="6"/>
  <c r="G1235" i="6"/>
  <c r="P1234" i="6"/>
  <c r="M1234" i="6"/>
  <c r="J1234" i="6"/>
  <c r="G1234" i="6"/>
  <c r="P1233" i="6"/>
  <c r="M1233" i="6"/>
  <c r="J1233" i="6"/>
  <c r="G1233" i="6"/>
  <c r="P1232" i="6"/>
  <c r="M1232" i="6"/>
  <c r="J1232" i="6"/>
  <c r="G1232" i="6"/>
  <c r="P1231" i="6"/>
  <c r="M1231" i="6"/>
  <c r="J1231" i="6"/>
  <c r="G1231" i="6"/>
  <c r="P1230" i="6"/>
  <c r="M1230" i="6"/>
  <c r="J1230" i="6"/>
  <c r="G1230" i="6"/>
  <c r="P1229" i="6"/>
  <c r="M1229" i="6"/>
  <c r="J1229" i="6"/>
  <c r="G1229" i="6"/>
  <c r="P1228" i="6"/>
  <c r="M1228" i="6"/>
  <c r="J1228" i="6"/>
  <c r="G1228" i="6"/>
  <c r="P1227" i="6"/>
  <c r="M1227" i="6"/>
  <c r="J1227" i="6"/>
  <c r="G1227" i="6"/>
  <c r="P1226" i="6"/>
  <c r="M1226" i="6"/>
  <c r="J1226" i="6"/>
  <c r="G1226" i="6"/>
  <c r="P1225" i="6"/>
  <c r="M1225" i="6"/>
  <c r="J1225" i="6"/>
  <c r="G1225" i="6"/>
  <c r="P1224" i="6"/>
  <c r="M1224" i="6"/>
  <c r="J1224" i="6"/>
  <c r="G1224" i="6"/>
  <c r="P1223" i="6"/>
  <c r="M1223" i="6"/>
  <c r="J1223" i="6"/>
  <c r="G1223" i="6"/>
  <c r="P1222" i="6"/>
  <c r="M1222" i="6"/>
  <c r="J1222" i="6"/>
  <c r="G1222" i="6"/>
  <c r="P1221" i="6"/>
  <c r="M1221" i="6"/>
  <c r="J1221" i="6"/>
  <c r="G1221" i="6"/>
  <c r="P1220" i="6"/>
  <c r="M1220" i="6"/>
  <c r="J1220" i="6"/>
  <c r="G1220" i="6"/>
  <c r="P1219" i="6"/>
  <c r="M1219" i="6"/>
  <c r="J1219" i="6"/>
  <c r="G1219" i="6"/>
  <c r="P1218" i="6"/>
  <c r="M1218" i="6"/>
  <c r="J1218" i="6"/>
  <c r="G1218" i="6"/>
  <c r="P1217" i="6"/>
  <c r="M1217" i="6"/>
  <c r="J1217" i="6"/>
  <c r="G1217" i="6"/>
  <c r="P1216" i="6"/>
  <c r="M1216" i="6"/>
  <c r="J1216" i="6"/>
  <c r="G1216" i="6"/>
  <c r="P1215" i="6"/>
  <c r="M1215" i="6"/>
  <c r="J1215" i="6"/>
  <c r="G1215" i="6"/>
  <c r="P1214" i="6"/>
  <c r="M1214" i="6"/>
  <c r="J1214" i="6"/>
  <c r="G1214" i="6"/>
  <c r="P1213" i="6"/>
  <c r="M1213" i="6"/>
  <c r="J1213" i="6"/>
  <c r="G1213" i="6"/>
  <c r="P1212" i="6"/>
  <c r="M1212" i="6"/>
  <c r="J1212" i="6"/>
  <c r="G1212" i="6"/>
  <c r="P1211" i="6"/>
  <c r="M1211" i="6"/>
  <c r="J1211" i="6"/>
  <c r="G1211" i="6"/>
  <c r="P1210" i="6"/>
  <c r="M1210" i="6"/>
  <c r="J1210" i="6"/>
  <c r="G1210" i="6"/>
  <c r="P1209" i="6"/>
  <c r="M1209" i="6"/>
  <c r="J1209" i="6"/>
  <c r="G1209" i="6"/>
  <c r="P1208" i="6"/>
  <c r="M1208" i="6"/>
  <c r="J1208" i="6"/>
  <c r="G1208" i="6"/>
  <c r="P1207" i="6"/>
  <c r="M1207" i="6"/>
  <c r="J1207" i="6"/>
  <c r="G1207" i="6"/>
  <c r="P1206" i="6"/>
  <c r="M1206" i="6"/>
  <c r="J1206" i="6"/>
  <c r="G1206" i="6"/>
  <c r="P1205" i="6"/>
  <c r="M1205" i="6"/>
  <c r="J1205" i="6"/>
  <c r="G1205" i="6"/>
  <c r="P1204" i="6"/>
  <c r="M1204" i="6"/>
  <c r="J1204" i="6"/>
  <c r="G1204" i="6"/>
  <c r="P1203" i="6"/>
  <c r="M1203" i="6"/>
  <c r="J1203" i="6"/>
  <c r="G1203" i="6"/>
  <c r="P1202" i="6"/>
  <c r="M1202" i="6"/>
  <c r="J1202" i="6"/>
  <c r="G1202" i="6"/>
  <c r="P1201" i="6"/>
  <c r="M1201" i="6"/>
  <c r="J1201" i="6"/>
  <c r="G1201" i="6"/>
  <c r="P1200" i="6"/>
  <c r="M1200" i="6"/>
  <c r="J1200" i="6"/>
  <c r="G1200" i="6"/>
  <c r="P1199" i="6"/>
  <c r="M1199" i="6"/>
  <c r="J1199" i="6"/>
  <c r="G1199" i="6"/>
  <c r="P1198" i="6"/>
  <c r="M1198" i="6"/>
  <c r="J1198" i="6"/>
  <c r="G1198" i="6"/>
  <c r="P1197" i="6"/>
  <c r="M1197" i="6"/>
  <c r="J1197" i="6"/>
  <c r="G1197" i="6"/>
  <c r="P1196" i="6"/>
  <c r="M1196" i="6"/>
  <c r="J1196" i="6"/>
  <c r="G1196" i="6"/>
  <c r="P1195" i="6"/>
  <c r="M1195" i="6"/>
  <c r="J1195" i="6"/>
  <c r="G1195" i="6"/>
  <c r="P1194" i="6"/>
  <c r="M1194" i="6"/>
  <c r="J1194" i="6"/>
  <c r="G1194" i="6"/>
  <c r="P1193" i="6"/>
  <c r="M1193" i="6"/>
  <c r="J1193" i="6"/>
  <c r="G1193" i="6"/>
  <c r="P1192" i="6"/>
  <c r="M1192" i="6"/>
  <c r="J1192" i="6"/>
  <c r="G1192" i="6"/>
  <c r="P1191" i="6"/>
  <c r="M1191" i="6"/>
  <c r="J1191" i="6"/>
  <c r="G1191" i="6"/>
  <c r="P1190" i="6"/>
  <c r="M1190" i="6"/>
  <c r="J1190" i="6"/>
  <c r="G1190" i="6"/>
  <c r="P1189" i="6"/>
  <c r="M1189" i="6"/>
  <c r="J1189" i="6"/>
  <c r="G1189" i="6"/>
  <c r="P1188" i="6"/>
  <c r="M1188" i="6"/>
  <c r="J1188" i="6"/>
  <c r="G1188" i="6"/>
  <c r="P1187" i="6"/>
  <c r="M1187" i="6"/>
  <c r="J1187" i="6"/>
  <c r="G1187" i="6"/>
  <c r="P1186" i="6"/>
  <c r="M1186" i="6"/>
  <c r="J1186" i="6"/>
  <c r="G1186" i="6"/>
  <c r="P1185" i="6"/>
  <c r="M1185" i="6"/>
  <c r="J1185" i="6"/>
  <c r="G1185" i="6"/>
  <c r="P1184" i="6"/>
  <c r="M1184" i="6"/>
  <c r="J1184" i="6"/>
  <c r="G1184" i="6"/>
  <c r="P1183" i="6"/>
  <c r="M1183" i="6"/>
  <c r="J1183" i="6"/>
  <c r="G1183" i="6"/>
  <c r="P1182" i="6"/>
  <c r="M1182" i="6"/>
  <c r="J1182" i="6"/>
  <c r="G1182" i="6"/>
  <c r="P1181" i="6"/>
  <c r="M1181" i="6"/>
  <c r="J1181" i="6"/>
  <c r="G1181" i="6"/>
  <c r="P1180" i="6"/>
  <c r="M1180" i="6"/>
  <c r="J1180" i="6"/>
  <c r="G1180" i="6"/>
  <c r="P1179" i="6"/>
  <c r="M1179" i="6"/>
  <c r="J1179" i="6"/>
  <c r="G1179" i="6"/>
  <c r="P1178" i="6"/>
  <c r="M1178" i="6"/>
  <c r="J1178" i="6"/>
  <c r="G1178" i="6"/>
  <c r="P1177" i="6"/>
  <c r="M1177" i="6"/>
  <c r="J1177" i="6"/>
  <c r="G1177" i="6"/>
  <c r="P1176" i="6"/>
  <c r="M1176" i="6"/>
  <c r="J1176" i="6"/>
  <c r="G1176" i="6"/>
  <c r="P1175" i="6"/>
  <c r="M1175" i="6"/>
  <c r="J1175" i="6"/>
  <c r="G1175" i="6"/>
  <c r="P1174" i="6"/>
  <c r="M1174" i="6"/>
  <c r="J1174" i="6"/>
  <c r="G1174" i="6"/>
  <c r="P1173" i="6"/>
  <c r="M1173" i="6"/>
  <c r="J1173" i="6"/>
  <c r="G1173" i="6"/>
  <c r="P1172" i="6"/>
  <c r="M1172" i="6"/>
  <c r="J1172" i="6"/>
  <c r="G1172" i="6"/>
  <c r="P1171" i="6"/>
  <c r="M1171" i="6"/>
  <c r="J1171" i="6"/>
  <c r="G1171" i="6"/>
  <c r="P1170" i="6"/>
  <c r="M1170" i="6"/>
  <c r="J1170" i="6"/>
  <c r="G1170" i="6"/>
  <c r="P1169" i="6"/>
  <c r="M1169" i="6"/>
  <c r="J1169" i="6"/>
  <c r="G1169" i="6"/>
  <c r="P1168" i="6"/>
  <c r="M1168" i="6"/>
  <c r="J1168" i="6"/>
  <c r="G1168" i="6"/>
  <c r="P1167" i="6"/>
  <c r="M1167" i="6"/>
  <c r="J1167" i="6"/>
  <c r="G1167" i="6"/>
  <c r="P1166" i="6"/>
  <c r="M1166" i="6"/>
  <c r="J1166" i="6"/>
  <c r="G1166" i="6"/>
  <c r="P1165" i="6"/>
  <c r="M1165" i="6"/>
  <c r="J1165" i="6"/>
  <c r="G1165" i="6"/>
  <c r="P1164" i="6"/>
  <c r="M1164" i="6"/>
  <c r="J1164" i="6"/>
  <c r="G1164" i="6"/>
  <c r="P1163" i="6"/>
  <c r="M1163" i="6"/>
  <c r="J1163" i="6"/>
  <c r="G1163" i="6"/>
  <c r="P1162" i="6"/>
  <c r="M1162" i="6"/>
  <c r="J1162" i="6"/>
  <c r="G1162" i="6"/>
  <c r="P1161" i="6"/>
  <c r="M1161" i="6"/>
  <c r="J1161" i="6"/>
  <c r="G1161" i="6"/>
  <c r="P1160" i="6"/>
  <c r="M1160" i="6"/>
  <c r="J1160" i="6"/>
  <c r="G1160" i="6"/>
  <c r="P1159" i="6"/>
  <c r="M1159" i="6"/>
  <c r="J1159" i="6"/>
  <c r="G1159" i="6"/>
  <c r="P1158" i="6"/>
  <c r="M1158" i="6"/>
  <c r="J1158" i="6"/>
  <c r="G1158" i="6"/>
  <c r="P1157" i="6"/>
  <c r="M1157" i="6"/>
  <c r="J1157" i="6"/>
  <c r="G1157" i="6"/>
  <c r="P1156" i="6"/>
  <c r="M1156" i="6"/>
  <c r="J1156" i="6"/>
  <c r="G1156" i="6"/>
  <c r="P1155" i="6"/>
  <c r="M1155" i="6"/>
  <c r="J1155" i="6"/>
  <c r="G1155" i="6"/>
  <c r="P1154" i="6"/>
  <c r="M1154" i="6"/>
  <c r="J1154" i="6"/>
  <c r="G1154" i="6"/>
  <c r="P1153" i="6"/>
  <c r="M1153" i="6"/>
  <c r="J1153" i="6"/>
  <c r="G1153" i="6"/>
  <c r="P1152" i="6"/>
  <c r="M1152" i="6"/>
  <c r="J1152" i="6"/>
  <c r="G1152" i="6"/>
  <c r="P1151" i="6"/>
  <c r="M1151" i="6"/>
  <c r="J1151" i="6"/>
  <c r="G1151" i="6"/>
  <c r="P1150" i="6"/>
  <c r="M1150" i="6"/>
  <c r="J1150" i="6"/>
  <c r="G1150" i="6"/>
  <c r="P1149" i="6"/>
  <c r="M1149" i="6"/>
  <c r="J1149" i="6"/>
  <c r="G1149" i="6"/>
  <c r="P1148" i="6"/>
  <c r="M1148" i="6"/>
  <c r="J1148" i="6"/>
  <c r="G1148" i="6"/>
  <c r="P1147" i="6"/>
  <c r="M1147" i="6"/>
  <c r="J1147" i="6"/>
  <c r="G1147" i="6"/>
  <c r="P1146" i="6"/>
  <c r="M1146" i="6"/>
  <c r="J1146" i="6"/>
  <c r="G1146" i="6"/>
  <c r="P1145" i="6"/>
  <c r="M1145" i="6"/>
  <c r="J1145" i="6"/>
  <c r="G1145" i="6"/>
  <c r="P1144" i="6"/>
  <c r="M1144" i="6"/>
  <c r="J1144" i="6"/>
  <c r="G1144" i="6"/>
  <c r="P1143" i="6"/>
  <c r="M1143" i="6"/>
  <c r="J1143" i="6"/>
  <c r="G1143" i="6"/>
  <c r="P1142" i="6"/>
  <c r="M1142" i="6"/>
  <c r="J1142" i="6"/>
  <c r="G1142" i="6"/>
  <c r="P1141" i="6"/>
  <c r="M1141" i="6"/>
  <c r="J1141" i="6"/>
  <c r="G1141" i="6"/>
  <c r="P1140" i="6"/>
  <c r="M1140" i="6"/>
  <c r="J1140" i="6"/>
  <c r="G1140" i="6"/>
  <c r="P1139" i="6"/>
  <c r="M1139" i="6"/>
  <c r="J1139" i="6"/>
  <c r="G1139" i="6"/>
  <c r="P1138" i="6"/>
  <c r="M1138" i="6"/>
  <c r="J1138" i="6"/>
  <c r="G1138" i="6"/>
  <c r="P1137" i="6"/>
  <c r="M1137" i="6"/>
  <c r="J1137" i="6"/>
  <c r="G1137" i="6"/>
  <c r="P1136" i="6"/>
  <c r="M1136" i="6"/>
  <c r="J1136" i="6"/>
  <c r="G1136" i="6"/>
  <c r="P1135" i="6"/>
  <c r="M1135" i="6"/>
  <c r="J1135" i="6"/>
  <c r="G1135" i="6"/>
  <c r="P1134" i="6"/>
  <c r="M1134" i="6"/>
  <c r="J1134" i="6"/>
  <c r="G1134" i="6"/>
  <c r="P1133" i="6"/>
  <c r="M1133" i="6"/>
  <c r="J1133" i="6"/>
  <c r="G1133" i="6"/>
  <c r="P1132" i="6"/>
  <c r="M1132" i="6"/>
  <c r="J1132" i="6"/>
  <c r="G1132" i="6"/>
  <c r="P1131" i="6"/>
  <c r="M1131" i="6"/>
  <c r="J1131" i="6"/>
  <c r="G1131" i="6"/>
  <c r="P1130" i="6"/>
  <c r="M1130" i="6"/>
  <c r="J1130" i="6"/>
  <c r="G1130" i="6"/>
  <c r="P1129" i="6"/>
  <c r="M1129" i="6"/>
  <c r="J1129" i="6"/>
  <c r="G1129" i="6"/>
  <c r="P1128" i="6"/>
  <c r="M1128" i="6"/>
  <c r="J1128" i="6"/>
  <c r="G1128" i="6"/>
  <c r="P1127" i="6"/>
  <c r="M1127" i="6"/>
  <c r="J1127" i="6"/>
  <c r="G1127" i="6"/>
  <c r="P1126" i="6"/>
  <c r="M1126" i="6"/>
  <c r="J1126" i="6"/>
  <c r="G1126" i="6"/>
  <c r="P1125" i="6"/>
  <c r="M1125" i="6"/>
  <c r="J1125" i="6"/>
  <c r="G1125" i="6"/>
  <c r="P1124" i="6"/>
  <c r="M1124" i="6"/>
  <c r="J1124" i="6"/>
  <c r="G1124" i="6"/>
  <c r="P1123" i="6"/>
  <c r="M1123" i="6"/>
  <c r="J1123" i="6"/>
  <c r="G1123" i="6"/>
  <c r="P1122" i="6"/>
  <c r="M1122" i="6"/>
  <c r="J1122" i="6"/>
  <c r="G1122" i="6"/>
  <c r="P1121" i="6"/>
  <c r="M1121" i="6"/>
  <c r="J1121" i="6"/>
  <c r="G1121" i="6"/>
  <c r="P1120" i="6"/>
  <c r="M1120" i="6"/>
  <c r="J1120" i="6"/>
  <c r="G1120" i="6"/>
  <c r="P1119" i="6"/>
  <c r="M1119" i="6"/>
  <c r="J1119" i="6"/>
  <c r="G1119" i="6"/>
  <c r="P1118" i="6"/>
  <c r="M1118" i="6"/>
  <c r="J1118" i="6"/>
  <c r="G1118" i="6"/>
  <c r="P1117" i="6"/>
  <c r="M1117" i="6"/>
  <c r="J1117" i="6"/>
  <c r="G1117" i="6"/>
  <c r="P1116" i="6"/>
  <c r="M1116" i="6"/>
  <c r="J1116" i="6"/>
  <c r="G1116" i="6"/>
  <c r="P1115" i="6"/>
  <c r="M1115" i="6"/>
  <c r="J1115" i="6"/>
  <c r="G1115" i="6"/>
  <c r="P1114" i="6"/>
  <c r="M1114" i="6"/>
  <c r="J1114" i="6"/>
  <c r="G1114" i="6"/>
  <c r="P1113" i="6"/>
  <c r="M1113" i="6"/>
  <c r="J1113" i="6"/>
  <c r="G1113" i="6"/>
  <c r="P1112" i="6"/>
  <c r="M1112" i="6"/>
  <c r="J1112" i="6"/>
  <c r="G1112" i="6"/>
  <c r="P1111" i="6"/>
  <c r="M1111" i="6"/>
  <c r="J1111" i="6"/>
  <c r="G1111" i="6"/>
  <c r="P1110" i="6"/>
  <c r="M1110" i="6"/>
  <c r="J1110" i="6"/>
  <c r="G1110" i="6"/>
  <c r="P1109" i="6"/>
  <c r="M1109" i="6"/>
  <c r="J1109" i="6"/>
  <c r="G1109" i="6"/>
  <c r="P1108" i="6"/>
  <c r="M1108" i="6"/>
  <c r="J1108" i="6"/>
  <c r="G1108" i="6"/>
  <c r="P1107" i="6"/>
  <c r="M1107" i="6"/>
  <c r="J1107" i="6"/>
  <c r="G1107" i="6"/>
  <c r="P1106" i="6"/>
  <c r="M1106" i="6"/>
  <c r="J1106" i="6"/>
  <c r="G1106" i="6"/>
  <c r="P1105" i="6"/>
  <c r="M1105" i="6"/>
  <c r="J1105" i="6"/>
  <c r="G1105" i="6"/>
  <c r="P1104" i="6"/>
  <c r="M1104" i="6"/>
  <c r="J1104" i="6"/>
  <c r="G1104" i="6"/>
  <c r="P1103" i="6"/>
  <c r="M1103" i="6"/>
  <c r="J1103" i="6"/>
  <c r="G1103" i="6"/>
  <c r="P1102" i="6"/>
  <c r="M1102" i="6"/>
  <c r="J1102" i="6"/>
  <c r="G1102" i="6"/>
  <c r="P1101" i="6"/>
  <c r="M1101" i="6"/>
  <c r="J1101" i="6"/>
  <c r="G1101" i="6"/>
  <c r="P1100" i="6"/>
  <c r="M1100" i="6"/>
  <c r="J1100" i="6"/>
  <c r="G1100" i="6"/>
  <c r="P1099" i="6"/>
  <c r="M1099" i="6"/>
  <c r="J1099" i="6"/>
  <c r="G1099" i="6"/>
  <c r="P1098" i="6"/>
  <c r="M1098" i="6"/>
  <c r="J1098" i="6"/>
  <c r="G1098" i="6"/>
  <c r="P1097" i="6"/>
  <c r="M1097" i="6"/>
  <c r="J1097" i="6"/>
  <c r="G1097" i="6"/>
  <c r="P1096" i="6"/>
  <c r="M1096" i="6"/>
  <c r="J1096" i="6"/>
  <c r="G1096" i="6"/>
  <c r="P1095" i="6"/>
  <c r="M1095" i="6"/>
  <c r="J1095" i="6"/>
  <c r="G1095" i="6"/>
  <c r="P1094" i="6"/>
  <c r="M1094" i="6"/>
  <c r="J1094" i="6"/>
  <c r="G1094" i="6"/>
  <c r="P1093" i="6"/>
  <c r="M1093" i="6"/>
  <c r="J1093" i="6"/>
  <c r="G1093" i="6"/>
  <c r="P1092" i="6"/>
  <c r="M1092" i="6"/>
  <c r="J1092" i="6"/>
  <c r="G1092" i="6"/>
  <c r="P1091" i="6"/>
  <c r="M1091" i="6"/>
  <c r="J1091" i="6"/>
  <c r="G1091" i="6"/>
  <c r="P1090" i="6"/>
  <c r="M1090" i="6"/>
  <c r="J1090" i="6"/>
  <c r="G1090" i="6"/>
  <c r="P1089" i="6"/>
  <c r="M1089" i="6"/>
  <c r="J1089" i="6"/>
  <c r="G1089" i="6"/>
  <c r="P1088" i="6"/>
  <c r="M1088" i="6"/>
  <c r="J1088" i="6"/>
  <c r="G1088" i="6"/>
  <c r="P1087" i="6"/>
  <c r="M1087" i="6"/>
  <c r="J1087" i="6"/>
  <c r="G1087" i="6"/>
  <c r="P1086" i="6"/>
  <c r="M1086" i="6"/>
  <c r="J1086" i="6"/>
  <c r="G1086" i="6"/>
  <c r="P1085" i="6"/>
  <c r="M1085" i="6"/>
  <c r="J1085" i="6"/>
  <c r="G1085" i="6"/>
  <c r="P1084" i="6"/>
  <c r="M1084" i="6"/>
  <c r="J1084" i="6"/>
  <c r="G1084" i="6"/>
  <c r="P1083" i="6"/>
  <c r="M1083" i="6"/>
  <c r="J1083" i="6"/>
  <c r="G1083" i="6"/>
  <c r="P1082" i="6"/>
  <c r="M1082" i="6"/>
  <c r="J1082" i="6"/>
  <c r="G1082" i="6"/>
  <c r="P1081" i="6"/>
  <c r="M1081" i="6"/>
  <c r="J1081" i="6"/>
  <c r="G1081" i="6"/>
  <c r="P1080" i="6"/>
  <c r="M1080" i="6"/>
  <c r="J1080" i="6"/>
  <c r="G1080" i="6"/>
  <c r="P1079" i="6"/>
  <c r="M1079" i="6"/>
  <c r="J1079" i="6"/>
  <c r="G1079" i="6"/>
  <c r="P1078" i="6"/>
  <c r="M1078" i="6"/>
  <c r="J1078" i="6"/>
  <c r="G1078" i="6"/>
  <c r="P1077" i="6"/>
  <c r="M1077" i="6"/>
  <c r="J1077" i="6"/>
  <c r="G1077" i="6"/>
  <c r="P1076" i="6"/>
  <c r="M1076" i="6"/>
  <c r="J1076" i="6"/>
  <c r="G1076" i="6"/>
  <c r="P1075" i="6"/>
  <c r="M1075" i="6"/>
  <c r="J1075" i="6"/>
  <c r="G1075" i="6"/>
  <c r="P1074" i="6"/>
  <c r="M1074" i="6"/>
  <c r="J1074" i="6"/>
  <c r="G1074" i="6"/>
  <c r="P1073" i="6"/>
  <c r="M1073" i="6"/>
  <c r="J1073" i="6"/>
  <c r="G1073" i="6"/>
  <c r="P1072" i="6"/>
  <c r="M1072" i="6"/>
  <c r="J1072" i="6"/>
  <c r="G1072" i="6"/>
  <c r="P1071" i="6"/>
  <c r="M1071" i="6"/>
  <c r="J1071" i="6"/>
  <c r="G1071" i="6"/>
  <c r="P1070" i="6"/>
  <c r="M1070" i="6"/>
  <c r="J1070" i="6"/>
  <c r="G1070" i="6"/>
  <c r="P1069" i="6"/>
  <c r="M1069" i="6"/>
  <c r="J1069" i="6"/>
  <c r="G1069" i="6"/>
  <c r="P1068" i="6"/>
  <c r="M1068" i="6"/>
  <c r="J1068" i="6"/>
  <c r="G1068" i="6"/>
  <c r="P1067" i="6"/>
  <c r="M1067" i="6"/>
  <c r="J1067" i="6"/>
  <c r="G1067" i="6"/>
  <c r="P1066" i="6"/>
  <c r="M1066" i="6"/>
  <c r="J1066" i="6"/>
  <c r="G1066" i="6"/>
  <c r="P1065" i="6"/>
  <c r="M1065" i="6"/>
  <c r="J1065" i="6"/>
  <c r="G1065" i="6"/>
  <c r="P1064" i="6"/>
  <c r="M1064" i="6"/>
  <c r="J1064" i="6"/>
  <c r="G1064" i="6"/>
  <c r="P1063" i="6"/>
  <c r="M1063" i="6"/>
  <c r="J1063" i="6"/>
  <c r="G1063" i="6"/>
  <c r="P1062" i="6"/>
  <c r="M1062" i="6"/>
  <c r="J1062" i="6"/>
  <c r="G1062" i="6"/>
  <c r="P1061" i="6"/>
  <c r="M1061" i="6"/>
  <c r="J1061" i="6"/>
  <c r="G1061" i="6"/>
  <c r="P1060" i="6"/>
  <c r="M1060" i="6"/>
  <c r="J1060" i="6"/>
  <c r="G1060" i="6"/>
  <c r="P1059" i="6"/>
  <c r="M1059" i="6"/>
  <c r="J1059" i="6"/>
  <c r="G1059" i="6"/>
  <c r="P1058" i="6"/>
  <c r="M1058" i="6"/>
  <c r="J1058" i="6"/>
  <c r="G1058" i="6"/>
  <c r="P1057" i="6"/>
  <c r="M1057" i="6"/>
  <c r="J1057" i="6"/>
  <c r="G1057" i="6"/>
  <c r="P1056" i="6"/>
  <c r="M1056" i="6"/>
  <c r="J1056" i="6"/>
  <c r="G1056" i="6"/>
  <c r="P1055" i="6"/>
  <c r="M1055" i="6"/>
  <c r="J1055" i="6"/>
  <c r="G1055" i="6"/>
  <c r="P1054" i="6"/>
  <c r="M1054" i="6"/>
  <c r="J1054" i="6"/>
  <c r="G1054" i="6"/>
  <c r="P1053" i="6"/>
  <c r="M1053" i="6"/>
  <c r="J1053" i="6"/>
  <c r="G1053" i="6"/>
  <c r="P1052" i="6"/>
  <c r="M1052" i="6"/>
  <c r="J1052" i="6"/>
  <c r="G1052" i="6"/>
  <c r="P1051" i="6"/>
  <c r="M1051" i="6"/>
  <c r="J1051" i="6"/>
  <c r="G1051" i="6"/>
  <c r="P1050" i="6"/>
  <c r="M1050" i="6"/>
  <c r="J1050" i="6"/>
  <c r="G1050" i="6"/>
  <c r="P1049" i="6"/>
  <c r="M1049" i="6"/>
  <c r="J1049" i="6"/>
  <c r="G1049" i="6"/>
  <c r="P1048" i="6"/>
  <c r="M1048" i="6"/>
  <c r="J1048" i="6"/>
  <c r="G1048" i="6"/>
  <c r="P1047" i="6"/>
  <c r="M1047" i="6"/>
  <c r="J1047" i="6"/>
  <c r="G1047" i="6"/>
  <c r="P1046" i="6"/>
  <c r="M1046" i="6"/>
  <c r="J1046" i="6"/>
  <c r="G1046" i="6"/>
  <c r="P1045" i="6"/>
  <c r="M1045" i="6"/>
  <c r="J1045" i="6"/>
  <c r="G1045" i="6"/>
  <c r="P1044" i="6"/>
  <c r="M1044" i="6"/>
  <c r="J1044" i="6"/>
  <c r="G1044" i="6"/>
  <c r="P1043" i="6"/>
  <c r="M1043" i="6"/>
  <c r="J1043" i="6"/>
  <c r="G1043" i="6"/>
  <c r="P1042" i="6"/>
  <c r="M1042" i="6"/>
  <c r="J1042" i="6"/>
  <c r="G1042" i="6"/>
  <c r="P1041" i="6"/>
  <c r="M1041" i="6"/>
  <c r="J1041" i="6"/>
  <c r="G1041" i="6"/>
  <c r="P1040" i="6"/>
  <c r="M1040" i="6"/>
  <c r="J1040" i="6"/>
  <c r="G1040" i="6"/>
  <c r="P1039" i="6"/>
  <c r="M1039" i="6"/>
  <c r="J1039" i="6"/>
  <c r="G1039" i="6"/>
  <c r="P1038" i="6"/>
  <c r="M1038" i="6"/>
  <c r="J1038" i="6"/>
  <c r="G1038" i="6"/>
  <c r="P1037" i="6"/>
  <c r="M1037" i="6"/>
  <c r="J1037" i="6"/>
  <c r="G1037" i="6"/>
  <c r="P1036" i="6"/>
  <c r="M1036" i="6"/>
  <c r="J1036" i="6"/>
  <c r="G1036" i="6"/>
  <c r="P1035" i="6"/>
  <c r="M1035" i="6"/>
  <c r="J1035" i="6"/>
  <c r="G1035" i="6"/>
  <c r="P1034" i="6"/>
  <c r="M1034" i="6"/>
  <c r="J1034" i="6"/>
  <c r="G1034" i="6"/>
  <c r="P1033" i="6"/>
  <c r="M1033" i="6"/>
  <c r="J1033" i="6"/>
  <c r="G1033" i="6"/>
  <c r="P1032" i="6"/>
  <c r="M1032" i="6"/>
  <c r="J1032" i="6"/>
  <c r="G1032" i="6"/>
  <c r="P1031" i="6"/>
  <c r="M1031" i="6"/>
  <c r="J1031" i="6"/>
  <c r="G1031" i="6"/>
  <c r="P1030" i="6"/>
  <c r="M1030" i="6"/>
  <c r="J1030" i="6"/>
  <c r="G1030" i="6"/>
  <c r="P1029" i="6"/>
  <c r="M1029" i="6"/>
  <c r="J1029" i="6"/>
  <c r="G1029" i="6"/>
  <c r="P1028" i="6"/>
  <c r="M1028" i="6"/>
  <c r="J1028" i="6"/>
  <c r="G1028" i="6"/>
  <c r="P1027" i="6"/>
  <c r="M1027" i="6"/>
  <c r="J1027" i="6"/>
  <c r="G1027" i="6"/>
  <c r="P1026" i="6"/>
  <c r="M1026" i="6"/>
  <c r="J1026" i="6"/>
  <c r="G1026" i="6"/>
  <c r="P1025" i="6"/>
  <c r="M1025" i="6"/>
  <c r="J1025" i="6"/>
  <c r="G1025" i="6"/>
  <c r="P1024" i="6"/>
  <c r="M1024" i="6"/>
  <c r="J1024" i="6"/>
  <c r="G1024" i="6"/>
  <c r="P1023" i="6"/>
  <c r="M1023" i="6"/>
  <c r="J1023" i="6"/>
  <c r="G1023" i="6"/>
  <c r="P1022" i="6"/>
  <c r="M1022" i="6"/>
  <c r="J1022" i="6"/>
  <c r="G1022" i="6"/>
  <c r="P1021" i="6"/>
  <c r="M1021" i="6"/>
  <c r="J1021" i="6"/>
  <c r="G1021" i="6"/>
  <c r="P1020" i="6"/>
  <c r="M1020" i="6"/>
  <c r="J1020" i="6"/>
  <c r="G1020" i="6"/>
  <c r="P1019" i="6"/>
  <c r="M1019" i="6"/>
  <c r="J1019" i="6"/>
  <c r="G1019" i="6"/>
  <c r="P1018" i="6"/>
  <c r="M1018" i="6"/>
  <c r="J1018" i="6"/>
  <c r="G1018" i="6"/>
  <c r="P1017" i="6"/>
  <c r="M1017" i="6"/>
  <c r="J1017" i="6"/>
  <c r="G1017" i="6"/>
  <c r="P1016" i="6"/>
  <c r="M1016" i="6"/>
  <c r="J1016" i="6"/>
  <c r="G1016" i="6"/>
  <c r="P1015" i="6"/>
  <c r="M1015" i="6"/>
  <c r="J1015" i="6"/>
  <c r="G1015" i="6"/>
  <c r="P1014" i="6"/>
  <c r="M1014" i="6"/>
  <c r="J1014" i="6"/>
  <c r="G1014" i="6"/>
  <c r="P1013" i="6"/>
  <c r="M1013" i="6"/>
  <c r="J1013" i="6"/>
  <c r="G1013" i="6"/>
  <c r="P1012" i="6"/>
  <c r="M1012" i="6"/>
  <c r="J1012" i="6"/>
  <c r="G1012" i="6"/>
  <c r="P1011" i="6"/>
  <c r="M1011" i="6"/>
  <c r="J1011" i="6"/>
  <c r="G1011" i="6"/>
  <c r="P1010" i="6"/>
  <c r="M1010" i="6"/>
  <c r="J1010" i="6"/>
  <c r="G1010" i="6"/>
  <c r="P1009" i="6"/>
  <c r="M1009" i="6"/>
  <c r="J1009" i="6"/>
  <c r="G1009" i="6"/>
  <c r="P1008" i="6"/>
  <c r="M1008" i="6"/>
  <c r="J1008" i="6"/>
  <c r="G1008" i="6"/>
  <c r="P1007" i="6"/>
  <c r="M1007" i="6"/>
  <c r="J1007" i="6"/>
  <c r="G1007" i="6"/>
  <c r="P1006" i="6"/>
  <c r="M1006" i="6"/>
  <c r="J1006" i="6"/>
  <c r="G1006" i="6"/>
  <c r="P1005" i="6"/>
  <c r="M1005" i="6"/>
  <c r="J1005" i="6"/>
  <c r="G1005" i="6"/>
  <c r="P1004" i="6"/>
  <c r="M1004" i="6"/>
  <c r="J1004" i="6"/>
  <c r="G1004" i="6"/>
  <c r="P1003" i="6"/>
  <c r="M1003" i="6"/>
  <c r="J1003" i="6"/>
  <c r="G1003" i="6"/>
  <c r="P1002" i="6"/>
  <c r="M1002" i="6"/>
  <c r="J1002" i="6"/>
  <c r="G1002" i="6"/>
  <c r="P1001" i="6"/>
  <c r="M1001" i="6"/>
  <c r="J1001" i="6"/>
  <c r="G1001" i="6"/>
  <c r="P1000" i="6"/>
  <c r="M1000" i="6"/>
  <c r="J1000" i="6"/>
  <c r="G1000" i="6"/>
  <c r="P999" i="6"/>
  <c r="M999" i="6"/>
  <c r="J999" i="6"/>
  <c r="G999" i="6"/>
  <c r="P998" i="6"/>
  <c r="M998" i="6"/>
  <c r="J998" i="6"/>
  <c r="G998" i="6"/>
  <c r="P997" i="6"/>
  <c r="M997" i="6"/>
  <c r="J997" i="6"/>
  <c r="G997" i="6"/>
  <c r="P996" i="6"/>
  <c r="M996" i="6"/>
  <c r="J996" i="6"/>
  <c r="G996" i="6"/>
  <c r="P995" i="6"/>
  <c r="M995" i="6"/>
  <c r="J995" i="6"/>
  <c r="G995" i="6"/>
  <c r="P994" i="6"/>
  <c r="M994" i="6"/>
  <c r="J994" i="6"/>
  <c r="G994" i="6"/>
  <c r="P993" i="6"/>
  <c r="M993" i="6"/>
  <c r="J993" i="6"/>
  <c r="G993" i="6"/>
  <c r="P992" i="6"/>
  <c r="M992" i="6"/>
  <c r="J992" i="6"/>
  <c r="G992" i="6"/>
  <c r="P991" i="6"/>
  <c r="M991" i="6"/>
  <c r="J991" i="6"/>
  <c r="G991" i="6"/>
  <c r="P990" i="6"/>
  <c r="M990" i="6"/>
  <c r="J990" i="6"/>
  <c r="G990" i="6"/>
  <c r="P989" i="6"/>
  <c r="M989" i="6"/>
  <c r="J989" i="6"/>
  <c r="G989" i="6"/>
  <c r="P988" i="6"/>
  <c r="M988" i="6"/>
  <c r="J988" i="6"/>
  <c r="G988" i="6"/>
  <c r="P987" i="6"/>
  <c r="M987" i="6"/>
  <c r="J987" i="6"/>
  <c r="G987" i="6"/>
  <c r="P986" i="6"/>
  <c r="M986" i="6"/>
  <c r="J986" i="6"/>
  <c r="G986" i="6"/>
  <c r="P985" i="6"/>
  <c r="M985" i="6"/>
  <c r="J985" i="6"/>
  <c r="G985" i="6"/>
  <c r="P984" i="6"/>
  <c r="M984" i="6"/>
  <c r="J984" i="6"/>
  <c r="G984" i="6"/>
  <c r="P983" i="6"/>
  <c r="M983" i="6"/>
  <c r="J983" i="6"/>
  <c r="G983" i="6"/>
  <c r="P982" i="6"/>
  <c r="M982" i="6"/>
  <c r="J982" i="6"/>
  <c r="G982" i="6"/>
  <c r="P981" i="6"/>
  <c r="M981" i="6"/>
  <c r="J981" i="6"/>
  <c r="G981" i="6"/>
  <c r="P980" i="6"/>
  <c r="M980" i="6"/>
  <c r="J980" i="6"/>
  <c r="G980" i="6"/>
  <c r="P979" i="6"/>
  <c r="M979" i="6"/>
  <c r="J979" i="6"/>
  <c r="G979" i="6"/>
  <c r="P978" i="6"/>
  <c r="M978" i="6"/>
  <c r="J978" i="6"/>
  <c r="G978" i="6"/>
  <c r="P977" i="6"/>
  <c r="M977" i="6"/>
  <c r="J977" i="6"/>
  <c r="G977" i="6"/>
  <c r="P976" i="6"/>
  <c r="M976" i="6"/>
  <c r="J976" i="6"/>
  <c r="G976" i="6"/>
  <c r="P975" i="6"/>
  <c r="M975" i="6"/>
  <c r="J975" i="6"/>
  <c r="G975" i="6"/>
  <c r="P974" i="6"/>
  <c r="M974" i="6"/>
  <c r="J974" i="6"/>
  <c r="G974" i="6"/>
  <c r="P973" i="6"/>
  <c r="M973" i="6"/>
  <c r="J973" i="6"/>
  <c r="G973" i="6"/>
  <c r="P972" i="6"/>
  <c r="M972" i="6"/>
  <c r="J972" i="6"/>
  <c r="G972" i="6"/>
  <c r="P971" i="6"/>
  <c r="M971" i="6"/>
  <c r="J971" i="6"/>
  <c r="G971" i="6"/>
  <c r="P970" i="6"/>
  <c r="M970" i="6"/>
  <c r="J970" i="6"/>
  <c r="G970" i="6"/>
  <c r="P969" i="6"/>
  <c r="M969" i="6"/>
  <c r="J969" i="6"/>
  <c r="G969" i="6"/>
  <c r="P968" i="6"/>
  <c r="M968" i="6"/>
  <c r="J968" i="6"/>
  <c r="G968" i="6"/>
  <c r="P967" i="6"/>
  <c r="M967" i="6"/>
  <c r="J967" i="6"/>
  <c r="G967" i="6"/>
  <c r="P966" i="6"/>
  <c r="M966" i="6"/>
  <c r="J966" i="6"/>
  <c r="G966" i="6"/>
  <c r="P965" i="6"/>
  <c r="M965" i="6"/>
  <c r="J965" i="6"/>
  <c r="G965" i="6"/>
  <c r="P964" i="6"/>
  <c r="M964" i="6"/>
  <c r="J964" i="6"/>
  <c r="G964" i="6"/>
  <c r="P963" i="6"/>
  <c r="M963" i="6"/>
  <c r="J963" i="6"/>
  <c r="G963" i="6"/>
  <c r="P962" i="6"/>
  <c r="M962" i="6"/>
  <c r="J962" i="6"/>
  <c r="G962" i="6"/>
  <c r="P961" i="6"/>
  <c r="M961" i="6"/>
  <c r="J961" i="6"/>
  <c r="G961" i="6"/>
  <c r="P960" i="6"/>
  <c r="M960" i="6"/>
  <c r="J960" i="6"/>
  <c r="G960" i="6"/>
  <c r="P959" i="6"/>
  <c r="M959" i="6"/>
  <c r="J959" i="6"/>
  <c r="G959" i="6"/>
  <c r="P958" i="6"/>
  <c r="M958" i="6"/>
  <c r="J958" i="6"/>
  <c r="G958" i="6"/>
  <c r="P957" i="6"/>
  <c r="M957" i="6"/>
  <c r="J957" i="6"/>
  <c r="G957" i="6"/>
  <c r="P956" i="6"/>
  <c r="M956" i="6"/>
  <c r="J956" i="6"/>
  <c r="G956" i="6"/>
  <c r="P955" i="6"/>
  <c r="M955" i="6"/>
  <c r="J955" i="6"/>
  <c r="G955" i="6"/>
  <c r="P954" i="6"/>
  <c r="M954" i="6"/>
  <c r="J954" i="6"/>
  <c r="G954" i="6"/>
  <c r="P953" i="6"/>
  <c r="M953" i="6"/>
  <c r="J953" i="6"/>
  <c r="G953" i="6"/>
  <c r="P952" i="6"/>
  <c r="M952" i="6"/>
  <c r="J952" i="6"/>
  <c r="G952" i="6"/>
  <c r="P951" i="6"/>
  <c r="M951" i="6"/>
  <c r="J951" i="6"/>
  <c r="G951" i="6"/>
  <c r="P950" i="6"/>
  <c r="M950" i="6"/>
  <c r="J950" i="6"/>
  <c r="G950" i="6"/>
  <c r="P949" i="6"/>
  <c r="M949" i="6"/>
  <c r="J949" i="6"/>
  <c r="G949" i="6"/>
  <c r="P948" i="6"/>
  <c r="M948" i="6"/>
  <c r="J948" i="6"/>
  <c r="G948" i="6"/>
  <c r="P947" i="6"/>
  <c r="M947" i="6"/>
  <c r="J947" i="6"/>
  <c r="G947" i="6"/>
  <c r="P946" i="6"/>
  <c r="M946" i="6"/>
  <c r="J946" i="6"/>
  <c r="G946" i="6"/>
  <c r="P945" i="6"/>
  <c r="M945" i="6"/>
  <c r="J945" i="6"/>
  <c r="G945" i="6"/>
  <c r="P944" i="6"/>
  <c r="M944" i="6"/>
  <c r="J944" i="6"/>
  <c r="G944" i="6"/>
  <c r="P943" i="6"/>
  <c r="M943" i="6"/>
  <c r="J943" i="6"/>
  <c r="G943" i="6"/>
  <c r="P942" i="6"/>
  <c r="M942" i="6"/>
  <c r="J942" i="6"/>
  <c r="G942" i="6"/>
  <c r="P941" i="6"/>
  <c r="M941" i="6"/>
  <c r="J941" i="6"/>
  <c r="G941" i="6"/>
  <c r="P940" i="6"/>
  <c r="M940" i="6"/>
  <c r="J940" i="6"/>
  <c r="G940" i="6"/>
  <c r="P939" i="6"/>
  <c r="M939" i="6"/>
  <c r="J939" i="6"/>
  <c r="G939" i="6"/>
  <c r="P938" i="6"/>
  <c r="M938" i="6"/>
  <c r="J938" i="6"/>
  <c r="G938" i="6"/>
  <c r="P937" i="6"/>
  <c r="M937" i="6"/>
  <c r="J937" i="6"/>
  <c r="G937" i="6"/>
  <c r="P936" i="6"/>
  <c r="M936" i="6"/>
  <c r="J936" i="6"/>
  <c r="G936" i="6"/>
  <c r="P935" i="6"/>
  <c r="M935" i="6"/>
  <c r="J935" i="6"/>
  <c r="G935" i="6"/>
  <c r="P934" i="6"/>
  <c r="M934" i="6"/>
  <c r="J934" i="6"/>
  <c r="G934" i="6"/>
  <c r="P933" i="6"/>
  <c r="M933" i="6"/>
  <c r="J933" i="6"/>
  <c r="G933" i="6"/>
  <c r="P932" i="6"/>
  <c r="M932" i="6"/>
  <c r="J932" i="6"/>
  <c r="G932" i="6"/>
  <c r="P931" i="6"/>
  <c r="M931" i="6"/>
  <c r="J931" i="6"/>
  <c r="G931" i="6"/>
  <c r="P930" i="6"/>
  <c r="M930" i="6"/>
  <c r="J930" i="6"/>
  <c r="G930" i="6"/>
  <c r="P929" i="6"/>
  <c r="M929" i="6"/>
  <c r="J929" i="6"/>
  <c r="G929" i="6"/>
  <c r="P928" i="6"/>
  <c r="M928" i="6"/>
  <c r="J928" i="6"/>
  <c r="G928" i="6"/>
  <c r="P927" i="6"/>
  <c r="M927" i="6"/>
  <c r="J927" i="6"/>
  <c r="G927" i="6"/>
  <c r="P926" i="6"/>
  <c r="M926" i="6"/>
  <c r="J926" i="6"/>
  <c r="G926" i="6"/>
  <c r="P925" i="6"/>
  <c r="M925" i="6"/>
  <c r="J925" i="6"/>
  <c r="G925" i="6"/>
  <c r="P924" i="6"/>
  <c r="M924" i="6"/>
  <c r="J924" i="6"/>
  <c r="G924" i="6"/>
  <c r="P923" i="6"/>
  <c r="M923" i="6"/>
  <c r="J923" i="6"/>
  <c r="G923" i="6"/>
  <c r="P922" i="6"/>
  <c r="M922" i="6"/>
  <c r="J922" i="6"/>
  <c r="G922" i="6"/>
  <c r="P921" i="6"/>
  <c r="M921" i="6"/>
  <c r="J921" i="6"/>
  <c r="G921" i="6"/>
  <c r="P920" i="6"/>
  <c r="M920" i="6"/>
  <c r="J920" i="6"/>
  <c r="G920" i="6"/>
  <c r="P919" i="6"/>
  <c r="M919" i="6"/>
  <c r="J919" i="6"/>
  <c r="G919" i="6"/>
  <c r="P918" i="6"/>
  <c r="M918" i="6"/>
  <c r="J918" i="6"/>
  <c r="G918" i="6"/>
  <c r="P917" i="6"/>
  <c r="M917" i="6"/>
  <c r="J917" i="6"/>
  <c r="G917" i="6"/>
  <c r="P916" i="6"/>
  <c r="M916" i="6"/>
  <c r="J916" i="6"/>
  <c r="G916" i="6"/>
  <c r="P915" i="6"/>
  <c r="M915" i="6"/>
  <c r="J915" i="6"/>
  <c r="G915" i="6"/>
  <c r="P914" i="6"/>
  <c r="M914" i="6"/>
  <c r="J914" i="6"/>
  <c r="G914" i="6"/>
  <c r="P913" i="6"/>
  <c r="M913" i="6"/>
  <c r="J913" i="6"/>
  <c r="G913" i="6"/>
  <c r="P912" i="6"/>
  <c r="M912" i="6"/>
  <c r="J912" i="6"/>
  <c r="G912" i="6"/>
  <c r="P911" i="6"/>
  <c r="M911" i="6"/>
  <c r="J911" i="6"/>
  <c r="G911" i="6"/>
  <c r="P910" i="6"/>
  <c r="M910" i="6"/>
  <c r="J910" i="6"/>
  <c r="G910" i="6"/>
  <c r="P909" i="6"/>
  <c r="M909" i="6"/>
  <c r="J909" i="6"/>
  <c r="G909" i="6"/>
  <c r="P908" i="6"/>
  <c r="M908" i="6"/>
  <c r="J908" i="6"/>
  <c r="G908" i="6"/>
  <c r="P907" i="6"/>
  <c r="M907" i="6"/>
  <c r="J907" i="6"/>
  <c r="G907" i="6"/>
  <c r="P906" i="6"/>
  <c r="M906" i="6"/>
  <c r="J906" i="6"/>
  <c r="G906" i="6"/>
  <c r="P905" i="6"/>
  <c r="M905" i="6"/>
  <c r="J905" i="6"/>
  <c r="G905" i="6"/>
  <c r="P904" i="6"/>
  <c r="M904" i="6"/>
  <c r="J904" i="6"/>
  <c r="G904" i="6"/>
  <c r="P903" i="6"/>
  <c r="M903" i="6"/>
  <c r="J903" i="6"/>
  <c r="G903" i="6"/>
  <c r="P902" i="6"/>
  <c r="M902" i="6"/>
  <c r="J902" i="6"/>
  <c r="G902" i="6"/>
  <c r="P901" i="6"/>
  <c r="M901" i="6"/>
  <c r="J901" i="6"/>
  <c r="G901" i="6"/>
  <c r="P900" i="6"/>
  <c r="M900" i="6"/>
  <c r="J900" i="6"/>
  <c r="G900" i="6"/>
  <c r="P899" i="6"/>
  <c r="M899" i="6"/>
  <c r="J899" i="6"/>
  <c r="G899" i="6"/>
  <c r="P898" i="6"/>
  <c r="M898" i="6"/>
  <c r="J898" i="6"/>
  <c r="G898" i="6"/>
  <c r="P897" i="6"/>
  <c r="M897" i="6"/>
  <c r="J897" i="6"/>
  <c r="G897" i="6"/>
  <c r="P896" i="6"/>
  <c r="M896" i="6"/>
  <c r="J896" i="6"/>
  <c r="G896" i="6"/>
  <c r="P895" i="6"/>
  <c r="M895" i="6"/>
  <c r="J895" i="6"/>
  <c r="G895" i="6"/>
  <c r="P894" i="6"/>
  <c r="M894" i="6"/>
  <c r="J894" i="6"/>
  <c r="G894" i="6"/>
  <c r="P893" i="6"/>
  <c r="M893" i="6"/>
  <c r="J893" i="6"/>
  <c r="G893" i="6"/>
  <c r="P892" i="6"/>
  <c r="M892" i="6"/>
  <c r="J892" i="6"/>
  <c r="G892" i="6"/>
  <c r="P891" i="6"/>
  <c r="M891" i="6"/>
  <c r="J891" i="6"/>
  <c r="G891" i="6"/>
  <c r="P890" i="6"/>
  <c r="M890" i="6"/>
  <c r="J890" i="6"/>
  <c r="G890" i="6"/>
  <c r="P889" i="6"/>
  <c r="M889" i="6"/>
  <c r="J889" i="6"/>
  <c r="G889" i="6"/>
  <c r="P888" i="6"/>
  <c r="M888" i="6"/>
  <c r="J888" i="6"/>
  <c r="G888" i="6"/>
  <c r="P887" i="6"/>
  <c r="M887" i="6"/>
  <c r="J887" i="6"/>
  <c r="G887" i="6"/>
  <c r="P886" i="6"/>
  <c r="M886" i="6"/>
  <c r="J886" i="6"/>
  <c r="G886" i="6"/>
  <c r="P885" i="6"/>
  <c r="M885" i="6"/>
  <c r="J885" i="6"/>
  <c r="G885" i="6"/>
  <c r="P884" i="6"/>
  <c r="M884" i="6"/>
  <c r="J884" i="6"/>
  <c r="G884" i="6"/>
  <c r="P883" i="6"/>
  <c r="M883" i="6"/>
  <c r="J883" i="6"/>
  <c r="G883" i="6"/>
  <c r="P882" i="6"/>
  <c r="M882" i="6"/>
  <c r="J882" i="6"/>
  <c r="G882" i="6"/>
  <c r="P881" i="6"/>
  <c r="M881" i="6"/>
  <c r="J881" i="6"/>
  <c r="G881" i="6"/>
  <c r="P880" i="6"/>
  <c r="M880" i="6"/>
  <c r="J880" i="6"/>
  <c r="G880" i="6"/>
  <c r="P879" i="6"/>
  <c r="M879" i="6"/>
  <c r="J879" i="6"/>
  <c r="G879" i="6"/>
  <c r="P878" i="6"/>
  <c r="M878" i="6"/>
  <c r="J878" i="6"/>
  <c r="G878" i="6"/>
  <c r="P877" i="6"/>
  <c r="M877" i="6"/>
  <c r="J877" i="6"/>
  <c r="G877" i="6"/>
  <c r="P876" i="6"/>
  <c r="M876" i="6"/>
  <c r="J876" i="6"/>
  <c r="G876" i="6"/>
  <c r="P875" i="6"/>
  <c r="M875" i="6"/>
  <c r="J875" i="6"/>
  <c r="G875" i="6"/>
  <c r="P874" i="6"/>
  <c r="M874" i="6"/>
  <c r="J874" i="6"/>
  <c r="G874" i="6"/>
  <c r="P873" i="6"/>
  <c r="M873" i="6"/>
  <c r="J873" i="6"/>
  <c r="G873" i="6"/>
  <c r="P872" i="6"/>
  <c r="M872" i="6"/>
  <c r="J872" i="6"/>
  <c r="G872" i="6"/>
  <c r="P871" i="6"/>
  <c r="M871" i="6"/>
  <c r="J871" i="6"/>
  <c r="G871" i="6"/>
  <c r="P870" i="6"/>
  <c r="M870" i="6"/>
  <c r="J870" i="6"/>
  <c r="G870" i="6"/>
  <c r="P869" i="6"/>
  <c r="M869" i="6"/>
  <c r="J869" i="6"/>
  <c r="G869" i="6"/>
  <c r="P868" i="6"/>
  <c r="M868" i="6"/>
  <c r="J868" i="6"/>
  <c r="G868" i="6"/>
  <c r="P867" i="6"/>
  <c r="M867" i="6"/>
  <c r="J867" i="6"/>
  <c r="G867" i="6"/>
  <c r="P866" i="6"/>
  <c r="M866" i="6"/>
  <c r="J866" i="6"/>
  <c r="G866" i="6"/>
  <c r="P865" i="6"/>
  <c r="M865" i="6"/>
  <c r="J865" i="6"/>
  <c r="G865" i="6"/>
  <c r="P864" i="6"/>
  <c r="M864" i="6"/>
  <c r="J864" i="6"/>
  <c r="G864" i="6"/>
  <c r="P863" i="6"/>
  <c r="M863" i="6"/>
  <c r="J863" i="6"/>
  <c r="G863" i="6"/>
  <c r="P862" i="6"/>
  <c r="M862" i="6"/>
  <c r="J862" i="6"/>
  <c r="G862" i="6"/>
  <c r="P861" i="6"/>
  <c r="M861" i="6"/>
  <c r="J861" i="6"/>
  <c r="G861" i="6"/>
  <c r="P860" i="6"/>
  <c r="M860" i="6"/>
  <c r="J860" i="6"/>
  <c r="G860" i="6"/>
  <c r="P859" i="6"/>
  <c r="M859" i="6"/>
  <c r="J859" i="6"/>
  <c r="G859" i="6"/>
  <c r="P858" i="6"/>
  <c r="M858" i="6"/>
  <c r="J858" i="6"/>
  <c r="G858" i="6"/>
  <c r="P857" i="6"/>
  <c r="M857" i="6"/>
  <c r="J857" i="6"/>
  <c r="G857" i="6"/>
  <c r="P856" i="6"/>
  <c r="M856" i="6"/>
  <c r="J856" i="6"/>
  <c r="G856" i="6"/>
  <c r="P855" i="6"/>
  <c r="M855" i="6"/>
  <c r="J855" i="6"/>
  <c r="G855" i="6"/>
  <c r="P854" i="6"/>
  <c r="M854" i="6"/>
  <c r="J854" i="6"/>
  <c r="G854" i="6"/>
  <c r="P853" i="6"/>
  <c r="M853" i="6"/>
  <c r="J853" i="6"/>
  <c r="G853" i="6"/>
  <c r="P852" i="6"/>
  <c r="M852" i="6"/>
  <c r="J852" i="6"/>
  <c r="G852" i="6"/>
  <c r="P851" i="6"/>
  <c r="M851" i="6"/>
  <c r="J851" i="6"/>
  <c r="G851" i="6"/>
  <c r="P850" i="6"/>
  <c r="M850" i="6"/>
  <c r="J850" i="6"/>
  <c r="G850" i="6"/>
  <c r="P849" i="6"/>
  <c r="M849" i="6"/>
  <c r="J849" i="6"/>
  <c r="G849" i="6"/>
  <c r="P848" i="6"/>
  <c r="M848" i="6"/>
  <c r="J848" i="6"/>
  <c r="G848" i="6"/>
  <c r="P847" i="6"/>
  <c r="M847" i="6"/>
  <c r="J847" i="6"/>
  <c r="G847" i="6"/>
  <c r="P846" i="6"/>
  <c r="M846" i="6"/>
  <c r="J846" i="6"/>
  <c r="G846" i="6"/>
  <c r="P845" i="6"/>
  <c r="M845" i="6"/>
  <c r="J845" i="6"/>
  <c r="G845" i="6"/>
  <c r="P844" i="6"/>
  <c r="M844" i="6"/>
  <c r="J844" i="6"/>
  <c r="G844" i="6"/>
  <c r="P843" i="6"/>
  <c r="M843" i="6"/>
  <c r="J843" i="6"/>
  <c r="G843" i="6"/>
  <c r="P842" i="6"/>
  <c r="M842" i="6"/>
  <c r="J842" i="6"/>
  <c r="G842" i="6"/>
  <c r="P841" i="6"/>
  <c r="M841" i="6"/>
  <c r="J841" i="6"/>
  <c r="G841" i="6"/>
  <c r="P840" i="6"/>
  <c r="M840" i="6"/>
  <c r="J840" i="6"/>
  <c r="G840" i="6"/>
  <c r="P839" i="6"/>
  <c r="M839" i="6"/>
  <c r="J839" i="6"/>
  <c r="G839" i="6"/>
  <c r="P838" i="6"/>
  <c r="M838" i="6"/>
  <c r="J838" i="6"/>
  <c r="G838" i="6"/>
  <c r="P837" i="6"/>
  <c r="M837" i="6"/>
  <c r="J837" i="6"/>
  <c r="G837" i="6"/>
  <c r="P836" i="6"/>
  <c r="M836" i="6"/>
  <c r="J836" i="6"/>
  <c r="G836" i="6"/>
  <c r="P835" i="6"/>
  <c r="M835" i="6"/>
  <c r="J835" i="6"/>
  <c r="G835" i="6"/>
  <c r="P834" i="6"/>
  <c r="M834" i="6"/>
  <c r="J834" i="6"/>
  <c r="G834" i="6"/>
  <c r="P833" i="6"/>
  <c r="M833" i="6"/>
  <c r="J833" i="6"/>
  <c r="G833" i="6"/>
  <c r="P832" i="6"/>
  <c r="M832" i="6"/>
  <c r="J832" i="6"/>
  <c r="G832" i="6"/>
  <c r="P831" i="6"/>
  <c r="M831" i="6"/>
  <c r="J831" i="6"/>
  <c r="G831" i="6"/>
  <c r="P830" i="6"/>
  <c r="M830" i="6"/>
  <c r="J830" i="6"/>
  <c r="G830" i="6"/>
  <c r="P829" i="6"/>
  <c r="M829" i="6"/>
  <c r="J829" i="6"/>
  <c r="G829" i="6"/>
  <c r="P828" i="6"/>
  <c r="M828" i="6"/>
  <c r="J828" i="6"/>
  <c r="G828" i="6"/>
  <c r="P827" i="6"/>
  <c r="M827" i="6"/>
  <c r="J827" i="6"/>
  <c r="G827" i="6"/>
  <c r="P826" i="6"/>
  <c r="M826" i="6"/>
  <c r="J826" i="6"/>
  <c r="G826" i="6"/>
  <c r="P825" i="6"/>
  <c r="M825" i="6"/>
  <c r="J825" i="6"/>
  <c r="G825" i="6"/>
  <c r="P824" i="6"/>
  <c r="M824" i="6"/>
  <c r="J824" i="6"/>
  <c r="G824" i="6"/>
  <c r="P823" i="6"/>
  <c r="M823" i="6"/>
  <c r="J823" i="6"/>
  <c r="G823" i="6"/>
  <c r="P822" i="6"/>
  <c r="M822" i="6"/>
  <c r="J822" i="6"/>
  <c r="G822" i="6"/>
  <c r="P821" i="6"/>
  <c r="M821" i="6"/>
  <c r="J821" i="6"/>
  <c r="G821" i="6"/>
  <c r="P820" i="6"/>
  <c r="M820" i="6"/>
  <c r="J820" i="6"/>
  <c r="G820" i="6"/>
  <c r="P819" i="6"/>
  <c r="M819" i="6"/>
  <c r="J819" i="6"/>
  <c r="G819" i="6"/>
  <c r="P818" i="6"/>
  <c r="M818" i="6"/>
  <c r="J818" i="6"/>
  <c r="G818" i="6"/>
  <c r="P817" i="6"/>
  <c r="M817" i="6"/>
  <c r="J817" i="6"/>
  <c r="G817" i="6"/>
  <c r="P816" i="6"/>
  <c r="M816" i="6"/>
  <c r="J816" i="6"/>
  <c r="G816" i="6"/>
  <c r="P815" i="6"/>
  <c r="M815" i="6"/>
  <c r="J815" i="6"/>
  <c r="G815" i="6"/>
  <c r="P814" i="6"/>
  <c r="M814" i="6"/>
  <c r="J814" i="6"/>
  <c r="G814" i="6"/>
  <c r="P813" i="6"/>
  <c r="M813" i="6"/>
  <c r="J813" i="6"/>
  <c r="G813" i="6"/>
  <c r="P812" i="6"/>
  <c r="M812" i="6"/>
  <c r="J812" i="6"/>
  <c r="G812" i="6"/>
  <c r="P811" i="6"/>
  <c r="M811" i="6"/>
  <c r="J811" i="6"/>
  <c r="G811" i="6"/>
  <c r="P810" i="6"/>
  <c r="M810" i="6"/>
  <c r="J810" i="6"/>
  <c r="G810" i="6"/>
  <c r="P809" i="6"/>
  <c r="M809" i="6"/>
  <c r="J809" i="6"/>
  <c r="G809" i="6"/>
  <c r="P808" i="6"/>
  <c r="M808" i="6"/>
  <c r="J808" i="6"/>
  <c r="G808" i="6"/>
  <c r="P807" i="6"/>
  <c r="M807" i="6"/>
  <c r="J807" i="6"/>
  <c r="G807" i="6"/>
  <c r="P806" i="6"/>
  <c r="M806" i="6"/>
  <c r="J806" i="6"/>
  <c r="G806" i="6"/>
  <c r="P805" i="6"/>
  <c r="M805" i="6"/>
  <c r="J805" i="6"/>
  <c r="G805" i="6"/>
  <c r="P804" i="6"/>
  <c r="M804" i="6"/>
  <c r="J804" i="6"/>
  <c r="G804" i="6"/>
  <c r="P803" i="6"/>
  <c r="M803" i="6"/>
  <c r="J803" i="6"/>
  <c r="G803" i="6"/>
  <c r="P802" i="6"/>
  <c r="M802" i="6"/>
  <c r="J802" i="6"/>
  <c r="G802" i="6"/>
  <c r="P801" i="6"/>
  <c r="M801" i="6"/>
  <c r="J801" i="6"/>
  <c r="G801" i="6"/>
  <c r="P800" i="6"/>
  <c r="M800" i="6"/>
  <c r="J800" i="6"/>
  <c r="G800" i="6"/>
  <c r="P799" i="6"/>
  <c r="M799" i="6"/>
  <c r="J799" i="6"/>
  <c r="G799" i="6"/>
  <c r="P798" i="6"/>
  <c r="M798" i="6"/>
  <c r="J798" i="6"/>
  <c r="G798" i="6"/>
  <c r="P797" i="6"/>
  <c r="M797" i="6"/>
  <c r="J797" i="6"/>
  <c r="G797" i="6"/>
  <c r="P796" i="6"/>
  <c r="M796" i="6"/>
  <c r="J796" i="6"/>
  <c r="G796" i="6"/>
  <c r="P795" i="6"/>
  <c r="M795" i="6"/>
  <c r="J795" i="6"/>
  <c r="G795" i="6"/>
  <c r="P794" i="6"/>
  <c r="M794" i="6"/>
  <c r="J794" i="6"/>
  <c r="G794" i="6"/>
  <c r="P793" i="6"/>
  <c r="M793" i="6"/>
  <c r="J793" i="6"/>
  <c r="G793" i="6"/>
  <c r="P792" i="6"/>
  <c r="M792" i="6"/>
  <c r="J792" i="6"/>
  <c r="G792" i="6"/>
  <c r="P791" i="6"/>
  <c r="M791" i="6"/>
  <c r="J791" i="6"/>
  <c r="G791" i="6"/>
  <c r="P790" i="6"/>
  <c r="M790" i="6"/>
  <c r="J790" i="6"/>
  <c r="G790" i="6"/>
  <c r="P789" i="6"/>
  <c r="M789" i="6"/>
  <c r="J789" i="6"/>
  <c r="G789" i="6"/>
  <c r="P788" i="6"/>
  <c r="M788" i="6"/>
  <c r="J788" i="6"/>
  <c r="G788" i="6"/>
  <c r="P787" i="6"/>
  <c r="M787" i="6"/>
  <c r="J787" i="6"/>
  <c r="G787" i="6"/>
  <c r="P786" i="6"/>
  <c r="M786" i="6"/>
  <c r="J786" i="6"/>
  <c r="G786" i="6"/>
  <c r="P785" i="6"/>
  <c r="M785" i="6"/>
  <c r="J785" i="6"/>
  <c r="G785" i="6"/>
  <c r="P784" i="6"/>
  <c r="M784" i="6"/>
  <c r="J784" i="6"/>
  <c r="G784" i="6"/>
  <c r="P783" i="6"/>
  <c r="M783" i="6"/>
  <c r="J783" i="6"/>
  <c r="G783" i="6"/>
  <c r="P782" i="6"/>
  <c r="M782" i="6"/>
  <c r="J782" i="6"/>
  <c r="G782" i="6"/>
  <c r="P781" i="6"/>
  <c r="M781" i="6"/>
  <c r="J781" i="6"/>
  <c r="G781" i="6"/>
  <c r="P780" i="6"/>
  <c r="M780" i="6"/>
  <c r="J780" i="6"/>
  <c r="G780" i="6"/>
  <c r="P779" i="6"/>
  <c r="M779" i="6"/>
  <c r="J779" i="6"/>
  <c r="G779" i="6"/>
  <c r="P778" i="6"/>
  <c r="M778" i="6"/>
  <c r="J778" i="6"/>
  <c r="G778" i="6"/>
  <c r="P777" i="6"/>
  <c r="M777" i="6"/>
  <c r="J777" i="6"/>
  <c r="G777" i="6"/>
  <c r="P776" i="6"/>
  <c r="M776" i="6"/>
  <c r="J776" i="6"/>
  <c r="G776" i="6"/>
  <c r="P775" i="6"/>
  <c r="M775" i="6"/>
  <c r="J775" i="6"/>
  <c r="G775" i="6"/>
  <c r="P774" i="6"/>
  <c r="M774" i="6"/>
  <c r="J774" i="6"/>
  <c r="G774" i="6"/>
  <c r="P773" i="6"/>
  <c r="M773" i="6"/>
  <c r="J773" i="6"/>
  <c r="G773" i="6"/>
  <c r="P772" i="6"/>
  <c r="M772" i="6"/>
  <c r="J772" i="6"/>
  <c r="G772" i="6"/>
  <c r="P771" i="6"/>
  <c r="M771" i="6"/>
  <c r="J771" i="6"/>
  <c r="G771" i="6"/>
  <c r="P770" i="6"/>
  <c r="M770" i="6"/>
  <c r="J770" i="6"/>
  <c r="G770" i="6"/>
  <c r="P769" i="6"/>
  <c r="M769" i="6"/>
  <c r="J769" i="6"/>
  <c r="G769" i="6"/>
  <c r="P768" i="6"/>
  <c r="M768" i="6"/>
  <c r="J768" i="6"/>
  <c r="G768" i="6"/>
  <c r="P767" i="6"/>
  <c r="M767" i="6"/>
  <c r="J767" i="6"/>
  <c r="G767" i="6"/>
  <c r="P766" i="6"/>
  <c r="M766" i="6"/>
  <c r="J766" i="6"/>
  <c r="G766" i="6"/>
  <c r="P765" i="6"/>
  <c r="M765" i="6"/>
  <c r="J765" i="6"/>
  <c r="G765" i="6"/>
  <c r="P764" i="6"/>
  <c r="M764" i="6"/>
  <c r="J764" i="6"/>
  <c r="G764" i="6"/>
  <c r="P763" i="6"/>
  <c r="M763" i="6"/>
  <c r="J763" i="6"/>
  <c r="G763" i="6"/>
  <c r="P762" i="6"/>
  <c r="M762" i="6"/>
  <c r="J762" i="6"/>
  <c r="G762" i="6"/>
  <c r="P761" i="6"/>
  <c r="M761" i="6"/>
  <c r="J761" i="6"/>
  <c r="G761" i="6"/>
  <c r="P760" i="6"/>
  <c r="M760" i="6"/>
  <c r="J760" i="6"/>
  <c r="G760" i="6"/>
  <c r="P759" i="6"/>
  <c r="M759" i="6"/>
  <c r="J759" i="6"/>
  <c r="G759" i="6"/>
  <c r="P758" i="6"/>
  <c r="M758" i="6"/>
  <c r="J758" i="6"/>
  <c r="G758" i="6"/>
  <c r="P757" i="6"/>
  <c r="M757" i="6"/>
  <c r="J757" i="6"/>
  <c r="G757" i="6"/>
  <c r="P756" i="6"/>
  <c r="M756" i="6"/>
  <c r="J756" i="6"/>
  <c r="G756" i="6"/>
  <c r="P755" i="6"/>
  <c r="M755" i="6"/>
  <c r="J755" i="6"/>
  <c r="G755" i="6"/>
  <c r="P754" i="6"/>
  <c r="M754" i="6"/>
  <c r="J754" i="6"/>
  <c r="G754" i="6"/>
  <c r="P753" i="6"/>
  <c r="M753" i="6"/>
  <c r="J753" i="6"/>
  <c r="G753" i="6"/>
  <c r="P752" i="6"/>
  <c r="M752" i="6"/>
  <c r="J752" i="6"/>
  <c r="G752" i="6"/>
  <c r="P751" i="6"/>
  <c r="M751" i="6"/>
  <c r="J751" i="6"/>
  <c r="G751" i="6"/>
  <c r="P750" i="6"/>
  <c r="M750" i="6"/>
  <c r="J750" i="6"/>
  <c r="G750" i="6"/>
  <c r="P749" i="6"/>
  <c r="M749" i="6"/>
  <c r="J749" i="6"/>
  <c r="G749" i="6"/>
  <c r="P748" i="6"/>
  <c r="M748" i="6"/>
  <c r="J748" i="6"/>
  <c r="G748" i="6"/>
  <c r="P747" i="6"/>
  <c r="M747" i="6"/>
  <c r="J747" i="6"/>
  <c r="G747" i="6"/>
  <c r="P746" i="6"/>
  <c r="M746" i="6"/>
  <c r="J746" i="6"/>
  <c r="G746" i="6"/>
  <c r="P745" i="6"/>
  <c r="M745" i="6"/>
  <c r="J745" i="6"/>
  <c r="G745" i="6"/>
  <c r="P744" i="6"/>
  <c r="M744" i="6"/>
  <c r="J744" i="6"/>
  <c r="G744" i="6"/>
  <c r="P743" i="6"/>
  <c r="M743" i="6"/>
  <c r="J743" i="6"/>
  <c r="G743" i="6"/>
  <c r="P742" i="6"/>
  <c r="M742" i="6"/>
  <c r="J742" i="6"/>
  <c r="G742" i="6"/>
  <c r="P741" i="6"/>
  <c r="M741" i="6"/>
  <c r="J741" i="6"/>
  <c r="G741" i="6"/>
  <c r="P740" i="6"/>
  <c r="M740" i="6"/>
  <c r="J740" i="6"/>
  <c r="G740" i="6"/>
  <c r="P739" i="6"/>
  <c r="M739" i="6"/>
  <c r="J739" i="6"/>
  <c r="G739" i="6"/>
  <c r="P738" i="6"/>
  <c r="M738" i="6"/>
  <c r="J738" i="6"/>
  <c r="G738" i="6"/>
  <c r="P737" i="6"/>
  <c r="M737" i="6"/>
  <c r="J737" i="6"/>
  <c r="G737" i="6"/>
  <c r="P736" i="6"/>
  <c r="M736" i="6"/>
  <c r="J736" i="6"/>
  <c r="G736" i="6"/>
  <c r="P735" i="6"/>
  <c r="M735" i="6"/>
  <c r="J735" i="6"/>
  <c r="G735" i="6"/>
  <c r="P734" i="6"/>
  <c r="M734" i="6"/>
  <c r="J734" i="6"/>
  <c r="G734" i="6"/>
  <c r="P733" i="6"/>
  <c r="M733" i="6"/>
  <c r="J733" i="6"/>
  <c r="G733" i="6"/>
  <c r="P732" i="6"/>
  <c r="M732" i="6"/>
  <c r="J732" i="6"/>
  <c r="G732" i="6"/>
  <c r="P731" i="6"/>
  <c r="M731" i="6"/>
  <c r="J731" i="6"/>
  <c r="G731" i="6"/>
  <c r="P730" i="6"/>
  <c r="M730" i="6"/>
  <c r="J730" i="6"/>
  <c r="G730" i="6"/>
  <c r="P729" i="6"/>
  <c r="M729" i="6"/>
  <c r="J729" i="6"/>
  <c r="G729" i="6"/>
  <c r="P728" i="6"/>
  <c r="M728" i="6"/>
  <c r="J728" i="6"/>
  <c r="G728" i="6"/>
  <c r="P727" i="6"/>
  <c r="M727" i="6"/>
  <c r="J727" i="6"/>
  <c r="G727" i="6"/>
  <c r="P726" i="6"/>
  <c r="M726" i="6"/>
  <c r="J726" i="6"/>
  <c r="G726" i="6"/>
  <c r="P725" i="6"/>
  <c r="M725" i="6"/>
  <c r="J725" i="6"/>
  <c r="G725" i="6"/>
  <c r="P724" i="6"/>
  <c r="M724" i="6"/>
  <c r="J724" i="6"/>
  <c r="G724" i="6"/>
  <c r="P723" i="6"/>
  <c r="M723" i="6"/>
  <c r="J723" i="6"/>
  <c r="G723" i="6"/>
  <c r="P722" i="6"/>
  <c r="M722" i="6"/>
  <c r="J722" i="6"/>
  <c r="G722" i="6"/>
  <c r="P721" i="6"/>
  <c r="M721" i="6"/>
  <c r="J721" i="6"/>
  <c r="G721" i="6"/>
  <c r="P720" i="6"/>
  <c r="M720" i="6"/>
  <c r="J720" i="6"/>
  <c r="G720" i="6"/>
  <c r="P719" i="6"/>
  <c r="M719" i="6"/>
  <c r="J719" i="6"/>
  <c r="G719" i="6"/>
  <c r="P718" i="6"/>
  <c r="M718" i="6"/>
  <c r="J718" i="6"/>
  <c r="G718" i="6"/>
  <c r="P717" i="6"/>
  <c r="M717" i="6"/>
  <c r="J717" i="6"/>
  <c r="G717" i="6"/>
  <c r="P716" i="6"/>
  <c r="M716" i="6"/>
  <c r="J716" i="6"/>
  <c r="G716" i="6"/>
  <c r="P715" i="6"/>
  <c r="M715" i="6"/>
  <c r="J715" i="6"/>
  <c r="G715" i="6"/>
  <c r="P714" i="6"/>
  <c r="M714" i="6"/>
  <c r="J714" i="6"/>
  <c r="G714" i="6"/>
  <c r="P713" i="6"/>
  <c r="M713" i="6"/>
  <c r="J713" i="6"/>
  <c r="G713" i="6"/>
  <c r="P712" i="6"/>
  <c r="M712" i="6"/>
  <c r="J712" i="6"/>
  <c r="G712" i="6"/>
  <c r="P711" i="6"/>
  <c r="M711" i="6"/>
  <c r="J711" i="6"/>
  <c r="G711" i="6"/>
  <c r="P710" i="6"/>
  <c r="M710" i="6"/>
  <c r="J710" i="6"/>
  <c r="G710" i="6"/>
  <c r="P709" i="6"/>
  <c r="M709" i="6"/>
  <c r="J709" i="6"/>
  <c r="G709" i="6"/>
  <c r="P708" i="6"/>
  <c r="M708" i="6"/>
  <c r="J708" i="6"/>
  <c r="G708" i="6"/>
  <c r="P707" i="6"/>
  <c r="M707" i="6"/>
  <c r="J707" i="6"/>
  <c r="G707" i="6"/>
  <c r="P706" i="6"/>
  <c r="M706" i="6"/>
  <c r="J706" i="6"/>
  <c r="G706" i="6"/>
  <c r="P705" i="6"/>
  <c r="M705" i="6"/>
  <c r="J705" i="6"/>
  <c r="G705" i="6"/>
  <c r="P704" i="6"/>
  <c r="M704" i="6"/>
  <c r="J704" i="6"/>
  <c r="G704" i="6"/>
  <c r="P703" i="6"/>
  <c r="M703" i="6"/>
  <c r="J703" i="6"/>
  <c r="G703" i="6"/>
  <c r="P702" i="6"/>
  <c r="M702" i="6"/>
  <c r="J702" i="6"/>
  <c r="G702" i="6"/>
  <c r="P701" i="6"/>
  <c r="M701" i="6"/>
  <c r="J701" i="6"/>
  <c r="G701" i="6"/>
  <c r="P700" i="6"/>
  <c r="M700" i="6"/>
  <c r="J700" i="6"/>
  <c r="G700" i="6"/>
  <c r="P699" i="6"/>
  <c r="M699" i="6"/>
  <c r="J699" i="6"/>
  <c r="G699" i="6"/>
  <c r="P698" i="6"/>
  <c r="M698" i="6"/>
  <c r="J698" i="6"/>
  <c r="G698" i="6"/>
  <c r="P697" i="6"/>
  <c r="M697" i="6"/>
  <c r="J697" i="6"/>
  <c r="G697" i="6"/>
  <c r="P696" i="6"/>
  <c r="M696" i="6"/>
  <c r="J696" i="6"/>
  <c r="G696" i="6"/>
  <c r="P695" i="6"/>
  <c r="M695" i="6"/>
  <c r="J695" i="6"/>
  <c r="G695" i="6"/>
  <c r="P694" i="6"/>
  <c r="M694" i="6"/>
  <c r="J694" i="6"/>
  <c r="G694" i="6"/>
  <c r="P693" i="6"/>
  <c r="M693" i="6"/>
  <c r="J693" i="6"/>
  <c r="G693" i="6"/>
  <c r="P692" i="6"/>
  <c r="M692" i="6"/>
  <c r="J692" i="6"/>
  <c r="G692" i="6"/>
  <c r="P691" i="6"/>
  <c r="M691" i="6"/>
  <c r="J691" i="6"/>
  <c r="G691" i="6"/>
  <c r="P690" i="6"/>
  <c r="M690" i="6"/>
  <c r="J690" i="6"/>
  <c r="G690" i="6"/>
  <c r="P689" i="6"/>
  <c r="M689" i="6"/>
  <c r="J689" i="6"/>
  <c r="G689" i="6"/>
  <c r="P688" i="6"/>
  <c r="M688" i="6"/>
  <c r="J688" i="6"/>
  <c r="G688" i="6"/>
  <c r="P687" i="6"/>
  <c r="M687" i="6"/>
  <c r="J687" i="6"/>
  <c r="G687" i="6"/>
  <c r="P686" i="6"/>
  <c r="M686" i="6"/>
  <c r="J686" i="6"/>
  <c r="G686" i="6"/>
  <c r="P685" i="6"/>
  <c r="M685" i="6"/>
  <c r="J685" i="6"/>
  <c r="G685" i="6"/>
  <c r="P684" i="6"/>
  <c r="M684" i="6"/>
  <c r="J684" i="6"/>
  <c r="G684" i="6"/>
  <c r="P683" i="6"/>
  <c r="M683" i="6"/>
  <c r="J683" i="6"/>
  <c r="G683" i="6"/>
  <c r="P682" i="6"/>
  <c r="M682" i="6"/>
  <c r="J682" i="6"/>
  <c r="G682" i="6"/>
  <c r="P681" i="6"/>
  <c r="M681" i="6"/>
  <c r="J681" i="6"/>
  <c r="G681" i="6"/>
  <c r="P680" i="6"/>
  <c r="M680" i="6"/>
  <c r="J680" i="6"/>
  <c r="G680" i="6"/>
  <c r="P679" i="6"/>
  <c r="M679" i="6"/>
  <c r="J679" i="6"/>
  <c r="G679" i="6"/>
  <c r="P678" i="6"/>
  <c r="M678" i="6"/>
  <c r="J678" i="6"/>
  <c r="G678" i="6"/>
  <c r="P677" i="6"/>
  <c r="M677" i="6"/>
  <c r="J677" i="6"/>
  <c r="G677" i="6"/>
  <c r="P676" i="6"/>
  <c r="M676" i="6"/>
  <c r="J676" i="6"/>
  <c r="G676" i="6"/>
  <c r="P675" i="6"/>
  <c r="M675" i="6"/>
  <c r="J675" i="6"/>
  <c r="G675" i="6"/>
  <c r="P674" i="6"/>
  <c r="M674" i="6"/>
  <c r="J674" i="6"/>
  <c r="G674" i="6"/>
  <c r="P673" i="6"/>
  <c r="M673" i="6"/>
  <c r="J673" i="6"/>
  <c r="G673" i="6"/>
  <c r="P672" i="6"/>
  <c r="M672" i="6"/>
  <c r="J672" i="6"/>
  <c r="G672" i="6"/>
  <c r="P671" i="6"/>
  <c r="M671" i="6"/>
  <c r="J671" i="6"/>
  <c r="G671" i="6"/>
  <c r="P670" i="6"/>
  <c r="M670" i="6"/>
  <c r="J670" i="6"/>
  <c r="G670" i="6"/>
  <c r="P669" i="6"/>
  <c r="M669" i="6"/>
  <c r="J669" i="6"/>
  <c r="G669" i="6"/>
  <c r="P668" i="6"/>
  <c r="M668" i="6"/>
  <c r="J668" i="6"/>
  <c r="G668" i="6"/>
  <c r="P667" i="6"/>
  <c r="M667" i="6"/>
  <c r="J667" i="6"/>
  <c r="G667" i="6"/>
  <c r="P666" i="6"/>
  <c r="M666" i="6"/>
  <c r="J666" i="6"/>
  <c r="G666" i="6"/>
  <c r="P665" i="6"/>
  <c r="M665" i="6"/>
  <c r="J665" i="6"/>
  <c r="G665" i="6"/>
  <c r="P664" i="6"/>
  <c r="M664" i="6"/>
  <c r="J664" i="6"/>
  <c r="G664" i="6"/>
  <c r="P663" i="6"/>
  <c r="M663" i="6"/>
  <c r="J663" i="6"/>
  <c r="G663" i="6"/>
  <c r="P662" i="6"/>
  <c r="M662" i="6"/>
  <c r="J662" i="6"/>
  <c r="G662" i="6"/>
  <c r="P661" i="6"/>
  <c r="M661" i="6"/>
  <c r="J661" i="6"/>
  <c r="G661" i="6"/>
  <c r="P660" i="6"/>
  <c r="M660" i="6"/>
  <c r="J660" i="6"/>
  <c r="G660" i="6"/>
  <c r="P659" i="6"/>
  <c r="M659" i="6"/>
  <c r="J659" i="6"/>
  <c r="G659" i="6"/>
  <c r="P658" i="6"/>
  <c r="M658" i="6"/>
  <c r="J658" i="6"/>
  <c r="G658" i="6"/>
  <c r="P657" i="6"/>
  <c r="M657" i="6"/>
  <c r="J657" i="6"/>
  <c r="G657" i="6"/>
  <c r="P656" i="6"/>
  <c r="M656" i="6"/>
  <c r="J656" i="6"/>
  <c r="G656" i="6"/>
  <c r="P655" i="6"/>
  <c r="M655" i="6"/>
  <c r="J655" i="6"/>
  <c r="G655" i="6"/>
  <c r="P654" i="6"/>
  <c r="M654" i="6"/>
  <c r="J654" i="6"/>
  <c r="G654" i="6"/>
  <c r="P653" i="6"/>
  <c r="M653" i="6"/>
  <c r="J653" i="6"/>
  <c r="G653" i="6"/>
  <c r="P652" i="6"/>
  <c r="M652" i="6"/>
  <c r="J652" i="6"/>
  <c r="G652" i="6"/>
  <c r="P651" i="6"/>
  <c r="M651" i="6"/>
  <c r="J651" i="6"/>
  <c r="G651" i="6"/>
  <c r="P650" i="6"/>
  <c r="M650" i="6"/>
  <c r="J650" i="6"/>
  <c r="G650" i="6"/>
  <c r="P649" i="6"/>
  <c r="M649" i="6"/>
  <c r="J649" i="6"/>
  <c r="G649" i="6"/>
  <c r="P648" i="6"/>
  <c r="M648" i="6"/>
  <c r="J648" i="6"/>
  <c r="G648" i="6"/>
  <c r="P647" i="6"/>
  <c r="M647" i="6"/>
  <c r="J647" i="6"/>
  <c r="G647" i="6"/>
  <c r="P646" i="6"/>
  <c r="M646" i="6"/>
  <c r="J646" i="6"/>
  <c r="G646" i="6"/>
  <c r="P645" i="6"/>
  <c r="M645" i="6"/>
  <c r="J645" i="6"/>
  <c r="G645" i="6"/>
  <c r="P644" i="6"/>
  <c r="M644" i="6"/>
  <c r="J644" i="6"/>
  <c r="G644" i="6"/>
  <c r="P643" i="6"/>
  <c r="M643" i="6"/>
  <c r="J643" i="6"/>
  <c r="G643" i="6"/>
  <c r="P642" i="6"/>
  <c r="M642" i="6"/>
  <c r="J642" i="6"/>
  <c r="G642" i="6"/>
  <c r="P641" i="6"/>
  <c r="M641" i="6"/>
  <c r="J641" i="6"/>
  <c r="G641" i="6"/>
  <c r="P640" i="6"/>
  <c r="M640" i="6"/>
  <c r="J640" i="6"/>
  <c r="G640" i="6"/>
  <c r="P639" i="6"/>
  <c r="M639" i="6"/>
  <c r="J639" i="6"/>
  <c r="G639" i="6"/>
  <c r="P638" i="6"/>
  <c r="M638" i="6"/>
  <c r="J638" i="6"/>
  <c r="G638" i="6"/>
  <c r="P637" i="6"/>
  <c r="M637" i="6"/>
  <c r="J637" i="6"/>
  <c r="G637" i="6"/>
  <c r="P636" i="6"/>
  <c r="M636" i="6"/>
  <c r="J636" i="6"/>
  <c r="G636" i="6"/>
  <c r="P635" i="6"/>
  <c r="M635" i="6"/>
  <c r="J635" i="6"/>
  <c r="G635" i="6"/>
  <c r="P634" i="6"/>
  <c r="M634" i="6"/>
  <c r="J634" i="6"/>
  <c r="G634" i="6"/>
  <c r="P633" i="6"/>
  <c r="M633" i="6"/>
  <c r="J633" i="6"/>
  <c r="G633" i="6"/>
  <c r="P632" i="6"/>
  <c r="M632" i="6"/>
  <c r="J632" i="6"/>
  <c r="G632" i="6"/>
  <c r="P631" i="6"/>
  <c r="M631" i="6"/>
  <c r="J631" i="6"/>
  <c r="G631" i="6"/>
  <c r="P630" i="6"/>
  <c r="M630" i="6"/>
  <c r="J630" i="6"/>
  <c r="G630" i="6"/>
  <c r="P629" i="6"/>
  <c r="M629" i="6"/>
  <c r="J629" i="6"/>
  <c r="G629" i="6"/>
  <c r="P628" i="6"/>
  <c r="M628" i="6"/>
  <c r="J628" i="6"/>
  <c r="G628" i="6"/>
  <c r="P627" i="6"/>
  <c r="M627" i="6"/>
  <c r="J627" i="6"/>
  <c r="G627" i="6"/>
  <c r="P626" i="6"/>
  <c r="M626" i="6"/>
  <c r="J626" i="6"/>
  <c r="G626" i="6"/>
  <c r="P625" i="6"/>
  <c r="M625" i="6"/>
  <c r="J625" i="6"/>
  <c r="G625" i="6"/>
  <c r="P624" i="6"/>
  <c r="M624" i="6"/>
  <c r="J624" i="6"/>
  <c r="G624" i="6"/>
  <c r="P623" i="6"/>
  <c r="M623" i="6"/>
  <c r="J623" i="6"/>
  <c r="G623" i="6"/>
  <c r="P622" i="6"/>
  <c r="M622" i="6"/>
  <c r="J622" i="6"/>
  <c r="G622" i="6"/>
  <c r="P621" i="6"/>
  <c r="M621" i="6"/>
  <c r="J621" i="6"/>
  <c r="G621" i="6"/>
  <c r="P620" i="6"/>
  <c r="M620" i="6"/>
  <c r="J620" i="6"/>
  <c r="G620" i="6"/>
  <c r="P619" i="6"/>
  <c r="M619" i="6"/>
  <c r="J619" i="6"/>
  <c r="G619" i="6"/>
  <c r="P618" i="6"/>
  <c r="M618" i="6"/>
  <c r="J618" i="6"/>
  <c r="G618" i="6"/>
  <c r="P617" i="6"/>
  <c r="M617" i="6"/>
  <c r="J617" i="6"/>
  <c r="G617" i="6"/>
  <c r="P616" i="6"/>
  <c r="M616" i="6"/>
  <c r="J616" i="6"/>
  <c r="G616" i="6"/>
  <c r="P615" i="6"/>
  <c r="M615" i="6"/>
  <c r="J615" i="6"/>
  <c r="G615" i="6"/>
  <c r="P614" i="6"/>
  <c r="M614" i="6"/>
  <c r="J614" i="6"/>
  <c r="G614" i="6"/>
  <c r="P613" i="6"/>
  <c r="M613" i="6"/>
  <c r="J613" i="6"/>
  <c r="G613" i="6"/>
  <c r="P612" i="6"/>
  <c r="M612" i="6"/>
  <c r="J612" i="6"/>
  <c r="G612" i="6"/>
  <c r="P611" i="6"/>
  <c r="M611" i="6"/>
  <c r="J611" i="6"/>
  <c r="G611" i="6"/>
  <c r="P610" i="6"/>
  <c r="M610" i="6"/>
  <c r="J610" i="6"/>
  <c r="G610" i="6"/>
  <c r="P609" i="6"/>
  <c r="M609" i="6"/>
  <c r="J609" i="6"/>
  <c r="G609" i="6"/>
  <c r="P608" i="6"/>
  <c r="M608" i="6"/>
  <c r="J608" i="6"/>
  <c r="G608" i="6"/>
  <c r="P607" i="6"/>
  <c r="M607" i="6"/>
  <c r="J607" i="6"/>
  <c r="G607" i="6"/>
  <c r="P606" i="6"/>
  <c r="M606" i="6"/>
  <c r="J606" i="6"/>
  <c r="G606" i="6"/>
  <c r="P605" i="6"/>
  <c r="M605" i="6"/>
  <c r="J605" i="6"/>
  <c r="G605" i="6"/>
  <c r="P604" i="6"/>
  <c r="M604" i="6"/>
  <c r="J604" i="6"/>
  <c r="G604" i="6"/>
  <c r="P603" i="6"/>
  <c r="M603" i="6"/>
  <c r="J603" i="6"/>
  <c r="G603" i="6"/>
  <c r="P602" i="6"/>
  <c r="M602" i="6"/>
  <c r="J602" i="6"/>
  <c r="G602" i="6"/>
  <c r="P601" i="6"/>
  <c r="M601" i="6"/>
  <c r="J601" i="6"/>
  <c r="G601" i="6"/>
  <c r="P600" i="6"/>
  <c r="M600" i="6"/>
  <c r="J600" i="6"/>
  <c r="G600" i="6"/>
  <c r="P599" i="6"/>
  <c r="M599" i="6"/>
  <c r="J599" i="6"/>
  <c r="G599" i="6"/>
  <c r="P598" i="6"/>
  <c r="M598" i="6"/>
  <c r="J598" i="6"/>
  <c r="G598" i="6"/>
  <c r="P597" i="6"/>
  <c r="M597" i="6"/>
  <c r="J597" i="6"/>
  <c r="G597" i="6"/>
  <c r="P596" i="6"/>
  <c r="M596" i="6"/>
  <c r="J596" i="6"/>
  <c r="G596" i="6"/>
  <c r="P595" i="6"/>
  <c r="M595" i="6"/>
  <c r="J595" i="6"/>
  <c r="G595" i="6"/>
  <c r="P594" i="6"/>
  <c r="M594" i="6"/>
  <c r="J594" i="6"/>
  <c r="G594" i="6"/>
  <c r="P593" i="6"/>
  <c r="M593" i="6"/>
  <c r="J593" i="6"/>
  <c r="G593" i="6"/>
  <c r="P592" i="6"/>
  <c r="M592" i="6"/>
  <c r="J592" i="6"/>
  <c r="G592" i="6"/>
  <c r="P591" i="6"/>
  <c r="M591" i="6"/>
  <c r="J591" i="6"/>
  <c r="G591" i="6"/>
  <c r="P590" i="6"/>
  <c r="M590" i="6"/>
  <c r="J590" i="6"/>
  <c r="G590" i="6"/>
  <c r="P589" i="6"/>
  <c r="M589" i="6"/>
  <c r="J589" i="6"/>
  <c r="G589" i="6"/>
  <c r="P588" i="6"/>
  <c r="M588" i="6"/>
  <c r="J588" i="6"/>
  <c r="G588" i="6"/>
  <c r="P587" i="6"/>
  <c r="M587" i="6"/>
  <c r="J587" i="6"/>
  <c r="G587" i="6"/>
  <c r="P586" i="6"/>
  <c r="M586" i="6"/>
  <c r="J586" i="6"/>
  <c r="G586" i="6"/>
  <c r="P585" i="6"/>
  <c r="M585" i="6"/>
  <c r="J585" i="6"/>
  <c r="G585" i="6"/>
  <c r="P584" i="6"/>
  <c r="M584" i="6"/>
  <c r="J584" i="6"/>
  <c r="G584" i="6"/>
  <c r="P583" i="6"/>
  <c r="M583" i="6"/>
  <c r="J583" i="6"/>
  <c r="G583" i="6"/>
  <c r="P582" i="6"/>
  <c r="M582" i="6"/>
  <c r="J582" i="6"/>
  <c r="G582" i="6"/>
  <c r="P581" i="6"/>
  <c r="M581" i="6"/>
  <c r="J581" i="6"/>
  <c r="G581" i="6"/>
  <c r="P580" i="6"/>
  <c r="M580" i="6"/>
  <c r="J580" i="6"/>
  <c r="G580" i="6"/>
  <c r="P579" i="6"/>
  <c r="M579" i="6"/>
  <c r="J579" i="6"/>
  <c r="G579" i="6"/>
  <c r="P578" i="6"/>
  <c r="M578" i="6"/>
  <c r="J578" i="6"/>
  <c r="G578" i="6"/>
  <c r="P577" i="6"/>
  <c r="M577" i="6"/>
  <c r="J577" i="6"/>
  <c r="G577" i="6"/>
  <c r="P576" i="6"/>
  <c r="M576" i="6"/>
  <c r="J576" i="6"/>
  <c r="G576" i="6"/>
  <c r="P575" i="6"/>
  <c r="M575" i="6"/>
  <c r="J575" i="6"/>
  <c r="G575" i="6"/>
  <c r="P574" i="6"/>
  <c r="M574" i="6"/>
  <c r="J574" i="6"/>
  <c r="G574" i="6"/>
  <c r="P573" i="6"/>
  <c r="M573" i="6"/>
  <c r="J573" i="6"/>
  <c r="G573" i="6"/>
  <c r="P572" i="6"/>
  <c r="M572" i="6"/>
  <c r="J572" i="6"/>
  <c r="G572" i="6"/>
  <c r="P571" i="6"/>
  <c r="M571" i="6"/>
  <c r="J571" i="6"/>
  <c r="G571" i="6"/>
  <c r="P570" i="6"/>
  <c r="M570" i="6"/>
  <c r="J570" i="6"/>
  <c r="G570" i="6"/>
  <c r="P569" i="6"/>
  <c r="M569" i="6"/>
  <c r="J569" i="6"/>
  <c r="G569" i="6"/>
  <c r="P568" i="6"/>
  <c r="M568" i="6"/>
  <c r="J568" i="6"/>
  <c r="G568" i="6"/>
  <c r="P567" i="6"/>
  <c r="M567" i="6"/>
  <c r="J567" i="6"/>
  <c r="G567" i="6"/>
  <c r="P566" i="6"/>
  <c r="M566" i="6"/>
  <c r="J566" i="6"/>
  <c r="G566" i="6"/>
  <c r="P565" i="6"/>
  <c r="M565" i="6"/>
  <c r="J565" i="6"/>
  <c r="G565" i="6"/>
  <c r="P564" i="6"/>
  <c r="M564" i="6"/>
  <c r="J564" i="6"/>
  <c r="G564" i="6"/>
  <c r="P563" i="6"/>
  <c r="M563" i="6"/>
  <c r="J563" i="6"/>
  <c r="G563" i="6"/>
  <c r="P562" i="6"/>
  <c r="M562" i="6"/>
  <c r="J562" i="6"/>
  <c r="G562" i="6"/>
  <c r="P561" i="6"/>
  <c r="M561" i="6"/>
  <c r="J561" i="6"/>
  <c r="G561" i="6"/>
  <c r="P560" i="6"/>
  <c r="M560" i="6"/>
  <c r="J560" i="6"/>
  <c r="G560" i="6"/>
  <c r="P559" i="6"/>
  <c r="M559" i="6"/>
  <c r="J559" i="6"/>
  <c r="G559" i="6"/>
  <c r="P558" i="6"/>
  <c r="M558" i="6"/>
  <c r="J558" i="6"/>
  <c r="G558" i="6"/>
  <c r="P557" i="6"/>
  <c r="M557" i="6"/>
  <c r="J557" i="6"/>
  <c r="G557" i="6"/>
  <c r="P556" i="6"/>
  <c r="M556" i="6"/>
  <c r="J556" i="6"/>
  <c r="G556" i="6"/>
  <c r="P555" i="6"/>
  <c r="M555" i="6"/>
  <c r="J555" i="6"/>
  <c r="G555" i="6"/>
  <c r="P554" i="6"/>
  <c r="M554" i="6"/>
  <c r="J554" i="6"/>
  <c r="G554" i="6"/>
  <c r="P553" i="6"/>
  <c r="M553" i="6"/>
  <c r="J553" i="6"/>
  <c r="G553" i="6"/>
  <c r="P552" i="6"/>
  <c r="M552" i="6"/>
  <c r="J552" i="6"/>
  <c r="G552" i="6"/>
  <c r="P551" i="6"/>
  <c r="M551" i="6"/>
  <c r="J551" i="6"/>
  <c r="G551" i="6"/>
  <c r="P550" i="6"/>
  <c r="M550" i="6"/>
  <c r="J550" i="6"/>
  <c r="G550" i="6"/>
  <c r="P549" i="6"/>
  <c r="M549" i="6"/>
  <c r="J549" i="6"/>
  <c r="G549" i="6"/>
  <c r="P548" i="6"/>
  <c r="M548" i="6"/>
  <c r="J548" i="6"/>
  <c r="G548" i="6"/>
  <c r="P547" i="6"/>
  <c r="M547" i="6"/>
  <c r="J547" i="6"/>
  <c r="G547" i="6"/>
  <c r="P546" i="6"/>
  <c r="M546" i="6"/>
  <c r="J546" i="6"/>
  <c r="G546" i="6"/>
  <c r="P545" i="6"/>
  <c r="M545" i="6"/>
  <c r="J545" i="6"/>
  <c r="G545" i="6"/>
  <c r="P544" i="6"/>
  <c r="M544" i="6"/>
  <c r="J544" i="6"/>
  <c r="G544" i="6"/>
  <c r="P543" i="6"/>
  <c r="M543" i="6"/>
  <c r="J543" i="6"/>
  <c r="G543" i="6"/>
  <c r="P542" i="6"/>
  <c r="M542" i="6"/>
  <c r="J542" i="6"/>
  <c r="G542" i="6"/>
  <c r="P541" i="6"/>
  <c r="M541" i="6"/>
  <c r="J541" i="6"/>
  <c r="G541" i="6"/>
  <c r="P540" i="6"/>
  <c r="M540" i="6"/>
  <c r="J540" i="6"/>
  <c r="G540" i="6"/>
  <c r="P539" i="6"/>
  <c r="M539" i="6"/>
  <c r="J539" i="6"/>
  <c r="G539" i="6"/>
  <c r="P538" i="6"/>
  <c r="M538" i="6"/>
  <c r="J538" i="6"/>
  <c r="G538" i="6"/>
  <c r="P537" i="6"/>
  <c r="M537" i="6"/>
  <c r="J537" i="6"/>
  <c r="G537" i="6"/>
  <c r="P536" i="6"/>
  <c r="M536" i="6"/>
  <c r="J536" i="6"/>
  <c r="G536" i="6"/>
  <c r="P535" i="6"/>
  <c r="M535" i="6"/>
  <c r="J535" i="6"/>
  <c r="G535" i="6"/>
  <c r="P534" i="6"/>
  <c r="M534" i="6"/>
  <c r="J534" i="6"/>
  <c r="G534" i="6"/>
  <c r="P533" i="6"/>
  <c r="M533" i="6"/>
  <c r="J533" i="6"/>
  <c r="G533" i="6"/>
  <c r="P532" i="6"/>
  <c r="M532" i="6"/>
  <c r="J532" i="6"/>
  <c r="G532" i="6"/>
  <c r="P531" i="6"/>
  <c r="M531" i="6"/>
  <c r="J531" i="6"/>
  <c r="G531" i="6"/>
  <c r="P530" i="6"/>
  <c r="M530" i="6"/>
  <c r="J530" i="6"/>
  <c r="G530" i="6"/>
  <c r="P529" i="6"/>
  <c r="M529" i="6"/>
  <c r="J529" i="6"/>
  <c r="G529" i="6"/>
  <c r="P528" i="6"/>
  <c r="M528" i="6"/>
  <c r="J528" i="6"/>
  <c r="G528" i="6"/>
  <c r="P527" i="6"/>
  <c r="M527" i="6"/>
  <c r="J527" i="6"/>
  <c r="G527" i="6"/>
  <c r="P526" i="6"/>
  <c r="M526" i="6"/>
  <c r="J526" i="6"/>
  <c r="G526" i="6"/>
  <c r="P525" i="6"/>
  <c r="M525" i="6"/>
  <c r="J525" i="6"/>
  <c r="G525" i="6"/>
  <c r="P524" i="6"/>
  <c r="M524" i="6"/>
  <c r="J524" i="6"/>
  <c r="G524" i="6"/>
  <c r="P523" i="6"/>
  <c r="M523" i="6"/>
  <c r="J523" i="6"/>
  <c r="G523" i="6"/>
  <c r="P522" i="6"/>
  <c r="M522" i="6"/>
  <c r="J522" i="6"/>
  <c r="G522" i="6"/>
  <c r="P521" i="6"/>
  <c r="M521" i="6"/>
  <c r="J521" i="6"/>
  <c r="G521" i="6"/>
  <c r="P520" i="6"/>
  <c r="M520" i="6"/>
  <c r="J520" i="6"/>
  <c r="G520" i="6"/>
  <c r="P519" i="6"/>
  <c r="M519" i="6"/>
  <c r="J519" i="6"/>
  <c r="G519" i="6"/>
  <c r="P518" i="6"/>
  <c r="M518" i="6"/>
  <c r="J518" i="6"/>
  <c r="G518" i="6"/>
  <c r="P517" i="6"/>
  <c r="M517" i="6"/>
  <c r="J517" i="6"/>
  <c r="G517" i="6"/>
  <c r="P516" i="6"/>
  <c r="M516" i="6"/>
  <c r="J516" i="6"/>
  <c r="G516" i="6"/>
  <c r="P515" i="6"/>
  <c r="M515" i="6"/>
  <c r="J515" i="6"/>
  <c r="G515" i="6"/>
  <c r="P514" i="6"/>
  <c r="M514" i="6"/>
  <c r="J514" i="6"/>
  <c r="G514" i="6"/>
  <c r="P513" i="6"/>
  <c r="M513" i="6"/>
  <c r="J513" i="6"/>
  <c r="G513" i="6"/>
  <c r="P512" i="6"/>
  <c r="M512" i="6"/>
  <c r="J512" i="6"/>
  <c r="G512" i="6"/>
  <c r="P511" i="6"/>
  <c r="M511" i="6"/>
  <c r="J511" i="6"/>
  <c r="G511" i="6"/>
  <c r="P510" i="6"/>
  <c r="M510" i="6"/>
  <c r="J510" i="6"/>
  <c r="G510" i="6"/>
  <c r="P509" i="6"/>
  <c r="M509" i="6"/>
  <c r="J509" i="6"/>
  <c r="G509" i="6"/>
  <c r="P508" i="6"/>
  <c r="M508" i="6"/>
  <c r="J508" i="6"/>
  <c r="G508" i="6"/>
  <c r="P507" i="6"/>
  <c r="M507" i="6"/>
  <c r="J507" i="6"/>
  <c r="G507" i="6"/>
  <c r="P506" i="6"/>
  <c r="M506" i="6"/>
  <c r="J506" i="6"/>
  <c r="G506" i="6"/>
  <c r="P505" i="6"/>
  <c r="M505" i="6"/>
  <c r="J505" i="6"/>
  <c r="G505" i="6"/>
  <c r="P504" i="6"/>
  <c r="M504" i="6"/>
  <c r="J504" i="6"/>
  <c r="G504" i="6"/>
  <c r="P503" i="6"/>
  <c r="M503" i="6"/>
  <c r="J503" i="6"/>
  <c r="G503" i="6"/>
  <c r="P502" i="6"/>
  <c r="M502" i="6"/>
  <c r="J502" i="6"/>
  <c r="G502" i="6"/>
  <c r="P501" i="6"/>
  <c r="M501" i="6"/>
  <c r="J501" i="6"/>
  <c r="G501" i="6"/>
  <c r="P500" i="6"/>
  <c r="M500" i="6"/>
  <c r="J500" i="6"/>
  <c r="G500" i="6"/>
  <c r="P499" i="6"/>
  <c r="M499" i="6"/>
  <c r="J499" i="6"/>
  <c r="G499" i="6"/>
  <c r="P498" i="6"/>
  <c r="M498" i="6"/>
  <c r="J498" i="6"/>
  <c r="G498" i="6"/>
  <c r="P497" i="6"/>
  <c r="M497" i="6"/>
  <c r="J497" i="6"/>
  <c r="G497" i="6"/>
  <c r="P496" i="6"/>
  <c r="M496" i="6"/>
  <c r="J496" i="6"/>
  <c r="G496" i="6"/>
  <c r="P495" i="6"/>
  <c r="M495" i="6"/>
  <c r="J495" i="6"/>
  <c r="G495" i="6"/>
  <c r="P494" i="6"/>
  <c r="M494" i="6"/>
  <c r="J494" i="6"/>
  <c r="G494" i="6"/>
  <c r="P493" i="6"/>
  <c r="M493" i="6"/>
  <c r="J493" i="6"/>
  <c r="G493" i="6"/>
  <c r="P492" i="6"/>
  <c r="M492" i="6"/>
  <c r="J492" i="6"/>
  <c r="G492" i="6"/>
  <c r="P491" i="6"/>
  <c r="M491" i="6"/>
  <c r="J491" i="6"/>
  <c r="G491" i="6"/>
  <c r="P490" i="6"/>
  <c r="M490" i="6"/>
  <c r="J490" i="6"/>
  <c r="G490" i="6"/>
  <c r="P489" i="6"/>
  <c r="M489" i="6"/>
  <c r="J489" i="6"/>
  <c r="G489" i="6"/>
  <c r="P488" i="6"/>
  <c r="M488" i="6"/>
  <c r="J488" i="6"/>
  <c r="G488" i="6"/>
  <c r="P487" i="6"/>
  <c r="M487" i="6"/>
  <c r="J487" i="6"/>
  <c r="G487" i="6"/>
  <c r="P486" i="6"/>
  <c r="M486" i="6"/>
  <c r="J486" i="6"/>
  <c r="G486" i="6"/>
  <c r="P485" i="6"/>
  <c r="M485" i="6"/>
  <c r="J485" i="6"/>
  <c r="G485" i="6"/>
  <c r="P484" i="6"/>
  <c r="M484" i="6"/>
  <c r="J484" i="6"/>
  <c r="G484" i="6"/>
  <c r="P483" i="6"/>
  <c r="M483" i="6"/>
  <c r="J483" i="6"/>
  <c r="G483" i="6"/>
  <c r="P482" i="6"/>
  <c r="M482" i="6"/>
  <c r="J482" i="6"/>
  <c r="G482" i="6"/>
  <c r="P481" i="6"/>
  <c r="M481" i="6"/>
  <c r="J481" i="6"/>
  <c r="G481" i="6"/>
  <c r="P480" i="6"/>
  <c r="M480" i="6"/>
  <c r="J480" i="6"/>
  <c r="G480" i="6"/>
  <c r="P479" i="6"/>
  <c r="M479" i="6"/>
  <c r="J479" i="6"/>
  <c r="G479" i="6"/>
  <c r="P478" i="6"/>
  <c r="M478" i="6"/>
  <c r="J478" i="6"/>
  <c r="G478" i="6"/>
  <c r="P477" i="6"/>
  <c r="M477" i="6"/>
  <c r="J477" i="6"/>
  <c r="G477" i="6"/>
  <c r="P476" i="6"/>
  <c r="M476" i="6"/>
  <c r="J476" i="6"/>
  <c r="G476" i="6"/>
  <c r="P475" i="6"/>
  <c r="M475" i="6"/>
  <c r="J475" i="6"/>
  <c r="G475" i="6"/>
  <c r="P474" i="6"/>
  <c r="M474" i="6"/>
  <c r="J474" i="6"/>
  <c r="G474" i="6"/>
  <c r="P473" i="6"/>
  <c r="M473" i="6"/>
  <c r="J473" i="6"/>
  <c r="G473" i="6"/>
  <c r="P472" i="6"/>
  <c r="M472" i="6"/>
  <c r="J472" i="6"/>
  <c r="G472" i="6"/>
  <c r="P471" i="6"/>
  <c r="M471" i="6"/>
  <c r="J471" i="6"/>
  <c r="G471" i="6"/>
  <c r="P470" i="6"/>
  <c r="M470" i="6"/>
  <c r="J470" i="6"/>
  <c r="G470" i="6"/>
  <c r="P469" i="6"/>
  <c r="M469" i="6"/>
  <c r="J469" i="6"/>
  <c r="G469" i="6"/>
  <c r="P468" i="6"/>
  <c r="M468" i="6"/>
  <c r="J468" i="6"/>
  <c r="G468" i="6"/>
  <c r="P467" i="6"/>
  <c r="M467" i="6"/>
  <c r="J467" i="6"/>
  <c r="G467" i="6"/>
  <c r="P466" i="6"/>
  <c r="M466" i="6"/>
  <c r="J466" i="6"/>
  <c r="G466" i="6"/>
  <c r="P465" i="6"/>
  <c r="M465" i="6"/>
  <c r="J465" i="6"/>
  <c r="G465" i="6"/>
  <c r="P464" i="6"/>
  <c r="M464" i="6"/>
  <c r="J464" i="6"/>
  <c r="G464" i="6"/>
  <c r="P463" i="6"/>
  <c r="M463" i="6"/>
  <c r="J463" i="6"/>
  <c r="G463" i="6"/>
  <c r="P462" i="6"/>
  <c r="M462" i="6"/>
  <c r="J462" i="6"/>
  <c r="G462" i="6"/>
  <c r="P461" i="6"/>
  <c r="M461" i="6"/>
  <c r="J461" i="6"/>
  <c r="G461" i="6"/>
  <c r="P460" i="6"/>
  <c r="M460" i="6"/>
  <c r="J460" i="6"/>
  <c r="G460" i="6"/>
  <c r="P459" i="6"/>
  <c r="M459" i="6"/>
  <c r="J459" i="6"/>
  <c r="G459" i="6"/>
  <c r="P458" i="6"/>
  <c r="M458" i="6"/>
  <c r="J458" i="6"/>
  <c r="G458" i="6"/>
  <c r="P457" i="6"/>
  <c r="M457" i="6"/>
  <c r="J457" i="6"/>
  <c r="G457" i="6"/>
  <c r="P456" i="6"/>
  <c r="M456" i="6"/>
  <c r="J456" i="6"/>
  <c r="G456" i="6"/>
  <c r="P455" i="6"/>
  <c r="M455" i="6"/>
  <c r="J455" i="6"/>
  <c r="G455" i="6"/>
  <c r="P454" i="6"/>
  <c r="M454" i="6"/>
  <c r="J454" i="6"/>
  <c r="G454" i="6"/>
  <c r="P453" i="6"/>
  <c r="M453" i="6"/>
  <c r="J453" i="6"/>
  <c r="G453" i="6"/>
  <c r="P452" i="6"/>
  <c r="M452" i="6"/>
  <c r="J452" i="6"/>
  <c r="G452" i="6"/>
  <c r="P451" i="6"/>
  <c r="M451" i="6"/>
  <c r="J451" i="6"/>
  <c r="G451" i="6"/>
  <c r="P450" i="6"/>
  <c r="M450" i="6"/>
  <c r="J450" i="6"/>
  <c r="G450" i="6"/>
  <c r="P449" i="6"/>
  <c r="M449" i="6"/>
  <c r="J449" i="6"/>
  <c r="G449" i="6"/>
  <c r="P448" i="6"/>
  <c r="M448" i="6"/>
  <c r="J448" i="6"/>
  <c r="G448" i="6"/>
  <c r="P447" i="6"/>
  <c r="M447" i="6"/>
  <c r="J447" i="6"/>
  <c r="G447" i="6"/>
  <c r="P446" i="6"/>
  <c r="M446" i="6"/>
  <c r="J446" i="6"/>
  <c r="G446" i="6"/>
  <c r="P445" i="6"/>
  <c r="M445" i="6"/>
  <c r="J445" i="6"/>
  <c r="G445" i="6"/>
  <c r="P444" i="6"/>
  <c r="M444" i="6"/>
  <c r="J444" i="6"/>
  <c r="G444" i="6"/>
  <c r="P443" i="6"/>
  <c r="M443" i="6"/>
  <c r="J443" i="6"/>
  <c r="G443" i="6"/>
  <c r="P442" i="6"/>
  <c r="M442" i="6"/>
  <c r="J442" i="6"/>
  <c r="G442" i="6"/>
  <c r="P441" i="6"/>
  <c r="M441" i="6"/>
  <c r="J441" i="6"/>
  <c r="G441" i="6"/>
  <c r="P440" i="6"/>
  <c r="M440" i="6"/>
  <c r="J440" i="6"/>
  <c r="G440" i="6"/>
  <c r="P439" i="6"/>
  <c r="M439" i="6"/>
  <c r="J439" i="6"/>
  <c r="G439" i="6"/>
  <c r="P438" i="6"/>
  <c r="M438" i="6"/>
  <c r="J438" i="6"/>
  <c r="G438" i="6"/>
  <c r="P437" i="6"/>
  <c r="M437" i="6"/>
  <c r="J437" i="6"/>
  <c r="G437" i="6"/>
  <c r="P436" i="6"/>
  <c r="M436" i="6"/>
  <c r="J436" i="6"/>
  <c r="G436" i="6"/>
  <c r="P435" i="6"/>
  <c r="M435" i="6"/>
  <c r="J435" i="6"/>
  <c r="G435" i="6"/>
  <c r="P434" i="6"/>
  <c r="M434" i="6"/>
  <c r="J434" i="6"/>
  <c r="G434" i="6"/>
  <c r="P433" i="6"/>
  <c r="M433" i="6"/>
  <c r="J433" i="6"/>
  <c r="G433" i="6"/>
  <c r="P432" i="6"/>
  <c r="M432" i="6"/>
  <c r="J432" i="6"/>
  <c r="G432" i="6"/>
  <c r="P431" i="6"/>
  <c r="M431" i="6"/>
  <c r="J431" i="6"/>
  <c r="G431" i="6"/>
  <c r="P430" i="6"/>
  <c r="M430" i="6"/>
  <c r="J430" i="6"/>
  <c r="G430" i="6"/>
  <c r="P429" i="6"/>
  <c r="M429" i="6"/>
  <c r="J429" i="6"/>
  <c r="G429" i="6"/>
  <c r="P428" i="6"/>
  <c r="M428" i="6"/>
  <c r="J428" i="6"/>
  <c r="G428" i="6"/>
  <c r="P427" i="6"/>
  <c r="M427" i="6"/>
  <c r="J427" i="6"/>
  <c r="G427" i="6"/>
  <c r="P426" i="6"/>
  <c r="M426" i="6"/>
  <c r="J426" i="6"/>
  <c r="G426" i="6"/>
  <c r="P425" i="6"/>
  <c r="M425" i="6"/>
  <c r="J425" i="6"/>
  <c r="G425" i="6"/>
  <c r="P424" i="6"/>
  <c r="M424" i="6"/>
  <c r="J424" i="6"/>
  <c r="G424" i="6"/>
  <c r="P423" i="6"/>
  <c r="M423" i="6"/>
  <c r="J423" i="6"/>
  <c r="G423" i="6"/>
  <c r="P422" i="6"/>
  <c r="M422" i="6"/>
  <c r="J422" i="6"/>
  <c r="G422" i="6"/>
  <c r="P421" i="6"/>
  <c r="M421" i="6"/>
  <c r="J421" i="6"/>
  <c r="G421" i="6"/>
  <c r="P420" i="6"/>
  <c r="M420" i="6"/>
  <c r="J420" i="6"/>
  <c r="G420" i="6"/>
  <c r="P419" i="6"/>
  <c r="M419" i="6"/>
  <c r="J419" i="6"/>
  <c r="G419" i="6"/>
  <c r="P418" i="6"/>
  <c r="M418" i="6"/>
  <c r="J418" i="6"/>
  <c r="G418" i="6"/>
  <c r="P417" i="6"/>
  <c r="M417" i="6"/>
  <c r="J417" i="6"/>
  <c r="G417" i="6"/>
  <c r="P416" i="6"/>
  <c r="M416" i="6"/>
  <c r="J416" i="6"/>
  <c r="G416" i="6"/>
  <c r="P415" i="6"/>
  <c r="M415" i="6"/>
  <c r="J415" i="6"/>
  <c r="G415" i="6"/>
  <c r="P414" i="6"/>
  <c r="M414" i="6"/>
  <c r="J414" i="6"/>
  <c r="G414" i="6"/>
  <c r="P413" i="6"/>
  <c r="M413" i="6"/>
  <c r="J413" i="6"/>
  <c r="G413" i="6"/>
  <c r="P412" i="6"/>
  <c r="M412" i="6"/>
  <c r="J412" i="6"/>
  <c r="G412" i="6"/>
  <c r="P411" i="6"/>
  <c r="M411" i="6"/>
  <c r="J411" i="6"/>
  <c r="G411" i="6"/>
  <c r="P410" i="6"/>
  <c r="M410" i="6"/>
  <c r="J410" i="6"/>
  <c r="G410" i="6"/>
  <c r="P409" i="6"/>
  <c r="M409" i="6"/>
  <c r="J409" i="6"/>
  <c r="G409" i="6"/>
  <c r="P408" i="6"/>
  <c r="M408" i="6"/>
  <c r="J408" i="6"/>
  <c r="G408" i="6"/>
  <c r="P407" i="6"/>
  <c r="M407" i="6"/>
  <c r="J407" i="6"/>
  <c r="G407" i="6"/>
  <c r="P406" i="6"/>
  <c r="M406" i="6"/>
  <c r="J406" i="6"/>
  <c r="G406" i="6"/>
  <c r="P405" i="6"/>
  <c r="M405" i="6"/>
  <c r="J405" i="6"/>
  <c r="G405" i="6"/>
  <c r="P404" i="6"/>
  <c r="M404" i="6"/>
  <c r="J404" i="6"/>
  <c r="G404" i="6"/>
  <c r="P403" i="6"/>
  <c r="M403" i="6"/>
  <c r="J403" i="6"/>
  <c r="G403" i="6"/>
  <c r="P402" i="6"/>
  <c r="M402" i="6"/>
  <c r="J402" i="6"/>
  <c r="G402" i="6"/>
  <c r="P401" i="6"/>
  <c r="M401" i="6"/>
  <c r="J401" i="6"/>
  <c r="G401" i="6"/>
  <c r="P400" i="6"/>
  <c r="M400" i="6"/>
  <c r="J400" i="6"/>
  <c r="G400" i="6"/>
  <c r="P399" i="6"/>
  <c r="M399" i="6"/>
  <c r="J399" i="6"/>
  <c r="G399" i="6"/>
  <c r="P398" i="6"/>
  <c r="M398" i="6"/>
  <c r="J398" i="6"/>
  <c r="G398" i="6"/>
  <c r="P397" i="6"/>
  <c r="M397" i="6"/>
  <c r="J397" i="6"/>
  <c r="G397" i="6"/>
  <c r="P396" i="6"/>
  <c r="M396" i="6"/>
  <c r="J396" i="6"/>
  <c r="G396" i="6"/>
  <c r="P395" i="6"/>
  <c r="M395" i="6"/>
  <c r="J395" i="6"/>
  <c r="G395" i="6"/>
  <c r="P394" i="6"/>
  <c r="M394" i="6"/>
  <c r="J394" i="6"/>
  <c r="G394" i="6"/>
  <c r="P393" i="6"/>
  <c r="M393" i="6"/>
  <c r="J393" i="6"/>
  <c r="G393" i="6"/>
  <c r="P392" i="6"/>
  <c r="M392" i="6"/>
  <c r="J392" i="6"/>
  <c r="G392" i="6"/>
  <c r="P391" i="6"/>
  <c r="M391" i="6"/>
  <c r="J391" i="6"/>
  <c r="G391" i="6"/>
  <c r="P390" i="6"/>
  <c r="M390" i="6"/>
  <c r="J390" i="6"/>
  <c r="G390" i="6"/>
  <c r="P389" i="6"/>
  <c r="M389" i="6"/>
  <c r="J389" i="6"/>
  <c r="G389" i="6"/>
  <c r="P388" i="6"/>
  <c r="M388" i="6"/>
  <c r="J388" i="6"/>
  <c r="G388" i="6"/>
  <c r="P387" i="6"/>
  <c r="M387" i="6"/>
  <c r="J387" i="6"/>
  <c r="G387" i="6"/>
  <c r="P386" i="6"/>
  <c r="M386" i="6"/>
  <c r="J386" i="6"/>
  <c r="G386" i="6"/>
  <c r="P385" i="6"/>
  <c r="M385" i="6"/>
  <c r="J385" i="6"/>
  <c r="G385" i="6"/>
  <c r="P384" i="6"/>
  <c r="M384" i="6"/>
  <c r="J384" i="6"/>
  <c r="G384" i="6"/>
  <c r="P383" i="6"/>
  <c r="M383" i="6"/>
  <c r="J383" i="6"/>
  <c r="G383" i="6"/>
  <c r="P382" i="6"/>
  <c r="M382" i="6"/>
  <c r="J382" i="6"/>
  <c r="G382" i="6"/>
  <c r="P381" i="6"/>
  <c r="M381" i="6"/>
  <c r="J381" i="6"/>
  <c r="G381" i="6"/>
  <c r="P380" i="6"/>
  <c r="M380" i="6"/>
  <c r="J380" i="6"/>
  <c r="G380" i="6"/>
  <c r="P379" i="6"/>
  <c r="M379" i="6"/>
  <c r="J379" i="6"/>
  <c r="G379" i="6"/>
  <c r="P378" i="6"/>
  <c r="M378" i="6"/>
  <c r="J378" i="6"/>
  <c r="G378" i="6"/>
  <c r="P377" i="6"/>
  <c r="M377" i="6"/>
  <c r="J377" i="6"/>
  <c r="G377" i="6"/>
  <c r="P376" i="6"/>
  <c r="M376" i="6"/>
  <c r="J376" i="6"/>
  <c r="G376" i="6"/>
  <c r="P375" i="6"/>
  <c r="M375" i="6"/>
  <c r="J375" i="6"/>
  <c r="G375" i="6"/>
  <c r="P374" i="6"/>
  <c r="M374" i="6"/>
  <c r="J374" i="6"/>
  <c r="G374" i="6"/>
  <c r="P373" i="6"/>
  <c r="M373" i="6"/>
  <c r="J373" i="6"/>
  <c r="G373" i="6"/>
  <c r="P372" i="6"/>
  <c r="M372" i="6"/>
  <c r="J372" i="6"/>
  <c r="G372" i="6"/>
  <c r="P371" i="6"/>
  <c r="M371" i="6"/>
  <c r="J371" i="6"/>
  <c r="G371" i="6"/>
  <c r="P370" i="6"/>
  <c r="M370" i="6"/>
  <c r="J370" i="6"/>
  <c r="G370" i="6"/>
  <c r="P369" i="6"/>
  <c r="M369" i="6"/>
  <c r="J369" i="6"/>
  <c r="G369" i="6"/>
  <c r="P368" i="6"/>
  <c r="M368" i="6"/>
  <c r="J368" i="6"/>
  <c r="G368" i="6"/>
  <c r="P367" i="6"/>
  <c r="M367" i="6"/>
  <c r="J367" i="6"/>
  <c r="G367" i="6"/>
  <c r="P366" i="6"/>
  <c r="M366" i="6"/>
  <c r="J366" i="6"/>
  <c r="G366" i="6"/>
  <c r="P365" i="6"/>
  <c r="M365" i="6"/>
  <c r="J365" i="6"/>
  <c r="G365" i="6"/>
  <c r="P364" i="6"/>
  <c r="M364" i="6"/>
  <c r="J364" i="6"/>
  <c r="G364" i="6"/>
  <c r="P363" i="6"/>
  <c r="M363" i="6"/>
  <c r="J363" i="6"/>
  <c r="G363" i="6"/>
  <c r="P362" i="6"/>
  <c r="M362" i="6"/>
  <c r="J362" i="6"/>
  <c r="G362" i="6"/>
  <c r="P361" i="6"/>
  <c r="M361" i="6"/>
  <c r="J361" i="6"/>
  <c r="G361" i="6"/>
  <c r="P360" i="6"/>
  <c r="M360" i="6"/>
  <c r="J360" i="6"/>
  <c r="G360" i="6"/>
  <c r="P359" i="6"/>
  <c r="M359" i="6"/>
  <c r="J359" i="6"/>
  <c r="G359" i="6"/>
  <c r="P358" i="6"/>
  <c r="M358" i="6"/>
  <c r="J358" i="6"/>
  <c r="G358" i="6"/>
  <c r="P357" i="6"/>
  <c r="M357" i="6"/>
  <c r="J357" i="6"/>
  <c r="G357" i="6"/>
  <c r="P356" i="6"/>
  <c r="M356" i="6"/>
  <c r="J356" i="6"/>
  <c r="G356" i="6"/>
  <c r="P355" i="6"/>
  <c r="M355" i="6"/>
  <c r="J355" i="6"/>
  <c r="G355" i="6"/>
  <c r="P354" i="6"/>
  <c r="M354" i="6"/>
  <c r="J354" i="6"/>
  <c r="G354" i="6"/>
  <c r="P353" i="6"/>
  <c r="M353" i="6"/>
  <c r="J353" i="6"/>
  <c r="G353" i="6"/>
  <c r="P352" i="6"/>
  <c r="M352" i="6"/>
  <c r="J352" i="6"/>
  <c r="G352" i="6"/>
  <c r="P351" i="6"/>
  <c r="M351" i="6"/>
  <c r="J351" i="6"/>
  <c r="G351" i="6"/>
  <c r="P350" i="6"/>
  <c r="M350" i="6"/>
  <c r="J350" i="6"/>
  <c r="G350" i="6"/>
  <c r="P349" i="6"/>
  <c r="M349" i="6"/>
  <c r="J349" i="6"/>
  <c r="G349" i="6"/>
  <c r="P348" i="6"/>
  <c r="M348" i="6"/>
  <c r="J348" i="6"/>
  <c r="G348" i="6"/>
  <c r="P347" i="6"/>
  <c r="M347" i="6"/>
  <c r="J347" i="6"/>
  <c r="G347" i="6"/>
  <c r="P346" i="6"/>
  <c r="M346" i="6"/>
  <c r="J346" i="6"/>
  <c r="G346" i="6"/>
  <c r="P345" i="6"/>
  <c r="M345" i="6"/>
  <c r="J345" i="6"/>
  <c r="G345" i="6"/>
  <c r="P344" i="6"/>
  <c r="M344" i="6"/>
  <c r="J344" i="6"/>
  <c r="G344" i="6"/>
  <c r="P343" i="6"/>
  <c r="M343" i="6"/>
  <c r="J343" i="6"/>
  <c r="G343" i="6"/>
  <c r="P342" i="6"/>
  <c r="M342" i="6"/>
  <c r="J342" i="6"/>
  <c r="G342" i="6"/>
  <c r="P341" i="6"/>
  <c r="M341" i="6"/>
  <c r="J341" i="6"/>
  <c r="G341" i="6"/>
  <c r="P340" i="6"/>
  <c r="M340" i="6"/>
  <c r="J340" i="6"/>
  <c r="G340" i="6"/>
  <c r="P339" i="6"/>
  <c r="M339" i="6"/>
  <c r="J339" i="6"/>
  <c r="G339" i="6"/>
  <c r="P338" i="6"/>
  <c r="M338" i="6"/>
  <c r="J338" i="6"/>
  <c r="G338" i="6"/>
  <c r="P337" i="6"/>
  <c r="M337" i="6"/>
  <c r="J337" i="6"/>
  <c r="G337" i="6"/>
  <c r="P336" i="6"/>
  <c r="M336" i="6"/>
  <c r="J336" i="6"/>
  <c r="G336" i="6"/>
  <c r="P335" i="6"/>
  <c r="M335" i="6"/>
  <c r="J335" i="6"/>
  <c r="G335" i="6"/>
  <c r="P334" i="6"/>
  <c r="M334" i="6"/>
  <c r="J334" i="6"/>
  <c r="G334" i="6"/>
  <c r="P333" i="6"/>
  <c r="M333" i="6"/>
  <c r="J333" i="6"/>
  <c r="G333" i="6"/>
  <c r="P332" i="6"/>
  <c r="M332" i="6"/>
  <c r="J332" i="6"/>
  <c r="G332" i="6"/>
  <c r="P331" i="6"/>
  <c r="M331" i="6"/>
  <c r="J331" i="6"/>
  <c r="G331" i="6"/>
  <c r="P330" i="6"/>
  <c r="M330" i="6"/>
  <c r="J330" i="6"/>
  <c r="G330" i="6"/>
  <c r="P329" i="6"/>
  <c r="M329" i="6"/>
  <c r="J329" i="6"/>
  <c r="G329" i="6"/>
  <c r="P328" i="6"/>
  <c r="M328" i="6"/>
  <c r="J328" i="6"/>
  <c r="G328" i="6"/>
  <c r="P327" i="6"/>
  <c r="M327" i="6"/>
  <c r="J327" i="6"/>
  <c r="G327" i="6"/>
  <c r="P326" i="6"/>
  <c r="M326" i="6"/>
  <c r="J326" i="6"/>
  <c r="G326" i="6"/>
  <c r="P325" i="6"/>
  <c r="M325" i="6"/>
  <c r="J325" i="6"/>
  <c r="G325" i="6"/>
  <c r="P324" i="6"/>
  <c r="M324" i="6"/>
  <c r="J324" i="6"/>
  <c r="G324" i="6"/>
  <c r="P323" i="6"/>
  <c r="M323" i="6"/>
  <c r="J323" i="6"/>
  <c r="G323" i="6"/>
  <c r="P322" i="6"/>
  <c r="M322" i="6"/>
  <c r="J322" i="6"/>
  <c r="G322" i="6"/>
  <c r="P321" i="6"/>
  <c r="M321" i="6"/>
  <c r="J321" i="6"/>
  <c r="G321" i="6"/>
  <c r="P320" i="6"/>
  <c r="M320" i="6"/>
  <c r="J320" i="6"/>
  <c r="G320" i="6"/>
  <c r="P319" i="6"/>
  <c r="M319" i="6"/>
  <c r="J319" i="6"/>
  <c r="G319" i="6"/>
  <c r="P318" i="6"/>
  <c r="M318" i="6"/>
  <c r="J318" i="6"/>
  <c r="G318" i="6"/>
  <c r="P317" i="6"/>
  <c r="M317" i="6"/>
  <c r="J317" i="6"/>
  <c r="G317" i="6"/>
  <c r="P316" i="6"/>
  <c r="M316" i="6"/>
  <c r="J316" i="6"/>
  <c r="G316" i="6"/>
  <c r="P315" i="6"/>
  <c r="M315" i="6"/>
  <c r="J315" i="6"/>
  <c r="G315" i="6"/>
  <c r="P314" i="6"/>
  <c r="M314" i="6"/>
  <c r="J314" i="6"/>
  <c r="G314" i="6"/>
  <c r="P313" i="6"/>
  <c r="M313" i="6"/>
  <c r="J313" i="6"/>
  <c r="G313" i="6"/>
  <c r="P312" i="6"/>
  <c r="M312" i="6"/>
  <c r="J312" i="6"/>
  <c r="G312" i="6"/>
  <c r="P311" i="6"/>
  <c r="M311" i="6"/>
  <c r="J311" i="6"/>
  <c r="G311" i="6"/>
  <c r="P310" i="6"/>
  <c r="M310" i="6"/>
  <c r="J310" i="6"/>
  <c r="G310" i="6"/>
  <c r="P309" i="6"/>
  <c r="M309" i="6"/>
  <c r="J309" i="6"/>
  <c r="G309" i="6"/>
  <c r="P308" i="6"/>
  <c r="M308" i="6"/>
  <c r="J308" i="6"/>
  <c r="G308" i="6"/>
  <c r="P307" i="6"/>
  <c r="M307" i="6"/>
  <c r="J307" i="6"/>
  <c r="G307" i="6"/>
  <c r="P306" i="6"/>
  <c r="M306" i="6"/>
  <c r="J306" i="6"/>
  <c r="G306" i="6"/>
  <c r="P305" i="6"/>
  <c r="M305" i="6"/>
  <c r="J305" i="6"/>
  <c r="G305" i="6"/>
  <c r="P304" i="6"/>
  <c r="M304" i="6"/>
  <c r="J304" i="6"/>
  <c r="G304" i="6"/>
  <c r="P303" i="6"/>
  <c r="M303" i="6"/>
  <c r="J303" i="6"/>
  <c r="G303" i="6"/>
  <c r="P302" i="6"/>
  <c r="M302" i="6"/>
  <c r="J302" i="6"/>
  <c r="G302" i="6"/>
  <c r="P301" i="6"/>
  <c r="M301" i="6"/>
  <c r="J301" i="6"/>
  <c r="G301" i="6"/>
  <c r="P300" i="6"/>
  <c r="M300" i="6"/>
  <c r="J300" i="6"/>
  <c r="G300" i="6"/>
  <c r="P299" i="6"/>
  <c r="M299" i="6"/>
  <c r="J299" i="6"/>
  <c r="G299" i="6"/>
  <c r="P298" i="6"/>
  <c r="M298" i="6"/>
  <c r="J298" i="6"/>
  <c r="G298" i="6"/>
  <c r="P297" i="6"/>
  <c r="M297" i="6"/>
  <c r="J297" i="6"/>
  <c r="G297" i="6"/>
  <c r="P296" i="6"/>
  <c r="M296" i="6"/>
  <c r="J296" i="6"/>
  <c r="G296" i="6"/>
  <c r="P295" i="6"/>
  <c r="M295" i="6"/>
  <c r="J295" i="6"/>
  <c r="G295" i="6"/>
  <c r="P294" i="6"/>
  <c r="M294" i="6"/>
  <c r="J294" i="6"/>
  <c r="G294" i="6"/>
  <c r="P293" i="6"/>
  <c r="M293" i="6"/>
  <c r="J293" i="6"/>
  <c r="G293" i="6"/>
  <c r="P292" i="6"/>
  <c r="M292" i="6"/>
  <c r="J292" i="6"/>
  <c r="G292" i="6"/>
  <c r="P291" i="6"/>
  <c r="M291" i="6"/>
  <c r="J291" i="6"/>
  <c r="G291" i="6"/>
  <c r="P290" i="6"/>
  <c r="M290" i="6"/>
  <c r="J290" i="6"/>
  <c r="G290" i="6"/>
  <c r="P289" i="6"/>
  <c r="M289" i="6"/>
  <c r="J289" i="6"/>
  <c r="G289" i="6"/>
  <c r="P288" i="6"/>
  <c r="M288" i="6"/>
  <c r="J288" i="6"/>
  <c r="G288" i="6"/>
  <c r="P287" i="6"/>
  <c r="M287" i="6"/>
  <c r="J287" i="6"/>
  <c r="G287" i="6"/>
  <c r="P286" i="6"/>
  <c r="M286" i="6"/>
  <c r="J286" i="6"/>
  <c r="G286" i="6"/>
  <c r="P285" i="6"/>
  <c r="M285" i="6"/>
  <c r="J285" i="6"/>
  <c r="G285" i="6"/>
  <c r="P284" i="6"/>
  <c r="M284" i="6"/>
  <c r="J284" i="6"/>
  <c r="G284" i="6"/>
  <c r="P283" i="6"/>
  <c r="M283" i="6"/>
  <c r="J283" i="6"/>
  <c r="G283" i="6"/>
  <c r="P282" i="6"/>
  <c r="M282" i="6"/>
  <c r="J282" i="6"/>
  <c r="G282" i="6"/>
  <c r="P281" i="6"/>
  <c r="M281" i="6"/>
  <c r="J281" i="6"/>
  <c r="G281" i="6"/>
  <c r="P280" i="6"/>
  <c r="M280" i="6"/>
  <c r="J280" i="6"/>
  <c r="G280" i="6"/>
  <c r="P279" i="6"/>
  <c r="M279" i="6"/>
  <c r="J279" i="6"/>
  <c r="G279" i="6"/>
  <c r="P278" i="6"/>
  <c r="M278" i="6"/>
  <c r="J278" i="6"/>
  <c r="G278" i="6"/>
  <c r="P277" i="6"/>
  <c r="M277" i="6"/>
  <c r="J277" i="6"/>
  <c r="G277" i="6"/>
  <c r="P276" i="6"/>
  <c r="M276" i="6"/>
  <c r="J276" i="6"/>
  <c r="G276" i="6"/>
  <c r="P275" i="6"/>
  <c r="M275" i="6"/>
  <c r="J275" i="6"/>
  <c r="G275" i="6"/>
  <c r="P274" i="6"/>
  <c r="M274" i="6"/>
  <c r="J274" i="6"/>
  <c r="G274" i="6"/>
  <c r="P273" i="6"/>
  <c r="M273" i="6"/>
  <c r="J273" i="6"/>
  <c r="G273" i="6"/>
  <c r="P272" i="6"/>
  <c r="M272" i="6"/>
  <c r="J272" i="6"/>
  <c r="G272" i="6"/>
  <c r="P271" i="6"/>
  <c r="M271" i="6"/>
  <c r="J271" i="6"/>
  <c r="G271" i="6"/>
  <c r="P270" i="6"/>
  <c r="M270" i="6"/>
  <c r="J270" i="6"/>
  <c r="G270" i="6"/>
  <c r="P269" i="6"/>
  <c r="M269" i="6"/>
  <c r="J269" i="6"/>
  <c r="G269" i="6"/>
  <c r="P268" i="6"/>
  <c r="M268" i="6"/>
  <c r="J268" i="6"/>
  <c r="G268" i="6"/>
  <c r="P267" i="6"/>
  <c r="M267" i="6"/>
  <c r="J267" i="6"/>
  <c r="G267" i="6"/>
  <c r="P266" i="6"/>
  <c r="M266" i="6"/>
  <c r="J266" i="6"/>
  <c r="G266" i="6"/>
  <c r="P265" i="6"/>
  <c r="M265" i="6"/>
  <c r="J265" i="6"/>
  <c r="G265" i="6"/>
  <c r="P264" i="6"/>
  <c r="M264" i="6"/>
  <c r="J264" i="6"/>
  <c r="G264" i="6"/>
  <c r="P263" i="6"/>
  <c r="M263" i="6"/>
  <c r="J263" i="6"/>
  <c r="G263" i="6"/>
  <c r="P262" i="6"/>
  <c r="M262" i="6"/>
  <c r="J262" i="6"/>
  <c r="G262" i="6"/>
  <c r="P261" i="6"/>
  <c r="M261" i="6"/>
  <c r="J261" i="6"/>
  <c r="G261" i="6"/>
  <c r="P260" i="6"/>
  <c r="M260" i="6"/>
  <c r="J260" i="6"/>
  <c r="G260" i="6"/>
  <c r="P259" i="6"/>
  <c r="M259" i="6"/>
  <c r="J259" i="6"/>
  <c r="G259" i="6"/>
  <c r="P258" i="6"/>
  <c r="M258" i="6"/>
  <c r="J258" i="6"/>
  <c r="G258" i="6"/>
  <c r="P257" i="6"/>
  <c r="M257" i="6"/>
  <c r="J257" i="6"/>
  <c r="G257" i="6"/>
  <c r="P256" i="6"/>
  <c r="M256" i="6"/>
  <c r="J256" i="6"/>
  <c r="G256" i="6"/>
  <c r="P255" i="6"/>
  <c r="M255" i="6"/>
  <c r="J255" i="6"/>
  <c r="G255" i="6"/>
  <c r="P254" i="6"/>
  <c r="M254" i="6"/>
  <c r="J254" i="6"/>
  <c r="G254" i="6"/>
  <c r="P253" i="6"/>
  <c r="M253" i="6"/>
  <c r="J253" i="6"/>
  <c r="G253" i="6"/>
  <c r="P252" i="6"/>
  <c r="M252" i="6"/>
  <c r="J252" i="6"/>
  <c r="G252" i="6"/>
  <c r="P251" i="6"/>
  <c r="M251" i="6"/>
  <c r="J251" i="6"/>
  <c r="G251" i="6"/>
  <c r="P250" i="6"/>
  <c r="M250" i="6"/>
  <c r="J250" i="6"/>
  <c r="G250" i="6"/>
  <c r="P249" i="6"/>
  <c r="M249" i="6"/>
  <c r="J249" i="6"/>
  <c r="G249" i="6"/>
  <c r="P248" i="6"/>
  <c r="M248" i="6"/>
  <c r="J248" i="6"/>
  <c r="G248" i="6"/>
  <c r="P247" i="6"/>
  <c r="M247" i="6"/>
  <c r="J247" i="6"/>
  <c r="G247" i="6"/>
  <c r="P246" i="6"/>
  <c r="M246" i="6"/>
  <c r="J246" i="6"/>
  <c r="G246" i="6"/>
  <c r="P245" i="6"/>
  <c r="M245" i="6"/>
  <c r="J245" i="6"/>
  <c r="G245" i="6"/>
  <c r="P244" i="6"/>
  <c r="M244" i="6"/>
  <c r="J244" i="6"/>
  <c r="G244" i="6"/>
  <c r="P243" i="6"/>
  <c r="M243" i="6"/>
  <c r="J243" i="6"/>
  <c r="G243" i="6"/>
  <c r="P242" i="6"/>
  <c r="M242" i="6"/>
  <c r="J242" i="6"/>
  <c r="G242" i="6"/>
  <c r="P241" i="6"/>
  <c r="M241" i="6"/>
  <c r="J241" i="6"/>
  <c r="G241" i="6"/>
  <c r="P240" i="6"/>
  <c r="M240" i="6"/>
  <c r="J240" i="6"/>
  <c r="G240" i="6"/>
  <c r="P239" i="6"/>
  <c r="M239" i="6"/>
  <c r="J239" i="6"/>
  <c r="G239" i="6"/>
  <c r="P238" i="6"/>
  <c r="M238" i="6"/>
  <c r="J238" i="6"/>
  <c r="G238" i="6"/>
  <c r="P237" i="6"/>
  <c r="M237" i="6"/>
  <c r="J237" i="6"/>
  <c r="G237" i="6"/>
  <c r="P236" i="6"/>
  <c r="M236" i="6"/>
  <c r="J236" i="6"/>
  <c r="G236" i="6"/>
  <c r="P235" i="6"/>
  <c r="M235" i="6"/>
  <c r="J235" i="6"/>
  <c r="G235" i="6"/>
  <c r="P234" i="6"/>
  <c r="M234" i="6"/>
  <c r="J234" i="6"/>
  <c r="G234" i="6"/>
  <c r="P233" i="6"/>
  <c r="M233" i="6"/>
  <c r="J233" i="6"/>
  <c r="G233" i="6"/>
  <c r="P232" i="6"/>
  <c r="M232" i="6"/>
  <c r="J232" i="6"/>
  <c r="G232" i="6"/>
  <c r="P231" i="6"/>
  <c r="M231" i="6"/>
  <c r="J231" i="6"/>
  <c r="G231" i="6"/>
  <c r="P230" i="6"/>
  <c r="M230" i="6"/>
  <c r="J230" i="6"/>
  <c r="G230" i="6"/>
  <c r="P229" i="6"/>
  <c r="M229" i="6"/>
  <c r="J229" i="6"/>
  <c r="G229" i="6"/>
  <c r="P228" i="6"/>
  <c r="M228" i="6"/>
  <c r="J228" i="6"/>
  <c r="G228" i="6"/>
  <c r="P227" i="6"/>
  <c r="M227" i="6"/>
  <c r="J227" i="6"/>
  <c r="G227" i="6"/>
  <c r="P226" i="6"/>
  <c r="M226" i="6"/>
  <c r="J226" i="6"/>
  <c r="G226" i="6"/>
  <c r="P225" i="6"/>
  <c r="M225" i="6"/>
  <c r="J225" i="6"/>
  <c r="G225" i="6"/>
  <c r="P224" i="6"/>
  <c r="M224" i="6"/>
  <c r="J224" i="6"/>
  <c r="G224" i="6"/>
  <c r="P223" i="6"/>
  <c r="M223" i="6"/>
  <c r="J223" i="6"/>
  <c r="G223" i="6"/>
  <c r="P222" i="6"/>
  <c r="M222" i="6"/>
  <c r="J222" i="6"/>
  <c r="G222" i="6"/>
  <c r="P221" i="6"/>
  <c r="M221" i="6"/>
  <c r="J221" i="6"/>
  <c r="G221" i="6"/>
  <c r="P220" i="6"/>
  <c r="M220" i="6"/>
  <c r="J220" i="6"/>
  <c r="G220" i="6"/>
  <c r="P219" i="6"/>
  <c r="M219" i="6"/>
  <c r="J219" i="6"/>
  <c r="G219" i="6"/>
  <c r="P218" i="6"/>
  <c r="M218" i="6"/>
  <c r="J218" i="6"/>
  <c r="G218" i="6"/>
  <c r="P217" i="6"/>
  <c r="M217" i="6"/>
  <c r="J217" i="6"/>
  <c r="G217" i="6"/>
  <c r="P216" i="6"/>
  <c r="M216" i="6"/>
  <c r="J216" i="6"/>
  <c r="G216" i="6"/>
  <c r="P215" i="6"/>
  <c r="M215" i="6"/>
  <c r="J215" i="6"/>
  <c r="G215" i="6"/>
  <c r="P214" i="6"/>
  <c r="M214" i="6"/>
  <c r="J214" i="6"/>
  <c r="G214" i="6"/>
  <c r="P213" i="6"/>
  <c r="M213" i="6"/>
  <c r="J213" i="6"/>
  <c r="G213" i="6"/>
  <c r="P212" i="6"/>
  <c r="M212" i="6"/>
  <c r="J212" i="6"/>
  <c r="G212" i="6"/>
  <c r="P211" i="6"/>
  <c r="M211" i="6"/>
  <c r="J211" i="6"/>
  <c r="G211" i="6"/>
  <c r="P210" i="6"/>
  <c r="M210" i="6"/>
  <c r="J210" i="6"/>
  <c r="G210" i="6"/>
  <c r="P209" i="6"/>
  <c r="M209" i="6"/>
  <c r="J209" i="6"/>
  <c r="G209" i="6"/>
  <c r="P208" i="6"/>
  <c r="M208" i="6"/>
  <c r="J208" i="6"/>
  <c r="G208" i="6"/>
  <c r="P207" i="6"/>
  <c r="M207" i="6"/>
  <c r="J207" i="6"/>
  <c r="G207" i="6"/>
  <c r="P206" i="6"/>
  <c r="M206" i="6"/>
  <c r="J206" i="6"/>
  <c r="G206" i="6"/>
  <c r="P205" i="6"/>
  <c r="M205" i="6"/>
  <c r="J205" i="6"/>
  <c r="G205" i="6"/>
  <c r="P204" i="6"/>
  <c r="M204" i="6"/>
  <c r="J204" i="6"/>
  <c r="G204" i="6"/>
  <c r="P203" i="6"/>
  <c r="M203" i="6"/>
  <c r="J203" i="6"/>
  <c r="G203" i="6"/>
  <c r="P202" i="6"/>
  <c r="M202" i="6"/>
  <c r="J202" i="6"/>
  <c r="G202" i="6"/>
  <c r="P201" i="6"/>
  <c r="M201" i="6"/>
  <c r="J201" i="6"/>
  <c r="G201" i="6"/>
  <c r="P200" i="6"/>
  <c r="M200" i="6"/>
  <c r="J200" i="6"/>
  <c r="G200" i="6"/>
  <c r="P199" i="6"/>
  <c r="M199" i="6"/>
  <c r="J199" i="6"/>
  <c r="G199" i="6"/>
  <c r="P198" i="6"/>
  <c r="M198" i="6"/>
  <c r="J198" i="6"/>
  <c r="G198" i="6"/>
  <c r="P197" i="6"/>
  <c r="M197" i="6"/>
  <c r="J197" i="6"/>
  <c r="G197" i="6"/>
  <c r="P196" i="6"/>
  <c r="M196" i="6"/>
  <c r="J196" i="6"/>
  <c r="G196" i="6"/>
  <c r="P195" i="6"/>
  <c r="M195" i="6"/>
  <c r="J195" i="6"/>
  <c r="G195" i="6"/>
  <c r="P194" i="6"/>
  <c r="M194" i="6"/>
  <c r="J194" i="6"/>
  <c r="G194" i="6"/>
  <c r="P193" i="6"/>
  <c r="M193" i="6"/>
  <c r="J193" i="6"/>
  <c r="G193" i="6"/>
  <c r="P192" i="6"/>
  <c r="M192" i="6"/>
  <c r="J192" i="6"/>
  <c r="G192" i="6"/>
  <c r="P191" i="6"/>
  <c r="M191" i="6"/>
  <c r="J191" i="6"/>
  <c r="G191" i="6"/>
  <c r="P190" i="6"/>
  <c r="M190" i="6"/>
  <c r="J190" i="6"/>
  <c r="G190" i="6"/>
  <c r="P189" i="6"/>
  <c r="M189" i="6"/>
  <c r="J189" i="6"/>
  <c r="G189" i="6"/>
  <c r="P188" i="6"/>
  <c r="M188" i="6"/>
  <c r="J188" i="6"/>
  <c r="G188" i="6"/>
  <c r="P187" i="6"/>
  <c r="M187" i="6"/>
  <c r="J187" i="6"/>
  <c r="G187" i="6"/>
  <c r="P186" i="6"/>
  <c r="M186" i="6"/>
  <c r="J186" i="6"/>
  <c r="G186" i="6"/>
  <c r="P185" i="6"/>
  <c r="M185" i="6"/>
  <c r="J185" i="6"/>
  <c r="G185" i="6"/>
  <c r="P184" i="6"/>
  <c r="M184" i="6"/>
  <c r="J184" i="6"/>
  <c r="G184" i="6"/>
  <c r="P183" i="6"/>
  <c r="M183" i="6"/>
  <c r="J183" i="6"/>
  <c r="G183" i="6"/>
  <c r="P182" i="6"/>
  <c r="M182" i="6"/>
  <c r="J182" i="6"/>
  <c r="G182" i="6"/>
  <c r="P181" i="6"/>
  <c r="M181" i="6"/>
  <c r="J181" i="6"/>
  <c r="G181" i="6"/>
  <c r="P180" i="6"/>
  <c r="M180" i="6"/>
  <c r="J180" i="6"/>
  <c r="G180" i="6"/>
  <c r="P179" i="6"/>
  <c r="M179" i="6"/>
  <c r="J179" i="6"/>
  <c r="G179" i="6"/>
  <c r="P178" i="6"/>
  <c r="M178" i="6"/>
  <c r="J178" i="6"/>
  <c r="G178" i="6"/>
  <c r="P177" i="6"/>
  <c r="M177" i="6"/>
  <c r="J177" i="6"/>
  <c r="G177" i="6"/>
  <c r="P176" i="6"/>
  <c r="M176" i="6"/>
  <c r="J176" i="6"/>
  <c r="G176" i="6"/>
  <c r="P175" i="6"/>
  <c r="M175" i="6"/>
  <c r="J175" i="6"/>
  <c r="G175" i="6"/>
  <c r="P174" i="6"/>
  <c r="M174" i="6"/>
  <c r="J174" i="6"/>
  <c r="G174" i="6"/>
  <c r="P173" i="6"/>
  <c r="M173" i="6"/>
  <c r="J173" i="6"/>
  <c r="G173" i="6"/>
  <c r="P172" i="6"/>
  <c r="M172" i="6"/>
  <c r="J172" i="6"/>
  <c r="G172" i="6"/>
  <c r="P171" i="6"/>
  <c r="M171" i="6"/>
  <c r="J171" i="6"/>
  <c r="G171" i="6"/>
  <c r="P170" i="6"/>
  <c r="M170" i="6"/>
  <c r="J170" i="6"/>
  <c r="G170" i="6"/>
  <c r="P169" i="6"/>
  <c r="M169" i="6"/>
  <c r="J169" i="6"/>
  <c r="G169" i="6"/>
  <c r="P168" i="6"/>
  <c r="M168" i="6"/>
  <c r="J168" i="6"/>
  <c r="G168" i="6"/>
  <c r="P167" i="6"/>
  <c r="M167" i="6"/>
  <c r="J167" i="6"/>
  <c r="G167" i="6"/>
  <c r="P166" i="6"/>
  <c r="M166" i="6"/>
  <c r="J166" i="6"/>
  <c r="G166" i="6"/>
  <c r="P165" i="6"/>
  <c r="M165" i="6"/>
  <c r="J165" i="6"/>
  <c r="G165" i="6"/>
  <c r="P164" i="6"/>
  <c r="M164" i="6"/>
  <c r="J164" i="6"/>
  <c r="G164" i="6"/>
  <c r="P163" i="6"/>
  <c r="M163" i="6"/>
  <c r="J163" i="6"/>
  <c r="G163" i="6"/>
  <c r="P162" i="6"/>
  <c r="M162" i="6"/>
  <c r="J162" i="6"/>
  <c r="G162" i="6"/>
  <c r="P161" i="6"/>
  <c r="M161" i="6"/>
  <c r="J161" i="6"/>
  <c r="G161" i="6"/>
  <c r="P160" i="6"/>
  <c r="M160" i="6"/>
  <c r="J160" i="6"/>
  <c r="G160" i="6"/>
  <c r="P159" i="6"/>
  <c r="M159" i="6"/>
  <c r="J159" i="6"/>
  <c r="G159" i="6"/>
  <c r="P158" i="6"/>
  <c r="M158" i="6"/>
  <c r="J158" i="6"/>
  <c r="G158" i="6"/>
  <c r="P157" i="6"/>
  <c r="M157" i="6"/>
  <c r="J157" i="6"/>
  <c r="G157" i="6"/>
  <c r="P156" i="6"/>
  <c r="M156" i="6"/>
  <c r="J156" i="6"/>
  <c r="G156" i="6"/>
  <c r="P155" i="6"/>
  <c r="M155" i="6"/>
  <c r="J155" i="6"/>
  <c r="G155" i="6"/>
  <c r="P154" i="6"/>
  <c r="M154" i="6"/>
  <c r="J154" i="6"/>
  <c r="G154" i="6"/>
  <c r="P153" i="6"/>
  <c r="M153" i="6"/>
  <c r="J153" i="6"/>
  <c r="G153" i="6"/>
  <c r="P152" i="6"/>
  <c r="M152" i="6"/>
  <c r="J152" i="6"/>
  <c r="G152" i="6"/>
  <c r="P151" i="6"/>
  <c r="M151" i="6"/>
  <c r="J151" i="6"/>
  <c r="G151" i="6"/>
  <c r="P150" i="6"/>
  <c r="M150" i="6"/>
  <c r="J150" i="6"/>
  <c r="G150" i="6"/>
  <c r="P149" i="6"/>
  <c r="M149" i="6"/>
  <c r="J149" i="6"/>
  <c r="G149" i="6"/>
  <c r="P148" i="6"/>
  <c r="M148" i="6"/>
  <c r="J148" i="6"/>
  <c r="G148" i="6"/>
  <c r="P147" i="6"/>
  <c r="M147" i="6"/>
  <c r="J147" i="6"/>
  <c r="G147" i="6"/>
  <c r="P146" i="6"/>
  <c r="M146" i="6"/>
  <c r="J146" i="6"/>
  <c r="G146" i="6"/>
  <c r="P145" i="6"/>
  <c r="M145" i="6"/>
  <c r="J145" i="6"/>
  <c r="G145" i="6"/>
  <c r="P144" i="6"/>
  <c r="M144" i="6"/>
  <c r="J144" i="6"/>
  <c r="G144" i="6"/>
  <c r="P143" i="6"/>
  <c r="M143" i="6"/>
  <c r="J143" i="6"/>
  <c r="G143" i="6"/>
  <c r="P142" i="6"/>
  <c r="M142" i="6"/>
  <c r="J142" i="6"/>
  <c r="G142" i="6"/>
  <c r="P141" i="6"/>
  <c r="M141" i="6"/>
  <c r="J141" i="6"/>
  <c r="G141" i="6"/>
  <c r="P140" i="6"/>
  <c r="M140" i="6"/>
  <c r="J140" i="6"/>
  <c r="G140" i="6"/>
  <c r="P139" i="6"/>
  <c r="M139" i="6"/>
  <c r="J139" i="6"/>
  <c r="G139" i="6"/>
  <c r="P138" i="6"/>
  <c r="M138" i="6"/>
  <c r="J138" i="6"/>
  <c r="G138" i="6"/>
  <c r="P137" i="6"/>
  <c r="M137" i="6"/>
  <c r="J137" i="6"/>
  <c r="G137" i="6"/>
  <c r="P136" i="6"/>
  <c r="M136" i="6"/>
  <c r="J136" i="6"/>
  <c r="G136" i="6"/>
  <c r="P135" i="6"/>
  <c r="M135" i="6"/>
  <c r="J135" i="6"/>
  <c r="G135" i="6"/>
  <c r="P134" i="6"/>
  <c r="M134" i="6"/>
  <c r="J134" i="6"/>
  <c r="G134" i="6"/>
  <c r="P133" i="6"/>
  <c r="M133" i="6"/>
  <c r="J133" i="6"/>
  <c r="G133" i="6"/>
  <c r="P132" i="6"/>
  <c r="M132" i="6"/>
  <c r="J132" i="6"/>
  <c r="G132" i="6"/>
  <c r="P131" i="6"/>
  <c r="M131" i="6"/>
  <c r="J131" i="6"/>
  <c r="G131" i="6"/>
  <c r="P130" i="6"/>
  <c r="M130" i="6"/>
  <c r="J130" i="6"/>
  <c r="G130" i="6"/>
  <c r="P129" i="6"/>
  <c r="M129" i="6"/>
  <c r="J129" i="6"/>
  <c r="G129" i="6"/>
  <c r="P128" i="6"/>
  <c r="M128" i="6"/>
  <c r="J128" i="6"/>
  <c r="G128" i="6"/>
  <c r="P127" i="6"/>
  <c r="M127" i="6"/>
  <c r="J127" i="6"/>
  <c r="G127" i="6"/>
  <c r="P126" i="6"/>
  <c r="M126" i="6"/>
  <c r="J126" i="6"/>
  <c r="G126" i="6"/>
  <c r="P125" i="6"/>
  <c r="M125" i="6"/>
  <c r="J125" i="6"/>
  <c r="G125" i="6"/>
  <c r="P124" i="6"/>
  <c r="M124" i="6"/>
  <c r="J124" i="6"/>
  <c r="G124" i="6"/>
  <c r="P123" i="6"/>
  <c r="M123" i="6"/>
  <c r="J123" i="6"/>
  <c r="G123" i="6"/>
  <c r="P122" i="6"/>
  <c r="M122" i="6"/>
  <c r="J122" i="6"/>
  <c r="G122" i="6"/>
  <c r="P121" i="6"/>
  <c r="M121" i="6"/>
  <c r="J121" i="6"/>
  <c r="G121" i="6"/>
  <c r="P120" i="6"/>
  <c r="M120" i="6"/>
  <c r="J120" i="6"/>
  <c r="G120" i="6"/>
  <c r="P119" i="6"/>
  <c r="M119" i="6"/>
  <c r="J119" i="6"/>
  <c r="G119" i="6"/>
  <c r="P118" i="6"/>
  <c r="M118" i="6"/>
  <c r="J118" i="6"/>
  <c r="G118" i="6"/>
  <c r="P117" i="6"/>
  <c r="M117" i="6"/>
  <c r="J117" i="6"/>
  <c r="G117" i="6"/>
  <c r="P116" i="6"/>
  <c r="M116" i="6"/>
  <c r="J116" i="6"/>
  <c r="G116" i="6"/>
  <c r="P115" i="6"/>
  <c r="M115" i="6"/>
  <c r="J115" i="6"/>
  <c r="G115" i="6"/>
  <c r="P114" i="6"/>
  <c r="M114" i="6"/>
  <c r="J114" i="6"/>
  <c r="G114" i="6"/>
  <c r="P113" i="6"/>
  <c r="M113" i="6"/>
  <c r="J113" i="6"/>
  <c r="G113" i="6"/>
  <c r="P112" i="6"/>
  <c r="M112" i="6"/>
  <c r="J112" i="6"/>
  <c r="G112" i="6"/>
  <c r="P111" i="6"/>
  <c r="M111" i="6"/>
  <c r="J111" i="6"/>
  <c r="G111" i="6"/>
  <c r="P110" i="6"/>
  <c r="M110" i="6"/>
  <c r="J110" i="6"/>
  <c r="G110" i="6"/>
  <c r="P109" i="6"/>
  <c r="M109" i="6"/>
  <c r="J109" i="6"/>
  <c r="G109" i="6"/>
  <c r="P108" i="6"/>
  <c r="M108" i="6"/>
  <c r="J108" i="6"/>
  <c r="G108" i="6"/>
  <c r="P107" i="6"/>
  <c r="M107" i="6"/>
  <c r="J107" i="6"/>
  <c r="G107" i="6"/>
  <c r="P106" i="6"/>
  <c r="M106" i="6"/>
  <c r="J106" i="6"/>
  <c r="G106" i="6"/>
  <c r="P105" i="6"/>
  <c r="M105" i="6"/>
  <c r="J105" i="6"/>
  <c r="G105" i="6"/>
  <c r="P104" i="6"/>
  <c r="M104" i="6"/>
  <c r="J104" i="6"/>
  <c r="G104" i="6"/>
  <c r="P103" i="6"/>
  <c r="M103" i="6"/>
  <c r="J103" i="6"/>
  <c r="G103" i="6"/>
  <c r="P102" i="6"/>
  <c r="M102" i="6"/>
  <c r="J102" i="6"/>
  <c r="G102" i="6"/>
  <c r="P101" i="6"/>
  <c r="M101" i="6"/>
  <c r="J101" i="6"/>
  <c r="G101" i="6"/>
  <c r="P100" i="6"/>
  <c r="M100" i="6"/>
  <c r="J100" i="6"/>
  <c r="G100" i="6"/>
  <c r="P99" i="6"/>
  <c r="M99" i="6"/>
  <c r="J99" i="6"/>
  <c r="G99" i="6"/>
  <c r="P98" i="6"/>
  <c r="M98" i="6"/>
  <c r="J98" i="6"/>
  <c r="G98" i="6"/>
  <c r="P97" i="6"/>
  <c r="M97" i="6"/>
  <c r="J97" i="6"/>
  <c r="G97" i="6"/>
  <c r="P96" i="6"/>
  <c r="M96" i="6"/>
  <c r="J96" i="6"/>
  <c r="G96" i="6"/>
  <c r="P95" i="6"/>
  <c r="M95" i="6"/>
  <c r="J95" i="6"/>
  <c r="G95" i="6"/>
  <c r="P94" i="6"/>
  <c r="M94" i="6"/>
  <c r="J94" i="6"/>
  <c r="G94" i="6"/>
  <c r="P93" i="6"/>
  <c r="M93" i="6"/>
  <c r="J93" i="6"/>
  <c r="G93" i="6"/>
  <c r="P92" i="6"/>
  <c r="M92" i="6"/>
  <c r="J92" i="6"/>
  <c r="G92" i="6"/>
  <c r="P91" i="6"/>
  <c r="M91" i="6"/>
  <c r="J91" i="6"/>
  <c r="G91" i="6"/>
  <c r="P90" i="6"/>
  <c r="M90" i="6"/>
  <c r="J90" i="6"/>
  <c r="G90" i="6"/>
  <c r="P89" i="6"/>
  <c r="M89" i="6"/>
  <c r="J89" i="6"/>
  <c r="G89" i="6"/>
  <c r="P88" i="6"/>
  <c r="M88" i="6"/>
  <c r="J88" i="6"/>
  <c r="G88" i="6"/>
  <c r="P87" i="6"/>
  <c r="M87" i="6"/>
  <c r="J87" i="6"/>
  <c r="G87" i="6"/>
  <c r="P86" i="6"/>
  <c r="M86" i="6"/>
  <c r="J86" i="6"/>
  <c r="G86" i="6"/>
  <c r="P85" i="6"/>
  <c r="M85" i="6"/>
  <c r="J85" i="6"/>
  <c r="G85" i="6"/>
  <c r="P84" i="6"/>
  <c r="M84" i="6"/>
  <c r="J84" i="6"/>
  <c r="G84" i="6"/>
  <c r="P83" i="6"/>
  <c r="M83" i="6"/>
  <c r="J83" i="6"/>
  <c r="G83" i="6"/>
  <c r="P82" i="6"/>
  <c r="M82" i="6"/>
  <c r="J82" i="6"/>
  <c r="G82" i="6"/>
  <c r="P81" i="6"/>
  <c r="M81" i="6"/>
  <c r="J81" i="6"/>
  <c r="G81" i="6"/>
  <c r="P80" i="6"/>
  <c r="M80" i="6"/>
  <c r="J80" i="6"/>
  <c r="G80" i="6"/>
  <c r="P79" i="6"/>
  <c r="M79" i="6"/>
  <c r="J79" i="6"/>
  <c r="G79" i="6"/>
  <c r="P78" i="6"/>
  <c r="M78" i="6"/>
  <c r="J78" i="6"/>
  <c r="G78" i="6"/>
  <c r="P77" i="6"/>
  <c r="M77" i="6"/>
  <c r="J77" i="6"/>
  <c r="G77" i="6"/>
  <c r="P76" i="6"/>
  <c r="M76" i="6"/>
  <c r="J76" i="6"/>
  <c r="G76" i="6"/>
  <c r="P75" i="6"/>
  <c r="M75" i="6"/>
  <c r="J75" i="6"/>
  <c r="G75" i="6"/>
  <c r="P74" i="6"/>
  <c r="M74" i="6"/>
  <c r="J74" i="6"/>
  <c r="G74" i="6"/>
  <c r="P73" i="6"/>
  <c r="M73" i="6"/>
  <c r="J73" i="6"/>
  <c r="G73" i="6"/>
  <c r="P72" i="6"/>
  <c r="M72" i="6"/>
  <c r="J72" i="6"/>
  <c r="G72" i="6"/>
  <c r="P71" i="6"/>
  <c r="M71" i="6"/>
  <c r="J71" i="6"/>
  <c r="G71" i="6"/>
  <c r="P70" i="6"/>
  <c r="M70" i="6"/>
  <c r="J70" i="6"/>
  <c r="G70" i="6"/>
  <c r="P69" i="6"/>
  <c r="M69" i="6"/>
  <c r="J69" i="6"/>
  <c r="G69" i="6"/>
  <c r="P68" i="6"/>
  <c r="M68" i="6"/>
  <c r="J68" i="6"/>
  <c r="G68" i="6"/>
  <c r="P67" i="6"/>
  <c r="M67" i="6"/>
  <c r="J67" i="6"/>
  <c r="G67" i="6"/>
  <c r="P66" i="6"/>
  <c r="M66" i="6"/>
  <c r="J66" i="6"/>
  <c r="G66" i="6"/>
  <c r="P65" i="6"/>
  <c r="M65" i="6"/>
  <c r="J65" i="6"/>
  <c r="G65" i="6"/>
  <c r="P64" i="6"/>
  <c r="M64" i="6"/>
  <c r="J64" i="6"/>
  <c r="G64" i="6"/>
  <c r="P63" i="6"/>
  <c r="M63" i="6"/>
  <c r="J63" i="6"/>
  <c r="G63" i="6"/>
  <c r="P62" i="6"/>
  <c r="M62" i="6"/>
  <c r="J62" i="6"/>
  <c r="G62" i="6"/>
  <c r="P61" i="6"/>
  <c r="M61" i="6"/>
  <c r="J61" i="6"/>
  <c r="G61" i="6"/>
  <c r="P60" i="6"/>
  <c r="M60" i="6"/>
  <c r="J60" i="6"/>
  <c r="G60" i="6"/>
  <c r="P59" i="6"/>
  <c r="M59" i="6"/>
  <c r="J59" i="6"/>
  <c r="G59" i="6"/>
  <c r="P58" i="6"/>
  <c r="M58" i="6"/>
  <c r="J58" i="6"/>
  <c r="G58" i="6"/>
  <c r="P57" i="6"/>
  <c r="M57" i="6"/>
  <c r="J57" i="6"/>
  <c r="G57" i="6"/>
  <c r="P56" i="6"/>
  <c r="M56" i="6"/>
  <c r="J56" i="6"/>
  <c r="G56" i="6"/>
  <c r="P55" i="6"/>
  <c r="M55" i="6"/>
  <c r="J55" i="6"/>
  <c r="G55" i="6"/>
  <c r="P54" i="6"/>
  <c r="M54" i="6"/>
  <c r="J54" i="6"/>
  <c r="G54" i="6"/>
  <c r="P53" i="6"/>
  <c r="M53" i="6"/>
  <c r="J53" i="6"/>
  <c r="G53" i="6"/>
  <c r="P52" i="6"/>
  <c r="M52" i="6"/>
  <c r="J52" i="6"/>
  <c r="G52" i="6"/>
  <c r="P51" i="6"/>
  <c r="M51" i="6"/>
  <c r="J51" i="6"/>
  <c r="G51" i="6"/>
  <c r="P50" i="6"/>
  <c r="M50" i="6"/>
  <c r="J50" i="6"/>
  <c r="G50" i="6"/>
  <c r="P49" i="6"/>
  <c r="M49" i="6"/>
  <c r="J49" i="6"/>
  <c r="G49" i="6"/>
  <c r="P48" i="6"/>
  <c r="M48" i="6"/>
  <c r="J48" i="6"/>
  <c r="G48" i="6"/>
  <c r="P47" i="6"/>
  <c r="M47" i="6"/>
  <c r="J47" i="6"/>
  <c r="G47" i="6"/>
  <c r="P46" i="6"/>
  <c r="M46" i="6"/>
  <c r="J46" i="6"/>
  <c r="G46" i="6"/>
  <c r="P45" i="6"/>
  <c r="M45" i="6"/>
  <c r="J45" i="6"/>
  <c r="G45" i="6"/>
  <c r="P44" i="6"/>
  <c r="M44" i="6"/>
  <c r="J44" i="6"/>
  <c r="G44" i="6"/>
  <c r="P43" i="6"/>
  <c r="M43" i="6"/>
  <c r="J43" i="6"/>
  <c r="G43" i="6"/>
  <c r="P42" i="6"/>
  <c r="M42" i="6"/>
  <c r="J42" i="6"/>
  <c r="G42" i="6"/>
  <c r="P41" i="6"/>
  <c r="M41" i="6"/>
  <c r="J41" i="6"/>
  <c r="G41" i="6"/>
  <c r="P40" i="6"/>
  <c r="M40" i="6"/>
  <c r="J40" i="6"/>
  <c r="G40" i="6"/>
  <c r="P39" i="6"/>
  <c r="M39" i="6"/>
  <c r="J39" i="6"/>
  <c r="G39" i="6"/>
  <c r="P38" i="6"/>
  <c r="M38" i="6"/>
  <c r="J38" i="6"/>
  <c r="G38" i="6"/>
  <c r="P37" i="6"/>
  <c r="M37" i="6"/>
  <c r="J37" i="6"/>
  <c r="G37" i="6"/>
  <c r="P36" i="6"/>
  <c r="M36" i="6"/>
  <c r="J36" i="6"/>
  <c r="G36" i="6"/>
  <c r="P35" i="6"/>
  <c r="M35" i="6"/>
  <c r="J35" i="6"/>
  <c r="G35" i="6"/>
  <c r="P34" i="6"/>
  <c r="M34" i="6"/>
  <c r="J34" i="6"/>
  <c r="G34" i="6"/>
  <c r="P33" i="6"/>
  <c r="M33" i="6"/>
  <c r="J33" i="6"/>
  <c r="G33" i="6"/>
  <c r="P32" i="6"/>
  <c r="M32" i="6"/>
  <c r="J32" i="6"/>
  <c r="G32" i="6"/>
  <c r="P31" i="6"/>
  <c r="M31" i="6"/>
  <c r="J31" i="6"/>
  <c r="G31" i="6"/>
  <c r="P30" i="6"/>
  <c r="M30" i="6"/>
  <c r="J30" i="6"/>
  <c r="G30" i="6"/>
  <c r="O11" i="6"/>
  <c r="L11" i="6"/>
  <c r="I11" i="6"/>
  <c r="F11" i="6"/>
  <c r="F4" i="6"/>
  <c r="F3" i="6"/>
  <c r="V13" i="4"/>
  <c r="U13" i="4"/>
  <c r="T13" i="4"/>
  <c r="S13" i="4"/>
  <c r="N61" i="22" s="1"/>
  <c r="R13" i="4"/>
  <c r="Q13" i="4"/>
  <c r="P13" i="4"/>
  <c r="O13" i="4"/>
  <c r="N13" i="4"/>
  <c r="M13" i="4"/>
  <c r="L13" i="4"/>
  <c r="K13" i="4"/>
  <c r="J13" i="4"/>
  <c r="I13" i="4"/>
  <c r="N64" i="22" s="1"/>
  <c r="H13" i="4"/>
  <c r="F10" i="4"/>
  <c r="F4" i="4"/>
  <c r="F3" i="4"/>
  <c r="R15" i="3"/>
  <c r="Q15" i="3"/>
  <c r="P15" i="3"/>
  <c r="O15" i="3"/>
  <c r="N15" i="3"/>
  <c r="M15" i="3"/>
  <c r="L15" i="3"/>
  <c r="K15" i="3"/>
  <c r="J15" i="3"/>
  <c r="I15" i="3"/>
  <c r="H15" i="3"/>
  <c r="G15" i="3"/>
  <c r="F10" i="3"/>
  <c r="F4" i="3"/>
  <c r="F3" i="3"/>
  <c r="J123" i="16"/>
  <c r="I123" i="16"/>
  <c r="H123" i="16"/>
  <c r="G123" i="16"/>
  <c r="F123" i="16"/>
  <c r="D121" i="16"/>
  <c r="D120" i="16"/>
  <c r="D119" i="16"/>
  <c r="D118" i="16"/>
  <c r="BM117" i="16"/>
  <c r="BL117" i="16"/>
  <c r="BK117" i="16"/>
  <c r="BN117" i="16" s="1"/>
  <c r="BJ117" i="16"/>
  <c r="AY117" i="16"/>
  <c r="AX117" i="16"/>
  <c r="AW117" i="16"/>
  <c r="AZ117" i="16" s="1"/>
  <c r="AV117" i="16"/>
  <c r="AK117" i="16"/>
  <c r="AJ117" i="16"/>
  <c r="AI117" i="16"/>
  <c r="AL117" i="16" s="1"/>
  <c r="AH117" i="16"/>
  <c r="W117" i="16"/>
  <c r="V117" i="16"/>
  <c r="U117" i="16"/>
  <c r="X117" i="16" s="1"/>
  <c r="T117" i="16"/>
  <c r="BM116" i="16"/>
  <c r="BL116" i="16"/>
  <c r="BK116" i="16"/>
  <c r="BN116" i="16" s="1"/>
  <c r="BJ116" i="16"/>
  <c r="AY116" i="16"/>
  <c r="AX116" i="16"/>
  <c r="AW116" i="16"/>
  <c r="AZ116" i="16" s="1"/>
  <c r="AV116" i="16"/>
  <c r="AK116" i="16"/>
  <c r="AJ116" i="16"/>
  <c r="AI116" i="16"/>
  <c r="AL116" i="16" s="1"/>
  <c r="AH116" i="16"/>
  <c r="W116" i="16"/>
  <c r="V116" i="16"/>
  <c r="U116" i="16"/>
  <c r="X116" i="16" s="1"/>
  <c r="T116" i="16"/>
  <c r="BM115" i="16"/>
  <c r="BL115" i="16"/>
  <c r="BK115" i="16"/>
  <c r="BN115" i="16" s="1"/>
  <c r="BJ115" i="16"/>
  <c r="AZ115" i="16"/>
  <c r="AY115" i="16"/>
  <c r="AX115" i="16"/>
  <c r="AW115" i="16"/>
  <c r="AV115" i="16"/>
  <c r="AK115" i="16"/>
  <c r="AJ115" i="16"/>
  <c r="AI115" i="16"/>
  <c r="AL115" i="16" s="1"/>
  <c r="AH115" i="16"/>
  <c r="W115" i="16"/>
  <c r="V115" i="16"/>
  <c r="U115" i="16"/>
  <c r="X115" i="16" s="1"/>
  <c r="T115" i="16"/>
  <c r="E115" i="16"/>
  <c r="I126" i="16" s="1"/>
  <c r="BM114" i="16"/>
  <c r="BL114" i="16"/>
  <c r="BK114" i="16"/>
  <c r="BN114" i="16" s="1"/>
  <c r="BJ114" i="16"/>
  <c r="AY114" i="16"/>
  <c r="AX114" i="16"/>
  <c r="AW114" i="16"/>
  <c r="AZ114" i="16" s="1"/>
  <c r="AV114" i="16"/>
  <c r="AK114" i="16"/>
  <c r="AJ114" i="16"/>
  <c r="AI114" i="16"/>
  <c r="AL114" i="16" s="1"/>
  <c r="AH114" i="16"/>
  <c r="W114" i="16"/>
  <c r="V114" i="16"/>
  <c r="U114" i="16"/>
  <c r="X114" i="16" s="1"/>
  <c r="T114" i="16"/>
  <c r="BM113" i="16"/>
  <c r="BL113" i="16"/>
  <c r="BK113" i="16"/>
  <c r="BN113" i="16" s="1"/>
  <c r="BJ113" i="16"/>
  <c r="AY113" i="16"/>
  <c r="AP135" i="16" s="1"/>
  <c r="AX113" i="16"/>
  <c r="AW113" i="16"/>
  <c r="AZ113" i="16" s="1"/>
  <c r="AV113" i="16"/>
  <c r="AK113" i="16"/>
  <c r="AI113" i="16"/>
  <c r="AH113" i="16"/>
  <c r="W113" i="16"/>
  <c r="V113" i="16"/>
  <c r="U113" i="16"/>
  <c r="X113" i="16" s="1"/>
  <c r="T113" i="16"/>
  <c r="J102" i="16"/>
  <c r="J100" i="16"/>
  <c r="I100" i="16"/>
  <c r="H100" i="16"/>
  <c r="G100" i="16"/>
  <c r="F100" i="16"/>
  <c r="D98" i="16"/>
  <c r="D97" i="16"/>
  <c r="D96" i="16"/>
  <c r="D95" i="16"/>
  <c r="BN94" i="16"/>
  <c r="BL94" i="16"/>
  <c r="BJ94" i="16"/>
  <c r="AZ94" i="16"/>
  <c r="AX94" i="16"/>
  <c r="AV94" i="16"/>
  <c r="AJ94" i="16"/>
  <c r="AH94" i="16"/>
  <c r="X94" i="16"/>
  <c r="W94" i="16"/>
  <c r="V94" i="16"/>
  <c r="U94" i="16"/>
  <c r="T94" i="16"/>
  <c r="BM93" i="16"/>
  <c r="BL93" i="16"/>
  <c r="BK93" i="16"/>
  <c r="BN93" i="16" s="1"/>
  <c r="BJ93" i="16"/>
  <c r="AY93" i="16"/>
  <c r="AX93" i="16"/>
  <c r="AW93" i="16"/>
  <c r="AZ93" i="16" s="1"/>
  <c r="AV93" i="16"/>
  <c r="AK93" i="16"/>
  <c r="AJ93" i="16"/>
  <c r="AI93" i="16"/>
  <c r="AL93" i="16" s="1"/>
  <c r="AH93" i="16"/>
  <c r="W93" i="16"/>
  <c r="V93" i="16"/>
  <c r="U93" i="16"/>
  <c r="X93" i="16" s="1"/>
  <c r="T93" i="16"/>
  <c r="BM92" i="16"/>
  <c r="BL92" i="16"/>
  <c r="BK92" i="16"/>
  <c r="BN92" i="16" s="1"/>
  <c r="BJ92" i="16"/>
  <c r="AY92" i="16"/>
  <c r="AX92" i="16"/>
  <c r="AW92" i="16"/>
  <c r="AZ92" i="16" s="1"/>
  <c r="AV92" i="16"/>
  <c r="AK92" i="16"/>
  <c r="AJ92" i="16"/>
  <c r="AI92" i="16"/>
  <c r="AL92" i="16" s="1"/>
  <c r="AH92" i="16"/>
  <c r="W92" i="16"/>
  <c r="V92" i="16"/>
  <c r="U92" i="16"/>
  <c r="X92" i="16" s="1"/>
  <c r="T92" i="16"/>
  <c r="E92" i="16"/>
  <c r="I103" i="16" s="1"/>
  <c r="BM91" i="16"/>
  <c r="BL91" i="16"/>
  <c r="BK91" i="16"/>
  <c r="BN91" i="16" s="1"/>
  <c r="BJ91" i="16"/>
  <c r="AY91" i="16"/>
  <c r="AX91" i="16"/>
  <c r="AW91" i="16"/>
  <c r="AZ91" i="16" s="1"/>
  <c r="AV91" i="16"/>
  <c r="AK91" i="16"/>
  <c r="AI91" i="16"/>
  <c r="AL91" i="16" s="1"/>
  <c r="AH91" i="16"/>
  <c r="W91" i="16"/>
  <c r="V91" i="16"/>
  <c r="U91" i="16"/>
  <c r="X91" i="16" s="1"/>
  <c r="T91" i="16"/>
  <c r="BM90" i="16"/>
  <c r="BL90" i="16"/>
  <c r="BK90" i="16"/>
  <c r="BN90" i="16" s="1"/>
  <c r="BJ90" i="16"/>
  <c r="AY90" i="16"/>
  <c r="AX90" i="16"/>
  <c r="AW90" i="16"/>
  <c r="AZ90" i="16" s="1"/>
  <c r="AV90" i="16"/>
  <c r="AK90" i="16"/>
  <c r="AI90" i="16"/>
  <c r="AL90" i="16" s="1"/>
  <c r="AH90" i="16"/>
  <c r="W90" i="16"/>
  <c r="V90" i="16"/>
  <c r="U90" i="16"/>
  <c r="X90" i="16" s="1"/>
  <c r="T90" i="16"/>
  <c r="J77" i="16"/>
  <c r="I77" i="16"/>
  <c r="H77" i="16"/>
  <c r="G77" i="16"/>
  <c r="F77" i="16"/>
  <c r="D75" i="16"/>
  <c r="D74" i="16"/>
  <c r="D73" i="16"/>
  <c r="D72" i="16"/>
  <c r="BM71" i="16"/>
  <c r="BL71" i="16"/>
  <c r="BK71" i="16"/>
  <c r="BN71" i="16" s="1"/>
  <c r="BJ71" i="16"/>
  <c r="AY71" i="16"/>
  <c r="AX71" i="16"/>
  <c r="AW71" i="16"/>
  <c r="AZ71" i="16" s="1"/>
  <c r="AV71" i="16"/>
  <c r="AK71" i="16"/>
  <c r="AJ71" i="16"/>
  <c r="AI71" i="16"/>
  <c r="AL71" i="16" s="1"/>
  <c r="AH71" i="16"/>
  <c r="W71" i="16"/>
  <c r="V71" i="16"/>
  <c r="U71" i="16"/>
  <c r="X71" i="16" s="1"/>
  <c r="T71" i="16"/>
  <c r="BM70" i="16"/>
  <c r="BL70" i="16"/>
  <c r="BK70" i="16"/>
  <c r="BN70" i="16" s="1"/>
  <c r="BJ70" i="16"/>
  <c r="AY70" i="16"/>
  <c r="AX70" i="16"/>
  <c r="AW70" i="16"/>
  <c r="AZ70" i="16" s="1"/>
  <c r="AV70" i="16"/>
  <c r="AK70" i="16"/>
  <c r="AJ70" i="16"/>
  <c r="AI70" i="16"/>
  <c r="AL70" i="16" s="1"/>
  <c r="AH70" i="16"/>
  <c r="W70" i="16"/>
  <c r="V70" i="16"/>
  <c r="U70" i="16"/>
  <c r="X70" i="16" s="1"/>
  <c r="T70" i="16"/>
  <c r="BM69" i="16"/>
  <c r="BL69" i="16"/>
  <c r="BK69" i="16"/>
  <c r="BN69" i="16" s="1"/>
  <c r="BJ69" i="16"/>
  <c r="AY69" i="16"/>
  <c r="AX69" i="16"/>
  <c r="AW69" i="16"/>
  <c r="AZ69" i="16" s="1"/>
  <c r="AV69" i="16"/>
  <c r="AL69" i="16"/>
  <c r="AK69" i="16"/>
  <c r="AJ69" i="16"/>
  <c r="AI69" i="16"/>
  <c r="AH69" i="16"/>
  <c r="W69" i="16"/>
  <c r="V69" i="16"/>
  <c r="U69" i="16"/>
  <c r="X69" i="16" s="1"/>
  <c r="T69" i="16"/>
  <c r="E69" i="16"/>
  <c r="H81" i="16" s="1"/>
  <c r="BM68" i="16"/>
  <c r="BL68" i="16"/>
  <c r="BK68" i="16"/>
  <c r="BN68" i="16" s="1"/>
  <c r="BJ68" i="16"/>
  <c r="AY68" i="16"/>
  <c r="AX68" i="16"/>
  <c r="AW68" i="16"/>
  <c r="AZ68" i="16" s="1"/>
  <c r="AV68" i="16"/>
  <c r="AK68" i="16"/>
  <c r="AJ68" i="16"/>
  <c r="AI68" i="16"/>
  <c r="AL68" i="16" s="1"/>
  <c r="AH68" i="16"/>
  <c r="W68" i="16"/>
  <c r="V68" i="16"/>
  <c r="U68" i="16"/>
  <c r="X68" i="16" s="1"/>
  <c r="T68" i="16"/>
  <c r="BM67" i="16"/>
  <c r="BL67" i="16"/>
  <c r="BK67" i="16"/>
  <c r="BN67" i="16" s="1"/>
  <c r="BJ67" i="16"/>
  <c r="AY67" i="16"/>
  <c r="AX67" i="16"/>
  <c r="AW67" i="16"/>
  <c r="AZ67" i="16" s="1"/>
  <c r="AV67" i="16"/>
  <c r="AK67" i="16"/>
  <c r="AJ67" i="16"/>
  <c r="AI67" i="16"/>
  <c r="AL67" i="16" s="1"/>
  <c r="AH67" i="16"/>
  <c r="W67" i="16"/>
  <c r="V67" i="16"/>
  <c r="U67" i="16"/>
  <c r="X67" i="16" s="1"/>
  <c r="T67" i="16"/>
  <c r="J54" i="16"/>
  <c r="I54" i="16"/>
  <c r="H54" i="16"/>
  <c r="G54" i="16"/>
  <c r="F54" i="16"/>
  <c r="D52" i="16"/>
  <c r="D51" i="16"/>
  <c r="D50" i="16"/>
  <c r="D49" i="16"/>
  <c r="BN48" i="16"/>
  <c r="BL48" i="16"/>
  <c r="BJ48" i="16"/>
  <c r="AV48" i="16"/>
  <c r="AH48" i="16"/>
  <c r="W48" i="16"/>
  <c r="V48" i="16"/>
  <c r="U48" i="16"/>
  <c r="X48" i="16" s="1"/>
  <c r="T48" i="16"/>
  <c r="BM47" i="16"/>
  <c r="BL47" i="16"/>
  <c r="BK47" i="16"/>
  <c r="BN47" i="16" s="1"/>
  <c r="BJ47" i="16"/>
  <c r="AY47" i="16"/>
  <c r="AX47" i="16"/>
  <c r="AW47" i="16"/>
  <c r="AZ47" i="16" s="1"/>
  <c r="AV47" i="16"/>
  <c r="AL47" i="16"/>
  <c r="AK47" i="16"/>
  <c r="AJ47" i="16"/>
  <c r="AH47" i="16"/>
  <c r="W47" i="16"/>
  <c r="V47" i="16"/>
  <c r="U47" i="16"/>
  <c r="X47" i="16" s="1"/>
  <c r="T47" i="16"/>
  <c r="BM46" i="16"/>
  <c r="BL46" i="16"/>
  <c r="BK46" i="16"/>
  <c r="BN46" i="16" s="1"/>
  <c r="BJ46" i="16"/>
  <c r="AY46" i="16"/>
  <c r="AX46" i="16"/>
  <c r="AW46" i="16"/>
  <c r="AZ46" i="16" s="1"/>
  <c r="AV46" i="16"/>
  <c r="AL46" i="16"/>
  <c r="AK46" i="16"/>
  <c r="AJ46" i="16"/>
  <c r="AH46" i="16"/>
  <c r="W46" i="16"/>
  <c r="V46" i="16"/>
  <c r="U46" i="16"/>
  <c r="X46" i="16" s="1"/>
  <c r="T46" i="16"/>
  <c r="E46" i="16"/>
  <c r="I58" i="16" s="1"/>
  <c r="BM45" i="16"/>
  <c r="BL45" i="16"/>
  <c r="BK45" i="16"/>
  <c r="BN45" i="16" s="1"/>
  <c r="BJ45" i="16"/>
  <c r="AY45" i="16"/>
  <c r="AX45" i="16"/>
  <c r="AW45" i="16"/>
  <c r="AZ45" i="16" s="1"/>
  <c r="AV45" i="16"/>
  <c r="AK45" i="16"/>
  <c r="AJ45" i="16"/>
  <c r="AI45" i="16"/>
  <c r="AL45" i="16" s="1"/>
  <c r="AH45" i="16"/>
  <c r="W45" i="16"/>
  <c r="V45" i="16"/>
  <c r="U45" i="16"/>
  <c r="X45" i="16" s="1"/>
  <c r="T45" i="16"/>
  <c r="BM44" i="16"/>
  <c r="BL44" i="16"/>
  <c r="BK44" i="16"/>
  <c r="BN44" i="16" s="1"/>
  <c r="BJ44" i="16"/>
  <c r="AY44" i="16"/>
  <c r="AX44" i="16"/>
  <c r="AW44" i="16"/>
  <c r="AZ44" i="16" s="1"/>
  <c r="AV44" i="16"/>
  <c r="AK44" i="16"/>
  <c r="AJ44" i="16"/>
  <c r="AI44" i="16"/>
  <c r="AL44" i="16" s="1"/>
  <c r="AH44" i="16"/>
  <c r="W44" i="16"/>
  <c r="V44" i="16"/>
  <c r="U44" i="16"/>
  <c r="X44" i="16" s="1"/>
  <c r="T44" i="16"/>
  <c r="J31" i="16"/>
  <c r="I31" i="16"/>
  <c r="H31" i="16"/>
  <c r="G31" i="16"/>
  <c r="F31" i="16"/>
  <c r="D29" i="16"/>
  <c r="D28" i="16"/>
  <c r="D27" i="16"/>
  <c r="D26" i="16"/>
  <c r="BM25" i="16"/>
  <c r="BL25" i="16"/>
  <c r="BK25" i="16"/>
  <c r="BN25" i="16" s="1"/>
  <c r="BJ25" i="16"/>
  <c r="AY25" i="16"/>
  <c r="AX25" i="16"/>
  <c r="AW25" i="16"/>
  <c r="AZ25" i="16" s="1"/>
  <c r="AV25" i="16"/>
  <c r="AK25" i="16"/>
  <c r="AJ25" i="16"/>
  <c r="AI25" i="16"/>
  <c r="AL25" i="16" s="1"/>
  <c r="AH25" i="16"/>
  <c r="W25" i="16"/>
  <c r="V25" i="16"/>
  <c r="U25" i="16"/>
  <c r="X25" i="16" s="1"/>
  <c r="T25" i="16"/>
  <c r="BM24" i="16"/>
  <c r="BL24" i="16"/>
  <c r="BK24" i="16"/>
  <c r="BN24" i="16" s="1"/>
  <c r="BJ24" i="16"/>
  <c r="AY24" i="16"/>
  <c r="AX24" i="16"/>
  <c r="AW24" i="16"/>
  <c r="AZ24" i="16" s="1"/>
  <c r="AV24" i="16"/>
  <c r="AL24" i="16"/>
  <c r="AK24" i="16"/>
  <c r="AJ24" i="16"/>
  <c r="AI24" i="16"/>
  <c r="AH24" i="16"/>
  <c r="W24" i="16"/>
  <c r="V24" i="16"/>
  <c r="U24" i="16"/>
  <c r="X24" i="16" s="1"/>
  <c r="T24" i="16"/>
  <c r="BM23" i="16"/>
  <c r="BL23" i="16"/>
  <c r="BK23" i="16"/>
  <c r="BN23" i="16" s="1"/>
  <c r="BJ23" i="16"/>
  <c r="AY23" i="16"/>
  <c r="AX23" i="16"/>
  <c r="AW23" i="16"/>
  <c r="AZ23" i="16" s="1"/>
  <c r="AV23" i="16"/>
  <c r="AK23" i="16"/>
  <c r="AJ23" i="16"/>
  <c r="AI23" i="16"/>
  <c r="AL23" i="16" s="1"/>
  <c r="AH23" i="16"/>
  <c r="W23" i="16"/>
  <c r="V23" i="16"/>
  <c r="U23" i="16"/>
  <c r="X23" i="16" s="1"/>
  <c r="T23" i="16"/>
  <c r="E23" i="16"/>
  <c r="I35" i="16" s="1"/>
  <c r="BM22" i="16"/>
  <c r="BL22" i="16"/>
  <c r="BK22" i="16"/>
  <c r="BN22" i="16" s="1"/>
  <c r="BJ22" i="16"/>
  <c r="AY22" i="16"/>
  <c r="AX22" i="16"/>
  <c r="AW22" i="16"/>
  <c r="AZ22" i="16" s="1"/>
  <c r="AV22" i="16"/>
  <c r="AK22" i="16"/>
  <c r="AJ22" i="16"/>
  <c r="AI22" i="16"/>
  <c r="AL22" i="16" s="1"/>
  <c r="AH22" i="16"/>
  <c r="W22" i="16"/>
  <c r="V22" i="16"/>
  <c r="U22" i="16"/>
  <c r="X22" i="16" s="1"/>
  <c r="T22" i="16"/>
  <c r="BM21" i="16"/>
  <c r="BL21" i="16"/>
  <c r="BK21" i="16"/>
  <c r="BJ21" i="16"/>
  <c r="AY21" i="16"/>
  <c r="AX21" i="16"/>
  <c r="AW21" i="16"/>
  <c r="AV21" i="16"/>
  <c r="AJ21" i="16"/>
  <c r="AI21" i="16"/>
  <c r="AH21" i="16"/>
  <c r="W21" i="16"/>
  <c r="V21" i="16"/>
  <c r="U21" i="16"/>
  <c r="X21" i="16" s="1"/>
  <c r="T21" i="16"/>
  <c r="BE16" i="16"/>
  <c r="BE39" i="16" s="1"/>
  <c r="BE62" i="16" s="1"/>
  <c r="BE85" i="16" s="1"/>
  <c r="BE108" i="16" s="1"/>
  <c r="AQ16" i="16"/>
  <c r="AQ39" i="16" s="1"/>
  <c r="AQ62" i="16" s="1"/>
  <c r="AQ85" i="16" s="1"/>
  <c r="AQ108" i="16" s="1"/>
  <c r="AC16" i="16"/>
  <c r="AC39" i="16" s="1"/>
  <c r="AC62" i="16" s="1"/>
  <c r="AC85" i="16" s="1"/>
  <c r="AC108" i="16" s="1"/>
  <c r="O16" i="16"/>
  <c r="O39" i="16" s="1"/>
  <c r="O62" i="16" s="1"/>
  <c r="O85" i="16" s="1"/>
  <c r="O108" i="16" s="1"/>
  <c r="F4" i="16"/>
  <c r="F3" i="16"/>
  <c r="AG90" i="1"/>
  <c r="X90" i="1"/>
  <c r="F88" i="1"/>
  <c r="AD57" i="1"/>
  <c r="AD58" i="1" s="1"/>
  <c r="AD59" i="1" s="1"/>
  <c r="AD60" i="1" s="1"/>
  <c r="AD61" i="1" s="1"/>
  <c r="AD62" i="1" s="1"/>
  <c r="AD63" i="1" s="1"/>
  <c r="AD64" i="1" s="1"/>
  <c r="AD65" i="1" s="1"/>
  <c r="AD66" i="1" s="1"/>
  <c r="AD67" i="1" s="1"/>
  <c r="AD68" i="1" s="1"/>
  <c r="AD69" i="1" s="1"/>
  <c r="AD70" i="1" s="1"/>
  <c r="AD71" i="1" s="1"/>
  <c r="AD72" i="1" s="1"/>
  <c r="AD73" i="1" s="1"/>
  <c r="AD74" i="1" s="1"/>
  <c r="AD75" i="1" s="1"/>
  <c r="AD76" i="1" s="1"/>
  <c r="AD77" i="1" s="1"/>
  <c r="AD78" i="1" s="1"/>
  <c r="AD79" i="1" s="1"/>
  <c r="AD80" i="1" s="1"/>
  <c r="AD81" i="1" s="1"/>
  <c r="AD82" i="1" s="1"/>
  <c r="AD83" i="1" s="1"/>
  <c r="AD84" i="1" s="1"/>
  <c r="AD85" i="1" s="1"/>
  <c r="AD86" i="1" s="1"/>
  <c r="AD87" i="1" s="1"/>
  <c r="U57" i="1"/>
  <c r="U58" i="1" s="1"/>
  <c r="U59" i="1" s="1"/>
  <c r="U60" i="1" s="1"/>
  <c r="U61" i="1" s="1"/>
  <c r="U62" i="1" s="1"/>
  <c r="U63" i="1" s="1"/>
  <c r="U64" i="1" s="1"/>
  <c r="U65" i="1" s="1"/>
  <c r="U66" i="1" s="1"/>
  <c r="U67" i="1" s="1"/>
  <c r="U68" i="1" s="1"/>
  <c r="U69" i="1" s="1"/>
  <c r="U70" i="1" s="1"/>
  <c r="U71" i="1" s="1"/>
  <c r="U72" i="1" s="1"/>
  <c r="U73" i="1" s="1"/>
  <c r="U74" i="1" s="1"/>
  <c r="U75" i="1" s="1"/>
  <c r="U76" i="1" s="1"/>
  <c r="U77" i="1" s="1"/>
  <c r="U78" i="1" s="1"/>
  <c r="U79" i="1" s="1"/>
  <c r="U80" i="1" s="1"/>
  <c r="U81" i="1" s="1"/>
  <c r="U82" i="1" s="1"/>
  <c r="U83" i="1" s="1"/>
  <c r="U84" i="1" s="1"/>
  <c r="U85" i="1" s="1"/>
  <c r="U86" i="1" s="1"/>
  <c r="U87" i="1" s="1"/>
  <c r="L48" i="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C48" i="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X36" i="1"/>
  <c r="X35" i="1"/>
  <c r="AC27" i="1"/>
  <c r="T27" i="1"/>
  <c r="K27" i="1"/>
  <c r="J13" i="22" s="1"/>
  <c r="G13" i="6"/>
  <c r="J13" i="6"/>
  <c r="P13" i="6"/>
  <c r="M13" i="6"/>
  <c r="F57" i="16" l="1"/>
  <c r="H78" i="16"/>
  <c r="G104" i="16"/>
  <c r="J56" i="16"/>
  <c r="G58" i="16"/>
  <c r="I78" i="16"/>
  <c r="F101" i="16"/>
  <c r="AB131" i="16"/>
  <c r="F55" i="16"/>
  <c r="I80" i="16"/>
  <c r="G102" i="16"/>
  <c r="F33" i="16"/>
  <c r="AP132" i="16"/>
  <c r="O135" i="16"/>
  <c r="AB135" i="16"/>
  <c r="O132" i="16"/>
  <c r="O134" i="16"/>
  <c r="H198" i="7"/>
  <c r="J57" i="16"/>
  <c r="F78" i="16"/>
  <c r="I102" i="16"/>
  <c r="H200" i="7"/>
  <c r="BE133" i="16"/>
  <c r="H80" i="16"/>
  <c r="I104" i="16"/>
  <c r="BD132" i="16"/>
  <c r="N63" i="22"/>
  <c r="N132" i="16"/>
  <c r="F79" i="16"/>
  <c r="J55" i="16"/>
  <c r="I79" i="16"/>
  <c r="G103" i="16"/>
  <c r="BD133" i="16"/>
  <c r="BG133" i="16" s="1"/>
  <c r="G56" i="16"/>
  <c r="J79" i="16"/>
  <c r="J103" i="16"/>
  <c r="H201" i="7"/>
  <c r="J260" i="7" s="1"/>
  <c r="O133" i="16"/>
  <c r="N134" i="16"/>
  <c r="F103" i="16"/>
  <c r="AP131" i="16"/>
  <c r="BN73" i="16"/>
  <c r="F80" i="16"/>
  <c r="F104" i="16"/>
  <c r="AQ135" i="16"/>
  <c r="AS135" i="16" s="1"/>
  <c r="BD135" i="16"/>
  <c r="F81" i="16"/>
  <c r="O131" i="16"/>
  <c r="O136" i="16" s="1"/>
  <c r="BD131" i="16"/>
  <c r="J58" i="16"/>
  <c r="AP133" i="16"/>
  <c r="I81" i="16"/>
  <c r="J101" i="16"/>
  <c r="G101" i="16"/>
  <c r="J104" i="16"/>
  <c r="J81" i="16"/>
  <c r="F102" i="16"/>
  <c r="J124" i="16"/>
  <c r="J126" i="16"/>
  <c r="BN96" i="16"/>
  <c r="G39" i="9"/>
  <c r="J329" i="7"/>
  <c r="J341" i="7"/>
  <c r="J343" i="7"/>
  <c r="J333" i="7"/>
  <c r="J330" i="7"/>
  <c r="J342" i="7"/>
  <c r="G39" i="22"/>
  <c r="H32" i="13" s="1"/>
  <c r="J331" i="7"/>
  <c r="J345" i="7"/>
  <c r="J320" i="7"/>
  <c r="J332" i="7"/>
  <c r="J344" i="7"/>
  <c r="J321" i="7"/>
  <c r="J322" i="7"/>
  <c r="J334" i="7"/>
  <c r="J346" i="7"/>
  <c r="J323" i="7"/>
  <c r="J335" i="7"/>
  <c r="J347" i="7"/>
  <c r="J340" i="7"/>
  <c r="J324" i="7"/>
  <c r="J336" i="7"/>
  <c r="J348" i="7"/>
  <c r="J349" i="7"/>
  <c r="J338" i="7"/>
  <c r="J327" i="7"/>
  <c r="J325" i="7"/>
  <c r="J337" i="7"/>
  <c r="J326" i="7"/>
  <c r="D327" i="7" s="1"/>
  <c r="J339" i="7"/>
  <c r="J328" i="7"/>
  <c r="J319" i="7"/>
  <c r="D199" i="7"/>
  <c r="D200" i="7" s="1"/>
  <c r="X96" i="16"/>
  <c r="AQ133" i="16"/>
  <c r="F125" i="16"/>
  <c r="F127" i="16"/>
  <c r="J270" i="7"/>
  <c r="J272" i="7"/>
  <c r="J263" i="7"/>
  <c r="J264" i="7"/>
  <c r="J266" i="7"/>
  <c r="N133" i="16"/>
  <c r="H202" i="7"/>
  <c r="G55" i="16"/>
  <c r="G57" i="16"/>
  <c r="G125" i="16"/>
  <c r="G127" i="16"/>
  <c r="H55" i="16"/>
  <c r="H57" i="16"/>
  <c r="G78" i="16"/>
  <c r="G80" i="16"/>
  <c r="H102" i="16"/>
  <c r="H104" i="16"/>
  <c r="H125" i="16"/>
  <c r="H127" i="16"/>
  <c r="I55" i="16"/>
  <c r="I57" i="16"/>
  <c r="I125" i="16"/>
  <c r="I127" i="16"/>
  <c r="J125" i="16"/>
  <c r="J127" i="16"/>
  <c r="J78" i="16"/>
  <c r="J80" i="16"/>
  <c r="BE134" i="16"/>
  <c r="N131" i="16"/>
  <c r="F56" i="16"/>
  <c r="F58" i="16"/>
  <c r="F124" i="16"/>
  <c r="F126" i="16"/>
  <c r="AB134" i="16"/>
  <c r="G124" i="16"/>
  <c r="G126" i="16"/>
  <c r="H56" i="16"/>
  <c r="H58" i="16"/>
  <c r="G79" i="16"/>
  <c r="G81" i="16"/>
  <c r="H101" i="16"/>
  <c r="H103" i="16"/>
  <c r="H124" i="16"/>
  <c r="H126" i="16"/>
  <c r="N135" i="16"/>
  <c r="Q135" i="16" s="1"/>
  <c r="Q132" i="16"/>
  <c r="I56" i="16"/>
  <c r="H79" i="16"/>
  <c r="I101" i="16"/>
  <c r="I124" i="16"/>
  <c r="M71" i="22"/>
  <c r="H19" i="22"/>
  <c r="M84" i="22" s="1"/>
  <c r="G19" i="22"/>
  <c r="G67" i="22"/>
  <c r="G72" i="22"/>
  <c r="H72" i="22"/>
  <c r="H67" i="22"/>
  <c r="I72" i="22"/>
  <c r="I67" i="22"/>
  <c r="J72" i="22"/>
  <c r="J67" i="22"/>
  <c r="K67" i="22"/>
  <c r="K72" i="22"/>
  <c r="L67" i="22"/>
  <c r="L72" i="22"/>
  <c r="G74" i="22"/>
  <c r="G69" i="22"/>
  <c r="H74" i="22"/>
  <c r="H69" i="22"/>
  <c r="I74" i="22"/>
  <c r="I69" i="22"/>
  <c r="J74" i="22"/>
  <c r="J69" i="22"/>
  <c r="K74" i="22"/>
  <c r="K69" i="22"/>
  <c r="L69" i="22"/>
  <c r="L74" i="22"/>
  <c r="G68" i="22"/>
  <c r="G73" i="22"/>
  <c r="H73" i="22"/>
  <c r="H68" i="22"/>
  <c r="I68" i="22"/>
  <c r="I73" i="22"/>
  <c r="J68" i="22"/>
  <c r="J73" i="22"/>
  <c r="K68" i="22"/>
  <c r="K73" i="22"/>
  <c r="L68" i="22"/>
  <c r="L73" i="22"/>
  <c r="M67" i="22"/>
  <c r="M69" i="22"/>
  <c r="G62" i="22"/>
  <c r="H62" i="22"/>
  <c r="I62" i="22"/>
  <c r="J62" i="22"/>
  <c r="K62" i="22"/>
  <c r="L62" i="22"/>
  <c r="M62" i="22"/>
  <c r="M72" i="22"/>
  <c r="M73" i="22"/>
  <c r="G61" i="22"/>
  <c r="H61" i="22"/>
  <c r="I61" i="22"/>
  <c r="J61" i="22"/>
  <c r="K61" i="22"/>
  <c r="L61" i="22"/>
  <c r="M61" i="22"/>
  <c r="G64" i="22"/>
  <c r="H64" i="22"/>
  <c r="I64" i="22"/>
  <c r="J64" i="22"/>
  <c r="K64" i="22"/>
  <c r="L64" i="22"/>
  <c r="M64" i="22"/>
  <c r="G63" i="22"/>
  <c r="H63" i="22"/>
  <c r="I63" i="22"/>
  <c r="J63" i="22"/>
  <c r="K63" i="22"/>
  <c r="L63" i="22"/>
  <c r="M63" i="22"/>
  <c r="G66" i="22"/>
  <c r="G71" i="22"/>
  <c r="H66" i="22"/>
  <c r="H71" i="22"/>
  <c r="I66" i="22"/>
  <c r="I71" i="22"/>
  <c r="J66" i="22"/>
  <c r="J71" i="22"/>
  <c r="K71" i="22"/>
  <c r="K66" i="22"/>
  <c r="K271" i="22" s="1"/>
  <c r="K273" i="22" s="1"/>
  <c r="L71" i="22"/>
  <c r="L66" i="22"/>
  <c r="M74" i="22"/>
  <c r="N62" i="22"/>
  <c r="M66" i="22"/>
  <c r="M68" i="22"/>
  <c r="O113" i="22"/>
  <c r="G152" i="9"/>
  <c r="G77" i="9"/>
  <c r="G235" i="9"/>
  <c r="G61" i="13" s="1"/>
  <c r="G211" i="9"/>
  <c r="G236" i="9"/>
  <c r="G286" i="22"/>
  <c r="H286" i="22"/>
  <c r="H287" i="22" s="1"/>
  <c r="I286" i="22"/>
  <c r="I287" i="22" s="1"/>
  <c r="J286" i="22"/>
  <c r="J287" i="22" s="1"/>
  <c r="K286" i="22"/>
  <c r="K287" i="22" s="1"/>
  <c r="L286" i="22"/>
  <c r="L287" i="22" s="1"/>
  <c r="M286" i="22"/>
  <c r="M287" i="22" s="1"/>
  <c r="M299" i="22" s="1"/>
  <c r="Q134" i="16"/>
  <c r="AL73" i="16"/>
  <c r="X50" i="16"/>
  <c r="X73" i="16"/>
  <c r="X119" i="16"/>
  <c r="AZ73" i="16"/>
  <c r="AP134" i="16"/>
  <c r="BE132" i="16"/>
  <c r="AZ96" i="16"/>
  <c r="AZ119" i="16"/>
  <c r="BN119" i="16"/>
  <c r="AS133" i="16"/>
  <c r="BN50" i="16"/>
  <c r="AQ134" i="16"/>
  <c r="BD134" i="16"/>
  <c r="BE135" i="16"/>
  <c r="BG135" i="16" s="1"/>
  <c r="J536" i="7"/>
  <c r="H205" i="7"/>
  <c r="H204" i="7"/>
  <c r="G42" i="9" s="1"/>
  <c r="G31" i="9"/>
  <c r="H32" i="9"/>
  <c r="G36" i="22"/>
  <c r="H27" i="13" s="1"/>
  <c r="G36" i="9"/>
  <c r="G30" i="22"/>
  <c r="H19" i="13" s="1"/>
  <c r="G34" i="22"/>
  <c r="H23" i="13" s="1"/>
  <c r="G84" i="22"/>
  <c r="H84" i="22"/>
  <c r="I84" i="22"/>
  <c r="J84" i="22"/>
  <c r="K84" i="22"/>
  <c r="L84" i="22"/>
  <c r="H36" i="22"/>
  <c r="I27" i="13" s="1"/>
  <c r="H36" i="9"/>
  <c r="G40" i="22"/>
  <c r="H33" i="13" s="1"/>
  <c r="H30" i="22"/>
  <c r="I19" i="13" s="1"/>
  <c r="H34" i="22"/>
  <c r="I23" i="13" s="1"/>
  <c r="H564" i="7"/>
  <c r="G33" i="9"/>
  <c r="G37" i="9"/>
  <c r="G31" i="22"/>
  <c r="H20" i="13" s="1"/>
  <c r="H37" i="22"/>
  <c r="I28" i="13" s="1"/>
  <c r="H565" i="7"/>
  <c r="H33" i="9"/>
  <c r="H37" i="9"/>
  <c r="H203" i="7"/>
  <c r="H31" i="22"/>
  <c r="I20" i="13" s="1"/>
  <c r="G37" i="22"/>
  <c r="H28" i="13" s="1"/>
  <c r="H566" i="7"/>
  <c r="G30" i="9"/>
  <c r="G34" i="9"/>
  <c r="G32" i="22"/>
  <c r="H21" i="13" s="1"/>
  <c r="H30" i="9"/>
  <c r="H34" i="9"/>
  <c r="H32" i="22"/>
  <c r="I21" i="13" s="1"/>
  <c r="G33" i="22"/>
  <c r="H22" i="13" s="1"/>
  <c r="G14" i="22"/>
  <c r="H79" i="22" s="1"/>
  <c r="H31" i="9"/>
  <c r="H33" i="22"/>
  <c r="I22" i="13" s="1"/>
  <c r="G32" i="9"/>
  <c r="G83" i="9"/>
  <c r="G91" i="9"/>
  <c r="G166" i="9"/>
  <c r="G172" i="9"/>
  <c r="G227" i="9"/>
  <c r="N286" i="22"/>
  <c r="N72" i="22"/>
  <c r="N73" i="22"/>
  <c r="N71" i="22"/>
  <c r="N196" i="22"/>
  <c r="N209" i="22" s="1"/>
  <c r="O208" i="22"/>
  <c r="N74" i="22"/>
  <c r="N69" i="22"/>
  <c r="N67" i="22"/>
  <c r="N68" i="22"/>
  <c r="N66" i="22"/>
  <c r="N271" i="22" s="1"/>
  <c r="N262" i="22"/>
  <c r="P290" i="22"/>
  <c r="P284" i="22"/>
  <c r="P266" i="22"/>
  <c r="P251" i="22"/>
  <c r="P237" i="22"/>
  <c r="P239" i="22" s="1"/>
  <c r="P244" i="22"/>
  <c r="P221" i="22"/>
  <c r="P256" i="22"/>
  <c r="P261" i="22" s="1"/>
  <c r="P263" i="22" s="1"/>
  <c r="P182" i="22"/>
  <c r="P195" i="22" s="1"/>
  <c r="P136" i="22"/>
  <c r="P159" i="22" s="1"/>
  <c r="P90" i="22"/>
  <c r="P77" i="22"/>
  <c r="P60" i="22"/>
  <c r="Q59" i="22"/>
  <c r="O278" i="22"/>
  <c r="O291" i="22"/>
  <c r="O297" i="22" s="1"/>
  <c r="O285" i="22"/>
  <c r="O257" i="22"/>
  <c r="O238" i="22"/>
  <c r="O245" i="22"/>
  <c r="O267" i="22"/>
  <c r="O252" i="22"/>
  <c r="O228" i="22"/>
  <c r="O222" i="22"/>
  <c r="O183" i="22"/>
  <c r="O149" i="22"/>
  <c r="O145" i="22"/>
  <c r="O141" i="22"/>
  <c r="O137" i="22"/>
  <c r="O107" i="22"/>
  <c r="O153" i="22"/>
  <c r="O83" i="22"/>
  <c r="O70" i="22"/>
  <c r="O78" i="22"/>
  <c r="O64" i="22"/>
  <c r="O63" i="22"/>
  <c r="O103" i="22"/>
  <c r="O99" i="22"/>
  <c r="O95" i="22"/>
  <c r="O91" i="22"/>
  <c r="O62" i="22"/>
  <c r="O65" i="22"/>
  <c r="O61" i="22"/>
  <c r="N160" i="22"/>
  <c r="N114" i="22"/>
  <c r="N272" i="22"/>
  <c r="N292" i="22"/>
  <c r="AL94" i="16"/>
  <c r="AC134" i="16" s="1"/>
  <c r="AB133" i="16"/>
  <c r="AC133" i="16"/>
  <c r="AX48" i="16"/>
  <c r="AZ48" i="16"/>
  <c r="AZ50" i="16" s="1"/>
  <c r="AB132" i="16"/>
  <c r="H34" i="16"/>
  <c r="J35" i="16"/>
  <c r="G33" i="16"/>
  <c r="I34" i="16"/>
  <c r="X27" i="16"/>
  <c r="F32" i="16"/>
  <c r="H33" i="16"/>
  <c r="J34" i="16"/>
  <c r="G32" i="16"/>
  <c r="I33" i="16"/>
  <c r="H32" i="16"/>
  <c r="J33" i="16"/>
  <c r="F35" i="16"/>
  <c r="I32" i="16"/>
  <c r="G35" i="16"/>
  <c r="J32" i="16"/>
  <c r="F34" i="16"/>
  <c r="H35" i="16"/>
  <c r="G34" i="16"/>
  <c r="X88" i="1"/>
  <c r="AG88" i="1"/>
  <c r="H486" i="7"/>
  <c r="G47" i="9"/>
  <c r="G70" i="9"/>
  <c r="G72" i="9" s="1"/>
  <c r="G95" i="9"/>
  <c r="G182" i="9"/>
  <c r="G99" i="9"/>
  <c r="G115" i="9"/>
  <c r="G189" i="9"/>
  <c r="G103" i="9"/>
  <c r="G119" i="9"/>
  <c r="G196" i="9"/>
  <c r="G65" i="9"/>
  <c r="G67" i="9" s="1"/>
  <c r="G107" i="9"/>
  <c r="G123" i="9"/>
  <c r="G139" i="9"/>
  <c r="G201" i="9"/>
  <c r="G206" i="9" s="1"/>
  <c r="G127" i="9"/>
  <c r="G78" i="9"/>
  <c r="G131" i="9"/>
  <c r="H21" i="7"/>
  <c r="J22" i="7"/>
  <c r="J547" i="7" s="1"/>
  <c r="J23" i="7"/>
  <c r="J542" i="7"/>
  <c r="J439" i="7"/>
  <c r="J446" i="7"/>
  <c r="J437" i="7"/>
  <c r="J438" i="7"/>
  <c r="J445" i="7"/>
  <c r="J449" i="7"/>
  <c r="J440" i="7"/>
  <c r="J399" i="7"/>
  <c r="H14" i="9"/>
  <c r="J442" i="7"/>
  <c r="H494" i="7"/>
  <c r="J398" i="7"/>
  <c r="H478" i="7"/>
  <c r="H502" i="7"/>
  <c r="J441" i="7"/>
  <c r="BH63" i="13"/>
  <c r="H59" i="9"/>
  <c r="G226" i="9"/>
  <c r="G195" i="9"/>
  <c r="G188" i="9"/>
  <c r="G181" i="9"/>
  <c r="G200" i="9"/>
  <c r="G210" i="9"/>
  <c r="G165" i="9"/>
  <c r="G138" i="9"/>
  <c r="G114" i="9"/>
  <c r="G90" i="9"/>
  <c r="U63" i="13"/>
  <c r="AC63" i="13"/>
  <c r="AK63" i="13"/>
  <c r="AS63" i="13"/>
  <c r="BA63" i="13"/>
  <c r="BI63" i="13"/>
  <c r="V63" i="13"/>
  <c r="AD63" i="13"/>
  <c r="AL63" i="13"/>
  <c r="AT63" i="13"/>
  <c r="BB63" i="13"/>
  <c r="BJ63" i="13"/>
  <c r="W63" i="13"/>
  <c r="AE63" i="13"/>
  <c r="AM63" i="13"/>
  <c r="AU63" i="13"/>
  <c r="BC63" i="13"/>
  <c r="BK63" i="13"/>
  <c r="X63" i="13"/>
  <c r="AF63" i="13"/>
  <c r="AN63" i="13"/>
  <c r="AV63" i="13"/>
  <c r="BD63" i="13"/>
  <c r="BL63" i="13"/>
  <c r="Q63" i="13"/>
  <c r="Y63" i="13"/>
  <c r="AG63" i="13"/>
  <c r="AO63" i="13"/>
  <c r="AW63" i="13"/>
  <c r="BE63" i="13"/>
  <c r="BM63" i="13"/>
  <c r="R63" i="13"/>
  <c r="Z63" i="13"/>
  <c r="AH63" i="13"/>
  <c r="AP63" i="13"/>
  <c r="AX63" i="13"/>
  <c r="BF63" i="13"/>
  <c r="S63" i="13"/>
  <c r="AA63" i="13"/>
  <c r="AI63" i="13"/>
  <c r="AQ63" i="13"/>
  <c r="AY63" i="13"/>
  <c r="BG63" i="13"/>
  <c r="T63" i="13"/>
  <c r="AB63" i="13"/>
  <c r="AJ63" i="13"/>
  <c r="AR63" i="13"/>
  <c r="AZ63" i="13"/>
  <c r="G61" i="9"/>
  <c r="G64" i="9"/>
  <c r="H568" i="7"/>
  <c r="G62" i="9"/>
  <c r="G63" i="9"/>
  <c r="J448" i="7"/>
  <c r="J405" i="7"/>
  <c r="J433" i="7" s="1"/>
  <c r="H487" i="7"/>
  <c r="H495" i="7"/>
  <c r="H503" i="7"/>
  <c r="G14" i="9"/>
  <c r="J406" i="7"/>
  <c r="J444" i="7"/>
  <c r="H479" i="7"/>
  <c r="J447" i="7"/>
  <c r="G45" i="9"/>
  <c r="M147" i="16" l="1"/>
  <c r="M155" i="16"/>
  <c r="Q131" i="16"/>
  <c r="Q136" i="16" s="1"/>
  <c r="D58" i="16"/>
  <c r="N136" i="16"/>
  <c r="J287" i="7"/>
  <c r="J271" i="7"/>
  <c r="M150" i="16"/>
  <c r="H92" i="22"/>
  <c r="H104" i="22" s="1"/>
  <c r="Q133" i="16"/>
  <c r="J275" i="7"/>
  <c r="J282" i="7"/>
  <c r="D81" i="16"/>
  <c r="D102" i="16"/>
  <c r="J267" i="7"/>
  <c r="J286" i="7"/>
  <c r="J258" i="7"/>
  <c r="BG132" i="16"/>
  <c r="J277" i="7"/>
  <c r="J274" i="7"/>
  <c r="J280" i="7"/>
  <c r="J265" i="7"/>
  <c r="J262" i="7"/>
  <c r="J283" i="7"/>
  <c r="AP136" i="16"/>
  <c r="L271" i="22"/>
  <c r="L273" i="22" s="1"/>
  <c r="L275" i="22" s="1"/>
  <c r="J279" i="7"/>
  <c r="J285" i="7"/>
  <c r="J259" i="7"/>
  <c r="J278" i="7"/>
  <c r="J273" i="7"/>
  <c r="J281" i="7"/>
  <c r="J257" i="7"/>
  <c r="J261" i="7"/>
  <c r="J269" i="7"/>
  <c r="J276" i="7"/>
  <c r="J284" i="7"/>
  <c r="G40" i="9"/>
  <c r="J268" i="7"/>
  <c r="J561" i="7"/>
  <c r="J543" i="7"/>
  <c r="J57" i="7"/>
  <c r="I328" i="13" s="1"/>
  <c r="Q19" i="13" s="1"/>
  <c r="J576" i="7"/>
  <c r="G54" i="22" s="1"/>
  <c r="H53" i="13" s="1"/>
  <c r="J564" i="7"/>
  <c r="D103" i="16"/>
  <c r="J560" i="7"/>
  <c r="J164" i="7"/>
  <c r="D104" i="16"/>
  <c r="J174" i="7"/>
  <c r="D79" i="16"/>
  <c r="J567" i="7"/>
  <c r="J559" i="7"/>
  <c r="D101" i="16"/>
  <c r="J166" i="7"/>
  <c r="J565" i="7"/>
  <c r="J563" i="7"/>
  <c r="J562" i="7"/>
  <c r="J541" i="7"/>
  <c r="J558" i="7"/>
  <c r="J566" i="7"/>
  <c r="G51" i="22" s="1"/>
  <c r="H48" i="13" s="1"/>
  <c r="N84" i="22"/>
  <c r="N138" i="22" s="1"/>
  <c r="N150" i="22" s="1"/>
  <c r="K274" i="22"/>
  <c r="K275" i="22"/>
  <c r="L239" i="22"/>
  <c r="K239" i="22"/>
  <c r="M138" i="22"/>
  <c r="M150" i="22" s="1"/>
  <c r="K138" i="22"/>
  <c r="L138" i="22"/>
  <c r="M144" i="16"/>
  <c r="M146" i="16"/>
  <c r="M151" i="16"/>
  <c r="BG134" i="16"/>
  <c r="D80" i="16"/>
  <c r="M152" i="16"/>
  <c r="M149" i="16"/>
  <c r="M148" i="16"/>
  <c r="M153" i="16"/>
  <c r="AB136" i="16"/>
  <c r="D78" i="16"/>
  <c r="M157" i="16"/>
  <c r="M154" i="16"/>
  <c r="M159" i="16"/>
  <c r="D126" i="16"/>
  <c r="D57" i="16"/>
  <c r="D125" i="16"/>
  <c r="M158" i="16"/>
  <c r="M141" i="16"/>
  <c r="AE134" i="16"/>
  <c r="I138" i="22"/>
  <c r="I150" i="22" s="1"/>
  <c r="D124" i="16"/>
  <c r="D55" i="16"/>
  <c r="M156" i="16"/>
  <c r="M143" i="16"/>
  <c r="J293" i="7"/>
  <c r="J305" i="7"/>
  <c r="J317" i="7"/>
  <c r="J295" i="7"/>
  <c r="J288" i="7"/>
  <c r="J294" i="7"/>
  <c r="J306" i="7"/>
  <c r="J318" i="7"/>
  <c r="J307" i="7"/>
  <c r="J292" i="7"/>
  <c r="J316" i="7"/>
  <c r="J296" i="7"/>
  <c r="J308" i="7"/>
  <c r="J297" i="7"/>
  <c r="J309" i="7"/>
  <c r="J298" i="7"/>
  <c r="J310" i="7"/>
  <c r="J299" i="7"/>
  <c r="J311" i="7"/>
  <c r="J300" i="7"/>
  <c r="J312" i="7"/>
  <c r="J303" i="7"/>
  <c r="J289" i="7"/>
  <c r="J301" i="7"/>
  <c r="J313" i="7"/>
  <c r="J290" i="7"/>
  <c r="J291" i="7"/>
  <c r="J315" i="7"/>
  <c r="J304" i="7"/>
  <c r="J302" i="7"/>
  <c r="J314" i="7"/>
  <c r="D127" i="16"/>
  <c r="M140" i="16"/>
  <c r="M145" i="16"/>
  <c r="G138" i="22"/>
  <c r="J212" i="7"/>
  <c r="H43" i="22" s="1"/>
  <c r="I36" i="13" s="1"/>
  <c r="J233" i="7"/>
  <c r="J245" i="7"/>
  <c r="J226" i="7"/>
  <c r="J235" i="7"/>
  <c r="J247" i="7"/>
  <c r="J234" i="7"/>
  <c r="J246" i="7"/>
  <c r="J236" i="7"/>
  <c r="J248" i="7"/>
  <c r="J237" i="7"/>
  <c r="J249" i="7"/>
  <c r="J244" i="7"/>
  <c r="J238" i="7"/>
  <c r="J250" i="7"/>
  <c r="J227" i="7"/>
  <c r="J239" i="7"/>
  <c r="J251" i="7"/>
  <c r="J228" i="7"/>
  <c r="J240" i="7"/>
  <c r="J252" i="7"/>
  <c r="J243" i="7"/>
  <c r="J229" i="7"/>
  <c r="J241" i="7"/>
  <c r="J253" i="7"/>
  <c r="J231" i="7"/>
  <c r="J232" i="7"/>
  <c r="J230" i="7"/>
  <c r="J242" i="7"/>
  <c r="J254" i="7"/>
  <c r="J255" i="7"/>
  <c r="J256" i="7"/>
  <c r="D56" i="16"/>
  <c r="G71" i="9"/>
  <c r="M142" i="16"/>
  <c r="J138" i="22"/>
  <c r="J150" i="22" s="1"/>
  <c r="M271" i="22"/>
  <c r="M273" i="22" s="1"/>
  <c r="H138" i="22"/>
  <c r="H150" i="22" s="1"/>
  <c r="G287" i="22"/>
  <c r="G294" i="22" s="1"/>
  <c r="L274" i="22"/>
  <c r="G68" i="9"/>
  <c r="P113" i="22"/>
  <c r="M274" i="22"/>
  <c r="H40" i="13"/>
  <c r="N239" i="22"/>
  <c r="G192" i="9"/>
  <c r="H235" i="9"/>
  <c r="G62" i="13" s="1"/>
  <c r="H152" i="9"/>
  <c r="G69" i="9"/>
  <c r="G66" i="9"/>
  <c r="G74" i="9"/>
  <c r="G73" i="9"/>
  <c r="G237" i="9"/>
  <c r="G242" i="9"/>
  <c r="G229" i="9"/>
  <c r="G191" i="9"/>
  <c r="J299" i="22"/>
  <c r="J294" i="22"/>
  <c r="G175" i="9"/>
  <c r="G177" i="9"/>
  <c r="G174" i="9"/>
  <c r="G173" i="9"/>
  <c r="I299" i="22"/>
  <c r="I294" i="22"/>
  <c r="G197" i="9"/>
  <c r="H299" i="22"/>
  <c r="H294" i="22"/>
  <c r="I61" i="13"/>
  <c r="L61" i="13"/>
  <c r="J61" i="13"/>
  <c r="H61" i="13"/>
  <c r="K61" i="13"/>
  <c r="L294" i="22"/>
  <c r="L299" i="22"/>
  <c r="K299" i="22"/>
  <c r="K294" i="22"/>
  <c r="AS134" i="16"/>
  <c r="BD136" i="16"/>
  <c r="M294" i="22"/>
  <c r="G42" i="22"/>
  <c r="H35" i="13" s="1"/>
  <c r="G16" i="22"/>
  <c r="H17" i="22"/>
  <c r="G17" i="22"/>
  <c r="G41" i="22"/>
  <c r="H34" i="13" s="1"/>
  <c r="G41" i="9"/>
  <c r="G79" i="22"/>
  <c r="G92" i="22" s="1"/>
  <c r="G104" i="22" s="1"/>
  <c r="I79" i="22"/>
  <c r="I92" i="22" s="1"/>
  <c r="I104" i="22" s="1"/>
  <c r="J79" i="22"/>
  <c r="J92" i="22" s="1"/>
  <c r="J104" i="22" s="1"/>
  <c r="K79" i="22"/>
  <c r="K92" i="22" s="1"/>
  <c r="L79" i="22"/>
  <c r="L92" i="22" s="1"/>
  <c r="L104" i="22" s="1"/>
  <c r="M79" i="22"/>
  <c r="M92" i="22" s="1"/>
  <c r="M104" i="22" s="1"/>
  <c r="N79" i="22"/>
  <c r="N92" i="22" s="1"/>
  <c r="N104" i="22" s="1"/>
  <c r="N273" i="22"/>
  <c r="G50" i="22"/>
  <c r="H47" i="13" s="1"/>
  <c r="O239" i="22"/>
  <c r="M239" i="22"/>
  <c r="N287" i="22"/>
  <c r="N299" i="22" s="1"/>
  <c r="N274" i="22"/>
  <c r="G167" i="13"/>
  <c r="O286" i="22"/>
  <c r="O274" i="22" s="1"/>
  <c r="O272" i="22"/>
  <c r="P291" i="22"/>
  <c r="P297" i="22" s="1"/>
  <c r="P257" i="22"/>
  <c r="P267" i="22"/>
  <c r="P252" i="22"/>
  <c r="P238" i="22"/>
  <c r="P245" i="22"/>
  <c r="P285" i="22"/>
  <c r="P286" i="22" s="1"/>
  <c r="P228" i="22"/>
  <c r="P222" i="22"/>
  <c r="P183" i="22"/>
  <c r="P153" i="22"/>
  <c r="P149" i="22"/>
  <c r="P141" i="22"/>
  <c r="P145" i="22"/>
  <c r="P137" i="22"/>
  <c r="P78" i="22"/>
  <c r="P83" i="22"/>
  <c r="P63" i="22"/>
  <c r="P107" i="22"/>
  <c r="P103" i="22"/>
  <c r="P99" i="22"/>
  <c r="P95" i="22"/>
  <c r="P91" i="22"/>
  <c r="P64" i="22"/>
  <c r="P70" i="22"/>
  <c r="P65" i="22"/>
  <c r="P61" i="22"/>
  <c r="P62" i="22"/>
  <c r="P278" i="22"/>
  <c r="O79" i="22"/>
  <c r="O68" i="22"/>
  <c r="O74" i="22"/>
  <c r="O67" i="22"/>
  <c r="O66" i="22"/>
  <c r="O271" i="22" s="1"/>
  <c r="O69" i="22"/>
  <c r="O262" i="22"/>
  <c r="O72" i="22"/>
  <c r="O71" i="22"/>
  <c r="O73" i="22"/>
  <c r="O196" i="22"/>
  <c r="O209" i="22" s="1"/>
  <c r="P208" i="22"/>
  <c r="O160" i="22"/>
  <c r="O114" i="22"/>
  <c r="O292" i="22"/>
  <c r="O84" i="22"/>
  <c r="Q290" i="22"/>
  <c r="Q256" i="22"/>
  <c r="Q261" i="22" s="1"/>
  <c r="Q263" i="22" s="1"/>
  <c r="Q266" i="22"/>
  <c r="Q284" i="22"/>
  <c r="Q251" i="22"/>
  <c r="Q244" i="22"/>
  <c r="Q237" i="22"/>
  <c r="Q239" i="22" s="1"/>
  <c r="Q221" i="22"/>
  <c r="Q182" i="22"/>
  <c r="Q195" i="22" s="1"/>
  <c r="Q136" i="22"/>
  <c r="Q159" i="22" s="1"/>
  <c r="Q77" i="22"/>
  <c r="Q90" i="22"/>
  <c r="Q60" i="22"/>
  <c r="R59" i="22"/>
  <c r="AL113" i="16"/>
  <c r="AL96" i="16"/>
  <c r="AE133" i="16"/>
  <c r="AQ132" i="16"/>
  <c r="AS132" i="16" s="1"/>
  <c r="D34" i="16"/>
  <c r="D35" i="16"/>
  <c r="D32" i="16"/>
  <c r="D33" i="16"/>
  <c r="J459" i="7"/>
  <c r="J458" i="7"/>
  <c r="H24" i="9" s="1"/>
  <c r="G50" i="9"/>
  <c r="J575" i="7"/>
  <c r="J574" i="7"/>
  <c r="J211" i="7"/>
  <c r="H42" i="22" s="1"/>
  <c r="I35" i="13" s="1"/>
  <c r="J573" i="7"/>
  <c r="J540" i="7"/>
  <c r="G56" i="22" s="1"/>
  <c r="H57" i="13" s="1"/>
  <c r="J210" i="7"/>
  <c r="H41" i="22" s="1"/>
  <c r="I34" i="13" s="1"/>
  <c r="J60" i="7"/>
  <c r="G52" i="22" s="1"/>
  <c r="H49" i="13" s="1"/>
  <c r="J572" i="7"/>
  <c r="J208" i="7"/>
  <c r="H40" i="22" s="1"/>
  <c r="I33" i="13" s="1"/>
  <c r="J172" i="7"/>
  <c r="J59" i="7"/>
  <c r="J571" i="7"/>
  <c r="J207" i="7"/>
  <c r="H39" i="22" s="1"/>
  <c r="I32" i="13" s="1"/>
  <c r="J58" i="7"/>
  <c r="J570" i="7"/>
  <c r="J569" i="7"/>
  <c r="J21" i="7"/>
  <c r="H20" i="7"/>
  <c r="G79" i="9"/>
  <c r="G92" i="9" s="1"/>
  <c r="G19" i="9"/>
  <c r="G84" i="9"/>
  <c r="G116" i="9" s="1"/>
  <c r="H19" i="9"/>
  <c r="J471" i="7"/>
  <c r="J427" i="7"/>
  <c r="J413" i="7"/>
  <c r="J461" i="7"/>
  <c r="H500" i="7"/>
  <c r="J500" i="7" s="1"/>
  <c r="H17" i="9"/>
  <c r="H508" i="7"/>
  <c r="J508" i="7" s="1"/>
  <c r="H492" i="7"/>
  <c r="J492" i="7" s="1"/>
  <c r="H484" i="7"/>
  <c r="J484" i="7" s="1"/>
  <c r="J412" i="7"/>
  <c r="J426" i="7"/>
  <c r="J470" i="7"/>
  <c r="G178" i="9"/>
  <c r="G212" i="9"/>
  <c r="H210" i="9"/>
  <c r="H188" i="9"/>
  <c r="H181" i="9"/>
  <c r="H200" i="9"/>
  <c r="H205" i="9" s="1"/>
  <c r="H207" i="9" s="1"/>
  <c r="H226" i="9"/>
  <c r="H195" i="9"/>
  <c r="H165" i="9"/>
  <c r="H138" i="9"/>
  <c r="H114" i="9"/>
  <c r="H90" i="9"/>
  <c r="H77" i="9"/>
  <c r="H60" i="9"/>
  <c r="I59" i="9"/>
  <c r="G202" i="9"/>
  <c r="G205" i="9"/>
  <c r="G207" i="9" s="1"/>
  <c r="G184" i="9"/>
  <c r="G183" i="9"/>
  <c r="G190" i="9"/>
  <c r="G185" i="9"/>
  <c r="G228" i="9"/>
  <c r="G54" i="9"/>
  <c r="G51" i="9"/>
  <c r="J473" i="7"/>
  <c r="J472" i="7"/>
  <c r="J420" i="7"/>
  <c r="J434" i="7"/>
  <c r="J419" i="7"/>
  <c r="H485" i="7"/>
  <c r="J485" i="7" s="1"/>
  <c r="H509" i="7"/>
  <c r="J509" i="7" s="1"/>
  <c r="H501" i="7"/>
  <c r="J501" i="7" s="1"/>
  <c r="H493" i="7"/>
  <c r="J493" i="7" s="1"/>
  <c r="G17" i="9"/>
  <c r="G22" i="9" s="1"/>
  <c r="J460" i="7"/>
  <c r="M275" i="22" l="1"/>
  <c r="K276" i="22"/>
  <c r="H173" i="7"/>
  <c r="J175" i="7" s="1"/>
  <c r="G48" i="22" s="1"/>
  <c r="K104" i="22"/>
  <c r="N275" i="22"/>
  <c r="N276" i="22" s="1"/>
  <c r="G150" i="22"/>
  <c r="K150" i="22"/>
  <c r="L150" i="22"/>
  <c r="G299" i="22"/>
  <c r="AG12" i="25" s="1"/>
  <c r="M276" i="22"/>
  <c r="O92" i="22"/>
  <c r="H22" i="22"/>
  <c r="O87" i="22" s="1"/>
  <c r="G22" i="22"/>
  <c r="O82" i="22" s="1"/>
  <c r="H4" i="20"/>
  <c r="H5" i="20" s="1"/>
  <c r="O138" i="22"/>
  <c r="O150" i="22" s="1"/>
  <c r="L276" i="22"/>
  <c r="Q113" i="22"/>
  <c r="AG13" i="25"/>
  <c r="I235" i="9"/>
  <c r="G63" i="13" s="1"/>
  <c r="I152" i="9"/>
  <c r="H236" i="9"/>
  <c r="H237" i="9" s="1"/>
  <c r="H153" i="9"/>
  <c r="G232" i="9"/>
  <c r="G244" i="9" s="1"/>
  <c r="G243" i="9"/>
  <c r="G238" i="9"/>
  <c r="I62" i="13"/>
  <c r="L62" i="13"/>
  <c r="J62" i="13"/>
  <c r="H62" i="13"/>
  <c r="K62" i="13"/>
  <c r="N167" i="13"/>
  <c r="M167" i="13"/>
  <c r="L167" i="13"/>
  <c r="K167" i="13"/>
  <c r="J167" i="13"/>
  <c r="I167" i="13"/>
  <c r="G82" i="22"/>
  <c r="H82" i="22"/>
  <c r="I82" i="22"/>
  <c r="J82" i="22"/>
  <c r="K82" i="22"/>
  <c r="G15" i="22"/>
  <c r="H27" i="22"/>
  <c r="G81" i="22"/>
  <c r="G100" i="22" s="1"/>
  <c r="H81" i="22"/>
  <c r="H100" i="22" s="1"/>
  <c r="I81" i="22"/>
  <c r="I100" i="22" s="1"/>
  <c r="J81" i="22"/>
  <c r="J100" i="22" s="1"/>
  <c r="H16" i="22"/>
  <c r="G27" i="22"/>
  <c r="H14" i="13" s="1"/>
  <c r="H24" i="22"/>
  <c r="I11" i="13" s="1"/>
  <c r="G24" i="22"/>
  <c r="G87" i="22"/>
  <c r="H87" i="22"/>
  <c r="I87" i="22"/>
  <c r="J87" i="22"/>
  <c r="H15" i="22"/>
  <c r="G114" i="13"/>
  <c r="G274" i="13"/>
  <c r="G220" i="13"/>
  <c r="G332" i="13"/>
  <c r="N294" i="22"/>
  <c r="G128" i="9"/>
  <c r="G298" i="22"/>
  <c r="G277" i="22"/>
  <c r="P79" i="22"/>
  <c r="O287" i="22"/>
  <c r="O299" i="22" s="1"/>
  <c r="P274" i="22"/>
  <c r="P84" i="22"/>
  <c r="P287" i="22"/>
  <c r="P299" i="22" s="1"/>
  <c r="O273" i="22"/>
  <c r="Q285" i="22"/>
  <c r="Q286" i="22" s="1"/>
  <c r="Q287" i="22" s="1"/>
  <c r="Q291" i="22"/>
  <c r="Q297" i="22" s="1"/>
  <c r="Q257" i="22"/>
  <c r="Q238" i="22"/>
  <c r="Q267" i="22"/>
  <c r="Q245" i="22"/>
  <c r="Q252" i="22"/>
  <c r="Q228" i="22"/>
  <c r="Q222" i="22"/>
  <c r="Q183" i="22"/>
  <c r="Q153" i="22"/>
  <c r="Q149" i="22"/>
  <c r="Q145" i="22"/>
  <c r="Q141" i="22"/>
  <c r="Q103" i="22"/>
  <c r="Q95" i="22"/>
  <c r="Q107" i="22"/>
  <c r="Q99" i="22"/>
  <c r="Q91" i="22"/>
  <c r="Q83" i="22"/>
  <c r="Q78" i="22"/>
  <c r="Q137" i="22"/>
  <c r="Q62" i="22"/>
  <c r="Q70" i="22"/>
  <c r="Q65" i="22"/>
  <c r="Q61" i="22"/>
  <c r="Q63" i="22"/>
  <c r="Q64" i="22"/>
  <c r="R284" i="22"/>
  <c r="R290" i="22"/>
  <c r="R266" i="22"/>
  <c r="R237" i="22"/>
  <c r="R239" i="22" s="1"/>
  <c r="R251" i="22"/>
  <c r="R256" i="22"/>
  <c r="R261" i="22" s="1"/>
  <c r="R263" i="22" s="1"/>
  <c r="R244" i="22"/>
  <c r="R182" i="22"/>
  <c r="R195" i="22" s="1"/>
  <c r="R221" i="22"/>
  <c r="R136" i="22"/>
  <c r="R159" i="22" s="1"/>
  <c r="R90" i="22"/>
  <c r="S59" i="22"/>
  <c r="R77" i="22"/>
  <c r="R60" i="22"/>
  <c r="Q278" i="22"/>
  <c r="P272" i="22"/>
  <c r="Q208" i="22"/>
  <c r="P69" i="22"/>
  <c r="P68" i="22"/>
  <c r="P74" i="22"/>
  <c r="P66" i="22"/>
  <c r="P271" i="22" s="1"/>
  <c r="P67" i="22"/>
  <c r="P196" i="22"/>
  <c r="P209" i="22" s="1"/>
  <c r="P262" i="22"/>
  <c r="P71" i="22"/>
  <c r="P73" i="22"/>
  <c r="P72" i="22"/>
  <c r="P160" i="22"/>
  <c r="P114" i="22"/>
  <c r="P292" i="22"/>
  <c r="AC135" i="16"/>
  <c r="AE135" i="16" s="1"/>
  <c r="AL119" i="16"/>
  <c r="AL50" i="16"/>
  <c r="AC132" i="16"/>
  <c r="AE132" i="16" s="1"/>
  <c r="H183" i="9"/>
  <c r="G48" i="9"/>
  <c r="G52" i="9"/>
  <c r="H41" i="9"/>
  <c r="H39" i="9"/>
  <c r="J213" i="7"/>
  <c r="G56" i="9"/>
  <c r="H42" i="9"/>
  <c r="J20" i="7"/>
  <c r="H19" i="7"/>
  <c r="H40" i="9"/>
  <c r="G87" i="9"/>
  <c r="H22" i="9"/>
  <c r="G117" i="9"/>
  <c r="H480" i="7"/>
  <c r="J480" i="7" s="1"/>
  <c r="H488" i="7"/>
  <c r="J488" i="7" s="1"/>
  <c r="H496" i="7"/>
  <c r="J496" i="7" s="1"/>
  <c r="H15" i="9"/>
  <c r="H504" i="7"/>
  <c r="J504" i="7" s="1"/>
  <c r="H16" i="9"/>
  <c r="H506" i="7"/>
  <c r="J506" i="7" s="1"/>
  <c r="H498" i="7"/>
  <c r="J498" i="7" s="1"/>
  <c r="H482" i="7"/>
  <c r="J482" i="7" s="1"/>
  <c r="H490" i="7"/>
  <c r="J490" i="7" s="1"/>
  <c r="H27" i="9"/>
  <c r="J428" i="7"/>
  <c r="J425" i="7"/>
  <c r="J424" i="7"/>
  <c r="J423" i="7"/>
  <c r="J411" i="7"/>
  <c r="J409" i="7"/>
  <c r="J414" i="7"/>
  <c r="I226" i="9"/>
  <c r="I195" i="9"/>
  <c r="I200" i="9"/>
  <c r="I205" i="9" s="1"/>
  <c r="I207" i="9" s="1"/>
  <c r="I210" i="9"/>
  <c r="I188" i="9"/>
  <c r="I181" i="9"/>
  <c r="I183" i="9" s="1"/>
  <c r="I165" i="9"/>
  <c r="I138" i="9"/>
  <c r="I114" i="9"/>
  <c r="I77" i="9"/>
  <c r="I60" i="9"/>
  <c r="J59" i="9"/>
  <c r="I90" i="9"/>
  <c r="H227" i="9"/>
  <c r="H229" i="9" s="1"/>
  <c r="H196" i="9"/>
  <c r="H201" i="9"/>
  <c r="H211" i="9"/>
  <c r="H182" i="9"/>
  <c r="H172" i="9"/>
  <c r="H189" i="9"/>
  <c r="H192" i="9" s="1"/>
  <c r="H166" i="9"/>
  <c r="H139" i="9"/>
  <c r="H131" i="9"/>
  <c r="H123" i="9"/>
  <c r="H119" i="9"/>
  <c r="H115" i="9"/>
  <c r="H127" i="9"/>
  <c r="H103" i="9"/>
  <c r="H99" i="9"/>
  <c r="H95" i="9"/>
  <c r="H91" i="9"/>
  <c r="H83" i="9"/>
  <c r="H107" i="9"/>
  <c r="H70" i="9"/>
  <c r="H78" i="9"/>
  <c r="H79" i="9" s="1"/>
  <c r="H65" i="9"/>
  <c r="H64" i="9"/>
  <c r="H61" i="9"/>
  <c r="H63" i="9"/>
  <c r="H62" i="9"/>
  <c r="G27" i="9"/>
  <c r="H82" i="9"/>
  <c r="G82" i="9"/>
  <c r="G24" i="9"/>
  <c r="G93" i="9" s="1"/>
  <c r="G16" i="9"/>
  <c r="G21" i="9" s="1"/>
  <c r="J430" i="7"/>
  <c r="H507" i="7"/>
  <c r="J507" i="7" s="1"/>
  <c r="H499" i="7"/>
  <c r="J499" i="7" s="1"/>
  <c r="H491" i="7"/>
  <c r="J491" i="7" s="1"/>
  <c r="J435" i="7"/>
  <c r="H483" i="7"/>
  <c r="J483" i="7" s="1"/>
  <c r="J432" i="7"/>
  <c r="J431" i="7"/>
  <c r="G104" i="9"/>
  <c r="G15" i="9"/>
  <c r="G20" i="9" s="1"/>
  <c r="J418" i="7"/>
  <c r="H481" i="7"/>
  <c r="J481" i="7" s="1"/>
  <c r="J416" i="7"/>
  <c r="H505" i="7"/>
  <c r="J505" i="7" s="1"/>
  <c r="H497" i="7"/>
  <c r="J497" i="7" s="1"/>
  <c r="H489" i="7"/>
  <c r="J489" i="7" s="1"/>
  <c r="J421" i="7"/>
  <c r="L82" i="22" l="1"/>
  <c r="L87" i="22"/>
  <c r="K87" i="22"/>
  <c r="N87" i="22"/>
  <c r="M87" i="22"/>
  <c r="P82" i="22"/>
  <c r="Q82" i="22"/>
  <c r="N82" i="22"/>
  <c r="M82" i="22"/>
  <c r="O104" i="22"/>
  <c r="P87" i="22"/>
  <c r="H21" i="22"/>
  <c r="P86" i="22" s="1"/>
  <c r="P146" i="22" s="1"/>
  <c r="H20" i="22"/>
  <c r="O85" i="22" s="1"/>
  <c r="O142" i="22" s="1"/>
  <c r="G20" i="22"/>
  <c r="P80" i="22" s="1"/>
  <c r="P96" i="22" s="1"/>
  <c r="G21" i="22"/>
  <c r="H6" i="20"/>
  <c r="H7" i="20"/>
  <c r="I4" i="20"/>
  <c r="I5" i="20" s="1"/>
  <c r="I7" i="20" s="1"/>
  <c r="P92" i="22"/>
  <c r="P138" i="22"/>
  <c r="P150" i="22" s="1"/>
  <c r="R113" i="22"/>
  <c r="H242" i="9"/>
  <c r="I236" i="9"/>
  <c r="I237" i="9" s="1"/>
  <c r="I153" i="9"/>
  <c r="G239" i="9"/>
  <c r="G240" i="9" s="1"/>
  <c r="J235" i="9"/>
  <c r="G64" i="13" s="1"/>
  <c r="J152" i="9"/>
  <c r="G293" i="22"/>
  <c r="G295" i="22" s="1"/>
  <c r="L220" i="13" s="1"/>
  <c r="P294" i="22"/>
  <c r="G245" i="9"/>
  <c r="H173" i="9"/>
  <c r="H175" i="9"/>
  <c r="H177" i="9"/>
  <c r="H174" i="9"/>
  <c r="J63" i="13"/>
  <c r="I63" i="13"/>
  <c r="H63" i="13"/>
  <c r="L63" i="13"/>
  <c r="K63" i="13"/>
  <c r="H43" i="13"/>
  <c r="K93" i="22"/>
  <c r="K94" i="22" s="1"/>
  <c r="H11" i="13"/>
  <c r="M151" i="22"/>
  <c r="M152" i="22" s="1"/>
  <c r="I14" i="13"/>
  <c r="J332" i="13"/>
  <c r="I332" i="13"/>
  <c r="K220" i="13"/>
  <c r="I220" i="13"/>
  <c r="K274" i="13"/>
  <c r="J274" i="13"/>
  <c r="I274" i="13"/>
  <c r="N151" i="22"/>
  <c r="N152" i="22" s="1"/>
  <c r="K151" i="22"/>
  <c r="K152" i="22" s="1"/>
  <c r="G93" i="22"/>
  <c r="G94" i="22" s="1"/>
  <c r="H93" i="22"/>
  <c r="J151" i="22"/>
  <c r="J152" i="22" s="1"/>
  <c r="J105" i="22"/>
  <c r="G129" i="9"/>
  <c r="G130" i="9" s="1"/>
  <c r="G105" i="22"/>
  <c r="L151" i="22"/>
  <c r="G151" i="22"/>
  <c r="I105" i="22"/>
  <c r="H105" i="22"/>
  <c r="I93" i="22"/>
  <c r="I94" i="22" s="1"/>
  <c r="J93" i="22"/>
  <c r="J94" i="22" s="1"/>
  <c r="K105" i="22"/>
  <c r="M139" i="22"/>
  <c r="M140" i="22" s="1"/>
  <c r="H139" i="22"/>
  <c r="H140" i="22" s="1"/>
  <c r="J139" i="22"/>
  <c r="J140" i="22" s="1"/>
  <c r="G139" i="22"/>
  <c r="G140" i="22" s="1"/>
  <c r="I139" i="22"/>
  <c r="I140" i="22" s="1"/>
  <c r="K139" i="22"/>
  <c r="K140" i="22" s="1"/>
  <c r="L139" i="22"/>
  <c r="L140" i="22" s="1"/>
  <c r="G86" i="22"/>
  <c r="G146" i="22" s="1"/>
  <c r="H86" i="22"/>
  <c r="H146" i="22" s="1"/>
  <c r="I86" i="22"/>
  <c r="I146" i="22" s="1"/>
  <c r="J86" i="22"/>
  <c r="J146" i="22" s="1"/>
  <c r="G85" i="22"/>
  <c r="G142" i="22" s="1"/>
  <c r="H85" i="22"/>
  <c r="H142" i="22" s="1"/>
  <c r="I85" i="22"/>
  <c r="I142" i="22" s="1"/>
  <c r="J85" i="22"/>
  <c r="J142" i="22" s="1"/>
  <c r="G80" i="22"/>
  <c r="H80" i="22"/>
  <c r="I80" i="22"/>
  <c r="I96" i="22" s="1"/>
  <c r="J80" i="22"/>
  <c r="J96" i="22" s="1"/>
  <c r="K80" i="22"/>
  <c r="L80" i="22"/>
  <c r="L96" i="22" s="1"/>
  <c r="H151" i="22"/>
  <c r="I151" i="22"/>
  <c r="N139" i="22"/>
  <c r="N140" i="22" s="1"/>
  <c r="H167" i="13"/>
  <c r="H114" i="13"/>
  <c r="H274" i="13"/>
  <c r="H220" i="13"/>
  <c r="H332" i="13"/>
  <c r="G94" i="9"/>
  <c r="G279" i="22"/>
  <c r="G118" i="9"/>
  <c r="O294" i="22"/>
  <c r="Q87" i="22"/>
  <c r="Q84" i="22"/>
  <c r="Q79" i="22"/>
  <c r="P273" i="22"/>
  <c r="P275" i="22" s="1"/>
  <c r="P276" i="22" s="1"/>
  <c r="Q160" i="22"/>
  <c r="Q114" i="22"/>
  <c r="S266" i="22"/>
  <c r="S284" i="22"/>
  <c r="S290" i="22"/>
  <c r="S251" i="22"/>
  <c r="S256" i="22"/>
  <c r="S261" i="22" s="1"/>
  <c r="S263" i="22" s="1"/>
  <c r="S244" i="22"/>
  <c r="S237" i="22"/>
  <c r="S239" i="22" s="1"/>
  <c r="S221" i="22"/>
  <c r="S182" i="22"/>
  <c r="S195" i="22" s="1"/>
  <c r="S136" i="22"/>
  <c r="S159" i="22" s="1"/>
  <c r="S90" i="22"/>
  <c r="S60" i="22"/>
  <c r="T59" i="22"/>
  <c r="S77" i="22"/>
  <c r="Q262" i="22"/>
  <c r="R278" i="22"/>
  <c r="Q196" i="22"/>
  <c r="Q209" i="22" s="1"/>
  <c r="Q299" i="22"/>
  <c r="Q292" i="22"/>
  <c r="Q294" i="22" s="1"/>
  <c r="Q74" i="22"/>
  <c r="Q67" i="22"/>
  <c r="Q66" i="22"/>
  <c r="Q271" i="22" s="1"/>
  <c r="Q69" i="22"/>
  <c r="Q68" i="22"/>
  <c r="Q274" i="22"/>
  <c r="Q73" i="22"/>
  <c r="Q72" i="22"/>
  <c r="Q71" i="22"/>
  <c r="R208" i="22"/>
  <c r="O275" i="22"/>
  <c r="O276" i="22" s="1"/>
  <c r="R291" i="22"/>
  <c r="R297" i="22" s="1"/>
  <c r="R285" i="22"/>
  <c r="R267" i="22"/>
  <c r="R252" i="22"/>
  <c r="R257" i="22"/>
  <c r="R228" i="22"/>
  <c r="R238" i="22"/>
  <c r="R222" i="22"/>
  <c r="R245" i="22"/>
  <c r="R153" i="22"/>
  <c r="R183" i="22"/>
  <c r="R149" i="22"/>
  <c r="R145" i="22"/>
  <c r="R137" i="22"/>
  <c r="R83" i="22"/>
  <c r="R78" i="22"/>
  <c r="R82" i="22" s="1"/>
  <c r="R141" i="22"/>
  <c r="R61" i="22"/>
  <c r="R107" i="22"/>
  <c r="R103" i="22"/>
  <c r="R99" i="22"/>
  <c r="R95" i="22"/>
  <c r="R91" i="22"/>
  <c r="R65" i="22"/>
  <c r="R70" i="22"/>
  <c r="R63" i="22"/>
  <c r="R64" i="22"/>
  <c r="R62" i="22"/>
  <c r="Q272" i="22"/>
  <c r="AL21" i="16"/>
  <c r="BN21" i="16"/>
  <c r="H18" i="7"/>
  <c r="J19" i="7"/>
  <c r="G85" i="9"/>
  <c r="G120" i="9" s="1"/>
  <c r="H20" i="9"/>
  <c r="G86" i="9"/>
  <c r="G124" i="9" s="1"/>
  <c r="H21" i="9"/>
  <c r="H86" i="9"/>
  <c r="J463" i="7"/>
  <c r="J462" i="7"/>
  <c r="J467" i="7"/>
  <c r="J466" i="7"/>
  <c r="H85" i="9"/>
  <c r="H206" i="9"/>
  <c r="H66" i="9"/>
  <c r="H74" i="9"/>
  <c r="H69" i="9"/>
  <c r="H67" i="9"/>
  <c r="H68" i="9"/>
  <c r="H84" i="9"/>
  <c r="H71" i="9"/>
  <c r="H73" i="9"/>
  <c r="H72" i="9"/>
  <c r="H228" i="9"/>
  <c r="H87" i="9"/>
  <c r="G115" i="13"/>
  <c r="G333" i="13"/>
  <c r="G275" i="13"/>
  <c r="G221" i="13"/>
  <c r="G168" i="13"/>
  <c r="J210" i="9"/>
  <c r="J226" i="9"/>
  <c r="J181" i="9"/>
  <c r="J183" i="9" s="1"/>
  <c r="J200" i="9"/>
  <c r="J205" i="9" s="1"/>
  <c r="J207" i="9" s="1"/>
  <c r="J195" i="9"/>
  <c r="J188" i="9"/>
  <c r="J165" i="9"/>
  <c r="J138" i="9"/>
  <c r="J114" i="9"/>
  <c r="J90" i="9"/>
  <c r="J77" i="9"/>
  <c r="J60" i="9"/>
  <c r="K59" i="9"/>
  <c r="I211" i="9"/>
  <c r="I201" i="9"/>
  <c r="I227" i="9"/>
  <c r="I229" i="9" s="1"/>
  <c r="I182" i="9"/>
  <c r="I172" i="9"/>
  <c r="I189" i="9"/>
  <c r="I192" i="9" s="1"/>
  <c r="I166" i="9"/>
  <c r="I196" i="9"/>
  <c r="I139" i="9"/>
  <c r="I127" i="9"/>
  <c r="I131" i="9"/>
  <c r="I119" i="9"/>
  <c r="I123" i="9"/>
  <c r="I115" i="9"/>
  <c r="I99" i="9"/>
  <c r="I95" i="9"/>
  <c r="I91" i="9"/>
  <c r="I107" i="9"/>
  <c r="I78" i="9"/>
  <c r="I82" i="9" s="1"/>
  <c r="I103" i="9"/>
  <c r="I70" i="9"/>
  <c r="I65" i="9"/>
  <c r="I83" i="9"/>
  <c r="I62" i="9"/>
  <c r="I64" i="9"/>
  <c r="I61" i="9"/>
  <c r="I63" i="9"/>
  <c r="I87" i="9"/>
  <c r="I85" i="9"/>
  <c r="I84" i="9"/>
  <c r="I86" i="9"/>
  <c r="I79" i="9"/>
  <c r="J465" i="7"/>
  <c r="J464" i="7"/>
  <c r="J469" i="7"/>
  <c r="J468" i="7"/>
  <c r="I81" i="9"/>
  <c r="H81" i="9"/>
  <c r="G81" i="9"/>
  <c r="G100" i="9" s="1"/>
  <c r="G105" i="9"/>
  <c r="I80" i="9"/>
  <c r="H80" i="9"/>
  <c r="G80" i="9"/>
  <c r="G96" i="9" s="1"/>
  <c r="M86" i="22" l="1"/>
  <c r="M146" i="22" s="1"/>
  <c r="L86" i="22"/>
  <c r="L146" i="22" s="1"/>
  <c r="K86" i="22"/>
  <c r="K146" i="22" s="1"/>
  <c r="L85" i="22"/>
  <c r="L142" i="22" s="1"/>
  <c r="L81" i="22"/>
  <c r="L100" i="22" s="1"/>
  <c r="K81" i="22"/>
  <c r="K100" i="22" s="1"/>
  <c r="K85" i="22"/>
  <c r="K142" i="22" s="1"/>
  <c r="N86" i="22"/>
  <c r="N146" i="22" s="1"/>
  <c r="N80" i="22"/>
  <c r="N96" i="22" s="1"/>
  <c r="N85" i="22"/>
  <c r="N142" i="22" s="1"/>
  <c r="M85" i="22"/>
  <c r="M142" i="22" s="1"/>
  <c r="Q80" i="22"/>
  <c r="Q96" i="22" s="1"/>
  <c r="O80" i="22"/>
  <c r="O96" i="22" s="1"/>
  <c r="M80" i="22"/>
  <c r="M96" i="22" s="1"/>
  <c r="M81" i="22"/>
  <c r="M100" i="22" s="1"/>
  <c r="N81" i="22"/>
  <c r="N100" i="22" s="1"/>
  <c r="Q81" i="22"/>
  <c r="Q100" i="22" s="1"/>
  <c r="P104" i="22"/>
  <c r="G300" i="22"/>
  <c r="I6" i="20"/>
  <c r="Q85" i="22"/>
  <c r="Q142" i="22" s="1"/>
  <c r="P85" i="22"/>
  <c r="P142" i="22" s="1"/>
  <c r="O86" i="22"/>
  <c r="O146" i="22" s="1"/>
  <c r="Q86" i="22"/>
  <c r="Q146" i="22" s="1"/>
  <c r="O81" i="22"/>
  <c r="O100" i="22" s="1"/>
  <c r="P81" i="22"/>
  <c r="P100" i="22" s="1"/>
  <c r="Q138" i="22"/>
  <c r="Q150" i="22" s="1"/>
  <c r="J4" i="20"/>
  <c r="J5" i="20" s="1"/>
  <c r="G96" i="22"/>
  <c r="G184" i="22" s="1"/>
  <c r="Q92" i="22"/>
  <c r="Q104" i="22" s="1"/>
  <c r="K96" i="22"/>
  <c r="H96" i="22"/>
  <c r="H184" i="22" s="1"/>
  <c r="S113" i="22"/>
  <c r="I242" i="9"/>
  <c r="J236" i="9"/>
  <c r="J242" i="9" s="1"/>
  <c r="J153" i="9"/>
  <c r="J220" i="13"/>
  <c r="K235" i="9"/>
  <c r="G65" i="13" s="1"/>
  <c r="K152" i="9"/>
  <c r="G296" i="22"/>
  <c r="G246" i="9"/>
  <c r="G241" i="9"/>
  <c r="I64" i="13"/>
  <c r="H64" i="13"/>
  <c r="J64" i="13"/>
  <c r="L64" i="13"/>
  <c r="K64" i="13"/>
  <c r="I174" i="9"/>
  <c r="I175" i="9"/>
  <c r="I177" i="9"/>
  <c r="I173" i="9"/>
  <c r="M168" i="13"/>
  <c r="L168" i="13"/>
  <c r="K168" i="13"/>
  <c r="J168" i="13"/>
  <c r="I168" i="13"/>
  <c r="I221" i="13"/>
  <c r="K221" i="13"/>
  <c r="K275" i="13"/>
  <c r="I275" i="13"/>
  <c r="J333" i="13"/>
  <c r="I333" i="13"/>
  <c r="H94" i="22"/>
  <c r="K106" i="22"/>
  <c r="G26" i="22"/>
  <c r="H13" i="13" s="1"/>
  <c r="G106" i="22"/>
  <c r="H25" i="22"/>
  <c r="J187" i="22"/>
  <c r="I106" i="22"/>
  <c r="G25" i="22"/>
  <c r="I187" i="22"/>
  <c r="I184" i="22"/>
  <c r="J184" i="22"/>
  <c r="H187" i="22"/>
  <c r="J106" i="22"/>
  <c r="I152" i="22"/>
  <c r="G187" i="22"/>
  <c r="G152" i="22"/>
  <c r="L152" i="22"/>
  <c r="H26" i="22"/>
  <c r="H152" i="22"/>
  <c r="H106" i="22"/>
  <c r="Q273" i="22"/>
  <c r="Q275" i="22" s="1"/>
  <c r="Q276" i="22" s="1"/>
  <c r="R160" i="22"/>
  <c r="R114" i="22"/>
  <c r="R262" i="22"/>
  <c r="S285" i="22"/>
  <c r="S291" i="22"/>
  <c r="S297" i="22" s="1"/>
  <c r="S257" i="22"/>
  <c r="S238" i="22"/>
  <c r="S267" i="22"/>
  <c r="S245" i="22"/>
  <c r="S252" i="22"/>
  <c r="S228" i="22"/>
  <c r="S222" i="22"/>
  <c r="S183" i="22"/>
  <c r="S153" i="22"/>
  <c r="S83" i="22"/>
  <c r="S145" i="22"/>
  <c r="S137" i="22"/>
  <c r="S149" i="22"/>
  <c r="S141" i="22"/>
  <c r="S107" i="22"/>
  <c r="S103" i="22"/>
  <c r="S99" i="22"/>
  <c r="S95" i="22"/>
  <c r="S91" i="22"/>
  <c r="S70" i="22"/>
  <c r="S64" i="22"/>
  <c r="S61" i="22"/>
  <c r="S78" i="22"/>
  <c r="S86" i="22" s="1"/>
  <c r="S63" i="22"/>
  <c r="S62" i="22"/>
  <c r="S65" i="22"/>
  <c r="R87" i="22"/>
  <c r="R79" i="22"/>
  <c r="R196" i="22"/>
  <c r="R209" i="22" s="1"/>
  <c r="R81" i="22"/>
  <c r="S208" i="22"/>
  <c r="S278" i="22"/>
  <c r="R86" i="22"/>
  <c r="R272" i="22"/>
  <c r="R72" i="22"/>
  <c r="R73" i="22"/>
  <c r="R71" i="22"/>
  <c r="R292" i="22"/>
  <c r="R80" i="22"/>
  <c r="R74" i="22"/>
  <c r="R67" i="22"/>
  <c r="R69" i="22"/>
  <c r="R66" i="22"/>
  <c r="R271" i="22" s="1"/>
  <c r="R68" i="22"/>
  <c r="R84" i="22"/>
  <c r="R286" i="22"/>
  <c r="R274" i="22" s="1"/>
  <c r="R85" i="22"/>
  <c r="T284" i="22"/>
  <c r="T290" i="22"/>
  <c r="T266" i="22"/>
  <c r="T237" i="22"/>
  <c r="T239" i="22" s="1"/>
  <c r="T251" i="22"/>
  <c r="T244" i="22"/>
  <c r="T256" i="22"/>
  <c r="T261" i="22" s="1"/>
  <c r="T263" i="22" s="1"/>
  <c r="T221" i="22"/>
  <c r="T182" i="22"/>
  <c r="T195" i="22" s="1"/>
  <c r="T136" i="22"/>
  <c r="T159" i="22" s="1"/>
  <c r="T77" i="22"/>
  <c r="T90" i="22"/>
  <c r="U59" i="22"/>
  <c r="T60" i="22"/>
  <c r="AZ21" i="16"/>
  <c r="AL27" i="16"/>
  <c r="AC131" i="16"/>
  <c r="BE131" i="16"/>
  <c r="BN27" i="16"/>
  <c r="G140" i="9"/>
  <c r="G154" i="9" s="1"/>
  <c r="G143" i="9"/>
  <c r="G157" i="9" s="1"/>
  <c r="H92" i="9"/>
  <c r="H17" i="7"/>
  <c r="J18" i="7"/>
  <c r="H124" i="9"/>
  <c r="H96" i="9"/>
  <c r="H100" i="9"/>
  <c r="H26" i="9"/>
  <c r="G125" i="9" s="1"/>
  <c r="H25" i="9"/>
  <c r="G121" i="9" s="1"/>
  <c r="H120" i="9"/>
  <c r="H116" i="9"/>
  <c r="I206" i="9"/>
  <c r="I69" i="9"/>
  <c r="I100" i="9" s="1"/>
  <c r="I67" i="9"/>
  <c r="I92" i="9" s="1"/>
  <c r="I74" i="9"/>
  <c r="I124" i="9" s="1"/>
  <c r="I68" i="9"/>
  <c r="I96" i="9" s="1"/>
  <c r="I66" i="9"/>
  <c r="K226" i="9"/>
  <c r="K200" i="9"/>
  <c r="K205" i="9" s="1"/>
  <c r="K207" i="9" s="1"/>
  <c r="K210" i="9"/>
  <c r="K188" i="9"/>
  <c r="K195" i="9"/>
  <c r="K181" i="9"/>
  <c r="K183" i="9" s="1"/>
  <c r="K165" i="9"/>
  <c r="K138" i="9"/>
  <c r="K114" i="9"/>
  <c r="K90" i="9"/>
  <c r="K60" i="9"/>
  <c r="L59" i="9"/>
  <c r="K77" i="9"/>
  <c r="H275" i="13"/>
  <c r="H115" i="13"/>
  <c r="H168" i="13"/>
  <c r="H221" i="13"/>
  <c r="H333" i="13"/>
  <c r="G334" i="13"/>
  <c r="G276" i="13"/>
  <c r="G222" i="13"/>
  <c r="G169" i="13"/>
  <c r="G116" i="13"/>
  <c r="I71" i="9"/>
  <c r="I72" i="9"/>
  <c r="I116" i="9" s="1"/>
  <c r="I73" i="9"/>
  <c r="I120" i="9" s="1"/>
  <c r="J227" i="9"/>
  <c r="J229" i="9" s="1"/>
  <c r="J201" i="9"/>
  <c r="J189" i="9"/>
  <c r="J192" i="9" s="1"/>
  <c r="J211" i="9"/>
  <c r="J166" i="9"/>
  <c r="J196" i="9"/>
  <c r="J182" i="9"/>
  <c r="J172" i="9"/>
  <c r="J139" i="9"/>
  <c r="J131" i="9"/>
  <c r="J119" i="9"/>
  <c r="J123" i="9"/>
  <c r="J115" i="9"/>
  <c r="J127" i="9"/>
  <c r="J95" i="9"/>
  <c r="J91" i="9"/>
  <c r="J107" i="9"/>
  <c r="J103" i="9"/>
  <c r="J99" i="9"/>
  <c r="J70" i="9"/>
  <c r="J78" i="9"/>
  <c r="J85" i="9" s="1"/>
  <c r="J65" i="9"/>
  <c r="J83" i="9"/>
  <c r="J62" i="9"/>
  <c r="J64" i="9"/>
  <c r="J63" i="9"/>
  <c r="J61" i="9"/>
  <c r="J86" i="9"/>
  <c r="J87" i="9"/>
  <c r="J79" i="9"/>
  <c r="J82" i="9"/>
  <c r="H232" i="9"/>
  <c r="I228" i="9"/>
  <c r="I232" i="9" s="1"/>
  <c r="G106" i="9"/>
  <c r="G25" i="9"/>
  <c r="G26" i="9"/>
  <c r="M187" i="22" l="1"/>
  <c r="L187" i="22"/>
  <c r="K187" i="22"/>
  <c r="K184" i="22"/>
  <c r="K240" i="22"/>
  <c r="K241" i="22" s="1"/>
  <c r="O240" i="22"/>
  <c r="O97" i="22"/>
  <c r="N187" i="22"/>
  <c r="R100" i="22"/>
  <c r="P240" i="22"/>
  <c r="P184" i="22"/>
  <c r="O184" i="22"/>
  <c r="N97" i="22"/>
  <c r="N98" i="22" s="1"/>
  <c r="G190" i="22"/>
  <c r="I114" i="13" s="1"/>
  <c r="J6" i="20"/>
  <c r="J7" i="20"/>
  <c r="K4" i="20"/>
  <c r="K5" i="20" s="1"/>
  <c r="H190" i="22"/>
  <c r="I115" i="13" s="1"/>
  <c r="R142" i="22"/>
  <c r="R96" i="22"/>
  <c r="R92" i="22"/>
  <c r="R104" i="22" s="1"/>
  <c r="R138" i="22"/>
  <c r="R150" i="22" s="1"/>
  <c r="R146" i="22"/>
  <c r="T113" i="22"/>
  <c r="L274" i="13"/>
  <c r="G301" i="22"/>
  <c r="G302" i="22" s="1"/>
  <c r="J237" i="9"/>
  <c r="L235" i="9"/>
  <c r="G66" i="13" s="1"/>
  <c r="L152" i="9"/>
  <c r="K236" i="9"/>
  <c r="K242" i="9" s="1"/>
  <c r="K153" i="9"/>
  <c r="I244" i="9"/>
  <c r="I239" i="9"/>
  <c r="H244" i="9"/>
  <c r="H239" i="9"/>
  <c r="J175" i="9"/>
  <c r="J177" i="9"/>
  <c r="J174" i="9"/>
  <c r="J173" i="9"/>
  <c r="I65" i="13"/>
  <c r="L65" i="13"/>
  <c r="J65" i="13"/>
  <c r="H65" i="13"/>
  <c r="K65" i="13"/>
  <c r="G97" i="22"/>
  <c r="G98" i="22" s="1"/>
  <c r="H12" i="13"/>
  <c r="N143" i="22"/>
  <c r="N144" i="22" s="1"/>
  <c r="I12" i="13"/>
  <c r="N147" i="22"/>
  <c r="N148" i="22" s="1"/>
  <c r="I13" i="13"/>
  <c r="K276" i="13"/>
  <c r="I276" i="13"/>
  <c r="J334" i="13"/>
  <c r="I334" i="13"/>
  <c r="K222" i="13"/>
  <c r="I222" i="13"/>
  <c r="J169" i="13"/>
  <c r="I169" i="13"/>
  <c r="M169" i="13"/>
  <c r="L169" i="13"/>
  <c r="K169" i="13"/>
  <c r="K97" i="22"/>
  <c r="K98" i="22" s="1"/>
  <c r="H143" i="22"/>
  <c r="H144" i="22" s="1"/>
  <c r="G143" i="22"/>
  <c r="G144" i="22" s="1"/>
  <c r="I143" i="22"/>
  <c r="I144" i="22" s="1"/>
  <c r="M97" i="22"/>
  <c r="M98" i="22" s="1"/>
  <c r="J190" i="22"/>
  <c r="K143" i="22"/>
  <c r="K144" i="22" s="1"/>
  <c r="J143" i="22"/>
  <c r="J144" i="22" s="1"/>
  <c r="L143" i="22"/>
  <c r="L144" i="22" s="1"/>
  <c r="J147" i="22"/>
  <c r="J148" i="22" s="1"/>
  <c r="I97" i="22"/>
  <c r="I98" i="22" s="1"/>
  <c r="H97" i="22"/>
  <c r="H98" i="22" s="1"/>
  <c r="L97" i="22"/>
  <c r="L98" i="22" s="1"/>
  <c r="I190" i="22"/>
  <c r="I147" i="22"/>
  <c r="I148" i="22" s="1"/>
  <c r="J97" i="22"/>
  <c r="J98" i="22" s="1"/>
  <c r="G147" i="22"/>
  <c r="G148" i="22" s="1"/>
  <c r="M147" i="22"/>
  <c r="H147" i="22"/>
  <c r="L147" i="22"/>
  <c r="K147" i="22"/>
  <c r="K101" i="22"/>
  <c r="L101" i="22"/>
  <c r="N101" i="22"/>
  <c r="J101" i="22"/>
  <c r="M101" i="22"/>
  <c r="H101" i="22"/>
  <c r="G101" i="22"/>
  <c r="I101" i="22"/>
  <c r="M143" i="22"/>
  <c r="M144" i="22" s="1"/>
  <c r="R273" i="22"/>
  <c r="R275" i="22" s="1"/>
  <c r="R276" i="22" s="1"/>
  <c r="S80" i="22"/>
  <c r="S81" i="22"/>
  <c r="S79" i="22"/>
  <c r="G213" i="22"/>
  <c r="G122" i="9"/>
  <c r="G146" i="9"/>
  <c r="G210" i="22"/>
  <c r="J228" i="9"/>
  <c r="J232" i="9" s="1"/>
  <c r="S87" i="22"/>
  <c r="S286" i="22"/>
  <c r="S287" i="22" s="1"/>
  <c r="S85" i="22"/>
  <c r="S82" i="22"/>
  <c r="S84" i="22"/>
  <c r="T291" i="22"/>
  <c r="T297" i="22" s="1"/>
  <c r="T285" i="22"/>
  <c r="T286" i="22" s="1"/>
  <c r="T257" i="22"/>
  <c r="T245" i="22"/>
  <c r="T267" i="22"/>
  <c r="T252" i="22"/>
  <c r="T222" i="22"/>
  <c r="T238" i="22"/>
  <c r="T228" i="22"/>
  <c r="T183" i="22"/>
  <c r="T145" i="22"/>
  <c r="T137" i="22"/>
  <c r="T153" i="22"/>
  <c r="T149" i="22"/>
  <c r="T141" i="22"/>
  <c r="T107" i="22"/>
  <c r="T78" i="22"/>
  <c r="T79" i="22" s="1"/>
  <c r="T103" i="22"/>
  <c r="T99" i="22"/>
  <c r="T95" i="22"/>
  <c r="T91" i="22"/>
  <c r="T70" i="22"/>
  <c r="T63" i="22"/>
  <c r="T83" i="22"/>
  <c r="T61" i="22"/>
  <c r="T62" i="22"/>
  <c r="T64" i="22"/>
  <c r="T65" i="22"/>
  <c r="S74" i="22"/>
  <c r="S146" i="22" s="1"/>
  <c r="S66" i="22"/>
  <c r="S271" i="22" s="1"/>
  <c r="S68" i="22"/>
  <c r="S67" i="22"/>
  <c r="S69" i="22"/>
  <c r="S160" i="22"/>
  <c r="S114" i="22"/>
  <c r="U290" i="22"/>
  <c r="U284" i="22"/>
  <c r="U266" i="22"/>
  <c r="U244" i="22"/>
  <c r="U237" i="22"/>
  <c r="U239" i="22" s="1"/>
  <c r="U221" i="22"/>
  <c r="U251" i="22"/>
  <c r="U256" i="22"/>
  <c r="U261" i="22" s="1"/>
  <c r="U263" i="22" s="1"/>
  <c r="U182" i="22"/>
  <c r="U195" i="22" s="1"/>
  <c r="U136" i="22"/>
  <c r="U159" i="22" s="1"/>
  <c r="U77" i="22"/>
  <c r="U90" i="22"/>
  <c r="V59" i="22"/>
  <c r="U60" i="22"/>
  <c r="S262" i="22"/>
  <c r="S196" i="22"/>
  <c r="S209" i="22" s="1"/>
  <c r="S292" i="22"/>
  <c r="T278" i="22"/>
  <c r="T208" i="22"/>
  <c r="R287" i="22"/>
  <c r="S73" i="22"/>
  <c r="S71" i="22"/>
  <c r="S72" i="22"/>
  <c r="S272" i="22"/>
  <c r="AZ27" i="16"/>
  <c r="AQ131" i="16"/>
  <c r="BE136" i="16"/>
  <c r="BG131" i="16"/>
  <c r="BG136" i="16" s="1"/>
  <c r="AC136" i="16"/>
  <c r="AE131" i="16"/>
  <c r="AE136" i="16" s="1"/>
  <c r="H93" i="9"/>
  <c r="H94" i="9" s="1"/>
  <c r="H104" i="9"/>
  <c r="J84" i="9"/>
  <c r="G144" i="9"/>
  <c r="G158" i="9" s="1"/>
  <c r="J17" i="7"/>
  <c r="H16" i="7"/>
  <c r="H184" i="9"/>
  <c r="H125" i="9"/>
  <c r="H121" i="9"/>
  <c r="I125" i="9"/>
  <c r="G101" i="9"/>
  <c r="G97" i="9"/>
  <c r="G126" i="9"/>
  <c r="I93" i="9"/>
  <c r="I104" i="9"/>
  <c r="I128" i="9"/>
  <c r="I117" i="9"/>
  <c r="J206" i="9"/>
  <c r="J69" i="9"/>
  <c r="J74" i="9"/>
  <c r="J124" i="9" s="1"/>
  <c r="J66" i="9"/>
  <c r="J68" i="9"/>
  <c r="J67" i="9"/>
  <c r="J92" i="9" s="1"/>
  <c r="H169" i="13"/>
  <c r="H334" i="13"/>
  <c r="H276" i="13"/>
  <c r="H116" i="13"/>
  <c r="H222" i="13"/>
  <c r="L226" i="9"/>
  <c r="L200" i="9"/>
  <c r="L205" i="9" s="1"/>
  <c r="L207" i="9" s="1"/>
  <c r="L210" i="9"/>
  <c r="L195" i="9"/>
  <c r="L188" i="9"/>
  <c r="L165" i="9"/>
  <c r="L181" i="9"/>
  <c r="L183" i="9" s="1"/>
  <c r="L138" i="9"/>
  <c r="L114" i="9"/>
  <c r="L60" i="9"/>
  <c r="M59" i="9"/>
  <c r="L90" i="9"/>
  <c r="L77" i="9"/>
  <c r="H128" i="9"/>
  <c r="H117" i="9"/>
  <c r="J80" i="9"/>
  <c r="J81" i="9"/>
  <c r="K227" i="9"/>
  <c r="K229" i="9" s="1"/>
  <c r="K211" i="9"/>
  <c r="K201" i="9"/>
  <c r="K189" i="9"/>
  <c r="K196" i="9"/>
  <c r="K166" i="9"/>
  <c r="K172" i="9"/>
  <c r="K182" i="9"/>
  <c r="K139" i="9"/>
  <c r="K127" i="9"/>
  <c r="K131" i="9"/>
  <c r="K119" i="9"/>
  <c r="K123" i="9"/>
  <c r="K115" i="9"/>
  <c r="K91" i="9"/>
  <c r="K70" i="9"/>
  <c r="K107" i="9"/>
  <c r="K103" i="9"/>
  <c r="K99" i="9"/>
  <c r="K95" i="9"/>
  <c r="K78" i="9"/>
  <c r="K86" i="9" s="1"/>
  <c r="K65" i="9"/>
  <c r="K83" i="9"/>
  <c r="K61" i="9"/>
  <c r="K63" i="9"/>
  <c r="K64" i="9"/>
  <c r="K62" i="9"/>
  <c r="G223" i="13"/>
  <c r="G277" i="13"/>
  <c r="G170" i="13"/>
  <c r="G117" i="13"/>
  <c r="G335" i="13"/>
  <c r="I121" i="9"/>
  <c r="J72" i="9"/>
  <c r="J73" i="9"/>
  <c r="J71" i="9"/>
  <c r="G336" i="13"/>
  <c r="G278" i="13"/>
  <c r="G171" i="13"/>
  <c r="G118" i="13"/>
  <c r="G224" i="13"/>
  <c r="H185" i="9"/>
  <c r="H101" i="9"/>
  <c r="I101" i="9"/>
  <c r="I97" i="9"/>
  <c r="H97" i="9"/>
  <c r="K190" i="22" l="1"/>
  <c r="I118" i="13" s="1"/>
  <c r="K6" i="20"/>
  <c r="K7" i="20"/>
  <c r="L4" i="20"/>
  <c r="L5" i="20" s="1"/>
  <c r="S142" i="22"/>
  <c r="S92" i="22"/>
  <c r="S104" i="22" s="1"/>
  <c r="S138" i="22"/>
  <c r="S150" i="22" s="1"/>
  <c r="S96" i="22"/>
  <c r="S100" i="22"/>
  <c r="U113" i="22"/>
  <c r="L269" i="13"/>
  <c r="I116" i="13"/>
  <c r="G12" i="25"/>
  <c r="L236" i="9"/>
  <c r="L242" i="9" s="1"/>
  <c r="L153" i="9"/>
  <c r="M235" i="9"/>
  <c r="M152" i="9"/>
  <c r="K237" i="9"/>
  <c r="G216" i="22"/>
  <c r="G160" i="9"/>
  <c r="J244" i="9"/>
  <c r="J239" i="9"/>
  <c r="N188" i="22"/>
  <c r="H66" i="13"/>
  <c r="L66" i="13"/>
  <c r="I66" i="13"/>
  <c r="J66" i="13"/>
  <c r="K66" i="13"/>
  <c r="N189" i="22"/>
  <c r="K278" i="13"/>
  <c r="I278" i="13"/>
  <c r="I223" i="13"/>
  <c r="K223" i="13"/>
  <c r="L171" i="13"/>
  <c r="J171" i="13"/>
  <c r="J336" i="13"/>
  <c r="I336" i="13"/>
  <c r="J335" i="13"/>
  <c r="I335" i="13"/>
  <c r="K277" i="13"/>
  <c r="I277" i="13"/>
  <c r="K224" i="13"/>
  <c r="I224" i="13"/>
  <c r="I117" i="13"/>
  <c r="L170" i="13"/>
  <c r="K170" i="13"/>
  <c r="J170" i="13"/>
  <c r="I170" i="13"/>
  <c r="M170" i="13"/>
  <c r="J188" i="22"/>
  <c r="J189" i="22"/>
  <c r="G189" i="22"/>
  <c r="H105" i="9"/>
  <c r="I189" i="22"/>
  <c r="I188" i="22"/>
  <c r="J116" i="9"/>
  <c r="J128" i="9" s="1"/>
  <c r="G188" i="22"/>
  <c r="G214" i="22" s="1"/>
  <c r="I102" i="22"/>
  <c r="I186" i="22" s="1"/>
  <c r="I185" i="22"/>
  <c r="G102" i="22"/>
  <c r="G186" i="22" s="1"/>
  <c r="G185" i="22"/>
  <c r="K148" i="22"/>
  <c r="K189" i="22" s="1"/>
  <c r="K188" i="22"/>
  <c r="H102" i="22"/>
  <c r="H186" i="22" s="1"/>
  <c r="H185" i="22"/>
  <c r="L148" i="22"/>
  <c r="L189" i="22" s="1"/>
  <c r="L188" i="22"/>
  <c r="M102" i="22"/>
  <c r="H148" i="22"/>
  <c r="H189" i="22" s="1"/>
  <c r="H188" i="22"/>
  <c r="J102" i="22"/>
  <c r="J186" i="22" s="1"/>
  <c r="J185" i="22"/>
  <c r="M148" i="22"/>
  <c r="M189" i="22" s="1"/>
  <c r="M188" i="22"/>
  <c r="N102" i="22"/>
  <c r="K102" i="22"/>
  <c r="K186" i="22" s="1"/>
  <c r="K185" i="22"/>
  <c r="L102" i="22"/>
  <c r="K228" i="9"/>
  <c r="K232" i="9" s="1"/>
  <c r="T274" i="22"/>
  <c r="S294" i="22"/>
  <c r="T84" i="22"/>
  <c r="G102" i="9"/>
  <c r="I98" i="9"/>
  <c r="G98" i="9"/>
  <c r="S299" i="22"/>
  <c r="J93" i="9"/>
  <c r="I94" i="9"/>
  <c r="H140" i="9"/>
  <c r="S273" i="22"/>
  <c r="S275" i="22" s="1"/>
  <c r="T86" i="22"/>
  <c r="T82" i="22"/>
  <c r="T287" i="22"/>
  <c r="T80" i="22"/>
  <c r="T81" i="22"/>
  <c r="T85" i="22"/>
  <c r="S274" i="22"/>
  <c r="T87" i="22"/>
  <c r="T74" i="22"/>
  <c r="T66" i="22"/>
  <c r="T271" i="22" s="1"/>
  <c r="T68" i="22"/>
  <c r="T69" i="22"/>
  <c r="T67" i="22"/>
  <c r="T92" i="22" s="1"/>
  <c r="T104" i="22" s="1"/>
  <c r="U278" i="22"/>
  <c r="T262" i="22"/>
  <c r="T196" i="22"/>
  <c r="T209" i="22" s="1"/>
  <c r="U208" i="22"/>
  <c r="T292" i="22"/>
  <c r="T160" i="22"/>
  <c r="T114" i="22"/>
  <c r="U291" i="22"/>
  <c r="U297" i="22" s="1"/>
  <c r="U267" i="22"/>
  <c r="U285" i="22"/>
  <c r="U286" i="22" s="1"/>
  <c r="U274" i="22" s="1"/>
  <c r="U252" i="22"/>
  <c r="U245" i="22"/>
  <c r="U238" i="22"/>
  <c r="U228" i="22"/>
  <c r="U222" i="22"/>
  <c r="U257" i="22"/>
  <c r="U183" i="22"/>
  <c r="U153" i="22"/>
  <c r="U149" i="22"/>
  <c r="U145" i="22"/>
  <c r="U141" i="22"/>
  <c r="U137" i="22"/>
  <c r="U107" i="22"/>
  <c r="U99" i="22"/>
  <c r="U91" i="22"/>
  <c r="U103" i="22"/>
  <c r="U95" i="22"/>
  <c r="U70" i="22"/>
  <c r="U65" i="22"/>
  <c r="U83" i="22"/>
  <c r="U78" i="22"/>
  <c r="U79" i="22" s="1"/>
  <c r="U62" i="22"/>
  <c r="U61" i="22"/>
  <c r="U63" i="22"/>
  <c r="U64" i="22"/>
  <c r="T73" i="22"/>
  <c r="T72" i="22"/>
  <c r="T71" i="22"/>
  <c r="R294" i="22"/>
  <c r="R299" i="22"/>
  <c r="V290" i="22"/>
  <c r="V284" i="22"/>
  <c r="V256" i="22"/>
  <c r="V261" i="22" s="1"/>
  <c r="V263" i="22" s="1"/>
  <c r="V266" i="22"/>
  <c r="V244" i="22"/>
  <c r="V237" i="22"/>
  <c r="V239" i="22" s="1"/>
  <c r="V251" i="22"/>
  <c r="V221" i="22"/>
  <c r="V182" i="22"/>
  <c r="V195" i="22" s="1"/>
  <c r="V136" i="22"/>
  <c r="V159" i="22" s="1"/>
  <c r="V90" i="22"/>
  <c r="V77" i="22"/>
  <c r="W59" i="22"/>
  <c r="V60" i="22"/>
  <c r="T272" i="22"/>
  <c r="AQ136" i="16"/>
  <c r="AS131" i="16"/>
  <c r="AS136" i="16" s="1"/>
  <c r="AA159" i="16"/>
  <c r="AA157" i="16"/>
  <c r="AA155" i="16"/>
  <c r="AA153" i="16"/>
  <c r="AA151" i="16"/>
  <c r="AA158" i="16"/>
  <c r="AA156" i="16"/>
  <c r="AA154" i="16"/>
  <c r="AA152" i="16"/>
  <c r="AA150" i="16"/>
  <c r="AA149" i="16"/>
  <c r="AA142" i="16"/>
  <c r="AA147" i="16"/>
  <c r="AA140" i="16"/>
  <c r="AA145" i="16"/>
  <c r="AA143" i="16"/>
  <c r="AA141" i="16"/>
  <c r="AA148" i="16"/>
  <c r="AA146" i="16"/>
  <c r="AA144" i="16"/>
  <c r="BC158" i="16"/>
  <c r="BC156" i="16"/>
  <c r="BC154" i="16"/>
  <c r="BC152" i="16"/>
  <c r="BC150" i="16"/>
  <c r="BC159" i="16"/>
  <c r="BC157" i="16"/>
  <c r="BC155" i="16"/>
  <c r="BC153" i="16"/>
  <c r="BC151" i="16"/>
  <c r="BC145" i="16"/>
  <c r="BC148" i="16"/>
  <c r="BC143" i="16"/>
  <c r="BC146" i="16"/>
  <c r="BC141" i="16"/>
  <c r="BC144" i="16"/>
  <c r="BC147" i="16"/>
  <c r="BC142" i="16"/>
  <c r="BC140" i="16"/>
  <c r="BC149" i="16"/>
  <c r="H122" i="9"/>
  <c r="I143" i="9"/>
  <c r="J16" i="7"/>
  <c r="H15" i="7"/>
  <c r="I140" i="9"/>
  <c r="I154" i="9" s="1"/>
  <c r="H143" i="9"/>
  <c r="H98" i="9"/>
  <c r="G145" i="9"/>
  <c r="G159" i="9" s="1"/>
  <c r="G141" i="9"/>
  <c r="G155" i="9" s="1"/>
  <c r="H126" i="9"/>
  <c r="J100" i="9"/>
  <c r="J120" i="9"/>
  <c r="J96" i="9"/>
  <c r="I184" i="9"/>
  <c r="I185" i="9" s="1"/>
  <c r="J104" i="9"/>
  <c r="I105" i="9"/>
  <c r="J125" i="9"/>
  <c r="H170" i="13"/>
  <c r="H117" i="13"/>
  <c r="H335" i="13"/>
  <c r="H223" i="13"/>
  <c r="H277" i="13"/>
  <c r="K206" i="9"/>
  <c r="K69" i="9"/>
  <c r="K67" i="9"/>
  <c r="K74" i="9"/>
  <c r="K124" i="9" s="1"/>
  <c r="K68" i="9"/>
  <c r="K66" i="9"/>
  <c r="H129" i="9"/>
  <c r="K85" i="9"/>
  <c r="G337" i="13"/>
  <c r="G279" i="13"/>
  <c r="G225" i="13"/>
  <c r="G172" i="13"/>
  <c r="G119" i="13"/>
  <c r="K80" i="9"/>
  <c r="K81" i="9"/>
  <c r="H278" i="13"/>
  <c r="H224" i="13"/>
  <c r="H336" i="13"/>
  <c r="H171" i="13"/>
  <c r="H118" i="13"/>
  <c r="K82" i="9"/>
  <c r="K87" i="9"/>
  <c r="K84" i="9"/>
  <c r="I122" i="9"/>
  <c r="K71" i="9"/>
  <c r="K73" i="9"/>
  <c r="K72" i="9"/>
  <c r="H118" i="9"/>
  <c r="M226" i="9"/>
  <c r="M210" i="9"/>
  <c r="M200" i="9"/>
  <c r="M205" i="9" s="1"/>
  <c r="M207" i="9" s="1"/>
  <c r="M195" i="9"/>
  <c r="M188" i="9"/>
  <c r="G67" i="13"/>
  <c r="M181" i="9"/>
  <c r="M183" i="9" s="1"/>
  <c r="M165" i="9"/>
  <c r="M138" i="9"/>
  <c r="M114" i="9"/>
  <c r="M90" i="9"/>
  <c r="M60" i="9"/>
  <c r="N59" i="9"/>
  <c r="M77" i="9"/>
  <c r="K79" i="9"/>
  <c r="I118" i="9"/>
  <c r="I126" i="9"/>
  <c r="L227" i="9"/>
  <c r="L229" i="9" s="1"/>
  <c r="L189" i="9"/>
  <c r="L211" i="9"/>
  <c r="L201" i="9"/>
  <c r="L196" i="9"/>
  <c r="L182" i="9"/>
  <c r="L166" i="9"/>
  <c r="L172" i="9"/>
  <c r="L139" i="9"/>
  <c r="L131" i="9"/>
  <c r="L123" i="9"/>
  <c r="L119" i="9"/>
  <c r="L115" i="9"/>
  <c r="L127" i="9"/>
  <c r="L83" i="9"/>
  <c r="L107" i="9"/>
  <c r="L103" i="9"/>
  <c r="L99" i="9"/>
  <c r="L95" i="9"/>
  <c r="L91" i="9"/>
  <c r="L78" i="9"/>
  <c r="L87" i="9" s="1"/>
  <c r="L65" i="9"/>
  <c r="L70" i="9"/>
  <c r="L61" i="9"/>
  <c r="L63" i="9"/>
  <c r="L64" i="9"/>
  <c r="L62" i="9"/>
  <c r="I129" i="9"/>
  <c r="H102" i="9"/>
  <c r="I102" i="9"/>
  <c r="T146" i="22" l="1"/>
  <c r="T138" i="22"/>
  <c r="T150" i="22" s="1"/>
  <c r="L7" i="20"/>
  <c r="L6" i="20"/>
  <c r="M4" i="20"/>
  <c r="M5" i="20" s="1"/>
  <c r="T142" i="22"/>
  <c r="T100" i="22"/>
  <c r="T96" i="22"/>
  <c r="K192" i="22"/>
  <c r="K191" i="22"/>
  <c r="J118" i="13" s="1"/>
  <c r="V113" i="22"/>
  <c r="AD12" i="25"/>
  <c r="L237" i="9"/>
  <c r="N235" i="9"/>
  <c r="N152" i="9"/>
  <c r="M236" i="9"/>
  <c r="M242" i="9" s="1"/>
  <c r="M153" i="9"/>
  <c r="T294" i="22"/>
  <c r="I213" i="22"/>
  <c r="I157" i="9"/>
  <c r="H210" i="22"/>
  <c r="H154" i="9"/>
  <c r="H213" i="22"/>
  <c r="H157" i="9"/>
  <c r="K239" i="9"/>
  <c r="K244" i="9"/>
  <c r="H67" i="13"/>
  <c r="L67" i="13"/>
  <c r="J67" i="13"/>
  <c r="I67" i="13"/>
  <c r="K67" i="13"/>
  <c r="J191" i="22"/>
  <c r="J117" i="13" s="1"/>
  <c r="J337" i="13"/>
  <c r="I225" i="13"/>
  <c r="K225" i="13"/>
  <c r="K279" i="13"/>
  <c r="I279" i="13"/>
  <c r="J192" i="22"/>
  <c r="G192" i="22"/>
  <c r="J94" i="9"/>
  <c r="H141" i="9"/>
  <c r="J117" i="9"/>
  <c r="H106" i="9"/>
  <c r="I191" i="22"/>
  <c r="J116" i="13" s="1"/>
  <c r="I192" i="22"/>
  <c r="G191" i="22"/>
  <c r="J114" i="13" s="1"/>
  <c r="J129" i="9"/>
  <c r="G211" i="22"/>
  <c r="H191" i="22"/>
  <c r="J115" i="13" s="1"/>
  <c r="H192" i="22"/>
  <c r="G142" i="9"/>
  <c r="G147" i="9"/>
  <c r="G161" i="9" s="1"/>
  <c r="T299" i="22"/>
  <c r="J97" i="9"/>
  <c r="G215" i="22"/>
  <c r="I210" i="22"/>
  <c r="I141" i="9"/>
  <c r="J101" i="9"/>
  <c r="S276" i="22"/>
  <c r="T273" i="22"/>
  <c r="T275" i="22" s="1"/>
  <c r="T276" i="22" s="1"/>
  <c r="U84" i="22"/>
  <c r="V291" i="22"/>
  <c r="V297" i="22" s="1"/>
  <c r="V257" i="22"/>
  <c r="V285" i="22"/>
  <c r="V286" i="22" s="1"/>
  <c r="V274" i="22" s="1"/>
  <c r="V245" i="22"/>
  <c r="V267" i="22"/>
  <c r="V252" i="22"/>
  <c r="V228" i="22"/>
  <c r="V222" i="22"/>
  <c r="V238" i="22"/>
  <c r="V183" i="22"/>
  <c r="V153" i="22"/>
  <c r="V149" i="22"/>
  <c r="V145" i="22"/>
  <c r="V107" i="22"/>
  <c r="V137" i="22"/>
  <c r="V141" i="22"/>
  <c r="V103" i="22"/>
  <c r="V99" i="22"/>
  <c r="V95" i="22"/>
  <c r="V91" i="22"/>
  <c r="V65" i="22"/>
  <c r="V64" i="22"/>
  <c r="V83" i="22"/>
  <c r="V61" i="22"/>
  <c r="V78" i="22"/>
  <c r="V87" i="22" s="1"/>
  <c r="V63" i="22"/>
  <c r="V62" i="22"/>
  <c r="V70" i="22"/>
  <c r="U86" i="22"/>
  <c r="W256" i="22"/>
  <c r="W261" i="22" s="1"/>
  <c r="W263" i="22" s="1"/>
  <c r="W290" i="22"/>
  <c r="W244" i="22"/>
  <c r="W266" i="22"/>
  <c r="W237" i="22"/>
  <c r="W239" i="22" s="1"/>
  <c r="W284" i="22"/>
  <c r="W251" i="22"/>
  <c r="W221" i="22"/>
  <c r="W182" i="22"/>
  <c r="W195" i="22" s="1"/>
  <c r="W77" i="22"/>
  <c r="W136" i="22"/>
  <c r="W159" i="22" s="1"/>
  <c r="W90" i="22"/>
  <c r="W60" i="22"/>
  <c r="X59" i="22"/>
  <c r="U196" i="22"/>
  <c r="U209" i="22" s="1"/>
  <c r="U272" i="22"/>
  <c r="U85" i="22"/>
  <c r="V278" i="22"/>
  <c r="U262" i="22"/>
  <c r="U292" i="22"/>
  <c r="U81" i="22"/>
  <c r="U80" i="22"/>
  <c r="U160" i="22"/>
  <c r="U114" i="22"/>
  <c r="U287" i="22"/>
  <c r="U87" i="22"/>
  <c r="V208" i="22"/>
  <c r="U69" i="22"/>
  <c r="U74" i="22"/>
  <c r="U67" i="22"/>
  <c r="U92" i="22" s="1"/>
  <c r="U104" i="22" s="1"/>
  <c r="U68" i="22"/>
  <c r="U66" i="22"/>
  <c r="U271" i="22" s="1"/>
  <c r="U82" i="22"/>
  <c r="U72" i="22"/>
  <c r="U71" i="22"/>
  <c r="U73" i="22"/>
  <c r="AO150" i="16"/>
  <c r="AO144" i="16"/>
  <c r="AO159" i="16"/>
  <c r="AO142" i="16"/>
  <c r="AO157" i="16"/>
  <c r="AO143" i="16"/>
  <c r="AO155" i="16"/>
  <c r="AO140" i="16"/>
  <c r="AO158" i="16"/>
  <c r="AO153" i="16"/>
  <c r="AO149" i="16"/>
  <c r="AO148" i="16"/>
  <c r="AO156" i="16"/>
  <c r="AO151" i="16"/>
  <c r="AO147" i="16"/>
  <c r="AO141" i="16"/>
  <c r="AO154" i="16"/>
  <c r="AO146" i="16"/>
  <c r="AO145" i="16"/>
  <c r="AO152" i="16"/>
  <c r="J121" i="9"/>
  <c r="J143" i="9"/>
  <c r="K125" i="9"/>
  <c r="H14" i="7"/>
  <c r="J15" i="7"/>
  <c r="I144" i="9"/>
  <c r="H144" i="9"/>
  <c r="J105" i="9"/>
  <c r="J140" i="9"/>
  <c r="K100" i="9"/>
  <c r="K92" i="9"/>
  <c r="K96" i="9"/>
  <c r="K116" i="9"/>
  <c r="I106" i="9"/>
  <c r="J184" i="9"/>
  <c r="J185" i="9" s="1"/>
  <c r="I146" i="9"/>
  <c r="L79" i="9"/>
  <c r="I130" i="9"/>
  <c r="L73" i="9"/>
  <c r="L71" i="9"/>
  <c r="L72" i="9"/>
  <c r="G226" i="13"/>
  <c r="G173" i="13"/>
  <c r="G120" i="13"/>
  <c r="G338" i="13"/>
  <c r="G280" i="13"/>
  <c r="L85" i="9"/>
  <c r="K120" i="9"/>
  <c r="J126" i="9"/>
  <c r="L206" i="9"/>
  <c r="L74" i="9"/>
  <c r="L67" i="9"/>
  <c r="L66" i="9"/>
  <c r="L69" i="9"/>
  <c r="L68" i="9"/>
  <c r="G68" i="13"/>
  <c r="N226" i="9"/>
  <c r="N210" i="9"/>
  <c r="N188" i="9"/>
  <c r="N200" i="9"/>
  <c r="N205" i="9" s="1"/>
  <c r="N207" i="9" s="1"/>
  <c r="N195" i="9"/>
  <c r="N181" i="9"/>
  <c r="N183" i="9" s="1"/>
  <c r="N165" i="9"/>
  <c r="N138" i="9"/>
  <c r="N114" i="9"/>
  <c r="N77" i="9"/>
  <c r="N90" i="9"/>
  <c r="N60" i="9"/>
  <c r="O59" i="9"/>
  <c r="L84" i="9"/>
  <c r="M227" i="9"/>
  <c r="M229" i="9" s="1"/>
  <c r="M196" i="9"/>
  <c r="M211" i="9"/>
  <c r="M201" i="9"/>
  <c r="M189" i="9"/>
  <c r="M182" i="9"/>
  <c r="M172" i="9"/>
  <c r="M166" i="9"/>
  <c r="M139" i="9"/>
  <c r="M127" i="9"/>
  <c r="M119" i="9"/>
  <c r="M131" i="9"/>
  <c r="M115" i="9"/>
  <c r="M123" i="9"/>
  <c r="M107" i="9"/>
  <c r="M78" i="9"/>
  <c r="M81" i="9" s="1"/>
  <c r="M103" i="9"/>
  <c r="M99" i="9"/>
  <c r="M95" i="9"/>
  <c r="M91" i="9"/>
  <c r="M65" i="9"/>
  <c r="M83" i="9"/>
  <c r="M70" i="9"/>
  <c r="M63" i="9"/>
  <c r="M61" i="9"/>
  <c r="M64" i="9"/>
  <c r="M62" i="9"/>
  <c r="L80" i="9"/>
  <c r="L228" i="9"/>
  <c r="L81" i="9"/>
  <c r="L82" i="9"/>
  <c r="H130" i="9"/>
  <c r="L86" i="9"/>
  <c r="H119" i="13"/>
  <c r="H172" i="13"/>
  <c r="H337" i="13"/>
  <c r="H279" i="13"/>
  <c r="H225" i="13"/>
  <c r="H146" i="9"/>
  <c r="H160" i="9" s="1"/>
  <c r="K118" i="13" l="1"/>
  <c r="K246" i="22"/>
  <c r="K247" i="22"/>
  <c r="K258" i="22"/>
  <c r="M171" i="13" s="1"/>
  <c r="U96" i="22"/>
  <c r="U146" i="22"/>
  <c r="U100" i="22"/>
  <c r="U138" i="22"/>
  <c r="U150" i="22" s="1"/>
  <c r="M7" i="20"/>
  <c r="M6" i="20"/>
  <c r="N4" i="20"/>
  <c r="N5" i="20" s="1"/>
  <c r="U142" i="22"/>
  <c r="W113" i="22"/>
  <c r="AD13" i="25"/>
  <c r="M237" i="9"/>
  <c r="K115" i="13"/>
  <c r="K114" i="13"/>
  <c r="K116" i="13"/>
  <c r="J12" i="25"/>
  <c r="K117" i="13"/>
  <c r="N236" i="9"/>
  <c r="N242" i="9" s="1"/>
  <c r="N153" i="9"/>
  <c r="O235" i="9"/>
  <c r="G69" i="13" s="1"/>
  <c r="O152" i="9"/>
  <c r="J210" i="22"/>
  <c r="J154" i="9"/>
  <c r="I211" i="22"/>
  <c r="I155" i="9"/>
  <c r="I214" i="22"/>
  <c r="I158" i="9"/>
  <c r="G212" i="22"/>
  <c r="G156" i="9"/>
  <c r="J213" i="22"/>
  <c r="J157" i="9"/>
  <c r="H214" i="22"/>
  <c r="H158" i="9"/>
  <c r="H211" i="22"/>
  <c r="H155" i="9"/>
  <c r="I216" i="22"/>
  <c r="I160" i="9"/>
  <c r="I68" i="13"/>
  <c r="J68" i="13"/>
  <c r="L68" i="13"/>
  <c r="H68" i="13"/>
  <c r="K68" i="13"/>
  <c r="K280" i="13"/>
  <c r="I280" i="13"/>
  <c r="J338" i="13"/>
  <c r="K226" i="13"/>
  <c r="I226" i="13"/>
  <c r="H142" i="9"/>
  <c r="J130" i="9"/>
  <c r="G148" i="9"/>
  <c r="J118" i="9"/>
  <c r="G217" i="22"/>
  <c r="J102" i="9"/>
  <c r="V79" i="22"/>
  <c r="L124" i="9"/>
  <c r="U273" i="22"/>
  <c r="U275" i="22" s="1"/>
  <c r="U276" i="22" s="1"/>
  <c r="I147" i="9"/>
  <c r="J98" i="9"/>
  <c r="J106" i="9"/>
  <c r="V84" i="22"/>
  <c r="H216" i="22"/>
  <c r="K104" i="9"/>
  <c r="J122" i="9"/>
  <c r="I142" i="9"/>
  <c r="V80" i="22"/>
  <c r="V86" i="22"/>
  <c r="V81" i="22"/>
  <c r="V85" i="22"/>
  <c r="V82" i="22"/>
  <c r="V292" i="22"/>
  <c r="W208" i="22"/>
  <c r="U294" i="22"/>
  <c r="U299" i="22"/>
  <c r="V160" i="22"/>
  <c r="V114" i="22"/>
  <c r="X290" i="22"/>
  <c r="X284" i="22"/>
  <c r="X256" i="22"/>
  <c r="X261" i="22" s="1"/>
  <c r="X263" i="22" s="1"/>
  <c r="X266" i="22"/>
  <c r="X244" i="22"/>
  <c r="X251" i="22"/>
  <c r="X221" i="22"/>
  <c r="X237" i="22"/>
  <c r="X239" i="22" s="1"/>
  <c r="X182" i="22"/>
  <c r="X195" i="22" s="1"/>
  <c r="X136" i="22"/>
  <c r="X159" i="22" s="1"/>
  <c r="X77" i="22"/>
  <c r="X90" i="22"/>
  <c r="Y59" i="22"/>
  <c r="X60" i="22"/>
  <c r="V74" i="22"/>
  <c r="V146" i="22" s="1"/>
  <c r="V69" i="22"/>
  <c r="V67" i="22"/>
  <c r="V68" i="22"/>
  <c r="V66" i="22"/>
  <c r="V271" i="22" s="1"/>
  <c r="V272" i="22"/>
  <c r="W291" i="22"/>
  <c r="W297" i="22" s="1"/>
  <c r="W285" i="22"/>
  <c r="W267" i="22"/>
  <c r="W257" i="22"/>
  <c r="W252" i="22"/>
  <c r="W238" i="22"/>
  <c r="W222" i="22"/>
  <c r="W245" i="22"/>
  <c r="W228" i="22"/>
  <c r="W183" i="22"/>
  <c r="W153" i="22"/>
  <c r="W149" i="22"/>
  <c r="W145" i="22"/>
  <c r="W107" i="22"/>
  <c r="W137" i="22"/>
  <c r="W141" i="22"/>
  <c r="W83" i="22"/>
  <c r="W103" i="22"/>
  <c r="W99" i="22"/>
  <c r="W95" i="22"/>
  <c r="W91" i="22"/>
  <c r="W70" i="22"/>
  <c r="W64" i="22"/>
  <c r="W63" i="22"/>
  <c r="W78" i="22"/>
  <c r="W85" i="22" s="1"/>
  <c r="W62" i="22"/>
  <c r="W65" i="22"/>
  <c r="W61" i="22"/>
  <c r="V72" i="22"/>
  <c r="V71" i="22"/>
  <c r="V73" i="22"/>
  <c r="W278" i="22"/>
  <c r="V287" i="22"/>
  <c r="V196" i="22"/>
  <c r="V209" i="22" s="1"/>
  <c r="V262" i="22"/>
  <c r="M228" i="9"/>
  <c r="M232" i="9" s="1"/>
  <c r="J146" i="9"/>
  <c r="J144" i="9"/>
  <c r="K101" i="9"/>
  <c r="K126" i="9"/>
  <c r="J141" i="9"/>
  <c r="J155" i="9" s="1"/>
  <c r="M80" i="9"/>
  <c r="M86" i="9"/>
  <c r="I145" i="9"/>
  <c r="H13" i="7"/>
  <c r="J14" i="7"/>
  <c r="K117" i="9"/>
  <c r="H145" i="9"/>
  <c r="H159" i="9" s="1"/>
  <c r="K97" i="9"/>
  <c r="K93" i="9"/>
  <c r="L100" i="9"/>
  <c r="L120" i="9"/>
  <c r="L92" i="9"/>
  <c r="L96" i="9"/>
  <c r="K128" i="9"/>
  <c r="L116" i="9"/>
  <c r="M82" i="9"/>
  <c r="H147" i="9"/>
  <c r="O226" i="9"/>
  <c r="O195" i="9"/>
  <c r="O188" i="9"/>
  <c r="O181" i="9"/>
  <c r="O183" i="9" s="1"/>
  <c r="O210" i="9"/>
  <c r="O200" i="9"/>
  <c r="O205" i="9" s="1"/>
  <c r="O207" i="9" s="1"/>
  <c r="O165" i="9"/>
  <c r="O138" i="9"/>
  <c r="O114" i="9"/>
  <c r="O90" i="9"/>
  <c r="O77" i="9"/>
  <c r="O60" i="9"/>
  <c r="P59" i="9"/>
  <c r="M85" i="9"/>
  <c r="H173" i="13"/>
  <c r="H280" i="13"/>
  <c r="H226" i="13"/>
  <c r="H338" i="13"/>
  <c r="H120" i="13"/>
  <c r="M84" i="9"/>
  <c r="N211" i="9"/>
  <c r="N227" i="9"/>
  <c r="N229" i="9" s="1"/>
  <c r="N189" i="9"/>
  <c r="N196" i="9"/>
  <c r="N182" i="9"/>
  <c r="N201" i="9"/>
  <c r="N166" i="9"/>
  <c r="N172" i="9"/>
  <c r="N139" i="9"/>
  <c r="N131" i="9"/>
  <c r="N123" i="9"/>
  <c r="N127" i="9"/>
  <c r="N119" i="9"/>
  <c r="N115" i="9"/>
  <c r="N107" i="9"/>
  <c r="N103" i="9"/>
  <c r="N99" i="9"/>
  <c r="N95" i="9"/>
  <c r="N91" i="9"/>
  <c r="N78" i="9"/>
  <c r="N81" i="9" s="1"/>
  <c r="N83" i="9"/>
  <c r="N70" i="9"/>
  <c r="N65" i="9"/>
  <c r="N63" i="9"/>
  <c r="N61" i="9"/>
  <c r="N64" i="9"/>
  <c r="N62" i="9"/>
  <c r="M206" i="9"/>
  <c r="M68" i="9"/>
  <c r="M69" i="9"/>
  <c r="M100" i="9" s="1"/>
  <c r="M67" i="9"/>
  <c r="M66" i="9"/>
  <c r="M74" i="9"/>
  <c r="M87" i="9"/>
  <c r="L232" i="9"/>
  <c r="M79" i="9"/>
  <c r="M72" i="9"/>
  <c r="M73" i="9"/>
  <c r="M71" i="9"/>
  <c r="G121" i="13"/>
  <c r="G281" i="13"/>
  <c r="G227" i="13"/>
  <c r="G339" i="13"/>
  <c r="G174" i="13"/>
  <c r="K121" i="9"/>
  <c r="K248" i="22" l="1"/>
  <c r="S12" i="25" s="1"/>
  <c r="K171" i="13"/>
  <c r="V100" i="22"/>
  <c r="N7" i="20"/>
  <c r="N6" i="20"/>
  <c r="O4" i="20"/>
  <c r="O5" i="20" s="1"/>
  <c r="V92" i="22"/>
  <c r="V104" i="22" s="1"/>
  <c r="V138" i="22"/>
  <c r="V150" i="22" s="1"/>
  <c r="V142" i="22"/>
  <c r="V96" i="22"/>
  <c r="N237" i="9"/>
  <c r="X113" i="22"/>
  <c r="P235" i="9"/>
  <c r="P152" i="9"/>
  <c r="O236" i="9"/>
  <c r="O242" i="9" s="1"/>
  <c r="O153" i="9"/>
  <c r="I215" i="22"/>
  <c r="I159" i="9"/>
  <c r="H217" i="22"/>
  <c r="H161" i="9"/>
  <c r="I156" i="9"/>
  <c r="J214" i="22"/>
  <c r="J158" i="9"/>
  <c r="I217" i="22"/>
  <c r="I161" i="9"/>
  <c r="H212" i="22"/>
  <c r="H156" i="9"/>
  <c r="G218" i="22"/>
  <c r="G227" i="22" s="1"/>
  <c r="G162" i="9"/>
  <c r="J216" i="22"/>
  <c r="J160" i="9"/>
  <c r="M239" i="9"/>
  <c r="M244" i="9"/>
  <c r="L239" i="9"/>
  <c r="L244" i="9"/>
  <c r="K69" i="13"/>
  <c r="I69" i="13"/>
  <c r="J69" i="13"/>
  <c r="H69" i="13"/>
  <c r="L69" i="13"/>
  <c r="K281" i="13"/>
  <c r="I281" i="13"/>
  <c r="I227" i="13"/>
  <c r="K227" i="13"/>
  <c r="J339" i="13"/>
  <c r="K105" i="9"/>
  <c r="M96" i="9"/>
  <c r="J142" i="9"/>
  <c r="J156" i="9" s="1"/>
  <c r="N82" i="9"/>
  <c r="N85" i="9"/>
  <c r="N84" i="9"/>
  <c r="K140" i="9"/>
  <c r="K154" i="9" s="1"/>
  <c r="K94" i="9"/>
  <c r="I212" i="22"/>
  <c r="K143" i="9"/>
  <c r="N228" i="9"/>
  <c r="N232" i="9" s="1"/>
  <c r="H215" i="22"/>
  <c r="K102" i="9"/>
  <c r="L97" i="9"/>
  <c r="J211" i="22"/>
  <c r="W82" i="22"/>
  <c r="V273" i="22"/>
  <c r="V275" i="22" s="1"/>
  <c r="V276" i="22" s="1"/>
  <c r="V299" i="22"/>
  <c r="V294" i="22"/>
  <c r="X291" i="22"/>
  <c r="X297" i="22" s="1"/>
  <c r="X257" i="22"/>
  <c r="X267" i="22"/>
  <c r="X285" i="22"/>
  <c r="X286" i="22" s="1"/>
  <c r="X287" i="22" s="1"/>
  <c r="X252" i="22"/>
  <c r="X238" i="22"/>
  <c r="X245" i="22"/>
  <c r="X228" i="22"/>
  <c r="X222" i="22"/>
  <c r="X183" i="22"/>
  <c r="X153" i="22"/>
  <c r="X149" i="22"/>
  <c r="X141" i="22"/>
  <c r="X145" i="22"/>
  <c r="X137" i="22"/>
  <c r="X78" i="22"/>
  <c r="X81" i="22" s="1"/>
  <c r="X107" i="22"/>
  <c r="X63" i="22"/>
  <c r="X83" i="22"/>
  <c r="X103" i="22"/>
  <c r="X99" i="22"/>
  <c r="X95" i="22"/>
  <c r="X62" i="22"/>
  <c r="X64" i="22"/>
  <c r="X91" i="22"/>
  <c r="X65" i="22"/>
  <c r="X70" i="22"/>
  <c r="X61" i="22"/>
  <c r="W262" i="22"/>
  <c r="Y290" i="22"/>
  <c r="Y284" i="22"/>
  <c r="Y256" i="22"/>
  <c r="Y261" i="22" s="1"/>
  <c r="Y263" i="22" s="1"/>
  <c r="Y266" i="22"/>
  <c r="Y251" i="22"/>
  <c r="Y237" i="22"/>
  <c r="Y239" i="22" s="1"/>
  <c r="Y221" i="22"/>
  <c r="Y244" i="22"/>
  <c r="Y182" i="22"/>
  <c r="Y195" i="22" s="1"/>
  <c r="Y136" i="22"/>
  <c r="Y159" i="22" s="1"/>
  <c r="Y77" i="22"/>
  <c r="Y90" i="22"/>
  <c r="Y60" i="22"/>
  <c r="Z59" i="22"/>
  <c r="W84" i="22"/>
  <c r="W68" i="22"/>
  <c r="W74" i="22"/>
  <c r="W67" i="22"/>
  <c r="W66" i="22"/>
  <c r="W271" i="22" s="1"/>
  <c r="W69" i="22"/>
  <c r="W272" i="22"/>
  <c r="X278" i="22"/>
  <c r="W79" i="22"/>
  <c r="W196" i="22"/>
  <c r="W209" i="22" s="1"/>
  <c r="W87" i="22"/>
  <c r="W160" i="22"/>
  <c r="W114" i="22"/>
  <c r="W292" i="22"/>
  <c r="W81" i="22"/>
  <c r="X208" i="22"/>
  <c r="W86" i="22"/>
  <c r="W80" i="22"/>
  <c r="W72" i="22"/>
  <c r="W73" i="22"/>
  <c r="W142" i="22" s="1"/>
  <c r="W71" i="22"/>
  <c r="W286" i="22"/>
  <c r="W274" i="22" s="1"/>
  <c r="L121" i="9"/>
  <c r="J147" i="9"/>
  <c r="J161" i="9" s="1"/>
  <c r="K118" i="9"/>
  <c r="N86" i="9"/>
  <c r="N87" i="9"/>
  <c r="N79" i="9"/>
  <c r="M124" i="9"/>
  <c r="N80" i="9"/>
  <c r="J13" i="7"/>
  <c r="H12" i="7"/>
  <c r="J12" i="7" s="1"/>
  <c r="J145" i="9"/>
  <c r="K98" i="9"/>
  <c r="L93" i="9"/>
  <c r="L94" i="9" s="1"/>
  <c r="L104" i="9"/>
  <c r="L105" i="9" s="1"/>
  <c r="K184" i="9"/>
  <c r="K185" i="9" s="1"/>
  <c r="O12" i="25" s="1"/>
  <c r="Q12" i="25" s="1"/>
  <c r="L101" i="9"/>
  <c r="L128" i="9"/>
  <c r="M92" i="9"/>
  <c r="K129" i="9"/>
  <c r="M120" i="9"/>
  <c r="L117" i="9"/>
  <c r="M101" i="9"/>
  <c r="N73" i="9"/>
  <c r="N71" i="9"/>
  <c r="N72" i="9"/>
  <c r="O227" i="9"/>
  <c r="O229" i="9" s="1"/>
  <c r="O211" i="9"/>
  <c r="O189" i="9"/>
  <c r="O196" i="9"/>
  <c r="O182" i="9"/>
  <c r="O201" i="9"/>
  <c r="O166" i="9"/>
  <c r="O172" i="9"/>
  <c r="O139" i="9"/>
  <c r="O131" i="9"/>
  <c r="O127" i="9"/>
  <c r="O119" i="9"/>
  <c r="O115" i="9"/>
  <c r="O123" i="9"/>
  <c r="O107" i="9"/>
  <c r="O103" i="9"/>
  <c r="O99" i="9"/>
  <c r="O95" i="9"/>
  <c r="O91" i="9"/>
  <c r="O70" i="9"/>
  <c r="O83" i="9"/>
  <c r="O65" i="9"/>
  <c r="O78" i="9"/>
  <c r="O87" i="9" s="1"/>
  <c r="O64" i="9"/>
  <c r="O63" i="9"/>
  <c r="O61" i="9"/>
  <c r="O62" i="9"/>
  <c r="L125" i="9"/>
  <c r="K122" i="9"/>
  <c r="H281" i="13"/>
  <c r="H227" i="13"/>
  <c r="H174" i="13"/>
  <c r="H121" i="13"/>
  <c r="H339" i="13"/>
  <c r="M116" i="9"/>
  <c r="H148" i="9"/>
  <c r="G228" i="13"/>
  <c r="G175" i="13"/>
  <c r="G122" i="13"/>
  <c r="G340" i="13"/>
  <c r="G282" i="13"/>
  <c r="I148" i="9"/>
  <c r="N206" i="9"/>
  <c r="N66" i="9"/>
  <c r="N67" i="9"/>
  <c r="N69" i="9"/>
  <c r="N100" i="9" s="1"/>
  <c r="N68" i="9"/>
  <c r="N74" i="9"/>
  <c r="P226" i="9"/>
  <c r="P210" i="9"/>
  <c r="P195" i="9"/>
  <c r="G70" i="13"/>
  <c r="P188" i="9"/>
  <c r="P181" i="9"/>
  <c r="P183" i="9" s="1"/>
  <c r="P200" i="9"/>
  <c r="P205" i="9" s="1"/>
  <c r="P207" i="9" s="1"/>
  <c r="P165" i="9"/>
  <c r="P138" i="9"/>
  <c r="P114" i="9"/>
  <c r="P77" i="9"/>
  <c r="P90" i="9"/>
  <c r="P60" i="9"/>
  <c r="Q59" i="9"/>
  <c r="O6" i="20" l="1"/>
  <c r="O7" i="20"/>
  <c r="W96" i="22"/>
  <c r="W138" i="22"/>
  <c r="W150" i="22" s="1"/>
  <c r="W146" i="22"/>
  <c r="W100" i="22"/>
  <c r="P4" i="20"/>
  <c r="P5" i="20" s="1"/>
  <c r="W92" i="22"/>
  <c r="W104" i="22" s="1"/>
  <c r="O237" i="9"/>
  <c r="Y113" i="22"/>
  <c r="Q235" i="9"/>
  <c r="Q152" i="9"/>
  <c r="P236" i="9"/>
  <c r="P242" i="9" s="1"/>
  <c r="P153" i="9"/>
  <c r="G226" i="22"/>
  <c r="G225" i="22"/>
  <c r="G223" i="22"/>
  <c r="K213" i="22"/>
  <c r="K157" i="9"/>
  <c r="H218" i="22"/>
  <c r="H223" i="22" s="1"/>
  <c r="H162" i="9"/>
  <c r="J215" i="22"/>
  <c r="J159" i="9"/>
  <c r="I218" i="22"/>
  <c r="I227" i="22" s="1"/>
  <c r="I162" i="9"/>
  <c r="G224" i="22"/>
  <c r="N244" i="9"/>
  <c r="N239" i="9"/>
  <c r="K70" i="13"/>
  <c r="J70" i="13"/>
  <c r="H70" i="13"/>
  <c r="I70" i="13"/>
  <c r="L70" i="13"/>
  <c r="K282" i="13"/>
  <c r="I282" i="13"/>
  <c r="K228" i="13"/>
  <c r="I228" i="13"/>
  <c r="G169" i="9"/>
  <c r="G168" i="9"/>
  <c r="G167" i="9"/>
  <c r="G171" i="9"/>
  <c r="G170" i="9"/>
  <c r="K146" i="9"/>
  <c r="M97" i="9"/>
  <c r="N120" i="9"/>
  <c r="N121" i="9" s="1"/>
  <c r="K106" i="9"/>
  <c r="K142" i="9" s="1"/>
  <c r="K156" i="9" s="1"/>
  <c r="L122" i="9"/>
  <c r="N96" i="9"/>
  <c r="J148" i="9"/>
  <c r="J212" i="22"/>
  <c r="N92" i="9"/>
  <c r="N116" i="9"/>
  <c r="N117" i="9" s="1"/>
  <c r="L129" i="9"/>
  <c r="K130" i="9"/>
  <c r="X84" i="22"/>
  <c r="O228" i="9"/>
  <c r="G176" i="13"/>
  <c r="K144" i="9"/>
  <c r="L143" i="9"/>
  <c r="M93" i="9"/>
  <c r="O81" i="9"/>
  <c r="K210" i="22"/>
  <c r="O79" i="9"/>
  <c r="K141" i="9"/>
  <c r="L98" i="9"/>
  <c r="J217" i="22"/>
  <c r="X79" i="22"/>
  <c r="X80" i="22"/>
  <c r="X85" i="22"/>
  <c r="X87" i="22"/>
  <c r="X82" i="22"/>
  <c r="X86" i="22"/>
  <c r="W273" i="22"/>
  <c r="W275" i="22" s="1"/>
  <c r="W276" i="22" s="1"/>
  <c r="X274" i="22"/>
  <c r="Z284" i="22"/>
  <c r="Z290" i="22"/>
  <c r="Z256" i="22"/>
  <c r="Z261" i="22" s="1"/>
  <c r="Z263" i="22" s="1"/>
  <c r="Z237" i="22"/>
  <c r="Z239" i="22" s="1"/>
  <c r="Z266" i="22"/>
  <c r="Z251" i="22"/>
  <c r="Z244" i="22"/>
  <c r="Z221" i="22"/>
  <c r="Z182" i="22"/>
  <c r="Z195" i="22" s="1"/>
  <c r="Z136" i="22"/>
  <c r="Z159" i="22" s="1"/>
  <c r="Z90" i="22"/>
  <c r="Z60" i="22"/>
  <c r="Z77" i="22"/>
  <c r="AA59" i="22"/>
  <c r="Y285" i="22"/>
  <c r="Y286" i="22" s="1"/>
  <c r="Y274" i="22" s="1"/>
  <c r="Y291" i="22"/>
  <c r="Y297" i="22" s="1"/>
  <c r="Y252" i="22"/>
  <c r="Y267" i="22"/>
  <c r="Y238" i="22"/>
  <c r="Y245" i="22"/>
  <c r="Y257" i="22"/>
  <c r="Y228" i="22"/>
  <c r="Y222" i="22"/>
  <c r="Y183" i="22"/>
  <c r="Y149" i="22"/>
  <c r="Y145" i="22"/>
  <c r="Y153" i="22"/>
  <c r="Y137" i="22"/>
  <c r="Y103" i="22"/>
  <c r="Y95" i="22"/>
  <c r="Y141" i="22"/>
  <c r="Y107" i="22"/>
  <c r="Y99" i="22"/>
  <c r="Y91" i="22"/>
  <c r="Y62" i="22"/>
  <c r="Y83" i="22"/>
  <c r="Y78" i="22"/>
  <c r="Y81" i="22" s="1"/>
  <c r="Y70" i="22"/>
  <c r="Y63" i="22"/>
  <c r="Y64" i="22"/>
  <c r="Y65" i="22"/>
  <c r="Y61" i="22"/>
  <c r="X71" i="22"/>
  <c r="X73" i="22"/>
  <c r="X72" i="22"/>
  <c r="X160" i="22"/>
  <c r="X114" i="22"/>
  <c r="X272" i="22"/>
  <c r="Y278" i="22"/>
  <c r="X69" i="22"/>
  <c r="X100" i="22" s="1"/>
  <c r="X68" i="22"/>
  <c r="X66" i="22"/>
  <c r="X271" i="22" s="1"/>
  <c r="X67" i="22"/>
  <c r="X74" i="22"/>
  <c r="X196" i="22"/>
  <c r="X209" i="22" s="1"/>
  <c r="X262" i="22"/>
  <c r="W287" i="22"/>
  <c r="X299" i="22"/>
  <c r="X292" i="22"/>
  <c r="X294" i="22" s="1"/>
  <c r="Y208" i="22"/>
  <c r="O85" i="9"/>
  <c r="O80" i="9"/>
  <c r="O82" i="9"/>
  <c r="O84" i="9"/>
  <c r="O86" i="9"/>
  <c r="M121" i="9"/>
  <c r="M122" i="9" s="1"/>
  <c r="M125" i="9"/>
  <c r="M104" i="9"/>
  <c r="M184" i="9" s="1"/>
  <c r="M185" i="9" s="1"/>
  <c r="N124" i="9"/>
  <c r="L140" i="9"/>
  <c r="L154" i="9" s="1"/>
  <c r="L118" i="9"/>
  <c r="L102" i="9"/>
  <c r="L184" i="9"/>
  <c r="L185" i="9" s="1"/>
  <c r="N101" i="9"/>
  <c r="H282" i="13"/>
  <c r="H340" i="13"/>
  <c r="H175" i="13"/>
  <c r="H122" i="13"/>
  <c r="H228" i="13"/>
  <c r="M102" i="9"/>
  <c r="I190" i="9"/>
  <c r="I191" i="9"/>
  <c r="I202" i="9"/>
  <c r="I197" i="9"/>
  <c r="H191" i="9"/>
  <c r="H190" i="9"/>
  <c r="H197" i="9"/>
  <c r="H202" i="9"/>
  <c r="M117" i="9"/>
  <c r="M128" i="9"/>
  <c r="J197" i="9"/>
  <c r="J191" i="9"/>
  <c r="J190" i="9"/>
  <c r="J202" i="9"/>
  <c r="Q226" i="9"/>
  <c r="Q195" i="9"/>
  <c r="G71" i="13"/>
  <c r="Q210" i="9"/>
  <c r="Q188" i="9"/>
  <c r="Q200" i="9"/>
  <c r="Q205" i="9" s="1"/>
  <c r="Q207" i="9" s="1"/>
  <c r="Q181" i="9"/>
  <c r="Q183" i="9" s="1"/>
  <c r="Q165" i="9"/>
  <c r="Q138" i="9"/>
  <c r="Q114" i="9"/>
  <c r="Q77" i="9"/>
  <c r="Q90" i="9"/>
  <c r="Q60" i="9"/>
  <c r="R59" i="9"/>
  <c r="L126" i="9"/>
  <c r="O206" i="9"/>
  <c r="O66" i="9"/>
  <c r="O74" i="9"/>
  <c r="O68" i="9"/>
  <c r="O69" i="9"/>
  <c r="O67" i="9"/>
  <c r="P227" i="9"/>
  <c r="P229" i="9" s="1"/>
  <c r="P196" i="9"/>
  <c r="P211" i="9"/>
  <c r="P182" i="9"/>
  <c r="P172" i="9"/>
  <c r="P201" i="9"/>
  <c r="P189" i="9"/>
  <c r="P166" i="9"/>
  <c r="P139" i="9"/>
  <c r="P131" i="9"/>
  <c r="P123" i="9"/>
  <c r="P127" i="9"/>
  <c r="P119" i="9"/>
  <c r="P115" i="9"/>
  <c r="P103" i="9"/>
  <c r="P99" i="9"/>
  <c r="P95" i="9"/>
  <c r="P91" i="9"/>
  <c r="P83" i="9"/>
  <c r="P107" i="9"/>
  <c r="P70" i="9"/>
  <c r="P65" i="9"/>
  <c r="P78" i="9"/>
  <c r="P85" i="9" s="1"/>
  <c r="P64" i="9"/>
  <c r="P61" i="9"/>
  <c r="P63" i="9"/>
  <c r="P62" i="9"/>
  <c r="G283" i="13"/>
  <c r="G229" i="13"/>
  <c r="L106" i="9"/>
  <c r="L141" i="9"/>
  <c r="O72" i="9"/>
  <c r="O71" i="9"/>
  <c r="O73" i="9"/>
  <c r="X146" i="22" l="1"/>
  <c r="X138" i="22"/>
  <c r="X150" i="22" s="1"/>
  <c r="P6" i="20"/>
  <c r="P7" i="20"/>
  <c r="X142" i="22"/>
  <c r="Q4" i="20"/>
  <c r="Q5" i="20" s="1"/>
  <c r="X96" i="22"/>
  <c r="X92" i="22"/>
  <c r="X104" i="22" s="1"/>
  <c r="N93" i="9"/>
  <c r="N94" i="9" s="1"/>
  <c r="Z113" i="22"/>
  <c r="O14" i="25"/>
  <c r="O13" i="25"/>
  <c r="P237" i="9"/>
  <c r="R235" i="9"/>
  <c r="G72" i="13" s="1"/>
  <c r="R152" i="9"/>
  <c r="H225" i="22"/>
  <c r="H226" i="22"/>
  <c r="Q236" i="9"/>
  <c r="Q242" i="9" s="1"/>
  <c r="Q153" i="9"/>
  <c r="H224" i="22"/>
  <c r="H227" i="22"/>
  <c r="I223" i="22"/>
  <c r="I226" i="22"/>
  <c r="L213" i="22"/>
  <c r="L157" i="9"/>
  <c r="L155" i="9"/>
  <c r="I225" i="22"/>
  <c r="K214" i="22"/>
  <c r="K158" i="9"/>
  <c r="K216" i="22"/>
  <c r="K160" i="9"/>
  <c r="I224" i="22"/>
  <c r="K211" i="22"/>
  <c r="K155" i="9"/>
  <c r="J218" i="22"/>
  <c r="J224" i="22" s="1"/>
  <c r="J162" i="9"/>
  <c r="J168" i="9" s="1"/>
  <c r="O100" i="9"/>
  <c r="B15" i="20" s="1"/>
  <c r="J71" i="13"/>
  <c r="I71" i="13"/>
  <c r="L71" i="13"/>
  <c r="H71" i="13"/>
  <c r="K71" i="13"/>
  <c r="M98" i="9"/>
  <c r="O96" i="9"/>
  <c r="B14" i="20" s="1"/>
  <c r="I229" i="13"/>
  <c r="K229" i="13"/>
  <c r="K283" i="13"/>
  <c r="I283" i="13"/>
  <c r="N104" i="9"/>
  <c r="N140" i="9" s="1"/>
  <c r="N97" i="9"/>
  <c r="N98" i="9" s="1"/>
  <c r="N128" i="9"/>
  <c r="N129" i="9" s="1"/>
  <c r="L130" i="9"/>
  <c r="L145" i="9" s="1"/>
  <c r="L144" i="9"/>
  <c r="K145" i="9"/>
  <c r="M105" i="9"/>
  <c r="M106" i="9" s="1"/>
  <c r="O116" i="9"/>
  <c r="O117" i="9" s="1"/>
  <c r="K147" i="9"/>
  <c r="K161" i="9" s="1"/>
  <c r="G341" i="13"/>
  <c r="O92" i="9"/>
  <c r="O124" i="9"/>
  <c r="G123" i="13"/>
  <c r="O232" i="9"/>
  <c r="P82" i="9"/>
  <c r="P84" i="9"/>
  <c r="M140" i="9"/>
  <c r="M126" i="9"/>
  <c r="N125" i="9"/>
  <c r="K212" i="22"/>
  <c r="M94" i="9"/>
  <c r="Y84" i="22"/>
  <c r="Y85" i="22"/>
  <c r="Y79" i="22"/>
  <c r="Y86" i="22"/>
  <c r="Y80" i="22"/>
  <c r="Y82" i="22"/>
  <c r="X273" i="22"/>
  <c r="X275" i="22" s="1"/>
  <c r="X276" i="22" s="1"/>
  <c r="Y87" i="22"/>
  <c r="Y287" i="22"/>
  <c r="Y72" i="22"/>
  <c r="Y71" i="22"/>
  <c r="Y73" i="22"/>
  <c r="AA266" i="22"/>
  <c r="AA290" i="22"/>
  <c r="AA256" i="22"/>
  <c r="AA261" i="22" s="1"/>
  <c r="AA263" i="22" s="1"/>
  <c r="AA251" i="22"/>
  <c r="AA284" i="22"/>
  <c r="AA244" i="22"/>
  <c r="AA237" i="22"/>
  <c r="AA239" i="22" s="1"/>
  <c r="AA221" i="22"/>
  <c r="AA182" i="22"/>
  <c r="AA195" i="22" s="1"/>
  <c r="AA208" i="22" s="1"/>
  <c r="AA136" i="22"/>
  <c r="AA159" i="22" s="1"/>
  <c r="AA90" i="22"/>
  <c r="AA60" i="22"/>
  <c r="AB59" i="22"/>
  <c r="AA77" i="22"/>
  <c r="Y262" i="22"/>
  <c r="Z278" i="22"/>
  <c r="Y160" i="22"/>
  <c r="Y114" i="22"/>
  <c r="Z291" i="22"/>
  <c r="Z297" i="22" s="1"/>
  <c r="Z267" i="22"/>
  <c r="Z285" i="22"/>
  <c r="Z245" i="22"/>
  <c r="Z238" i="22"/>
  <c r="Z257" i="22"/>
  <c r="Z252" i="22"/>
  <c r="Z228" i="22"/>
  <c r="Z222" i="22"/>
  <c r="Z183" i="22"/>
  <c r="Z153" i="22"/>
  <c r="Z149" i="22"/>
  <c r="Z145" i="22"/>
  <c r="Z141" i="22"/>
  <c r="Z137" i="22"/>
  <c r="Z107" i="22"/>
  <c r="Z83" i="22"/>
  <c r="Z78" i="22"/>
  <c r="Z82" i="22" s="1"/>
  <c r="Z61" i="22"/>
  <c r="Z103" i="22"/>
  <c r="Z99" i="22"/>
  <c r="Z95" i="22"/>
  <c r="Z91" i="22"/>
  <c r="Z65" i="22"/>
  <c r="Z63" i="22"/>
  <c r="Z62" i="22"/>
  <c r="Z64" i="22"/>
  <c r="Z70" i="22"/>
  <c r="Y272" i="22"/>
  <c r="Y67" i="22"/>
  <c r="Y74" i="22"/>
  <c r="Y66" i="22"/>
  <c r="Y271" i="22" s="1"/>
  <c r="Y68" i="22"/>
  <c r="Y69" i="22"/>
  <c r="Y100" i="22" s="1"/>
  <c r="Z208" i="22"/>
  <c r="W299" i="22"/>
  <c r="W294" i="22"/>
  <c r="Y196" i="22"/>
  <c r="Y209" i="22" s="1"/>
  <c r="Y292" i="22"/>
  <c r="P86" i="9"/>
  <c r="P87" i="9"/>
  <c r="P79" i="9"/>
  <c r="P81" i="9"/>
  <c r="P80" i="9"/>
  <c r="M143" i="9"/>
  <c r="M157" i="9" s="1"/>
  <c r="L146" i="9"/>
  <c r="L160" i="9" s="1"/>
  <c r="N122" i="9"/>
  <c r="R210" i="9"/>
  <c r="R200" i="9"/>
  <c r="R205" i="9" s="1"/>
  <c r="R207" i="9" s="1"/>
  <c r="R226" i="9"/>
  <c r="R188" i="9"/>
  <c r="R181" i="9"/>
  <c r="R183" i="9" s="1"/>
  <c r="R195" i="9"/>
  <c r="R165" i="9"/>
  <c r="R138" i="9"/>
  <c r="R114" i="9"/>
  <c r="R90" i="9"/>
  <c r="R77" i="9"/>
  <c r="R60" i="9"/>
  <c r="S59" i="9"/>
  <c r="N102" i="9"/>
  <c r="O120" i="9"/>
  <c r="Q211" i="9"/>
  <c r="Q227" i="9"/>
  <c r="Q229" i="9" s="1"/>
  <c r="Q201" i="9"/>
  <c r="Q196" i="9"/>
  <c r="Q182" i="9"/>
  <c r="Q172" i="9"/>
  <c r="Q166" i="9"/>
  <c r="Q189" i="9"/>
  <c r="Q139" i="9"/>
  <c r="Q127" i="9"/>
  <c r="Q119" i="9"/>
  <c r="Q115" i="9"/>
  <c r="Q123" i="9"/>
  <c r="Q131" i="9"/>
  <c r="Q99" i="9"/>
  <c r="Q95" i="9"/>
  <c r="Q91" i="9"/>
  <c r="Q107" i="9"/>
  <c r="Q78" i="9"/>
  <c r="Q87" i="9" s="1"/>
  <c r="Q103" i="9"/>
  <c r="Q83" i="9"/>
  <c r="Q70" i="9"/>
  <c r="Q65" i="9"/>
  <c r="Q62" i="9"/>
  <c r="Q61" i="9"/>
  <c r="Q63" i="9"/>
  <c r="Q64" i="9"/>
  <c r="H283" i="13"/>
  <c r="H123" i="13"/>
  <c r="H341" i="13"/>
  <c r="H229" i="13"/>
  <c r="H176" i="13"/>
  <c r="P206" i="9"/>
  <c r="P66" i="9"/>
  <c r="P74" i="9"/>
  <c r="P68" i="9"/>
  <c r="P69" i="9"/>
  <c r="P67" i="9"/>
  <c r="I171" i="9"/>
  <c r="I170" i="9"/>
  <c r="I169" i="9"/>
  <c r="I168" i="9"/>
  <c r="I167" i="9"/>
  <c r="P228" i="9"/>
  <c r="N118" i="9"/>
  <c r="P71" i="9"/>
  <c r="P72" i="9"/>
  <c r="P73" i="9"/>
  <c r="G177" i="13"/>
  <c r="G124" i="13"/>
  <c r="G230" i="13"/>
  <c r="G342" i="13"/>
  <c r="G284" i="13"/>
  <c r="M129" i="9"/>
  <c r="L142" i="9"/>
  <c r="M118" i="9"/>
  <c r="K197" i="9"/>
  <c r="H169" i="9"/>
  <c r="H170" i="9"/>
  <c r="H168" i="9"/>
  <c r="H167" i="9"/>
  <c r="H171" i="9"/>
  <c r="N184" i="9" l="1"/>
  <c r="N185" i="9" s="1"/>
  <c r="Y96" i="22"/>
  <c r="O101" i="9"/>
  <c r="O102" i="9" s="1"/>
  <c r="Y146" i="22"/>
  <c r="Y138" i="22"/>
  <c r="Y150" i="22" s="1"/>
  <c r="Q7" i="20"/>
  <c r="Q6" i="20"/>
  <c r="R4" i="20"/>
  <c r="R5" i="20" s="1"/>
  <c r="Y92" i="22"/>
  <c r="Y104" i="22" s="1"/>
  <c r="Y142" i="22"/>
  <c r="Q237" i="9"/>
  <c r="AA113" i="22"/>
  <c r="F13" i="25"/>
  <c r="F12" i="25"/>
  <c r="H12" i="25" s="1"/>
  <c r="U12" i="25"/>
  <c r="W12" i="25" s="1"/>
  <c r="X12" i="25"/>
  <c r="Z12" i="25" s="1"/>
  <c r="J167" i="9"/>
  <c r="S235" i="9"/>
  <c r="G73" i="13" s="1"/>
  <c r="S152" i="9"/>
  <c r="R236" i="9"/>
  <c r="R242" i="9" s="1"/>
  <c r="R153" i="9"/>
  <c r="N105" i="9"/>
  <c r="O97" i="9"/>
  <c r="O98" i="9" s="1"/>
  <c r="J223" i="22"/>
  <c r="J225" i="22"/>
  <c r="J227" i="22"/>
  <c r="J226" i="22"/>
  <c r="L156" i="9"/>
  <c r="N154" i="9"/>
  <c r="L215" i="22"/>
  <c r="L159" i="9"/>
  <c r="K215" i="22"/>
  <c r="K159" i="9"/>
  <c r="M154" i="9"/>
  <c r="L214" i="22"/>
  <c r="L158" i="9"/>
  <c r="O128" i="9"/>
  <c r="O143" i="9" s="1"/>
  <c r="O157" i="9" s="1"/>
  <c r="O244" i="9"/>
  <c r="O239" i="9"/>
  <c r="I72" i="13"/>
  <c r="H72" i="13"/>
  <c r="L72" i="13"/>
  <c r="K72" i="13"/>
  <c r="J72" i="13"/>
  <c r="N143" i="9"/>
  <c r="N146" i="9" s="1"/>
  <c r="O125" i="9"/>
  <c r="O126" i="9" s="1"/>
  <c r="J169" i="9"/>
  <c r="J170" i="9"/>
  <c r="K230" i="13"/>
  <c r="I230" i="13"/>
  <c r="K284" i="13"/>
  <c r="I284" i="13"/>
  <c r="L147" i="9"/>
  <c r="J171" i="9"/>
  <c r="K148" i="9"/>
  <c r="M141" i="9"/>
  <c r="P96" i="9"/>
  <c r="P116" i="9"/>
  <c r="P117" i="9" s="1"/>
  <c r="O93" i="9"/>
  <c r="P92" i="9"/>
  <c r="B13" i="20"/>
  <c r="O104" i="9"/>
  <c r="K217" i="22"/>
  <c r="P100" i="9"/>
  <c r="P101" i="9" s="1"/>
  <c r="Q81" i="9"/>
  <c r="Q85" i="9"/>
  <c r="Q228" i="9"/>
  <c r="Q232" i="9" s="1"/>
  <c r="Z84" i="22"/>
  <c r="Q80" i="9"/>
  <c r="Q82" i="9"/>
  <c r="Q86" i="9"/>
  <c r="Q79" i="9"/>
  <c r="Q84" i="9"/>
  <c r="N126" i="9"/>
  <c r="M146" i="9"/>
  <c r="M213" i="22"/>
  <c r="Z87" i="22"/>
  <c r="Z85" i="22"/>
  <c r="Y273" i="22"/>
  <c r="Y275" i="22" s="1"/>
  <c r="Y276" i="22" s="1"/>
  <c r="Z81" i="22"/>
  <c r="Z286" i="22"/>
  <c r="Z274" i="22" s="1"/>
  <c r="Z79" i="22"/>
  <c r="Z86" i="22"/>
  <c r="Z80" i="22"/>
  <c r="Z74" i="22"/>
  <c r="Z67" i="22"/>
  <c r="Z69" i="22"/>
  <c r="Z66" i="22"/>
  <c r="Z271" i="22" s="1"/>
  <c r="Z68" i="22"/>
  <c r="AB284" i="22"/>
  <c r="AB290" i="22"/>
  <c r="AB237" i="22"/>
  <c r="AB239" i="22" s="1"/>
  <c r="AB266" i="22"/>
  <c r="AB251" i="22"/>
  <c r="AB256" i="22"/>
  <c r="AB261" i="22" s="1"/>
  <c r="AB263" i="22" s="1"/>
  <c r="AB244" i="22"/>
  <c r="AB221" i="22"/>
  <c r="AB182" i="22"/>
  <c r="AB195" i="22" s="1"/>
  <c r="AB136" i="22"/>
  <c r="AB159" i="22" s="1"/>
  <c r="AB90" i="22"/>
  <c r="AB60" i="22"/>
  <c r="AB77" i="22"/>
  <c r="AC59" i="22"/>
  <c r="Y294" i="22"/>
  <c r="Y299" i="22"/>
  <c r="AA285" i="22"/>
  <c r="AA252" i="22"/>
  <c r="AA238" i="22"/>
  <c r="AA257" i="22"/>
  <c r="AA291" i="22"/>
  <c r="AA297" i="22" s="1"/>
  <c r="AA245" i="22"/>
  <c r="AA267" i="22"/>
  <c r="AA228" i="22"/>
  <c r="AA222" i="22"/>
  <c r="AA183" i="22"/>
  <c r="AA149" i="22"/>
  <c r="AA145" i="22"/>
  <c r="AA141" i="22"/>
  <c r="AA153" i="22"/>
  <c r="AA137" i="22"/>
  <c r="AA83" i="22"/>
  <c r="AA78" i="22"/>
  <c r="AA79" i="22" s="1"/>
  <c r="AA70" i="22"/>
  <c r="AA103" i="22"/>
  <c r="AA99" i="22"/>
  <c r="AA95" i="22"/>
  <c r="AA91" i="22"/>
  <c r="AA64" i="22"/>
  <c r="AA107" i="22"/>
  <c r="AA65" i="22"/>
  <c r="AA61" i="22"/>
  <c r="AA63" i="22"/>
  <c r="AA62" i="22"/>
  <c r="Z262" i="22"/>
  <c r="Z72" i="22"/>
  <c r="Z73" i="22"/>
  <c r="Z71" i="22"/>
  <c r="AA278" i="22"/>
  <c r="Z196" i="22"/>
  <c r="Z209" i="22" s="1"/>
  <c r="Z272" i="22"/>
  <c r="Z160" i="22"/>
  <c r="Z114" i="22"/>
  <c r="Z292" i="22"/>
  <c r="M144" i="9"/>
  <c r="N144" i="9"/>
  <c r="G285" i="13"/>
  <c r="P124" i="9"/>
  <c r="H178" i="9"/>
  <c r="I178" i="9"/>
  <c r="P120" i="9"/>
  <c r="Q206" i="9"/>
  <c r="Q69" i="9"/>
  <c r="Q67" i="9"/>
  <c r="Q66" i="9"/>
  <c r="Q68" i="9"/>
  <c r="Q74" i="9"/>
  <c r="Q73" i="9"/>
  <c r="Q72" i="9"/>
  <c r="Q71" i="9"/>
  <c r="M142" i="9"/>
  <c r="L148" i="9"/>
  <c r="P232" i="9"/>
  <c r="H342" i="13"/>
  <c r="H284" i="13"/>
  <c r="H230" i="13"/>
  <c r="H124" i="13"/>
  <c r="H177" i="13"/>
  <c r="N130" i="9"/>
  <c r="S226" i="9"/>
  <c r="S200" i="9"/>
  <c r="S205" i="9" s="1"/>
  <c r="S207" i="9" s="1"/>
  <c r="S188" i="9"/>
  <c r="S195" i="9"/>
  <c r="S165" i="9"/>
  <c r="S210" i="9"/>
  <c r="S181" i="9"/>
  <c r="S183" i="9" s="1"/>
  <c r="S138" i="9"/>
  <c r="S114" i="9"/>
  <c r="S90" i="9"/>
  <c r="S77" i="9"/>
  <c r="S60" i="9"/>
  <c r="T59" i="9"/>
  <c r="O121" i="9"/>
  <c r="R227" i="9"/>
  <c r="R229" i="9" s="1"/>
  <c r="R201" i="9"/>
  <c r="R189" i="9"/>
  <c r="R211" i="9"/>
  <c r="R196" i="9"/>
  <c r="R166" i="9"/>
  <c r="R182" i="9"/>
  <c r="R172" i="9"/>
  <c r="R139" i="9"/>
  <c r="R131" i="9"/>
  <c r="R127" i="9"/>
  <c r="R119" i="9"/>
  <c r="R115" i="9"/>
  <c r="R123" i="9"/>
  <c r="R95" i="9"/>
  <c r="R91" i="9"/>
  <c r="R107" i="9"/>
  <c r="R103" i="9"/>
  <c r="R99" i="9"/>
  <c r="R83" i="9"/>
  <c r="R70" i="9"/>
  <c r="R65" i="9"/>
  <c r="R78" i="9"/>
  <c r="R87" i="9" s="1"/>
  <c r="R61" i="9"/>
  <c r="R63" i="9"/>
  <c r="R62" i="9"/>
  <c r="R64" i="9"/>
  <c r="O118" i="9"/>
  <c r="J178" i="9"/>
  <c r="M130" i="9"/>
  <c r="K190" i="9" l="1"/>
  <c r="K191" i="9"/>
  <c r="K202" i="9"/>
  <c r="Z138" i="22"/>
  <c r="Z150" i="22" s="1"/>
  <c r="R7" i="20"/>
  <c r="R6" i="20"/>
  <c r="Z142" i="22"/>
  <c r="N106" i="9"/>
  <c r="N141" i="9"/>
  <c r="N155" i="9" s="1"/>
  <c r="Z100" i="22"/>
  <c r="S4" i="20"/>
  <c r="S5" i="20" s="1"/>
  <c r="Z146" i="22"/>
  <c r="Z96" i="22"/>
  <c r="Z92" i="22"/>
  <c r="Z104" i="22" s="1"/>
  <c r="AB113" i="22"/>
  <c r="O129" i="9"/>
  <c r="O144" i="9" s="1"/>
  <c r="O158" i="9" s="1"/>
  <c r="H293" i="22"/>
  <c r="J221" i="13" s="1"/>
  <c r="S236" i="9"/>
  <c r="S237" i="9" s="1"/>
  <c r="S153" i="9"/>
  <c r="R237" i="9"/>
  <c r="T235" i="9"/>
  <c r="G74" i="13" s="1"/>
  <c r="T152" i="9"/>
  <c r="M156" i="9"/>
  <c r="N214" i="22"/>
  <c r="N158" i="9"/>
  <c r="L161" i="9"/>
  <c r="M214" i="22"/>
  <c r="M158" i="9"/>
  <c r="M155" i="9"/>
  <c r="N160" i="9"/>
  <c r="K162" i="9"/>
  <c r="N213" i="22"/>
  <c r="N157" i="9"/>
  <c r="L162" i="9"/>
  <c r="M160" i="9"/>
  <c r="Q239" i="9"/>
  <c r="Q244" i="9"/>
  <c r="P244" i="9"/>
  <c r="P239" i="9"/>
  <c r="K73" i="13"/>
  <c r="I73" i="13"/>
  <c r="L73" i="13"/>
  <c r="H73" i="13"/>
  <c r="J73" i="13"/>
  <c r="O105" i="9"/>
  <c r="O106" i="9" s="1"/>
  <c r="P104" i="9"/>
  <c r="P140" i="9" s="1"/>
  <c r="P154" i="9" s="1"/>
  <c r="P97" i="9"/>
  <c r="P98" i="9" s="1"/>
  <c r="K218" i="22"/>
  <c r="Q124" i="9"/>
  <c r="Q125" i="9" s="1"/>
  <c r="Q126" i="9" s="1"/>
  <c r="P128" i="9"/>
  <c r="P143" i="9" s="1"/>
  <c r="P157" i="9" s="1"/>
  <c r="K285" i="13"/>
  <c r="I285" i="13"/>
  <c r="O184" i="9"/>
  <c r="O185" i="9" s="1"/>
  <c r="Q120" i="9"/>
  <c r="Q121" i="9" s="1"/>
  <c r="P93" i="9"/>
  <c r="B16" i="20"/>
  <c r="B18" i="20" s="1"/>
  <c r="C17" i="20" s="1"/>
  <c r="Q92" i="9"/>
  <c r="Q116" i="9"/>
  <c r="Q96" i="9"/>
  <c r="Q100" i="9"/>
  <c r="O140" i="9"/>
  <c r="O154" i="9" s="1"/>
  <c r="O94" i="9"/>
  <c r="AA84" i="22"/>
  <c r="J212" i="9"/>
  <c r="J293" i="22"/>
  <c r="J223" i="13" s="1"/>
  <c r="I212" i="9"/>
  <c r="I293" i="22"/>
  <c r="J222" i="13" s="1"/>
  <c r="AA86" i="22"/>
  <c r="R82" i="9"/>
  <c r="M145" i="9"/>
  <c r="P125" i="9"/>
  <c r="Z273" i="22"/>
  <c r="Z275" i="22" s="1"/>
  <c r="Z276" i="22" s="1"/>
  <c r="Z287" i="22"/>
  <c r="Z294" i="22" s="1"/>
  <c r="AA87" i="22"/>
  <c r="AA82" i="22"/>
  <c r="AA81" i="22"/>
  <c r="AA80" i="22"/>
  <c r="AA85" i="22"/>
  <c r="AA74" i="22"/>
  <c r="AA66" i="22"/>
  <c r="AA271" i="22" s="1"/>
  <c r="AA68" i="22"/>
  <c r="AA67" i="22"/>
  <c r="AA92" i="22" s="1"/>
  <c r="AA104" i="22" s="1"/>
  <c r="AA69" i="22"/>
  <c r="AB208" i="22"/>
  <c r="AA160" i="22"/>
  <c r="AA114" i="22"/>
  <c r="AA286" i="22"/>
  <c r="AA272" i="22"/>
  <c r="AC290" i="22"/>
  <c r="AC284" i="22"/>
  <c r="AC266" i="22"/>
  <c r="AC244" i="22"/>
  <c r="AC256" i="22"/>
  <c r="AC261" i="22" s="1"/>
  <c r="AC263" i="22" s="1"/>
  <c r="AC251" i="22"/>
  <c r="AC221" i="22"/>
  <c r="AC237" i="22"/>
  <c r="AC239" i="22" s="1"/>
  <c r="AC182" i="22"/>
  <c r="AC195" i="22" s="1"/>
  <c r="AC136" i="22"/>
  <c r="AC159" i="22" s="1"/>
  <c r="AC77" i="22"/>
  <c r="AC90" i="22"/>
  <c r="AD59" i="22"/>
  <c r="AC60" i="22"/>
  <c r="AA292" i="22"/>
  <c r="AA262" i="22"/>
  <c r="AB291" i="22"/>
  <c r="AB297" i="22" s="1"/>
  <c r="AB252" i="22"/>
  <c r="AB257" i="22"/>
  <c r="AB245" i="22"/>
  <c r="AB285" i="22"/>
  <c r="AB267" i="22"/>
  <c r="AB238" i="22"/>
  <c r="AB222" i="22"/>
  <c r="AB228" i="22"/>
  <c r="AB183" i="22"/>
  <c r="AB145" i="22"/>
  <c r="AB137" i="22"/>
  <c r="AB153" i="22"/>
  <c r="AB149" i="22"/>
  <c r="AB141" i="22"/>
  <c r="AB107" i="22"/>
  <c r="AB78" i="22"/>
  <c r="AB84" i="22" s="1"/>
  <c r="AB83" i="22"/>
  <c r="AB70" i="22"/>
  <c r="AB103" i="22"/>
  <c r="AB99" i="22"/>
  <c r="AB95" i="22"/>
  <c r="AB91" i="22"/>
  <c r="AB63" i="22"/>
  <c r="AB64" i="22"/>
  <c r="AB65" i="22"/>
  <c r="AB61" i="22"/>
  <c r="AB62" i="22"/>
  <c r="AB278" i="22"/>
  <c r="AA73" i="22"/>
  <c r="AA71" i="22"/>
  <c r="AA72" i="22"/>
  <c r="AA196" i="22"/>
  <c r="AA209" i="22" s="1"/>
  <c r="R84" i="9"/>
  <c r="G343" i="13"/>
  <c r="G125" i="13"/>
  <c r="G178" i="13"/>
  <c r="G231" i="13"/>
  <c r="H125" i="13"/>
  <c r="R85" i="9"/>
  <c r="R81" i="9"/>
  <c r="R80" i="9"/>
  <c r="R79" i="9"/>
  <c r="R86" i="9"/>
  <c r="N145" i="9"/>
  <c r="H212" i="9"/>
  <c r="H343" i="13"/>
  <c r="H285" i="13"/>
  <c r="T226" i="9"/>
  <c r="T195" i="9"/>
  <c r="T210" i="9"/>
  <c r="T200" i="9"/>
  <c r="T205" i="9" s="1"/>
  <c r="T207" i="9" s="1"/>
  <c r="T188" i="9"/>
  <c r="T165" i="9"/>
  <c r="T181" i="9"/>
  <c r="T183" i="9" s="1"/>
  <c r="T138" i="9"/>
  <c r="T114" i="9"/>
  <c r="T77" i="9"/>
  <c r="T60" i="9"/>
  <c r="U59" i="9"/>
  <c r="T90" i="9"/>
  <c r="M147" i="9"/>
  <c r="S227" i="9"/>
  <c r="S229" i="9" s="1"/>
  <c r="S201" i="9"/>
  <c r="S189" i="9"/>
  <c r="S211" i="9"/>
  <c r="S196" i="9"/>
  <c r="S166" i="9"/>
  <c r="S182" i="9"/>
  <c r="S172" i="9"/>
  <c r="S139" i="9"/>
  <c r="S127" i="9"/>
  <c r="S119" i="9"/>
  <c r="S115" i="9"/>
  <c r="S123" i="9"/>
  <c r="S131" i="9"/>
  <c r="S91" i="9"/>
  <c r="S70" i="9"/>
  <c r="S107" i="9"/>
  <c r="S103" i="9"/>
  <c r="S99" i="9"/>
  <c r="S95" i="9"/>
  <c r="S65" i="9"/>
  <c r="S78" i="9"/>
  <c r="S80" i="9" s="1"/>
  <c r="S83" i="9"/>
  <c r="S63" i="9"/>
  <c r="S62" i="9"/>
  <c r="S61" i="9"/>
  <c r="S64" i="9"/>
  <c r="R228" i="9"/>
  <c r="P118" i="9"/>
  <c r="P121" i="9"/>
  <c r="R206" i="9"/>
  <c r="R67" i="9"/>
  <c r="R69" i="9"/>
  <c r="R74" i="9"/>
  <c r="R66" i="9"/>
  <c r="R68" i="9"/>
  <c r="G286" i="13"/>
  <c r="G232" i="13"/>
  <c r="G344" i="13"/>
  <c r="G179" i="13"/>
  <c r="G126" i="13"/>
  <c r="P102" i="9"/>
  <c r="R72" i="9"/>
  <c r="R73" i="9"/>
  <c r="R71" i="9"/>
  <c r="O122" i="9"/>
  <c r="L202" i="9"/>
  <c r="X13" i="25" s="1"/>
  <c r="L191" i="9"/>
  <c r="L190" i="9"/>
  <c r="L197" i="9"/>
  <c r="U13" i="25" s="1"/>
  <c r="N142" i="9" l="1"/>
  <c r="K224" i="22"/>
  <c r="K233" i="22"/>
  <c r="K229" i="22"/>
  <c r="K231" i="22"/>
  <c r="K230" i="22"/>
  <c r="K192" i="9"/>
  <c r="R12" i="25" s="1"/>
  <c r="T12" i="25" s="1"/>
  <c r="K168" i="9"/>
  <c r="K175" i="9"/>
  <c r="K177" i="9"/>
  <c r="K173" i="9"/>
  <c r="K174" i="9"/>
  <c r="N147" i="9"/>
  <c r="N161" i="9" s="1"/>
  <c r="S242" i="9"/>
  <c r="K167" i="9"/>
  <c r="P184" i="9"/>
  <c r="P185" i="9" s="1"/>
  <c r="P105" i="9"/>
  <c r="P141" i="9" s="1"/>
  <c r="P155" i="9" s="1"/>
  <c r="O130" i="9"/>
  <c r="O145" i="9" s="1"/>
  <c r="O159" i="9" s="1"/>
  <c r="K169" i="9"/>
  <c r="K171" i="9"/>
  <c r="AA146" i="22"/>
  <c r="AA100" i="22"/>
  <c r="S6" i="20"/>
  <c r="S7" i="20"/>
  <c r="T4" i="20"/>
  <c r="T5" i="20" s="1"/>
  <c r="AA96" i="22"/>
  <c r="AA138" i="22"/>
  <c r="AA150" i="22" s="1"/>
  <c r="AA142" i="22"/>
  <c r="L175" i="9"/>
  <c r="L173" i="9"/>
  <c r="L177" i="9"/>
  <c r="L174" i="9"/>
  <c r="L192" i="9"/>
  <c r="R13" i="25" s="1"/>
  <c r="O141" i="9"/>
  <c r="O155" i="9" s="1"/>
  <c r="AC113" i="22"/>
  <c r="L12" i="25"/>
  <c r="K170" i="9"/>
  <c r="I12" i="25"/>
  <c r="K12" i="25" s="1"/>
  <c r="I13" i="25"/>
  <c r="U235" i="9"/>
  <c r="G75" i="13" s="1"/>
  <c r="U152" i="9"/>
  <c r="T236" i="9"/>
  <c r="T237" i="9" s="1"/>
  <c r="T153" i="9"/>
  <c r="K223" i="22"/>
  <c r="M161" i="9"/>
  <c r="M215" i="22"/>
  <c r="M159" i="9"/>
  <c r="N156" i="9"/>
  <c r="N215" i="22"/>
  <c r="N159" i="9"/>
  <c r="K227" i="22"/>
  <c r="I243" i="9"/>
  <c r="I245" i="9" s="1"/>
  <c r="I238" i="9"/>
  <c r="I240" i="9" s="1"/>
  <c r="H238" i="9"/>
  <c r="H240" i="9" s="1"/>
  <c r="H243" i="9"/>
  <c r="H245" i="9" s="1"/>
  <c r="N170" i="13"/>
  <c r="J238" i="9"/>
  <c r="J240" i="9" s="1"/>
  <c r="J243" i="9"/>
  <c r="J245" i="9" s="1"/>
  <c r="K226" i="22"/>
  <c r="K225" i="22"/>
  <c r="S81" i="9"/>
  <c r="H74" i="13"/>
  <c r="J74" i="13"/>
  <c r="L74" i="13"/>
  <c r="K74" i="13"/>
  <c r="I74" i="13"/>
  <c r="Q104" i="9"/>
  <c r="Q140" i="9" s="1"/>
  <c r="Q154" i="9" s="1"/>
  <c r="Q93" i="9"/>
  <c r="Q94" i="9" s="1"/>
  <c r="Q97" i="9"/>
  <c r="Q98" i="9" s="1"/>
  <c r="R92" i="9"/>
  <c r="P129" i="9"/>
  <c r="P130" i="9" s="1"/>
  <c r="K232" i="13"/>
  <c r="I232" i="13"/>
  <c r="K286" i="13"/>
  <c r="I286" i="13"/>
  <c r="I231" i="13"/>
  <c r="K231" i="13"/>
  <c r="C13" i="20"/>
  <c r="P94" i="9"/>
  <c r="P126" i="9"/>
  <c r="Q128" i="9"/>
  <c r="Q143" i="9" s="1"/>
  <c r="Q157" i="9" s="1"/>
  <c r="Q117" i="9"/>
  <c r="C15" i="20"/>
  <c r="C16" i="20"/>
  <c r="Q101" i="9"/>
  <c r="C14" i="20"/>
  <c r="R116" i="9"/>
  <c r="O146" i="9"/>
  <c r="O160" i="9" s="1"/>
  <c r="Z299" i="22"/>
  <c r="H178" i="13"/>
  <c r="H231" i="13"/>
  <c r="M148" i="9"/>
  <c r="S228" i="9"/>
  <c r="S232" i="9" s="1"/>
  <c r="R100" i="9"/>
  <c r="S82" i="9"/>
  <c r="S79" i="9"/>
  <c r="R96" i="9"/>
  <c r="J295" i="22"/>
  <c r="L223" i="13" s="1"/>
  <c r="AB85" i="22"/>
  <c r="AB86" i="22"/>
  <c r="AB80" i="22"/>
  <c r="AA273" i="22"/>
  <c r="AA275" i="22" s="1"/>
  <c r="AB87" i="22"/>
  <c r="AB79" i="22"/>
  <c r="AB81" i="22"/>
  <c r="AB74" i="22"/>
  <c r="AB66" i="22"/>
  <c r="AB271" i="22" s="1"/>
  <c r="AB68" i="22"/>
  <c r="AB67" i="22"/>
  <c r="AB69" i="22"/>
  <c r="AB160" i="22"/>
  <c r="AB114" i="22"/>
  <c r="AB196" i="22"/>
  <c r="AB209" i="22" s="1"/>
  <c r="AB292" i="22"/>
  <c r="AB82" i="22"/>
  <c r="AC278" i="22"/>
  <c r="AC208" i="22"/>
  <c r="AA274" i="22"/>
  <c r="AA287" i="22"/>
  <c r="AB286" i="22"/>
  <c r="AB274" i="22" s="1"/>
  <c r="AB272" i="22"/>
  <c r="AC291" i="22"/>
  <c r="AC297" i="22" s="1"/>
  <c r="AC285" i="22"/>
  <c r="AC257" i="22"/>
  <c r="AC267" i="22"/>
  <c r="AC252" i="22"/>
  <c r="AC228" i="22"/>
  <c r="AC238" i="22"/>
  <c r="AC222" i="22"/>
  <c r="AC245" i="22"/>
  <c r="AC183" i="22"/>
  <c r="AC149" i="22"/>
  <c r="AC145" i="22"/>
  <c r="AC153" i="22"/>
  <c r="AC137" i="22"/>
  <c r="AC141" i="22"/>
  <c r="AC107" i="22"/>
  <c r="AC99" i="22"/>
  <c r="AC91" i="22"/>
  <c r="AC103" i="22"/>
  <c r="AC95" i="22"/>
  <c r="AC83" i="22"/>
  <c r="AC78" i="22"/>
  <c r="AC81" i="22" s="1"/>
  <c r="AC70" i="22"/>
  <c r="AC65" i="22"/>
  <c r="AC62" i="22"/>
  <c r="AC61" i="22"/>
  <c r="AC63" i="22"/>
  <c r="AC64" i="22"/>
  <c r="AB73" i="22"/>
  <c r="AB72" i="22"/>
  <c r="AB138" i="22" s="1"/>
  <c r="AB150" i="22" s="1"/>
  <c r="AB71" i="22"/>
  <c r="AB262" i="22"/>
  <c r="AD290" i="22"/>
  <c r="AD284" i="22"/>
  <c r="AD266" i="22"/>
  <c r="AD251" i="22"/>
  <c r="AD256" i="22"/>
  <c r="AD261" i="22" s="1"/>
  <c r="AD263" i="22" s="1"/>
  <c r="AD244" i="22"/>
  <c r="AD237" i="22"/>
  <c r="AD239" i="22" s="1"/>
  <c r="AD221" i="22"/>
  <c r="AD182" i="22"/>
  <c r="AD195" i="22" s="1"/>
  <c r="AD90" i="22"/>
  <c r="AD136" i="22"/>
  <c r="AD159" i="22" s="1"/>
  <c r="AD77" i="22"/>
  <c r="AE59" i="22"/>
  <c r="AD60" i="22"/>
  <c r="S87" i="9"/>
  <c r="S84" i="9"/>
  <c r="R124" i="9"/>
  <c r="S86" i="9"/>
  <c r="S85" i="9"/>
  <c r="R120" i="9"/>
  <c r="T227" i="9"/>
  <c r="T229" i="9" s="1"/>
  <c r="T201" i="9"/>
  <c r="T189" i="9"/>
  <c r="T182" i="9"/>
  <c r="T211" i="9"/>
  <c r="T196" i="9"/>
  <c r="T166" i="9"/>
  <c r="T172" i="9"/>
  <c r="T139" i="9"/>
  <c r="T131" i="9"/>
  <c r="T123" i="9"/>
  <c r="T127" i="9"/>
  <c r="T119" i="9"/>
  <c r="T115" i="9"/>
  <c r="T83" i="9"/>
  <c r="T107" i="9"/>
  <c r="T103" i="9"/>
  <c r="T99" i="9"/>
  <c r="T95" i="9"/>
  <c r="T91" i="9"/>
  <c r="T70" i="9"/>
  <c r="T65" i="9"/>
  <c r="T78" i="9"/>
  <c r="T86" i="9" s="1"/>
  <c r="T63" i="9"/>
  <c r="T64" i="9"/>
  <c r="T61" i="9"/>
  <c r="T62" i="9"/>
  <c r="L171" i="9"/>
  <c r="L167" i="9"/>
  <c r="L170" i="9"/>
  <c r="L169" i="9"/>
  <c r="L168" i="9"/>
  <c r="M197" i="9"/>
  <c r="H286" i="13"/>
  <c r="H232" i="13"/>
  <c r="H344" i="13"/>
  <c r="H179" i="13"/>
  <c r="H126" i="13"/>
  <c r="N148" i="9"/>
  <c r="P122" i="9"/>
  <c r="Q122" i="9"/>
  <c r="S71" i="9"/>
  <c r="S72" i="9"/>
  <c r="S73" i="9"/>
  <c r="R232" i="9"/>
  <c r="O142" i="9"/>
  <c r="O156" i="9" s="1"/>
  <c r="S206" i="9"/>
  <c r="S66" i="9"/>
  <c r="S69" i="9"/>
  <c r="S67" i="9"/>
  <c r="S74" i="9"/>
  <c r="S68" i="9"/>
  <c r="S96" i="9" s="1"/>
  <c r="U200" i="9"/>
  <c r="U205" i="9" s="1"/>
  <c r="U207" i="9" s="1"/>
  <c r="U226" i="9"/>
  <c r="U210" i="9"/>
  <c r="U181" i="9"/>
  <c r="U183" i="9" s="1"/>
  <c r="U188" i="9"/>
  <c r="U195" i="9"/>
  <c r="U165" i="9"/>
  <c r="U138" i="9"/>
  <c r="U114" i="9"/>
  <c r="U90" i="9"/>
  <c r="U60" i="9"/>
  <c r="V59" i="9"/>
  <c r="U77" i="9"/>
  <c r="P146" i="9"/>
  <c r="P160" i="9" s="1"/>
  <c r="P106" i="9" l="1"/>
  <c r="K234" i="22"/>
  <c r="I171" i="13" s="1"/>
  <c r="K269" i="22"/>
  <c r="K293" i="22" s="1"/>
  <c r="K178" i="9"/>
  <c r="K212" i="9" s="1"/>
  <c r="M12" i="25"/>
  <c r="N12" i="25" s="1"/>
  <c r="O147" i="9"/>
  <c r="O161" i="9" s="1"/>
  <c r="T7" i="20"/>
  <c r="T6" i="20"/>
  <c r="AB146" i="22"/>
  <c r="AB100" i="22"/>
  <c r="U4" i="20"/>
  <c r="U5" i="20" s="1"/>
  <c r="AB96" i="22"/>
  <c r="AB92" i="22"/>
  <c r="AB104" i="22" s="1"/>
  <c r="AB142" i="22"/>
  <c r="AD113" i="22"/>
  <c r="T242" i="9"/>
  <c r="V235" i="9"/>
  <c r="G76" i="13" s="1"/>
  <c r="V152" i="9"/>
  <c r="S100" i="9"/>
  <c r="U236" i="9"/>
  <c r="U242" i="9" s="1"/>
  <c r="U153" i="9"/>
  <c r="Q105" i="9"/>
  <c r="Q141" i="9" s="1"/>
  <c r="Q155" i="9" s="1"/>
  <c r="N168" i="13"/>
  <c r="J277" i="22"/>
  <c r="J279" i="22" s="1"/>
  <c r="J298" i="22"/>
  <c r="J300" i="22" s="1"/>
  <c r="N162" i="9"/>
  <c r="M162" i="9"/>
  <c r="I14" i="25" s="1"/>
  <c r="H246" i="9"/>
  <c r="I246" i="9"/>
  <c r="J246" i="9"/>
  <c r="R239" i="9"/>
  <c r="R244" i="9"/>
  <c r="S239" i="9"/>
  <c r="S244" i="9"/>
  <c r="H241" i="9"/>
  <c r="J241" i="9"/>
  <c r="I241" i="9"/>
  <c r="Q184" i="9"/>
  <c r="Q185" i="9" s="1"/>
  <c r="H75" i="13"/>
  <c r="I75" i="13"/>
  <c r="J75" i="13"/>
  <c r="K75" i="13"/>
  <c r="L75" i="13"/>
  <c r="P144" i="9"/>
  <c r="P158" i="9" s="1"/>
  <c r="R97" i="9"/>
  <c r="R98" i="9" s="1"/>
  <c r="R128" i="9"/>
  <c r="I277" i="22"/>
  <c r="I279" i="22" s="1"/>
  <c r="N169" i="13"/>
  <c r="S92" i="9"/>
  <c r="Q129" i="9"/>
  <c r="Q130" i="9" s="1"/>
  <c r="P145" i="9"/>
  <c r="P159" i="9" s="1"/>
  <c r="Q102" i="9"/>
  <c r="R117" i="9"/>
  <c r="R104" i="9"/>
  <c r="R93" i="9"/>
  <c r="R94" i="9" s="1"/>
  <c r="Q118" i="9"/>
  <c r="I298" i="22"/>
  <c r="I300" i="22" s="1"/>
  <c r="M190" i="9"/>
  <c r="M191" i="9"/>
  <c r="M202" i="9"/>
  <c r="R101" i="9"/>
  <c r="T228" i="9"/>
  <c r="T232" i="9" s="1"/>
  <c r="AA276" i="22"/>
  <c r="H277" i="22"/>
  <c r="H298" i="22"/>
  <c r="R125" i="9"/>
  <c r="R126" i="9" s="1"/>
  <c r="T80" i="9"/>
  <c r="T87" i="9"/>
  <c r="R121" i="9"/>
  <c r="R122" i="9" s="1"/>
  <c r="T85" i="9"/>
  <c r="I295" i="22"/>
  <c r="L222" i="13" s="1"/>
  <c r="T79" i="9"/>
  <c r="AB273" i="22"/>
  <c r="AB275" i="22" s="1"/>
  <c r="AB276" i="22" s="1"/>
  <c r="AD278" i="22"/>
  <c r="AC160" i="22"/>
  <c r="AC114" i="22"/>
  <c r="AC80" i="22"/>
  <c r="AC272" i="22"/>
  <c r="AC82" i="22"/>
  <c r="AC262" i="22"/>
  <c r="AC87" i="22"/>
  <c r="AC196" i="22"/>
  <c r="AC209" i="22" s="1"/>
  <c r="AB287" i="22"/>
  <c r="AA294" i="22"/>
  <c r="AA299" i="22"/>
  <c r="AC79" i="22"/>
  <c r="AC292" i="22"/>
  <c r="AC84" i="22"/>
  <c r="AC74" i="22"/>
  <c r="AC69" i="22"/>
  <c r="AC100" i="22" s="1"/>
  <c r="AC67" i="22"/>
  <c r="AC68" i="22"/>
  <c r="AC66" i="22"/>
  <c r="AC271" i="22" s="1"/>
  <c r="AC86" i="22"/>
  <c r="AD208" i="22"/>
  <c r="AD285" i="22"/>
  <c r="AD257" i="22"/>
  <c r="AD291" i="22"/>
  <c r="AD297" i="22" s="1"/>
  <c r="AD245" i="22"/>
  <c r="AD267" i="22"/>
  <c r="AD228" i="22"/>
  <c r="AD252" i="22"/>
  <c r="AD238" i="22"/>
  <c r="AD222" i="22"/>
  <c r="AD183" i="22"/>
  <c r="AD153" i="22"/>
  <c r="AD141" i="22"/>
  <c r="AD107" i="22"/>
  <c r="AD145" i="22"/>
  <c r="AD149" i="22"/>
  <c r="AD137" i="22"/>
  <c r="AD65" i="22"/>
  <c r="AD64" i="22"/>
  <c r="AD103" i="22"/>
  <c r="AD99" i="22"/>
  <c r="AD95" i="22"/>
  <c r="AD91" i="22"/>
  <c r="AD61" i="22"/>
  <c r="AD83" i="22"/>
  <c r="AD78" i="22"/>
  <c r="AD81" i="22" s="1"/>
  <c r="AD63" i="22"/>
  <c r="AD70" i="22"/>
  <c r="AD62" i="22"/>
  <c r="AE290" i="22"/>
  <c r="AE256" i="22"/>
  <c r="AE261" i="22" s="1"/>
  <c r="AE263" i="22" s="1"/>
  <c r="AE284" i="22"/>
  <c r="AE266" i="22"/>
  <c r="AE244" i="22"/>
  <c r="AE237" i="22"/>
  <c r="AE239" i="22" s="1"/>
  <c r="AE251" i="22"/>
  <c r="AE221" i="22"/>
  <c r="AE182" i="22"/>
  <c r="AE195" i="22" s="1"/>
  <c r="AE208" i="22" s="1"/>
  <c r="AE136" i="22"/>
  <c r="AE159" i="22" s="1"/>
  <c r="AE77" i="22"/>
  <c r="AE60" i="22"/>
  <c r="AF59" i="22"/>
  <c r="AE90" i="22"/>
  <c r="AC73" i="22"/>
  <c r="AC71" i="22"/>
  <c r="AC72" i="22"/>
  <c r="AC85" i="22"/>
  <c r="AC286" i="22"/>
  <c r="AC274" i="22" s="1"/>
  <c r="T81" i="9"/>
  <c r="T82" i="9"/>
  <c r="T84" i="9"/>
  <c r="S116" i="9"/>
  <c r="S124" i="9"/>
  <c r="P142" i="9"/>
  <c r="P156" i="9" s="1"/>
  <c r="S97" i="9"/>
  <c r="Q146" i="9"/>
  <c r="Q160" i="9" s="1"/>
  <c r="N191" i="9"/>
  <c r="N202" i="9"/>
  <c r="N190" i="9"/>
  <c r="N197" i="9"/>
  <c r="O148" i="9"/>
  <c r="O162" i="9" s="1"/>
  <c r="G345" i="13"/>
  <c r="G287" i="13"/>
  <c r="G233" i="13"/>
  <c r="G180" i="13"/>
  <c r="G127" i="13"/>
  <c r="V200" i="9"/>
  <c r="V205" i="9" s="1"/>
  <c r="V207" i="9" s="1"/>
  <c r="V226" i="9"/>
  <c r="V188" i="9"/>
  <c r="V210" i="9"/>
  <c r="V181" i="9"/>
  <c r="V183" i="9" s="1"/>
  <c r="V195" i="9"/>
  <c r="V165" i="9"/>
  <c r="V138" i="9"/>
  <c r="V114" i="9"/>
  <c r="V77" i="9"/>
  <c r="V90" i="9"/>
  <c r="V60" i="9"/>
  <c r="W59" i="9"/>
  <c r="U227" i="9"/>
  <c r="U229" i="9" s="1"/>
  <c r="U189" i="9"/>
  <c r="U211" i="9"/>
  <c r="U201" i="9"/>
  <c r="U182" i="9"/>
  <c r="U196" i="9"/>
  <c r="U166" i="9"/>
  <c r="U172" i="9"/>
  <c r="U139" i="9"/>
  <c r="U127" i="9"/>
  <c r="U119" i="9"/>
  <c r="U115" i="9"/>
  <c r="U123" i="9"/>
  <c r="U131" i="9"/>
  <c r="U107" i="9"/>
  <c r="U78" i="9"/>
  <c r="U79" i="9" s="1"/>
  <c r="U103" i="9"/>
  <c r="U99" i="9"/>
  <c r="U95" i="9"/>
  <c r="U91" i="9"/>
  <c r="U70" i="9"/>
  <c r="U65" i="9"/>
  <c r="U83" i="9"/>
  <c r="U62" i="9"/>
  <c r="U63" i="9"/>
  <c r="U64" i="9"/>
  <c r="U61" i="9"/>
  <c r="L178" i="9"/>
  <c r="L13" i="25" s="1"/>
  <c r="S120" i="9"/>
  <c r="T206" i="9"/>
  <c r="T67" i="9"/>
  <c r="T74" i="9"/>
  <c r="T124" i="9" s="1"/>
  <c r="T66" i="9"/>
  <c r="T69" i="9"/>
  <c r="T68" i="9"/>
  <c r="T72" i="9"/>
  <c r="T73" i="9"/>
  <c r="T71" i="9"/>
  <c r="S101" i="9" l="1"/>
  <c r="K268" i="22"/>
  <c r="N171" i="13" s="1"/>
  <c r="K295" i="22"/>
  <c r="L224" i="13" s="1"/>
  <c r="J224" i="13"/>
  <c r="Q106" i="9"/>
  <c r="Q142" i="9" s="1"/>
  <c r="Q156" i="9" s="1"/>
  <c r="K243" i="9"/>
  <c r="K245" i="9" s="1"/>
  <c r="K246" i="9" s="1"/>
  <c r="K238" i="9"/>
  <c r="K240" i="9" s="1"/>
  <c r="K241" i="9" s="1"/>
  <c r="J275" i="13"/>
  <c r="H300" i="22"/>
  <c r="Q144" i="9"/>
  <c r="Q158" i="9" s="1"/>
  <c r="AC92" i="22"/>
  <c r="AC104" i="22" s="1"/>
  <c r="AC138" i="22"/>
  <c r="AC150" i="22" s="1"/>
  <c r="U7" i="20"/>
  <c r="U6" i="20"/>
  <c r="V4" i="20"/>
  <c r="V5" i="20" s="1"/>
  <c r="AC146" i="22"/>
  <c r="AC142" i="22"/>
  <c r="AC96" i="22"/>
  <c r="P147" i="9"/>
  <c r="P161" i="9" s="1"/>
  <c r="AE113" i="22"/>
  <c r="J277" i="13"/>
  <c r="R129" i="9"/>
  <c r="R144" i="9" s="1"/>
  <c r="R158" i="9" s="1"/>
  <c r="N192" i="9"/>
  <c r="M167" i="9"/>
  <c r="M175" i="9"/>
  <c r="M177" i="9"/>
  <c r="M174" i="9"/>
  <c r="M173" i="9"/>
  <c r="M192" i="9"/>
  <c r="N174" i="9"/>
  <c r="N173" i="9"/>
  <c r="N175" i="9"/>
  <c r="N177" i="9"/>
  <c r="U237" i="9"/>
  <c r="W235" i="9"/>
  <c r="G77" i="13" s="1"/>
  <c r="W152" i="9"/>
  <c r="R143" i="9"/>
  <c r="R157" i="9" s="1"/>
  <c r="V236" i="9"/>
  <c r="V242" i="9" s="1"/>
  <c r="V153" i="9"/>
  <c r="S104" i="9"/>
  <c r="S140" i="9" s="1"/>
  <c r="S154" i="9" s="1"/>
  <c r="S93" i="9"/>
  <c r="S94" i="9" s="1"/>
  <c r="T239" i="9"/>
  <c r="T244" i="9"/>
  <c r="K76" i="13"/>
  <c r="J76" i="13"/>
  <c r="L76" i="13"/>
  <c r="H76" i="13"/>
  <c r="I76" i="13"/>
  <c r="T96" i="9"/>
  <c r="S117" i="9"/>
  <c r="S118" i="9" s="1"/>
  <c r="J276" i="13"/>
  <c r="J301" i="22"/>
  <c r="L277" i="13"/>
  <c r="I233" i="13"/>
  <c r="K233" i="13"/>
  <c r="K287" i="13"/>
  <c r="I287" i="13"/>
  <c r="M168" i="9"/>
  <c r="M170" i="9"/>
  <c r="R118" i="9"/>
  <c r="R184" i="9"/>
  <c r="R185" i="9" s="1"/>
  <c r="R105" i="9"/>
  <c r="R106" i="9" s="1"/>
  <c r="R140" i="9"/>
  <c r="M169" i="9"/>
  <c r="M171" i="9"/>
  <c r="T116" i="9"/>
  <c r="R102" i="9"/>
  <c r="U228" i="9"/>
  <c r="U232" i="9" s="1"/>
  <c r="L212" i="9"/>
  <c r="AD86" i="22"/>
  <c r="AD82" i="22"/>
  <c r="T100" i="9"/>
  <c r="T92" i="9"/>
  <c r="S125" i="9"/>
  <c r="S126" i="9" s="1"/>
  <c r="S128" i="9"/>
  <c r="H295" i="22"/>
  <c r="L221" i="13" s="1"/>
  <c r="H279" i="22"/>
  <c r="AC273" i="22"/>
  <c r="AC275" i="22" s="1"/>
  <c r="AC276" i="22" s="1"/>
  <c r="AD85" i="22"/>
  <c r="AD79" i="22"/>
  <c r="AD84" i="22"/>
  <c r="AB294" i="22"/>
  <c r="AB299" i="22"/>
  <c r="AD80" i="22"/>
  <c r="AD72" i="22"/>
  <c r="AD71" i="22"/>
  <c r="AD73" i="22"/>
  <c r="AD292" i="22"/>
  <c r="AD196" i="22"/>
  <c r="AD209" i="22" s="1"/>
  <c r="AD262" i="22"/>
  <c r="AF290" i="22"/>
  <c r="AF284" i="22"/>
  <c r="AF266" i="22"/>
  <c r="AF256" i="22"/>
  <c r="AF261" i="22" s="1"/>
  <c r="AF263" i="22" s="1"/>
  <c r="AF237" i="22"/>
  <c r="AF239" i="22" s="1"/>
  <c r="AF244" i="22"/>
  <c r="AF251" i="22"/>
  <c r="AF221" i="22"/>
  <c r="AF182" i="22"/>
  <c r="AF195" i="22" s="1"/>
  <c r="AF208" i="22" s="1"/>
  <c r="AF136" i="22"/>
  <c r="AF159" i="22" s="1"/>
  <c r="AF77" i="22"/>
  <c r="AF90" i="22"/>
  <c r="AG59" i="22"/>
  <c r="AF60" i="22"/>
  <c r="AD74" i="22"/>
  <c r="AD69" i="22"/>
  <c r="AD100" i="22" s="1"/>
  <c r="AD67" i="22"/>
  <c r="AD68" i="22"/>
  <c r="AD66" i="22"/>
  <c r="AD271" i="22" s="1"/>
  <c r="AD87" i="22"/>
  <c r="AC287" i="22"/>
  <c r="AE291" i="22"/>
  <c r="AE297" i="22" s="1"/>
  <c r="AE257" i="22"/>
  <c r="AE267" i="22"/>
  <c r="AE285" i="22"/>
  <c r="AE238" i="22"/>
  <c r="AE245" i="22"/>
  <c r="AE252" i="22"/>
  <c r="AE228" i="22"/>
  <c r="AE222" i="22"/>
  <c r="AE183" i="22"/>
  <c r="AE153" i="22"/>
  <c r="AE149" i="22"/>
  <c r="AE145" i="22"/>
  <c r="AE141" i="22"/>
  <c r="AE137" i="22"/>
  <c r="AE107" i="22"/>
  <c r="AE83" i="22"/>
  <c r="AE70" i="22"/>
  <c r="AE103" i="22"/>
  <c r="AE99" i="22"/>
  <c r="AE95" i="22"/>
  <c r="AE91" i="22"/>
  <c r="AE64" i="22"/>
  <c r="AE63" i="22"/>
  <c r="AE78" i="22"/>
  <c r="AE82" i="22" s="1"/>
  <c r="AE65" i="22"/>
  <c r="AE61" i="22"/>
  <c r="AE62" i="22"/>
  <c r="AE278" i="22"/>
  <c r="AD160" i="22"/>
  <c r="AD114" i="22"/>
  <c r="AD286" i="22"/>
  <c r="AD274" i="22" s="1"/>
  <c r="AD272" i="22"/>
  <c r="T125" i="9"/>
  <c r="T126" i="9" s="1"/>
  <c r="Q145" i="9"/>
  <c r="Q159" i="9" s="1"/>
  <c r="P148" i="9"/>
  <c r="P162" i="9" s="1"/>
  <c r="T120" i="9"/>
  <c r="S121" i="9"/>
  <c r="U86" i="9"/>
  <c r="S102" i="9"/>
  <c r="W226" i="9"/>
  <c r="W210" i="9"/>
  <c r="W200" i="9"/>
  <c r="W205" i="9" s="1"/>
  <c r="W207" i="9" s="1"/>
  <c r="W181" i="9"/>
  <c r="W183" i="9" s="1"/>
  <c r="W195" i="9"/>
  <c r="W188" i="9"/>
  <c r="W165" i="9"/>
  <c r="W138" i="9"/>
  <c r="W114" i="9"/>
  <c r="W90" i="9"/>
  <c r="W77" i="9"/>
  <c r="W60" i="9"/>
  <c r="X59" i="9"/>
  <c r="U87" i="9"/>
  <c r="O191" i="9"/>
  <c r="O190" i="9"/>
  <c r="O202" i="9"/>
  <c r="O197" i="9"/>
  <c r="V227" i="9"/>
  <c r="V229" i="9" s="1"/>
  <c r="V196" i="9"/>
  <c r="V201" i="9"/>
  <c r="V189" i="9"/>
  <c r="V182" i="9"/>
  <c r="V211" i="9"/>
  <c r="V166" i="9"/>
  <c r="V172" i="9"/>
  <c r="V139" i="9"/>
  <c r="V131" i="9"/>
  <c r="V127" i="9"/>
  <c r="V119" i="9"/>
  <c r="V123" i="9"/>
  <c r="V115" i="9"/>
  <c r="V107" i="9"/>
  <c r="V103" i="9"/>
  <c r="V99" i="9"/>
  <c r="V95" i="9"/>
  <c r="V91" i="9"/>
  <c r="V78" i="9"/>
  <c r="V84" i="9" s="1"/>
  <c r="V83" i="9"/>
  <c r="V70" i="9"/>
  <c r="V65" i="9"/>
  <c r="V61" i="9"/>
  <c r="V64" i="9"/>
  <c r="V62" i="9"/>
  <c r="V63" i="9"/>
  <c r="U80" i="9"/>
  <c r="U206" i="9"/>
  <c r="U74" i="9"/>
  <c r="U69" i="9"/>
  <c r="U67" i="9"/>
  <c r="U92" i="9" s="1"/>
  <c r="U68" i="9"/>
  <c r="U66" i="9"/>
  <c r="U81" i="9"/>
  <c r="U73" i="9"/>
  <c r="U72" i="9"/>
  <c r="U71" i="9"/>
  <c r="U82" i="9"/>
  <c r="U85" i="9"/>
  <c r="H127" i="13"/>
  <c r="H345" i="13"/>
  <c r="H287" i="13"/>
  <c r="H180" i="13"/>
  <c r="H233" i="13"/>
  <c r="U84" i="9"/>
  <c r="G346" i="13"/>
  <c r="G181" i="13"/>
  <c r="G288" i="13"/>
  <c r="G234" i="13"/>
  <c r="G128" i="13"/>
  <c r="S98" i="9"/>
  <c r="N171" i="9"/>
  <c r="N168" i="9"/>
  <c r="N170" i="9"/>
  <c r="N167" i="9"/>
  <c r="N169" i="9"/>
  <c r="K298" i="22" l="1"/>
  <c r="K300" i="22" s="1"/>
  <c r="L278" i="13" s="1"/>
  <c r="K270" i="22"/>
  <c r="AF12" i="25" s="1"/>
  <c r="AE12" i="25" s="1"/>
  <c r="K277" i="22"/>
  <c r="K279" i="22" s="1"/>
  <c r="Q147" i="9"/>
  <c r="Q161" i="9" s="1"/>
  <c r="R130" i="9"/>
  <c r="R145" i="9" s="1"/>
  <c r="R159" i="9" s="1"/>
  <c r="T97" i="9"/>
  <c r="T98" i="9" s="1"/>
  <c r="AD92" i="22"/>
  <c r="AD104" i="22" s="1"/>
  <c r="AD138" i="22"/>
  <c r="AD150" i="22" s="1"/>
  <c r="V6" i="20"/>
  <c r="V7" i="20"/>
  <c r="W4" i="20"/>
  <c r="W5" i="20" s="1"/>
  <c r="AD146" i="22"/>
  <c r="AD142" i="22"/>
  <c r="AD96" i="22"/>
  <c r="M178" i="9"/>
  <c r="M212" i="9" s="1"/>
  <c r="M238" i="9" s="1"/>
  <c r="M240" i="9" s="1"/>
  <c r="AH12" i="25"/>
  <c r="S105" i="9"/>
  <c r="S106" i="9" s="1"/>
  <c r="S184" i="9"/>
  <c r="S185" i="9" s="1"/>
  <c r="AF113" i="22"/>
  <c r="V237" i="9"/>
  <c r="O192" i="9"/>
  <c r="X235" i="9"/>
  <c r="G78" i="13" s="1"/>
  <c r="X152" i="9"/>
  <c r="W236" i="9"/>
  <c r="W242" i="9" s="1"/>
  <c r="W153" i="9"/>
  <c r="R146" i="9"/>
  <c r="R160" i="9" s="1"/>
  <c r="R154" i="9"/>
  <c r="U239" i="9"/>
  <c r="U244" i="9"/>
  <c r="L238" i="9"/>
  <c r="L240" i="9" s="1"/>
  <c r="L243" i="9"/>
  <c r="L245" i="9" s="1"/>
  <c r="K77" i="13"/>
  <c r="I77" i="13"/>
  <c r="J77" i="13"/>
  <c r="H77" i="13"/>
  <c r="L77" i="13"/>
  <c r="T101" i="9"/>
  <c r="T102" i="9" s="1"/>
  <c r="S143" i="9"/>
  <c r="S157" i="9" s="1"/>
  <c r="T117" i="9"/>
  <c r="T118" i="9" s="1"/>
  <c r="I301" i="22"/>
  <c r="L276" i="13"/>
  <c r="H301" i="22"/>
  <c r="H302" i="22" s="1"/>
  <c r="L275" i="13"/>
  <c r="K234" i="13"/>
  <c r="I234" i="13"/>
  <c r="K288" i="13"/>
  <c r="I288" i="13"/>
  <c r="O175" i="9"/>
  <c r="O174" i="9"/>
  <c r="O177" i="9"/>
  <c r="O173" i="9"/>
  <c r="R141" i="9"/>
  <c r="S129" i="9"/>
  <c r="S144" i="9" s="1"/>
  <c r="S158" i="9" s="1"/>
  <c r="T128" i="9"/>
  <c r="T93" i="9"/>
  <c r="AE84" i="22"/>
  <c r="T104" i="9"/>
  <c r="AE81" i="22"/>
  <c r="AE79" i="22"/>
  <c r="H296" i="22"/>
  <c r="I296" i="22"/>
  <c r="J296" i="22"/>
  <c r="K296" i="22"/>
  <c r="T121" i="9"/>
  <c r="T122" i="9" s="1"/>
  <c r="AE87" i="22"/>
  <c r="V79" i="9"/>
  <c r="AE80" i="22"/>
  <c r="AE85" i="22"/>
  <c r="AD287" i="22"/>
  <c r="AD299" i="22" s="1"/>
  <c r="AD273" i="22"/>
  <c r="AD275" i="22" s="1"/>
  <c r="AD276" i="22" s="1"/>
  <c r="AE286" i="22"/>
  <c r="AE287" i="22" s="1"/>
  <c r="AC294" i="22"/>
  <c r="AC299" i="22"/>
  <c r="AE86" i="22"/>
  <c r="AF257" i="22"/>
  <c r="AF267" i="22"/>
  <c r="AF291" i="22"/>
  <c r="AF297" i="22" s="1"/>
  <c r="AF285" i="22"/>
  <c r="AF286" i="22" s="1"/>
  <c r="AF252" i="22"/>
  <c r="AF245" i="22"/>
  <c r="AF222" i="22"/>
  <c r="AF238" i="22"/>
  <c r="AF228" i="22"/>
  <c r="AF153" i="22"/>
  <c r="AF183" i="22"/>
  <c r="AF149" i="22"/>
  <c r="AF141" i="22"/>
  <c r="AF145" i="22"/>
  <c r="AF137" i="22"/>
  <c r="AF78" i="22"/>
  <c r="AF87" i="22" s="1"/>
  <c r="AF103" i="22"/>
  <c r="AF99" i="22"/>
  <c r="AF95" i="22"/>
  <c r="AF91" i="22"/>
  <c r="AF63" i="22"/>
  <c r="AF62" i="22"/>
  <c r="AF107" i="22"/>
  <c r="AF83" i="22"/>
  <c r="AF61" i="22"/>
  <c r="AF70" i="22"/>
  <c r="AF64" i="22"/>
  <c r="AF65" i="22"/>
  <c r="AE272" i="22"/>
  <c r="AG290" i="22"/>
  <c r="AG256" i="22"/>
  <c r="AG261" i="22" s="1"/>
  <c r="AG263" i="22" s="1"/>
  <c r="AG266" i="22"/>
  <c r="AG251" i="22"/>
  <c r="AG284" i="22"/>
  <c r="AG237" i="22"/>
  <c r="AG239" i="22" s="1"/>
  <c r="AG244" i="22"/>
  <c r="AG221" i="22"/>
  <c r="AG182" i="22"/>
  <c r="AG195" i="22" s="1"/>
  <c r="AG208" i="22" s="1"/>
  <c r="AG136" i="22"/>
  <c r="AG159" i="22" s="1"/>
  <c r="AG77" i="22"/>
  <c r="AG90" i="22"/>
  <c r="AH59" i="22"/>
  <c r="AG60" i="22"/>
  <c r="AE74" i="22"/>
  <c r="AE68" i="22"/>
  <c r="AE67" i="22"/>
  <c r="AE66" i="22"/>
  <c r="AE271" i="22" s="1"/>
  <c r="AE69" i="22"/>
  <c r="AE71" i="22"/>
  <c r="AE72" i="22"/>
  <c r="AE73" i="22"/>
  <c r="AE196" i="22"/>
  <c r="AE209" i="22" s="1"/>
  <c r="AE262" i="22"/>
  <c r="AE160" i="22"/>
  <c r="AE114" i="22"/>
  <c r="AE292" i="22"/>
  <c r="AF278" i="22"/>
  <c r="U124" i="9"/>
  <c r="V86" i="9"/>
  <c r="V87" i="9"/>
  <c r="V80" i="9"/>
  <c r="V81" i="9"/>
  <c r="P190" i="9"/>
  <c r="P191" i="9"/>
  <c r="P197" i="9"/>
  <c r="P202" i="9"/>
  <c r="U120" i="9"/>
  <c r="U116" i="9"/>
  <c r="U96" i="9"/>
  <c r="U93" i="9"/>
  <c r="U104" i="9"/>
  <c r="V82" i="9"/>
  <c r="V206" i="9"/>
  <c r="V67" i="9"/>
  <c r="V68" i="9"/>
  <c r="V66" i="9"/>
  <c r="V69" i="9"/>
  <c r="V74" i="9"/>
  <c r="V73" i="9"/>
  <c r="V71" i="9"/>
  <c r="V72" i="9"/>
  <c r="V116" i="9" s="1"/>
  <c r="O170" i="9"/>
  <c r="O168" i="9"/>
  <c r="O169" i="9"/>
  <c r="O167" i="9"/>
  <c r="O171" i="9"/>
  <c r="Q148" i="9"/>
  <c r="Q162" i="9" s="1"/>
  <c r="S122" i="9"/>
  <c r="V85" i="9"/>
  <c r="U100" i="9"/>
  <c r="N178" i="9"/>
  <c r="N212" i="9" s="1"/>
  <c r="H234" i="13"/>
  <c r="H346" i="13"/>
  <c r="H128" i="13"/>
  <c r="H181" i="13"/>
  <c r="H288" i="13"/>
  <c r="G347" i="13"/>
  <c r="G182" i="13"/>
  <c r="G129" i="13"/>
  <c r="G289" i="13"/>
  <c r="G235" i="13"/>
  <c r="V228" i="9"/>
  <c r="X226" i="9"/>
  <c r="X210" i="9"/>
  <c r="X200" i="9"/>
  <c r="X205" i="9" s="1"/>
  <c r="X207" i="9" s="1"/>
  <c r="X181" i="9"/>
  <c r="X183" i="9" s="1"/>
  <c r="X195" i="9"/>
  <c r="X188" i="9"/>
  <c r="X165" i="9"/>
  <c r="X138" i="9"/>
  <c r="X114" i="9"/>
  <c r="X90" i="9"/>
  <c r="X77" i="9"/>
  <c r="X60" i="9"/>
  <c r="Y59" i="9"/>
  <c r="R142" i="9"/>
  <c r="R156" i="9" s="1"/>
  <c r="W211" i="9"/>
  <c r="W201" i="9"/>
  <c r="W189" i="9"/>
  <c r="W182" i="9"/>
  <c r="W196" i="9"/>
  <c r="W227" i="9"/>
  <c r="W229" i="9" s="1"/>
  <c r="W172" i="9"/>
  <c r="W166" i="9"/>
  <c r="W139" i="9"/>
  <c r="W131" i="9"/>
  <c r="W127" i="9"/>
  <c r="W123" i="9"/>
  <c r="W115" i="9"/>
  <c r="W119" i="9"/>
  <c r="W107" i="9"/>
  <c r="W103" i="9"/>
  <c r="W99" i="9"/>
  <c r="W95" i="9"/>
  <c r="W91" i="9"/>
  <c r="W70" i="9"/>
  <c r="W78" i="9"/>
  <c r="W80" i="9" s="1"/>
  <c r="W83" i="9"/>
  <c r="W65" i="9"/>
  <c r="W64" i="9"/>
  <c r="W63" i="9"/>
  <c r="W61" i="9"/>
  <c r="W62" i="9"/>
  <c r="K280" i="22" l="1"/>
  <c r="K281" i="22" s="1"/>
  <c r="K301" i="22"/>
  <c r="K302" i="22" s="1"/>
  <c r="J278" i="13"/>
  <c r="S146" i="9"/>
  <c r="S160" i="9" s="1"/>
  <c r="S141" i="9"/>
  <c r="S155" i="9" s="1"/>
  <c r="AE142" i="22"/>
  <c r="AE138" i="22"/>
  <c r="AE150" i="22" s="1"/>
  <c r="AE146" i="22"/>
  <c r="W7" i="20"/>
  <c r="W6" i="20"/>
  <c r="AE96" i="22"/>
  <c r="X4" i="20"/>
  <c r="X5" i="20" s="1"/>
  <c r="AE92" i="22"/>
  <c r="AE104" i="22" s="1"/>
  <c r="AE100" i="22"/>
  <c r="M243" i="9"/>
  <c r="M245" i="9" s="1"/>
  <c r="M246" i="9" s="1"/>
  <c r="AG113" i="22"/>
  <c r="P192" i="9"/>
  <c r="W237" i="9"/>
  <c r="Y235" i="9"/>
  <c r="G79" i="13" s="1"/>
  <c r="Y152" i="9"/>
  <c r="X236" i="9"/>
  <c r="X237" i="9" s="1"/>
  <c r="X153" i="9"/>
  <c r="R147" i="9"/>
  <c r="R161" i="9" s="1"/>
  <c r="R155" i="9"/>
  <c r="N238" i="9"/>
  <c r="N240" i="9" s="1"/>
  <c r="N241" i="9" s="1"/>
  <c r="N243" i="9"/>
  <c r="N245" i="9" s="1"/>
  <c r="L246" i="9"/>
  <c r="M241" i="9"/>
  <c r="L241" i="9"/>
  <c r="I302" i="22"/>
  <c r="K78" i="13"/>
  <c r="I78" i="13"/>
  <c r="J78" i="13"/>
  <c r="L78" i="13"/>
  <c r="H78" i="13"/>
  <c r="J302" i="22"/>
  <c r="S130" i="9"/>
  <c r="S145" i="9" s="1"/>
  <c r="S159" i="9" s="1"/>
  <c r="K289" i="13"/>
  <c r="I289" i="13"/>
  <c r="I235" i="13"/>
  <c r="K235" i="13"/>
  <c r="P167" i="9"/>
  <c r="P174" i="9"/>
  <c r="P175" i="9"/>
  <c r="P173" i="9"/>
  <c r="P177" i="9"/>
  <c r="T105" i="9"/>
  <c r="T106" i="9" s="1"/>
  <c r="T129" i="9"/>
  <c r="T184" i="9"/>
  <c r="T185" i="9" s="1"/>
  <c r="T143" i="9"/>
  <c r="T157" i="9" s="1"/>
  <c r="T94" i="9"/>
  <c r="T140" i="9"/>
  <c r="T154" i="9" s="1"/>
  <c r="U97" i="9"/>
  <c r="AD294" i="22"/>
  <c r="V100" i="9"/>
  <c r="U128" i="9"/>
  <c r="AF86" i="22"/>
  <c r="V92" i="9"/>
  <c r="U125" i="9"/>
  <c r="V117" i="9"/>
  <c r="V118" i="9" s="1"/>
  <c r="U121" i="9"/>
  <c r="U122" i="9" s="1"/>
  <c r="AF274" i="22"/>
  <c r="AE273" i="22"/>
  <c r="AE275" i="22" s="1"/>
  <c r="AE294" i="22"/>
  <c r="AE274" i="22"/>
  <c r="AE299" i="22"/>
  <c r="AF81" i="22"/>
  <c r="AF80" i="22"/>
  <c r="AF85" i="22"/>
  <c r="AF79" i="22"/>
  <c r="AF84" i="22"/>
  <c r="AF82" i="22"/>
  <c r="AF69" i="22"/>
  <c r="AF68" i="22"/>
  <c r="AF66" i="22"/>
  <c r="AF271" i="22" s="1"/>
  <c r="AF74" i="22"/>
  <c r="AF67" i="22"/>
  <c r="AF287" i="22"/>
  <c r="AF196" i="22"/>
  <c r="AF209" i="22" s="1"/>
  <c r="AF292" i="22"/>
  <c r="AG285" i="22"/>
  <c r="AG286" i="22" s="1"/>
  <c r="AG274" i="22" s="1"/>
  <c r="AG252" i="22"/>
  <c r="AG291" i="22"/>
  <c r="AG297" i="22" s="1"/>
  <c r="AG267" i="22"/>
  <c r="AG238" i="22"/>
  <c r="AG257" i="22"/>
  <c r="AG245" i="22"/>
  <c r="AG228" i="22"/>
  <c r="AG222" i="22"/>
  <c r="AG183" i="22"/>
  <c r="AG153" i="22"/>
  <c r="AG149" i="22"/>
  <c r="AG145" i="22"/>
  <c r="AG141" i="22"/>
  <c r="AG103" i="22"/>
  <c r="AG95" i="22"/>
  <c r="AG137" i="22"/>
  <c r="AG107" i="22"/>
  <c r="AG99" i="22"/>
  <c r="AG91" i="22"/>
  <c r="AG62" i="22"/>
  <c r="AG83" i="22"/>
  <c r="AG70" i="22"/>
  <c r="AG78" i="22"/>
  <c r="AG82" i="22" s="1"/>
  <c r="AG63" i="22"/>
  <c r="AG64" i="22"/>
  <c r="AG65" i="22"/>
  <c r="AG61" i="22"/>
  <c r="AF71" i="22"/>
  <c r="AF73" i="22"/>
  <c r="AF72" i="22"/>
  <c r="AF272" i="22"/>
  <c r="AH284" i="22"/>
  <c r="AH256" i="22"/>
  <c r="AH261" i="22" s="1"/>
  <c r="AH263" i="22" s="1"/>
  <c r="AH237" i="22"/>
  <c r="AH239" i="22" s="1"/>
  <c r="AH266" i="22"/>
  <c r="AH244" i="22"/>
  <c r="AH290" i="22"/>
  <c r="AH251" i="22"/>
  <c r="AH221" i="22"/>
  <c r="AH182" i="22"/>
  <c r="AH195" i="22" s="1"/>
  <c r="AH208" i="22" s="1"/>
  <c r="AH136" i="22"/>
  <c r="AH159" i="22" s="1"/>
  <c r="AH90" i="22"/>
  <c r="AH77" i="22"/>
  <c r="AI59" i="22"/>
  <c r="AI266" i="22" s="1"/>
  <c r="AH60" i="22"/>
  <c r="AF262" i="22"/>
  <c r="AF160" i="22"/>
  <c r="AF114" i="22"/>
  <c r="AG278" i="22"/>
  <c r="V96" i="9"/>
  <c r="U117" i="9"/>
  <c r="V124" i="9"/>
  <c r="U140" i="9"/>
  <c r="U154" i="9" s="1"/>
  <c r="P169" i="9"/>
  <c r="P168" i="9"/>
  <c r="P170" i="9"/>
  <c r="P171" i="9"/>
  <c r="V128" i="9"/>
  <c r="W82" i="9"/>
  <c r="W73" i="9"/>
  <c r="W72" i="9"/>
  <c r="W71" i="9"/>
  <c r="H129" i="13"/>
  <c r="H182" i="13"/>
  <c r="H289" i="13"/>
  <c r="H235" i="13"/>
  <c r="H347" i="13"/>
  <c r="G348" i="13"/>
  <c r="G290" i="13"/>
  <c r="G236" i="13"/>
  <c r="G183" i="13"/>
  <c r="G130" i="13"/>
  <c r="W84" i="9"/>
  <c r="Y226" i="9"/>
  <c r="Y195" i="9"/>
  <c r="Y210" i="9"/>
  <c r="Y200" i="9"/>
  <c r="Y205" i="9" s="1"/>
  <c r="Y207" i="9" s="1"/>
  <c r="Y188" i="9"/>
  <c r="Y165" i="9"/>
  <c r="Y181" i="9"/>
  <c r="Y183" i="9" s="1"/>
  <c r="Y138" i="9"/>
  <c r="Y114" i="9"/>
  <c r="Y90" i="9"/>
  <c r="Y77" i="9"/>
  <c r="Y60" i="9"/>
  <c r="Z59" i="9"/>
  <c r="V120" i="9"/>
  <c r="W79" i="9"/>
  <c r="X227" i="9"/>
  <c r="X229" i="9" s="1"/>
  <c r="X196" i="9"/>
  <c r="X211" i="9"/>
  <c r="X189" i="9"/>
  <c r="X182" i="9"/>
  <c r="X201" i="9"/>
  <c r="X172" i="9"/>
  <c r="X166" i="9"/>
  <c r="X139" i="9"/>
  <c r="X131" i="9"/>
  <c r="X123" i="9"/>
  <c r="X115" i="9"/>
  <c r="X119" i="9"/>
  <c r="X127" i="9"/>
  <c r="X103" i="9"/>
  <c r="X99" i="9"/>
  <c r="X95" i="9"/>
  <c r="X91" i="9"/>
  <c r="X83" i="9"/>
  <c r="X107" i="9"/>
  <c r="X78" i="9"/>
  <c r="X84" i="9" s="1"/>
  <c r="X65" i="9"/>
  <c r="X70" i="9"/>
  <c r="X64" i="9"/>
  <c r="X61" i="9"/>
  <c r="X63" i="9"/>
  <c r="X62" i="9"/>
  <c r="S142" i="9"/>
  <c r="S156" i="9" s="1"/>
  <c r="O178" i="9"/>
  <c r="W86" i="9"/>
  <c r="U101" i="9"/>
  <c r="W87" i="9"/>
  <c r="V232" i="9"/>
  <c r="Q197" i="9"/>
  <c r="Q191" i="9"/>
  <c r="Q190" i="9"/>
  <c r="Q202" i="9"/>
  <c r="W85" i="9"/>
  <c r="U184" i="9"/>
  <c r="U185" i="9" s="1"/>
  <c r="W81" i="9"/>
  <c r="U105" i="9"/>
  <c r="W206" i="9"/>
  <c r="W69" i="9"/>
  <c r="W67" i="9"/>
  <c r="W66" i="9"/>
  <c r="W74" i="9"/>
  <c r="W68" i="9"/>
  <c r="W96" i="9" s="1"/>
  <c r="R148" i="9"/>
  <c r="R162" i="9" s="1"/>
  <c r="W228" i="9"/>
  <c r="W232" i="9" s="1"/>
  <c r="U94" i="9"/>
  <c r="S147" i="9" l="1"/>
  <c r="S161" i="9" s="1"/>
  <c r="AF96" i="22"/>
  <c r="T141" i="9"/>
  <c r="T155" i="9" s="1"/>
  <c r="N246" i="9"/>
  <c r="AF146" i="22"/>
  <c r="AF100" i="22"/>
  <c r="X6" i="20"/>
  <c r="X7" i="20"/>
  <c r="AF142" i="22"/>
  <c r="Y4" i="20"/>
  <c r="Y5" i="20" s="1"/>
  <c r="AF138" i="22"/>
  <c r="AF150" i="22" s="1"/>
  <c r="AF92" i="22"/>
  <c r="AF104" i="22" s="1"/>
  <c r="AH113" i="22"/>
  <c r="X242" i="9"/>
  <c r="AI12" i="25"/>
  <c r="Q192" i="9"/>
  <c r="Z235" i="9"/>
  <c r="Z152" i="9"/>
  <c r="Y236" i="9"/>
  <c r="Y242" i="9" s="1"/>
  <c r="Y153" i="9"/>
  <c r="V239" i="9"/>
  <c r="V244" i="9"/>
  <c r="W239" i="9"/>
  <c r="W244" i="9"/>
  <c r="J79" i="13"/>
  <c r="I79" i="13"/>
  <c r="L79" i="13"/>
  <c r="K79" i="13"/>
  <c r="H79" i="13"/>
  <c r="V101" i="9"/>
  <c r="V102" i="9" s="1"/>
  <c r="O212" i="9"/>
  <c r="K290" i="13"/>
  <c r="I290" i="13"/>
  <c r="K236" i="13"/>
  <c r="I236" i="13"/>
  <c r="Q174" i="9"/>
  <c r="Q175" i="9"/>
  <c r="Q177" i="9"/>
  <c r="Q173" i="9"/>
  <c r="T144" i="9"/>
  <c r="T158" i="9" s="1"/>
  <c r="U126" i="9"/>
  <c r="T130" i="9"/>
  <c r="T145" i="9" s="1"/>
  <c r="T159" i="9" s="1"/>
  <c r="T146" i="9"/>
  <c r="T160" i="9" s="1"/>
  <c r="V97" i="9"/>
  <c r="V98" i="9" s="1"/>
  <c r="U143" i="9"/>
  <c r="U157" i="9" s="1"/>
  <c r="U129" i="9"/>
  <c r="U118" i="9"/>
  <c r="X87" i="9"/>
  <c r="X81" i="9"/>
  <c r="X80" i="9"/>
  <c r="X79" i="9"/>
  <c r="X85" i="9"/>
  <c r="V104" i="9"/>
  <c r="U98" i="9"/>
  <c r="V93" i="9"/>
  <c r="V94" i="9" s="1"/>
  <c r="AG80" i="22"/>
  <c r="AE276" i="22"/>
  <c r="AG86" i="22"/>
  <c r="AG87" i="22"/>
  <c r="AG79" i="22"/>
  <c r="AG81" i="22"/>
  <c r="AG85" i="22"/>
  <c r="AF273" i="22"/>
  <c r="AF275" i="22" s="1"/>
  <c r="AF276" i="22" s="1"/>
  <c r="AI290" i="22"/>
  <c r="AI284" i="22"/>
  <c r="AI251" i="22"/>
  <c r="AI256" i="22"/>
  <c r="AI261" i="22" s="1"/>
  <c r="AI263" i="22" s="1"/>
  <c r="AI221" i="22"/>
  <c r="AI237" i="22"/>
  <c r="AI239" i="22" s="1"/>
  <c r="AI244" i="22"/>
  <c r="AI182" i="22"/>
  <c r="AI195" i="22" s="1"/>
  <c r="AI208" i="22" s="1"/>
  <c r="AI136" i="22"/>
  <c r="AI159" i="22" s="1"/>
  <c r="AI77" i="22"/>
  <c r="AI60" i="22"/>
  <c r="AJ59" i="22"/>
  <c r="AI90" i="22"/>
  <c r="AG72" i="22"/>
  <c r="AG71" i="22"/>
  <c r="AG73" i="22"/>
  <c r="AG84" i="22"/>
  <c r="AH278" i="22"/>
  <c r="AG160" i="22"/>
  <c r="AG114" i="22"/>
  <c r="AG262" i="22"/>
  <c r="AG272" i="22"/>
  <c r="AG67" i="22"/>
  <c r="AG74" i="22"/>
  <c r="AG68" i="22"/>
  <c r="AG69" i="22"/>
  <c r="AG66" i="22"/>
  <c r="AG271" i="22" s="1"/>
  <c r="AG292" i="22"/>
  <c r="AG196" i="22"/>
  <c r="AG209" i="22" s="1"/>
  <c r="AG287" i="22"/>
  <c r="AH267" i="22"/>
  <c r="AH291" i="22"/>
  <c r="AH297" i="22" s="1"/>
  <c r="AH285" i="22"/>
  <c r="AH257" i="22"/>
  <c r="AH252" i="22"/>
  <c r="AH253" i="22" s="1"/>
  <c r="AH245" i="22"/>
  <c r="AH238" i="22"/>
  <c r="AH228" i="22"/>
  <c r="AH222" i="22"/>
  <c r="AH153" i="22"/>
  <c r="AH183" i="22"/>
  <c r="AH149" i="22"/>
  <c r="AH145" i="22"/>
  <c r="AH137" i="22"/>
  <c r="AH103" i="22"/>
  <c r="AH99" i="22"/>
  <c r="AH95" i="22"/>
  <c r="AH91" i="22"/>
  <c r="AH141" i="22"/>
  <c r="AH61" i="22"/>
  <c r="AH83" i="22"/>
  <c r="AH78" i="22"/>
  <c r="AH86" i="22" s="1"/>
  <c r="AH107" i="22"/>
  <c r="AH65" i="22"/>
  <c r="AH70" i="22"/>
  <c r="AH63" i="22"/>
  <c r="AH62" i="22"/>
  <c r="AH64" i="22"/>
  <c r="AF294" i="22"/>
  <c r="AF299" i="22"/>
  <c r="X228" i="9"/>
  <c r="X232" i="9" s="1"/>
  <c r="V125" i="9"/>
  <c r="V126" i="9" s="1"/>
  <c r="X82" i="9"/>
  <c r="W124" i="9"/>
  <c r="P178" i="9"/>
  <c r="V129" i="9"/>
  <c r="V143" i="9"/>
  <c r="V157" i="9" s="1"/>
  <c r="W116" i="9"/>
  <c r="W97" i="9"/>
  <c r="R202" i="9"/>
  <c r="R190" i="9"/>
  <c r="R191" i="9"/>
  <c r="R197" i="9"/>
  <c r="X86" i="9"/>
  <c r="S148" i="9"/>
  <c r="S162" i="9" s="1"/>
  <c r="T142" i="9"/>
  <c r="T156" i="9" s="1"/>
  <c r="X73" i="9"/>
  <c r="X72" i="9"/>
  <c r="X116" i="9" s="1"/>
  <c r="X71" i="9"/>
  <c r="Z210" i="9"/>
  <c r="G80" i="13"/>
  <c r="Z226" i="9"/>
  <c r="Z195" i="9"/>
  <c r="Z181" i="9"/>
  <c r="Z183" i="9" s="1"/>
  <c r="Z200" i="9"/>
  <c r="Z205" i="9" s="1"/>
  <c r="Z207" i="9" s="1"/>
  <c r="Z188" i="9"/>
  <c r="Z165" i="9"/>
  <c r="Z138" i="9"/>
  <c r="Z114" i="9"/>
  <c r="Z90" i="9"/>
  <c r="Z77" i="9"/>
  <c r="Z60" i="9"/>
  <c r="AA59" i="9"/>
  <c r="H290" i="13"/>
  <c r="H183" i="13"/>
  <c r="H130" i="13"/>
  <c r="H236" i="13"/>
  <c r="H348" i="13"/>
  <c r="U106" i="9"/>
  <c r="U141" i="9"/>
  <c r="U155" i="9" s="1"/>
  <c r="W100" i="9"/>
  <c r="Q170" i="9"/>
  <c r="Q171" i="9"/>
  <c r="Q167" i="9"/>
  <c r="Q169" i="9"/>
  <c r="Q168" i="9"/>
  <c r="X206" i="9"/>
  <c r="X66" i="9"/>
  <c r="X74" i="9"/>
  <c r="X68" i="9"/>
  <c r="X69" i="9"/>
  <c r="X67" i="9"/>
  <c r="Y211" i="9"/>
  <c r="Y227" i="9"/>
  <c r="Y229" i="9" s="1"/>
  <c r="Y182" i="9"/>
  <c r="Y201" i="9"/>
  <c r="Y189" i="9"/>
  <c r="Y172" i="9"/>
  <c r="Y196" i="9"/>
  <c r="Y166" i="9"/>
  <c r="Y139" i="9"/>
  <c r="Y127" i="9"/>
  <c r="Y123" i="9"/>
  <c r="Y131" i="9"/>
  <c r="Y115" i="9"/>
  <c r="Y119" i="9"/>
  <c r="Y99" i="9"/>
  <c r="Y95" i="9"/>
  <c r="Y91" i="9"/>
  <c r="Y107" i="9"/>
  <c r="Y78" i="9"/>
  <c r="Y79" i="9" s="1"/>
  <c r="Y103" i="9"/>
  <c r="Y83" i="9"/>
  <c r="Y65" i="9"/>
  <c r="Y70" i="9"/>
  <c r="Y64" i="9"/>
  <c r="Y62" i="9"/>
  <c r="Y61" i="9"/>
  <c r="Y63" i="9"/>
  <c r="W92" i="9"/>
  <c r="W120" i="9"/>
  <c r="G349" i="13"/>
  <c r="G291" i="13"/>
  <c r="G237" i="13"/>
  <c r="G184" i="13"/>
  <c r="G131" i="13"/>
  <c r="U102" i="9"/>
  <c r="V121" i="9"/>
  <c r="AG142" i="22" l="1"/>
  <c r="AG146" i="22"/>
  <c r="Y6" i="20"/>
  <c r="Y7" i="20"/>
  <c r="Z4" i="20"/>
  <c r="Z5" i="20" s="1"/>
  <c r="AG100" i="22"/>
  <c r="AG96" i="22"/>
  <c r="AG138" i="22"/>
  <c r="AG150" i="22" s="1"/>
  <c r="AG92" i="22"/>
  <c r="AG104" i="22" s="1"/>
  <c r="X96" i="9"/>
  <c r="T147" i="9"/>
  <c r="T161" i="9" s="1"/>
  <c r="Y237" i="9"/>
  <c r="R192" i="9"/>
  <c r="AA235" i="9"/>
  <c r="G81" i="13" s="1"/>
  <c r="AA152" i="9"/>
  <c r="Z236" i="9"/>
  <c r="Z242" i="9" s="1"/>
  <c r="Z153" i="9"/>
  <c r="X244" i="9"/>
  <c r="X239" i="9"/>
  <c r="O243" i="9"/>
  <c r="O245" i="9" s="1"/>
  <c r="O238" i="9"/>
  <c r="O240" i="9" s="1"/>
  <c r="I80" i="13"/>
  <c r="J80" i="13"/>
  <c r="H80" i="13"/>
  <c r="L80" i="13"/>
  <c r="K80" i="13"/>
  <c r="P212" i="9"/>
  <c r="I237" i="13"/>
  <c r="K237" i="13"/>
  <c r="K291" i="13"/>
  <c r="I291" i="13"/>
  <c r="R175" i="9"/>
  <c r="R174" i="9"/>
  <c r="R177" i="9"/>
  <c r="R173" i="9"/>
  <c r="U146" i="9"/>
  <c r="U160" i="9" s="1"/>
  <c r="U144" i="9"/>
  <c r="U130" i="9"/>
  <c r="X120" i="9"/>
  <c r="V184" i="9"/>
  <c r="V185" i="9" s="1"/>
  <c r="V140" i="9"/>
  <c r="V154" i="9" s="1"/>
  <c r="X92" i="9"/>
  <c r="X100" i="9"/>
  <c r="V105" i="9"/>
  <c r="V141" i="9" s="1"/>
  <c r="V155" i="9" s="1"/>
  <c r="Y84" i="9"/>
  <c r="W125" i="9"/>
  <c r="AG273" i="22"/>
  <c r="AG275" i="22" s="1"/>
  <c r="AG276" i="22" s="1"/>
  <c r="AH85" i="22"/>
  <c r="AH82" i="22"/>
  <c r="AH160" i="22"/>
  <c r="AH114" i="22"/>
  <c r="AH87" i="22"/>
  <c r="AI113" i="22"/>
  <c r="AH262" i="22"/>
  <c r="AH80" i="22"/>
  <c r="AJ284" i="22"/>
  <c r="AJ290" i="22"/>
  <c r="AJ256" i="22"/>
  <c r="AJ261" i="22" s="1"/>
  <c r="AJ263" i="22" s="1"/>
  <c r="AJ237" i="22"/>
  <c r="AJ239" i="22" s="1"/>
  <c r="AJ266" i="22"/>
  <c r="AJ244" i="22"/>
  <c r="AJ251" i="22"/>
  <c r="AJ221" i="22"/>
  <c r="AJ182" i="22"/>
  <c r="AJ195" i="22" s="1"/>
  <c r="AJ90" i="22"/>
  <c r="AJ136" i="22"/>
  <c r="AJ159" i="22" s="1"/>
  <c r="AJ60" i="22"/>
  <c r="AJ77" i="22"/>
  <c r="AK59" i="22"/>
  <c r="AH196" i="22"/>
  <c r="AH209" i="22" s="1"/>
  <c r="AH286" i="22"/>
  <c r="AH84" i="22"/>
  <c r="AI285" i="22"/>
  <c r="AI252" i="22"/>
  <c r="AI253" i="22" s="1"/>
  <c r="AI291" i="22"/>
  <c r="AI267" i="22"/>
  <c r="AI238" i="22"/>
  <c r="AI245" i="22"/>
  <c r="AI257" i="22"/>
  <c r="AI222" i="22"/>
  <c r="AI228" i="22"/>
  <c r="AI183" i="22"/>
  <c r="AI153" i="22"/>
  <c r="AI149" i="22"/>
  <c r="AI145" i="22"/>
  <c r="AI83" i="22"/>
  <c r="AI137" i="22"/>
  <c r="AI141" i="22"/>
  <c r="AI78" i="22"/>
  <c r="AI85" i="22" s="1"/>
  <c r="AI107" i="22"/>
  <c r="AI70" i="22"/>
  <c r="AI64" i="22"/>
  <c r="AI103" i="22"/>
  <c r="AI99" i="22"/>
  <c r="AI63" i="22"/>
  <c r="AI62" i="22"/>
  <c r="AI91" i="22"/>
  <c r="AI65" i="22"/>
  <c r="AI61" i="22"/>
  <c r="AI95" i="22"/>
  <c r="AH79" i="22"/>
  <c r="AI274" i="22"/>
  <c r="AI276" i="22" s="1"/>
  <c r="AI280" i="22"/>
  <c r="AI278" i="22"/>
  <c r="AI275" i="22"/>
  <c r="AH292" i="22"/>
  <c r="AH72" i="22"/>
  <c r="AH71" i="22"/>
  <c r="AH73" i="22"/>
  <c r="AH272" i="22"/>
  <c r="AH81" i="22"/>
  <c r="AI286" i="22"/>
  <c r="AI287" i="22"/>
  <c r="AH74" i="22"/>
  <c r="AH146" i="22" s="1"/>
  <c r="AH67" i="22"/>
  <c r="AH69" i="22"/>
  <c r="AH66" i="22"/>
  <c r="AH271" i="22" s="1"/>
  <c r="AH68" i="22"/>
  <c r="AG294" i="22"/>
  <c r="AG299" i="22"/>
  <c r="AI302" i="22"/>
  <c r="AI298" i="22"/>
  <c r="AI293" i="22"/>
  <c r="AI296" i="22"/>
  <c r="Y81" i="9"/>
  <c r="W117" i="9"/>
  <c r="W118" i="9" s="1"/>
  <c r="W128" i="9"/>
  <c r="X124" i="9"/>
  <c r="Y80" i="9"/>
  <c r="Y82" i="9"/>
  <c r="Y86" i="9"/>
  <c r="Y85" i="9"/>
  <c r="V130" i="9"/>
  <c r="V144" i="9"/>
  <c r="V158" i="9" s="1"/>
  <c r="U145" i="9"/>
  <c r="U159" i="9" s="1"/>
  <c r="X117" i="9"/>
  <c r="X128" i="9"/>
  <c r="G238" i="13"/>
  <c r="G132" i="13"/>
  <c r="G350" i="13"/>
  <c r="G292" i="13"/>
  <c r="G185" i="13"/>
  <c r="Y87" i="9"/>
  <c r="W101" i="9"/>
  <c r="Z227" i="9"/>
  <c r="Z229" i="9" s="1"/>
  <c r="Z201" i="9"/>
  <c r="Z189" i="9"/>
  <c r="Z211" i="9"/>
  <c r="Z196" i="9"/>
  <c r="Z166" i="9"/>
  <c r="Z182" i="9"/>
  <c r="Z172" i="9"/>
  <c r="Z139" i="9"/>
  <c r="Z131" i="9"/>
  <c r="Z115" i="9"/>
  <c r="Z119" i="9"/>
  <c r="Z127" i="9"/>
  <c r="Z123" i="9"/>
  <c r="Z95" i="9"/>
  <c r="Z91" i="9"/>
  <c r="Z107" i="9"/>
  <c r="Z103" i="9"/>
  <c r="Z99" i="9"/>
  <c r="Z83" i="9"/>
  <c r="Z65" i="9"/>
  <c r="Z70" i="9"/>
  <c r="Z78" i="9"/>
  <c r="Z86" i="9" s="1"/>
  <c r="Z61" i="9"/>
  <c r="Z62" i="9"/>
  <c r="Z64" i="9"/>
  <c r="Z63" i="9"/>
  <c r="S191" i="9"/>
  <c r="S202" i="9"/>
  <c r="S190" i="9"/>
  <c r="S197" i="9"/>
  <c r="W93" i="9"/>
  <c r="W104" i="9"/>
  <c r="V122" i="9"/>
  <c r="U142" i="9"/>
  <c r="U156" i="9" s="1"/>
  <c r="W98" i="9"/>
  <c r="W121" i="9"/>
  <c r="Y73" i="9"/>
  <c r="Y71" i="9"/>
  <c r="Y72" i="9"/>
  <c r="H184" i="13"/>
  <c r="H349" i="13"/>
  <c r="H237" i="13"/>
  <c r="H131" i="13"/>
  <c r="H291" i="13"/>
  <c r="Y206" i="9"/>
  <c r="Y68" i="9"/>
  <c r="Y66" i="9"/>
  <c r="Y69" i="9"/>
  <c r="Y67" i="9"/>
  <c r="Y92" i="9" s="1"/>
  <c r="Y74" i="9"/>
  <c r="Q178" i="9"/>
  <c r="T148" i="9"/>
  <c r="T162" i="9" s="1"/>
  <c r="R167" i="9"/>
  <c r="R171" i="9"/>
  <c r="R170" i="9"/>
  <c r="R168" i="9"/>
  <c r="R169" i="9"/>
  <c r="AA226" i="9"/>
  <c r="AA200" i="9"/>
  <c r="AA205" i="9" s="1"/>
  <c r="AA207" i="9" s="1"/>
  <c r="AA210" i="9"/>
  <c r="AA188" i="9"/>
  <c r="AA165" i="9"/>
  <c r="AA195" i="9"/>
  <c r="AA181" i="9"/>
  <c r="AA183" i="9" s="1"/>
  <c r="AA138" i="9"/>
  <c r="AA114" i="9"/>
  <c r="AA90" i="9"/>
  <c r="AA77" i="9"/>
  <c r="AA60" i="9"/>
  <c r="AB59" i="9"/>
  <c r="Y228" i="9"/>
  <c r="V146" i="9" l="1"/>
  <c r="V160" i="9" s="1"/>
  <c r="AI300" i="22"/>
  <c r="AH142" i="22"/>
  <c r="Z7" i="20"/>
  <c r="Z6" i="20"/>
  <c r="X97" i="9"/>
  <c r="X98" i="9" s="1"/>
  <c r="AH96" i="22"/>
  <c r="AH92" i="22"/>
  <c r="AH104" i="22" s="1"/>
  <c r="AH100" i="22"/>
  <c r="AH138" i="22"/>
  <c r="AH150" i="22" s="1"/>
  <c r="S192" i="9"/>
  <c r="AI269" i="22"/>
  <c r="AI268" i="22"/>
  <c r="AB235" i="9"/>
  <c r="G82" i="13" s="1"/>
  <c r="AB152" i="9"/>
  <c r="AA236" i="9"/>
  <c r="AA237" i="9" s="1"/>
  <c r="AA153" i="9"/>
  <c r="Z237" i="9"/>
  <c r="U147" i="9"/>
  <c r="U161" i="9" s="1"/>
  <c r="U158" i="9"/>
  <c r="P243" i="9"/>
  <c r="P245" i="9" s="1"/>
  <c r="P246" i="9" s="1"/>
  <c r="P238" i="9"/>
  <c r="P240" i="9" s="1"/>
  <c r="P241" i="9" s="1"/>
  <c r="O241" i="9"/>
  <c r="O246" i="9"/>
  <c r="L81" i="13"/>
  <c r="K81" i="13"/>
  <c r="J81" i="13"/>
  <c r="H81" i="13"/>
  <c r="I81" i="13"/>
  <c r="X101" i="9"/>
  <c r="X102" i="9" s="1"/>
  <c r="X121" i="9"/>
  <c r="X122" i="9" s="1"/>
  <c r="W143" i="9"/>
  <c r="W157" i="9" s="1"/>
  <c r="Q212" i="9"/>
  <c r="K292" i="13"/>
  <c r="I292" i="13"/>
  <c r="K238" i="13"/>
  <c r="I238" i="13"/>
  <c r="S175" i="9"/>
  <c r="S174" i="9"/>
  <c r="S173" i="9"/>
  <c r="S177" i="9"/>
  <c r="V106" i="9"/>
  <c r="W126" i="9"/>
  <c r="X93" i="9"/>
  <c r="X104" i="9"/>
  <c r="X105" i="9" s="1"/>
  <c r="Y116" i="9"/>
  <c r="Y128" i="9" s="1"/>
  <c r="Y96" i="9"/>
  <c r="AH273" i="22"/>
  <c r="AH275" i="22" s="1"/>
  <c r="Y100" i="9"/>
  <c r="Z81" i="9"/>
  <c r="AI80" i="22"/>
  <c r="AI82" i="22"/>
  <c r="AI84" i="22"/>
  <c r="AI86" i="22"/>
  <c r="AI81" i="22"/>
  <c r="AI79" i="22"/>
  <c r="AJ92" i="22"/>
  <c r="AJ113" i="22"/>
  <c r="AJ302" i="22"/>
  <c r="AJ298" i="22"/>
  <c r="AJ293" i="22"/>
  <c r="AJ296" i="22"/>
  <c r="AI87" i="22"/>
  <c r="AI272" i="22"/>
  <c r="AI273" i="22"/>
  <c r="AI271" i="22"/>
  <c r="AJ208" i="22"/>
  <c r="AJ287" i="22"/>
  <c r="AJ286" i="22"/>
  <c r="AI299" i="22"/>
  <c r="AI301" i="22" s="1"/>
  <c r="AI294" i="22"/>
  <c r="AI295" i="22" s="1"/>
  <c r="AI73" i="22"/>
  <c r="AI142" i="22" s="1"/>
  <c r="AI71" i="22"/>
  <c r="AI72" i="22"/>
  <c r="AI292" i="22"/>
  <c r="AI297" i="22"/>
  <c r="AI66" i="22"/>
  <c r="AI69" i="22"/>
  <c r="AI74" i="22"/>
  <c r="AI68" i="22"/>
  <c r="AI67" i="22"/>
  <c r="AI196" i="22"/>
  <c r="AI209" i="22" s="1"/>
  <c r="AK290" i="22"/>
  <c r="AK284" i="22"/>
  <c r="AK256" i="22"/>
  <c r="AK261" i="22" s="1"/>
  <c r="AK263" i="22" s="1"/>
  <c r="AK244" i="22"/>
  <c r="AK266" i="22"/>
  <c r="AK251" i="22"/>
  <c r="AK221" i="22"/>
  <c r="AK237" i="22"/>
  <c r="AK239" i="22" s="1"/>
  <c r="AK182" i="22"/>
  <c r="AK195" i="22" s="1"/>
  <c r="AK136" i="22"/>
  <c r="AK159" i="22" s="1"/>
  <c r="AK77" i="22"/>
  <c r="AK90" i="22"/>
  <c r="AK60" i="22"/>
  <c r="AL59" i="22"/>
  <c r="AJ82" i="22"/>
  <c r="AJ86" i="22"/>
  <c r="AJ87" i="22"/>
  <c r="AJ85" i="22"/>
  <c r="AJ80" i="22"/>
  <c r="AJ81" i="22"/>
  <c r="AJ84" i="22"/>
  <c r="AJ79" i="22"/>
  <c r="AJ275" i="22"/>
  <c r="AJ280" i="22"/>
  <c r="AJ281" i="22"/>
  <c r="AJ278" i="22"/>
  <c r="AJ274" i="22"/>
  <c r="AJ276" i="22" s="1"/>
  <c r="AI262" i="22"/>
  <c r="AJ291" i="22"/>
  <c r="AJ285" i="22"/>
  <c r="AJ267" i="22"/>
  <c r="AJ270" i="22" s="1"/>
  <c r="AJ252" i="22"/>
  <c r="AJ253" i="22" s="1"/>
  <c r="AJ245" i="22"/>
  <c r="AJ248" i="22" s="1"/>
  <c r="AJ257" i="22"/>
  <c r="AJ238" i="22"/>
  <c r="AJ222" i="22"/>
  <c r="AJ228" i="22"/>
  <c r="AJ183" i="22"/>
  <c r="AJ153" i="22"/>
  <c r="AJ145" i="22"/>
  <c r="AJ137" i="22"/>
  <c r="AJ138" i="22" s="1"/>
  <c r="AJ149" i="22"/>
  <c r="AJ141" i="22"/>
  <c r="AJ107" i="22"/>
  <c r="AJ78" i="22"/>
  <c r="AJ70" i="22"/>
  <c r="AJ83" i="22"/>
  <c r="AJ103" i="22"/>
  <c r="AJ99" i="22"/>
  <c r="AJ95" i="22"/>
  <c r="AJ91" i="22"/>
  <c r="AJ63" i="22"/>
  <c r="AJ62" i="22"/>
  <c r="AJ64" i="22"/>
  <c r="AJ65" i="22"/>
  <c r="AJ61" i="22"/>
  <c r="AI160" i="22"/>
  <c r="AI114" i="22"/>
  <c r="AH287" i="22"/>
  <c r="AH274" i="22"/>
  <c r="AJ178" i="22"/>
  <c r="AJ170" i="22"/>
  <c r="AJ171" i="22"/>
  <c r="AJ174" i="22"/>
  <c r="AJ169" i="22"/>
  <c r="AJ167" i="22"/>
  <c r="AJ179" i="22"/>
  <c r="AJ166" i="22"/>
  <c r="AJ177" i="22"/>
  <c r="AJ175" i="22"/>
  <c r="AJ163" i="22"/>
  <c r="AJ161" i="22"/>
  <c r="AJ173" i="22"/>
  <c r="AJ162" i="22"/>
  <c r="AJ165" i="22"/>
  <c r="W129" i="9"/>
  <c r="W144" i="9" s="1"/>
  <c r="W158" i="9" s="1"/>
  <c r="Y120" i="9"/>
  <c r="Z80" i="9"/>
  <c r="Y124" i="9"/>
  <c r="Z82" i="9"/>
  <c r="Z85" i="9"/>
  <c r="X143" i="9"/>
  <c r="X157" i="9" s="1"/>
  <c r="Z84" i="9"/>
  <c r="Z79" i="9"/>
  <c r="W140" i="9"/>
  <c r="W154" i="9" s="1"/>
  <c r="Z228" i="9"/>
  <c r="Z232" i="9" s="1"/>
  <c r="Z87" i="9"/>
  <c r="V145" i="9"/>
  <c r="V159" i="9" s="1"/>
  <c r="W184" i="9"/>
  <c r="W185" i="9" s="1"/>
  <c r="R178" i="9"/>
  <c r="Y104" i="9"/>
  <c r="Y93" i="9"/>
  <c r="AA211" i="9"/>
  <c r="AA201" i="9"/>
  <c r="AA227" i="9"/>
  <c r="AA229" i="9" s="1"/>
  <c r="AA189" i="9"/>
  <c r="AA196" i="9"/>
  <c r="AA182" i="9"/>
  <c r="AA166" i="9"/>
  <c r="AA172" i="9"/>
  <c r="AA139" i="9"/>
  <c r="AA127" i="9"/>
  <c r="AA115" i="9"/>
  <c r="AA131" i="9"/>
  <c r="AA119" i="9"/>
  <c r="AA123" i="9"/>
  <c r="AA91" i="9"/>
  <c r="AA70" i="9"/>
  <c r="AA107" i="9"/>
  <c r="AA103" i="9"/>
  <c r="AA99" i="9"/>
  <c r="AA95" i="9"/>
  <c r="AA83" i="9"/>
  <c r="AA65" i="9"/>
  <c r="AA78" i="9"/>
  <c r="AA86" i="9" s="1"/>
  <c r="AA61" i="9"/>
  <c r="AA63" i="9"/>
  <c r="AA62" i="9"/>
  <c r="AA64" i="9"/>
  <c r="W94" i="9"/>
  <c r="Z72" i="9"/>
  <c r="Z73" i="9"/>
  <c r="Z71" i="9"/>
  <c r="Z206" i="9"/>
  <c r="Z68" i="9"/>
  <c r="Z67" i="9"/>
  <c r="Z69" i="9"/>
  <c r="Z74" i="9"/>
  <c r="Z124" i="9" s="1"/>
  <c r="Z66" i="9"/>
  <c r="X129" i="9"/>
  <c r="W122" i="9"/>
  <c r="X118" i="9"/>
  <c r="T202" i="9"/>
  <c r="T197" i="9"/>
  <c r="T190" i="9"/>
  <c r="T191" i="9"/>
  <c r="G239" i="13"/>
  <c r="G351" i="13"/>
  <c r="G186" i="13"/>
  <c r="G133" i="13"/>
  <c r="G293" i="13"/>
  <c r="X125" i="9"/>
  <c r="S170" i="9"/>
  <c r="S168" i="9"/>
  <c r="S171" i="9"/>
  <c r="S167" i="9"/>
  <c r="S169" i="9"/>
  <c r="W102" i="9"/>
  <c r="Y232" i="9"/>
  <c r="V147" i="9"/>
  <c r="V161" i="9" s="1"/>
  <c r="AB226" i="9"/>
  <c r="AB200" i="9"/>
  <c r="AB205" i="9" s="1"/>
  <c r="AB207" i="9" s="1"/>
  <c r="AB188" i="9"/>
  <c r="AB195" i="9"/>
  <c r="AB210" i="9"/>
  <c r="AB165" i="9"/>
  <c r="AB181" i="9"/>
  <c r="AB183" i="9" s="1"/>
  <c r="AB138" i="9"/>
  <c r="AB114" i="9"/>
  <c r="AB90" i="9"/>
  <c r="AB77" i="9"/>
  <c r="AB60" i="9"/>
  <c r="AC59" i="9"/>
  <c r="U148" i="9"/>
  <c r="U162" i="9" s="1"/>
  <c r="H350" i="13"/>
  <c r="H292" i="13"/>
  <c r="H238" i="13"/>
  <c r="H185" i="13"/>
  <c r="H132" i="13"/>
  <c r="W105" i="9"/>
  <c r="AJ300" i="22" l="1"/>
  <c r="AI100" i="22"/>
  <c r="AI138" i="22"/>
  <c r="AI150" i="22" s="1"/>
  <c r="AI96" i="22"/>
  <c r="AI146" i="22"/>
  <c r="AI147" i="22" s="1"/>
  <c r="AI92" i="22"/>
  <c r="AI104" i="22" s="1"/>
  <c r="AI270" i="22"/>
  <c r="T192" i="9"/>
  <c r="AA242" i="9"/>
  <c r="AC235" i="9"/>
  <c r="G83" i="13" s="1"/>
  <c r="AC152" i="9"/>
  <c r="AB236" i="9"/>
  <c r="AB242" i="9" s="1"/>
  <c r="AB153" i="9"/>
  <c r="AJ268" i="22"/>
  <c r="AJ269" i="22"/>
  <c r="V142" i="9"/>
  <c r="V156" i="9" s="1"/>
  <c r="Q243" i="9"/>
  <c r="Q245" i="9" s="1"/>
  <c r="Q238" i="9"/>
  <c r="Q240" i="9" s="1"/>
  <c r="Q241" i="9" s="1"/>
  <c r="Y244" i="9"/>
  <c r="Y239" i="9"/>
  <c r="Z239" i="9"/>
  <c r="Z244" i="9"/>
  <c r="AH276" i="22"/>
  <c r="I82" i="13"/>
  <c r="K82" i="13"/>
  <c r="H82" i="13"/>
  <c r="J82" i="13"/>
  <c r="L82" i="13"/>
  <c r="Y121" i="9"/>
  <c r="Y122" i="9" s="1"/>
  <c r="R212" i="9"/>
  <c r="I239" i="13"/>
  <c r="K239" i="13"/>
  <c r="K293" i="13"/>
  <c r="I293" i="13"/>
  <c r="T173" i="9"/>
  <c r="T175" i="9"/>
  <c r="T174" i="9"/>
  <c r="T177" i="9"/>
  <c r="Y117" i="9"/>
  <c r="Y118" i="9" s="1"/>
  <c r="X140" i="9"/>
  <c r="X154" i="9" s="1"/>
  <c r="Y97" i="9"/>
  <c r="Y98" i="9" s="1"/>
  <c r="Z100" i="9"/>
  <c r="Y101" i="9"/>
  <c r="X94" i="9"/>
  <c r="X184" i="9"/>
  <c r="X185" i="9" s="1"/>
  <c r="W130" i="9"/>
  <c r="Z96" i="9"/>
  <c r="Z120" i="9"/>
  <c r="Z116" i="9"/>
  <c r="AI101" i="22"/>
  <c r="AI102" i="22" s="1"/>
  <c r="AI97" i="22"/>
  <c r="AI98" i="22" s="1"/>
  <c r="AA81" i="9"/>
  <c r="AA80" i="9"/>
  <c r="AA84" i="9"/>
  <c r="AJ96" i="22"/>
  <c r="AJ93" i="22"/>
  <c r="AJ94" i="22"/>
  <c r="AJ142" i="22"/>
  <c r="AJ144" i="22"/>
  <c r="AJ143" i="22"/>
  <c r="AJ240" i="22"/>
  <c r="AJ241" i="22"/>
  <c r="AI143" i="22"/>
  <c r="AL290" i="22"/>
  <c r="AL266" i="22"/>
  <c r="AL284" i="22"/>
  <c r="AL256" i="22"/>
  <c r="AL261" i="22" s="1"/>
  <c r="AL263" i="22" s="1"/>
  <c r="AL251" i="22"/>
  <c r="AL244" i="22"/>
  <c r="AL237" i="22"/>
  <c r="AL239" i="22" s="1"/>
  <c r="AL221" i="22"/>
  <c r="AL182" i="22"/>
  <c r="AL195" i="22" s="1"/>
  <c r="AL136" i="22"/>
  <c r="AL159" i="22" s="1"/>
  <c r="AL90" i="22"/>
  <c r="AL77" i="22"/>
  <c r="AL60" i="22"/>
  <c r="AM59" i="22"/>
  <c r="AJ128" i="22"/>
  <c r="AJ120" i="22"/>
  <c r="AJ124" i="22"/>
  <c r="AJ131" i="22"/>
  <c r="AJ121" i="22"/>
  <c r="AJ119" i="22"/>
  <c r="AJ117" i="22"/>
  <c r="AJ133" i="22"/>
  <c r="AJ129" i="22"/>
  <c r="AJ116" i="22"/>
  <c r="AJ127" i="22"/>
  <c r="AJ115" i="22"/>
  <c r="AJ125" i="22"/>
  <c r="AJ132" i="22"/>
  <c r="AJ123" i="22"/>
  <c r="AJ97" i="22"/>
  <c r="AJ98" i="22"/>
  <c r="AJ151" i="22"/>
  <c r="AJ150" i="22"/>
  <c r="AJ152" i="22"/>
  <c r="AJ262" i="22"/>
  <c r="AJ258" i="22"/>
  <c r="AK291" i="22"/>
  <c r="AK285" i="22"/>
  <c r="AK257" i="22"/>
  <c r="AK252" i="22"/>
  <c r="AK253" i="22" s="1"/>
  <c r="AK245" i="22"/>
  <c r="AK248" i="22" s="1"/>
  <c r="AK238" i="22"/>
  <c r="AK267" i="22"/>
  <c r="AK270" i="22" s="1"/>
  <c r="AK228" i="22"/>
  <c r="AK222" i="22"/>
  <c r="AK183" i="22"/>
  <c r="AK153" i="22"/>
  <c r="AK149" i="22"/>
  <c r="AK145" i="22"/>
  <c r="AK141" i="22"/>
  <c r="AK137" i="22"/>
  <c r="AK138" i="22" s="1"/>
  <c r="AK107" i="22"/>
  <c r="AK99" i="22"/>
  <c r="AK91" i="22"/>
  <c r="AK103" i="22"/>
  <c r="AK95" i="22"/>
  <c r="AK83" i="22"/>
  <c r="AK78" i="22"/>
  <c r="AK70" i="22"/>
  <c r="AK65" i="22"/>
  <c r="AK62" i="22"/>
  <c r="AK63" i="22"/>
  <c r="AK64" i="22"/>
  <c r="AK61" i="22"/>
  <c r="AK281" i="22"/>
  <c r="AK275" i="22"/>
  <c r="AK274" i="22"/>
  <c r="AK276" i="22" s="1"/>
  <c r="AK280" i="22"/>
  <c r="AK278" i="22"/>
  <c r="AJ100" i="22"/>
  <c r="AJ101" i="22"/>
  <c r="AJ102" i="22"/>
  <c r="AJ139" i="22"/>
  <c r="AJ140" i="22"/>
  <c r="AJ247" i="22"/>
  <c r="AJ246" i="22"/>
  <c r="AK113" i="22"/>
  <c r="AK92" i="22"/>
  <c r="AJ105" i="22"/>
  <c r="AJ106" i="22"/>
  <c r="AJ146" i="22"/>
  <c r="AJ147" i="22"/>
  <c r="AJ148" i="22"/>
  <c r="AK81" i="22"/>
  <c r="AK85" i="22"/>
  <c r="AK80" i="22"/>
  <c r="AK86" i="22"/>
  <c r="AK84" i="22"/>
  <c r="AK79" i="22"/>
  <c r="AK82" i="22"/>
  <c r="AK87" i="22"/>
  <c r="AJ66" i="22"/>
  <c r="AJ74" i="22"/>
  <c r="AJ68" i="22"/>
  <c r="AJ69" i="22"/>
  <c r="AJ67" i="22"/>
  <c r="AJ176" i="22"/>
  <c r="AJ168" i="22"/>
  <c r="AJ160" i="22"/>
  <c r="AJ172" i="22"/>
  <c r="AJ164" i="22"/>
  <c r="AJ126" i="22"/>
  <c r="AJ118" i="22"/>
  <c r="AJ122" i="22"/>
  <c r="AJ114" i="22"/>
  <c r="AJ130" i="22"/>
  <c r="AJ273" i="22"/>
  <c r="AJ272" i="22"/>
  <c r="AJ271" i="22"/>
  <c r="AK177" i="22"/>
  <c r="AK169" i="22"/>
  <c r="AK175" i="22"/>
  <c r="AK171" i="22"/>
  <c r="AK174" i="22"/>
  <c r="AK167" i="22"/>
  <c r="AK179" i="22"/>
  <c r="AK165" i="22"/>
  <c r="AK170" i="22"/>
  <c r="AK173" i="22"/>
  <c r="AK163" i="22"/>
  <c r="AK166" i="22"/>
  <c r="AK161" i="22"/>
  <c r="AK162" i="22"/>
  <c r="AK178" i="22"/>
  <c r="AK287" i="22"/>
  <c r="AK286" i="22"/>
  <c r="AJ217" i="22"/>
  <c r="AJ218" i="22"/>
  <c r="AJ215" i="22"/>
  <c r="AJ214" i="22"/>
  <c r="AJ212" i="22"/>
  <c r="AJ210" i="22"/>
  <c r="AJ213" i="22"/>
  <c r="AJ211" i="22"/>
  <c r="AJ216" i="22"/>
  <c r="AJ73" i="22"/>
  <c r="AJ71" i="22"/>
  <c r="AJ72" i="22"/>
  <c r="AJ192" i="22"/>
  <c r="AJ190" i="22"/>
  <c r="AJ191" i="22"/>
  <c r="AJ187" i="22"/>
  <c r="AJ196" i="22"/>
  <c r="AJ209" i="22" s="1"/>
  <c r="AJ189" i="22"/>
  <c r="AJ186" i="22"/>
  <c r="AJ188" i="22"/>
  <c r="AJ185" i="22"/>
  <c r="AJ184" i="22"/>
  <c r="AK208" i="22"/>
  <c r="AK302" i="22"/>
  <c r="AK293" i="22"/>
  <c r="AK298" i="22"/>
  <c r="AK296" i="22"/>
  <c r="AH299" i="22"/>
  <c r="AH294" i="22"/>
  <c r="AJ233" i="22"/>
  <c r="AJ234" i="22"/>
  <c r="AJ230" i="22"/>
  <c r="AJ229" i="22"/>
  <c r="AJ231" i="22"/>
  <c r="AJ292" i="22"/>
  <c r="AJ297" i="22"/>
  <c r="AJ294" i="22"/>
  <c r="AJ295" i="22" s="1"/>
  <c r="AJ299" i="22"/>
  <c r="AJ301" i="22" s="1"/>
  <c r="AJ104" i="22"/>
  <c r="AJ226" i="22"/>
  <c r="AJ223" i="22"/>
  <c r="AJ227" i="22"/>
  <c r="AJ224" i="22"/>
  <c r="AJ225" i="22"/>
  <c r="Z92" i="9"/>
  <c r="Y143" i="9"/>
  <c r="Y157" i="9" s="1"/>
  <c r="AA228" i="9"/>
  <c r="AA232" i="9" s="1"/>
  <c r="AA79" i="9"/>
  <c r="AA87" i="9"/>
  <c r="AA85" i="9"/>
  <c r="Y140" i="9"/>
  <c r="Y154" i="9" s="1"/>
  <c r="X144" i="9"/>
  <c r="X158" i="9" s="1"/>
  <c r="Z125" i="9"/>
  <c r="Z126" i="9" s="1"/>
  <c r="U197" i="9"/>
  <c r="U191" i="9"/>
  <c r="U190" i="9"/>
  <c r="U202" i="9"/>
  <c r="AA71" i="9"/>
  <c r="AA72" i="9"/>
  <c r="AA73" i="9"/>
  <c r="Y125" i="9"/>
  <c r="Y129" i="9"/>
  <c r="S178" i="9"/>
  <c r="AA206" i="9"/>
  <c r="AA68" i="9"/>
  <c r="AA66" i="9"/>
  <c r="AA69" i="9"/>
  <c r="AA67" i="9"/>
  <c r="AA74" i="9"/>
  <c r="AA124" i="9" s="1"/>
  <c r="Y105" i="9"/>
  <c r="AC226" i="9"/>
  <c r="AC195" i="9"/>
  <c r="AC188" i="9"/>
  <c r="AC181" i="9"/>
  <c r="AC183" i="9" s="1"/>
  <c r="AC210" i="9"/>
  <c r="AC200" i="9"/>
  <c r="AC205" i="9" s="1"/>
  <c r="AC207" i="9" s="1"/>
  <c r="AC165" i="9"/>
  <c r="AC138" i="9"/>
  <c r="AC114" i="9"/>
  <c r="AC90" i="9"/>
  <c r="AC77" i="9"/>
  <c r="AC60" i="9"/>
  <c r="AC153" i="9" s="1"/>
  <c r="AD59" i="9"/>
  <c r="H351" i="13"/>
  <c r="H186" i="13"/>
  <c r="H133" i="13"/>
  <c r="H293" i="13"/>
  <c r="H239" i="13"/>
  <c r="W106" i="9"/>
  <c r="W141" i="9"/>
  <c r="W155" i="9" s="1"/>
  <c r="AB211" i="9"/>
  <c r="AB201" i="9"/>
  <c r="AB196" i="9"/>
  <c r="AB182" i="9"/>
  <c r="AB227" i="9"/>
  <c r="AB229" i="9" s="1"/>
  <c r="AB189" i="9"/>
  <c r="AB166" i="9"/>
  <c r="AB172" i="9"/>
  <c r="AB139" i="9"/>
  <c r="AB131" i="9"/>
  <c r="AB123" i="9"/>
  <c r="AB115" i="9"/>
  <c r="AB119" i="9"/>
  <c r="AB127" i="9"/>
  <c r="AB83" i="9"/>
  <c r="AB107" i="9"/>
  <c r="AB103" i="9"/>
  <c r="AB99" i="9"/>
  <c r="AB95" i="9"/>
  <c r="AB91" i="9"/>
  <c r="AB65" i="9"/>
  <c r="AB70" i="9"/>
  <c r="AB78" i="9"/>
  <c r="AB84" i="9" s="1"/>
  <c r="AB62" i="9"/>
  <c r="AB61" i="9"/>
  <c r="AB63" i="9"/>
  <c r="AB64" i="9"/>
  <c r="X126" i="9"/>
  <c r="T171" i="9"/>
  <c r="T170" i="9"/>
  <c r="T169" i="9"/>
  <c r="T167" i="9"/>
  <c r="T168" i="9"/>
  <c r="G294" i="13"/>
  <c r="G352" i="13"/>
  <c r="G187" i="13"/>
  <c r="G134" i="13"/>
  <c r="G240" i="13"/>
  <c r="AA82" i="9"/>
  <c r="Y184" i="9"/>
  <c r="Y185" i="9" s="1"/>
  <c r="X106" i="9"/>
  <c r="X141" i="9"/>
  <c r="X155" i="9" s="1"/>
  <c r="W146" i="9"/>
  <c r="W160" i="9" s="1"/>
  <c r="X130" i="9"/>
  <c r="Y94" i="9"/>
  <c r="AB237" i="9" l="1"/>
  <c r="X146" i="9"/>
  <c r="X160" i="9" s="1"/>
  <c r="AK300" i="22"/>
  <c r="U192" i="9"/>
  <c r="V148" i="9"/>
  <c r="V162" i="9" s="1"/>
  <c r="AD235" i="9"/>
  <c r="G84" i="13" s="1"/>
  <c r="AD152" i="9"/>
  <c r="AK268" i="22"/>
  <c r="AK269" i="22"/>
  <c r="AC123" i="9"/>
  <c r="AC236" i="9"/>
  <c r="Q246" i="9"/>
  <c r="R238" i="9"/>
  <c r="R240" i="9" s="1"/>
  <c r="R241" i="9" s="1"/>
  <c r="R243" i="9"/>
  <c r="R245" i="9" s="1"/>
  <c r="R246" i="9" s="1"/>
  <c r="AA239" i="9"/>
  <c r="AA244" i="9"/>
  <c r="AA116" i="9"/>
  <c r="AA128" i="9" s="1"/>
  <c r="Z101" i="9"/>
  <c r="Z102" i="9" s="1"/>
  <c r="H83" i="13"/>
  <c r="J83" i="13"/>
  <c r="I83" i="13"/>
  <c r="L83" i="13"/>
  <c r="K83" i="13"/>
  <c r="Z93" i="9"/>
  <c r="Z94" i="9" s="1"/>
  <c r="S212" i="9"/>
  <c r="K240" i="13"/>
  <c r="I240" i="13"/>
  <c r="K294" i="13"/>
  <c r="I294" i="13"/>
  <c r="U177" i="9"/>
  <c r="U173" i="9"/>
  <c r="U175" i="9"/>
  <c r="U174" i="9"/>
  <c r="Y102" i="9"/>
  <c r="W145" i="9"/>
  <c r="W159" i="9" s="1"/>
  <c r="Z121" i="9"/>
  <c r="Z122" i="9" s="1"/>
  <c r="Z104" i="9"/>
  <c r="Z117" i="9"/>
  <c r="Z118" i="9" s="1"/>
  <c r="Z97" i="9"/>
  <c r="Z98" i="9" s="1"/>
  <c r="AA100" i="9"/>
  <c r="Z128" i="9"/>
  <c r="AA92" i="9"/>
  <c r="AA96" i="9"/>
  <c r="AB85" i="9"/>
  <c r="AI139" i="22"/>
  <c r="AI140" i="22" s="1"/>
  <c r="AI151" i="22"/>
  <c r="AK73" i="22"/>
  <c r="AK71" i="22"/>
  <c r="AK72" i="22"/>
  <c r="AK140" i="22"/>
  <c r="AK139" i="22"/>
  <c r="AK272" i="22"/>
  <c r="AK273" i="22"/>
  <c r="AK271" i="22"/>
  <c r="AL113" i="22"/>
  <c r="AL92" i="22"/>
  <c r="AL287" i="22"/>
  <c r="AL286" i="22"/>
  <c r="AK144" i="22"/>
  <c r="AK143" i="22"/>
  <c r="AK142" i="22"/>
  <c r="AK241" i="22"/>
  <c r="AK240" i="22"/>
  <c r="AL174" i="22"/>
  <c r="AL167" i="22"/>
  <c r="AL179" i="22"/>
  <c r="AL169" i="22"/>
  <c r="AL166" i="22"/>
  <c r="AL177" i="22"/>
  <c r="AL175" i="22"/>
  <c r="AL170" i="22"/>
  <c r="AL173" i="22"/>
  <c r="AL178" i="22"/>
  <c r="AL161" i="22"/>
  <c r="AL162" i="22"/>
  <c r="AL171" i="22"/>
  <c r="AL165" i="22"/>
  <c r="AL163" i="22"/>
  <c r="AL281" i="22"/>
  <c r="AL278" i="22"/>
  <c r="AL275" i="22"/>
  <c r="AL274" i="22"/>
  <c r="AL276" i="22" s="1"/>
  <c r="AL280" i="22"/>
  <c r="AK218" i="22"/>
  <c r="AK216" i="22"/>
  <c r="AK214" i="22"/>
  <c r="AK212" i="22"/>
  <c r="AK217" i="22"/>
  <c r="AK215" i="22"/>
  <c r="AK210" i="22"/>
  <c r="AK213" i="22"/>
  <c r="AK211" i="22"/>
  <c r="AK176" i="22"/>
  <c r="AK172" i="22"/>
  <c r="AK168" i="22"/>
  <c r="AK164" i="22"/>
  <c r="AK160" i="22"/>
  <c r="AK126" i="22"/>
  <c r="AK118" i="22"/>
  <c r="AK122" i="22"/>
  <c r="AK114" i="22"/>
  <c r="AK130" i="22"/>
  <c r="AK148" i="22"/>
  <c r="AK146" i="22"/>
  <c r="AK147" i="22"/>
  <c r="AK246" i="22"/>
  <c r="AK247" i="22"/>
  <c r="AL208" i="22"/>
  <c r="AL298" i="22"/>
  <c r="AL293" i="22"/>
  <c r="AL296" i="22"/>
  <c r="AL302" i="22"/>
  <c r="AK98" i="22"/>
  <c r="AK97" i="22"/>
  <c r="AK150" i="22"/>
  <c r="AK152" i="22"/>
  <c r="AK151" i="22"/>
  <c r="AI144" i="22"/>
  <c r="AK106" i="22"/>
  <c r="AK105" i="22"/>
  <c r="AK262" i="22"/>
  <c r="AK258" i="22"/>
  <c r="AI148" i="22"/>
  <c r="AK94" i="22"/>
  <c r="AK96" i="22"/>
  <c r="AK93" i="22"/>
  <c r="AK191" i="22"/>
  <c r="AK189" i="22"/>
  <c r="AK187" i="22"/>
  <c r="AK196" i="22"/>
  <c r="AK209" i="22" s="1"/>
  <c r="AK186" i="22"/>
  <c r="AK185" i="22"/>
  <c r="AK192" i="22"/>
  <c r="AK188" i="22"/>
  <c r="AK184" i="22"/>
  <c r="AK190" i="22"/>
  <c r="AM256" i="22"/>
  <c r="AM261" i="22" s="1"/>
  <c r="AM263" i="22" s="1"/>
  <c r="AM290" i="22"/>
  <c r="AM284" i="22"/>
  <c r="AM244" i="22"/>
  <c r="AM266" i="22"/>
  <c r="AM251" i="22"/>
  <c r="AM237" i="22"/>
  <c r="AM239" i="22" s="1"/>
  <c r="AM221" i="22"/>
  <c r="AM182" i="22"/>
  <c r="AM195" i="22" s="1"/>
  <c r="AM136" i="22"/>
  <c r="AM159" i="22" s="1"/>
  <c r="AM90" i="22"/>
  <c r="AM60" i="22"/>
  <c r="AN59" i="22"/>
  <c r="AM77" i="22"/>
  <c r="AK299" i="22"/>
  <c r="AK301" i="22" s="1"/>
  <c r="AK294" i="22"/>
  <c r="AK295" i="22" s="1"/>
  <c r="AK102" i="22"/>
  <c r="AK100" i="22"/>
  <c r="AK101" i="22"/>
  <c r="AK226" i="22"/>
  <c r="AK223" i="22"/>
  <c r="AK225" i="22"/>
  <c r="AK227" i="22"/>
  <c r="AK224" i="22"/>
  <c r="AK297" i="22"/>
  <c r="AK292" i="22"/>
  <c r="AL291" i="22"/>
  <c r="AL257" i="22"/>
  <c r="AL252" i="22"/>
  <c r="AL253" i="22" s="1"/>
  <c r="AL245" i="22"/>
  <c r="AL248" i="22" s="1"/>
  <c r="AL285" i="22"/>
  <c r="AL267" i="22"/>
  <c r="AL270" i="22" s="1"/>
  <c r="AL238" i="22"/>
  <c r="AL228" i="22"/>
  <c r="AL222" i="22"/>
  <c r="AL183" i="22"/>
  <c r="AL153" i="22"/>
  <c r="AL149" i="22"/>
  <c r="AL145" i="22"/>
  <c r="AL141" i="22"/>
  <c r="AL107" i="22"/>
  <c r="AL137" i="22"/>
  <c r="AL138" i="22" s="1"/>
  <c r="AL83" i="22"/>
  <c r="AL78" i="22"/>
  <c r="AL65" i="22"/>
  <c r="AL64" i="22"/>
  <c r="AL103" i="22"/>
  <c r="AL99" i="22"/>
  <c r="AL95" i="22"/>
  <c r="AL91" i="22"/>
  <c r="AL61" i="22"/>
  <c r="AL63" i="22"/>
  <c r="AL62" i="22"/>
  <c r="AL70" i="22"/>
  <c r="AK127" i="22"/>
  <c r="AK119" i="22"/>
  <c r="AK131" i="22"/>
  <c r="AK123" i="22"/>
  <c r="AK121" i="22"/>
  <c r="AK117" i="22"/>
  <c r="AK133" i="22"/>
  <c r="AK129" i="22"/>
  <c r="AK124" i="22"/>
  <c r="AK116" i="22"/>
  <c r="AK115" i="22"/>
  <c r="AK125" i="22"/>
  <c r="AK120" i="22"/>
  <c r="AK132" i="22"/>
  <c r="AK128" i="22"/>
  <c r="AK74" i="22"/>
  <c r="AK69" i="22"/>
  <c r="AK67" i="22"/>
  <c r="AK68" i="22"/>
  <c r="AK66" i="22"/>
  <c r="AK104" i="22"/>
  <c r="AK234" i="22"/>
  <c r="AK231" i="22"/>
  <c r="AK229" i="22"/>
  <c r="AK230" i="22"/>
  <c r="AK233" i="22"/>
  <c r="AL80" i="22"/>
  <c r="AL84" i="22"/>
  <c r="AL85" i="22"/>
  <c r="AL86" i="22"/>
  <c r="AL81" i="22"/>
  <c r="AL79" i="22"/>
  <c r="AL87" i="22"/>
  <c r="AL82" i="22"/>
  <c r="AB80" i="9"/>
  <c r="AB81" i="9"/>
  <c r="AB82" i="9"/>
  <c r="AB86" i="9"/>
  <c r="AB87" i="9"/>
  <c r="Y144" i="9"/>
  <c r="Y158" i="9" s="1"/>
  <c r="X145" i="9"/>
  <c r="X159" i="9" s="1"/>
  <c r="AA120" i="9"/>
  <c r="AB228" i="9"/>
  <c r="AA125" i="9"/>
  <c r="AA126" i="9" s="1"/>
  <c r="W142" i="9"/>
  <c r="W156" i="9" s="1"/>
  <c r="T178" i="9"/>
  <c r="AB79" i="9"/>
  <c r="AB73" i="9"/>
  <c r="AB72" i="9"/>
  <c r="AB116" i="9" s="1"/>
  <c r="AB71" i="9"/>
  <c r="U167" i="9"/>
  <c r="U168" i="9"/>
  <c r="U169" i="9"/>
  <c r="U170" i="9"/>
  <c r="U171" i="9"/>
  <c r="AB206" i="9"/>
  <c r="AB67" i="9"/>
  <c r="AB68" i="9"/>
  <c r="AB74" i="9"/>
  <c r="AB66" i="9"/>
  <c r="AB69" i="9"/>
  <c r="V197" i="9"/>
  <c r="X147" i="9"/>
  <c r="X161" i="9" s="1"/>
  <c r="Y106" i="9"/>
  <c r="Y141" i="9"/>
  <c r="Y155" i="9" s="1"/>
  <c r="Y126" i="9"/>
  <c r="G353" i="13"/>
  <c r="G295" i="13"/>
  <c r="G241" i="13"/>
  <c r="G188" i="13"/>
  <c r="G135" i="13"/>
  <c r="H134" i="13"/>
  <c r="H294" i="13"/>
  <c r="H240" i="13"/>
  <c r="H352" i="13"/>
  <c r="H187" i="13"/>
  <c r="Y146" i="9"/>
  <c r="Y160" i="9" s="1"/>
  <c r="X142" i="9"/>
  <c r="X156" i="9" s="1"/>
  <c r="AD200" i="9"/>
  <c r="AD205" i="9" s="1"/>
  <c r="AD207" i="9" s="1"/>
  <c r="AD226" i="9"/>
  <c r="AD210" i="9"/>
  <c r="AD188" i="9"/>
  <c r="AD195" i="9"/>
  <c r="AD181" i="9"/>
  <c r="AD183" i="9" s="1"/>
  <c r="AD165" i="9"/>
  <c r="AD138" i="9"/>
  <c r="AD114" i="9"/>
  <c r="AD77" i="9"/>
  <c r="AD90" i="9"/>
  <c r="AD60" i="9"/>
  <c r="AE59" i="9"/>
  <c r="W147" i="9"/>
  <c r="W161" i="9" s="1"/>
  <c r="AC227" i="9"/>
  <c r="AC229" i="9" s="1"/>
  <c r="AC211" i="9"/>
  <c r="AC201" i="9"/>
  <c r="AC196" i="9"/>
  <c r="AC182" i="9"/>
  <c r="AC189" i="9"/>
  <c r="AC166" i="9"/>
  <c r="AC172" i="9"/>
  <c r="AC139" i="9"/>
  <c r="AC127" i="9"/>
  <c r="AC119" i="9"/>
  <c r="AC115" i="9"/>
  <c r="AC131" i="9"/>
  <c r="AC107" i="9"/>
  <c r="AC78" i="9"/>
  <c r="AC86" i="9" s="1"/>
  <c r="AC103" i="9"/>
  <c r="AC99" i="9"/>
  <c r="AC95" i="9"/>
  <c r="AC91" i="9"/>
  <c r="AC83" i="9"/>
  <c r="AC65" i="9"/>
  <c r="AC70" i="9"/>
  <c r="AC62" i="9"/>
  <c r="AC63" i="9"/>
  <c r="AC64" i="9"/>
  <c r="AC61" i="9"/>
  <c r="Y130" i="9"/>
  <c r="V202" i="9" l="1"/>
  <c r="V191" i="9"/>
  <c r="AA117" i="9"/>
  <c r="AA118" i="9" s="1"/>
  <c r="AL300" i="22"/>
  <c r="V190" i="9"/>
  <c r="AD236" i="9"/>
  <c r="AD242" i="9" s="1"/>
  <c r="AD153" i="9"/>
  <c r="AE235" i="9"/>
  <c r="G85" i="13" s="1"/>
  <c r="AE152" i="9"/>
  <c r="AL269" i="22"/>
  <c r="AL268" i="22"/>
  <c r="AC237" i="9"/>
  <c r="AC242" i="9"/>
  <c r="S238" i="9"/>
  <c r="S240" i="9" s="1"/>
  <c r="S241" i="9" s="1"/>
  <c r="S243" i="9"/>
  <c r="S245" i="9" s="1"/>
  <c r="AA104" i="9"/>
  <c r="AA140" i="9" s="1"/>
  <c r="AA154" i="9" s="1"/>
  <c r="AA93" i="9"/>
  <c r="AA94" i="9" s="1"/>
  <c r="J84" i="13"/>
  <c r="H84" i="13"/>
  <c r="I84" i="13"/>
  <c r="K84" i="13"/>
  <c r="L84" i="13"/>
  <c r="AA101" i="9"/>
  <c r="AA102" i="9" s="1"/>
  <c r="AA129" i="9"/>
  <c r="AA130" i="9" s="1"/>
  <c r="Z143" i="9"/>
  <c r="Z157" i="9" s="1"/>
  <c r="T212" i="9"/>
  <c r="I241" i="13"/>
  <c r="K241" i="13"/>
  <c r="K295" i="13"/>
  <c r="I295" i="13"/>
  <c r="V177" i="9"/>
  <c r="V173" i="9"/>
  <c r="V175" i="9"/>
  <c r="V174" i="9"/>
  <c r="Z105" i="9"/>
  <c r="Z141" i="9" s="1"/>
  <c r="Z155" i="9" s="1"/>
  <c r="Z140" i="9"/>
  <c r="Z154" i="9" s="1"/>
  <c r="Z184" i="9"/>
  <c r="Z185" i="9" s="1"/>
  <c r="AI187" i="22"/>
  <c r="AI213" i="22" s="1"/>
  <c r="AA97" i="9"/>
  <c r="AA98" i="9" s="1"/>
  <c r="AB120" i="9"/>
  <c r="Z129" i="9"/>
  <c r="AB124" i="9"/>
  <c r="AB96" i="9"/>
  <c r="W148" i="9"/>
  <c r="W191" i="9" s="1"/>
  <c r="AB100" i="9"/>
  <c r="AB128" i="9"/>
  <c r="AC81" i="9"/>
  <c r="AA121" i="9"/>
  <c r="AL74" i="22"/>
  <c r="AL69" i="22"/>
  <c r="AL67" i="22"/>
  <c r="AL68" i="22"/>
  <c r="AL66" i="22"/>
  <c r="AM175" i="22"/>
  <c r="AM173" i="22"/>
  <c r="AM179" i="22"/>
  <c r="AM174" i="22"/>
  <c r="AM169" i="22"/>
  <c r="AM165" i="22"/>
  <c r="AM177" i="22"/>
  <c r="AM170" i="22"/>
  <c r="AM163" i="22"/>
  <c r="AM178" i="22"/>
  <c r="AM171" i="22"/>
  <c r="AM161" i="22"/>
  <c r="AM167" i="22"/>
  <c r="AM166" i="22"/>
  <c r="AM162" i="22"/>
  <c r="AM296" i="22"/>
  <c r="AM298" i="22"/>
  <c r="AM293" i="22"/>
  <c r="AM302" i="22"/>
  <c r="AL299" i="22"/>
  <c r="AL301" i="22" s="1"/>
  <c r="AL294" i="22"/>
  <c r="AL295" i="22" s="1"/>
  <c r="AL190" i="22"/>
  <c r="AL188" i="22"/>
  <c r="AL196" i="22"/>
  <c r="AL209" i="22" s="1"/>
  <c r="AL191" i="22"/>
  <c r="AL189" i="22"/>
  <c r="AL186" i="22"/>
  <c r="AL185" i="22"/>
  <c r="AL192" i="22"/>
  <c r="AL184" i="22"/>
  <c r="AL187" i="22"/>
  <c r="AL258" i="22"/>
  <c r="AL262" i="22"/>
  <c r="AM208" i="22"/>
  <c r="AL176" i="22"/>
  <c r="AL168" i="22"/>
  <c r="AL172" i="22"/>
  <c r="AL164" i="22"/>
  <c r="AL160" i="22"/>
  <c r="AL126" i="22"/>
  <c r="AL130" i="22"/>
  <c r="AL122" i="22"/>
  <c r="AL114" i="22"/>
  <c r="AL118" i="22"/>
  <c r="AL223" i="22"/>
  <c r="AL225" i="22"/>
  <c r="AL227" i="22"/>
  <c r="AL226" i="22"/>
  <c r="AL224" i="22"/>
  <c r="AL292" i="22"/>
  <c r="AL297" i="22"/>
  <c r="AL218" i="22"/>
  <c r="AL215" i="22"/>
  <c r="AL213" i="22"/>
  <c r="AL212" i="22"/>
  <c r="AL217" i="22"/>
  <c r="AL210" i="22"/>
  <c r="AL211" i="22"/>
  <c r="AL216" i="22"/>
  <c r="AL214" i="22"/>
  <c r="AL133" i="22"/>
  <c r="AL131" i="22"/>
  <c r="AL117" i="22"/>
  <c r="AL129" i="22"/>
  <c r="AL124" i="22"/>
  <c r="AL119" i="22"/>
  <c r="AL116" i="22"/>
  <c r="AL115" i="22"/>
  <c r="AL127" i="22"/>
  <c r="AL125" i="22"/>
  <c r="AL120" i="22"/>
  <c r="AL132" i="22"/>
  <c r="AL128" i="22"/>
  <c r="AL123" i="22"/>
  <c r="AL121" i="22"/>
  <c r="AI152" i="22"/>
  <c r="AI188" i="22"/>
  <c r="AI214" i="22" s="1"/>
  <c r="AL94" i="22"/>
  <c r="AL96" i="22"/>
  <c r="AL93" i="22"/>
  <c r="AL139" i="22"/>
  <c r="AL140" i="22"/>
  <c r="AL233" i="22"/>
  <c r="AL230" i="22"/>
  <c r="AL234" i="22"/>
  <c r="AL231" i="22"/>
  <c r="AL229" i="22"/>
  <c r="AL98" i="22"/>
  <c r="AL97" i="22"/>
  <c r="AL104" i="22"/>
  <c r="AL241" i="22"/>
  <c r="AL240" i="22"/>
  <c r="AM87" i="22"/>
  <c r="AM79" i="22"/>
  <c r="AM86" i="22"/>
  <c r="AM81" i="22"/>
  <c r="AM84" i="22"/>
  <c r="AM82" i="22"/>
  <c r="AM80" i="22"/>
  <c r="AM85" i="22"/>
  <c r="AL102" i="22"/>
  <c r="AL100" i="22"/>
  <c r="AL101" i="22"/>
  <c r="AL143" i="22"/>
  <c r="AL144" i="22"/>
  <c r="AL142" i="22"/>
  <c r="AL273" i="22"/>
  <c r="AL271" i="22"/>
  <c r="AL272" i="22"/>
  <c r="AN290" i="22"/>
  <c r="AN284" i="22"/>
  <c r="AN266" i="22"/>
  <c r="AN256" i="22"/>
  <c r="AN261" i="22" s="1"/>
  <c r="AN263" i="22" s="1"/>
  <c r="AN251" i="22"/>
  <c r="AN237" i="22"/>
  <c r="AN239" i="22" s="1"/>
  <c r="AN244" i="22"/>
  <c r="AN221" i="22"/>
  <c r="AN182" i="22"/>
  <c r="AN195" i="22" s="1"/>
  <c r="AN136" i="22"/>
  <c r="AN159" i="22" s="1"/>
  <c r="AN90" i="22"/>
  <c r="AN77" i="22"/>
  <c r="AO59" i="22"/>
  <c r="AN60" i="22"/>
  <c r="AM280" i="22"/>
  <c r="AM281" i="22"/>
  <c r="AM278" i="22"/>
  <c r="AM275" i="22"/>
  <c r="AM274" i="22"/>
  <c r="AM276" i="22" s="1"/>
  <c r="AL106" i="22"/>
  <c r="AL105" i="22"/>
  <c r="AL147" i="22"/>
  <c r="AL148" i="22"/>
  <c r="AL146" i="22"/>
  <c r="AM291" i="22"/>
  <c r="AM285" i="22"/>
  <c r="AM257" i="22"/>
  <c r="AM267" i="22"/>
  <c r="AM270" i="22" s="1"/>
  <c r="AM252" i="22"/>
  <c r="AM253" i="22" s="1"/>
  <c r="AM245" i="22"/>
  <c r="AM248" i="22" s="1"/>
  <c r="AM238" i="22"/>
  <c r="AM228" i="22"/>
  <c r="AM222" i="22"/>
  <c r="AM183" i="22"/>
  <c r="AM153" i="22"/>
  <c r="AM149" i="22"/>
  <c r="AM145" i="22"/>
  <c r="AM107" i="22"/>
  <c r="AM137" i="22"/>
  <c r="AM138" i="22" s="1"/>
  <c r="AM141" i="22"/>
  <c r="AM83" i="22"/>
  <c r="AM78" i="22"/>
  <c r="AM70" i="22"/>
  <c r="AM64" i="22"/>
  <c r="AM63" i="22"/>
  <c r="AM103" i="22"/>
  <c r="AM99" i="22"/>
  <c r="AM95" i="22"/>
  <c r="AM91" i="22"/>
  <c r="AM65" i="22"/>
  <c r="AM61" i="22"/>
  <c r="AM62" i="22"/>
  <c r="AL72" i="22"/>
  <c r="AL73" i="22"/>
  <c r="AL71" i="22"/>
  <c r="AL152" i="22"/>
  <c r="AL150" i="22"/>
  <c r="AL151" i="22"/>
  <c r="AL247" i="22"/>
  <c r="AL246" i="22"/>
  <c r="AM113" i="22"/>
  <c r="AM92" i="22"/>
  <c r="AM287" i="22"/>
  <c r="AM286" i="22"/>
  <c r="AC80" i="9"/>
  <c r="AC82" i="9"/>
  <c r="AC79" i="9"/>
  <c r="AC85" i="9"/>
  <c r="AC84" i="9"/>
  <c r="Y142" i="9"/>
  <c r="Y156" i="9" s="1"/>
  <c r="AC87" i="9"/>
  <c r="AB232" i="9"/>
  <c r="AC228" i="9"/>
  <c r="AA143" i="9"/>
  <c r="AA157" i="9" s="1"/>
  <c r="Y145" i="9"/>
  <c r="Y159" i="9" s="1"/>
  <c r="V168" i="9"/>
  <c r="V171" i="9"/>
  <c r="V169" i="9"/>
  <c r="V170" i="9"/>
  <c r="V167" i="9"/>
  <c r="AB92" i="9"/>
  <c r="X148" i="9"/>
  <c r="X162" i="9" s="1"/>
  <c r="G189" i="13"/>
  <c r="G242" i="13"/>
  <c r="G136" i="13"/>
  <c r="G354" i="13"/>
  <c r="G296" i="13"/>
  <c r="W197" i="9"/>
  <c r="AE200" i="9"/>
  <c r="AE205" i="9" s="1"/>
  <c r="AE207" i="9" s="1"/>
  <c r="AE226" i="9"/>
  <c r="AE195" i="9"/>
  <c r="AE181" i="9"/>
  <c r="AE183" i="9" s="1"/>
  <c r="AE210" i="9"/>
  <c r="AE188" i="9"/>
  <c r="AE165" i="9"/>
  <c r="AE138" i="9"/>
  <c r="AE114" i="9"/>
  <c r="AE90" i="9"/>
  <c r="AE77" i="9"/>
  <c r="AE60" i="9"/>
  <c r="AF59" i="9"/>
  <c r="AB117" i="9"/>
  <c r="AC72" i="9"/>
  <c r="AC73" i="9"/>
  <c r="AC71" i="9"/>
  <c r="AD227" i="9"/>
  <c r="AD229" i="9" s="1"/>
  <c r="AD211" i="9"/>
  <c r="AD189" i="9"/>
  <c r="AD182" i="9"/>
  <c r="AD201" i="9"/>
  <c r="AD196" i="9"/>
  <c r="AD166" i="9"/>
  <c r="AD172" i="9"/>
  <c r="AD139" i="9"/>
  <c r="AD131" i="9"/>
  <c r="AD119" i="9"/>
  <c r="AD127" i="9"/>
  <c r="AD123" i="9"/>
  <c r="AD115" i="9"/>
  <c r="AD107" i="9"/>
  <c r="AD103" i="9"/>
  <c r="AD99" i="9"/>
  <c r="AD95" i="9"/>
  <c r="AD91" i="9"/>
  <c r="AD70" i="9"/>
  <c r="AD78" i="9"/>
  <c r="AD79" i="9" s="1"/>
  <c r="AD83" i="9"/>
  <c r="AD65" i="9"/>
  <c r="AD63" i="9"/>
  <c r="AD61" i="9"/>
  <c r="AD64" i="9"/>
  <c r="AD62" i="9"/>
  <c r="Y147" i="9"/>
  <c r="Y161" i="9" s="1"/>
  <c r="AC206" i="9"/>
  <c r="AC74" i="9"/>
  <c r="AC124" i="9" s="1"/>
  <c r="AC68" i="9"/>
  <c r="AC69" i="9"/>
  <c r="AC66" i="9"/>
  <c r="AC67" i="9"/>
  <c r="H188" i="13"/>
  <c r="H135" i="13"/>
  <c r="H295" i="13"/>
  <c r="H241" i="13"/>
  <c r="H353" i="13"/>
  <c r="U178" i="9"/>
  <c r="AA184" i="9" l="1"/>
  <c r="AA185" i="9" s="1"/>
  <c r="Z106" i="9"/>
  <c r="Z142" i="9" s="1"/>
  <c r="Z156" i="9" s="1"/>
  <c r="AA105" i="9"/>
  <c r="V192" i="9"/>
  <c r="AM300" i="22"/>
  <c r="AD237" i="9"/>
  <c r="AF235" i="9"/>
  <c r="G86" i="13" s="1"/>
  <c r="AF152" i="9"/>
  <c r="AE236" i="9"/>
  <c r="AE237" i="9" s="1"/>
  <c r="AE153" i="9"/>
  <c r="AM269" i="22"/>
  <c r="AM268" i="22"/>
  <c r="W190" i="9"/>
  <c r="W192" i="9" s="1"/>
  <c r="W162" i="9"/>
  <c r="T238" i="9"/>
  <c r="T240" i="9" s="1"/>
  <c r="T241" i="9" s="1"/>
  <c r="T243" i="9"/>
  <c r="T245" i="9" s="1"/>
  <c r="AA144" i="9"/>
  <c r="AA158" i="9" s="1"/>
  <c r="AB239" i="9"/>
  <c r="AB244" i="9"/>
  <c r="S246" i="9"/>
  <c r="AB125" i="9"/>
  <c r="AB126" i="9" s="1"/>
  <c r="L85" i="13"/>
  <c r="J85" i="13"/>
  <c r="K85" i="13"/>
  <c r="I85" i="13"/>
  <c r="H85" i="13"/>
  <c r="AB97" i="9"/>
  <c r="AB98" i="9" s="1"/>
  <c r="Z146" i="9"/>
  <c r="Z160" i="9" s="1"/>
  <c r="AB129" i="9"/>
  <c r="AB130" i="9" s="1"/>
  <c r="U212" i="9"/>
  <c r="K296" i="13"/>
  <c r="I296" i="13"/>
  <c r="K242" i="13"/>
  <c r="I242" i="13"/>
  <c r="AC100" i="9"/>
  <c r="AA122" i="9"/>
  <c r="AB121" i="9"/>
  <c r="AB122" i="9" s="1"/>
  <c r="AC92" i="9"/>
  <c r="AB101" i="9"/>
  <c r="W202" i="9"/>
  <c r="AC96" i="9"/>
  <c r="Z130" i="9"/>
  <c r="Z144" i="9"/>
  <c r="AC116" i="9"/>
  <c r="AC120" i="9"/>
  <c r="AD81" i="9"/>
  <c r="AD87" i="9"/>
  <c r="Y148" i="9"/>
  <c r="Y162" i="9" s="1"/>
  <c r="AC125" i="9"/>
  <c r="AC126" i="9" s="1"/>
  <c r="AD86" i="9"/>
  <c r="AM132" i="22"/>
  <c r="AM133" i="22"/>
  <c r="AM125" i="22"/>
  <c r="AM129" i="22"/>
  <c r="AM121" i="22"/>
  <c r="AM124" i="22"/>
  <c r="AM119" i="22"/>
  <c r="AM116" i="22"/>
  <c r="AM115" i="22"/>
  <c r="AM127" i="22"/>
  <c r="AM120" i="22"/>
  <c r="AM128" i="22"/>
  <c r="AM123" i="22"/>
  <c r="AM117" i="22"/>
  <c r="AM131" i="22"/>
  <c r="AM73" i="22"/>
  <c r="AM71" i="22"/>
  <c r="AM72" i="22"/>
  <c r="AM258" i="22"/>
  <c r="AM262" i="22"/>
  <c r="AN174" i="22"/>
  <c r="AN177" i="22"/>
  <c r="AN170" i="22"/>
  <c r="AN175" i="22"/>
  <c r="AN162" i="22"/>
  <c r="AN178" i="22"/>
  <c r="AN173" i="22"/>
  <c r="AN171" i="22"/>
  <c r="AN167" i="22"/>
  <c r="AN166" i="22"/>
  <c r="AN179" i="22"/>
  <c r="AN169" i="22"/>
  <c r="AN165" i="22"/>
  <c r="AN163" i="22"/>
  <c r="AN161" i="22"/>
  <c r="AN286" i="22"/>
  <c r="AN287" i="22"/>
  <c r="AM74" i="22"/>
  <c r="AM68" i="22"/>
  <c r="AM67" i="22"/>
  <c r="AM66" i="22"/>
  <c r="AM69" i="22"/>
  <c r="AM189" i="22"/>
  <c r="AM196" i="22"/>
  <c r="AM209" i="22" s="1"/>
  <c r="AM186" i="22"/>
  <c r="AM185" i="22"/>
  <c r="AM192" i="22"/>
  <c r="AM184" i="22"/>
  <c r="AM190" i="22"/>
  <c r="AM187" i="22"/>
  <c r="AM191" i="22"/>
  <c r="AM188" i="22"/>
  <c r="AN208" i="22"/>
  <c r="AN298" i="22"/>
  <c r="AN302" i="22"/>
  <c r="AN296" i="22"/>
  <c r="AN293" i="22"/>
  <c r="AM93" i="22"/>
  <c r="AM94" i="22"/>
  <c r="AM96" i="22"/>
  <c r="AM172" i="22"/>
  <c r="AM164" i="22"/>
  <c r="AM168" i="22"/>
  <c r="AM160" i="22"/>
  <c r="AM122" i="22"/>
  <c r="AM114" i="22"/>
  <c r="AM176" i="22"/>
  <c r="AM130" i="22"/>
  <c r="AM118" i="22"/>
  <c r="AM126" i="22"/>
  <c r="AM227" i="22"/>
  <c r="AM225" i="22"/>
  <c r="AM226" i="22"/>
  <c r="AM224" i="22"/>
  <c r="AM223" i="22"/>
  <c r="AM297" i="22"/>
  <c r="AM292" i="22"/>
  <c r="AM97" i="22"/>
  <c r="AM98" i="22"/>
  <c r="AM142" i="22"/>
  <c r="AM143" i="22"/>
  <c r="AM144" i="22"/>
  <c r="AM234" i="22"/>
  <c r="AM233" i="22"/>
  <c r="AM230" i="22"/>
  <c r="AM229" i="22"/>
  <c r="AM231" i="22"/>
  <c r="AM101" i="22"/>
  <c r="AM102" i="22"/>
  <c r="AM100" i="22"/>
  <c r="AM139" i="22"/>
  <c r="AM140" i="22"/>
  <c r="AM240" i="22"/>
  <c r="AM241" i="22"/>
  <c r="AN291" i="22"/>
  <c r="AN285" i="22"/>
  <c r="AN257" i="22"/>
  <c r="AN267" i="22"/>
  <c r="AN270" i="22" s="1"/>
  <c r="AN238" i="22"/>
  <c r="AN228" i="22"/>
  <c r="AN222" i="22"/>
  <c r="AN245" i="22"/>
  <c r="AN248" i="22" s="1"/>
  <c r="AN252" i="22"/>
  <c r="AN253" i="22" s="1"/>
  <c r="AN153" i="22"/>
  <c r="AN183" i="22"/>
  <c r="AN149" i="22"/>
  <c r="AN141" i="22"/>
  <c r="AN145" i="22"/>
  <c r="AN137" i="22"/>
  <c r="AN138" i="22" s="1"/>
  <c r="AN78" i="22"/>
  <c r="AN83" i="22"/>
  <c r="AN63" i="22"/>
  <c r="AN107" i="22"/>
  <c r="AN103" i="22"/>
  <c r="AN99" i="22"/>
  <c r="AN95" i="22"/>
  <c r="AN91" i="22"/>
  <c r="AN62" i="22"/>
  <c r="AN70" i="22"/>
  <c r="AN64" i="22"/>
  <c r="AN61" i="22"/>
  <c r="AN65" i="22"/>
  <c r="AM106" i="22"/>
  <c r="AM105" i="22"/>
  <c r="AM104" i="22"/>
  <c r="AM246" i="22"/>
  <c r="AM247" i="22"/>
  <c r="AO256" i="22"/>
  <c r="AO261" i="22" s="1"/>
  <c r="AO263" i="22" s="1"/>
  <c r="AO290" i="22"/>
  <c r="AO266" i="22"/>
  <c r="AO284" i="22"/>
  <c r="AO251" i="22"/>
  <c r="AO237" i="22"/>
  <c r="AO239" i="22" s="1"/>
  <c r="AO244" i="22"/>
  <c r="AO221" i="22"/>
  <c r="AO182" i="22"/>
  <c r="AO195" i="22" s="1"/>
  <c r="AO136" i="22"/>
  <c r="AO159" i="22" s="1"/>
  <c r="AO77" i="22"/>
  <c r="AO90" i="22"/>
  <c r="AP59" i="22"/>
  <c r="AO60" i="22"/>
  <c r="AI189" i="22"/>
  <c r="AI215" i="22" s="1"/>
  <c r="AM299" i="22"/>
  <c r="AM301" i="22" s="1"/>
  <c r="AM294" i="22"/>
  <c r="AM295" i="22" s="1"/>
  <c r="AM146" i="22"/>
  <c r="AM147" i="22"/>
  <c r="AM148" i="22"/>
  <c r="AN86" i="22"/>
  <c r="AN82" i="22"/>
  <c r="AN81" i="22"/>
  <c r="AN79" i="22"/>
  <c r="AN84" i="22"/>
  <c r="AN87" i="22"/>
  <c r="AN85" i="22"/>
  <c r="AN80" i="22"/>
  <c r="AM152" i="22"/>
  <c r="AM150" i="22"/>
  <c r="AM151" i="22"/>
  <c r="AM272" i="22"/>
  <c r="AM273" i="22"/>
  <c r="AM271" i="22"/>
  <c r="AN113" i="22"/>
  <c r="AN92" i="22"/>
  <c r="AN280" i="22"/>
  <c r="AN275" i="22"/>
  <c r="AN281" i="22"/>
  <c r="AN274" i="22"/>
  <c r="AN276" i="22" s="1"/>
  <c r="AN278" i="22"/>
  <c r="AM214" i="22"/>
  <c r="AM212" i="22"/>
  <c r="AM217" i="22"/>
  <c r="AM210" i="22"/>
  <c r="AM215" i="22"/>
  <c r="AM213" i="22"/>
  <c r="AM218" i="22"/>
  <c r="AM211" i="22"/>
  <c r="AM216" i="22"/>
  <c r="AD228" i="9"/>
  <c r="AD84" i="9"/>
  <c r="AD85" i="9"/>
  <c r="AD80" i="9"/>
  <c r="AD82" i="9"/>
  <c r="AC232" i="9"/>
  <c r="AB143" i="9"/>
  <c r="AB157" i="9" s="1"/>
  <c r="V178" i="9"/>
  <c r="AA146" i="9"/>
  <c r="AA160" i="9" s="1"/>
  <c r="G190" i="13"/>
  <c r="G137" i="13"/>
  <c r="G297" i="13"/>
  <c r="G243" i="13"/>
  <c r="G355" i="13"/>
  <c r="H296" i="13"/>
  <c r="H189" i="13"/>
  <c r="H242" i="13"/>
  <c r="H354" i="13"/>
  <c r="H136" i="13"/>
  <c r="AD73" i="9"/>
  <c r="AD71" i="9"/>
  <c r="AD72" i="9"/>
  <c r="AB118" i="9"/>
  <c r="AF210" i="9"/>
  <c r="AF226" i="9"/>
  <c r="AF200" i="9"/>
  <c r="AF205" i="9" s="1"/>
  <c r="AF207" i="9" s="1"/>
  <c r="AF181" i="9"/>
  <c r="AF183" i="9" s="1"/>
  <c r="AF188" i="9"/>
  <c r="AF195" i="9"/>
  <c r="AF165" i="9"/>
  <c r="AF138" i="9"/>
  <c r="AF114" i="9"/>
  <c r="AF90" i="9"/>
  <c r="AF60" i="9"/>
  <c r="AG59" i="9"/>
  <c r="AF77" i="9"/>
  <c r="X197" i="9"/>
  <c r="X202" i="9"/>
  <c r="X190" i="9"/>
  <c r="X191" i="9"/>
  <c r="AB93" i="9"/>
  <c r="AB104" i="9"/>
  <c r="AE227" i="9"/>
  <c r="AE229" i="9" s="1"/>
  <c r="AE211" i="9"/>
  <c r="AE201" i="9"/>
  <c r="AE196" i="9"/>
  <c r="AE197" i="9" s="1"/>
  <c r="AE182" i="9"/>
  <c r="AE189" i="9"/>
  <c r="AE166" i="9"/>
  <c r="AE172" i="9"/>
  <c r="AE139" i="9"/>
  <c r="AE131" i="9"/>
  <c r="AE127" i="9"/>
  <c r="AE119" i="9"/>
  <c r="AE123" i="9"/>
  <c r="AE115" i="9"/>
  <c r="AE107" i="9"/>
  <c r="AE103" i="9"/>
  <c r="AE99" i="9"/>
  <c r="AE95" i="9"/>
  <c r="AE91" i="9"/>
  <c r="AE70" i="9"/>
  <c r="AE78" i="9"/>
  <c r="AE80" i="9" s="1"/>
  <c r="AE83" i="9"/>
  <c r="AE65" i="9"/>
  <c r="AE62" i="9"/>
  <c r="AE61" i="9"/>
  <c r="AE64" i="9"/>
  <c r="AE63" i="9"/>
  <c r="AA141" i="9"/>
  <c r="AA155" i="9" s="1"/>
  <c r="AA106" i="9"/>
  <c r="Y197" i="9"/>
  <c r="AD206" i="9"/>
  <c r="AD74" i="9"/>
  <c r="AD66" i="9"/>
  <c r="AD67" i="9"/>
  <c r="AD92" i="9" s="1"/>
  <c r="AD68" i="9"/>
  <c r="AD69" i="9"/>
  <c r="AN300" i="22" l="1"/>
  <c r="AA145" i="9"/>
  <c r="AA159" i="9" s="1"/>
  <c r="X192" i="9"/>
  <c r="AE242" i="9"/>
  <c r="AB144" i="9"/>
  <c r="AB158" i="9" s="1"/>
  <c r="Y191" i="9"/>
  <c r="AG235" i="9"/>
  <c r="AG152" i="9"/>
  <c r="AF236" i="9"/>
  <c r="AF237" i="9" s="1"/>
  <c r="AF153" i="9"/>
  <c r="AN269" i="22"/>
  <c r="AN268" i="22"/>
  <c r="Z147" i="9"/>
  <c r="Z161" i="9" s="1"/>
  <c r="Z158" i="9"/>
  <c r="AC239" i="9"/>
  <c r="AC244" i="9"/>
  <c r="U238" i="9"/>
  <c r="U240" i="9" s="1"/>
  <c r="U243" i="9"/>
  <c r="U245" i="9" s="1"/>
  <c r="T246" i="9"/>
  <c r="AE84" i="9"/>
  <c r="AE82" i="9"/>
  <c r="AC101" i="9"/>
  <c r="AC102" i="9" s="1"/>
  <c r="L86" i="13"/>
  <c r="K86" i="13"/>
  <c r="J86" i="13"/>
  <c r="H86" i="13"/>
  <c r="I86" i="13"/>
  <c r="AD100" i="9"/>
  <c r="AD101" i="9" s="1"/>
  <c r="AD102" i="9" s="1"/>
  <c r="AC121" i="9"/>
  <c r="AC122" i="9" s="1"/>
  <c r="W167" i="9"/>
  <c r="V212" i="9"/>
  <c r="I243" i="13"/>
  <c r="K243" i="13"/>
  <c r="K297" i="13"/>
  <c r="I297" i="13"/>
  <c r="X174" i="9"/>
  <c r="X177" i="9"/>
  <c r="X173" i="9"/>
  <c r="X175" i="9"/>
  <c r="Y174" i="9"/>
  <c r="Y177" i="9"/>
  <c r="Y173" i="9"/>
  <c r="Y175" i="9"/>
  <c r="W177" i="9"/>
  <c r="W173" i="9"/>
  <c r="W174" i="9"/>
  <c r="W175" i="9"/>
  <c r="W169" i="9"/>
  <c r="W170" i="9"/>
  <c r="W171" i="9"/>
  <c r="W168" i="9"/>
  <c r="Y202" i="9"/>
  <c r="Y190" i="9"/>
  <c r="AC93" i="9"/>
  <c r="AC94" i="9" s="1"/>
  <c r="AC104" i="9"/>
  <c r="AC97" i="9"/>
  <c r="AC98" i="9" s="1"/>
  <c r="AB102" i="9"/>
  <c r="AC128" i="9"/>
  <c r="AC143" i="9" s="1"/>
  <c r="AC157" i="9" s="1"/>
  <c r="AC117" i="9"/>
  <c r="AC118" i="9" s="1"/>
  <c r="Z145" i="9"/>
  <c r="AD124" i="9"/>
  <c r="AE81" i="9"/>
  <c r="AE86" i="9"/>
  <c r="AE87" i="9"/>
  <c r="AE85" i="9"/>
  <c r="AE79" i="9"/>
  <c r="AN96" i="22"/>
  <c r="AN94" i="22"/>
  <c r="AN93" i="22"/>
  <c r="AN139" i="22"/>
  <c r="AN140" i="22"/>
  <c r="AN226" i="22"/>
  <c r="AN225" i="22"/>
  <c r="AN227" i="22"/>
  <c r="AN224" i="22"/>
  <c r="AN223" i="22"/>
  <c r="AN294" i="22"/>
  <c r="AN295" i="22" s="1"/>
  <c r="AN299" i="22"/>
  <c r="AN301" i="22" s="1"/>
  <c r="AN124" i="22"/>
  <c r="AN132" i="22"/>
  <c r="AN128" i="22"/>
  <c r="AN120" i="22"/>
  <c r="AN129" i="22"/>
  <c r="AN115" i="22"/>
  <c r="AN133" i="22"/>
  <c r="AN127" i="22"/>
  <c r="AN125" i="22"/>
  <c r="AN123" i="22"/>
  <c r="AN131" i="22"/>
  <c r="AN121" i="22"/>
  <c r="AN117" i="22"/>
  <c r="AN119" i="22"/>
  <c r="AN116" i="22"/>
  <c r="AN98" i="22"/>
  <c r="AN97" i="22"/>
  <c r="AN147" i="22"/>
  <c r="AN148" i="22"/>
  <c r="AN146" i="22"/>
  <c r="AN231" i="22"/>
  <c r="AN233" i="22"/>
  <c r="AN230" i="22"/>
  <c r="AN229" i="22"/>
  <c r="AN234" i="22"/>
  <c r="AO285" i="22"/>
  <c r="AO291" i="22"/>
  <c r="AO252" i="22"/>
  <c r="AO253" i="22" s="1"/>
  <c r="AO257" i="22"/>
  <c r="AO238" i="22"/>
  <c r="AO267" i="22"/>
  <c r="AO270" i="22" s="1"/>
  <c r="AO245" i="22"/>
  <c r="AO248" i="22" s="1"/>
  <c r="AO222" i="22"/>
  <c r="AO228" i="22"/>
  <c r="AO183" i="22"/>
  <c r="AO153" i="22"/>
  <c r="AO145" i="22"/>
  <c r="AO137" i="22"/>
  <c r="AO138" i="22" s="1"/>
  <c r="AO103" i="22"/>
  <c r="AO95" i="22"/>
  <c r="AO149" i="22"/>
  <c r="AO141" i="22"/>
  <c r="AO107" i="22"/>
  <c r="AO99" i="22"/>
  <c r="AO91" i="22"/>
  <c r="AO62" i="22"/>
  <c r="AO70" i="22"/>
  <c r="AO64" i="22"/>
  <c r="AO65" i="22"/>
  <c r="AO61" i="22"/>
  <c r="AO83" i="22"/>
  <c r="AO78" i="22"/>
  <c r="AO63" i="22"/>
  <c r="AN100" i="22"/>
  <c r="AN102" i="22"/>
  <c r="AN101" i="22"/>
  <c r="AN143" i="22"/>
  <c r="AN144" i="22"/>
  <c r="AN142" i="22"/>
  <c r="AN241" i="22"/>
  <c r="AN240" i="22"/>
  <c r="AP284" i="22"/>
  <c r="AP290" i="22"/>
  <c r="AP266" i="22"/>
  <c r="AP237" i="22"/>
  <c r="AP239" i="22" s="1"/>
  <c r="AP244" i="22"/>
  <c r="AP221" i="22"/>
  <c r="AP256" i="22"/>
  <c r="AP261" i="22" s="1"/>
  <c r="AP263" i="22" s="1"/>
  <c r="AP251" i="22"/>
  <c r="AP182" i="22"/>
  <c r="AP195" i="22" s="1"/>
  <c r="AP136" i="22"/>
  <c r="AP159" i="22" s="1"/>
  <c r="AP90" i="22"/>
  <c r="AP77" i="22"/>
  <c r="AQ59" i="22"/>
  <c r="AP60" i="22"/>
  <c r="AN69" i="22"/>
  <c r="AN74" i="22"/>
  <c r="AN68" i="22"/>
  <c r="AN66" i="22"/>
  <c r="AN67" i="22"/>
  <c r="AN106" i="22"/>
  <c r="AN105" i="22"/>
  <c r="AN152" i="22"/>
  <c r="AN151" i="22"/>
  <c r="AN150" i="22"/>
  <c r="AN271" i="22"/>
  <c r="AN273" i="22"/>
  <c r="AN272" i="22"/>
  <c r="AN213" i="22"/>
  <c r="AN211" i="22"/>
  <c r="AN210" i="22"/>
  <c r="AN215" i="22"/>
  <c r="AN218" i="22"/>
  <c r="AN216" i="22"/>
  <c r="AN214" i="22"/>
  <c r="AN212" i="22"/>
  <c r="AN217" i="22"/>
  <c r="AO113" i="22"/>
  <c r="AO92" i="22"/>
  <c r="AO287" i="22"/>
  <c r="AO286" i="22"/>
  <c r="AN104" i="22"/>
  <c r="AN188" i="22"/>
  <c r="AN189" i="22"/>
  <c r="AN192" i="22"/>
  <c r="AN184" i="22"/>
  <c r="AN190" i="22"/>
  <c r="AN191" i="22"/>
  <c r="AN196" i="22"/>
  <c r="AN209" i="22" s="1"/>
  <c r="AN187" i="22"/>
  <c r="AN185" i="22"/>
  <c r="AN186" i="22"/>
  <c r="AN262" i="22"/>
  <c r="AN258" i="22"/>
  <c r="AO85" i="22"/>
  <c r="AO81" i="22"/>
  <c r="AO86" i="22"/>
  <c r="AO84" i="22"/>
  <c r="AO79" i="22"/>
  <c r="AO87" i="22"/>
  <c r="AO82" i="22"/>
  <c r="AO80" i="22"/>
  <c r="AO281" i="22"/>
  <c r="AO278" i="22"/>
  <c r="AO275" i="22"/>
  <c r="AO274" i="22"/>
  <c r="AO276" i="22" s="1"/>
  <c r="AO280" i="22"/>
  <c r="AO173" i="22"/>
  <c r="AO179" i="22"/>
  <c r="AO171" i="22"/>
  <c r="AO177" i="22"/>
  <c r="AO170" i="22"/>
  <c r="AO163" i="22"/>
  <c r="AO175" i="22"/>
  <c r="AO178" i="22"/>
  <c r="AO161" i="22"/>
  <c r="AO169" i="22"/>
  <c r="AO174" i="22"/>
  <c r="AO167" i="22"/>
  <c r="AO162" i="22"/>
  <c r="AO165" i="22"/>
  <c r="AO166" i="22"/>
  <c r="AO302" i="22"/>
  <c r="AO296" i="22"/>
  <c r="AO298" i="22"/>
  <c r="AO293" i="22"/>
  <c r="AN71" i="22"/>
  <c r="AN73" i="22"/>
  <c r="AN72" i="22"/>
  <c r="AN172" i="22"/>
  <c r="AN164" i="22"/>
  <c r="AN168" i="22"/>
  <c r="AN176" i="22"/>
  <c r="AN160" i="22"/>
  <c r="AN122" i="22"/>
  <c r="AN114" i="22"/>
  <c r="AN130" i="22"/>
  <c r="AN118" i="22"/>
  <c r="AN126" i="22"/>
  <c r="AN297" i="22"/>
  <c r="AN292" i="22"/>
  <c r="AO208" i="22"/>
  <c r="AN246" i="22"/>
  <c r="AN247" i="22"/>
  <c r="AD232" i="9"/>
  <c r="AE228" i="9"/>
  <c r="AD120" i="9"/>
  <c r="AD104" i="9"/>
  <c r="AD93" i="9"/>
  <c r="AD94" i="9" s="1"/>
  <c r="AB140" i="9"/>
  <c r="AB154" i="9" s="1"/>
  <c r="AD96" i="9"/>
  <c r="AD116" i="9"/>
  <c r="AB145" i="9"/>
  <c r="AB159" i="9" s="1"/>
  <c r="AA142" i="9"/>
  <c r="AA156" i="9" s="1"/>
  <c r="AB184" i="9"/>
  <c r="AB185" i="9" s="1"/>
  <c r="AG226" i="9"/>
  <c r="G87" i="13"/>
  <c r="AG195" i="9"/>
  <c r="AG210" i="9"/>
  <c r="AG188" i="9"/>
  <c r="AG200" i="9"/>
  <c r="AG205" i="9" s="1"/>
  <c r="AG207" i="9" s="1"/>
  <c r="AG181" i="9"/>
  <c r="AG183" i="9" s="1"/>
  <c r="AG165" i="9"/>
  <c r="AG138" i="9"/>
  <c r="AG114" i="9"/>
  <c r="AG90" i="9"/>
  <c r="AG60" i="9"/>
  <c r="AH59" i="9"/>
  <c r="AG77" i="9"/>
  <c r="AF227" i="9"/>
  <c r="AF229" i="9" s="1"/>
  <c r="AF196" i="9"/>
  <c r="AF197" i="9" s="1"/>
  <c r="AF182" i="9"/>
  <c r="AF172" i="9"/>
  <c r="AF211" i="9"/>
  <c r="AF189" i="9"/>
  <c r="AF201" i="9"/>
  <c r="AF166" i="9"/>
  <c r="AF139" i="9"/>
  <c r="AF131" i="9"/>
  <c r="AF123" i="9"/>
  <c r="AF127" i="9"/>
  <c r="AF115" i="9"/>
  <c r="AF119" i="9"/>
  <c r="AF103" i="9"/>
  <c r="AF99" i="9"/>
  <c r="AF95" i="9"/>
  <c r="AF91" i="9"/>
  <c r="AF83" i="9"/>
  <c r="AF107" i="9"/>
  <c r="AF70" i="9"/>
  <c r="AF78" i="9"/>
  <c r="AF79" i="9" s="1"/>
  <c r="AF65" i="9"/>
  <c r="AF64" i="9"/>
  <c r="AF63" i="9"/>
  <c r="AF62" i="9"/>
  <c r="AF61" i="9"/>
  <c r="AB105" i="9"/>
  <c r="AB94" i="9"/>
  <c r="AE206" i="9"/>
  <c r="AE68" i="9"/>
  <c r="AE96" i="9" s="1"/>
  <c r="AE69" i="9"/>
  <c r="AE67" i="9"/>
  <c r="AE66" i="9"/>
  <c r="AE74" i="9"/>
  <c r="X171" i="9"/>
  <c r="X169" i="9"/>
  <c r="X170" i="9"/>
  <c r="X168" i="9"/>
  <c r="X167" i="9"/>
  <c r="H297" i="13"/>
  <c r="H243" i="13"/>
  <c r="H355" i="13"/>
  <c r="H190" i="13"/>
  <c r="H137" i="13"/>
  <c r="Y167" i="9"/>
  <c r="Y171" i="9"/>
  <c r="Y169" i="9"/>
  <c r="Y170" i="9"/>
  <c r="Y168" i="9"/>
  <c r="AA147" i="9"/>
  <c r="AA161" i="9" s="1"/>
  <c r="AE73" i="9"/>
  <c r="AE71" i="9"/>
  <c r="AE72" i="9"/>
  <c r="G356" i="13"/>
  <c r="G298" i="13"/>
  <c r="G244" i="13"/>
  <c r="G191" i="13"/>
  <c r="G138" i="13"/>
  <c r="AC129" i="9" l="1"/>
  <c r="AC130" i="9" s="1"/>
  <c r="AC145" i="9" s="1"/>
  <c r="AC159" i="9" s="1"/>
  <c r="AO300" i="22"/>
  <c r="Y192" i="9"/>
  <c r="AF242" i="9"/>
  <c r="AE116" i="9"/>
  <c r="AH235" i="9"/>
  <c r="G88" i="13" s="1"/>
  <c r="AH152" i="9"/>
  <c r="AG236" i="9"/>
  <c r="AG242" i="9" s="1"/>
  <c r="AG153" i="9"/>
  <c r="AO269" i="22"/>
  <c r="AO268" i="22"/>
  <c r="Z148" i="9"/>
  <c r="Z162" i="9" s="1"/>
  <c r="Z159" i="9"/>
  <c r="AF82" i="9"/>
  <c r="AF81" i="9"/>
  <c r="AD244" i="9"/>
  <c r="AD239" i="9"/>
  <c r="V238" i="9"/>
  <c r="V240" i="9" s="1"/>
  <c r="V241" i="9" s="1"/>
  <c r="V243" i="9"/>
  <c r="V245" i="9" s="1"/>
  <c r="U246" i="9"/>
  <c r="U241" i="9"/>
  <c r="AF84" i="9"/>
  <c r="H87" i="13"/>
  <c r="L87" i="13"/>
  <c r="I87" i="13"/>
  <c r="K87" i="13"/>
  <c r="J87" i="13"/>
  <c r="AC140" i="9"/>
  <c r="AC154" i="9" s="1"/>
  <c r="W178" i="9"/>
  <c r="W212" i="9" s="1"/>
  <c r="K244" i="13"/>
  <c r="I244" i="13"/>
  <c r="K298" i="13"/>
  <c r="I298" i="13"/>
  <c r="AD125" i="9"/>
  <c r="AD126" i="9" s="1"/>
  <c r="AE92" i="9"/>
  <c r="AE93" i="9" s="1"/>
  <c r="AE94" i="9" s="1"/>
  <c r="AC184" i="9"/>
  <c r="AC185" i="9" s="1"/>
  <c r="AC105" i="9"/>
  <c r="AC106" i="9" s="1"/>
  <c r="AC142" i="9" s="1"/>
  <c r="AC156" i="9" s="1"/>
  <c r="AE100" i="9"/>
  <c r="AF85" i="9"/>
  <c r="AF87" i="9"/>
  <c r="AF86" i="9"/>
  <c r="AE120" i="9"/>
  <c r="AE124" i="9"/>
  <c r="AF80" i="9"/>
  <c r="AD121" i="9"/>
  <c r="AE97" i="9"/>
  <c r="AE98" i="9" s="1"/>
  <c r="AP267" i="22"/>
  <c r="AP270" i="22" s="1"/>
  <c r="AP257" i="22"/>
  <c r="AP285" i="22"/>
  <c r="AP291" i="22"/>
  <c r="AP245" i="22"/>
  <c r="AP248" i="22" s="1"/>
  <c r="AP238" i="22"/>
  <c r="AP252" i="22"/>
  <c r="AP253" i="22" s="1"/>
  <c r="AP228" i="22"/>
  <c r="AP222" i="22"/>
  <c r="AP153" i="22"/>
  <c r="AP183" i="22"/>
  <c r="AP149" i="22"/>
  <c r="AP145" i="22"/>
  <c r="AP141" i="22"/>
  <c r="AP137" i="22"/>
  <c r="AP138" i="22" s="1"/>
  <c r="AP107" i="22"/>
  <c r="AP103" i="22"/>
  <c r="AP99" i="22"/>
  <c r="AP95" i="22"/>
  <c r="AP91" i="22"/>
  <c r="AP61" i="22"/>
  <c r="AP83" i="22"/>
  <c r="AP78" i="22"/>
  <c r="AP65" i="22"/>
  <c r="AP63" i="22"/>
  <c r="AP62" i="22"/>
  <c r="AP70" i="22"/>
  <c r="AP64" i="22"/>
  <c r="AO100" i="22"/>
  <c r="AO101" i="22"/>
  <c r="AO102" i="22"/>
  <c r="AO131" i="22"/>
  <c r="AO123" i="22"/>
  <c r="AO127" i="22"/>
  <c r="AO119" i="22"/>
  <c r="AO133" i="22"/>
  <c r="AO125" i="22"/>
  <c r="AO120" i="22"/>
  <c r="AO132" i="22"/>
  <c r="AO128" i="22"/>
  <c r="AO121" i="22"/>
  <c r="AO117" i="22"/>
  <c r="AO116" i="22"/>
  <c r="AO129" i="22"/>
  <c r="AO115" i="22"/>
  <c r="AO124" i="22"/>
  <c r="AQ290" i="22"/>
  <c r="AQ266" i="22"/>
  <c r="AQ284" i="22"/>
  <c r="AQ251" i="22"/>
  <c r="AQ244" i="22"/>
  <c r="AQ237" i="22"/>
  <c r="AQ239" i="22" s="1"/>
  <c r="AQ256" i="22"/>
  <c r="AQ261" i="22" s="1"/>
  <c r="AQ263" i="22" s="1"/>
  <c r="AQ221" i="22"/>
  <c r="AQ182" i="22"/>
  <c r="AQ195" i="22" s="1"/>
  <c r="AQ136" i="22"/>
  <c r="AQ159" i="22" s="1"/>
  <c r="AQ77" i="22"/>
  <c r="AQ60" i="22"/>
  <c r="AR59" i="22"/>
  <c r="AQ90" i="22"/>
  <c r="AO172" i="22"/>
  <c r="AO168" i="22"/>
  <c r="AO176" i="22"/>
  <c r="AO164" i="22"/>
  <c r="AO160" i="22"/>
  <c r="AO122" i="22"/>
  <c r="AO114" i="22"/>
  <c r="AO130" i="22"/>
  <c r="AO118" i="22"/>
  <c r="AO126" i="22"/>
  <c r="AO104" i="22"/>
  <c r="AO196" i="22"/>
  <c r="AO209" i="22" s="1"/>
  <c r="AO192" i="22"/>
  <c r="AO190" i="22"/>
  <c r="AO188" i="22"/>
  <c r="AO187" i="22"/>
  <c r="AO191" i="22"/>
  <c r="AO186" i="22"/>
  <c r="AO185" i="22"/>
  <c r="AO184" i="22"/>
  <c r="AO189" i="22"/>
  <c r="AO297" i="22"/>
  <c r="AO292" i="22"/>
  <c r="AP84" i="22"/>
  <c r="AP80" i="22"/>
  <c r="AP86" i="22"/>
  <c r="AP81" i="22"/>
  <c r="AP79" i="22"/>
  <c r="AP87" i="22"/>
  <c r="AP82" i="22"/>
  <c r="AP85" i="22"/>
  <c r="AO144" i="22"/>
  <c r="AO143" i="22"/>
  <c r="AO142" i="22"/>
  <c r="AO231" i="22"/>
  <c r="AO233" i="22"/>
  <c r="AO234" i="22"/>
  <c r="AO230" i="22"/>
  <c r="AO229" i="22"/>
  <c r="AP113" i="22"/>
  <c r="AP92" i="22"/>
  <c r="AP281" i="22"/>
  <c r="AP278" i="22"/>
  <c r="AP275" i="22"/>
  <c r="AP274" i="22"/>
  <c r="AP276" i="22" s="1"/>
  <c r="AP280" i="22"/>
  <c r="AO74" i="22"/>
  <c r="AO67" i="22"/>
  <c r="AO66" i="22"/>
  <c r="AO68" i="22"/>
  <c r="AO69" i="22"/>
  <c r="AO152" i="22"/>
  <c r="AO150" i="22"/>
  <c r="AO151" i="22"/>
  <c r="AO225" i="22"/>
  <c r="AO227" i="22"/>
  <c r="AO224" i="22"/>
  <c r="AO226" i="22"/>
  <c r="AO223" i="22"/>
  <c r="AP178" i="22"/>
  <c r="AP170" i="22"/>
  <c r="AP175" i="22"/>
  <c r="AP162" i="22"/>
  <c r="AP173" i="22"/>
  <c r="AP171" i="22"/>
  <c r="AP179" i="22"/>
  <c r="AP174" i="22"/>
  <c r="AP177" i="22"/>
  <c r="AP169" i="22"/>
  <c r="AP165" i="22"/>
  <c r="AP163" i="22"/>
  <c r="AP166" i="22"/>
  <c r="AP161" i="22"/>
  <c r="AP167" i="22"/>
  <c r="AP296" i="22"/>
  <c r="AP302" i="22"/>
  <c r="AP293" i="22"/>
  <c r="AP298" i="22"/>
  <c r="AO97" i="22"/>
  <c r="AO98" i="22"/>
  <c r="AO246" i="22"/>
  <c r="AO247" i="22"/>
  <c r="AO212" i="22"/>
  <c r="AO210" i="22"/>
  <c r="AO218" i="22"/>
  <c r="AO215" i="22"/>
  <c r="AO213" i="22"/>
  <c r="AO216" i="22"/>
  <c r="AO211" i="22"/>
  <c r="AO214" i="22"/>
  <c r="AO217" i="22"/>
  <c r="AP208" i="22"/>
  <c r="AP287" i="22"/>
  <c r="AP286" i="22"/>
  <c r="AO71" i="22"/>
  <c r="AO72" i="22"/>
  <c r="AO73" i="22"/>
  <c r="AO105" i="22"/>
  <c r="AO106" i="22"/>
  <c r="AO273" i="22"/>
  <c r="AO271" i="22"/>
  <c r="AO272" i="22"/>
  <c r="AO140" i="22"/>
  <c r="AO139" i="22"/>
  <c r="AO240" i="22"/>
  <c r="AO241" i="22"/>
  <c r="AO294" i="22"/>
  <c r="AO295" i="22" s="1"/>
  <c r="AO299" i="22"/>
  <c r="AO301" i="22" s="1"/>
  <c r="AO96" i="22"/>
  <c r="AO93" i="22"/>
  <c r="AO94" i="22"/>
  <c r="AO148" i="22"/>
  <c r="AO147" i="22"/>
  <c r="AO146" i="22"/>
  <c r="AO262" i="22"/>
  <c r="AO258" i="22"/>
  <c r="AE232" i="9"/>
  <c r="AF228" i="9"/>
  <c r="AD105" i="9"/>
  <c r="AD140" i="9"/>
  <c r="AD154" i="9" s="1"/>
  <c r="AD184" i="9"/>
  <c r="AD185" i="9" s="1"/>
  <c r="AD117" i="9"/>
  <c r="AD128" i="9"/>
  <c r="AD97" i="9"/>
  <c r="AA148" i="9"/>
  <c r="G139" i="13"/>
  <c r="G357" i="13"/>
  <c r="G299" i="13"/>
  <c r="G245" i="13"/>
  <c r="G192" i="13"/>
  <c r="Z197" i="9"/>
  <c r="Y178" i="9"/>
  <c r="X178" i="9"/>
  <c r="AB106" i="9"/>
  <c r="AB141" i="9"/>
  <c r="AB155" i="9" s="1"/>
  <c r="AF206" i="9"/>
  <c r="AF69" i="9"/>
  <c r="AF68" i="9"/>
  <c r="AF67" i="9"/>
  <c r="AF92" i="9" s="1"/>
  <c r="AF74" i="9"/>
  <c r="AF66" i="9"/>
  <c r="AH210" i="9"/>
  <c r="AH181" i="9"/>
  <c r="AH183" i="9" s="1"/>
  <c r="AH226" i="9"/>
  <c r="AH188" i="9"/>
  <c r="AH200" i="9"/>
  <c r="AH205" i="9" s="1"/>
  <c r="AH207" i="9" s="1"/>
  <c r="AH195" i="9"/>
  <c r="AH165" i="9"/>
  <c r="AH138" i="9"/>
  <c r="AH114" i="9"/>
  <c r="AH90" i="9"/>
  <c r="AH77" i="9"/>
  <c r="AH60" i="9"/>
  <c r="AI59" i="9"/>
  <c r="AA197" i="9"/>
  <c r="H244" i="13"/>
  <c r="H191" i="13"/>
  <c r="H138" i="13"/>
  <c r="H298" i="13"/>
  <c r="H356" i="13"/>
  <c r="AB146" i="9"/>
  <c r="AB160" i="9" s="1"/>
  <c r="AG211" i="9"/>
  <c r="AG227" i="9"/>
  <c r="AG229" i="9" s="1"/>
  <c r="AG189" i="9"/>
  <c r="AG182" i="9"/>
  <c r="AG172" i="9"/>
  <c r="AG166" i="9"/>
  <c r="AG201" i="9"/>
  <c r="AG196" i="9"/>
  <c r="AG197" i="9" s="1"/>
  <c r="AG139" i="9"/>
  <c r="AG127" i="9"/>
  <c r="AG131" i="9"/>
  <c r="AG123" i="9"/>
  <c r="AG115" i="9"/>
  <c r="AG119" i="9"/>
  <c r="AG99" i="9"/>
  <c r="AG95" i="9"/>
  <c r="AG91" i="9"/>
  <c r="AG107" i="9"/>
  <c r="AG78" i="9"/>
  <c r="AG81" i="9" s="1"/>
  <c r="AG103" i="9"/>
  <c r="AG65" i="9"/>
  <c r="AG83" i="9"/>
  <c r="AG64" i="9"/>
  <c r="AG63" i="9"/>
  <c r="AG62" i="9"/>
  <c r="AG61" i="9"/>
  <c r="AG70" i="9"/>
  <c r="AF73" i="9"/>
  <c r="AF72" i="9"/>
  <c r="AF71" i="9"/>
  <c r="AC144" i="9" l="1"/>
  <c r="AC158" i="9" s="1"/>
  <c r="AE117" i="9"/>
  <c r="AE118" i="9" s="1"/>
  <c r="AE128" i="9"/>
  <c r="AE143" i="9" s="1"/>
  <c r="AE157" i="9" s="1"/>
  <c r="AP300" i="22"/>
  <c r="Z202" i="9"/>
  <c r="Z190" i="9"/>
  <c r="Z191" i="9"/>
  <c r="AG237" i="9"/>
  <c r="AC146" i="9"/>
  <c r="AC160" i="9" s="1"/>
  <c r="AI235" i="9"/>
  <c r="AI246" i="9" s="1"/>
  <c r="AI152" i="9"/>
  <c r="AE104" i="9"/>
  <c r="AH236" i="9"/>
  <c r="AH237" i="9" s="1"/>
  <c r="AH153" i="9"/>
  <c r="AP269" i="22"/>
  <c r="AP268" i="22"/>
  <c r="AA190" i="9"/>
  <c r="AA162" i="9"/>
  <c r="AF100" i="9"/>
  <c r="AF116" i="9"/>
  <c r="W238" i="9"/>
  <c r="W240" i="9" s="1"/>
  <c r="W243" i="9"/>
  <c r="W245" i="9" s="1"/>
  <c r="W246" i="9" s="1"/>
  <c r="V246" i="9"/>
  <c r="AE244" i="9"/>
  <c r="AE239" i="9"/>
  <c r="AE121" i="9"/>
  <c r="AE122" i="9" s="1"/>
  <c r="J88" i="13"/>
  <c r="H88" i="13"/>
  <c r="I88" i="13"/>
  <c r="L88" i="13"/>
  <c r="K88" i="13"/>
  <c r="AE101" i="9"/>
  <c r="AE102" i="9" s="1"/>
  <c r="X212" i="9"/>
  <c r="Y212" i="9"/>
  <c r="I245" i="13"/>
  <c r="K245" i="13"/>
  <c r="K299" i="13"/>
  <c r="I299" i="13"/>
  <c r="Z175" i="9"/>
  <c r="Z174" i="9"/>
  <c r="Z177" i="9"/>
  <c r="Z173" i="9"/>
  <c r="AC141" i="9"/>
  <c r="AF120" i="9"/>
  <c r="AD122" i="9"/>
  <c r="AF96" i="9"/>
  <c r="AA191" i="9"/>
  <c r="AF124" i="9"/>
  <c r="AE125" i="9"/>
  <c r="AG228" i="9"/>
  <c r="AG82" i="9"/>
  <c r="AP294" i="22"/>
  <c r="AP295" i="22" s="1"/>
  <c r="AP299" i="22"/>
  <c r="AP301" i="22" s="1"/>
  <c r="AQ285" i="22"/>
  <c r="AQ252" i="22"/>
  <c r="AQ253" i="22" s="1"/>
  <c r="AQ291" i="22"/>
  <c r="AQ238" i="22"/>
  <c r="AQ267" i="22"/>
  <c r="AQ270" i="22" s="1"/>
  <c r="AQ257" i="22"/>
  <c r="AQ245" i="22"/>
  <c r="AQ248" i="22" s="1"/>
  <c r="AQ228" i="22"/>
  <c r="AQ222" i="22"/>
  <c r="AQ183" i="22"/>
  <c r="AQ149" i="22"/>
  <c r="AQ145" i="22"/>
  <c r="AQ137" i="22"/>
  <c r="AQ138" i="22" s="1"/>
  <c r="AQ83" i="22"/>
  <c r="AQ141" i="22"/>
  <c r="AQ153" i="22"/>
  <c r="AQ107" i="22"/>
  <c r="AQ103" i="22"/>
  <c r="AQ99" i="22"/>
  <c r="AQ95" i="22"/>
  <c r="AQ91" i="22"/>
  <c r="AQ70" i="22"/>
  <c r="AQ64" i="22"/>
  <c r="AQ65" i="22"/>
  <c r="AQ61" i="22"/>
  <c r="AQ63" i="22"/>
  <c r="AQ62" i="22"/>
  <c r="AQ78" i="22"/>
  <c r="AP139" i="22"/>
  <c r="AP140" i="22"/>
  <c r="AP211" i="22"/>
  <c r="AP217" i="22"/>
  <c r="AP213" i="22"/>
  <c r="AP218" i="22"/>
  <c r="AP216" i="22"/>
  <c r="AP214" i="22"/>
  <c r="AP212" i="22"/>
  <c r="AP210" i="22"/>
  <c r="AP215" i="22"/>
  <c r="AQ87" i="22"/>
  <c r="AQ79" i="22"/>
  <c r="AQ84" i="22"/>
  <c r="AQ82" i="22"/>
  <c r="AQ85" i="22"/>
  <c r="AQ80" i="22"/>
  <c r="AQ81" i="22"/>
  <c r="AQ86" i="22"/>
  <c r="AQ286" i="22"/>
  <c r="AQ287" i="22"/>
  <c r="AP172" i="22"/>
  <c r="AP168" i="22"/>
  <c r="AP160" i="22"/>
  <c r="AP176" i="22"/>
  <c r="AP164" i="22"/>
  <c r="AP130" i="22"/>
  <c r="AP122" i="22"/>
  <c r="AP126" i="22"/>
  <c r="AP118" i="22"/>
  <c r="AP114" i="22"/>
  <c r="AP143" i="22"/>
  <c r="AP144" i="22"/>
  <c r="AP142" i="22"/>
  <c r="AP241" i="22"/>
  <c r="AP240" i="22"/>
  <c r="AP133" i="22"/>
  <c r="AP127" i="22"/>
  <c r="AP125" i="22"/>
  <c r="AP120" i="22"/>
  <c r="AP132" i="22"/>
  <c r="AP128" i="22"/>
  <c r="AP123" i="22"/>
  <c r="AP121" i="22"/>
  <c r="AP117" i="22"/>
  <c r="AP131" i="22"/>
  <c r="AP116" i="22"/>
  <c r="AP129" i="22"/>
  <c r="AP124" i="22"/>
  <c r="AP119" i="22"/>
  <c r="AP115" i="22"/>
  <c r="AQ179" i="22"/>
  <c r="AQ171" i="22"/>
  <c r="AQ177" i="22"/>
  <c r="AQ169" i="22"/>
  <c r="AQ175" i="22"/>
  <c r="AQ170" i="22"/>
  <c r="AQ161" i="22"/>
  <c r="AQ178" i="22"/>
  <c r="AQ173" i="22"/>
  <c r="AQ167" i="22"/>
  <c r="AQ174" i="22"/>
  <c r="AQ162" i="22"/>
  <c r="AQ165" i="22"/>
  <c r="AQ163" i="22"/>
  <c r="AQ166" i="22"/>
  <c r="AQ281" i="22"/>
  <c r="AQ274" i="22"/>
  <c r="AQ276" i="22" s="1"/>
  <c r="AQ280" i="22"/>
  <c r="AQ275" i="22"/>
  <c r="AQ278" i="22"/>
  <c r="AP147" i="22"/>
  <c r="AP148" i="22"/>
  <c r="AP146" i="22"/>
  <c r="AP247" i="22"/>
  <c r="AP246" i="22"/>
  <c r="AQ208" i="22"/>
  <c r="AQ302" i="22"/>
  <c r="AQ298" i="22"/>
  <c r="AQ296" i="22"/>
  <c r="AQ293" i="22"/>
  <c r="AP94" i="22"/>
  <c r="AP96" i="22"/>
  <c r="AP93" i="22"/>
  <c r="AP151" i="22"/>
  <c r="AP152" i="22"/>
  <c r="AP150" i="22"/>
  <c r="AP297" i="22"/>
  <c r="AP292" i="22"/>
  <c r="AP72" i="22"/>
  <c r="AP71" i="22"/>
  <c r="AP73" i="22"/>
  <c r="AP98" i="22"/>
  <c r="AP97" i="22"/>
  <c r="AP192" i="22"/>
  <c r="AP190" i="22"/>
  <c r="AP188" i="22"/>
  <c r="AP187" i="22"/>
  <c r="AP191" i="22"/>
  <c r="AP196" i="22"/>
  <c r="AP209" i="22" s="1"/>
  <c r="AP189" i="22"/>
  <c r="AP185" i="22"/>
  <c r="AP184" i="22"/>
  <c r="AP186" i="22"/>
  <c r="AP102" i="22"/>
  <c r="AP100" i="22"/>
  <c r="AP101" i="22"/>
  <c r="AP262" i="22"/>
  <c r="AP258" i="22"/>
  <c r="AQ113" i="22"/>
  <c r="AQ92" i="22"/>
  <c r="AP106" i="22"/>
  <c r="AP105" i="22"/>
  <c r="AP224" i="22"/>
  <c r="AP227" i="22"/>
  <c r="AP226" i="22"/>
  <c r="AP223" i="22"/>
  <c r="AP225" i="22"/>
  <c r="AP273" i="22"/>
  <c r="AP271" i="22"/>
  <c r="AP272" i="22"/>
  <c r="AR284" i="22"/>
  <c r="AR290" i="22"/>
  <c r="AR237" i="22"/>
  <c r="AR239" i="22" s="1"/>
  <c r="AR256" i="22"/>
  <c r="AR261" i="22" s="1"/>
  <c r="AR263" i="22" s="1"/>
  <c r="AR244" i="22"/>
  <c r="AR251" i="22"/>
  <c r="AR221" i="22"/>
  <c r="AR266" i="22"/>
  <c r="AR182" i="22"/>
  <c r="AR195" i="22" s="1"/>
  <c r="AR136" i="22"/>
  <c r="AR159" i="22" s="1"/>
  <c r="AR77" i="22"/>
  <c r="AR90" i="22"/>
  <c r="AS59" i="22"/>
  <c r="AR60" i="22"/>
  <c r="AP74" i="22"/>
  <c r="AP67" i="22"/>
  <c r="AP69" i="22"/>
  <c r="AP66" i="22"/>
  <c r="AP68" i="22"/>
  <c r="AP104" i="22"/>
  <c r="AP233" i="22"/>
  <c r="AP231" i="22"/>
  <c r="AP230" i="22"/>
  <c r="AP229" i="22"/>
  <c r="AP234" i="22"/>
  <c r="AF93" i="9"/>
  <c r="AF94" i="9" s="1"/>
  <c r="AF104" i="9"/>
  <c r="AG85" i="9"/>
  <c r="AG86" i="9"/>
  <c r="AG87" i="9"/>
  <c r="AG84" i="9"/>
  <c r="AF232" i="9"/>
  <c r="AG79" i="9"/>
  <c r="AG80" i="9"/>
  <c r="AA202" i="9"/>
  <c r="AD118" i="9"/>
  <c r="AD106" i="9"/>
  <c r="AD141" i="9"/>
  <c r="AD155" i="9" s="1"/>
  <c r="AD129" i="9"/>
  <c r="AD143" i="9"/>
  <c r="AD157" i="9" s="1"/>
  <c r="AD98" i="9"/>
  <c r="AC148" i="9"/>
  <c r="AC162" i="9" s="1"/>
  <c r="H357" i="13"/>
  <c r="H299" i="13"/>
  <c r="H245" i="13"/>
  <c r="H192" i="13"/>
  <c r="H139" i="13"/>
  <c r="AI226" i="9"/>
  <c r="AI200" i="9"/>
  <c r="AI205" i="9" s="1"/>
  <c r="AI207" i="9" s="1"/>
  <c r="AI210" i="9"/>
  <c r="G89" i="13"/>
  <c r="AI195" i="9"/>
  <c r="AI188" i="9"/>
  <c r="AI165" i="9"/>
  <c r="AI181" i="9"/>
  <c r="AI183" i="9" s="1"/>
  <c r="AI138" i="9"/>
  <c r="AI114" i="9"/>
  <c r="AI90" i="9"/>
  <c r="AI60" i="9"/>
  <c r="AJ59" i="9"/>
  <c r="AI77" i="9"/>
  <c r="AB147" i="9"/>
  <c r="AB161" i="9" s="1"/>
  <c r="AG206" i="9"/>
  <c r="AG69" i="9"/>
  <c r="AG100" i="9" s="1"/>
  <c r="AG68" i="9"/>
  <c r="AG67" i="9"/>
  <c r="AG74" i="9"/>
  <c r="AG66" i="9"/>
  <c r="AH227" i="9"/>
  <c r="AH229" i="9" s="1"/>
  <c r="AH201" i="9"/>
  <c r="AH189" i="9"/>
  <c r="AH166" i="9"/>
  <c r="AH211" i="9"/>
  <c r="AH196" i="9"/>
  <c r="AH197" i="9" s="1"/>
  <c r="AH182" i="9"/>
  <c r="AH172" i="9"/>
  <c r="AH139" i="9"/>
  <c r="AH131" i="9"/>
  <c r="AH123" i="9"/>
  <c r="AH127" i="9"/>
  <c r="AH115" i="9"/>
  <c r="AH119" i="9"/>
  <c r="AH95" i="9"/>
  <c r="AH91" i="9"/>
  <c r="AH107" i="9"/>
  <c r="AH103" i="9"/>
  <c r="AH99" i="9"/>
  <c r="AH78" i="9"/>
  <c r="AH86" i="9" s="1"/>
  <c r="AH65" i="9"/>
  <c r="AH83" i="9"/>
  <c r="AH64" i="9"/>
  <c r="AH63" i="9"/>
  <c r="AH62" i="9"/>
  <c r="AH61" i="9"/>
  <c r="AH70" i="9"/>
  <c r="Z171" i="9"/>
  <c r="Z170" i="9"/>
  <c r="Z169" i="9"/>
  <c r="Z168" i="9"/>
  <c r="Z167" i="9"/>
  <c r="AG72" i="9"/>
  <c r="AG71" i="9"/>
  <c r="AG73" i="9"/>
  <c r="AB142" i="9"/>
  <c r="AB156" i="9" s="1"/>
  <c r="G246" i="13"/>
  <c r="G140" i="13"/>
  <c r="G193" i="13"/>
  <c r="G300" i="13"/>
  <c r="G358" i="13"/>
  <c r="AE129" i="9" l="1"/>
  <c r="Z192" i="9"/>
  <c r="AF117" i="9"/>
  <c r="AF118" i="9" s="1"/>
  <c r="AA192" i="9"/>
  <c r="AQ300" i="22"/>
  <c r="AF128" i="9"/>
  <c r="AF129" i="9" s="1"/>
  <c r="AH242" i="9"/>
  <c r="AI241" i="9"/>
  <c r="AI243" i="9"/>
  <c r="AI238" i="9"/>
  <c r="AE184" i="9"/>
  <c r="AE185" i="9" s="1"/>
  <c r="AE105" i="9"/>
  <c r="AE141" i="9" s="1"/>
  <c r="AE155" i="9" s="1"/>
  <c r="AE140" i="9"/>
  <c r="AE154" i="9" s="1"/>
  <c r="AF101" i="9"/>
  <c r="AF102" i="9" s="1"/>
  <c r="AJ235" i="9"/>
  <c r="AJ241" i="9" s="1"/>
  <c r="AJ152" i="9"/>
  <c r="AI236" i="9"/>
  <c r="AI237" i="9" s="1"/>
  <c r="AI153" i="9"/>
  <c r="AQ268" i="22"/>
  <c r="AQ269" i="22"/>
  <c r="AI277" i="22"/>
  <c r="AI279" i="22" s="1"/>
  <c r="AC147" i="9"/>
  <c r="AC161" i="9" s="1"/>
  <c r="AC155" i="9"/>
  <c r="Y238" i="9"/>
  <c r="Y240" i="9" s="1"/>
  <c r="Y243" i="9"/>
  <c r="Y245" i="9" s="1"/>
  <c r="AF244" i="9"/>
  <c r="AF239" i="9"/>
  <c r="W241" i="9"/>
  <c r="X238" i="9"/>
  <c r="X240" i="9" s="1"/>
  <c r="X241" i="9" s="1"/>
  <c r="X243" i="9"/>
  <c r="X245" i="9" s="1"/>
  <c r="AH228" i="9"/>
  <c r="AG232" i="9"/>
  <c r="L89" i="13"/>
  <c r="I89" i="13"/>
  <c r="H89" i="13"/>
  <c r="K89" i="13"/>
  <c r="J89" i="13"/>
  <c r="AF97" i="9"/>
  <c r="AF98" i="9" s="1"/>
  <c r="AF121" i="9"/>
  <c r="AF122" i="9" s="1"/>
  <c r="AF125" i="9"/>
  <c r="AF126" i="9" s="1"/>
  <c r="AA169" i="9"/>
  <c r="K300" i="13"/>
  <c r="I300" i="13"/>
  <c r="L193" i="13"/>
  <c r="K246" i="13"/>
  <c r="I246" i="13"/>
  <c r="AA168" i="9"/>
  <c r="AA175" i="9"/>
  <c r="AA174" i="9"/>
  <c r="AA173" i="9"/>
  <c r="AA177" i="9"/>
  <c r="AA171" i="9"/>
  <c r="AA167" i="9"/>
  <c r="AA170" i="9"/>
  <c r="AF184" i="9"/>
  <c r="AF185" i="9" s="1"/>
  <c r="AG120" i="9"/>
  <c r="AE126" i="9"/>
  <c r="AG116" i="9"/>
  <c r="AG128" i="9" s="1"/>
  <c r="AG96" i="9"/>
  <c r="AG124" i="9"/>
  <c r="AH79" i="9"/>
  <c r="AH80" i="9"/>
  <c r="AH85" i="9"/>
  <c r="AH81" i="9"/>
  <c r="AH82" i="9"/>
  <c r="AH84" i="9"/>
  <c r="AH87" i="9"/>
  <c r="AR92" i="22"/>
  <c r="AR113" i="22"/>
  <c r="AQ210" i="22"/>
  <c r="AQ216" i="22"/>
  <c r="AQ213" i="22"/>
  <c r="AQ218" i="22"/>
  <c r="AQ211" i="22"/>
  <c r="AQ214" i="22"/>
  <c r="AQ217" i="22"/>
  <c r="AQ212" i="22"/>
  <c r="AQ215" i="22"/>
  <c r="AQ97" i="22"/>
  <c r="AQ98" i="22"/>
  <c r="AQ146" i="22"/>
  <c r="AQ148" i="22"/>
  <c r="AQ147" i="22"/>
  <c r="AQ240" i="22"/>
  <c r="AQ241" i="22"/>
  <c r="AR82" i="22"/>
  <c r="AR86" i="22"/>
  <c r="AR84" i="22"/>
  <c r="AR79" i="22"/>
  <c r="AR87" i="22"/>
  <c r="AR85" i="22"/>
  <c r="AR80" i="22"/>
  <c r="AR81" i="22"/>
  <c r="AQ101" i="22"/>
  <c r="AQ102" i="22"/>
  <c r="AQ100" i="22"/>
  <c r="AQ152" i="22"/>
  <c r="AQ150" i="22"/>
  <c r="AQ151" i="22"/>
  <c r="AQ292" i="22"/>
  <c r="AQ297" i="22"/>
  <c r="AR178" i="22"/>
  <c r="AR170" i="22"/>
  <c r="AR173" i="22"/>
  <c r="AR167" i="22"/>
  <c r="AR171" i="22"/>
  <c r="AR166" i="22"/>
  <c r="AR174" i="22"/>
  <c r="AR169" i="22"/>
  <c r="AR179" i="22"/>
  <c r="AR177" i="22"/>
  <c r="AR162" i="22"/>
  <c r="AR165" i="22"/>
  <c r="AR175" i="22"/>
  <c r="AR163" i="22"/>
  <c r="AR161" i="22"/>
  <c r="AR302" i="22"/>
  <c r="AR298" i="22"/>
  <c r="AR296" i="22"/>
  <c r="AR293" i="22"/>
  <c r="AQ294" i="22"/>
  <c r="AQ295" i="22" s="1"/>
  <c r="AQ299" i="22"/>
  <c r="AQ301" i="22" s="1"/>
  <c r="AQ105" i="22"/>
  <c r="AQ106" i="22"/>
  <c r="AQ191" i="22"/>
  <c r="AQ190" i="22"/>
  <c r="AQ188" i="22"/>
  <c r="AQ187" i="22"/>
  <c r="AQ186" i="22"/>
  <c r="AQ196" i="22"/>
  <c r="AQ209" i="22" s="1"/>
  <c r="AQ184" i="22"/>
  <c r="AQ185" i="22"/>
  <c r="AQ192" i="22"/>
  <c r="AQ189" i="22"/>
  <c r="AR208" i="22"/>
  <c r="AR286" i="22"/>
  <c r="AR287" i="22"/>
  <c r="AQ104" i="22"/>
  <c r="AQ223" i="22"/>
  <c r="AQ227" i="22"/>
  <c r="AQ224" i="22"/>
  <c r="AQ226" i="22"/>
  <c r="AQ225" i="22"/>
  <c r="AR280" i="22"/>
  <c r="AR275" i="22"/>
  <c r="AR278" i="22"/>
  <c r="AR274" i="22"/>
  <c r="AR276" i="22" s="1"/>
  <c r="AR281" i="22"/>
  <c r="AQ66" i="22"/>
  <c r="AQ68" i="22"/>
  <c r="AQ67" i="22"/>
  <c r="AQ74" i="22"/>
  <c r="AQ69" i="22"/>
  <c r="AQ234" i="22"/>
  <c r="AQ231" i="22"/>
  <c r="AQ230" i="22"/>
  <c r="AQ229" i="22"/>
  <c r="AQ233" i="22"/>
  <c r="AQ142" i="22"/>
  <c r="AQ144" i="22"/>
  <c r="AQ143" i="22"/>
  <c r="AQ246" i="22"/>
  <c r="AQ247" i="22"/>
  <c r="AR291" i="22"/>
  <c r="AR285" i="22"/>
  <c r="AR267" i="22"/>
  <c r="AR270" i="22" s="1"/>
  <c r="AR245" i="22"/>
  <c r="AR248" i="22" s="1"/>
  <c r="AR257" i="22"/>
  <c r="AR222" i="22"/>
  <c r="AR252" i="22"/>
  <c r="AR253" i="22" s="1"/>
  <c r="AR238" i="22"/>
  <c r="AR228" i="22"/>
  <c r="AR183" i="22"/>
  <c r="AR153" i="22"/>
  <c r="AR145" i="22"/>
  <c r="AR137" i="22"/>
  <c r="AR138" i="22" s="1"/>
  <c r="AR149" i="22"/>
  <c r="AR141" i="22"/>
  <c r="AR107" i="22"/>
  <c r="AR78" i="22"/>
  <c r="AR103" i="22"/>
  <c r="AR99" i="22"/>
  <c r="AR95" i="22"/>
  <c r="AR91" i="22"/>
  <c r="AR70" i="22"/>
  <c r="AR83" i="22"/>
  <c r="AR63" i="22"/>
  <c r="AR62" i="22"/>
  <c r="AR64" i="22"/>
  <c r="AR65" i="22"/>
  <c r="AR61" i="22"/>
  <c r="AQ72" i="22"/>
  <c r="AQ73" i="22"/>
  <c r="AQ71" i="22"/>
  <c r="AQ168" i="22"/>
  <c r="AQ176" i="22"/>
  <c r="AQ172" i="22"/>
  <c r="AQ160" i="22"/>
  <c r="AQ164" i="22"/>
  <c r="AQ130" i="22"/>
  <c r="AQ118" i="22"/>
  <c r="AQ126" i="22"/>
  <c r="AQ114" i="22"/>
  <c r="AQ122" i="22"/>
  <c r="AQ262" i="22"/>
  <c r="AQ258" i="22"/>
  <c r="AS290" i="22"/>
  <c r="AS256" i="22"/>
  <c r="AS261" i="22" s="1"/>
  <c r="AS263" i="22" s="1"/>
  <c r="AS284" i="22"/>
  <c r="AS244" i="22"/>
  <c r="AS266" i="22"/>
  <c r="AS237" i="22"/>
  <c r="AS239" i="22" s="1"/>
  <c r="AS221" i="22"/>
  <c r="AS251" i="22"/>
  <c r="AS136" i="22"/>
  <c r="AS159" i="22" s="1"/>
  <c r="AS182" i="22"/>
  <c r="AS195" i="22" s="1"/>
  <c r="AS77" i="22"/>
  <c r="AS90" i="22"/>
  <c r="AT59" i="22"/>
  <c r="AS60" i="22"/>
  <c r="AQ132" i="22"/>
  <c r="AQ129" i="22"/>
  <c r="AQ121" i="22"/>
  <c r="AQ125" i="22"/>
  <c r="AQ120" i="22"/>
  <c r="AQ128" i="22"/>
  <c r="AQ123" i="22"/>
  <c r="AQ117" i="22"/>
  <c r="AQ131" i="22"/>
  <c r="AQ116" i="22"/>
  <c r="AQ124" i="22"/>
  <c r="AQ119" i="22"/>
  <c r="AQ115" i="22"/>
  <c r="AQ127" i="22"/>
  <c r="AQ133" i="22"/>
  <c r="AQ93" i="22"/>
  <c r="AQ94" i="22"/>
  <c r="AQ96" i="22"/>
  <c r="AQ140" i="22"/>
  <c r="AQ139" i="22"/>
  <c r="AQ271" i="22"/>
  <c r="AQ272" i="22"/>
  <c r="AQ273" i="22"/>
  <c r="AG101" i="9"/>
  <c r="AG102" i="9" s="1"/>
  <c r="AE144" i="9"/>
  <c r="AE158" i="9" s="1"/>
  <c r="AE130" i="9"/>
  <c r="AF140" i="9"/>
  <c r="AF154" i="9" s="1"/>
  <c r="AF105" i="9"/>
  <c r="AG92" i="9"/>
  <c r="AD146" i="9"/>
  <c r="AD160" i="9" s="1"/>
  <c r="AD130" i="9"/>
  <c r="AD144" i="9"/>
  <c r="AD158" i="9" s="1"/>
  <c r="AC197" i="9"/>
  <c r="AC190" i="9"/>
  <c r="AC202" i="9"/>
  <c r="AC191" i="9"/>
  <c r="AD142" i="9"/>
  <c r="AD156" i="9" s="1"/>
  <c r="AI232" i="9"/>
  <c r="AI228" i="9"/>
  <c r="AB148" i="9"/>
  <c r="AB162" i="9" s="1"/>
  <c r="G194" i="13"/>
  <c r="G141" i="13"/>
  <c r="G359" i="13"/>
  <c r="G301" i="13"/>
  <c r="G247" i="13"/>
  <c r="AH206" i="9"/>
  <c r="AH68" i="9"/>
  <c r="AH67" i="9"/>
  <c r="AH74" i="9"/>
  <c r="AH124" i="9" s="1"/>
  <c r="AH66" i="9"/>
  <c r="AH69" i="9"/>
  <c r="AH71" i="9"/>
  <c r="AH72" i="9"/>
  <c r="AH73" i="9"/>
  <c r="H300" i="13"/>
  <c r="H246" i="13"/>
  <c r="H358" i="13"/>
  <c r="H193" i="13"/>
  <c r="H140" i="13"/>
  <c r="AJ226" i="9"/>
  <c r="AJ210" i="9"/>
  <c r="AJ200" i="9"/>
  <c r="AJ205" i="9" s="1"/>
  <c r="AJ207" i="9" s="1"/>
  <c r="AJ188" i="9"/>
  <c r="AJ195" i="9"/>
  <c r="AJ181" i="9"/>
  <c r="AJ183" i="9" s="1"/>
  <c r="AJ165" i="9"/>
  <c r="AJ138" i="9"/>
  <c r="AJ114" i="9"/>
  <c r="AJ90" i="9"/>
  <c r="AJ60" i="9"/>
  <c r="AK59" i="9"/>
  <c r="AJ77" i="9"/>
  <c r="Z178" i="9"/>
  <c r="AI227" i="9"/>
  <c r="AI229" i="9" s="1"/>
  <c r="AI211" i="9"/>
  <c r="AI212" i="9" s="1"/>
  <c r="AI201" i="9"/>
  <c r="AI196" i="9"/>
  <c r="AI197" i="9" s="1"/>
  <c r="AI189" i="9"/>
  <c r="AI172" i="9"/>
  <c r="AI182" i="9"/>
  <c r="AI166" i="9"/>
  <c r="AI139" i="9"/>
  <c r="AI127" i="9"/>
  <c r="AI131" i="9"/>
  <c r="AI123" i="9"/>
  <c r="AI115" i="9"/>
  <c r="AI119" i="9"/>
  <c r="AI91" i="9"/>
  <c r="AI70" i="9"/>
  <c r="AI107" i="9"/>
  <c r="AI103" i="9"/>
  <c r="AI99" i="9"/>
  <c r="AI95" i="9"/>
  <c r="AI78" i="9"/>
  <c r="AI80" i="9" s="1"/>
  <c r="AI65" i="9"/>
  <c r="AI83" i="9"/>
  <c r="AI64" i="9"/>
  <c r="AI63" i="9"/>
  <c r="AI62" i="9"/>
  <c r="AI61" i="9"/>
  <c r="AI242" i="9" l="1"/>
  <c r="AF143" i="9"/>
  <c r="AF157" i="9" s="1"/>
  <c r="AE146" i="9"/>
  <c r="AE160" i="9" s="1"/>
  <c r="AE106" i="9"/>
  <c r="AE142" i="9" s="1"/>
  <c r="AE156" i="9" s="1"/>
  <c r="AR300" i="22"/>
  <c r="G90" i="13"/>
  <c r="J90" i="13" s="1"/>
  <c r="AJ243" i="9"/>
  <c r="AJ238" i="9"/>
  <c r="AC192" i="9"/>
  <c r="AJ246" i="9"/>
  <c r="AK235" i="9"/>
  <c r="AK238" i="9" s="1"/>
  <c r="AK152" i="9"/>
  <c r="AJ236" i="9"/>
  <c r="AJ237" i="9" s="1"/>
  <c r="AJ153" i="9"/>
  <c r="AR268" i="22"/>
  <c r="AR269" i="22"/>
  <c r="AH232" i="9"/>
  <c r="AH239" i="9" s="1"/>
  <c r="Y241" i="9"/>
  <c r="AH92" i="9"/>
  <c r="Y246" i="9"/>
  <c r="AG239" i="9"/>
  <c r="AG244" i="9"/>
  <c r="X246" i="9"/>
  <c r="AI239" i="9"/>
  <c r="AI240" i="9" s="1"/>
  <c r="AI244" i="9"/>
  <c r="AI245" i="9" s="1"/>
  <c r="AH96" i="9"/>
  <c r="AG121" i="9"/>
  <c r="AG122" i="9" s="1"/>
  <c r="AG125" i="9"/>
  <c r="AG126" i="9" s="1"/>
  <c r="AG117" i="9"/>
  <c r="AG118" i="9" s="1"/>
  <c r="Z212" i="9"/>
  <c r="L194" i="13"/>
  <c r="I247" i="13"/>
  <c r="K247" i="13"/>
  <c r="K301" i="13"/>
  <c r="I301" i="13"/>
  <c r="AC177" i="9"/>
  <c r="AC173" i="9"/>
  <c r="AC175" i="9"/>
  <c r="AC174" i="9"/>
  <c r="AA178" i="9"/>
  <c r="AG97" i="9"/>
  <c r="AG98" i="9" s="1"/>
  <c r="AH116" i="9"/>
  <c r="AE145" i="9"/>
  <c r="AE159" i="9" s="1"/>
  <c r="AH100" i="9"/>
  <c r="AH120" i="9"/>
  <c r="AI81" i="9"/>
  <c r="AH97" i="9"/>
  <c r="AH98" i="9" s="1"/>
  <c r="AH125" i="9"/>
  <c r="AH126" i="9" s="1"/>
  <c r="AS177" i="22"/>
  <c r="AS169" i="22"/>
  <c r="AS175" i="22"/>
  <c r="AS173" i="22"/>
  <c r="AS178" i="22"/>
  <c r="AS167" i="22"/>
  <c r="AS171" i="22"/>
  <c r="AS174" i="22"/>
  <c r="AS165" i="22"/>
  <c r="AS179" i="22"/>
  <c r="AS170" i="22"/>
  <c r="AS163" i="22"/>
  <c r="AS166" i="22"/>
  <c r="AS161" i="22"/>
  <c r="AS162" i="22"/>
  <c r="AS302" i="22"/>
  <c r="AS293" i="22"/>
  <c r="AS298" i="22"/>
  <c r="AS296" i="22"/>
  <c r="AR97" i="22"/>
  <c r="AR98" i="22"/>
  <c r="AR148" i="22"/>
  <c r="AR146" i="22"/>
  <c r="AR147" i="22"/>
  <c r="AR247" i="22"/>
  <c r="AR246" i="22"/>
  <c r="AR66" i="22"/>
  <c r="AR74" i="22"/>
  <c r="AR68" i="22"/>
  <c r="AR67" i="22"/>
  <c r="AR69" i="22"/>
  <c r="AR100" i="22"/>
  <c r="AR101" i="22"/>
  <c r="AR102" i="22"/>
  <c r="AR273" i="22"/>
  <c r="AR271" i="22"/>
  <c r="AR272" i="22"/>
  <c r="AR294" i="22"/>
  <c r="AR295" i="22" s="1"/>
  <c r="AR299" i="22"/>
  <c r="AR301" i="22" s="1"/>
  <c r="AR105" i="22"/>
  <c r="AR106" i="22"/>
  <c r="AR192" i="22"/>
  <c r="AR190" i="22"/>
  <c r="AR188" i="22"/>
  <c r="AR187" i="22"/>
  <c r="AR191" i="22"/>
  <c r="AR186" i="22"/>
  <c r="AR196" i="22"/>
  <c r="AR209" i="22" s="1"/>
  <c r="AR189" i="22"/>
  <c r="AR185" i="22"/>
  <c r="AR184" i="22"/>
  <c r="AS291" i="22"/>
  <c r="AS285" i="22"/>
  <c r="AS267" i="22"/>
  <c r="AS270" i="22" s="1"/>
  <c r="AS257" i="22"/>
  <c r="AS245" i="22"/>
  <c r="AS248" i="22" s="1"/>
  <c r="AS238" i="22"/>
  <c r="AS228" i="22"/>
  <c r="AS252" i="22"/>
  <c r="AS253" i="22" s="1"/>
  <c r="AS222" i="22"/>
  <c r="AS183" i="22"/>
  <c r="AS153" i="22"/>
  <c r="AS149" i="22"/>
  <c r="AS145" i="22"/>
  <c r="AS141" i="22"/>
  <c r="AS107" i="22"/>
  <c r="AS99" i="22"/>
  <c r="AS91" i="22"/>
  <c r="AS103" i="22"/>
  <c r="AS95" i="22"/>
  <c r="AS137" i="22"/>
  <c r="AS138" i="22" s="1"/>
  <c r="AS70" i="22"/>
  <c r="AS65" i="22"/>
  <c r="AS83" i="22"/>
  <c r="AS78" i="22"/>
  <c r="AS62" i="22"/>
  <c r="AS63" i="22"/>
  <c r="AS64" i="22"/>
  <c r="AS61" i="22"/>
  <c r="AR233" i="22"/>
  <c r="AR231" i="22"/>
  <c r="AR230" i="22"/>
  <c r="AR234" i="22"/>
  <c r="AR229" i="22"/>
  <c r="AR297" i="22"/>
  <c r="AR292" i="22"/>
  <c r="AR217" i="22"/>
  <c r="AR218" i="22"/>
  <c r="AR215" i="22"/>
  <c r="AR216" i="22"/>
  <c r="AR211" i="22"/>
  <c r="AR214" i="22"/>
  <c r="AR212" i="22"/>
  <c r="AR210" i="22"/>
  <c r="AR213" i="22"/>
  <c r="AT290" i="22"/>
  <c r="AT284" i="22"/>
  <c r="AT256" i="22"/>
  <c r="AT261" i="22" s="1"/>
  <c r="AT263" i="22" s="1"/>
  <c r="AT266" i="22"/>
  <c r="AT237" i="22"/>
  <c r="AT239" i="22" s="1"/>
  <c r="AT244" i="22"/>
  <c r="AT251" i="22"/>
  <c r="AT221" i="22"/>
  <c r="AT182" i="22"/>
  <c r="AT195" i="22" s="1"/>
  <c r="AT136" i="22"/>
  <c r="AT159" i="22" s="1"/>
  <c r="AT90" i="22"/>
  <c r="AT77" i="22"/>
  <c r="AT60" i="22"/>
  <c r="AU59" i="22"/>
  <c r="AS281" i="22"/>
  <c r="AS275" i="22"/>
  <c r="AS274" i="22"/>
  <c r="AS276" i="22" s="1"/>
  <c r="AS280" i="22"/>
  <c r="AS278" i="22"/>
  <c r="AR104" i="22"/>
  <c r="AR240" i="22"/>
  <c r="AR241" i="22"/>
  <c r="AS113" i="22"/>
  <c r="AS92" i="22"/>
  <c r="AR176" i="22"/>
  <c r="AR168" i="22"/>
  <c r="AR160" i="22"/>
  <c r="AR172" i="22"/>
  <c r="AR164" i="22"/>
  <c r="AR130" i="22"/>
  <c r="AR118" i="22"/>
  <c r="AR126" i="22"/>
  <c r="AR114" i="22"/>
  <c r="AR122" i="22"/>
  <c r="AR144" i="22"/>
  <c r="AR143" i="22"/>
  <c r="AR142" i="22"/>
  <c r="AS81" i="22"/>
  <c r="AS85" i="22"/>
  <c r="AS87" i="22"/>
  <c r="AS82" i="22"/>
  <c r="AS80" i="22"/>
  <c r="AS86" i="22"/>
  <c r="AS79" i="22"/>
  <c r="AS84" i="22"/>
  <c r="AS286" i="22"/>
  <c r="AS287" i="22"/>
  <c r="AR73" i="22"/>
  <c r="AR71" i="22"/>
  <c r="AR72" i="22"/>
  <c r="AR151" i="22"/>
  <c r="AR150" i="22"/>
  <c r="AR152" i="22"/>
  <c r="AR224" i="22"/>
  <c r="AR226" i="22"/>
  <c r="AR223" i="22"/>
  <c r="AR225" i="22"/>
  <c r="AR227" i="22"/>
  <c r="AR128" i="22"/>
  <c r="AR120" i="22"/>
  <c r="AR133" i="22"/>
  <c r="AR124" i="22"/>
  <c r="AR125" i="22"/>
  <c r="AR123" i="22"/>
  <c r="AR132" i="22"/>
  <c r="AR117" i="22"/>
  <c r="AR131" i="22"/>
  <c r="AR121" i="22"/>
  <c r="AR116" i="22"/>
  <c r="AR119" i="22"/>
  <c r="AR115" i="22"/>
  <c r="AR129" i="22"/>
  <c r="AR127" i="22"/>
  <c r="AS208" i="22"/>
  <c r="AR96" i="22"/>
  <c r="AR93" i="22"/>
  <c r="AR94" i="22"/>
  <c r="AR140" i="22"/>
  <c r="AR139" i="22"/>
  <c r="AR262" i="22"/>
  <c r="AR258" i="22"/>
  <c r="AI82" i="9"/>
  <c r="AI84" i="9"/>
  <c r="AG143" i="9"/>
  <c r="AG157" i="9" s="1"/>
  <c r="AG129" i="9"/>
  <c r="AI86" i="9"/>
  <c r="AG104" i="9"/>
  <c r="AG93" i="9"/>
  <c r="AG94" i="9" s="1"/>
  <c r="AF106" i="9"/>
  <c r="AF142" i="9" s="1"/>
  <c r="AF156" i="9" s="1"/>
  <c r="AF141" i="9"/>
  <c r="AF155" i="9" s="1"/>
  <c r="AI85" i="9"/>
  <c r="AI87" i="9"/>
  <c r="AE147" i="9"/>
  <c r="AE161" i="9" s="1"/>
  <c r="AI79" i="9"/>
  <c r="AF130" i="9"/>
  <c r="AF145" i="9" s="1"/>
  <c r="AF159" i="9" s="1"/>
  <c r="AF144" i="9"/>
  <c r="AF158" i="9" s="1"/>
  <c r="AD147" i="9"/>
  <c r="AD161" i="9" s="1"/>
  <c r="AC169" i="9"/>
  <c r="AC167" i="9"/>
  <c r="AC168" i="9"/>
  <c r="AC170" i="9"/>
  <c r="AC171" i="9"/>
  <c r="AD145" i="9"/>
  <c r="AD159" i="9" s="1"/>
  <c r="AJ87" i="9"/>
  <c r="AJ85" i="9"/>
  <c r="AJ86" i="9"/>
  <c r="AJ84" i="9"/>
  <c r="AJ81" i="9"/>
  <c r="AJ80" i="9"/>
  <c r="AJ79" i="9"/>
  <c r="AJ82" i="9"/>
  <c r="AK226" i="9"/>
  <c r="AK188" i="9"/>
  <c r="AK210" i="9"/>
  <c r="AK200" i="9"/>
  <c r="AK205" i="9" s="1"/>
  <c r="AK207" i="9" s="1"/>
  <c r="AK195" i="9"/>
  <c r="AK181" i="9"/>
  <c r="AK183" i="9" s="1"/>
  <c r="AK165" i="9"/>
  <c r="AK138" i="9"/>
  <c r="AK114" i="9"/>
  <c r="AK90" i="9"/>
  <c r="AK60" i="9"/>
  <c r="AL59" i="9"/>
  <c r="AK77" i="9"/>
  <c r="AI72" i="9"/>
  <c r="AI71" i="9"/>
  <c r="AI73" i="9"/>
  <c r="AJ201" i="9"/>
  <c r="AJ202" i="9" s="1"/>
  <c r="AJ227" i="9"/>
  <c r="AJ229" i="9" s="1"/>
  <c r="AJ211" i="9"/>
  <c r="AJ189" i="9"/>
  <c r="AJ196" i="9"/>
  <c r="AJ197" i="9" s="1"/>
  <c r="AJ182" i="9"/>
  <c r="AJ166" i="9"/>
  <c r="AJ172" i="9"/>
  <c r="AJ139" i="9"/>
  <c r="AJ131" i="9"/>
  <c r="AJ123" i="9"/>
  <c r="AJ124" i="9" s="1"/>
  <c r="AJ127" i="9"/>
  <c r="AJ115" i="9"/>
  <c r="AJ119" i="9"/>
  <c r="AJ83" i="9"/>
  <c r="AJ107" i="9"/>
  <c r="AJ103" i="9"/>
  <c r="AJ99" i="9"/>
  <c r="AJ95" i="9"/>
  <c r="AJ91" i="9"/>
  <c r="AJ65" i="9"/>
  <c r="AJ64" i="9"/>
  <c r="AJ63" i="9"/>
  <c r="AJ62" i="9"/>
  <c r="AJ61" i="9"/>
  <c r="AJ70" i="9"/>
  <c r="AJ78" i="9"/>
  <c r="AJ92" i="9"/>
  <c r="AI206" i="9"/>
  <c r="AI74" i="9"/>
  <c r="AI67" i="9"/>
  <c r="AI66" i="9"/>
  <c r="AI69" i="9"/>
  <c r="AI68" i="9"/>
  <c r="AI96" i="9" s="1"/>
  <c r="AJ232" i="9"/>
  <c r="AJ228" i="9"/>
  <c r="G142" i="13"/>
  <c r="G360" i="13"/>
  <c r="G302" i="13"/>
  <c r="G248" i="13"/>
  <c r="G195" i="13"/>
  <c r="H247" i="13"/>
  <c r="H359" i="13"/>
  <c r="H194" i="13"/>
  <c r="H141" i="13"/>
  <c r="H301" i="13"/>
  <c r="AB202" i="9"/>
  <c r="AB197" i="9"/>
  <c r="AB190" i="9"/>
  <c r="AB191" i="9"/>
  <c r="K90" i="13" l="1"/>
  <c r="AF146" i="9"/>
  <c r="AF160" i="9" s="1"/>
  <c r="H90" i="13"/>
  <c r="G91" i="13"/>
  <c r="H91" i="13" s="1"/>
  <c r="L90" i="13"/>
  <c r="AS300" i="22"/>
  <c r="I90" i="13"/>
  <c r="AK246" i="9"/>
  <c r="AH244" i="9"/>
  <c r="AK241" i="9"/>
  <c r="AK243" i="9"/>
  <c r="AB192" i="9"/>
  <c r="AL235" i="9"/>
  <c r="AL238" i="9" s="1"/>
  <c r="AL152" i="9"/>
  <c r="AK236" i="9"/>
  <c r="AK242" i="9" s="1"/>
  <c r="AK153" i="9"/>
  <c r="AJ242" i="9"/>
  <c r="AS268" i="22"/>
  <c r="AS269" i="22"/>
  <c r="AH93" i="9"/>
  <c r="AH94" i="9" s="1"/>
  <c r="AH104" i="9"/>
  <c r="Z243" i="9"/>
  <c r="Z245" i="9" s="1"/>
  <c r="Z238" i="9"/>
  <c r="Z240" i="9" s="1"/>
  <c r="AJ239" i="9"/>
  <c r="AJ240" i="9" s="1"/>
  <c r="AJ244" i="9"/>
  <c r="AJ245" i="9" s="1"/>
  <c r="AH128" i="9"/>
  <c r="AH117" i="9"/>
  <c r="AH118" i="9" s="1"/>
  <c r="AH101" i="9"/>
  <c r="AH102" i="9" s="1"/>
  <c r="AI116" i="9"/>
  <c r="AA212" i="9"/>
  <c r="N195" i="13"/>
  <c r="M195" i="13"/>
  <c r="L195" i="13"/>
  <c r="K195" i="13"/>
  <c r="J195" i="13"/>
  <c r="I195" i="13"/>
  <c r="L248" i="13"/>
  <c r="K248" i="13"/>
  <c r="J248" i="13"/>
  <c r="I248" i="13"/>
  <c r="K302" i="13"/>
  <c r="J302" i="13"/>
  <c r="I302" i="13"/>
  <c r="L302" i="13"/>
  <c r="J360" i="13"/>
  <c r="I360" i="13"/>
  <c r="J142" i="13"/>
  <c r="I142" i="13"/>
  <c r="K142" i="13"/>
  <c r="AB173" i="9"/>
  <c r="AB175" i="9"/>
  <c r="AB174" i="9"/>
  <c r="AB177" i="9"/>
  <c r="AE148" i="9"/>
  <c r="AH184" i="9"/>
  <c r="AH185" i="9" s="1"/>
  <c r="AI120" i="9"/>
  <c r="AI121" i="9" s="1"/>
  <c r="AH121" i="9"/>
  <c r="AH122" i="9" s="1"/>
  <c r="AI124" i="9"/>
  <c r="AI100" i="9"/>
  <c r="AI97" i="9"/>
  <c r="AT174" i="22"/>
  <c r="AT178" i="22"/>
  <c r="AT167" i="22"/>
  <c r="AT171" i="22"/>
  <c r="AT166" i="22"/>
  <c r="AT179" i="22"/>
  <c r="AT169" i="22"/>
  <c r="AT177" i="22"/>
  <c r="AT175" i="22"/>
  <c r="AT170" i="22"/>
  <c r="AT165" i="22"/>
  <c r="AT163" i="22"/>
  <c r="AT161" i="22"/>
  <c r="AT173" i="22"/>
  <c r="AT162" i="22"/>
  <c r="AT287" i="22"/>
  <c r="AT286" i="22"/>
  <c r="AS93" i="22"/>
  <c r="AS94" i="22"/>
  <c r="AS96" i="22"/>
  <c r="AS226" i="22"/>
  <c r="AS223" i="22"/>
  <c r="AS227" i="22"/>
  <c r="AS225" i="22"/>
  <c r="AS224" i="22"/>
  <c r="AS297" i="22"/>
  <c r="AS292" i="22"/>
  <c r="AT208" i="22"/>
  <c r="AT302" i="22"/>
  <c r="AT298" i="22"/>
  <c r="AT293" i="22"/>
  <c r="AT296" i="22"/>
  <c r="AS101" i="22"/>
  <c r="AS102" i="22"/>
  <c r="AS100" i="22"/>
  <c r="AS168" i="22"/>
  <c r="AS176" i="22"/>
  <c r="AS172" i="22"/>
  <c r="AS160" i="22"/>
  <c r="AS164" i="22"/>
  <c r="AS118" i="22"/>
  <c r="AS126" i="22"/>
  <c r="AS114" i="22"/>
  <c r="AS122" i="22"/>
  <c r="AS130" i="22"/>
  <c r="AS104" i="22"/>
  <c r="AS234" i="22"/>
  <c r="AS233" i="22"/>
  <c r="AS229" i="22"/>
  <c r="AS231" i="22"/>
  <c r="AS230" i="22"/>
  <c r="AS216" i="22"/>
  <c r="AS218" i="22"/>
  <c r="AS214" i="22"/>
  <c r="AS211" i="22"/>
  <c r="AS212" i="22"/>
  <c r="AS217" i="22"/>
  <c r="AS215" i="22"/>
  <c r="AS210" i="22"/>
  <c r="AS213" i="22"/>
  <c r="AS69" i="22"/>
  <c r="AS68" i="22"/>
  <c r="AS66" i="22"/>
  <c r="AS74" i="22"/>
  <c r="AS67" i="22"/>
  <c r="AS144" i="22"/>
  <c r="AS142" i="22"/>
  <c r="AS143" i="22"/>
  <c r="AS240" i="22"/>
  <c r="AS241" i="22"/>
  <c r="AU290" i="22"/>
  <c r="AU284" i="22"/>
  <c r="AU256" i="22"/>
  <c r="AU261" i="22" s="1"/>
  <c r="AU263" i="22" s="1"/>
  <c r="AU244" i="22"/>
  <c r="AU266" i="22"/>
  <c r="AU251" i="22"/>
  <c r="AU237" i="22"/>
  <c r="AU239" i="22" s="1"/>
  <c r="AU221" i="22"/>
  <c r="AU182" i="22"/>
  <c r="AU195" i="22" s="1"/>
  <c r="AU136" i="22"/>
  <c r="AU159" i="22" s="1"/>
  <c r="AU90" i="22"/>
  <c r="AU60" i="22"/>
  <c r="AV59" i="22"/>
  <c r="AU77" i="22"/>
  <c r="AS71" i="22"/>
  <c r="AS73" i="22"/>
  <c r="AS72" i="22"/>
  <c r="AS148" i="22"/>
  <c r="AS146" i="22"/>
  <c r="AS147" i="22"/>
  <c r="AS246" i="22"/>
  <c r="AS247" i="22"/>
  <c r="AT257" i="22"/>
  <c r="AT291" i="22"/>
  <c r="AT285" i="22"/>
  <c r="AT267" i="22"/>
  <c r="AT270" i="22" s="1"/>
  <c r="AT245" i="22"/>
  <c r="AT248" i="22" s="1"/>
  <c r="AT252" i="22"/>
  <c r="AT253" i="22" s="1"/>
  <c r="AT238" i="22"/>
  <c r="AT228" i="22"/>
  <c r="AT222" i="22"/>
  <c r="AT183" i="22"/>
  <c r="AT153" i="22"/>
  <c r="AT149" i="22"/>
  <c r="AT145" i="22"/>
  <c r="AT141" i="22"/>
  <c r="AT107" i="22"/>
  <c r="AT137" i="22"/>
  <c r="AT138" i="22" s="1"/>
  <c r="AT65" i="22"/>
  <c r="AT83" i="22"/>
  <c r="AT64" i="22"/>
  <c r="AT78" i="22"/>
  <c r="AT61" i="22"/>
  <c r="AT103" i="22"/>
  <c r="AT99" i="22"/>
  <c r="AT91" i="22"/>
  <c r="AT63" i="22"/>
  <c r="AT62" i="22"/>
  <c r="AT95" i="22"/>
  <c r="AT70" i="22"/>
  <c r="AS140" i="22"/>
  <c r="AS139" i="22"/>
  <c r="AS150" i="22"/>
  <c r="AS152" i="22"/>
  <c r="AS151" i="22"/>
  <c r="AS262" i="22"/>
  <c r="AS258" i="22"/>
  <c r="AS299" i="22"/>
  <c r="AS301" i="22" s="1"/>
  <c r="AS294" i="22"/>
  <c r="AS295" i="22" s="1"/>
  <c r="AT80" i="22"/>
  <c r="AT84" i="22"/>
  <c r="AT87" i="22"/>
  <c r="AT82" i="22"/>
  <c r="AT85" i="22"/>
  <c r="AT86" i="22"/>
  <c r="AT81" i="22"/>
  <c r="AT79" i="22"/>
  <c r="AT274" i="22"/>
  <c r="AT276" i="22" s="1"/>
  <c r="AT280" i="22"/>
  <c r="AT278" i="22"/>
  <c r="AT281" i="22"/>
  <c r="AT275" i="22"/>
  <c r="AS97" i="22"/>
  <c r="AS98" i="22"/>
  <c r="AS272" i="22"/>
  <c r="AS273" i="22"/>
  <c r="AS271" i="22"/>
  <c r="AS132" i="22"/>
  <c r="AS127" i="22"/>
  <c r="AS119" i="22"/>
  <c r="AS131" i="22"/>
  <c r="AS123" i="22"/>
  <c r="AS128" i="22"/>
  <c r="AS117" i="22"/>
  <c r="AS121" i="22"/>
  <c r="AS116" i="22"/>
  <c r="AS115" i="22"/>
  <c r="AS129" i="22"/>
  <c r="AS124" i="22"/>
  <c r="AS133" i="22"/>
  <c r="AS120" i="22"/>
  <c r="AS125" i="22"/>
  <c r="AT113" i="22"/>
  <c r="AT92" i="22"/>
  <c r="AS106" i="22"/>
  <c r="AS105" i="22"/>
  <c r="AS191" i="22"/>
  <c r="AS189" i="22"/>
  <c r="AS188" i="22"/>
  <c r="AS187" i="22"/>
  <c r="AS186" i="22"/>
  <c r="AS196" i="22"/>
  <c r="AS209" i="22" s="1"/>
  <c r="AS185" i="22"/>
  <c r="AS192" i="22"/>
  <c r="AS184" i="22"/>
  <c r="AS190" i="22"/>
  <c r="AF148" i="9"/>
  <c r="AF162" i="9" s="1"/>
  <c r="AG144" i="9"/>
  <c r="AG158" i="9" s="1"/>
  <c r="AG130" i="9"/>
  <c r="AG145" i="9" s="1"/>
  <c r="AG159" i="9" s="1"/>
  <c r="AG140" i="9"/>
  <c r="AG154" i="9" s="1"/>
  <c r="AG105" i="9"/>
  <c r="AF147" i="9"/>
  <c r="AF161" i="9" s="1"/>
  <c r="AG184" i="9"/>
  <c r="AG185" i="9" s="1"/>
  <c r="AI92" i="9"/>
  <c r="R25" i="13"/>
  <c r="Q25" i="13" s="1"/>
  <c r="AC178" i="9"/>
  <c r="AD148" i="9"/>
  <c r="AD162" i="9" s="1"/>
  <c r="AJ144" i="9"/>
  <c r="AJ158" i="9" s="1"/>
  <c r="AJ145" i="9"/>
  <c r="AJ159" i="9" s="1"/>
  <c r="AJ143" i="9"/>
  <c r="AJ157" i="9" s="1"/>
  <c r="AJ140" i="9"/>
  <c r="AJ154" i="9" s="1"/>
  <c r="AB169" i="9"/>
  <c r="AB168" i="9"/>
  <c r="AB167" i="9"/>
  <c r="AB170" i="9"/>
  <c r="AB171" i="9"/>
  <c r="H142" i="13"/>
  <c r="H360" i="13"/>
  <c r="H195" i="13"/>
  <c r="H248" i="13"/>
  <c r="H302" i="13"/>
  <c r="AJ98" i="9"/>
  <c r="AJ97" i="9"/>
  <c r="AJ126" i="9"/>
  <c r="AJ125" i="9"/>
  <c r="AJ73" i="9"/>
  <c r="AJ71" i="9"/>
  <c r="AJ72" i="9"/>
  <c r="AJ102" i="9"/>
  <c r="AJ101" i="9"/>
  <c r="AJ100" i="9"/>
  <c r="AJ106" i="9"/>
  <c r="AJ105" i="9"/>
  <c r="AJ148" i="9"/>
  <c r="AJ162" i="9" s="1"/>
  <c r="AJ147" i="9"/>
  <c r="AJ161" i="9" s="1"/>
  <c r="AJ146" i="9"/>
  <c r="AJ160" i="9" s="1"/>
  <c r="AJ142" i="9"/>
  <c r="AJ156" i="9" s="1"/>
  <c r="AJ141" i="9"/>
  <c r="AJ155" i="9" s="1"/>
  <c r="AK82" i="9"/>
  <c r="AK81" i="9"/>
  <c r="AK80" i="9"/>
  <c r="AK79" i="9"/>
  <c r="AK86" i="9"/>
  <c r="AK85" i="9"/>
  <c r="AK87" i="9"/>
  <c r="AK84" i="9"/>
  <c r="AJ104" i="9"/>
  <c r="AJ177" i="9"/>
  <c r="AJ175" i="9"/>
  <c r="AJ173" i="9"/>
  <c r="AJ178" i="9"/>
  <c r="AJ176" i="9"/>
  <c r="AJ174" i="9"/>
  <c r="AL226" i="9"/>
  <c r="AL195" i="9"/>
  <c r="AL188" i="9"/>
  <c r="AL210" i="9"/>
  <c r="AL200" i="9"/>
  <c r="AL205" i="9" s="1"/>
  <c r="AL207" i="9" s="1"/>
  <c r="AL181" i="9"/>
  <c r="AL183" i="9" s="1"/>
  <c r="AL165" i="9"/>
  <c r="AL138" i="9"/>
  <c r="AL114" i="9"/>
  <c r="AL77" i="9"/>
  <c r="AL90" i="9"/>
  <c r="AL60" i="9"/>
  <c r="AM59" i="9"/>
  <c r="G303" i="13"/>
  <c r="G249" i="13"/>
  <c r="G143" i="13"/>
  <c r="G196" i="13"/>
  <c r="G361" i="13"/>
  <c r="AJ212" i="9"/>
  <c r="AJ169" i="9"/>
  <c r="AJ168" i="9"/>
  <c r="AJ171" i="9"/>
  <c r="AJ167" i="9"/>
  <c r="AJ170" i="9"/>
  <c r="AK201" i="9"/>
  <c r="AK202" i="9" s="1"/>
  <c r="AK227" i="9"/>
  <c r="AK229" i="9" s="1"/>
  <c r="AK211" i="9"/>
  <c r="AK212" i="9" s="1"/>
  <c r="AK189" i="9"/>
  <c r="AK196" i="9"/>
  <c r="AK197" i="9" s="1"/>
  <c r="AK182" i="9"/>
  <c r="AK166" i="9"/>
  <c r="AK172" i="9"/>
  <c r="AK139" i="9"/>
  <c r="AK127" i="9"/>
  <c r="AK119" i="9"/>
  <c r="AK115" i="9"/>
  <c r="AK131" i="9"/>
  <c r="AK123" i="9"/>
  <c r="AK124" i="9" s="1"/>
  <c r="AK107" i="9"/>
  <c r="AK78" i="9"/>
  <c r="AK103" i="9"/>
  <c r="AK99" i="9"/>
  <c r="AK95" i="9"/>
  <c r="AK91" i="9"/>
  <c r="AK65" i="9"/>
  <c r="AK64" i="9"/>
  <c r="AK63" i="9"/>
  <c r="AK62" i="9"/>
  <c r="AK61" i="9"/>
  <c r="AK83" i="9"/>
  <c r="AK70" i="9"/>
  <c r="AJ120" i="9"/>
  <c r="AJ122" i="9"/>
  <c r="AJ121" i="9"/>
  <c r="AJ184" i="9"/>
  <c r="AJ185" i="9"/>
  <c r="AK92" i="9"/>
  <c r="AJ206" i="9"/>
  <c r="AJ66" i="9"/>
  <c r="AJ74" i="9"/>
  <c r="AJ69" i="9"/>
  <c r="AJ68" i="9"/>
  <c r="AJ67" i="9"/>
  <c r="AJ116" i="9"/>
  <c r="AJ117" i="9"/>
  <c r="AJ118" i="9"/>
  <c r="AJ96" i="9"/>
  <c r="AJ94" i="9"/>
  <c r="AJ93" i="9"/>
  <c r="AJ130" i="9"/>
  <c r="AJ129" i="9"/>
  <c r="AJ128" i="9"/>
  <c r="AJ191" i="9"/>
  <c r="AJ190" i="9"/>
  <c r="AK232" i="9"/>
  <c r="AK228" i="9"/>
  <c r="I91" i="13" l="1"/>
  <c r="J91" i="13"/>
  <c r="AT300" i="22"/>
  <c r="L91" i="13"/>
  <c r="K91" i="13"/>
  <c r="AH140" i="9"/>
  <c r="AH154" i="9" s="1"/>
  <c r="AK237" i="9"/>
  <c r="AL241" i="9"/>
  <c r="G92" i="13"/>
  <c r="I92" i="13" s="1"/>
  <c r="AL243" i="9"/>
  <c r="AL246" i="9"/>
  <c r="AH105" i="9"/>
  <c r="AH106" i="9" s="1"/>
  <c r="AH142" i="9" s="1"/>
  <c r="AH156" i="9" s="1"/>
  <c r="AM235" i="9"/>
  <c r="AM241" i="9" s="1"/>
  <c r="AM152" i="9"/>
  <c r="AL236" i="9"/>
  <c r="AL242" i="9" s="1"/>
  <c r="AL153" i="9"/>
  <c r="AT268" i="22"/>
  <c r="AT269" i="22"/>
  <c r="AK277" i="22"/>
  <c r="AK279" i="22" s="1"/>
  <c r="AE190" i="9"/>
  <c r="AE162" i="9"/>
  <c r="AE169" i="9" s="1"/>
  <c r="AH129" i="9"/>
  <c r="AH144" i="9" s="1"/>
  <c r="AH158" i="9" s="1"/>
  <c r="AH143" i="9"/>
  <c r="AH157" i="9" s="1"/>
  <c r="AK239" i="9"/>
  <c r="AK240" i="9" s="1"/>
  <c r="AK244" i="9"/>
  <c r="AK245" i="9" s="1"/>
  <c r="AA243" i="9"/>
  <c r="AA245" i="9" s="1"/>
  <c r="AA246" i="9" s="1"/>
  <c r="AA238" i="9"/>
  <c r="AA240" i="9" s="1"/>
  <c r="AA241" i="9" s="1"/>
  <c r="Z241" i="9"/>
  <c r="Z246" i="9"/>
  <c r="AI117" i="9"/>
  <c r="AI128" i="9"/>
  <c r="AI129" i="9" s="1"/>
  <c r="AE191" i="9"/>
  <c r="AE202" i="9"/>
  <c r="AC212" i="9"/>
  <c r="K143" i="13"/>
  <c r="J143" i="13"/>
  <c r="I143" i="13"/>
  <c r="J249" i="13"/>
  <c r="I249" i="13"/>
  <c r="L249" i="13"/>
  <c r="K249" i="13"/>
  <c r="N196" i="13"/>
  <c r="M196" i="13"/>
  <c r="L196" i="13"/>
  <c r="K196" i="13"/>
  <c r="J196" i="13"/>
  <c r="I196" i="13"/>
  <c r="L303" i="13"/>
  <c r="K303" i="13"/>
  <c r="J303" i="13"/>
  <c r="I303" i="13"/>
  <c r="J361" i="13"/>
  <c r="I361" i="13"/>
  <c r="AI125" i="9"/>
  <c r="AI126" i="9" s="1"/>
  <c r="AI101" i="9"/>
  <c r="AI98" i="9"/>
  <c r="AI122" i="9"/>
  <c r="AT102" i="22"/>
  <c r="AT101" i="22"/>
  <c r="AT100" i="22"/>
  <c r="AT104" i="22"/>
  <c r="AT241" i="22"/>
  <c r="AT240" i="22"/>
  <c r="AV290" i="22"/>
  <c r="AV256" i="22"/>
  <c r="AV261" i="22" s="1"/>
  <c r="AV263" i="22" s="1"/>
  <c r="AV284" i="22"/>
  <c r="AV266" i="22"/>
  <c r="AV251" i="22"/>
  <c r="AV237" i="22"/>
  <c r="AV239" i="22" s="1"/>
  <c r="AV244" i="22"/>
  <c r="AV221" i="22"/>
  <c r="AV182" i="22"/>
  <c r="AV195" i="22" s="1"/>
  <c r="AV136" i="22"/>
  <c r="AV159" i="22" s="1"/>
  <c r="AV90" i="22"/>
  <c r="AV77" i="22"/>
  <c r="AV60" i="22"/>
  <c r="AW59" i="22"/>
  <c r="AU278" i="22"/>
  <c r="AU281" i="22"/>
  <c r="AU275" i="22"/>
  <c r="AU274" i="22"/>
  <c r="AU276" i="22" s="1"/>
  <c r="AU280" i="22"/>
  <c r="AT299" i="22"/>
  <c r="AT301" i="22" s="1"/>
  <c r="AT294" i="22"/>
  <c r="AT295" i="22" s="1"/>
  <c r="AT106" i="22"/>
  <c r="AT105" i="22"/>
  <c r="AT143" i="22"/>
  <c r="AT144" i="22"/>
  <c r="AT142" i="22"/>
  <c r="AU291" i="22"/>
  <c r="AU285" i="22"/>
  <c r="AU257" i="22"/>
  <c r="AU238" i="22"/>
  <c r="AU267" i="22"/>
  <c r="AU270" i="22" s="1"/>
  <c r="AU245" i="22"/>
  <c r="AU248" i="22" s="1"/>
  <c r="AU252" i="22"/>
  <c r="AU253" i="22" s="1"/>
  <c r="AU228" i="22"/>
  <c r="AU222" i="22"/>
  <c r="AU183" i="22"/>
  <c r="AU149" i="22"/>
  <c r="AU145" i="22"/>
  <c r="AU141" i="22"/>
  <c r="AU137" i="22"/>
  <c r="AU138" i="22" s="1"/>
  <c r="AU153" i="22"/>
  <c r="AU107" i="22"/>
  <c r="AU83" i="22"/>
  <c r="AU70" i="22"/>
  <c r="AU78" i="22"/>
  <c r="AU64" i="22"/>
  <c r="AU63" i="22"/>
  <c r="AU103" i="22"/>
  <c r="AU99" i="22"/>
  <c r="AU95" i="22"/>
  <c r="AU91" i="22"/>
  <c r="AU62" i="22"/>
  <c r="AU61" i="22"/>
  <c r="AU65" i="22"/>
  <c r="AT133" i="22"/>
  <c r="AT128" i="22"/>
  <c r="AT123" i="22"/>
  <c r="AT117" i="22"/>
  <c r="AT132" i="22"/>
  <c r="AT121" i="22"/>
  <c r="AT116" i="22"/>
  <c r="AT131" i="22"/>
  <c r="AT115" i="22"/>
  <c r="AT129" i="22"/>
  <c r="AT124" i="22"/>
  <c r="AT119" i="22"/>
  <c r="AT127" i="22"/>
  <c r="AT125" i="22"/>
  <c r="AT120" i="22"/>
  <c r="AT147" i="22"/>
  <c r="AT148" i="22"/>
  <c r="AT146" i="22"/>
  <c r="AT247" i="22"/>
  <c r="AT246" i="22"/>
  <c r="AU113" i="22"/>
  <c r="AU92" i="22"/>
  <c r="AT72" i="22"/>
  <c r="AT73" i="22"/>
  <c r="AT71" i="22"/>
  <c r="AT151" i="22"/>
  <c r="AT150" i="22"/>
  <c r="AT152" i="22"/>
  <c r="AT273" i="22"/>
  <c r="AT271" i="22"/>
  <c r="AT272" i="22"/>
  <c r="AU175" i="22"/>
  <c r="AU173" i="22"/>
  <c r="AU171" i="22"/>
  <c r="AU165" i="22"/>
  <c r="AU179" i="22"/>
  <c r="AU174" i="22"/>
  <c r="AU169" i="22"/>
  <c r="AU163" i="22"/>
  <c r="AU177" i="22"/>
  <c r="AU170" i="22"/>
  <c r="AU161" i="22"/>
  <c r="AU166" i="22"/>
  <c r="AU178" i="22"/>
  <c r="AU162" i="22"/>
  <c r="AU167" i="22"/>
  <c r="AU287" i="22"/>
  <c r="AU286" i="22"/>
  <c r="AT98" i="22"/>
  <c r="AT97" i="22"/>
  <c r="AU208" i="22"/>
  <c r="AU296" i="22"/>
  <c r="AU302" i="22"/>
  <c r="AU298" i="22"/>
  <c r="AU293" i="22"/>
  <c r="AT176" i="22"/>
  <c r="AT168" i="22"/>
  <c r="AT164" i="22"/>
  <c r="AT172" i="22"/>
  <c r="AT160" i="22"/>
  <c r="AT126" i="22"/>
  <c r="AT118" i="22"/>
  <c r="AT130" i="22"/>
  <c r="AT122" i="22"/>
  <c r="AT114" i="22"/>
  <c r="AT190" i="22"/>
  <c r="AT188" i="22"/>
  <c r="AT186" i="22"/>
  <c r="AT196" i="22"/>
  <c r="AT209" i="22" s="1"/>
  <c r="AT191" i="22"/>
  <c r="AT185" i="22"/>
  <c r="AT189" i="22"/>
  <c r="AT184" i="22"/>
  <c r="AT192" i="22"/>
  <c r="AT187" i="22"/>
  <c r="AT292" i="22"/>
  <c r="AT297" i="22"/>
  <c r="AT74" i="22"/>
  <c r="AT69" i="22"/>
  <c r="AT67" i="22"/>
  <c r="AT68" i="22"/>
  <c r="AT66" i="22"/>
  <c r="AT226" i="22"/>
  <c r="AT223" i="22"/>
  <c r="AT225" i="22"/>
  <c r="AT227" i="22"/>
  <c r="AT224" i="22"/>
  <c r="AT258" i="22"/>
  <c r="AT262" i="22"/>
  <c r="AT94" i="22"/>
  <c r="AT93" i="22"/>
  <c r="AT96" i="22"/>
  <c r="AT139" i="22"/>
  <c r="AT140" i="22"/>
  <c r="AT233" i="22"/>
  <c r="AT231" i="22"/>
  <c r="AT230" i="22"/>
  <c r="AT229" i="22"/>
  <c r="AT234" i="22"/>
  <c r="AU87" i="22"/>
  <c r="AU79" i="22"/>
  <c r="AU85" i="22"/>
  <c r="AU80" i="22"/>
  <c r="AU86" i="22"/>
  <c r="AU81" i="22"/>
  <c r="AU84" i="22"/>
  <c r="AU82" i="22"/>
  <c r="AT218" i="22"/>
  <c r="AT215" i="22"/>
  <c r="AT213" i="22"/>
  <c r="AT216" i="22"/>
  <c r="AT214" i="22"/>
  <c r="AT212" i="22"/>
  <c r="AT217" i="22"/>
  <c r="AT210" i="22"/>
  <c r="AT211" i="22"/>
  <c r="AG146" i="9"/>
  <c r="AG160" i="9" s="1"/>
  <c r="AF191" i="9"/>
  <c r="AF190" i="9"/>
  <c r="AF202" i="9"/>
  <c r="AG141" i="9"/>
  <c r="AG155" i="9" s="1"/>
  <c r="AG106" i="9"/>
  <c r="AH146" i="9"/>
  <c r="AH160" i="9" s="1"/>
  <c r="AI93" i="9"/>
  <c r="AI104" i="9"/>
  <c r="AK140" i="9"/>
  <c r="AK154" i="9" s="1"/>
  <c r="AK144" i="9"/>
  <c r="AK158" i="9" s="1"/>
  <c r="AK145" i="9"/>
  <c r="AK159" i="9" s="1"/>
  <c r="AK143" i="9"/>
  <c r="AK157" i="9" s="1"/>
  <c r="AD197" i="9"/>
  <c r="AD190" i="9"/>
  <c r="AD191" i="9"/>
  <c r="AD202" i="9"/>
  <c r="AB178" i="9"/>
  <c r="AK206" i="9"/>
  <c r="AK74" i="9"/>
  <c r="AK69" i="9"/>
  <c r="AK68" i="9"/>
  <c r="AK67" i="9"/>
  <c r="AK66" i="9"/>
  <c r="AK96" i="9"/>
  <c r="AK94" i="9"/>
  <c r="AK93" i="9"/>
  <c r="AK116" i="9"/>
  <c r="AK117" i="9"/>
  <c r="AK118" i="9"/>
  <c r="AK191" i="9"/>
  <c r="AK190" i="9"/>
  <c r="H361" i="13"/>
  <c r="H303" i="13"/>
  <c r="H249" i="13"/>
  <c r="H143" i="13"/>
  <c r="H196" i="13"/>
  <c r="AK72" i="9"/>
  <c r="AK71" i="9"/>
  <c r="AK73" i="9"/>
  <c r="AK98" i="9"/>
  <c r="AK97" i="9"/>
  <c r="AK122" i="9"/>
  <c r="AK121" i="9"/>
  <c r="AK120" i="9"/>
  <c r="AK130" i="9"/>
  <c r="AK129" i="9"/>
  <c r="AK128" i="9"/>
  <c r="AM226" i="9"/>
  <c r="AM200" i="9"/>
  <c r="AM205" i="9" s="1"/>
  <c r="AM207" i="9" s="1"/>
  <c r="AM210" i="9"/>
  <c r="AM188" i="9"/>
  <c r="AM195" i="9"/>
  <c r="AM181" i="9"/>
  <c r="AM183" i="9" s="1"/>
  <c r="AM165" i="9"/>
  <c r="AM138" i="9"/>
  <c r="AM114" i="9"/>
  <c r="AM90" i="9"/>
  <c r="AM77" i="9"/>
  <c r="AM60" i="9"/>
  <c r="AN59" i="9"/>
  <c r="AK102" i="9"/>
  <c r="AK101" i="9"/>
  <c r="AK100" i="9"/>
  <c r="AK106" i="9"/>
  <c r="AK105" i="9"/>
  <c r="AK146" i="9"/>
  <c r="AK160" i="9" s="1"/>
  <c r="AK142" i="9"/>
  <c r="AK156" i="9" s="1"/>
  <c r="AK141" i="9"/>
  <c r="AK155" i="9" s="1"/>
  <c r="AK148" i="9"/>
  <c r="AK162" i="9" s="1"/>
  <c r="AK147" i="9"/>
  <c r="AK161" i="9" s="1"/>
  <c r="AL227" i="9"/>
  <c r="AL229" i="9" s="1"/>
  <c r="AL211" i="9"/>
  <c r="AL212" i="9" s="1"/>
  <c r="AL189" i="9"/>
  <c r="AL196" i="9"/>
  <c r="AL197" i="9" s="1"/>
  <c r="AL182" i="9"/>
  <c r="AL201" i="9"/>
  <c r="AL202" i="9" s="1"/>
  <c r="AL166" i="9"/>
  <c r="AL172" i="9"/>
  <c r="AL139" i="9"/>
  <c r="AL131" i="9"/>
  <c r="AL127" i="9"/>
  <c r="AL119" i="9"/>
  <c r="AL123" i="9"/>
  <c r="AL124" i="9" s="1"/>
  <c r="AL115" i="9"/>
  <c r="AL107" i="9"/>
  <c r="AL103" i="9"/>
  <c r="AL99" i="9"/>
  <c r="AL95" i="9"/>
  <c r="AL91" i="9"/>
  <c r="AL64" i="9"/>
  <c r="AL63" i="9"/>
  <c r="AL62" i="9"/>
  <c r="AL61" i="9"/>
  <c r="AL83" i="9"/>
  <c r="AL70" i="9"/>
  <c r="AL78" i="9"/>
  <c r="AL65" i="9"/>
  <c r="AK177" i="9"/>
  <c r="AK175" i="9"/>
  <c r="AK173" i="9"/>
  <c r="AK176" i="9"/>
  <c r="AK178" i="9"/>
  <c r="AK174" i="9"/>
  <c r="AL92" i="9"/>
  <c r="AK104" i="9"/>
  <c r="AK168" i="9"/>
  <c r="AK171" i="9"/>
  <c r="AK167" i="9"/>
  <c r="AK170" i="9"/>
  <c r="AK169" i="9"/>
  <c r="AL87" i="9"/>
  <c r="AL85" i="9"/>
  <c r="AL81" i="9"/>
  <c r="AL86" i="9"/>
  <c r="AL80" i="9"/>
  <c r="AL79" i="9"/>
  <c r="AL84" i="9"/>
  <c r="AL82" i="9"/>
  <c r="G250" i="13"/>
  <c r="G197" i="13"/>
  <c r="G144" i="13"/>
  <c r="G362" i="13"/>
  <c r="G304" i="13"/>
  <c r="AK126" i="9"/>
  <c r="AK125" i="9"/>
  <c r="AK184" i="9"/>
  <c r="AK185" i="9"/>
  <c r="AL228" i="9"/>
  <c r="AL232" i="9"/>
  <c r="H92" i="13" l="1"/>
  <c r="L92" i="13"/>
  <c r="K92" i="13"/>
  <c r="G93" i="13"/>
  <c r="L93" i="13" s="1"/>
  <c r="J92" i="13"/>
  <c r="AU300" i="22"/>
  <c r="AH130" i="9"/>
  <c r="AH145" i="9" s="1"/>
  <c r="AH159" i="9" s="1"/>
  <c r="AE192" i="9"/>
  <c r="AE167" i="9"/>
  <c r="AM243" i="9"/>
  <c r="AH141" i="9"/>
  <c r="AH155" i="9" s="1"/>
  <c r="AL237" i="9"/>
  <c r="AM238" i="9"/>
  <c r="AM246" i="9"/>
  <c r="AD192" i="9"/>
  <c r="AF192" i="9"/>
  <c r="AN235" i="9"/>
  <c r="AN238" i="9" s="1"/>
  <c r="AN152" i="9"/>
  <c r="AM236" i="9"/>
  <c r="AM242" i="9" s="1"/>
  <c r="AM153" i="9"/>
  <c r="AU269" i="22"/>
  <c r="AU268" i="22"/>
  <c r="AL277" i="22"/>
  <c r="AL279" i="22" s="1"/>
  <c r="AJ277" i="22"/>
  <c r="AJ279" i="22" s="1"/>
  <c r="AL239" i="9"/>
  <c r="AL240" i="9" s="1"/>
  <c r="AL244" i="9"/>
  <c r="AL245" i="9" s="1"/>
  <c r="AC238" i="9"/>
  <c r="AC240" i="9" s="1"/>
  <c r="AC243" i="9"/>
  <c r="AC245" i="9" s="1"/>
  <c r="AI143" i="9"/>
  <c r="AI157" i="9" s="1"/>
  <c r="AI118" i="9"/>
  <c r="AE175" i="9"/>
  <c r="AE170" i="9"/>
  <c r="AE173" i="9"/>
  <c r="AE171" i="9"/>
  <c r="AE174" i="9"/>
  <c r="AE177" i="9"/>
  <c r="AE168" i="9"/>
  <c r="AB212" i="9"/>
  <c r="K144" i="13"/>
  <c r="J144" i="13"/>
  <c r="I144" i="13"/>
  <c r="J197" i="13"/>
  <c r="I197" i="13"/>
  <c r="N197" i="13"/>
  <c r="M197" i="13"/>
  <c r="L197" i="13"/>
  <c r="K197" i="13"/>
  <c r="L250" i="13"/>
  <c r="K250" i="13"/>
  <c r="J250" i="13"/>
  <c r="I250" i="13"/>
  <c r="J362" i="13"/>
  <c r="I362" i="13"/>
  <c r="K304" i="13"/>
  <c r="J304" i="13"/>
  <c r="I304" i="13"/>
  <c r="L304" i="13"/>
  <c r="AF174" i="9"/>
  <c r="AF177" i="9"/>
  <c r="AF173" i="9"/>
  <c r="AF175" i="9"/>
  <c r="AD177" i="9"/>
  <c r="AD173" i="9"/>
  <c r="AD175" i="9"/>
  <c r="AD174" i="9"/>
  <c r="AI102" i="9"/>
  <c r="AI184" i="9"/>
  <c r="AI185" i="9" s="1"/>
  <c r="AI94" i="9"/>
  <c r="AH147" i="9"/>
  <c r="AH161" i="9" s="1"/>
  <c r="AU132" i="22"/>
  <c r="AU125" i="22"/>
  <c r="AU129" i="22"/>
  <c r="AU121" i="22"/>
  <c r="AU116" i="22"/>
  <c r="AU131" i="22"/>
  <c r="AU115" i="22"/>
  <c r="AU124" i="22"/>
  <c r="AU119" i="22"/>
  <c r="AU127" i="22"/>
  <c r="AU133" i="22"/>
  <c r="AU120" i="22"/>
  <c r="AU117" i="22"/>
  <c r="AU123" i="22"/>
  <c r="AU128" i="22"/>
  <c r="AU72" i="22"/>
  <c r="AU73" i="22"/>
  <c r="AU71" i="22"/>
  <c r="AU189" i="22"/>
  <c r="AU196" i="22"/>
  <c r="AU209" i="22" s="1"/>
  <c r="AU186" i="22"/>
  <c r="AU191" i="22"/>
  <c r="AU185" i="22"/>
  <c r="AU184" i="22"/>
  <c r="AU192" i="22"/>
  <c r="AU190" i="22"/>
  <c r="AU187" i="22"/>
  <c r="AU188" i="22"/>
  <c r="AW256" i="22"/>
  <c r="AW261" i="22" s="1"/>
  <c r="AW263" i="22" s="1"/>
  <c r="AW266" i="22"/>
  <c r="AW284" i="22"/>
  <c r="AW251" i="22"/>
  <c r="AW290" i="22"/>
  <c r="AW244" i="22"/>
  <c r="AW237" i="22"/>
  <c r="AW239" i="22" s="1"/>
  <c r="AW221" i="22"/>
  <c r="AW182" i="22"/>
  <c r="AW195" i="22" s="1"/>
  <c r="AW136" i="22"/>
  <c r="AW159" i="22" s="1"/>
  <c r="AW77" i="22"/>
  <c r="AW90" i="22"/>
  <c r="AW60" i="22"/>
  <c r="AX59" i="22"/>
  <c r="AU93" i="22"/>
  <c r="AU94" i="22"/>
  <c r="AU96" i="22"/>
  <c r="AU176" i="22"/>
  <c r="AU172" i="22"/>
  <c r="AU168" i="22"/>
  <c r="AU164" i="22"/>
  <c r="AU160" i="22"/>
  <c r="AU126" i="22"/>
  <c r="AU114" i="22"/>
  <c r="AU122" i="22"/>
  <c r="AU130" i="22"/>
  <c r="AU118" i="22"/>
  <c r="AU227" i="22"/>
  <c r="AU223" i="22"/>
  <c r="AU225" i="22"/>
  <c r="AU226" i="22"/>
  <c r="AU224" i="22"/>
  <c r="AU297" i="22"/>
  <c r="AU292" i="22"/>
  <c r="AV291" i="22"/>
  <c r="AV257" i="22"/>
  <c r="AV267" i="22"/>
  <c r="AV270" i="22" s="1"/>
  <c r="AV285" i="22"/>
  <c r="AV252" i="22"/>
  <c r="AV253" i="22" s="1"/>
  <c r="AV238" i="22"/>
  <c r="AV245" i="22"/>
  <c r="AV248" i="22" s="1"/>
  <c r="AV228" i="22"/>
  <c r="AV222" i="22"/>
  <c r="AV183" i="22"/>
  <c r="AV153" i="22"/>
  <c r="AV149" i="22"/>
  <c r="AV141" i="22"/>
  <c r="AV145" i="22"/>
  <c r="AV137" i="22"/>
  <c r="AV138" i="22" s="1"/>
  <c r="AV78" i="22"/>
  <c r="AV107" i="22"/>
  <c r="AV83" i="22"/>
  <c r="AV63" i="22"/>
  <c r="AV62" i="22"/>
  <c r="AV103" i="22"/>
  <c r="AV99" i="22"/>
  <c r="AV95" i="22"/>
  <c r="AV91" i="22"/>
  <c r="AV64" i="22"/>
  <c r="AV61" i="22"/>
  <c r="AV70" i="22"/>
  <c r="AV65" i="22"/>
  <c r="AU97" i="22"/>
  <c r="AU98" i="22"/>
  <c r="AU104" i="22"/>
  <c r="AU231" i="22"/>
  <c r="AU234" i="22"/>
  <c r="AU230" i="22"/>
  <c r="AU233" i="22"/>
  <c r="AU229" i="22"/>
  <c r="AV86" i="22"/>
  <c r="AV82" i="22"/>
  <c r="AV85" i="22"/>
  <c r="AV80" i="22"/>
  <c r="AV81" i="22"/>
  <c r="AV84" i="22"/>
  <c r="AV79" i="22"/>
  <c r="AV87" i="22"/>
  <c r="AV280" i="22"/>
  <c r="AV281" i="22"/>
  <c r="AV275" i="22"/>
  <c r="AV274" i="22"/>
  <c r="AV276" i="22" s="1"/>
  <c r="AV278" i="22"/>
  <c r="AU101" i="22"/>
  <c r="AU102" i="22"/>
  <c r="AU100" i="22"/>
  <c r="AV113" i="22"/>
  <c r="AV92" i="22"/>
  <c r="AV286" i="22"/>
  <c r="AV287" i="22"/>
  <c r="AU106" i="22"/>
  <c r="AU105" i="22"/>
  <c r="AU140" i="22"/>
  <c r="AU139" i="22"/>
  <c r="AU247" i="22"/>
  <c r="AU246" i="22"/>
  <c r="AV174" i="22"/>
  <c r="AV179" i="22"/>
  <c r="AV169" i="22"/>
  <c r="AV177" i="22"/>
  <c r="AV162" i="22"/>
  <c r="AV170" i="22"/>
  <c r="AV175" i="22"/>
  <c r="AV178" i="22"/>
  <c r="AV173" i="22"/>
  <c r="AV167" i="22"/>
  <c r="AV163" i="22"/>
  <c r="AV161" i="22"/>
  <c r="AV166" i="22"/>
  <c r="AV171" i="22"/>
  <c r="AV165" i="22"/>
  <c r="AU142" i="22"/>
  <c r="AU143" i="22"/>
  <c r="AU144" i="22"/>
  <c r="AU272" i="22"/>
  <c r="AU273" i="22"/>
  <c r="AU271" i="22"/>
  <c r="AV208" i="22"/>
  <c r="AV298" i="22"/>
  <c r="AV302" i="22"/>
  <c r="AV293" i="22"/>
  <c r="AV296" i="22"/>
  <c r="AU218" i="22"/>
  <c r="AU214" i="22"/>
  <c r="AU212" i="22"/>
  <c r="AU217" i="22"/>
  <c r="AU210" i="22"/>
  <c r="AU215" i="22"/>
  <c r="AU213" i="22"/>
  <c r="AU211" i="22"/>
  <c r="AU216" i="22"/>
  <c r="AU299" i="22"/>
  <c r="AU301" i="22" s="1"/>
  <c r="AU294" i="22"/>
  <c r="AU295" i="22" s="1"/>
  <c r="AU68" i="22"/>
  <c r="AU74" i="22"/>
  <c r="AU69" i="22"/>
  <c r="AU67" i="22"/>
  <c r="AU66" i="22"/>
  <c r="AU146" i="22"/>
  <c r="AU147" i="22"/>
  <c r="AU148" i="22"/>
  <c r="AU240" i="22"/>
  <c r="AU241" i="22"/>
  <c r="AU152" i="22"/>
  <c r="AU150" i="22"/>
  <c r="AU151" i="22"/>
  <c r="AU258" i="22"/>
  <c r="AU262" i="22"/>
  <c r="AI105" i="9"/>
  <c r="AI140" i="9"/>
  <c r="AI154" i="9" s="1"/>
  <c r="AG142" i="9"/>
  <c r="AG156" i="9" s="1"/>
  <c r="AG147" i="9"/>
  <c r="AG161" i="9" s="1"/>
  <c r="AI144" i="9"/>
  <c r="AI158" i="9" s="1"/>
  <c r="AI130" i="9"/>
  <c r="AH148" i="9"/>
  <c r="AH162" i="9" s="1"/>
  <c r="R24" i="13"/>
  <c r="Q24" i="13" s="1"/>
  <c r="AF169" i="9"/>
  <c r="AF168" i="9"/>
  <c r="AF171" i="9"/>
  <c r="AF167" i="9"/>
  <c r="AF170" i="9"/>
  <c r="AD167" i="9"/>
  <c r="AD171" i="9"/>
  <c r="AD169" i="9"/>
  <c r="AD170" i="9"/>
  <c r="AD168" i="9"/>
  <c r="AL143" i="9"/>
  <c r="AL157" i="9" s="1"/>
  <c r="AL140" i="9"/>
  <c r="AL154" i="9" s="1"/>
  <c r="AL144" i="9"/>
  <c r="AL158" i="9" s="1"/>
  <c r="AL145" i="9"/>
  <c r="AL159" i="9" s="1"/>
  <c r="AL126" i="9"/>
  <c r="AL125" i="9"/>
  <c r="AL185" i="9"/>
  <c r="AL184" i="9"/>
  <c r="H197" i="13"/>
  <c r="H144" i="13"/>
  <c r="H304" i="13"/>
  <c r="H250" i="13"/>
  <c r="H362" i="13"/>
  <c r="AL122" i="9"/>
  <c r="AL121" i="9"/>
  <c r="AL120" i="9"/>
  <c r="AL206" i="9"/>
  <c r="AL69" i="9"/>
  <c r="AL68" i="9"/>
  <c r="AL67" i="9"/>
  <c r="AL66" i="9"/>
  <c r="AL74" i="9"/>
  <c r="AL96" i="9"/>
  <c r="AL94" i="9"/>
  <c r="AL93" i="9"/>
  <c r="AL130" i="9"/>
  <c r="AL129" i="9"/>
  <c r="AL128" i="9"/>
  <c r="AL190" i="9"/>
  <c r="AL191" i="9"/>
  <c r="AN210" i="9"/>
  <c r="AN200" i="9"/>
  <c r="AN205" i="9" s="1"/>
  <c r="AN207" i="9" s="1"/>
  <c r="G94" i="13"/>
  <c r="AN188" i="9"/>
  <c r="AN195" i="9"/>
  <c r="AN181" i="9"/>
  <c r="AN183" i="9" s="1"/>
  <c r="AN226" i="9"/>
  <c r="AN165" i="9"/>
  <c r="AN138" i="9"/>
  <c r="AN114" i="9"/>
  <c r="AN90" i="9"/>
  <c r="AN77" i="9"/>
  <c r="AN60" i="9"/>
  <c r="AO59" i="9"/>
  <c r="AL98" i="9"/>
  <c r="AL97" i="9"/>
  <c r="AM227" i="9"/>
  <c r="AM229" i="9" s="1"/>
  <c r="AM211" i="9"/>
  <c r="AM212" i="9" s="1"/>
  <c r="AM189" i="9"/>
  <c r="AM196" i="9"/>
  <c r="AM197" i="9" s="1"/>
  <c r="AM182" i="9"/>
  <c r="AM201" i="9"/>
  <c r="AM202" i="9" s="1"/>
  <c r="AM166" i="9"/>
  <c r="AM172" i="9"/>
  <c r="AM139" i="9"/>
  <c r="AM131" i="9"/>
  <c r="AM127" i="9"/>
  <c r="AM119" i="9"/>
  <c r="AM123" i="9"/>
  <c r="AM124" i="9" s="1"/>
  <c r="AM115" i="9"/>
  <c r="AM107" i="9"/>
  <c r="AM103" i="9"/>
  <c r="AM99" i="9"/>
  <c r="AM95" i="9"/>
  <c r="AM91" i="9"/>
  <c r="AM70" i="9"/>
  <c r="AM83" i="9"/>
  <c r="AM78" i="9"/>
  <c r="AM65" i="9"/>
  <c r="AM64" i="9"/>
  <c r="AM63" i="9"/>
  <c r="AM62" i="9"/>
  <c r="AM61" i="9"/>
  <c r="AL71" i="9"/>
  <c r="AL73" i="9"/>
  <c r="AL72" i="9"/>
  <c r="AL102" i="9"/>
  <c r="AL101" i="9"/>
  <c r="AL100" i="9"/>
  <c r="AL146" i="9"/>
  <c r="AL160" i="9" s="1"/>
  <c r="AL142" i="9"/>
  <c r="AL156" i="9" s="1"/>
  <c r="AL141" i="9"/>
  <c r="AL155" i="9" s="1"/>
  <c r="AL148" i="9"/>
  <c r="AL162" i="9" s="1"/>
  <c r="AL147" i="9"/>
  <c r="AL161" i="9" s="1"/>
  <c r="AM86" i="9"/>
  <c r="AM84" i="9"/>
  <c r="AM87" i="9"/>
  <c r="AM85" i="9"/>
  <c r="AM80" i="9"/>
  <c r="AM79" i="9"/>
  <c r="AM82" i="9"/>
  <c r="AM81" i="9"/>
  <c r="AL106" i="9"/>
  <c r="AL105" i="9"/>
  <c r="AL178" i="9"/>
  <c r="AL176" i="9"/>
  <c r="AL173" i="9"/>
  <c r="AL177" i="9"/>
  <c r="AL174" i="9"/>
  <c r="AL175" i="9"/>
  <c r="AM92" i="9"/>
  <c r="AL104" i="9"/>
  <c r="AL168" i="9"/>
  <c r="AL171" i="9"/>
  <c r="AL167" i="9"/>
  <c r="AL170" i="9"/>
  <c r="AL169" i="9"/>
  <c r="AM232" i="9"/>
  <c r="AM228" i="9"/>
  <c r="G145" i="13"/>
  <c r="G363" i="13"/>
  <c r="G305" i="13"/>
  <c r="G251" i="13"/>
  <c r="G198" i="13"/>
  <c r="AL118" i="9"/>
  <c r="AL117" i="9"/>
  <c r="AL116" i="9"/>
  <c r="J93" i="13" l="1"/>
  <c r="I93" i="13"/>
  <c r="H93" i="13"/>
  <c r="K93" i="13"/>
  <c r="AM237" i="9"/>
  <c r="AV300" i="22"/>
  <c r="AN243" i="9"/>
  <c r="AN241" i="9"/>
  <c r="AN246" i="9"/>
  <c r="AN236" i="9"/>
  <c r="AN237" i="9" s="1"/>
  <c r="AN153" i="9"/>
  <c r="AO235" i="9"/>
  <c r="AO238" i="9" s="1"/>
  <c r="AO152" i="9"/>
  <c r="AV269" i="22"/>
  <c r="AV268" i="22"/>
  <c r="AM277" i="22"/>
  <c r="AM279" i="22" s="1"/>
  <c r="AB238" i="9"/>
  <c r="AB240" i="9" s="1"/>
  <c r="AC241" i="9" s="1"/>
  <c r="AB243" i="9"/>
  <c r="AB245" i="9" s="1"/>
  <c r="AB246" i="9" s="1"/>
  <c r="AM239" i="9"/>
  <c r="AM240" i="9" s="1"/>
  <c r="AM244" i="9"/>
  <c r="AM245" i="9" s="1"/>
  <c r="AE178" i="9"/>
  <c r="AE212" i="9" s="1"/>
  <c r="L94" i="13"/>
  <c r="H94" i="13"/>
  <c r="K94" i="13"/>
  <c r="I94" i="13"/>
  <c r="J94" i="13"/>
  <c r="J251" i="13"/>
  <c r="I251" i="13"/>
  <c r="L251" i="13"/>
  <c r="K251" i="13"/>
  <c r="L305" i="13"/>
  <c r="K305" i="13"/>
  <c r="J305" i="13"/>
  <c r="I305" i="13"/>
  <c r="I145" i="13"/>
  <c r="K145" i="13"/>
  <c r="J145" i="13"/>
  <c r="L198" i="13"/>
  <c r="K198" i="13"/>
  <c r="J198" i="13"/>
  <c r="I198" i="13"/>
  <c r="N198" i="13"/>
  <c r="M198" i="13"/>
  <c r="J363" i="13"/>
  <c r="I363" i="13"/>
  <c r="AI145" i="9"/>
  <c r="AI159" i="9" s="1"/>
  <c r="R14" i="13"/>
  <c r="Q14" i="13" s="1"/>
  <c r="AV172" i="22"/>
  <c r="AV176" i="22"/>
  <c r="AV164" i="22"/>
  <c r="AV168" i="22"/>
  <c r="AV160" i="22"/>
  <c r="AV126" i="22"/>
  <c r="AV114" i="22"/>
  <c r="AV122" i="22"/>
  <c r="AV130" i="22"/>
  <c r="AV118" i="22"/>
  <c r="AV188" i="22"/>
  <c r="AV191" i="22"/>
  <c r="AV185" i="22"/>
  <c r="AV196" i="22"/>
  <c r="AV209" i="22" s="1"/>
  <c r="AV184" i="22"/>
  <c r="AV189" i="22"/>
  <c r="AV192" i="22"/>
  <c r="AV190" i="22"/>
  <c r="AV186" i="22"/>
  <c r="AV187" i="22"/>
  <c r="AV262" i="22"/>
  <c r="AV258" i="22"/>
  <c r="AW113" i="22"/>
  <c r="AW92" i="22"/>
  <c r="AV104" i="22"/>
  <c r="AV226" i="22"/>
  <c r="AV225" i="22"/>
  <c r="AV224" i="22"/>
  <c r="AV223" i="22"/>
  <c r="AV227" i="22"/>
  <c r="AV297" i="22"/>
  <c r="AV292" i="22"/>
  <c r="AW85" i="22"/>
  <c r="AW81" i="22"/>
  <c r="AW86" i="22"/>
  <c r="AW84" i="22"/>
  <c r="AW79" i="22"/>
  <c r="AW87" i="22"/>
  <c r="AW82" i="22"/>
  <c r="AW80" i="22"/>
  <c r="AW287" i="22"/>
  <c r="AW286" i="22"/>
  <c r="AV124" i="22"/>
  <c r="AV128" i="22"/>
  <c r="AV120" i="22"/>
  <c r="AV132" i="22"/>
  <c r="AV131" i="22"/>
  <c r="AV121" i="22"/>
  <c r="AV115" i="22"/>
  <c r="AV119" i="22"/>
  <c r="AV129" i="22"/>
  <c r="AV127" i="22"/>
  <c r="AV133" i="22"/>
  <c r="AV125" i="22"/>
  <c r="AV123" i="22"/>
  <c r="AV117" i="22"/>
  <c r="AV116" i="22"/>
  <c r="AV96" i="22"/>
  <c r="AV94" i="22"/>
  <c r="AV93" i="22"/>
  <c r="AV231" i="22"/>
  <c r="AV234" i="22"/>
  <c r="AV233" i="22"/>
  <c r="AV229" i="22"/>
  <c r="AV230" i="22"/>
  <c r="AW173" i="22"/>
  <c r="AW179" i="22"/>
  <c r="AW171" i="22"/>
  <c r="AW169" i="22"/>
  <c r="AW174" i="22"/>
  <c r="AW163" i="22"/>
  <c r="AW177" i="22"/>
  <c r="AW170" i="22"/>
  <c r="AW161" i="22"/>
  <c r="AW175" i="22"/>
  <c r="AW178" i="22"/>
  <c r="AW166" i="22"/>
  <c r="AW162" i="22"/>
  <c r="AW167" i="22"/>
  <c r="AW165" i="22"/>
  <c r="AW280" i="22"/>
  <c r="AW278" i="22"/>
  <c r="AW281" i="22"/>
  <c r="AW275" i="22"/>
  <c r="AW274" i="22"/>
  <c r="AW276" i="22" s="1"/>
  <c r="AV98" i="22"/>
  <c r="AV97" i="22"/>
  <c r="AV140" i="22"/>
  <c r="AV139" i="22"/>
  <c r="AV246" i="22"/>
  <c r="AV247" i="22"/>
  <c r="AW208" i="22"/>
  <c r="AV100" i="22"/>
  <c r="AV102" i="22"/>
  <c r="AV101" i="22"/>
  <c r="AV146" i="22"/>
  <c r="AV147" i="22"/>
  <c r="AV148" i="22"/>
  <c r="AV241" i="22"/>
  <c r="AV240" i="22"/>
  <c r="AV213" i="22"/>
  <c r="AV211" i="22"/>
  <c r="AV218" i="22"/>
  <c r="AV214" i="22"/>
  <c r="AV217" i="22"/>
  <c r="AV212" i="22"/>
  <c r="AV210" i="22"/>
  <c r="AV215" i="22"/>
  <c r="AV216" i="22"/>
  <c r="AV106" i="22"/>
  <c r="AV105" i="22"/>
  <c r="AV143" i="22"/>
  <c r="AV144" i="22"/>
  <c r="AV142" i="22"/>
  <c r="AV69" i="22"/>
  <c r="AV68" i="22"/>
  <c r="AV74" i="22"/>
  <c r="AV66" i="22"/>
  <c r="AV67" i="22"/>
  <c r="AV150" i="22"/>
  <c r="AV152" i="22"/>
  <c r="AV151" i="22"/>
  <c r="AX284" i="22"/>
  <c r="AX290" i="22"/>
  <c r="AX266" i="22"/>
  <c r="AX237" i="22"/>
  <c r="AX239" i="22" s="1"/>
  <c r="AX251" i="22"/>
  <c r="AX256" i="22"/>
  <c r="AX261" i="22" s="1"/>
  <c r="AX263" i="22" s="1"/>
  <c r="AX244" i="22"/>
  <c r="AX221" i="22"/>
  <c r="AX182" i="22"/>
  <c r="AX195" i="22" s="1"/>
  <c r="AX136" i="22"/>
  <c r="AX159" i="22" s="1"/>
  <c r="AX90" i="22"/>
  <c r="AY59" i="22"/>
  <c r="AX77" i="22"/>
  <c r="AX60" i="22"/>
  <c r="AV299" i="22"/>
  <c r="AV301" i="22" s="1"/>
  <c r="AV294" i="22"/>
  <c r="AV295" i="22" s="1"/>
  <c r="AV71" i="22"/>
  <c r="AV73" i="22"/>
  <c r="AV72" i="22"/>
  <c r="AV271" i="22"/>
  <c r="AV272" i="22"/>
  <c r="AV273" i="22"/>
  <c r="AW285" i="22"/>
  <c r="AW291" i="22"/>
  <c r="AW252" i="22"/>
  <c r="AW253" i="22" s="1"/>
  <c r="AW257" i="22"/>
  <c r="AW238" i="22"/>
  <c r="AW267" i="22"/>
  <c r="AW270" i="22" s="1"/>
  <c r="AW245" i="22"/>
  <c r="AW248" i="22" s="1"/>
  <c r="AW228" i="22"/>
  <c r="AW222" i="22"/>
  <c r="AW183" i="22"/>
  <c r="AW153" i="22"/>
  <c r="AW149" i="22"/>
  <c r="AW145" i="22"/>
  <c r="AW141" i="22"/>
  <c r="AW103" i="22"/>
  <c r="AW95" i="22"/>
  <c r="AW137" i="22"/>
  <c r="AW138" i="22" s="1"/>
  <c r="AW107" i="22"/>
  <c r="AW99" i="22"/>
  <c r="AW91" i="22"/>
  <c r="AW83" i="22"/>
  <c r="AW78" i="22"/>
  <c r="AW62" i="22"/>
  <c r="AW70" i="22"/>
  <c r="AW63" i="22"/>
  <c r="AW64" i="22"/>
  <c r="AW61" i="22"/>
  <c r="AW65" i="22"/>
  <c r="AW302" i="22"/>
  <c r="AW293" i="22"/>
  <c r="AW298" i="22"/>
  <c r="AW296" i="22"/>
  <c r="AG148" i="9"/>
  <c r="AG162" i="9" s="1"/>
  <c r="AF178" i="9"/>
  <c r="AH190" i="9"/>
  <c r="AH202" i="9"/>
  <c r="AH191" i="9"/>
  <c r="AI146" i="9"/>
  <c r="AI160" i="9" s="1"/>
  <c r="AI106" i="9"/>
  <c r="AI141" i="9"/>
  <c r="AI155" i="9" s="1"/>
  <c r="R17" i="13"/>
  <c r="Q17" i="13" s="1"/>
  <c r="R18" i="13"/>
  <c r="Q18" i="13" s="1"/>
  <c r="AD178" i="9"/>
  <c r="AM143" i="9"/>
  <c r="AM157" i="9" s="1"/>
  <c r="AM140" i="9"/>
  <c r="AM154" i="9" s="1"/>
  <c r="AM144" i="9"/>
  <c r="AM158" i="9" s="1"/>
  <c r="AM145" i="9"/>
  <c r="AM159" i="9" s="1"/>
  <c r="AM106" i="9"/>
  <c r="AM105" i="9"/>
  <c r="AM176" i="9"/>
  <c r="AM173" i="9"/>
  <c r="AM177" i="9"/>
  <c r="AM174" i="9"/>
  <c r="AM178" i="9"/>
  <c r="AM175" i="9"/>
  <c r="AN92" i="9"/>
  <c r="AM206" i="9"/>
  <c r="AM74" i="9"/>
  <c r="AM69" i="9"/>
  <c r="AM68" i="9"/>
  <c r="AM67" i="9"/>
  <c r="AM66" i="9"/>
  <c r="AM104" i="9"/>
  <c r="AM171" i="9"/>
  <c r="AM167" i="9"/>
  <c r="AM170" i="9"/>
  <c r="AM169" i="9"/>
  <c r="AM168" i="9"/>
  <c r="AM117" i="9"/>
  <c r="AM118" i="9"/>
  <c r="AM116" i="9"/>
  <c r="AM126" i="9"/>
  <c r="AM125" i="9"/>
  <c r="AM185" i="9"/>
  <c r="AM184" i="9"/>
  <c r="AM71" i="9"/>
  <c r="AM73" i="9"/>
  <c r="AM72" i="9"/>
  <c r="AM122" i="9"/>
  <c r="AM121" i="9"/>
  <c r="AM120" i="9"/>
  <c r="AN232" i="9"/>
  <c r="AN228" i="9"/>
  <c r="AM96" i="9"/>
  <c r="AM94" i="9"/>
  <c r="AM93" i="9"/>
  <c r="AM130" i="9"/>
  <c r="AM129" i="9"/>
  <c r="AM128" i="9"/>
  <c r="AM190" i="9"/>
  <c r="AM191" i="9"/>
  <c r="AO226" i="9"/>
  <c r="AO195" i="9"/>
  <c r="AO210" i="9"/>
  <c r="AO200" i="9"/>
  <c r="AO205" i="9" s="1"/>
  <c r="AO207" i="9" s="1"/>
  <c r="AO188" i="9"/>
  <c r="AO181" i="9"/>
  <c r="AO183" i="9" s="1"/>
  <c r="AO165" i="9"/>
  <c r="AO138" i="9"/>
  <c r="AO114" i="9"/>
  <c r="AO90" i="9"/>
  <c r="AO77" i="9"/>
  <c r="AO60" i="9"/>
  <c r="AP59" i="9"/>
  <c r="G364" i="13"/>
  <c r="G306" i="13"/>
  <c r="G252" i="13"/>
  <c r="G199" i="13"/>
  <c r="G146" i="13"/>
  <c r="H363" i="13"/>
  <c r="H305" i="13"/>
  <c r="H251" i="13"/>
  <c r="H198" i="13"/>
  <c r="H145" i="13"/>
  <c r="AM98" i="9"/>
  <c r="AM97" i="9"/>
  <c r="AN227" i="9"/>
  <c r="AN229" i="9" s="1"/>
  <c r="AN196" i="9"/>
  <c r="AN197" i="9" s="1"/>
  <c r="AN211" i="9"/>
  <c r="AN182" i="9"/>
  <c r="AN201" i="9"/>
  <c r="AN202" i="9" s="1"/>
  <c r="AN172" i="9"/>
  <c r="AN189" i="9"/>
  <c r="AN166" i="9"/>
  <c r="AN139" i="9"/>
  <c r="AN131" i="9"/>
  <c r="AN123" i="9"/>
  <c r="AN124" i="9" s="1"/>
  <c r="AN119" i="9"/>
  <c r="AN115" i="9"/>
  <c r="AN127" i="9"/>
  <c r="AN103" i="9"/>
  <c r="AN99" i="9"/>
  <c r="AN95" i="9"/>
  <c r="AN91" i="9"/>
  <c r="AN83" i="9"/>
  <c r="AN107" i="9"/>
  <c r="AN70" i="9"/>
  <c r="AN78" i="9"/>
  <c r="AN65" i="9"/>
  <c r="AN64" i="9"/>
  <c r="AN63" i="9"/>
  <c r="AN62" i="9"/>
  <c r="AN61" i="9"/>
  <c r="AM102" i="9"/>
  <c r="AM101" i="9"/>
  <c r="AM100" i="9"/>
  <c r="AM142" i="9"/>
  <c r="AM156" i="9" s="1"/>
  <c r="AM141" i="9"/>
  <c r="AM155" i="9" s="1"/>
  <c r="AM148" i="9"/>
  <c r="AM162" i="9" s="1"/>
  <c r="AM147" i="9"/>
  <c r="AM161" i="9" s="1"/>
  <c r="AM146" i="9"/>
  <c r="AM160" i="9" s="1"/>
  <c r="AN86" i="9"/>
  <c r="AN84" i="9"/>
  <c r="AN87" i="9"/>
  <c r="AN85" i="9"/>
  <c r="AN80" i="9"/>
  <c r="AN79" i="9"/>
  <c r="AN82" i="9"/>
  <c r="AN81" i="9"/>
  <c r="G95" i="13" l="1"/>
  <c r="L95" i="13" s="1"/>
  <c r="AW300" i="22"/>
  <c r="AN242" i="9"/>
  <c r="AH192" i="9"/>
  <c r="AO246" i="9"/>
  <c r="AO243" i="9"/>
  <c r="AO241" i="9"/>
  <c r="AO236" i="9"/>
  <c r="AO242" i="9" s="1"/>
  <c r="AO153" i="9"/>
  <c r="AP235" i="9"/>
  <c r="AP246" i="9" s="1"/>
  <c r="AP152" i="9"/>
  <c r="AW269" i="22"/>
  <c r="AW268" i="22"/>
  <c r="AC246" i="9"/>
  <c r="AE243" i="9"/>
  <c r="AE245" i="9" s="1"/>
  <c r="AE238" i="9"/>
  <c r="AE240" i="9" s="1"/>
  <c r="AN244" i="9"/>
  <c r="AN245" i="9" s="1"/>
  <c r="AN239" i="9"/>
  <c r="AN240" i="9" s="1"/>
  <c r="AB241" i="9"/>
  <c r="AD212" i="9"/>
  <c r="AF212" i="9"/>
  <c r="K146" i="13"/>
  <c r="J146" i="13"/>
  <c r="I146" i="13"/>
  <c r="N199" i="13"/>
  <c r="M199" i="13"/>
  <c r="L199" i="13"/>
  <c r="K199" i="13"/>
  <c r="J199" i="13"/>
  <c r="I199" i="13"/>
  <c r="K306" i="13"/>
  <c r="J306" i="13"/>
  <c r="I306" i="13"/>
  <c r="L306" i="13"/>
  <c r="L252" i="13"/>
  <c r="K252" i="13"/>
  <c r="J252" i="13"/>
  <c r="I252" i="13"/>
  <c r="J364" i="13"/>
  <c r="I364" i="13"/>
  <c r="AH175" i="9"/>
  <c r="AH174" i="9"/>
  <c r="AH177" i="9"/>
  <c r="AH173" i="9"/>
  <c r="AI142" i="9"/>
  <c r="AI156" i="9" s="1"/>
  <c r="AW74" i="22"/>
  <c r="AW67" i="22"/>
  <c r="AW69" i="22"/>
  <c r="AW66" i="22"/>
  <c r="AW68" i="22"/>
  <c r="AW94" i="22"/>
  <c r="AW96" i="22"/>
  <c r="AW93" i="22"/>
  <c r="AW152" i="22"/>
  <c r="AW150" i="22"/>
  <c r="AW151" i="22"/>
  <c r="AW262" i="22"/>
  <c r="AW258" i="22"/>
  <c r="AX84" i="22"/>
  <c r="AX80" i="22"/>
  <c r="AX86" i="22"/>
  <c r="AX81" i="22"/>
  <c r="AX79" i="22"/>
  <c r="AX87" i="22"/>
  <c r="AX82" i="22"/>
  <c r="AX85" i="22"/>
  <c r="AW133" i="22"/>
  <c r="AW131" i="22"/>
  <c r="AW123" i="22"/>
  <c r="AW127" i="22"/>
  <c r="AW119" i="22"/>
  <c r="AW129" i="22"/>
  <c r="AW124" i="22"/>
  <c r="AW125" i="22"/>
  <c r="AW120" i="22"/>
  <c r="AW117" i="22"/>
  <c r="AW128" i="22"/>
  <c r="AW116" i="22"/>
  <c r="AW132" i="22"/>
  <c r="AW121" i="22"/>
  <c r="AW115" i="22"/>
  <c r="AW102" i="22"/>
  <c r="AW100" i="22"/>
  <c r="AW101" i="22"/>
  <c r="AY266" i="22"/>
  <c r="AY290" i="22"/>
  <c r="AY284" i="22"/>
  <c r="AY251" i="22"/>
  <c r="AY256" i="22"/>
  <c r="AY261" i="22" s="1"/>
  <c r="AY263" i="22" s="1"/>
  <c r="AY244" i="22"/>
  <c r="AY237" i="22"/>
  <c r="AY239" i="22" s="1"/>
  <c r="AY221" i="22"/>
  <c r="AY182" i="22"/>
  <c r="AY195" i="22" s="1"/>
  <c r="AY90" i="22"/>
  <c r="AY60" i="22"/>
  <c r="AZ59" i="22"/>
  <c r="AY136" i="22"/>
  <c r="AY159" i="22" s="1"/>
  <c r="AY77" i="22"/>
  <c r="AW104" i="22"/>
  <c r="AW196" i="22"/>
  <c r="AW209" i="22" s="1"/>
  <c r="AW189" i="22"/>
  <c r="AW192" i="22"/>
  <c r="AW190" i="22"/>
  <c r="AW187" i="22"/>
  <c r="AW188" i="22"/>
  <c r="AW186" i="22"/>
  <c r="AW185" i="22"/>
  <c r="AW191" i="22"/>
  <c r="AW184" i="22"/>
  <c r="AW297" i="22"/>
  <c r="AW292" i="22"/>
  <c r="AX113" i="22"/>
  <c r="AX92" i="22"/>
  <c r="AX278" i="22"/>
  <c r="AX275" i="22"/>
  <c r="AX274" i="22"/>
  <c r="AX276" i="22" s="1"/>
  <c r="AX281" i="22"/>
  <c r="AX280" i="22"/>
  <c r="AW212" i="22"/>
  <c r="AW210" i="22"/>
  <c r="AW217" i="22"/>
  <c r="AW215" i="22"/>
  <c r="AW213" i="22"/>
  <c r="AW216" i="22"/>
  <c r="AW211" i="22"/>
  <c r="AW218" i="22"/>
  <c r="AW214" i="22"/>
  <c r="AW140" i="22"/>
  <c r="AW139" i="22"/>
  <c r="AW225" i="22"/>
  <c r="AW227" i="22"/>
  <c r="AW224" i="22"/>
  <c r="AW226" i="22"/>
  <c r="AW223" i="22"/>
  <c r="AX178" i="22"/>
  <c r="AX170" i="22"/>
  <c r="AX179" i="22"/>
  <c r="AX174" i="22"/>
  <c r="AX177" i="22"/>
  <c r="AX162" i="22"/>
  <c r="AX175" i="22"/>
  <c r="AX173" i="22"/>
  <c r="AX171" i="22"/>
  <c r="AX166" i="22"/>
  <c r="AX161" i="22"/>
  <c r="AX169" i="22"/>
  <c r="AX167" i="22"/>
  <c r="AX165" i="22"/>
  <c r="AX163" i="22"/>
  <c r="AX296" i="22"/>
  <c r="AX302" i="22"/>
  <c r="AX293" i="22"/>
  <c r="AX298" i="22"/>
  <c r="AW294" i="22"/>
  <c r="AW295" i="22" s="1"/>
  <c r="AW299" i="22"/>
  <c r="AW301" i="22" s="1"/>
  <c r="AW73" i="22"/>
  <c r="AW72" i="22"/>
  <c r="AW71" i="22"/>
  <c r="AW98" i="22"/>
  <c r="AW97" i="22"/>
  <c r="AW234" i="22"/>
  <c r="AW231" i="22"/>
  <c r="AW233" i="22"/>
  <c r="AW229" i="22"/>
  <c r="AW230" i="22"/>
  <c r="AX208" i="22"/>
  <c r="AX286" i="22"/>
  <c r="AX287" i="22"/>
  <c r="AW106" i="22"/>
  <c r="AW105" i="22"/>
  <c r="AW246" i="22"/>
  <c r="AW247" i="22"/>
  <c r="AW144" i="22"/>
  <c r="AW143" i="22"/>
  <c r="AW142" i="22"/>
  <c r="AW272" i="22"/>
  <c r="AW273" i="22"/>
  <c r="AW271" i="22"/>
  <c r="AW172" i="22"/>
  <c r="AW168" i="22"/>
  <c r="AW164" i="22"/>
  <c r="AW160" i="22"/>
  <c r="AW176" i="22"/>
  <c r="AW114" i="22"/>
  <c r="AW122" i="22"/>
  <c r="AW130" i="22"/>
  <c r="AW118" i="22"/>
  <c r="AW126" i="22"/>
  <c r="AW148" i="22"/>
  <c r="AW147" i="22"/>
  <c r="AW146" i="22"/>
  <c r="AW240" i="22"/>
  <c r="AW241" i="22"/>
  <c r="AX291" i="22"/>
  <c r="AX285" i="22"/>
  <c r="AX267" i="22"/>
  <c r="AX270" i="22" s="1"/>
  <c r="AX257" i="22"/>
  <c r="AX252" i="22"/>
  <c r="AX253" i="22" s="1"/>
  <c r="AX222" i="22"/>
  <c r="AX245" i="22"/>
  <c r="AX248" i="22" s="1"/>
  <c r="AX238" i="22"/>
  <c r="AX228" i="22"/>
  <c r="AX153" i="22"/>
  <c r="AX149" i="22"/>
  <c r="AX145" i="22"/>
  <c r="AX183" i="22"/>
  <c r="AX141" i="22"/>
  <c r="AX70" i="22"/>
  <c r="AX137" i="22"/>
  <c r="AX138" i="22" s="1"/>
  <c r="AX107" i="22"/>
  <c r="AX83" i="22"/>
  <c r="AX78" i="22"/>
  <c r="AX61" i="22"/>
  <c r="AX103" i="22"/>
  <c r="AX99" i="22"/>
  <c r="AX95" i="22"/>
  <c r="AX91" i="22"/>
  <c r="AX65" i="22"/>
  <c r="AX63" i="22"/>
  <c r="AX62" i="22"/>
  <c r="AX64" i="22"/>
  <c r="AH168" i="9"/>
  <c r="AH169" i="9"/>
  <c r="AH167" i="9"/>
  <c r="AH171" i="9"/>
  <c r="AH170" i="9"/>
  <c r="AG190" i="9"/>
  <c r="AG191" i="9"/>
  <c r="AG202" i="9"/>
  <c r="AI147" i="9"/>
  <c r="AI161" i="9" s="1"/>
  <c r="AN145" i="9"/>
  <c r="AN159" i="9" s="1"/>
  <c r="AN143" i="9"/>
  <c r="AN157" i="9" s="1"/>
  <c r="AN140" i="9"/>
  <c r="AN154" i="9" s="1"/>
  <c r="AN144" i="9"/>
  <c r="AN158" i="9" s="1"/>
  <c r="AN96" i="9"/>
  <c r="AN94" i="9"/>
  <c r="AN93" i="9"/>
  <c r="AO228" i="9"/>
  <c r="AO232" i="9"/>
  <c r="AN126" i="9"/>
  <c r="AN125" i="9"/>
  <c r="AN98" i="9"/>
  <c r="AN97" i="9"/>
  <c r="AN148" i="9"/>
  <c r="AN162" i="9" s="1"/>
  <c r="AN147" i="9"/>
  <c r="AN161" i="9" s="1"/>
  <c r="AN146" i="9"/>
  <c r="AN160" i="9" s="1"/>
  <c r="AN142" i="9"/>
  <c r="AN156" i="9" s="1"/>
  <c r="AN141" i="9"/>
  <c r="AN155" i="9" s="1"/>
  <c r="AN102" i="9"/>
  <c r="AN101" i="9"/>
  <c r="AN100" i="9"/>
  <c r="AN171" i="9"/>
  <c r="AN167" i="9"/>
  <c r="AN170" i="9"/>
  <c r="AN169" i="9"/>
  <c r="AN168" i="9"/>
  <c r="G253" i="13"/>
  <c r="G200" i="13"/>
  <c r="G365" i="13"/>
  <c r="G307" i="13"/>
  <c r="G147" i="13"/>
  <c r="AN130" i="9"/>
  <c r="AN129" i="9"/>
  <c r="AN128" i="9"/>
  <c r="AN206" i="9"/>
  <c r="AN69" i="9"/>
  <c r="AN68" i="9"/>
  <c r="AN67" i="9"/>
  <c r="AN66" i="9"/>
  <c r="AN74" i="9"/>
  <c r="AN106" i="9"/>
  <c r="AN105" i="9"/>
  <c r="AN191" i="9"/>
  <c r="AN190" i="9"/>
  <c r="AP226" i="9"/>
  <c r="AP210" i="9"/>
  <c r="AP181" i="9"/>
  <c r="AP183" i="9" s="1"/>
  <c r="AP200" i="9"/>
  <c r="AP205" i="9" s="1"/>
  <c r="AP207" i="9" s="1"/>
  <c r="AP195" i="9"/>
  <c r="AP165" i="9"/>
  <c r="AP188" i="9"/>
  <c r="AP138" i="9"/>
  <c r="AP114" i="9"/>
  <c r="AP90" i="9"/>
  <c r="AP77" i="9"/>
  <c r="AP60" i="9"/>
  <c r="AQ59" i="9"/>
  <c r="AN178" i="9"/>
  <c r="AN176" i="9"/>
  <c r="AN174" i="9"/>
  <c r="AN177" i="9"/>
  <c r="AN175" i="9"/>
  <c r="AN173" i="9"/>
  <c r="AO211" i="9"/>
  <c r="AO212" i="9" s="1"/>
  <c r="AO196" i="9"/>
  <c r="AO197" i="9" s="1"/>
  <c r="AO227" i="9"/>
  <c r="AO229" i="9" s="1"/>
  <c r="AO182" i="9"/>
  <c r="AO201" i="9"/>
  <c r="AO202" i="9" s="1"/>
  <c r="AO172" i="9"/>
  <c r="AO166" i="9"/>
  <c r="AO189" i="9"/>
  <c r="AO139" i="9"/>
  <c r="AO127" i="9"/>
  <c r="AO131" i="9"/>
  <c r="AO123" i="9"/>
  <c r="AO124" i="9" s="1"/>
  <c r="AO115" i="9"/>
  <c r="AO119" i="9"/>
  <c r="AO99" i="9"/>
  <c r="AO95" i="9"/>
  <c r="AO91" i="9"/>
  <c r="AO107" i="9"/>
  <c r="AO78" i="9"/>
  <c r="AO103" i="9"/>
  <c r="AO70" i="9"/>
  <c r="AO65" i="9"/>
  <c r="AO64" i="9"/>
  <c r="AO63" i="9"/>
  <c r="AO62" i="9"/>
  <c r="AO61" i="9"/>
  <c r="AO83" i="9"/>
  <c r="AN73" i="9"/>
  <c r="AN72" i="9"/>
  <c r="AN71" i="9"/>
  <c r="AN117" i="9"/>
  <c r="AN118" i="9"/>
  <c r="AN116" i="9"/>
  <c r="AO82" i="9"/>
  <c r="AO81" i="9"/>
  <c r="AO80" i="9"/>
  <c r="AO79" i="9"/>
  <c r="AO86" i="9"/>
  <c r="AO85" i="9"/>
  <c r="AO84" i="9"/>
  <c r="AO87" i="9"/>
  <c r="AN104" i="9"/>
  <c r="AN122" i="9"/>
  <c r="AN121" i="9"/>
  <c r="AN120" i="9"/>
  <c r="AN185" i="9"/>
  <c r="AN184" i="9"/>
  <c r="H306" i="13"/>
  <c r="H364" i="13"/>
  <c r="H199" i="13"/>
  <c r="H146" i="13"/>
  <c r="H252" i="13"/>
  <c r="AO92" i="9"/>
  <c r="AN212" i="9"/>
  <c r="G96" i="13" l="1"/>
  <c r="K95" i="13"/>
  <c r="I95" i="13"/>
  <c r="J95" i="13"/>
  <c r="H95" i="13"/>
  <c r="AX300" i="22"/>
  <c r="AO237" i="9"/>
  <c r="AG192" i="9"/>
  <c r="AP238" i="9"/>
  <c r="AP241" i="9"/>
  <c r="AP243" i="9"/>
  <c r="AQ235" i="9"/>
  <c r="AQ238" i="9" s="1"/>
  <c r="AQ152" i="9"/>
  <c r="AP236" i="9"/>
  <c r="AP242" i="9" s="1"/>
  <c r="AP153" i="9"/>
  <c r="AX268" i="22"/>
  <c r="AX269" i="22"/>
  <c r="AO277" i="22"/>
  <c r="AO279" i="22" s="1"/>
  <c r="AD238" i="9"/>
  <c r="AD240" i="9" s="1"/>
  <c r="AD241" i="9" s="1"/>
  <c r="AD243" i="9"/>
  <c r="AD245" i="9" s="1"/>
  <c r="AD246" i="9" s="1"/>
  <c r="AO244" i="9"/>
  <c r="AO245" i="9" s="1"/>
  <c r="AO239" i="9"/>
  <c r="AO240" i="9" s="1"/>
  <c r="AF238" i="9"/>
  <c r="AF240" i="9" s="1"/>
  <c r="AF243" i="9"/>
  <c r="AF245" i="9" s="1"/>
  <c r="J96" i="13"/>
  <c r="K96" i="13"/>
  <c r="L96" i="13"/>
  <c r="I96" i="13"/>
  <c r="H96" i="13"/>
  <c r="K147" i="13"/>
  <c r="J147" i="13"/>
  <c r="I147" i="13"/>
  <c r="L307" i="13"/>
  <c r="K307" i="13"/>
  <c r="J307" i="13"/>
  <c r="I307" i="13"/>
  <c r="J365" i="13"/>
  <c r="I365" i="13"/>
  <c r="J253" i="13"/>
  <c r="I253" i="13"/>
  <c r="L253" i="13"/>
  <c r="K253" i="13"/>
  <c r="N200" i="13"/>
  <c r="M200" i="13"/>
  <c r="L200" i="13"/>
  <c r="K200" i="13"/>
  <c r="J200" i="13"/>
  <c r="I200" i="13"/>
  <c r="AG174" i="9"/>
  <c r="AG175" i="9"/>
  <c r="AG177" i="9"/>
  <c r="AG173" i="9"/>
  <c r="AI148" i="9"/>
  <c r="AX94" i="22"/>
  <c r="AX96" i="22"/>
  <c r="AX93" i="22"/>
  <c r="AX139" i="22"/>
  <c r="AX140" i="22"/>
  <c r="AX241" i="22"/>
  <c r="AX240" i="22"/>
  <c r="AY87" i="22"/>
  <c r="AY79" i="22"/>
  <c r="AY86" i="22"/>
  <c r="AY81" i="22"/>
  <c r="AY84" i="22"/>
  <c r="AY82" i="22"/>
  <c r="AY85" i="22"/>
  <c r="AY80" i="22"/>
  <c r="AX98" i="22"/>
  <c r="AX97" i="22"/>
  <c r="AX72" i="22"/>
  <c r="AX73" i="22"/>
  <c r="AX71" i="22"/>
  <c r="AX247" i="22"/>
  <c r="AX246" i="22"/>
  <c r="AY179" i="22"/>
  <c r="AY171" i="22"/>
  <c r="AY177" i="22"/>
  <c r="AY169" i="22"/>
  <c r="AY161" i="22"/>
  <c r="AY175" i="22"/>
  <c r="AY170" i="22"/>
  <c r="AY167" i="22"/>
  <c r="AY178" i="22"/>
  <c r="AY173" i="22"/>
  <c r="AY162" i="22"/>
  <c r="AY165" i="22"/>
  <c r="AY163" i="22"/>
  <c r="AY174" i="22"/>
  <c r="AY166" i="22"/>
  <c r="AX102" i="22"/>
  <c r="AX100" i="22"/>
  <c r="AX101" i="22"/>
  <c r="AX143" i="22"/>
  <c r="AX144" i="22"/>
  <c r="AX142" i="22"/>
  <c r="AX224" i="22"/>
  <c r="AX225" i="22"/>
  <c r="AX227" i="22"/>
  <c r="AX226" i="22"/>
  <c r="AX223" i="22"/>
  <c r="AX211" i="22"/>
  <c r="AX217" i="22"/>
  <c r="AX218" i="22"/>
  <c r="AX212" i="22"/>
  <c r="AX215" i="22"/>
  <c r="AX210" i="22"/>
  <c r="AX213" i="22"/>
  <c r="AX216" i="22"/>
  <c r="AX214" i="22"/>
  <c r="AZ284" i="22"/>
  <c r="AZ290" i="22"/>
  <c r="AZ266" i="22"/>
  <c r="AZ237" i="22"/>
  <c r="AZ239" i="22" s="1"/>
  <c r="AZ251" i="22"/>
  <c r="AZ244" i="22"/>
  <c r="AZ221" i="22"/>
  <c r="AZ256" i="22"/>
  <c r="AZ261" i="22" s="1"/>
  <c r="AZ263" i="22" s="1"/>
  <c r="AZ182" i="22"/>
  <c r="AZ195" i="22" s="1"/>
  <c r="AZ136" i="22"/>
  <c r="AZ159" i="22" s="1"/>
  <c r="AZ77" i="22"/>
  <c r="BA59" i="22"/>
  <c r="AZ60" i="22"/>
  <c r="AZ90" i="22"/>
  <c r="AX106" i="22"/>
  <c r="AX105" i="22"/>
  <c r="AX192" i="22"/>
  <c r="AX196" i="22"/>
  <c r="AX209" i="22" s="1"/>
  <c r="AX189" i="22"/>
  <c r="AX190" i="22"/>
  <c r="AX187" i="22"/>
  <c r="AX191" i="22"/>
  <c r="AX185" i="22"/>
  <c r="AX186" i="22"/>
  <c r="AX188" i="22"/>
  <c r="AX184" i="22"/>
  <c r="AX299" i="22"/>
  <c r="AX301" i="22" s="1"/>
  <c r="AX294" i="22"/>
  <c r="AX295" i="22" s="1"/>
  <c r="AY285" i="22"/>
  <c r="AY252" i="22"/>
  <c r="AY253" i="22" s="1"/>
  <c r="AY291" i="22"/>
  <c r="AY257" i="22"/>
  <c r="AY238" i="22"/>
  <c r="AY267" i="22"/>
  <c r="AY270" i="22" s="1"/>
  <c r="AY245" i="22"/>
  <c r="AY248" i="22" s="1"/>
  <c r="AY228" i="22"/>
  <c r="AY222" i="22"/>
  <c r="AY183" i="22"/>
  <c r="AY153" i="22"/>
  <c r="AY145" i="22"/>
  <c r="AY83" i="22"/>
  <c r="AY149" i="22"/>
  <c r="AY137" i="22"/>
  <c r="AY138" i="22" s="1"/>
  <c r="AY107" i="22"/>
  <c r="AY141" i="22"/>
  <c r="AY91" i="22"/>
  <c r="AY103" i="22"/>
  <c r="AY99" i="22"/>
  <c r="AY95" i="22"/>
  <c r="AY64" i="22"/>
  <c r="AY63" i="22"/>
  <c r="AY62" i="22"/>
  <c r="AY61" i="22"/>
  <c r="AY65" i="22"/>
  <c r="AY70" i="22"/>
  <c r="AY78" i="22"/>
  <c r="AY287" i="22"/>
  <c r="AY286" i="22"/>
  <c r="AX147" i="22"/>
  <c r="AX148" i="22"/>
  <c r="AX146" i="22"/>
  <c r="AX262" i="22"/>
  <c r="AX258" i="22"/>
  <c r="AY113" i="22"/>
  <c r="AY92" i="22"/>
  <c r="AY302" i="22"/>
  <c r="AY296" i="22"/>
  <c r="AY298" i="22"/>
  <c r="AY293" i="22"/>
  <c r="AX151" i="22"/>
  <c r="AX152" i="22"/>
  <c r="AX150" i="22"/>
  <c r="AX273" i="22"/>
  <c r="AX271" i="22"/>
  <c r="AX272" i="22"/>
  <c r="AY208" i="22"/>
  <c r="AY281" i="22"/>
  <c r="AY274" i="22"/>
  <c r="AY276" i="22" s="1"/>
  <c r="AY280" i="22"/>
  <c r="AY278" i="22"/>
  <c r="AY275" i="22"/>
  <c r="AX172" i="22"/>
  <c r="AX160" i="22"/>
  <c r="AX168" i="22"/>
  <c r="AX176" i="22"/>
  <c r="AX164" i="22"/>
  <c r="AX130" i="22"/>
  <c r="AX122" i="22"/>
  <c r="AX126" i="22"/>
  <c r="AX118" i="22"/>
  <c r="AX114" i="22"/>
  <c r="AX74" i="22"/>
  <c r="AX67" i="22"/>
  <c r="AX69" i="22"/>
  <c r="AX66" i="22"/>
  <c r="AX68" i="22"/>
  <c r="AX104" i="22"/>
  <c r="AX233" i="22"/>
  <c r="AX234" i="22"/>
  <c r="AX230" i="22"/>
  <c r="AX231" i="22"/>
  <c r="AX229" i="22"/>
  <c r="AX297" i="22"/>
  <c r="AX292" i="22"/>
  <c r="AX133" i="22"/>
  <c r="AX132" i="22"/>
  <c r="AX129" i="22"/>
  <c r="AX124" i="22"/>
  <c r="AX119" i="22"/>
  <c r="AX127" i="22"/>
  <c r="AX125" i="22"/>
  <c r="AX120" i="22"/>
  <c r="AX117" i="22"/>
  <c r="AX128" i="22"/>
  <c r="AX123" i="22"/>
  <c r="AX116" i="22"/>
  <c r="AX121" i="22"/>
  <c r="AX115" i="22"/>
  <c r="AX131" i="22"/>
  <c r="R21" i="13"/>
  <c r="Q21" i="13" s="1"/>
  <c r="AG171" i="9"/>
  <c r="AG170" i="9"/>
  <c r="AG169" i="9"/>
  <c r="AG168" i="9"/>
  <c r="AG167" i="9"/>
  <c r="AH178" i="9"/>
  <c r="AO145" i="9"/>
  <c r="AO159" i="9" s="1"/>
  <c r="AO143" i="9"/>
  <c r="AO157" i="9" s="1"/>
  <c r="AO140" i="9"/>
  <c r="AO154" i="9" s="1"/>
  <c r="AO144" i="9"/>
  <c r="AO158" i="9" s="1"/>
  <c r="AO104" i="9"/>
  <c r="AO130" i="9"/>
  <c r="AO129" i="9"/>
  <c r="AO128" i="9"/>
  <c r="AQ226" i="9"/>
  <c r="AQ200" i="9"/>
  <c r="AQ205" i="9" s="1"/>
  <c r="AQ207" i="9" s="1"/>
  <c r="AQ188" i="9"/>
  <c r="AQ210" i="9"/>
  <c r="AQ195" i="9"/>
  <c r="AQ165" i="9"/>
  <c r="AQ181" i="9"/>
  <c r="AQ183" i="9" s="1"/>
  <c r="AQ138" i="9"/>
  <c r="AQ114" i="9"/>
  <c r="AQ90" i="9"/>
  <c r="AQ60" i="9"/>
  <c r="AR59" i="9"/>
  <c r="AQ77" i="9"/>
  <c r="AO148" i="9"/>
  <c r="AO162" i="9" s="1"/>
  <c r="AO147" i="9"/>
  <c r="AO161" i="9" s="1"/>
  <c r="AO146" i="9"/>
  <c r="AO160" i="9" s="1"/>
  <c r="AO142" i="9"/>
  <c r="AO156" i="9" s="1"/>
  <c r="AO141" i="9"/>
  <c r="AO155" i="9" s="1"/>
  <c r="AP227" i="9"/>
  <c r="AP229" i="9" s="1"/>
  <c r="AP201" i="9"/>
  <c r="AP202" i="9" s="1"/>
  <c r="AP189" i="9"/>
  <c r="AP211" i="9"/>
  <c r="AP212" i="9" s="1"/>
  <c r="AP196" i="9"/>
  <c r="AP197" i="9" s="1"/>
  <c r="AP166" i="9"/>
  <c r="AP182" i="9"/>
  <c r="AP172" i="9"/>
  <c r="AP139" i="9"/>
  <c r="AP131" i="9"/>
  <c r="AP123" i="9"/>
  <c r="AP124" i="9" s="1"/>
  <c r="AP115" i="9"/>
  <c r="AP127" i="9"/>
  <c r="AP119" i="9"/>
  <c r="AP95" i="9"/>
  <c r="AP91" i="9"/>
  <c r="AP107" i="9"/>
  <c r="AP103" i="9"/>
  <c r="AP99" i="9"/>
  <c r="AP70" i="9"/>
  <c r="AP78" i="9"/>
  <c r="AP65" i="9"/>
  <c r="AP64" i="9"/>
  <c r="AP63" i="9"/>
  <c r="AP62" i="9"/>
  <c r="AP61" i="9"/>
  <c r="AP83" i="9"/>
  <c r="H147" i="13"/>
  <c r="H365" i="13"/>
  <c r="H200" i="13"/>
  <c r="H307" i="13"/>
  <c r="H253" i="13"/>
  <c r="AO98" i="9"/>
  <c r="AO97" i="9"/>
  <c r="AO191" i="9"/>
  <c r="AO190" i="9"/>
  <c r="AP86" i="9"/>
  <c r="AP84" i="9"/>
  <c r="AP79" i="9"/>
  <c r="AP85" i="9"/>
  <c r="AP82" i="9"/>
  <c r="AP87" i="9"/>
  <c r="AP81" i="9"/>
  <c r="AP80" i="9"/>
  <c r="AO102" i="9"/>
  <c r="AO101" i="9"/>
  <c r="AO100" i="9"/>
  <c r="AO171" i="9"/>
  <c r="AO170" i="9"/>
  <c r="AO169" i="9"/>
  <c r="AO168" i="9"/>
  <c r="AO167" i="9"/>
  <c r="AP92" i="9"/>
  <c r="AO206" i="9"/>
  <c r="AO69" i="9"/>
  <c r="AO68" i="9"/>
  <c r="AO67" i="9"/>
  <c r="AO66" i="9"/>
  <c r="AO74" i="9"/>
  <c r="AO122" i="9"/>
  <c r="AO121" i="9"/>
  <c r="AO120" i="9"/>
  <c r="AO178" i="9"/>
  <c r="AO176" i="9"/>
  <c r="AO174" i="9"/>
  <c r="AO177" i="9"/>
  <c r="AO175" i="9"/>
  <c r="AO173" i="9"/>
  <c r="AP228" i="9"/>
  <c r="AP232" i="9"/>
  <c r="AO96" i="9"/>
  <c r="AO94" i="9"/>
  <c r="AO93" i="9"/>
  <c r="AO72" i="9"/>
  <c r="AO73" i="9"/>
  <c r="AO71" i="9"/>
  <c r="AO118" i="9"/>
  <c r="AO116" i="9"/>
  <c r="AO117" i="9"/>
  <c r="G366" i="13"/>
  <c r="G148" i="13"/>
  <c r="G254" i="13"/>
  <c r="G201" i="13"/>
  <c r="G308" i="13"/>
  <c r="AO106" i="9"/>
  <c r="AO105" i="9"/>
  <c r="AO126" i="9"/>
  <c r="AO125" i="9"/>
  <c r="AO185" i="9"/>
  <c r="AO184" i="9"/>
  <c r="G97" i="13" l="1"/>
  <c r="L97" i="13" s="1"/>
  <c r="AY300" i="22"/>
  <c r="AQ241" i="9"/>
  <c r="AQ246" i="9"/>
  <c r="AQ243" i="9"/>
  <c r="AP237" i="9"/>
  <c r="AR235" i="9"/>
  <c r="AR238" i="9" s="1"/>
  <c r="AR152" i="9"/>
  <c r="AQ236" i="9"/>
  <c r="AQ237" i="9" s="1"/>
  <c r="AQ153" i="9"/>
  <c r="AY268" i="22"/>
  <c r="AY269" i="22"/>
  <c r="AP277" i="22"/>
  <c r="AP279" i="22" s="1"/>
  <c r="AN277" i="22"/>
  <c r="AN279" i="22" s="1"/>
  <c r="AI202" i="9"/>
  <c r="AI162" i="9"/>
  <c r="AE246" i="9"/>
  <c r="AF241" i="9"/>
  <c r="AE241" i="9"/>
  <c r="AF246" i="9"/>
  <c r="AR241" i="9"/>
  <c r="AP239" i="9"/>
  <c r="AP240" i="9" s="1"/>
  <c r="AP244" i="9"/>
  <c r="AP245" i="9" s="1"/>
  <c r="AH212" i="9"/>
  <c r="J201" i="13"/>
  <c r="I201" i="13"/>
  <c r="N201" i="13"/>
  <c r="M201" i="13"/>
  <c r="L201" i="13"/>
  <c r="K201" i="13"/>
  <c r="L254" i="13"/>
  <c r="K254" i="13"/>
  <c r="J254" i="13"/>
  <c r="I254" i="13"/>
  <c r="K308" i="13"/>
  <c r="J308" i="13"/>
  <c r="I308" i="13"/>
  <c r="L308" i="13"/>
  <c r="K148" i="13"/>
  <c r="J148" i="13"/>
  <c r="I148" i="13"/>
  <c r="J366" i="13"/>
  <c r="I366" i="13"/>
  <c r="AI191" i="9"/>
  <c r="AI190" i="9"/>
  <c r="AI175" i="9"/>
  <c r="AY142" i="22"/>
  <c r="AY143" i="22"/>
  <c r="AY144" i="22"/>
  <c r="AY223" i="22"/>
  <c r="AY227" i="22"/>
  <c r="AY224" i="22"/>
  <c r="AY226" i="22"/>
  <c r="AY225" i="22"/>
  <c r="AZ92" i="22"/>
  <c r="AZ113" i="22"/>
  <c r="AY104" i="22"/>
  <c r="AY234" i="22"/>
  <c r="AY233" i="22"/>
  <c r="AY229" i="22"/>
  <c r="AY231" i="22"/>
  <c r="AY230" i="22"/>
  <c r="AZ291" i="22"/>
  <c r="AZ285" i="22"/>
  <c r="AZ257" i="22"/>
  <c r="AZ245" i="22"/>
  <c r="AZ248" i="22" s="1"/>
  <c r="AZ267" i="22"/>
  <c r="AZ270" i="22" s="1"/>
  <c r="AZ252" i="22"/>
  <c r="AZ253" i="22" s="1"/>
  <c r="AZ222" i="22"/>
  <c r="AZ238" i="22"/>
  <c r="AZ228" i="22"/>
  <c r="AZ183" i="22"/>
  <c r="AZ145" i="22"/>
  <c r="AZ137" i="22"/>
  <c r="AZ138" i="22" s="1"/>
  <c r="AZ153" i="22"/>
  <c r="AZ149" i="22"/>
  <c r="AZ141" i="22"/>
  <c r="AZ107" i="22"/>
  <c r="AZ78" i="22"/>
  <c r="AZ103" i="22"/>
  <c r="AZ99" i="22"/>
  <c r="AZ95" i="22"/>
  <c r="AZ91" i="22"/>
  <c r="AZ70" i="22"/>
  <c r="AZ63" i="22"/>
  <c r="AZ64" i="22"/>
  <c r="AZ61" i="22"/>
  <c r="AZ65" i="22"/>
  <c r="AZ83" i="22"/>
  <c r="AZ62" i="22"/>
  <c r="AY139" i="22"/>
  <c r="AY140" i="22"/>
  <c r="AY246" i="22"/>
  <c r="AY247" i="22"/>
  <c r="BA290" i="22"/>
  <c r="BA284" i="22"/>
  <c r="BA266" i="22"/>
  <c r="BA244" i="22"/>
  <c r="BA237" i="22"/>
  <c r="BA239" i="22" s="1"/>
  <c r="BA256" i="22"/>
  <c r="BA261" i="22" s="1"/>
  <c r="BA263" i="22" s="1"/>
  <c r="BA221" i="22"/>
  <c r="BA251" i="22"/>
  <c r="BA182" i="22"/>
  <c r="BA195" i="22" s="1"/>
  <c r="BA136" i="22"/>
  <c r="BA159" i="22" s="1"/>
  <c r="BA77" i="22"/>
  <c r="BA90" i="22"/>
  <c r="BB59" i="22"/>
  <c r="BA60" i="22"/>
  <c r="AY152" i="22"/>
  <c r="AY150" i="22"/>
  <c r="AY151" i="22"/>
  <c r="AY273" i="22"/>
  <c r="AY271" i="22"/>
  <c r="AY272" i="22"/>
  <c r="AZ82" i="22"/>
  <c r="AZ86" i="22"/>
  <c r="AZ81" i="22"/>
  <c r="AZ84" i="22"/>
  <c r="AZ79" i="22"/>
  <c r="AZ87" i="22"/>
  <c r="AZ85" i="22"/>
  <c r="AZ80" i="22"/>
  <c r="AZ280" i="22"/>
  <c r="AZ281" i="22"/>
  <c r="AZ275" i="22"/>
  <c r="AZ278" i="22"/>
  <c r="AZ274" i="22"/>
  <c r="AZ276" i="22" s="1"/>
  <c r="AY132" i="22"/>
  <c r="AY129" i="22"/>
  <c r="AY121" i="22"/>
  <c r="AY125" i="22"/>
  <c r="AY127" i="22"/>
  <c r="AY120" i="22"/>
  <c r="AY133" i="22"/>
  <c r="AY117" i="22"/>
  <c r="AY128" i="22"/>
  <c r="AY123" i="22"/>
  <c r="AY116" i="22"/>
  <c r="AY115" i="22"/>
  <c r="AY131" i="22"/>
  <c r="AY119" i="22"/>
  <c r="AY124" i="22"/>
  <c r="AY294" i="22"/>
  <c r="AY295" i="22" s="1"/>
  <c r="AY299" i="22"/>
  <c r="AY301" i="22" s="1"/>
  <c r="AY97" i="22"/>
  <c r="AY98" i="22"/>
  <c r="AY172" i="22"/>
  <c r="AY168" i="22"/>
  <c r="AY176" i="22"/>
  <c r="AY164" i="22"/>
  <c r="AY160" i="22"/>
  <c r="AY122" i="22"/>
  <c r="AY130" i="22"/>
  <c r="AY118" i="22"/>
  <c r="AY126" i="22"/>
  <c r="AY114" i="22"/>
  <c r="AY241" i="22"/>
  <c r="AY240" i="22"/>
  <c r="AZ178" i="22"/>
  <c r="AZ170" i="22"/>
  <c r="AZ177" i="22"/>
  <c r="AZ175" i="22"/>
  <c r="AZ167" i="22"/>
  <c r="AZ173" i="22"/>
  <c r="AZ166" i="22"/>
  <c r="AZ171" i="22"/>
  <c r="AZ174" i="22"/>
  <c r="AZ169" i="22"/>
  <c r="AZ179" i="22"/>
  <c r="AZ162" i="22"/>
  <c r="AZ165" i="22"/>
  <c r="AZ163" i="22"/>
  <c r="AZ161" i="22"/>
  <c r="AZ302" i="22"/>
  <c r="AZ296" i="22"/>
  <c r="AZ298" i="22"/>
  <c r="AZ293" i="22"/>
  <c r="AY101" i="22"/>
  <c r="AY102" i="22"/>
  <c r="AY100" i="22"/>
  <c r="AY146" i="22"/>
  <c r="AY147" i="22"/>
  <c r="AY148" i="22"/>
  <c r="AY262" i="22"/>
  <c r="AY258" i="22"/>
  <c r="AZ208" i="22"/>
  <c r="AZ287" i="22"/>
  <c r="AZ286" i="22"/>
  <c r="AY71" i="22"/>
  <c r="AY73" i="22"/>
  <c r="AY72" i="22"/>
  <c r="AY105" i="22"/>
  <c r="AY106" i="22"/>
  <c r="AY292" i="22"/>
  <c r="AY297" i="22"/>
  <c r="AY210" i="22"/>
  <c r="AY216" i="22"/>
  <c r="AY215" i="22"/>
  <c r="AY213" i="22"/>
  <c r="AY211" i="22"/>
  <c r="AY214" i="22"/>
  <c r="AY218" i="22"/>
  <c r="AY217" i="22"/>
  <c r="AY212" i="22"/>
  <c r="AY74" i="22"/>
  <c r="AY66" i="22"/>
  <c r="AY69" i="22"/>
  <c r="AY68" i="22"/>
  <c r="AY67" i="22"/>
  <c r="AY93" i="22"/>
  <c r="AY94" i="22"/>
  <c r="AY96" i="22"/>
  <c r="AY191" i="22"/>
  <c r="AY192" i="22"/>
  <c r="AY190" i="22"/>
  <c r="AY187" i="22"/>
  <c r="AY188" i="22"/>
  <c r="AY186" i="22"/>
  <c r="AY184" i="22"/>
  <c r="AY189" i="22"/>
  <c r="AY185" i="22"/>
  <c r="AY196" i="22"/>
  <c r="AY209" i="22" s="1"/>
  <c r="AG178" i="9"/>
  <c r="AP145" i="9"/>
  <c r="AP159" i="9" s="1"/>
  <c r="AP143" i="9"/>
  <c r="AP157" i="9" s="1"/>
  <c r="AP140" i="9"/>
  <c r="AP154" i="9" s="1"/>
  <c r="AP144" i="9"/>
  <c r="AP158" i="9" s="1"/>
  <c r="AP206" i="9"/>
  <c r="AP68" i="9"/>
  <c r="AP67" i="9"/>
  <c r="AP66" i="9"/>
  <c r="AP74" i="9"/>
  <c r="AP69" i="9"/>
  <c r="AP122" i="9"/>
  <c r="AP121" i="9"/>
  <c r="AP120" i="9"/>
  <c r="AP171" i="9"/>
  <c r="AP170" i="9"/>
  <c r="AP169" i="9"/>
  <c r="AP168" i="9"/>
  <c r="AP167" i="9"/>
  <c r="G202" i="13"/>
  <c r="G149" i="13"/>
  <c r="G367" i="13"/>
  <c r="G309" i="13"/>
  <c r="G255" i="13"/>
  <c r="AP130" i="9"/>
  <c r="AP129" i="9"/>
  <c r="AP128" i="9"/>
  <c r="AQ87" i="9"/>
  <c r="AQ85" i="9"/>
  <c r="AQ86" i="9"/>
  <c r="AQ84" i="9"/>
  <c r="AQ79" i="9"/>
  <c r="AQ82" i="9"/>
  <c r="AQ81" i="9"/>
  <c r="AQ80" i="9"/>
  <c r="AP71" i="9"/>
  <c r="AP73" i="9"/>
  <c r="AP72" i="9"/>
  <c r="AP118" i="9"/>
  <c r="AP116" i="9"/>
  <c r="AP117" i="9"/>
  <c r="AR200" i="9"/>
  <c r="AR205" i="9" s="1"/>
  <c r="AR207" i="9" s="1"/>
  <c r="AR195" i="9"/>
  <c r="AR226" i="9"/>
  <c r="AR210" i="9"/>
  <c r="AR188" i="9"/>
  <c r="AR181" i="9"/>
  <c r="AR183" i="9" s="1"/>
  <c r="AR165" i="9"/>
  <c r="AR138" i="9"/>
  <c r="AR114" i="9"/>
  <c r="AR90" i="9"/>
  <c r="AR60" i="9"/>
  <c r="AS59" i="9"/>
  <c r="AR77" i="9"/>
  <c r="AP102" i="9"/>
  <c r="AP101" i="9"/>
  <c r="AP100" i="9"/>
  <c r="AP126" i="9"/>
  <c r="AP125" i="9"/>
  <c r="AQ227" i="9"/>
  <c r="AQ229" i="9" s="1"/>
  <c r="AQ201" i="9"/>
  <c r="AQ202" i="9" s="1"/>
  <c r="AQ211" i="9"/>
  <c r="AQ212" i="9" s="1"/>
  <c r="AQ189" i="9"/>
  <c r="AQ196" i="9"/>
  <c r="AQ197" i="9" s="1"/>
  <c r="AQ182" i="9"/>
  <c r="AQ166" i="9"/>
  <c r="AQ172" i="9"/>
  <c r="AQ139" i="9"/>
  <c r="AQ127" i="9"/>
  <c r="AQ123" i="9"/>
  <c r="AQ124" i="9" s="1"/>
  <c r="AQ115" i="9"/>
  <c r="AQ119" i="9"/>
  <c r="AQ131" i="9"/>
  <c r="AQ91" i="9"/>
  <c r="AQ70" i="9"/>
  <c r="AQ107" i="9"/>
  <c r="AQ103" i="9"/>
  <c r="AQ99" i="9"/>
  <c r="AQ95" i="9"/>
  <c r="AQ78" i="9"/>
  <c r="AQ65" i="9"/>
  <c r="AQ64" i="9"/>
  <c r="AQ63" i="9"/>
  <c r="AQ62" i="9"/>
  <c r="AQ61" i="9"/>
  <c r="AQ83" i="9"/>
  <c r="AP98" i="9"/>
  <c r="AP97" i="9"/>
  <c r="AP106" i="9"/>
  <c r="AP105" i="9"/>
  <c r="AP191" i="9"/>
  <c r="AP190" i="9"/>
  <c r="AQ92" i="9"/>
  <c r="AP104" i="9"/>
  <c r="AP148" i="9"/>
  <c r="AP162" i="9" s="1"/>
  <c r="AP147" i="9"/>
  <c r="AP161" i="9" s="1"/>
  <c r="AP146" i="9"/>
  <c r="AP160" i="9" s="1"/>
  <c r="AP142" i="9"/>
  <c r="AP156" i="9" s="1"/>
  <c r="AP141" i="9"/>
  <c r="AP155" i="9" s="1"/>
  <c r="AP184" i="9"/>
  <c r="AP185" i="9"/>
  <c r="H254" i="13"/>
  <c r="H308" i="13"/>
  <c r="H366" i="13"/>
  <c r="H201" i="13"/>
  <c r="H148" i="13"/>
  <c r="AP96" i="9"/>
  <c r="AP94" i="9"/>
  <c r="AP93" i="9"/>
  <c r="AP177" i="9"/>
  <c r="AP174" i="9"/>
  <c r="AP178" i="9"/>
  <c r="AP175" i="9"/>
  <c r="AP173" i="9"/>
  <c r="AP176" i="9"/>
  <c r="AQ228" i="9"/>
  <c r="AQ232" i="9"/>
  <c r="I97" i="13" l="1"/>
  <c r="K97" i="13"/>
  <c r="J97" i="13"/>
  <c r="H97" i="13"/>
  <c r="G98" i="13"/>
  <c r="J98" i="13" s="1"/>
  <c r="AZ300" i="22"/>
  <c r="AI192" i="9"/>
  <c r="R14" i="25" s="1"/>
  <c r="AR246" i="9"/>
  <c r="AR243" i="9"/>
  <c r="AQ242" i="9"/>
  <c r="AR236" i="9"/>
  <c r="AR242" i="9" s="1"/>
  <c r="AR153" i="9"/>
  <c r="AS235" i="9"/>
  <c r="AS246" i="9" s="1"/>
  <c r="AS152" i="9"/>
  <c r="AZ268" i="22"/>
  <c r="AZ269" i="22"/>
  <c r="AQ277" i="22"/>
  <c r="AQ279" i="22" s="1"/>
  <c r="AH238" i="9"/>
  <c r="AH240" i="9" s="1"/>
  <c r="AH243" i="9"/>
  <c r="AH245" i="9" s="1"/>
  <c r="AQ239" i="9"/>
  <c r="AQ240" i="9" s="1"/>
  <c r="AQ244" i="9"/>
  <c r="AQ245" i="9" s="1"/>
  <c r="H98" i="13"/>
  <c r="AG212" i="9"/>
  <c r="L309" i="13"/>
  <c r="K309" i="13"/>
  <c r="J309" i="13"/>
  <c r="I309" i="13"/>
  <c r="J367" i="13"/>
  <c r="I367" i="13"/>
  <c r="J255" i="13"/>
  <c r="I255" i="13"/>
  <c r="L255" i="13"/>
  <c r="K255" i="13"/>
  <c r="K149" i="13"/>
  <c r="J149" i="13"/>
  <c r="I149" i="13"/>
  <c r="L202" i="13"/>
  <c r="K202" i="13"/>
  <c r="J202" i="13"/>
  <c r="I202" i="13"/>
  <c r="N202" i="13"/>
  <c r="M202" i="13"/>
  <c r="AI169" i="9"/>
  <c r="AI174" i="9"/>
  <c r="AI170" i="9"/>
  <c r="AI168" i="9"/>
  <c r="AI167" i="9"/>
  <c r="AI176" i="9"/>
  <c r="AI171" i="9"/>
  <c r="AI177" i="9"/>
  <c r="AI173" i="9"/>
  <c r="BA177" i="22"/>
  <c r="BA169" i="22"/>
  <c r="BA175" i="22"/>
  <c r="BA170" i="22"/>
  <c r="BA167" i="22"/>
  <c r="BA173" i="22"/>
  <c r="BA166" i="22"/>
  <c r="BA178" i="22"/>
  <c r="BA165" i="22"/>
  <c r="BA171" i="22"/>
  <c r="BA174" i="22"/>
  <c r="BA179" i="22"/>
  <c r="BA162" i="22"/>
  <c r="BA163" i="22"/>
  <c r="BA161" i="22"/>
  <c r="BA287" i="22"/>
  <c r="BA286" i="22"/>
  <c r="AZ176" i="22"/>
  <c r="AZ168" i="22"/>
  <c r="AZ172" i="22"/>
  <c r="AZ160" i="22"/>
  <c r="AZ164" i="22"/>
  <c r="AZ122" i="22"/>
  <c r="AZ130" i="22"/>
  <c r="AZ118" i="22"/>
  <c r="AZ126" i="22"/>
  <c r="AZ114" i="22"/>
  <c r="AZ100" i="22"/>
  <c r="AZ101" i="22"/>
  <c r="AZ102" i="22"/>
  <c r="AZ147" i="22"/>
  <c r="AZ148" i="22"/>
  <c r="AZ146" i="22"/>
  <c r="AZ262" i="22"/>
  <c r="AZ258" i="22"/>
  <c r="BA208" i="22"/>
  <c r="BA302" i="22"/>
  <c r="BA293" i="22"/>
  <c r="BA298" i="22"/>
  <c r="BA296" i="22"/>
  <c r="AZ74" i="22"/>
  <c r="AZ66" i="22"/>
  <c r="AZ68" i="22"/>
  <c r="AZ69" i="22"/>
  <c r="AZ67" i="22"/>
  <c r="AZ106" i="22"/>
  <c r="AZ105" i="22"/>
  <c r="AZ192" i="22"/>
  <c r="AZ190" i="22"/>
  <c r="AZ187" i="22"/>
  <c r="AZ188" i="22"/>
  <c r="AZ186" i="22"/>
  <c r="AZ185" i="22"/>
  <c r="AZ191" i="22"/>
  <c r="AZ196" i="22"/>
  <c r="AZ209" i="22" s="1"/>
  <c r="AZ189" i="22"/>
  <c r="AZ184" i="22"/>
  <c r="AZ294" i="22"/>
  <c r="AZ295" i="22" s="1"/>
  <c r="AZ299" i="22"/>
  <c r="AZ301" i="22" s="1"/>
  <c r="AZ233" i="22"/>
  <c r="AZ230" i="22"/>
  <c r="AZ231" i="22"/>
  <c r="AZ234" i="22"/>
  <c r="AZ229" i="22"/>
  <c r="AZ297" i="22"/>
  <c r="AZ292" i="22"/>
  <c r="AZ104" i="22"/>
  <c r="AZ241" i="22"/>
  <c r="AZ240" i="22"/>
  <c r="AZ217" i="22"/>
  <c r="AZ215" i="22"/>
  <c r="AZ210" i="22"/>
  <c r="AZ213" i="22"/>
  <c r="AZ216" i="22"/>
  <c r="AZ211" i="22"/>
  <c r="AZ214" i="22"/>
  <c r="AZ218" i="22"/>
  <c r="AZ212" i="22"/>
  <c r="BA291" i="22"/>
  <c r="BA285" i="22"/>
  <c r="BA267" i="22"/>
  <c r="BA270" i="22" s="1"/>
  <c r="BA252" i="22"/>
  <c r="BA253" i="22" s="1"/>
  <c r="BA245" i="22"/>
  <c r="BA248" i="22" s="1"/>
  <c r="BA238" i="22"/>
  <c r="BA257" i="22"/>
  <c r="BA222" i="22"/>
  <c r="BA228" i="22"/>
  <c r="BA183" i="22"/>
  <c r="BA153" i="22"/>
  <c r="BA149" i="22"/>
  <c r="BA145" i="22"/>
  <c r="BA141" i="22"/>
  <c r="BA137" i="22"/>
  <c r="BA138" i="22" s="1"/>
  <c r="BA107" i="22"/>
  <c r="BA99" i="22"/>
  <c r="BA91" i="22"/>
  <c r="BA103" i="22"/>
  <c r="BA95" i="22"/>
  <c r="BA70" i="22"/>
  <c r="BA65" i="22"/>
  <c r="BA83" i="22"/>
  <c r="BA78" i="22"/>
  <c r="BA62" i="22"/>
  <c r="BA64" i="22"/>
  <c r="BA61" i="22"/>
  <c r="BA63" i="22"/>
  <c r="AZ143" i="22"/>
  <c r="AZ144" i="22"/>
  <c r="AZ142" i="22"/>
  <c r="AZ227" i="22"/>
  <c r="AZ224" i="22"/>
  <c r="AZ226" i="22"/>
  <c r="AZ225" i="22"/>
  <c r="AZ223" i="22"/>
  <c r="BB290" i="22"/>
  <c r="BB284" i="22"/>
  <c r="BB256" i="22"/>
  <c r="BB261" i="22" s="1"/>
  <c r="BB263" i="22" s="1"/>
  <c r="BB244" i="22"/>
  <c r="BB237" i="22"/>
  <c r="BB239" i="22" s="1"/>
  <c r="BB266" i="22"/>
  <c r="BB251" i="22"/>
  <c r="BB221" i="22"/>
  <c r="BB182" i="22"/>
  <c r="BB195" i="22" s="1"/>
  <c r="BB136" i="22"/>
  <c r="BB159" i="22" s="1"/>
  <c r="BB90" i="22"/>
  <c r="BB77" i="22"/>
  <c r="BC59" i="22"/>
  <c r="BB60" i="22"/>
  <c r="AZ73" i="22"/>
  <c r="AZ71" i="22"/>
  <c r="AZ72" i="22"/>
  <c r="AZ151" i="22"/>
  <c r="AZ152" i="22"/>
  <c r="AZ150" i="22"/>
  <c r="AZ128" i="22"/>
  <c r="AZ120" i="22"/>
  <c r="AZ124" i="22"/>
  <c r="AZ127" i="22"/>
  <c r="AZ133" i="22"/>
  <c r="AZ125" i="22"/>
  <c r="AZ117" i="22"/>
  <c r="AZ123" i="22"/>
  <c r="AZ116" i="22"/>
  <c r="AZ115" i="22"/>
  <c r="AZ131" i="22"/>
  <c r="AZ121" i="22"/>
  <c r="AZ132" i="22"/>
  <c r="AZ119" i="22"/>
  <c r="AZ129" i="22"/>
  <c r="BA113" i="22"/>
  <c r="BA92" i="22"/>
  <c r="AZ96" i="22"/>
  <c r="AZ93" i="22"/>
  <c r="AZ94" i="22"/>
  <c r="AZ273" i="22"/>
  <c r="AZ271" i="22"/>
  <c r="AZ272" i="22"/>
  <c r="BA81" i="22"/>
  <c r="BA85" i="22"/>
  <c r="BA86" i="22"/>
  <c r="BA84" i="22"/>
  <c r="BA79" i="22"/>
  <c r="BA82" i="22"/>
  <c r="BA87" i="22"/>
  <c r="BA80" i="22"/>
  <c r="BA281" i="22"/>
  <c r="BA275" i="22"/>
  <c r="BA274" i="22"/>
  <c r="BA276" i="22" s="1"/>
  <c r="BA280" i="22"/>
  <c r="BA278" i="22"/>
  <c r="AZ97" i="22"/>
  <c r="AZ98" i="22"/>
  <c r="AZ140" i="22"/>
  <c r="AZ139" i="22"/>
  <c r="AZ247" i="22"/>
  <c r="AZ246" i="22"/>
  <c r="AQ144" i="9"/>
  <c r="AQ158" i="9" s="1"/>
  <c r="AQ145" i="9"/>
  <c r="AQ159" i="9" s="1"/>
  <c r="AQ143" i="9"/>
  <c r="AQ157" i="9" s="1"/>
  <c r="AQ140" i="9"/>
  <c r="AQ154" i="9" s="1"/>
  <c r="AR211" i="9"/>
  <c r="AR212" i="9" s="1"/>
  <c r="AR227" i="9"/>
  <c r="AR229" i="9" s="1"/>
  <c r="AR196" i="9"/>
  <c r="AR197" i="9" s="1"/>
  <c r="AR201" i="9"/>
  <c r="AR202" i="9" s="1"/>
  <c r="AR189" i="9"/>
  <c r="AR182" i="9"/>
  <c r="AR166" i="9"/>
  <c r="AR172" i="9"/>
  <c r="AR139" i="9"/>
  <c r="AR131" i="9"/>
  <c r="AR123" i="9"/>
  <c r="AR124" i="9" s="1"/>
  <c r="AR115" i="9"/>
  <c r="AR119" i="9"/>
  <c r="AR127" i="9"/>
  <c r="AR83" i="9"/>
  <c r="AR107" i="9"/>
  <c r="AR103" i="9"/>
  <c r="AR99" i="9"/>
  <c r="AR95" i="9"/>
  <c r="AR91" i="9"/>
  <c r="AR78" i="9"/>
  <c r="AR65" i="9"/>
  <c r="AR64" i="9"/>
  <c r="AR63" i="9"/>
  <c r="AR62" i="9"/>
  <c r="AR61" i="9"/>
  <c r="AR70" i="9"/>
  <c r="AQ98" i="9"/>
  <c r="AQ97" i="9"/>
  <c r="AQ118" i="9"/>
  <c r="AQ116" i="9"/>
  <c r="AQ117" i="9"/>
  <c r="AQ191" i="9"/>
  <c r="AQ190" i="9"/>
  <c r="AR92" i="9"/>
  <c r="AQ102" i="9"/>
  <c r="AQ101" i="9"/>
  <c r="AQ100" i="9"/>
  <c r="AQ125" i="9"/>
  <c r="AQ126" i="9"/>
  <c r="AR232" i="9"/>
  <c r="AR228" i="9"/>
  <c r="G203" i="13"/>
  <c r="G150" i="13"/>
  <c r="G368" i="13"/>
  <c r="G310" i="13"/>
  <c r="G256" i="13"/>
  <c r="AQ106" i="9"/>
  <c r="AQ105" i="9"/>
  <c r="AQ130" i="9"/>
  <c r="AQ129" i="9"/>
  <c r="AQ128" i="9"/>
  <c r="H309" i="13"/>
  <c r="H255" i="13"/>
  <c r="H367" i="13"/>
  <c r="H202" i="13"/>
  <c r="H149" i="13"/>
  <c r="AQ72" i="9"/>
  <c r="AQ71" i="9"/>
  <c r="AQ73" i="9"/>
  <c r="AQ174" i="9"/>
  <c r="AQ178" i="9"/>
  <c r="AQ175" i="9"/>
  <c r="AQ173" i="9"/>
  <c r="AQ176" i="9"/>
  <c r="AQ177" i="9"/>
  <c r="AQ121" i="9"/>
  <c r="AQ120" i="9"/>
  <c r="AQ122" i="9"/>
  <c r="AQ148" i="9"/>
  <c r="AQ162" i="9" s="1"/>
  <c r="AQ147" i="9"/>
  <c r="AQ161" i="9" s="1"/>
  <c r="AQ146" i="9"/>
  <c r="AQ160" i="9" s="1"/>
  <c r="AQ142" i="9"/>
  <c r="AQ156" i="9" s="1"/>
  <c r="AQ141" i="9"/>
  <c r="AQ155" i="9" s="1"/>
  <c r="AQ94" i="9"/>
  <c r="AQ93" i="9"/>
  <c r="AQ96" i="9"/>
  <c r="AQ170" i="9"/>
  <c r="AQ169" i="9"/>
  <c r="AQ168" i="9"/>
  <c r="AQ171" i="9"/>
  <c r="AQ167" i="9"/>
  <c r="AR87" i="9"/>
  <c r="AR85" i="9"/>
  <c r="AR86" i="9"/>
  <c r="AR84" i="9"/>
  <c r="AR82" i="9"/>
  <c r="AR81" i="9"/>
  <c r="AR80" i="9"/>
  <c r="AR79" i="9"/>
  <c r="AQ104" i="9"/>
  <c r="AQ206" i="9"/>
  <c r="AQ74" i="9"/>
  <c r="AQ67" i="9"/>
  <c r="AQ66" i="9"/>
  <c r="AQ69" i="9"/>
  <c r="AQ68" i="9"/>
  <c r="AQ184" i="9"/>
  <c r="AQ185" i="9"/>
  <c r="AS210" i="9"/>
  <c r="AS226" i="9"/>
  <c r="AS200" i="9"/>
  <c r="AS205" i="9" s="1"/>
  <c r="AS207" i="9" s="1"/>
  <c r="AS188" i="9"/>
  <c r="AS181" i="9"/>
  <c r="AS183" i="9" s="1"/>
  <c r="AS195" i="9"/>
  <c r="AS165" i="9"/>
  <c r="AS138" i="9"/>
  <c r="AS114" i="9"/>
  <c r="AS90" i="9"/>
  <c r="AS60" i="9"/>
  <c r="AT59" i="9"/>
  <c r="AS77" i="9"/>
  <c r="L98" i="13" l="1"/>
  <c r="K98" i="13"/>
  <c r="I98" i="13"/>
  <c r="G99" i="13"/>
  <c r="H99" i="13" s="1"/>
  <c r="S11" i="25"/>
  <c r="E11" i="25"/>
  <c r="V11" i="25"/>
  <c r="M11" i="25"/>
  <c r="AF11" i="25"/>
  <c r="Y11" i="25"/>
  <c r="P11" i="25"/>
  <c r="AG11" i="25"/>
  <c r="G11" i="25"/>
  <c r="J11" i="25"/>
  <c r="AH11" i="25"/>
  <c r="AI11" i="25"/>
  <c r="BA300" i="22"/>
  <c r="E10" i="25"/>
  <c r="P10" i="25"/>
  <c r="M10" i="25"/>
  <c r="S10" i="25"/>
  <c r="V10" i="25"/>
  <c r="Y10" i="25"/>
  <c r="AF10" i="25"/>
  <c r="AG10" i="25"/>
  <c r="G10" i="25"/>
  <c r="J10" i="25"/>
  <c r="AI10" i="25"/>
  <c r="AH10" i="25"/>
  <c r="M3" i="20"/>
  <c r="N3" i="20"/>
  <c r="V3" i="20"/>
  <c r="I3" i="20"/>
  <c r="Q3" i="20"/>
  <c r="H3" i="20"/>
  <c r="G3" i="20"/>
  <c r="K3" i="20"/>
  <c r="T3" i="20"/>
  <c r="L3" i="20"/>
  <c r="R3" i="20"/>
  <c r="S3" i="20"/>
  <c r="X3" i="20"/>
  <c r="U3" i="20"/>
  <c r="W3" i="20"/>
  <c r="Y3" i="20"/>
  <c r="O3" i="20"/>
  <c r="Z3" i="20"/>
  <c r="P3" i="20"/>
  <c r="J3" i="20"/>
  <c r="AH8" i="25"/>
  <c r="AH9" i="25"/>
  <c r="AR237" i="9"/>
  <c r="AS241" i="9"/>
  <c r="AF8" i="25"/>
  <c r="G7" i="25"/>
  <c r="E9" i="25"/>
  <c r="AI9" i="25"/>
  <c r="AG19" i="25"/>
  <c r="E30" i="25"/>
  <c r="AH7" i="25"/>
  <c r="E7" i="25"/>
  <c r="AG17" i="25"/>
  <c r="AG29" i="25"/>
  <c r="P9" i="25"/>
  <c r="G9" i="25"/>
  <c r="AF9" i="25"/>
  <c r="AG34" i="25"/>
  <c r="AG18" i="25"/>
  <c r="V7" i="25"/>
  <c r="G8" i="25"/>
  <c r="AG35" i="25"/>
  <c r="AG21" i="25"/>
  <c r="V15" i="25"/>
  <c r="S8" i="25"/>
  <c r="E19" i="25"/>
  <c r="P8" i="25"/>
  <c r="M9" i="25"/>
  <c r="E21" i="25"/>
  <c r="E31" i="25"/>
  <c r="Y7" i="25"/>
  <c r="E16" i="25"/>
  <c r="E25" i="25"/>
  <c r="E29" i="25"/>
  <c r="V8" i="25"/>
  <c r="Y9" i="25"/>
  <c r="AI7" i="25"/>
  <c r="E32" i="25"/>
  <c r="V9" i="25"/>
  <c r="AG26" i="25"/>
  <c r="AF7" i="25"/>
  <c r="AG32" i="25"/>
  <c r="M8" i="25"/>
  <c r="S9" i="25"/>
  <c r="AG23" i="25"/>
  <c r="E26" i="25"/>
  <c r="E34" i="25"/>
  <c r="E23" i="25"/>
  <c r="E33" i="25"/>
  <c r="Y8" i="25"/>
  <c r="E24" i="25"/>
  <c r="AG28" i="25"/>
  <c r="E22" i="25"/>
  <c r="AG31" i="25"/>
  <c r="AG16" i="25"/>
  <c r="AG33" i="25"/>
  <c r="E15" i="25"/>
  <c r="J7" i="25"/>
  <c r="E17" i="25"/>
  <c r="AG9" i="25"/>
  <c r="AG27" i="25"/>
  <c r="AG20" i="25"/>
  <c r="P7" i="25"/>
  <c r="E27" i="25"/>
  <c r="J8" i="25"/>
  <c r="AG7" i="25"/>
  <c r="E18" i="25"/>
  <c r="AG24" i="25"/>
  <c r="AG22" i="25"/>
  <c r="S7" i="25"/>
  <c r="AG30" i="25"/>
  <c r="AI8" i="25"/>
  <c r="E20" i="25"/>
  <c r="AG8" i="25"/>
  <c r="E8" i="25"/>
  <c r="AG25" i="25"/>
  <c r="J9" i="25"/>
  <c r="E28" i="25"/>
  <c r="E35" i="25"/>
  <c r="M7" i="25"/>
  <c r="AS243" i="9"/>
  <c r="AS236" i="9"/>
  <c r="AS242" i="9" s="1"/>
  <c r="AS153" i="9"/>
  <c r="AS238" i="9"/>
  <c r="AT235" i="9"/>
  <c r="AT241" i="9" s="1"/>
  <c r="AT152" i="9"/>
  <c r="BA268" i="22"/>
  <c r="BA269" i="22"/>
  <c r="AR277" i="22"/>
  <c r="AR279" i="22" s="1"/>
  <c r="AG243" i="9"/>
  <c r="AG245" i="9" s="1"/>
  <c r="AG246" i="9" s="1"/>
  <c r="AG238" i="9"/>
  <c r="AG240" i="9" s="1"/>
  <c r="AG241" i="9" s="1"/>
  <c r="AR239" i="9"/>
  <c r="AR240" i="9" s="1"/>
  <c r="AR244" i="9"/>
  <c r="AR245" i="9" s="1"/>
  <c r="J99" i="13"/>
  <c r="L256" i="13"/>
  <c r="K256" i="13"/>
  <c r="J256" i="13"/>
  <c r="I256" i="13"/>
  <c r="K310" i="13"/>
  <c r="J310" i="13"/>
  <c r="I310" i="13"/>
  <c r="L310" i="13"/>
  <c r="J368" i="13"/>
  <c r="I368" i="13"/>
  <c r="J150" i="13"/>
  <c r="I150" i="13"/>
  <c r="K150" i="13"/>
  <c r="N203" i="13"/>
  <c r="M203" i="13"/>
  <c r="L203" i="13"/>
  <c r="K203" i="13"/>
  <c r="J203" i="13"/>
  <c r="I203" i="13"/>
  <c r="AI178" i="9"/>
  <c r="R8" i="13"/>
  <c r="Q8" i="13" s="1"/>
  <c r="BA97" i="22"/>
  <c r="BA98" i="22"/>
  <c r="BA150" i="22"/>
  <c r="BA152" i="22"/>
  <c r="BA151" i="22"/>
  <c r="BA294" i="22"/>
  <c r="BA295" i="22" s="1"/>
  <c r="BA299" i="22"/>
  <c r="BA301" i="22" s="1"/>
  <c r="BB291" i="22"/>
  <c r="BB257" i="22"/>
  <c r="BB285" i="22"/>
  <c r="BB245" i="22"/>
  <c r="BB248" i="22" s="1"/>
  <c r="BB267" i="22"/>
  <c r="BB270" i="22" s="1"/>
  <c r="BB228" i="22"/>
  <c r="BB252" i="22"/>
  <c r="BB253" i="22" s="1"/>
  <c r="BB238" i="22"/>
  <c r="BB222" i="22"/>
  <c r="BB183" i="22"/>
  <c r="BB153" i="22"/>
  <c r="BB149" i="22"/>
  <c r="BB145" i="22"/>
  <c r="BB141" i="22"/>
  <c r="BB107" i="22"/>
  <c r="BB137" i="22"/>
  <c r="BB138" i="22" s="1"/>
  <c r="BB103" i="22"/>
  <c r="BB99" i="22"/>
  <c r="BB95" i="22"/>
  <c r="BB91" i="22"/>
  <c r="BB70" i="22"/>
  <c r="BB65" i="22"/>
  <c r="BB64" i="22"/>
  <c r="BB83" i="22"/>
  <c r="BB78" i="22"/>
  <c r="BB61" i="22"/>
  <c r="BB63" i="22"/>
  <c r="BB62" i="22"/>
  <c r="BB280" i="22"/>
  <c r="BB281" i="22"/>
  <c r="BB274" i="22"/>
  <c r="BB276" i="22" s="1"/>
  <c r="BB278" i="22"/>
  <c r="BB275" i="22"/>
  <c r="BA106" i="22"/>
  <c r="BA105" i="22"/>
  <c r="BA272" i="22"/>
  <c r="BA273" i="22"/>
  <c r="BA271" i="22"/>
  <c r="BA127" i="22"/>
  <c r="BA119" i="22"/>
  <c r="BA131" i="22"/>
  <c r="BA123" i="22"/>
  <c r="BA133" i="22"/>
  <c r="BA125" i="22"/>
  <c r="BA120" i="22"/>
  <c r="BA117" i="22"/>
  <c r="BA116" i="22"/>
  <c r="BA128" i="22"/>
  <c r="BA115" i="22"/>
  <c r="BA121" i="22"/>
  <c r="BA132" i="22"/>
  <c r="BA129" i="22"/>
  <c r="BA124" i="22"/>
  <c r="BC290" i="22"/>
  <c r="BC256" i="22"/>
  <c r="BC261" i="22" s="1"/>
  <c r="BC263" i="22" s="1"/>
  <c r="BC284" i="22"/>
  <c r="BC244" i="22"/>
  <c r="BC266" i="22"/>
  <c r="BC237" i="22"/>
  <c r="BC239" i="22" s="1"/>
  <c r="BC251" i="22"/>
  <c r="BC221" i="22"/>
  <c r="BC182" i="22"/>
  <c r="BC195" i="22" s="1"/>
  <c r="BC136" i="22"/>
  <c r="BC159" i="22" s="1"/>
  <c r="BC77" i="22"/>
  <c r="BC90" i="22"/>
  <c r="BC60" i="22"/>
  <c r="E14" i="25" s="1"/>
  <c r="BA96" i="22"/>
  <c r="BA93" i="22"/>
  <c r="BA94" i="22"/>
  <c r="BA191" i="22"/>
  <c r="BA189" i="22"/>
  <c r="BA192" i="22"/>
  <c r="BA187" i="22"/>
  <c r="BA190" i="22"/>
  <c r="BA188" i="22"/>
  <c r="BA186" i="22"/>
  <c r="BA185" i="22"/>
  <c r="BA196" i="22"/>
  <c r="BA209" i="22" s="1"/>
  <c r="BA184" i="22"/>
  <c r="BB80" i="22"/>
  <c r="BB84" i="22"/>
  <c r="BB79" i="22"/>
  <c r="BB87" i="22"/>
  <c r="BB82" i="22"/>
  <c r="BB85" i="22"/>
  <c r="BB86" i="22"/>
  <c r="BB81" i="22"/>
  <c r="BA100" i="22"/>
  <c r="BA101" i="22"/>
  <c r="BA102" i="22"/>
  <c r="BA234" i="22"/>
  <c r="BA233" i="22"/>
  <c r="BA229" i="22"/>
  <c r="BA230" i="22"/>
  <c r="BA231" i="22"/>
  <c r="BA297" i="22"/>
  <c r="BA292" i="22"/>
  <c r="BA216" i="22"/>
  <c r="BA218" i="22"/>
  <c r="BA214" i="22"/>
  <c r="BA213" i="22"/>
  <c r="BA211" i="22"/>
  <c r="BA212" i="22"/>
  <c r="BA217" i="22"/>
  <c r="BA210" i="22"/>
  <c r="BA215" i="22"/>
  <c r="BB113" i="22"/>
  <c r="BB92" i="22"/>
  <c r="BA104" i="22"/>
  <c r="BA224" i="22"/>
  <c r="BA226" i="22"/>
  <c r="BA223" i="22"/>
  <c r="BA225" i="22"/>
  <c r="BA227" i="22"/>
  <c r="BB174" i="22"/>
  <c r="BB175" i="22"/>
  <c r="BB170" i="22"/>
  <c r="BB167" i="22"/>
  <c r="BB173" i="22"/>
  <c r="BB166" i="22"/>
  <c r="BB178" i="22"/>
  <c r="BB171" i="22"/>
  <c r="BB179" i="22"/>
  <c r="BB169" i="22"/>
  <c r="BB162" i="22"/>
  <c r="BB177" i="22"/>
  <c r="BB165" i="22"/>
  <c r="BB163" i="22"/>
  <c r="BB161" i="22"/>
  <c r="BB287" i="22"/>
  <c r="BB286" i="22"/>
  <c r="BA168" i="22"/>
  <c r="BA176" i="22"/>
  <c r="BA172" i="22"/>
  <c r="BA160" i="22"/>
  <c r="BA164" i="22"/>
  <c r="BA130" i="22"/>
  <c r="BA118" i="22"/>
  <c r="BA126" i="22"/>
  <c r="BA114" i="22"/>
  <c r="BA122" i="22"/>
  <c r="BA140" i="22"/>
  <c r="BA139" i="22"/>
  <c r="BA262" i="22"/>
  <c r="BA258" i="22"/>
  <c r="BB208" i="22"/>
  <c r="BB302" i="22"/>
  <c r="BB298" i="22"/>
  <c r="BB296" i="22"/>
  <c r="BB293" i="22"/>
  <c r="BA69" i="22"/>
  <c r="BA74" i="22"/>
  <c r="BA67" i="22"/>
  <c r="BA68" i="22"/>
  <c r="BA66" i="22"/>
  <c r="BA144" i="22"/>
  <c r="BA142" i="22"/>
  <c r="BA143" i="22"/>
  <c r="BA240" i="22"/>
  <c r="BA241" i="22"/>
  <c r="BA71" i="22"/>
  <c r="BA72" i="22"/>
  <c r="BA73" i="22"/>
  <c r="BA148" i="22"/>
  <c r="BA146" i="22"/>
  <c r="BA147" i="22"/>
  <c r="BA246" i="22"/>
  <c r="BA247" i="22"/>
  <c r="AR144" i="9"/>
  <c r="AR158" i="9" s="1"/>
  <c r="AR145" i="9"/>
  <c r="AR159" i="9" s="1"/>
  <c r="AR140" i="9"/>
  <c r="AR154" i="9" s="1"/>
  <c r="AR143" i="9"/>
  <c r="AR157" i="9" s="1"/>
  <c r="H368" i="13"/>
  <c r="H310" i="13"/>
  <c r="H203" i="13"/>
  <c r="H256" i="13"/>
  <c r="H150" i="13"/>
  <c r="AR206" i="9"/>
  <c r="AR66" i="9"/>
  <c r="AR74" i="9"/>
  <c r="AR69" i="9"/>
  <c r="AR68" i="9"/>
  <c r="AR67" i="9"/>
  <c r="AR130" i="9"/>
  <c r="AR129" i="9"/>
  <c r="AR128" i="9"/>
  <c r="AR184" i="9"/>
  <c r="AR185" i="9"/>
  <c r="AR121" i="9"/>
  <c r="AR120" i="9"/>
  <c r="AR122" i="9"/>
  <c r="AR191" i="9"/>
  <c r="AR190" i="9"/>
  <c r="AR96" i="9"/>
  <c r="AR94" i="9"/>
  <c r="AR93" i="9"/>
  <c r="AR116" i="9"/>
  <c r="AR117" i="9"/>
  <c r="AR118" i="9"/>
  <c r="AS82" i="9"/>
  <c r="AS81" i="9"/>
  <c r="AS80" i="9"/>
  <c r="AS79" i="9"/>
  <c r="AS85" i="9"/>
  <c r="AS87" i="9"/>
  <c r="AS84" i="9"/>
  <c r="AS86" i="9"/>
  <c r="AT226" i="9"/>
  <c r="AT210" i="9"/>
  <c r="AT188" i="9"/>
  <c r="AT181" i="9"/>
  <c r="AT183" i="9" s="1"/>
  <c r="AT195" i="9"/>
  <c r="AT200" i="9"/>
  <c r="AT205" i="9" s="1"/>
  <c r="AT207" i="9" s="1"/>
  <c r="AT165" i="9"/>
  <c r="AT138" i="9"/>
  <c r="AT114" i="9"/>
  <c r="AT77" i="9"/>
  <c r="AT90" i="9"/>
  <c r="AT60" i="9"/>
  <c r="AU59" i="9"/>
  <c r="AR73" i="9"/>
  <c r="AR72" i="9"/>
  <c r="AR71" i="9"/>
  <c r="AR98" i="9"/>
  <c r="AR97" i="9"/>
  <c r="AR126" i="9"/>
  <c r="AR125" i="9"/>
  <c r="AS227" i="9"/>
  <c r="AS229" i="9" s="1"/>
  <c r="AS201" i="9"/>
  <c r="AS202" i="9" s="1"/>
  <c r="AS211" i="9"/>
  <c r="AS212" i="9" s="1"/>
  <c r="AS189" i="9"/>
  <c r="AS182" i="9"/>
  <c r="AS196" i="9"/>
  <c r="AS197" i="9" s="1"/>
  <c r="AS172" i="9"/>
  <c r="AS166" i="9"/>
  <c r="AS139" i="9"/>
  <c r="AS127" i="9"/>
  <c r="AS119" i="9"/>
  <c r="AS115" i="9"/>
  <c r="AS123" i="9"/>
  <c r="AS124" i="9" s="1"/>
  <c r="AS131" i="9"/>
  <c r="AS107" i="9"/>
  <c r="AS78" i="9"/>
  <c r="AS103" i="9"/>
  <c r="AS99" i="9"/>
  <c r="AS95" i="9"/>
  <c r="AS91" i="9"/>
  <c r="AS65" i="9"/>
  <c r="AS64" i="9"/>
  <c r="AS63" i="9"/>
  <c r="AS62" i="9"/>
  <c r="AS61" i="9"/>
  <c r="AS83" i="9"/>
  <c r="AS70" i="9"/>
  <c r="AR102" i="9"/>
  <c r="AR101" i="9"/>
  <c r="AR100" i="9"/>
  <c r="AR106" i="9"/>
  <c r="AR105" i="9"/>
  <c r="AR148" i="9"/>
  <c r="AR162" i="9" s="1"/>
  <c r="AR147" i="9"/>
  <c r="AR161" i="9" s="1"/>
  <c r="AR146" i="9"/>
  <c r="AR160" i="9" s="1"/>
  <c r="AR142" i="9"/>
  <c r="AR156" i="9" s="1"/>
  <c r="AR141" i="9"/>
  <c r="AR155" i="9" s="1"/>
  <c r="AS92" i="9"/>
  <c r="AS232" i="9"/>
  <c r="AS228" i="9"/>
  <c r="G204" i="13"/>
  <c r="G369" i="13"/>
  <c r="G311" i="13"/>
  <c r="G257" i="13"/>
  <c r="G151" i="13"/>
  <c r="AR104" i="9"/>
  <c r="AR177" i="9"/>
  <c r="AR175" i="9"/>
  <c r="AR173" i="9"/>
  <c r="AR178" i="9"/>
  <c r="AR176" i="9"/>
  <c r="AR174" i="9"/>
  <c r="AR170" i="9"/>
  <c r="AR169" i="9"/>
  <c r="AR168" i="9"/>
  <c r="AR171" i="9"/>
  <c r="AR167" i="9"/>
  <c r="L99" i="13" l="1"/>
  <c r="K99" i="13"/>
  <c r="I99" i="13"/>
  <c r="G100" i="13"/>
  <c r="BB300" i="22"/>
  <c r="L240" i="22"/>
  <c r="L241" i="22" s="1"/>
  <c r="L93" i="22"/>
  <c r="L94" i="22" s="1"/>
  <c r="AS237" i="9"/>
  <c r="S101" i="22"/>
  <c r="S102" i="22" s="1"/>
  <c r="R101" i="22"/>
  <c r="R102" i="22" s="1"/>
  <c r="Q97" i="22"/>
  <c r="Q98" i="22" s="1"/>
  <c r="R143" i="22"/>
  <c r="R144" i="22" s="1"/>
  <c r="O143" i="22"/>
  <c r="O144" i="22" s="1"/>
  <c r="Q143" i="22"/>
  <c r="Q144" i="22" s="1"/>
  <c r="R97" i="22"/>
  <c r="R98" i="22" s="1"/>
  <c r="P143" i="22"/>
  <c r="P144" i="22" s="1"/>
  <c r="S97" i="22"/>
  <c r="S98" i="22" s="1"/>
  <c r="O101" i="22"/>
  <c r="O102" i="22" s="1"/>
  <c r="Q147" i="22"/>
  <c r="Q148" i="22" s="1"/>
  <c r="P97" i="22"/>
  <c r="P98" i="22" s="1"/>
  <c r="O147" i="22"/>
  <c r="O148" i="22" s="1"/>
  <c r="Q101" i="22"/>
  <c r="Q102" i="22" s="1"/>
  <c r="P147" i="22"/>
  <c r="P148" i="22" s="1"/>
  <c r="P101" i="22"/>
  <c r="P102" i="22" s="1"/>
  <c r="R147" i="22"/>
  <c r="R148" i="22" s="1"/>
  <c r="S143" i="22"/>
  <c r="S144" i="22" s="1"/>
  <c r="T147" i="22"/>
  <c r="T148" i="22" s="1"/>
  <c r="S147" i="22"/>
  <c r="S148" i="22" s="1"/>
  <c r="T97" i="22"/>
  <c r="T98" i="22" s="1"/>
  <c r="T101" i="22"/>
  <c r="T102" i="22" s="1"/>
  <c r="T143" i="22"/>
  <c r="T144" i="22" s="1"/>
  <c r="U147" i="22"/>
  <c r="U148" i="22" s="1"/>
  <c r="U143" i="22"/>
  <c r="U144" i="22" s="1"/>
  <c r="U101" i="22"/>
  <c r="U102" i="22" s="1"/>
  <c r="U97" i="22"/>
  <c r="U98" i="22" s="1"/>
  <c r="V147" i="22"/>
  <c r="V148" i="22" s="1"/>
  <c r="W97" i="22"/>
  <c r="W98" i="22" s="1"/>
  <c r="V97" i="22"/>
  <c r="V98" i="22" s="1"/>
  <c r="V101" i="22"/>
  <c r="V102" i="22" s="1"/>
  <c r="V143" i="22"/>
  <c r="V144" i="22" s="1"/>
  <c r="W143" i="22"/>
  <c r="W144" i="22" s="1"/>
  <c r="X97" i="22"/>
  <c r="X98" i="22" s="1"/>
  <c r="W101" i="22"/>
  <c r="W102" i="22" s="1"/>
  <c r="W147" i="22"/>
  <c r="W148" i="22" s="1"/>
  <c r="X147" i="22"/>
  <c r="X148" i="22" s="1"/>
  <c r="X143" i="22"/>
  <c r="X144" i="22" s="1"/>
  <c r="X101" i="22"/>
  <c r="X102" i="22" s="1"/>
  <c r="Y101" i="22"/>
  <c r="Y102" i="22" s="1"/>
  <c r="Y143" i="22"/>
  <c r="Y144" i="22" s="1"/>
  <c r="Y147" i="22"/>
  <c r="Y148" i="22" s="1"/>
  <c r="Y97" i="22"/>
  <c r="Y98" i="22" s="1"/>
  <c r="Z147" i="22"/>
  <c r="Z148" i="22" s="1"/>
  <c r="Z97" i="22"/>
  <c r="Z98" i="22" s="1"/>
  <c r="AA147" i="22"/>
  <c r="AA148" i="22" s="1"/>
  <c r="Z101" i="22"/>
  <c r="Z102" i="22" s="1"/>
  <c r="Z143" i="22"/>
  <c r="Z144" i="22" s="1"/>
  <c r="AA97" i="22"/>
  <c r="AA98" i="22" s="1"/>
  <c r="AA101" i="22"/>
  <c r="AA102" i="22" s="1"/>
  <c r="AA143" i="22"/>
  <c r="AA144" i="22" s="1"/>
  <c r="AC147" i="22"/>
  <c r="AC148" i="22" s="1"/>
  <c r="AB147" i="22"/>
  <c r="AB148" i="22" s="1"/>
  <c r="AB101" i="22"/>
  <c r="AB102" i="22" s="1"/>
  <c r="AB97" i="22"/>
  <c r="AB98" i="22" s="1"/>
  <c r="AB143" i="22"/>
  <c r="AB144" i="22" s="1"/>
  <c r="AC101" i="22"/>
  <c r="AC102" i="22" s="1"/>
  <c r="AC97" i="22"/>
  <c r="AC98" i="22" s="1"/>
  <c r="AC143" i="22"/>
  <c r="AC144" i="22" s="1"/>
  <c r="AD97" i="22"/>
  <c r="AD98" i="22" s="1"/>
  <c r="AD143" i="22"/>
  <c r="AD144" i="22" s="1"/>
  <c r="AD101" i="22"/>
  <c r="AD102" i="22" s="1"/>
  <c r="AD147" i="22"/>
  <c r="AD148" i="22" s="1"/>
  <c r="AE97" i="22"/>
  <c r="AE98" i="22" s="1"/>
  <c r="AE143" i="22"/>
  <c r="AE144" i="22" s="1"/>
  <c r="AE101" i="22"/>
  <c r="AE102" i="22" s="1"/>
  <c r="AE147" i="22"/>
  <c r="AE148" i="22" s="1"/>
  <c r="AG101" i="22"/>
  <c r="AG102" i="22" s="1"/>
  <c r="AF97" i="22"/>
  <c r="AF98" i="22" s="1"/>
  <c r="AF143" i="22"/>
  <c r="AF144" i="22" s="1"/>
  <c r="AF101" i="22"/>
  <c r="AF102" i="22" s="1"/>
  <c r="AF147" i="22"/>
  <c r="AF148" i="22" s="1"/>
  <c r="AH147" i="22"/>
  <c r="AH148" i="22" s="1"/>
  <c r="AG143" i="22"/>
  <c r="AG144" i="22" s="1"/>
  <c r="AG97" i="22"/>
  <c r="AG98" i="22" s="1"/>
  <c r="AG147" i="22"/>
  <c r="AG148" i="22" s="1"/>
  <c r="AH97" i="22"/>
  <c r="AH98" i="22" s="1"/>
  <c r="AH143" i="22"/>
  <c r="AH144" i="22" s="1"/>
  <c r="AH101" i="22"/>
  <c r="AT238" i="9"/>
  <c r="AT246" i="9"/>
  <c r="AU235" i="9"/>
  <c r="AU241" i="9" s="1"/>
  <c r="AU152" i="9"/>
  <c r="AT236" i="9"/>
  <c r="AT242" i="9" s="1"/>
  <c r="AT153" i="9"/>
  <c r="AT243" i="9"/>
  <c r="BB269" i="22"/>
  <c r="BB268" i="22"/>
  <c r="AS277" i="22"/>
  <c r="AS279" i="22" s="1"/>
  <c r="AH241" i="9"/>
  <c r="AH246" i="9"/>
  <c r="AS239" i="9"/>
  <c r="AS240" i="9" s="1"/>
  <c r="AS244" i="9"/>
  <c r="AS245" i="9" s="1"/>
  <c r="J100" i="13"/>
  <c r="H100" i="13"/>
  <c r="L100" i="13"/>
  <c r="K100" i="13"/>
  <c r="I100" i="13"/>
  <c r="L311" i="13"/>
  <c r="K311" i="13"/>
  <c r="J311" i="13"/>
  <c r="I311" i="13"/>
  <c r="J369" i="13"/>
  <c r="I369" i="13"/>
  <c r="N204" i="13"/>
  <c r="M204" i="13"/>
  <c r="L204" i="13"/>
  <c r="K204" i="13"/>
  <c r="J204" i="13"/>
  <c r="I204" i="13"/>
  <c r="J257" i="13"/>
  <c r="I257" i="13"/>
  <c r="L257" i="13"/>
  <c r="K257" i="13"/>
  <c r="K151" i="13"/>
  <c r="J151" i="13"/>
  <c r="I151" i="13"/>
  <c r="BB104" i="22"/>
  <c r="BB176" i="22"/>
  <c r="BB168" i="22"/>
  <c r="BB164" i="22"/>
  <c r="BB172" i="22"/>
  <c r="BB160" i="22"/>
  <c r="BB126" i="22"/>
  <c r="BB118" i="22"/>
  <c r="BB130" i="22"/>
  <c r="BB122" i="22"/>
  <c r="BB114" i="22"/>
  <c r="BB139" i="22"/>
  <c r="BB140" i="22"/>
  <c r="BB241" i="22"/>
  <c r="BB240" i="22"/>
  <c r="BC291" i="22"/>
  <c r="BC285" i="22"/>
  <c r="BC267" i="22"/>
  <c r="BC270" i="22" s="1"/>
  <c r="BC257" i="22"/>
  <c r="BC238" i="22"/>
  <c r="BC252" i="22"/>
  <c r="BC253" i="22" s="1"/>
  <c r="V14" i="25" s="1"/>
  <c r="BC245" i="22"/>
  <c r="BC248" i="22" s="1"/>
  <c r="BC228" i="22"/>
  <c r="BC222" i="22"/>
  <c r="BC183" i="22"/>
  <c r="BC153" i="22"/>
  <c r="BC149" i="22"/>
  <c r="BC145" i="22"/>
  <c r="BC107" i="22"/>
  <c r="BC137" i="22"/>
  <c r="BC138" i="22" s="1"/>
  <c r="BC141" i="22"/>
  <c r="BC83" i="22"/>
  <c r="BC103" i="22"/>
  <c r="BC99" i="22"/>
  <c r="BC95" i="22"/>
  <c r="BC91" i="22"/>
  <c r="BC64" i="22"/>
  <c r="BC63" i="22"/>
  <c r="BC78" i="22"/>
  <c r="BC65" i="22"/>
  <c r="BC70" i="22"/>
  <c r="BC62" i="22"/>
  <c r="BC61" i="22"/>
  <c r="BC278" i="22"/>
  <c r="BC280" i="22"/>
  <c r="BC281" i="22"/>
  <c r="BC275" i="22"/>
  <c r="BC274" i="22"/>
  <c r="BC276" i="22" s="1"/>
  <c r="BB74" i="22"/>
  <c r="BB69" i="22"/>
  <c r="BB67" i="22"/>
  <c r="BB68" i="22"/>
  <c r="BB66" i="22"/>
  <c r="BB143" i="22"/>
  <c r="BB144" i="22"/>
  <c r="BB142" i="22"/>
  <c r="BB233" i="22"/>
  <c r="BB231" i="22"/>
  <c r="BB230" i="22"/>
  <c r="BB234" i="22"/>
  <c r="BB229" i="22"/>
  <c r="BC113" i="22"/>
  <c r="BC92" i="22"/>
  <c r="BB72" i="22"/>
  <c r="BB73" i="22"/>
  <c r="BB71" i="22"/>
  <c r="BB147" i="22"/>
  <c r="BB148" i="22"/>
  <c r="BB146" i="22"/>
  <c r="BB273" i="22"/>
  <c r="BB271" i="22"/>
  <c r="BB272" i="22"/>
  <c r="BB218" i="22"/>
  <c r="BB215" i="22"/>
  <c r="BB213" i="22"/>
  <c r="BB211" i="22"/>
  <c r="BB216" i="22"/>
  <c r="BB214" i="22"/>
  <c r="BB212" i="22"/>
  <c r="BB217" i="22"/>
  <c r="BB210" i="22"/>
  <c r="BC87" i="22"/>
  <c r="BC79" i="22"/>
  <c r="BC84" i="22"/>
  <c r="BC82" i="22"/>
  <c r="BC80" i="22"/>
  <c r="BC85" i="22"/>
  <c r="BC86" i="22"/>
  <c r="BC81" i="22"/>
  <c r="BC286" i="22"/>
  <c r="BC287" i="22"/>
  <c r="BB94" i="22"/>
  <c r="BB93" i="22"/>
  <c r="BB96" i="22"/>
  <c r="BB150" i="22"/>
  <c r="BB152" i="22"/>
  <c r="BB151" i="22"/>
  <c r="BB246" i="22"/>
  <c r="BB247" i="22"/>
  <c r="BB299" i="22"/>
  <c r="BB301" i="22" s="1"/>
  <c r="BB294" i="22"/>
  <c r="BB295" i="22" s="1"/>
  <c r="BC175" i="22"/>
  <c r="BC167" i="22"/>
  <c r="BC173" i="22"/>
  <c r="BC178" i="22"/>
  <c r="BC165" i="22"/>
  <c r="BC171" i="22"/>
  <c r="BC163" i="22"/>
  <c r="BC179" i="22"/>
  <c r="BC174" i="22"/>
  <c r="BC169" i="22"/>
  <c r="BC177" i="22"/>
  <c r="BC170" i="22"/>
  <c r="BC161" i="22"/>
  <c r="BC166" i="22"/>
  <c r="BC162" i="22"/>
  <c r="BB98" i="22"/>
  <c r="BB97" i="22"/>
  <c r="BB133" i="22"/>
  <c r="BB125" i="22"/>
  <c r="BB120" i="22"/>
  <c r="BB117" i="22"/>
  <c r="BB116" i="22"/>
  <c r="BB128" i="22"/>
  <c r="BB123" i="22"/>
  <c r="BB115" i="22"/>
  <c r="BB121" i="22"/>
  <c r="BB132" i="22"/>
  <c r="BB131" i="22"/>
  <c r="BB129" i="22"/>
  <c r="BB124" i="22"/>
  <c r="BB119" i="22"/>
  <c r="BB127" i="22"/>
  <c r="BC208" i="22"/>
  <c r="BC296" i="22"/>
  <c r="BC302" i="22"/>
  <c r="BC298" i="22"/>
  <c r="BC293" i="22"/>
  <c r="BB102" i="22"/>
  <c r="BB101" i="22"/>
  <c r="BB100" i="22"/>
  <c r="BB190" i="22"/>
  <c r="BB188" i="22"/>
  <c r="BB186" i="22"/>
  <c r="BB185" i="22"/>
  <c r="BB184" i="22"/>
  <c r="BB196" i="22"/>
  <c r="BB209" i="22" s="1"/>
  <c r="BB191" i="22"/>
  <c r="BB192" i="22"/>
  <c r="BB189" i="22"/>
  <c r="BB187" i="22"/>
  <c r="BB262" i="22"/>
  <c r="BB258" i="22"/>
  <c r="BB106" i="22"/>
  <c r="BB105" i="22"/>
  <c r="BB226" i="22"/>
  <c r="BB223" i="22"/>
  <c r="BB227" i="22"/>
  <c r="BB224" i="22"/>
  <c r="BB225" i="22"/>
  <c r="BB292" i="22"/>
  <c r="BB297" i="22"/>
  <c r="AS140" i="9"/>
  <c r="AS154" i="9" s="1"/>
  <c r="AS144" i="9"/>
  <c r="AS158" i="9" s="1"/>
  <c r="AS145" i="9"/>
  <c r="AS159" i="9" s="1"/>
  <c r="AS143" i="9"/>
  <c r="AS157" i="9" s="1"/>
  <c r="G152" i="13"/>
  <c r="G370" i="13"/>
  <c r="G205" i="13"/>
  <c r="G312" i="13"/>
  <c r="G258" i="13"/>
  <c r="AS206" i="9"/>
  <c r="AS74" i="9"/>
  <c r="AS69" i="9"/>
  <c r="AS68" i="9"/>
  <c r="AS67" i="9"/>
  <c r="AS66" i="9"/>
  <c r="AS125" i="9"/>
  <c r="AS126" i="9"/>
  <c r="AS184" i="9"/>
  <c r="AS185" i="9"/>
  <c r="AT92" i="9"/>
  <c r="AS96" i="9"/>
  <c r="AS94" i="9"/>
  <c r="AS93" i="9"/>
  <c r="AS116" i="9"/>
  <c r="AS117" i="9"/>
  <c r="AS118" i="9"/>
  <c r="AS190" i="9"/>
  <c r="AS191" i="9"/>
  <c r="AT87" i="9"/>
  <c r="AT85" i="9"/>
  <c r="AT82" i="9"/>
  <c r="AT81" i="9"/>
  <c r="AT84" i="9"/>
  <c r="AT80" i="9"/>
  <c r="AT86" i="9"/>
  <c r="AT79" i="9"/>
  <c r="AS72" i="9"/>
  <c r="AS71" i="9"/>
  <c r="AS73" i="9"/>
  <c r="AS98" i="9"/>
  <c r="AS97" i="9"/>
  <c r="AS122" i="9"/>
  <c r="AS121" i="9"/>
  <c r="AS120" i="9"/>
  <c r="AT228" i="9"/>
  <c r="AT232" i="9"/>
  <c r="AS102" i="9"/>
  <c r="AS101" i="9"/>
  <c r="AS100" i="9"/>
  <c r="AS130" i="9"/>
  <c r="AS129" i="9"/>
  <c r="AS128" i="9"/>
  <c r="AS106" i="9"/>
  <c r="AS105" i="9"/>
  <c r="AS147" i="9"/>
  <c r="AS161" i="9" s="1"/>
  <c r="AS146" i="9"/>
  <c r="AS160" i="9" s="1"/>
  <c r="AS142" i="9"/>
  <c r="AS156" i="9" s="1"/>
  <c r="AS141" i="9"/>
  <c r="AS155" i="9" s="1"/>
  <c r="AS148" i="9"/>
  <c r="AS162" i="9" s="1"/>
  <c r="AS169" i="9"/>
  <c r="AS168" i="9"/>
  <c r="AS171" i="9"/>
  <c r="AS167" i="9"/>
  <c r="AS170" i="9"/>
  <c r="AS104" i="9"/>
  <c r="AS177" i="9"/>
  <c r="AS175" i="9"/>
  <c r="AS173" i="9"/>
  <c r="AS178" i="9"/>
  <c r="AS176" i="9"/>
  <c r="AS174" i="9"/>
  <c r="AU200" i="9"/>
  <c r="AU205" i="9" s="1"/>
  <c r="AU207" i="9" s="1"/>
  <c r="AU195" i="9"/>
  <c r="AU226" i="9"/>
  <c r="AU188" i="9"/>
  <c r="AU181" i="9"/>
  <c r="AU183" i="9" s="1"/>
  <c r="AU210" i="9"/>
  <c r="AU165" i="9"/>
  <c r="AU138" i="9"/>
  <c r="AU114" i="9"/>
  <c r="AU90" i="9"/>
  <c r="AU77" i="9"/>
  <c r="AU60" i="9"/>
  <c r="AV59" i="9"/>
  <c r="H369" i="13"/>
  <c r="H311" i="13"/>
  <c r="H257" i="13"/>
  <c r="H151" i="13"/>
  <c r="H204" i="13"/>
  <c r="AT201" i="9"/>
  <c r="AT202" i="9" s="1"/>
  <c r="AT227" i="9"/>
  <c r="AT229" i="9" s="1"/>
  <c r="AT211" i="9"/>
  <c r="AT189" i="9"/>
  <c r="AT182" i="9"/>
  <c r="AT196" i="9"/>
  <c r="AT197" i="9" s="1"/>
  <c r="AT166" i="9"/>
  <c r="AT172" i="9"/>
  <c r="AT139" i="9"/>
  <c r="AT131" i="9"/>
  <c r="AT123" i="9"/>
  <c r="AT124" i="9" s="1"/>
  <c r="AT119" i="9"/>
  <c r="AT127" i="9"/>
  <c r="AT115" i="9"/>
  <c r="AT107" i="9"/>
  <c r="AT103" i="9"/>
  <c r="AT99" i="9"/>
  <c r="AT95" i="9"/>
  <c r="AT91" i="9"/>
  <c r="AT78" i="9"/>
  <c r="AT64" i="9"/>
  <c r="AT63" i="9"/>
  <c r="AT62" i="9"/>
  <c r="AT61" i="9"/>
  <c r="AT83" i="9"/>
  <c r="AT70" i="9"/>
  <c r="AT65" i="9"/>
  <c r="BC300" i="22" l="1"/>
  <c r="I337" i="13"/>
  <c r="L105" i="22"/>
  <c r="L184" i="22"/>
  <c r="AU243" i="9"/>
  <c r="P13" i="25"/>
  <c r="Q13" i="25" s="1"/>
  <c r="J172" i="13"/>
  <c r="G101" i="13"/>
  <c r="L101" i="13" s="1"/>
  <c r="AI93" i="22"/>
  <c r="AI94" i="22" s="1"/>
  <c r="AI240" i="22"/>
  <c r="AI241" i="22" s="1"/>
  <c r="AU246" i="9"/>
  <c r="AH139" i="22"/>
  <c r="AH140" i="22" s="1"/>
  <c r="AH105" i="22"/>
  <c r="AH106" i="22" s="1"/>
  <c r="AH184" i="22"/>
  <c r="AH151" i="22"/>
  <c r="AH187" i="22"/>
  <c r="AH213" i="22" s="1"/>
  <c r="AH102" i="22"/>
  <c r="AH93" i="22"/>
  <c r="AH94" i="22" s="1"/>
  <c r="AH240" i="22"/>
  <c r="AH241" i="22" s="1"/>
  <c r="J194" i="13" s="1"/>
  <c r="AU238" i="9"/>
  <c r="AF184" i="22"/>
  <c r="AF105" i="22"/>
  <c r="AC240" i="22"/>
  <c r="AC241" i="22" s="1"/>
  <c r="AC184" i="22"/>
  <c r="AC105" i="22"/>
  <c r="AB184" i="22"/>
  <c r="AB105" i="22"/>
  <c r="AB151" i="22"/>
  <c r="AB187" i="22"/>
  <c r="AB213" i="22" s="1"/>
  <c r="AA139" i="22"/>
  <c r="AA140" i="22" s="1"/>
  <c r="S93" i="22"/>
  <c r="S94" i="22" s="1"/>
  <c r="S240" i="22"/>
  <c r="S241" i="22" s="1"/>
  <c r="Q105" i="22"/>
  <c r="Q184" i="22"/>
  <c r="P139" i="22"/>
  <c r="P140" i="22" s="1"/>
  <c r="O151" i="22"/>
  <c r="O187" i="22"/>
  <c r="O213" i="22" s="1"/>
  <c r="AG151" i="22"/>
  <c r="AG187" i="22"/>
  <c r="AG213" i="22" s="1"/>
  <c r="AD187" i="22"/>
  <c r="AD213" i="22" s="1"/>
  <c r="AD151" i="22"/>
  <c r="AB139" i="22"/>
  <c r="AB140" i="22" s="1"/>
  <c r="X187" i="22"/>
  <c r="X213" i="22" s="1"/>
  <c r="X151" i="22"/>
  <c r="X139" i="22"/>
  <c r="X140" i="22" s="1"/>
  <c r="U105" i="22"/>
  <c r="U184" i="22"/>
  <c r="AF139" i="22"/>
  <c r="AF140" i="22" s="1"/>
  <c r="AF93" i="22"/>
  <c r="AF94" i="22" s="1"/>
  <c r="AF240" i="22"/>
  <c r="AF241" i="22" s="1"/>
  <c r="AB93" i="22"/>
  <c r="AB94" i="22" s="1"/>
  <c r="AB240" i="22"/>
  <c r="AB241" i="22" s="1"/>
  <c r="Z93" i="22"/>
  <c r="Z94" i="22" s="1"/>
  <c r="Y151" i="22"/>
  <c r="Y187" i="22"/>
  <c r="Y213" i="22" s="1"/>
  <c r="Y93" i="22"/>
  <c r="Y94" i="22" s="1"/>
  <c r="Y240" i="22"/>
  <c r="Y241" i="22" s="1"/>
  <c r="V187" i="22"/>
  <c r="V213" i="22" s="1"/>
  <c r="V151" i="22"/>
  <c r="U93" i="22"/>
  <c r="U94" i="22" s="1"/>
  <c r="U240" i="22"/>
  <c r="U241" i="22" s="1"/>
  <c r="Q151" i="22"/>
  <c r="Q187" i="22"/>
  <c r="Q213" i="22" s="1"/>
  <c r="Q139" i="22"/>
  <c r="Q140" i="22" s="1"/>
  <c r="R240" i="22"/>
  <c r="R241" i="22" s="1"/>
  <c r="R93" i="22"/>
  <c r="R94" i="22" s="1"/>
  <c r="AF187" i="22"/>
  <c r="AF213" i="22" s="1"/>
  <c r="AF151" i="22"/>
  <c r="AC139" i="22"/>
  <c r="AC140" i="22" s="1"/>
  <c r="W187" i="22"/>
  <c r="W213" i="22" s="1"/>
  <c r="W151" i="22"/>
  <c r="V240" i="22"/>
  <c r="V241" i="22" s="1"/>
  <c r="V184" i="22"/>
  <c r="V105" i="22"/>
  <c r="T187" i="22"/>
  <c r="T213" i="22" s="1"/>
  <c r="T151" i="22"/>
  <c r="T139" i="22"/>
  <c r="T140" i="22" s="1"/>
  <c r="R151" i="22"/>
  <c r="R187" i="22"/>
  <c r="R213" i="22" s="1"/>
  <c r="P151" i="22"/>
  <c r="P187" i="22"/>
  <c r="P213" i="22" s="1"/>
  <c r="Q93" i="22"/>
  <c r="Q94" i="22" s="1"/>
  <c r="Q240" i="22"/>
  <c r="Q241" i="22" s="1"/>
  <c r="AD105" i="22"/>
  <c r="AD184" i="22"/>
  <c r="AC93" i="22"/>
  <c r="AC94" i="22" s="1"/>
  <c r="AA93" i="22"/>
  <c r="AA94" i="22" s="1"/>
  <c r="AA240" i="22"/>
  <c r="AA241" i="22" s="1"/>
  <c r="Z139" i="22"/>
  <c r="Z140" i="22" s="1"/>
  <c r="U139" i="22"/>
  <c r="U140" i="22" s="1"/>
  <c r="S187" i="22"/>
  <c r="S213" i="22" s="1"/>
  <c r="S151" i="22"/>
  <c r="O98" i="22"/>
  <c r="P93" i="22"/>
  <c r="P94" i="22" s="1"/>
  <c r="P241" i="22"/>
  <c r="AG105" i="22"/>
  <c r="AG184" i="22"/>
  <c r="AE105" i="22"/>
  <c r="AE184" i="22"/>
  <c r="AE187" i="22"/>
  <c r="AE213" i="22" s="1"/>
  <c r="AE151" i="22"/>
  <c r="AC151" i="22"/>
  <c r="AC187" i="22"/>
  <c r="AC213" i="22" s="1"/>
  <c r="AD93" i="22"/>
  <c r="AD94" i="22" s="1"/>
  <c r="AD240" i="22"/>
  <c r="AD241" i="22" s="1"/>
  <c r="AA105" i="22"/>
  <c r="AA184" i="22"/>
  <c r="AA187" i="22"/>
  <c r="AA213" i="22" s="1"/>
  <c r="AA151" i="22"/>
  <c r="X105" i="22"/>
  <c r="X184" i="22"/>
  <c r="Y105" i="22"/>
  <c r="Y184" i="22"/>
  <c r="W184" i="22"/>
  <c r="W105" i="22"/>
  <c r="W139" i="22"/>
  <c r="W140" i="22" s="1"/>
  <c r="U187" i="22"/>
  <c r="U213" i="22" s="1"/>
  <c r="U151" i="22"/>
  <c r="S184" i="22"/>
  <c r="S105" i="22"/>
  <c r="R184" i="22"/>
  <c r="R105" i="22"/>
  <c r="R139" i="22"/>
  <c r="R140" i="22" s="1"/>
  <c r="O139" i="22"/>
  <c r="O140" i="22" s="1"/>
  <c r="O93" i="22"/>
  <c r="O94" i="22" s="1"/>
  <c r="O241" i="22"/>
  <c r="AT237" i="9"/>
  <c r="AG139" i="22"/>
  <c r="AG140" i="22" s="1"/>
  <c r="AE139" i="22"/>
  <c r="AE140" i="22" s="1"/>
  <c r="AD139" i="22"/>
  <c r="AD140" i="22" s="1"/>
  <c r="Z240" i="22"/>
  <c r="Z241" i="22" s="1"/>
  <c r="Z184" i="22"/>
  <c r="Z105" i="22"/>
  <c r="Z151" i="22"/>
  <c r="Z187" i="22"/>
  <c r="Z213" i="22" s="1"/>
  <c r="Y139" i="22"/>
  <c r="Y140" i="22" s="1"/>
  <c r="W93" i="22"/>
  <c r="W94" i="22" s="1"/>
  <c r="W240" i="22"/>
  <c r="W241" i="22" s="1"/>
  <c r="T184" i="22"/>
  <c r="T105" i="22"/>
  <c r="P105" i="22"/>
  <c r="O105" i="22"/>
  <c r="O106" i="22" s="1"/>
  <c r="N240" i="22"/>
  <c r="N241" i="22" s="1"/>
  <c r="N93" i="22"/>
  <c r="N94" i="22" s="1"/>
  <c r="AG240" i="22"/>
  <c r="AG241" i="22" s="1"/>
  <c r="J193" i="13" s="1"/>
  <c r="AG93" i="22"/>
  <c r="AG94" i="22" s="1"/>
  <c r="AE93" i="22"/>
  <c r="AE94" i="22" s="1"/>
  <c r="AE240" i="22"/>
  <c r="AE241" i="22" s="1"/>
  <c r="X93" i="22"/>
  <c r="X94" i="22" s="1"/>
  <c r="X240" i="22"/>
  <c r="X241" i="22" s="1"/>
  <c r="V93" i="22"/>
  <c r="V94" i="22" s="1"/>
  <c r="V139" i="22"/>
  <c r="V140" i="22" s="1"/>
  <c r="T240" i="22"/>
  <c r="T241" i="22" s="1"/>
  <c r="T93" i="22"/>
  <c r="T94" i="22" s="1"/>
  <c r="S139" i="22"/>
  <c r="S140" i="22" s="1"/>
  <c r="M93" i="22"/>
  <c r="M94" i="22" s="1"/>
  <c r="AU236" i="9"/>
  <c r="AU242" i="9" s="1"/>
  <c r="AU153" i="9"/>
  <c r="AV235" i="9"/>
  <c r="AV238" i="9" s="1"/>
  <c r="AV152" i="9"/>
  <c r="BC269" i="22"/>
  <c r="BC268" i="22"/>
  <c r="AT244" i="9"/>
  <c r="AT245" i="9" s="1"/>
  <c r="AT239" i="9"/>
  <c r="AT240" i="9" s="1"/>
  <c r="I101" i="13"/>
  <c r="L258" i="13"/>
  <c r="K258" i="13"/>
  <c r="J258" i="13"/>
  <c r="I258" i="13"/>
  <c r="K312" i="13"/>
  <c r="J312" i="13"/>
  <c r="I312" i="13"/>
  <c r="L312" i="13"/>
  <c r="J205" i="13"/>
  <c r="I205" i="13"/>
  <c r="N205" i="13"/>
  <c r="M205" i="13"/>
  <c r="L205" i="13"/>
  <c r="K205" i="13"/>
  <c r="J370" i="13"/>
  <c r="I370" i="13"/>
  <c r="K152" i="13"/>
  <c r="J152" i="13"/>
  <c r="I152" i="13"/>
  <c r="BC71" i="22"/>
  <c r="BC72" i="22"/>
  <c r="BC73" i="22"/>
  <c r="BC106" i="22"/>
  <c r="BC105" i="22"/>
  <c r="BC189" i="22"/>
  <c r="BC196" i="22"/>
  <c r="BC209" i="22" s="1"/>
  <c r="BC190" i="22"/>
  <c r="BC186" i="22"/>
  <c r="BC188" i="22"/>
  <c r="BC185" i="22"/>
  <c r="BC184" i="22"/>
  <c r="BC191" i="22"/>
  <c r="BC192" i="22"/>
  <c r="BC187" i="22"/>
  <c r="BC101" i="22"/>
  <c r="BC102" i="22"/>
  <c r="BC100" i="22"/>
  <c r="BC272" i="22"/>
  <c r="BC271" i="22"/>
  <c r="BC273" i="22"/>
  <c r="BC132" i="22"/>
  <c r="BC125" i="22"/>
  <c r="BC133" i="22"/>
  <c r="BC129" i="22"/>
  <c r="BC121" i="22"/>
  <c r="BC116" i="22"/>
  <c r="BC128" i="22"/>
  <c r="BC123" i="22"/>
  <c r="BC115" i="22"/>
  <c r="BC131" i="22"/>
  <c r="BC124" i="22"/>
  <c r="BC119" i="22"/>
  <c r="BC127" i="22"/>
  <c r="BC120" i="22"/>
  <c r="BC117" i="22"/>
  <c r="BC68" i="22"/>
  <c r="BC74" i="22"/>
  <c r="BC67" i="22"/>
  <c r="BC66" i="22"/>
  <c r="BC69" i="22"/>
  <c r="BC168" i="22"/>
  <c r="BC176" i="22"/>
  <c r="BC172" i="22"/>
  <c r="BC160" i="22"/>
  <c r="BC164" i="22"/>
  <c r="BC130" i="22"/>
  <c r="BC118" i="22"/>
  <c r="BC114" i="22"/>
  <c r="BC126" i="22"/>
  <c r="BC122" i="22"/>
  <c r="BC227" i="22"/>
  <c r="BC226" i="22"/>
  <c r="BC223" i="22"/>
  <c r="BC225" i="22"/>
  <c r="BC224" i="22"/>
  <c r="BC297" i="22"/>
  <c r="BC292" i="22"/>
  <c r="BC142" i="22"/>
  <c r="BC144" i="22"/>
  <c r="BC143" i="22"/>
  <c r="BC231" i="22"/>
  <c r="BC234" i="22"/>
  <c r="BC229" i="22"/>
  <c r="BC230" i="22"/>
  <c r="BC233" i="22"/>
  <c r="BC140" i="22"/>
  <c r="BC139" i="22"/>
  <c r="BC247" i="22"/>
  <c r="BC246" i="22"/>
  <c r="BC299" i="22"/>
  <c r="BC294" i="22"/>
  <c r="BC295" i="22" s="1"/>
  <c r="BC104" i="22"/>
  <c r="BC93" i="22"/>
  <c r="BC94" i="22"/>
  <c r="BC96" i="22"/>
  <c r="BC146" i="22"/>
  <c r="BC148" i="22"/>
  <c r="BC147" i="22"/>
  <c r="BC240" i="22"/>
  <c r="BC241" i="22"/>
  <c r="BC214" i="22"/>
  <c r="BC218" i="22"/>
  <c r="BC212" i="22"/>
  <c r="BC211" i="22"/>
  <c r="BC216" i="22"/>
  <c r="BC217" i="22"/>
  <c r="BC210" i="22"/>
  <c r="BC215" i="22"/>
  <c r="BC213" i="22"/>
  <c r="BC97" i="22"/>
  <c r="BC98" i="22"/>
  <c r="BC152" i="22"/>
  <c r="BC151" i="22"/>
  <c r="BC150" i="22"/>
  <c r="BC258" i="22"/>
  <c r="BC262" i="22"/>
  <c r="AT143" i="9"/>
  <c r="AT157" i="9" s="1"/>
  <c r="AT140" i="9"/>
  <c r="AT154" i="9" s="1"/>
  <c r="AT144" i="9"/>
  <c r="AT158" i="9" s="1"/>
  <c r="AT145" i="9"/>
  <c r="AT159" i="9" s="1"/>
  <c r="AV226" i="9"/>
  <c r="AV210" i="9"/>
  <c r="AV200" i="9"/>
  <c r="AV205" i="9" s="1"/>
  <c r="AV207" i="9" s="1"/>
  <c r="AV188" i="9"/>
  <c r="AV181" i="9"/>
  <c r="AV183" i="9" s="1"/>
  <c r="AV195" i="9"/>
  <c r="AV165" i="9"/>
  <c r="AV138" i="9"/>
  <c r="AV114" i="9"/>
  <c r="AV90" i="9"/>
  <c r="AV77" i="9"/>
  <c r="AV60" i="9"/>
  <c r="AW59" i="9"/>
  <c r="AT129" i="9"/>
  <c r="AT128" i="9"/>
  <c r="AT130" i="9"/>
  <c r="AT185" i="9"/>
  <c r="AT184" i="9"/>
  <c r="AU227" i="9"/>
  <c r="AU229" i="9" s="1"/>
  <c r="AU211" i="9"/>
  <c r="AU212" i="9" s="1"/>
  <c r="AU189" i="9"/>
  <c r="AU182" i="9"/>
  <c r="AU196" i="9"/>
  <c r="AU197" i="9" s="1"/>
  <c r="AU201" i="9"/>
  <c r="AU202" i="9" s="1"/>
  <c r="AU166" i="9"/>
  <c r="AU172" i="9"/>
  <c r="AU139" i="9"/>
  <c r="AU131" i="9"/>
  <c r="AU127" i="9"/>
  <c r="AU119" i="9"/>
  <c r="AU115" i="9"/>
  <c r="AU123" i="9"/>
  <c r="AU124" i="9" s="1"/>
  <c r="AU107" i="9"/>
  <c r="AU103" i="9"/>
  <c r="AU99" i="9"/>
  <c r="AU95" i="9"/>
  <c r="AU91" i="9"/>
  <c r="AU70" i="9"/>
  <c r="AU83" i="9"/>
  <c r="AU65" i="9"/>
  <c r="AU78" i="9"/>
  <c r="AU64" i="9"/>
  <c r="AU63" i="9"/>
  <c r="AU62" i="9"/>
  <c r="AU61" i="9"/>
  <c r="AT120" i="9"/>
  <c r="AT122" i="9"/>
  <c r="AT121" i="9"/>
  <c r="AT190" i="9"/>
  <c r="AT191" i="9"/>
  <c r="AU86" i="9"/>
  <c r="AU84" i="9"/>
  <c r="AU87" i="9"/>
  <c r="AU85" i="9"/>
  <c r="AU81" i="9"/>
  <c r="AU80" i="9"/>
  <c r="AU79" i="9"/>
  <c r="AU82" i="9"/>
  <c r="AU232" i="9"/>
  <c r="AU228" i="9"/>
  <c r="AT206" i="9"/>
  <c r="AT74" i="9"/>
  <c r="AT69" i="9"/>
  <c r="AT68" i="9"/>
  <c r="AT67" i="9"/>
  <c r="AT66" i="9"/>
  <c r="AT96" i="9"/>
  <c r="AT94" i="9"/>
  <c r="AT93" i="9"/>
  <c r="AT126" i="9"/>
  <c r="AT125" i="9"/>
  <c r="AU92" i="9"/>
  <c r="AT118" i="9"/>
  <c r="AT117" i="9"/>
  <c r="AT116" i="9"/>
  <c r="AT98" i="9"/>
  <c r="AT97" i="9"/>
  <c r="G371" i="13"/>
  <c r="G313" i="13"/>
  <c r="G153" i="13"/>
  <c r="G259" i="13"/>
  <c r="G206" i="13"/>
  <c r="AT71" i="9"/>
  <c r="AT72" i="9"/>
  <c r="AT73" i="9"/>
  <c r="AT102" i="9"/>
  <c r="AT101" i="9"/>
  <c r="AT100" i="9"/>
  <c r="AT147" i="9"/>
  <c r="AT161" i="9" s="1"/>
  <c r="AT146" i="9"/>
  <c r="AT160" i="9" s="1"/>
  <c r="AT142" i="9"/>
  <c r="AT156" i="9" s="1"/>
  <c r="AT141" i="9"/>
  <c r="AT155" i="9" s="1"/>
  <c r="AT148" i="9"/>
  <c r="AT162" i="9" s="1"/>
  <c r="AT106" i="9"/>
  <c r="AT105" i="9"/>
  <c r="AT178" i="9"/>
  <c r="AT176" i="9"/>
  <c r="AT175" i="9"/>
  <c r="AT173" i="9"/>
  <c r="AT174" i="9"/>
  <c r="AT177" i="9"/>
  <c r="AT212" i="9"/>
  <c r="H152" i="13"/>
  <c r="H370" i="13"/>
  <c r="H205" i="13"/>
  <c r="H312" i="13"/>
  <c r="H258" i="13"/>
  <c r="AT104" i="9"/>
  <c r="AT169" i="9"/>
  <c r="AT168" i="9"/>
  <c r="AT171" i="9"/>
  <c r="AT167" i="9"/>
  <c r="AT170" i="9"/>
  <c r="H101" i="13" l="1"/>
  <c r="K101" i="13"/>
  <c r="J101" i="13"/>
  <c r="AH186" i="22"/>
  <c r="AH212" i="22" s="1"/>
  <c r="AH185" i="22"/>
  <c r="AH211" i="22" s="1"/>
  <c r="L190" i="22"/>
  <c r="G13" i="25" s="1"/>
  <c r="H13" i="25" s="1"/>
  <c r="L210" i="22"/>
  <c r="L106" i="22"/>
  <c r="L186" i="22" s="1"/>
  <c r="L185" i="22"/>
  <c r="AI184" i="22"/>
  <c r="AI105" i="22"/>
  <c r="AH152" i="22"/>
  <c r="AH189" i="22" s="1"/>
  <c r="AH215" i="22" s="1"/>
  <c r="AH188" i="22"/>
  <c r="AH214" i="22" s="1"/>
  <c r="AH210" i="22"/>
  <c r="AH190" i="22"/>
  <c r="I359" i="13"/>
  <c r="J359" i="13"/>
  <c r="J347" i="13"/>
  <c r="N105" i="22"/>
  <c r="N184" i="22"/>
  <c r="J183" i="13"/>
  <c r="P26" i="25"/>
  <c r="Z190" i="22"/>
  <c r="Z210" i="22"/>
  <c r="R106" i="22"/>
  <c r="R186" i="22" s="1"/>
  <c r="R185" i="22"/>
  <c r="W185" i="22"/>
  <c r="W106" i="22"/>
  <c r="W186" i="22" s="1"/>
  <c r="AA210" i="22"/>
  <c r="AA190" i="22"/>
  <c r="O186" i="22"/>
  <c r="J187" i="13"/>
  <c r="P30" i="25"/>
  <c r="T188" i="22"/>
  <c r="T214" i="22" s="1"/>
  <c r="T152" i="22"/>
  <c r="T189" i="22" s="1"/>
  <c r="T215" i="22" s="1"/>
  <c r="J185" i="13"/>
  <c r="P28" i="25"/>
  <c r="I353" i="13"/>
  <c r="U185" i="22"/>
  <c r="U106" i="22"/>
  <c r="U186" i="22" s="1"/>
  <c r="Q106" i="22"/>
  <c r="Q186" i="22" s="1"/>
  <c r="Q185" i="22"/>
  <c r="AB185" i="22"/>
  <c r="AB106" i="22"/>
  <c r="AB186" i="22" s="1"/>
  <c r="M105" i="22"/>
  <c r="M184" i="22"/>
  <c r="I356" i="13"/>
  <c r="I339" i="13"/>
  <c r="J186" i="13"/>
  <c r="P29" i="25"/>
  <c r="J175" i="13"/>
  <c r="R210" i="22"/>
  <c r="R190" i="22"/>
  <c r="W190" i="22"/>
  <c r="W210" i="22"/>
  <c r="AA106" i="22"/>
  <c r="AA186" i="22" s="1"/>
  <c r="AA185" i="22"/>
  <c r="AE190" i="22"/>
  <c r="AE210" i="22"/>
  <c r="O185" i="22"/>
  <c r="I352" i="13"/>
  <c r="I342" i="13"/>
  <c r="AF188" i="22"/>
  <c r="AF214" i="22" s="1"/>
  <c r="AF152" i="22"/>
  <c r="AF189" i="22" s="1"/>
  <c r="AF215" i="22" s="1"/>
  <c r="J179" i="13"/>
  <c r="P22" i="25"/>
  <c r="AB210" i="22"/>
  <c r="AB190" i="22"/>
  <c r="AU237" i="9"/>
  <c r="I338" i="13"/>
  <c r="O210" i="22"/>
  <c r="O190" i="22"/>
  <c r="I348" i="13"/>
  <c r="I340" i="13"/>
  <c r="S185" i="22"/>
  <c r="S106" i="22"/>
  <c r="S186" i="22" s="1"/>
  <c r="Y210" i="22"/>
  <c r="Y190" i="22"/>
  <c r="J190" i="13"/>
  <c r="P33" i="25"/>
  <c r="AE106" i="22"/>
  <c r="AE186" i="22" s="1"/>
  <c r="AE185" i="22"/>
  <c r="S188" i="22"/>
  <c r="S214" i="22" s="1"/>
  <c r="S152" i="22"/>
  <c r="S189" i="22" s="1"/>
  <c r="S215" i="22" s="1"/>
  <c r="V185" i="22"/>
  <c r="V106" i="22"/>
  <c r="V186" i="22" s="1"/>
  <c r="Q152" i="22"/>
  <c r="Q189" i="22" s="1"/>
  <c r="Q215" i="22" s="1"/>
  <c r="Q188" i="22"/>
  <c r="Q214" i="22" s="1"/>
  <c r="I350" i="13"/>
  <c r="J192" i="13"/>
  <c r="P35" i="25"/>
  <c r="J349" i="13"/>
  <c r="AG188" i="22"/>
  <c r="AG214" i="22" s="1"/>
  <c r="AG152" i="22"/>
  <c r="AG189" i="22" s="1"/>
  <c r="AG215" i="22" s="1"/>
  <c r="AC106" i="22"/>
  <c r="AC186" i="22" s="1"/>
  <c r="AC185" i="22"/>
  <c r="J344" i="13"/>
  <c r="I347" i="13"/>
  <c r="J355" i="13"/>
  <c r="S210" i="22"/>
  <c r="S190" i="22"/>
  <c r="Y106" i="22"/>
  <c r="Y186" i="22" s="1"/>
  <c r="Y185" i="22"/>
  <c r="AG190" i="22"/>
  <c r="AG210" i="22"/>
  <c r="I354" i="13"/>
  <c r="P188" i="22"/>
  <c r="P214" i="22" s="1"/>
  <c r="P152" i="22"/>
  <c r="P189" i="22" s="1"/>
  <c r="P215" i="22" s="1"/>
  <c r="V210" i="22"/>
  <c r="V190" i="22"/>
  <c r="J181" i="13"/>
  <c r="P24" i="25"/>
  <c r="I357" i="13"/>
  <c r="X188" i="22"/>
  <c r="X214" i="22" s="1"/>
  <c r="X152" i="22"/>
  <c r="X189" i="22" s="1"/>
  <c r="X215" i="22" s="1"/>
  <c r="I344" i="13"/>
  <c r="AC210" i="22"/>
  <c r="AC190" i="22"/>
  <c r="J184" i="13"/>
  <c r="P27" i="25"/>
  <c r="I358" i="13"/>
  <c r="P106" i="22"/>
  <c r="P186" i="22" s="1"/>
  <c r="P185" i="22"/>
  <c r="J350" i="13"/>
  <c r="J356" i="13"/>
  <c r="U152" i="22"/>
  <c r="U189" i="22" s="1"/>
  <c r="U215" i="22" s="1"/>
  <c r="U188" i="22"/>
  <c r="U214" i="22" s="1"/>
  <c r="X210" i="22"/>
  <c r="X190" i="22"/>
  <c r="I355" i="13"/>
  <c r="AG106" i="22"/>
  <c r="AG186" i="22" s="1"/>
  <c r="AG185" i="22"/>
  <c r="J346" i="13"/>
  <c r="J182" i="13"/>
  <c r="P25" i="25"/>
  <c r="Y188" i="22"/>
  <c r="Y214" i="22" s="1"/>
  <c r="Y152" i="22"/>
  <c r="Y189" i="22" s="1"/>
  <c r="Y215" i="22" s="1"/>
  <c r="O188" i="22"/>
  <c r="O214" i="22" s="1"/>
  <c r="O152" i="22"/>
  <c r="O189" i="22" s="1"/>
  <c r="O215" i="22" s="1"/>
  <c r="J352" i="13"/>
  <c r="J189" i="13"/>
  <c r="P32" i="25"/>
  <c r="I349" i="13"/>
  <c r="P210" i="22"/>
  <c r="P190" i="22"/>
  <c r="J340" i="13"/>
  <c r="X106" i="22"/>
  <c r="X186" i="22" s="1"/>
  <c r="X185" i="22"/>
  <c r="J176" i="13"/>
  <c r="P19" i="25"/>
  <c r="AD210" i="22"/>
  <c r="AD190" i="22"/>
  <c r="R152" i="22"/>
  <c r="R189" i="22" s="1"/>
  <c r="R215" i="22" s="1"/>
  <c r="R188" i="22"/>
  <c r="R214" i="22" s="1"/>
  <c r="W152" i="22"/>
  <c r="W189" i="22" s="1"/>
  <c r="W215" i="22" s="1"/>
  <c r="W188" i="22"/>
  <c r="W214" i="22" s="1"/>
  <c r="J178" i="13"/>
  <c r="P21" i="25"/>
  <c r="I346" i="13"/>
  <c r="I351" i="13"/>
  <c r="J357" i="13"/>
  <c r="J353" i="13"/>
  <c r="J341" i="13"/>
  <c r="AF106" i="22"/>
  <c r="AF186" i="22" s="1"/>
  <c r="AF185" i="22"/>
  <c r="J180" i="13"/>
  <c r="P23" i="25"/>
  <c r="J174" i="13"/>
  <c r="T185" i="22"/>
  <c r="T106" i="22"/>
  <c r="T186" i="22" s="1"/>
  <c r="Z152" i="22"/>
  <c r="Z189" i="22" s="1"/>
  <c r="Z215" i="22" s="1"/>
  <c r="Z188" i="22"/>
  <c r="Z214" i="22" s="1"/>
  <c r="J348" i="13"/>
  <c r="AA188" i="22"/>
  <c r="AA214" i="22" s="1"/>
  <c r="AA152" i="22"/>
  <c r="AA189" i="22" s="1"/>
  <c r="AA215" i="22" s="1"/>
  <c r="AC188" i="22"/>
  <c r="AC214" i="22" s="1"/>
  <c r="AC152" i="22"/>
  <c r="AC189" i="22" s="1"/>
  <c r="AC215" i="22" s="1"/>
  <c r="J351" i="13"/>
  <c r="AD106" i="22"/>
  <c r="AD186" i="22" s="1"/>
  <c r="AD185" i="22"/>
  <c r="I343" i="13"/>
  <c r="V152" i="22"/>
  <c r="V189" i="22" s="1"/>
  <c r="V215" i="22" s="1"/>
  <c r="V188" i="22"/>
  <c r="V214" i="22" s="1"/>
  <c r="AF210" i="22"/>
  <c r="AF190" i="22"/>
  <c r="M240" i="22"/>
  <c r="M241" i="22" s="1"/>
  <c r="P18" i="25" s="1"/>
  <c r="I345" i="13"/>
  <c r="J191" i="13"/>
  <c r="P34" i="25"/>
  <c r="T210" i="22"/>
  <c r="T190" i="22"/>
  <c r="Z106" i="22"/>
  <c r="Z186" i="22" s="1"/>
  <c r="Z185" i="22"/>
  <c r="J358" i="13"/>
  <c r="J343" i="13"/>
  <c r="AE152" i="22"/>
  <c r="AE189" i="22" s="1"/>
  <c r="AE215" i="22" s="1"/>
  <c r="AE188" i="22"/>
  <c r="AE214" i="22" s="1"/>
  <c r="I341" i="13"/>
  <c r="J177" i="13"/>
  <c r="P20" i="25"/>
  <c r="J345" i="13"/>
  <c r="J354" i="13"/>
  <c r="J342" i="13"/>
  <c r="J188" i="13"/>
  <c r="P31" i="25"/>
  <c r="U210" i="22"/>
  <c r="U190" i="22"/>
  <c r="AD152" i="22"/>
  <c r="AD189" i="22" s="1"/>
  <c r="AD215" i="22" s="1"/>
  <c r="AD188" i="22"/>
  <c r="AD214" i="22" s="1"/>
  <c r="Q210" i="22"/>
  <c r="Q190" i="22"/>
  <c r="AB188" i="22"/>
  <c r="AB214" i="22" s="1"/>
  <c r="AB152" i="22"/>
  <c r="AB189" i="22" s="1"/>
  <c r="AB215" i="22" s="1"/>
  <c r="BC301" i="22"/>
  <c r="AG14" i="25"/>
  <c r="AG15" i="25"/>
  <c r="AV246" i="9"/>
  <c r="AV243" i="9"/>
  <c r="AW235" i="9"/>
  <c r="AW246" i="9" s="1"/>
  <c r="AW152" i="9"/>
  <c r="AV236" i="9"/>
  <c r="AV237" i="9" s="1"/>
  <c r="AV153" i="9"/>
  <c r="G102" i="13"/>
  <c r="J102" i="13" s="1"/>
  <c r="AV241" i="9"/>
  <c r="AU277" i="22"/>
  <c r="AU279" i="22" s="1"/>
  <c r="AU244" i="9"/>
  <c r="AU245" i="9" s="1"/>
  <c r="AU239" i="9"/>
  <c r="AU240" i="9" s="1"/>
  <c r="J371" i="13"/>
  <c r="I371" i="13"/>
  <c r="L313" i="13"/>
  <c r="K313" i="13"/>
  <c r="J313" i="13"/>
  <c r="I313" i="13"/>
  <c r="L206" i="13"/>
  <c r="K206" i="13"/>
  <c r="J206" i="13"/>
  <c r="I206" i="13"/>
  <c r="N206" i="13"/>
  <c r="M206" i="13"/>
  <c r="J259" i="13"/>
  <c r="I259" i="13"/>
  <c r="L259" i="13"/>
  <c r="K259" i="13"/>
  <c r="I153" i="13"/>
  <c r="K153" i="13"/>
  <c r="J153" i="13"/>
  <c r="AU143" i="9"/>
  <c r="AU157" i="9" s="1"/>
  <c r="AU140" i="9"/>
  <c r="AU154" i="9" s="1"/>
  <c r="AU144" i="9"/>
  <c r="AU158" i="9" s="1"/>
  <c r="AU145" i="9"/>
  <c r="AU159" i="9" s="1"/>
  <c r="AU102" i="9"/>
  <c r="AU101" i="9"/>
  <c r="AU100" i="9"/>
  <c r="AU146" i="9"/>
  <c r="AU160" i="9" s="1"/>
  <c r="AU142" i="9"/>
  <c r="AU156" i="9" s="1"/>
  <c r="AU141" i="9"/>
  <c r="AU155" i="9" s="1"/>
  <c r="AU148" i="9"/>
  <c r="AU162" i="9" s="1"/>
  <c r="AU147" i="9"/>
  <c r="AU161" i="9" s="1"/>
  <c r="AU106" i="9"/>
  <c r="AU105" i="9"/>
  <c r="AU175" i="9"/>
  <c r="AU173" i="9"/>
  <c r="AU176" i="9"/>
  <c r="AU174" i="9"/>
  <c r="AU177" i="9"/>
  <c r="AU178" i="9"/>
  <c r="AU104" i="9"/>
  <c r="AU168" i="9"/>
  <c r="AU171" i="9"/>
  <c r="AU167" i="9"/>
  <c r="AU170" i="9"/>
  <c r="AU169" i="9"/>
  <c r="AW226" i="9"/>
  <c r="AW195" i="9"/>
  <c r="AW200" i="9"/>
  <c r="AW205" i="9" s="1"/>
  <c r="AW207" i="9" s="1"/>
  <c r="AW188" i="9"/>
  <c r="AW210" i="9"/>
  <c r="AW181" i="9"/>
  <c r="AW183" i="9" s="1"/>
  <c r="AW165" i="9"/>
  <c r="AW138" i="9"/>
  <c r="AW114" i="9"/>
  <c r="AW90" i="9"/>
  <c r="AW77" i="9"/>
  <c r="AW60" i="9"/>
  <c r="AX59" i="9"/>
  <c r="AU206" i="9"/>
  <c r="AU74" i="9"/>
  <c r="AU69" i="9"/>
  <c r="AU68" i="9"/>
  <c r="AU67" i="9"/>
  <c r="AU66" i="9"/>
  <c r="AU125" i="9"/>
  <c r="AU126" i="9"/>
  <c r="AV227" i="9"/>
  <c r="AV229" i="9" s="1"/>
  <c r="AV196" i="9"/>
  <c r="AV197" i="9" s="1"/>
  <c r="AV211" i="9"/>
  <c r="AV212" i="9" s="1"/>
  <c r="AV189" i="9"/>
  <c r="AV201" i="9"/>
  <c r="AV202" i="9" s="1"/>
  <c r="AV182" i="9"/>
  <c r="AV172" i="9"/>
  <c r="AV166" i="9"/>
  <c r="AV139" i="9"/>
  <c r="AV131" i="9"/>
  <c r="AV123" i="9"/>
  <c r="AV124" i="9" s="1"/>
  <c r="AV119" i="9"/>
  <c r="AV127" i="9"/>
  <c r="AV115" i="9"/>
  <c r="AV103" i="9"/>
  <c r="AV99" i="9"/>
  <c r="AV95" i="9"/>
  <c r="AV91" i="9"/>
  <c r="AV83" i="9"/>
  <c r="AV107" i="9"/>
  <c r="AV70" i="9"/>
  <c r="AV65" i="9"/>
  <c r="AV78" i="9"/>
  <c r="AV64" i="9"/>
  <c r="AV63" i="9"/>
  <c r="AV62" i="9"/>
  <c r="AV61" i="9"/>
  <c r="H313" i="13"/>
  <c r="H259" i="13"/>
  <c r="H153" i="13"/>
  <c r="H371" i="13"/>
  <c r="H206" i="13"/>
  <c r="AU117" i="9"/>
  <c r="AU118" i="9"/>
  <c r="AU116" i="9"/>
  <c r="AV86" i="9"/>
  <c r="AV84" i="9"/>
  <c r="AV87" i="9"/>
  <c r="AV85" i="9"/>
  <c r="AV81" i="9"/>
  <c r="AV80" i="9"/>
  <c r="AV79" i="9"/>
  <c r="AV82" i="9"/>
  <c r="AU71" i="9"/>
  <c r="AU73" i="9"/>
  <c r="AU72" i="9"/>
  <c r="AU120" i="9"/>
  <c r="AU122" i="9"/>
  <c r="AU121" i="9"/>
  <c r="AU185" i="9"/>
  <c r="AU184" i="9"/>
  <c r="AV92" i="9"/>
  <c r="G154" i="13"/>
  <c r="G314" i="13"/>
  <c r="G260" i="13"/>
  <c r="G207" i="13"/>
  <c r="G372" i="13"/>
  <c r="AU96" i="9"/>
  <c r="AU94" i="9"/>
  <c r="AU93" i="9"/>
  <c r="AU130" i="9"/>
  <c r="AU129" i="9"/>
  <c r="AU128" i="9"/>
  <c r="AU191" i="9"/>
  <c r="AU190" i="9"/>
  <c r="AU98" i="9"/>
  <c r="AU97" i="9"/>
  <c r="AV232" i="9"/>
  <c r="AV228" i="9"/>
  <c r="AW243" i="9" l="1"/>
  <c r="P14" i="25"/>
  <c r="Q14" i="25" s="1"/>
  <c r="AH191" i="22"/>
  <c r="P15" i="25"/>
  <c r="P17" i="25"/>
  <c r="G103" i="13"/>
  <c r="L191" i="22"/>
  <c r="L211" i="22"/>
  <c r="AW238" i="9"/>
  <c r="L192" i="22"/>
  <c r="J13" i="25" s="1"/>
  <c r="K13" i="25" s="1"/>
  <c r="L212" i="22"/>
  <c r="I119" i="13"/>
  <c r="L216" i="22"/>
  <c r="AH217" i="22"/>
  <c r="J141" i="13"/>
  <c r="AH192" i="22"/>
  <c r="K141" i="13" s="1"/>
  <c r="AH216" i="22"/>
  <c r="I141" i="13"/>
  <c r="AI185" i="22"/>
  <c r="AI106" i="22"/>
  <c r="AI186" i="22" s="1"/>
  <c r="AI210" i="22"/>
  <c r="AI190" i="22"/>
  <c r="AI216" i="22" s="1"/>
  <c r="AW241" i="9"/>
  <c r="AG216" i="22"/>
  <c r="I140" i="13"/>
  <c r="Z211" i="22"/>
  <c r="Z191" i="22"/>
  <c r="AD211" i="22"/>
  <c r="AD191" i="22"/>
  <c r="R26" i="13"/>
  <c r="Q26" i="13" s="1"/>
  <c r="P216" i="22"/>
  <c r="I123" i="13"/>
  <c r="V216" i="22"/>
  <c r="I129" i="13"/>
  <c r="G25" i="25"/>
  <c r="Y211" i="22"/>
  <c r="Y191" i="22"/>
  <c r="V192" i="22"/>
  <c r="V212" i="22"/>
  <c r="W216" i="22"/>
  <c r="I130" i="13"/>
  <c r="G26" i="25"/>
  <c r="AB212" i="22"/>
  <c r="AB192" i="22"/>
  <c r="O212" i="22"/>
  <c r="O192" i="22"/>
  <c r="Z216" i="22"/>
  <c r="I133" i="13"/>
  <c r="G29" i="25"/>
  <c r="Z212" i="22"/>
  <c r="Z192" i="22"/>
  <c r="J173" i="13"/>
  <c r="P16" i="25"/>
  <c r="AD212" i="22"/>
  <c r="AD192" i="22"/>
  <c r="Y212" i="22"/>
  <c r="Y192" i="22"/>
  <c r="V211" i="22"/>
  <c r="V191" i="22"/>
  <c r="Y216" i="22"/>
  <c r="I132" i="13"/>
  <c r="G28" i="25"/>
  <c r="I122" i="13"/>
  <c r="O216" i="22"/>
  <c r="R216" i="22"/>
  <c r="I125" i="13"/>
  <c r="G21" i="25"/>
  <c r="AB211" i="22"/>
  <c r="AB191" i="22"/>
  <c r="AA216" i="22"/>
  <c r="I134" i="13"/>
  <c r="G30" i="25"/>
  <c r="U216" i="22"/>
  <c r="I128" i="13"/>
  <c r="G24" i="25"/>
  <c r="T216" i="22"/>
  <c r="I127" i="13"/>
  <c r="G23" i="25"/>
  <c r="AF216" i="22"/>
  <c r="I139" i="13"/>
  <c r="G35" i="25"/>
  <c r="AG211" i="22"/>
  <c r="AG191" i="22"/>
  <c r="S216" i="22"/>
  <c r="I126" i="13"/>
  <c r="G22" i="25"/>
  <c r="O211" i="22"/>
  <c r="O191" i="22"/>
  <c r="Q191" i="22"/>
  <c r="Q211" i="22"/>
  <c r="AG212" i="22"/>
  <c r="AG192" i="22"/>
  <c r="AC191" i="22"/>
  <c r="AC211" i="22"/>
  <c r="S212" i="22"/>
  <c r="S192" i="22"/>
  <c r="Q212" i="22"/>
  <c r="Q192" i="22"/>
  <c r="W212" i="22"/>
  <c r="W192" i="22"/>
  <c r="AV242" i="9"/>
  <c r="T212" i="22"/>
  <c r="T192" i="22"/>
  <c r="AF191" i="22"/>
  <c r="AF211" i="22"/>
  <c r="X211" i="22"/>
  <c r="X191" i="22"/>
  <c r="AC212" i="22"/>
  <c r="AC192" i="22"/>
  <c r="AE211" i="22"/>
  <c r="AE191" i="22"/>
  <c r="S211" i="22"/>
  <c r="S191" i="22"/>
  <c r="AE216" i="22"/>
  <c r="I138" i="13"/>
  <c r="G34" i="25"/>
  <c r="U212" i="22"/>
  <c r="U192" i="22"/>
  <c r="W211" i="22"/>
  <c r="W191" i="22"/>
  <c r="N190" i="22"/>
  <c r="G19" i="25" s="1"/>
  <c r="N210" i="22"/>
  <c r="T211" i="22"/>
  <c r="T191" i="22"/>
  <c r="AF212" i="22"/>
  <c r="AF192" i="22"/>
  <c r="X212" i="22"/>
  <c r="X192" i="22"/>
  <c r="AC216" i="22"/>
  <c r="I136" i="13"/>
  <c r="G32" i="25"/>
  <c r="AE192" i="22"/>
  <c r="AE212" i="22"/>
  <c r="AA191" i="22"/>
  <c r="AA211" i="22"/>
  <c r="M190" i="22"/>
  <c r="M210" i="22"/>
  <c r="U211" i="22"/>
  <c r="U191" i="22"/>
  <c r="R211" i="22"/>
  <c r="R191" i="22"/>
  <c r="N106" i="22"/>
  <c r="N186" i="22" s="1"/>
  <c r="N185" i="22"/>
  <c r="Q216" i="22"/>
  <c r="I124" i="13"/>
  <c r="G20" i="25"/>
  <c r="X216" i="22"/>
  <c r="I131" i="13"/>
  <c r="G27" i="25"/>
  <c r="P211" i="22"/>
  <c r="P191" i="22"/>
  <c r="AA212" i="22"/>
  <c r="AA192" i="22"/>
  <c r="M106" i="22"/>
  <c r="M186" i="22" s="1"/>
  <c r="M185" i="22"/>
  <c r="R212" i="22"/>
  <c r="R192" i="22"/>
  <c r="I137" i="13"/>
  <c r="AD216" i="22"/>
  <c r="G33" i="25"/>
  <c r="P192" i="22"/>
  <c r="P212" i="22"/>
  <c r="I135" i="13"/>
  <c r="AB216" i="22"/>
  <c r="G31" i="25"/>
  <c r="K102" i="13"/>
  <c r="L102" i="13"/>
  <c r="H102" i="13"/>
  <c r="AW236" i="9"/>
  <c r="AW237" i="9" s="1"/>
  <c r="AW153" i="9"/>
  <c r="I102" i="13"/>
  <c r="AX235" i="9"/>
  <c r="AX246" i="9" s="1"/>
  <c r="AX152" i="9"/>
  <c r="AV277" i="22"/>
  <c r="AV279" i="22" s="1"/>
  <c r="AT277" i="22"/>
  <c r="AT279" i="22" s="1"/>
  <c r="AV244" i="9"/>
  <c r="AV245" i="9" s="1"/>
  <c r="AV239" i="9"/>
  <c r="AV240" i="9" s="1"/>
  <c r="H103" i="13"/>
  <c r="I103" i="13"/>
  <c r="L103" i="13"/>
  <c r="K103" i="13"/>
  <c r="J103" i="13"/>
  <c r="J372" i="13"/>
  <c r="I372" i="13"/>
  <c r="N207" i="13"/>
  <c r="M207" i="13"/>
  <c r="L207" i="13"/>
  <c r="K207" i="13"/>
  <c r="J207" i="13"/>
  <c r="I207" i="13"/>
  <c r="K154" i="13"/>
  <c r="J154" i="13"/>
  <c r="I154" i="13"/>
  <c r="L260" i="13"/>
  <c r="K260" i="13"/>
  <c r="J260" i="13"/>
  <c r="I260" i="13"/>
  <c r="K314" i="13"/>
  <c r="J314" i="13"/>
  <c r="I314" i="13"/>
  <c r="L314" i="13"/>
  <c r="AV145" i="9"/>
  <c r="AV159" i="9" s="1"/>
  <c r="AV143" i="9"/>
  <c r="AV157" i="9" s="1"/>
  <c r="AV140" i="9"/>
  <c r="AV154" i="9" s="1"/>
  <c r="AV144" i="9"/>
  <c r="AV158" i="9" s="1"/>
  <c r="AV102" i="9"/>
  <c r="AV101" i="9"/>
  <c r="AV100" i="9"/>
  <c r="AV168" i="9"/>
  <c r="AV171" i="9"/>
  <c r="AV167" i="9"/>
  <c r="AV170" i="9"/>
  <c r="AV169" i="9"/>
  <c r="AW82" i="9"/>
  <c r="AW81" i="9"/>
  <c r="AW80" i="9"/>
  <c r="AW79" i="9"/>
  <c r="AW85" i="9"/>
  <c r="AW84" i="9"/>
  <c r="AW87" i="9"/>
  <c r="AW86" i="9"/>
  <c r="H154" i="13"/>
  <c r="H314" i="13"/>
  <c r="H207" i="13"/>
  <c r="H372" i="13"/>
  <c r="H260" i="13"/>
  <c r="AV106" i="9"/>
  <c r="AV105" i="9"/>
  <c r="AV178" i="9"/>
  <c r="AV176" i="9"/>
  <c r="AV174" i="9"/>
  <c r="AV177" i="9"/>
  <c r="AV173" i="9"/>
  <c r="AV175" i="9"/>
  <c r="AW92" i="9"/>
  <c r="AV206" i="9"/>
  <c r="AV69" i="9"/>
  <c r="AV74" i="9"/>
  <c r="AV68" i="9"/>
  <c r="AV67" i="9"/>
  <c r="AV66" i="9"/>
  <c r="AV117" i="9"/>
  <c r="AV118" i="9"/>
  <c r="AV116" i="9"/>
  <c r="AV185" i="9"/>
  <c r="AV184" i="9"/>
  <c r="G155" i="13"/>
  <c r="G208" i="13"/>
  <c r="G373" i="13"/>
  <c r="G315" i="13"/>
  <c r="G261" i="13"/>
  <c r="AV73" i="9"/>
  <c r="AV71" i="9"/>
  <c r="AV72" i="9"/>
  <c r="AV130" i="9"/>
  <c r="AV129" i="9"/>
  <c r="AV128" i="9"/>
  <c r="AW228" i="9"/>
  <c r="AW232" i="9"/>
  <c r="AV104" i="9"/>
  <c r="AV122" i="9"/>
  <c r="AV121" i="9"/>
  <c r="AV120" i="9"/>
  <c r="AV190" i="9"/>
  <c r="AV191" i="9"/>
  <c r="AV126" i="9"/>
  <c r="AV125" i="9"/>
  <c r="AV96" i="9"/>
  <c r="AV94" i="9"/>
  <c r="AV93" i="9"/>
  <c r="AX210" i="9"/>
  <c r="AX226" i="9"/>
  <c r="AX188" i="9"/>
  <c r="AX181" i="9"/>
  <c r="AX183" i="9" s="1"/>
  <c r="AX165" i="9"/>
  <c r="AX195" i="9"/>
  <c r="AX200" i="9"/>
  <c r="AX205" i="9" s="1"/>
  <c r="AX207" i="9" s="1"/>
  <c r="AX138" i="9"/>
  <c r="AX114" i="9"/>
  <c r="AX90" i="9"/>
  <c r="AX77" i="9"/>
  <c r="AX60" i="9"/>
  <c r="AY59" i="9"/>
  <c r="AV98" i="9"/>
  <c r="AV97" i="9"/>
  <c r="AV148" i="9"/>
  <c r="AV162" i="9" s="1"/>
  <c r="AV147" i="9"/>
  <c r="AV161" i="9" s="1"/>
  <c r="AV146" i="9"/>
  <c r="AV160" i="9" s="1"/>
  <c r="AV142" i="9"/>
  <c r="AV156" i="9" s="1"/>
  <c r="AV141" i="9"/>
  <c r="AV155" i="9" s="1"/>
  <c r="AW211" i="9"/>
  <c r="AW212" i="9" s="1"/>
  <c r="AW227" i="9"/>
  <c r="AW229" i="9" s="1"/>
  <c r="AW182" i="9"/>
  <c r="AW189" i="9"/>
  <c r="AW172" i="9"/>
  <c r="AW196" i="9"/>
  <c r="AW197" i="9" s="1"/>
  <c r="AW166" i="9"/>
  <c r="AW201" i="9"/>
  <c r="AW202" i="9" s="1"/>
  <c r="AW139" i="9"/>
  <c r="AW127" i="9"/>
  <c r="AW119" i="9"/>
  <c r="AW131" i="9"/>
  <c r="AW115" i="9"/>
  <c r="AW123" i="9"/>
  <c r="AW124" i="9" s="1"/>
  <c r="AW99" i="9"/>
  <c r="AW95" i="9"/>
  <c r="AW91" i="9"/>
  <c r="AW107" i="9"/>
  <c r="AW78" i="9"/>
  <c r="AW103" i="9"/>
  <c r="AW83" i="9"/>
  <c r="AW70" i="9"/>
  <c r="AW65" i="9"/>
  <c r="AW64" i="9"/>
  <c r="AW63" i="9"/>
  <c r="AW62" i="9"/>
  <c r="AW61" i="9"/>
  <c r="G18" i="25" l="1"/>
  <c r="AH247" i="22"/>
  <c r="AH218" i="22"/>
  <c r="AH246" i="22"/>
  <c r="AH258" i="22"/>
  <c r="M194" i="13" s="1"/>
  <c r="K119" i="13"/>
  <c r="L258" i="22"/>
  <c r="L247" i="22"/>
  <c r="L246" i="22"/>
  <c r="L218" i="22"/>
  <c r="J119" i="13"/>
  <c r="L217" i="22"/>
  <c r="AI212" i="22"/>
  <c r="AI192" i="22"/>
  <c r="AI211" i="22"/>
  <c r="AI191" i="22"/>
  <c r="AI217" i="22" s="1"/>
  <c r="K194" i="13"/>
  <c r="G15" i="25"/>
  <c r="G14" i="25"/>
  <c r="AH225" i="22"/>
  <c r="AH226" i="22"/>
  <c r="AH227" i="22"/>
  <c r="AH223" i="22"/>
  <c r="AH233" i="22"/>
  <c r="AH269" i="22" s="1"/>
  <c r="AH293" i="22" s="1"/>
  <c r="AH224" i="22"/>
  <c r="AH229" i="22"/>
  <c r="AH231" i="22"/>
  <c r="AH230" i="22"/>
  <c r="AG217" i="22"/>
  <c r="J140" i="13"/>
  <c r="AW242" i="9"/>
  <c r="K125" i="13"/>
  <c r="R218" i="22"/>
  <c r="R258" i="22"/>
  <c r="R247" i="22"/>
  <c r="R246" i="22"/>
  <c r="J21" i="25"/>
  <c r="J125" i="13"/>
  <c r="R217" i="22"/>
  <c r="K136" i="13"/>
  <c r="AC258" i="22"/>
  <c r="AC247" i="22"/>
  <c r="AC218" i="22"/>
  <c r="AC246" i="22"/>
  <c r="J32" i="25"/>
  <c r="AC217" i="22"/>
  <c r="J136" i="13"/>
  <c r="AB217" i="22"/>
  <c r="J135" i="13"/>
  <c r="K138" i="13"/>
  <c r="AE246" i="22"/>
  <c r="AE258" i="22"/>
  <c r="AE247" i="22"/>
  <c r="AE218" i="22"/>
  <c r="J34" i="25"/>
  <c r="T217" i="22"/>
  <c r="J127" i="13"/>
  <c r="K130" i="13"/>
  <c r="W247" i="22"/>
  <c r="W246" i="22"/>
  <c r="W258" i="22"/>
  <c r="W218" i="22"/>
  <c r="J26" i="25"/>
  <c r="K140" i="13"/>
  <c r="AG218" i="22"/>
  <c r="AG247" i="22"/>
  <c r="AG246" i="22"/>
  <c r="AG258" i="22"/>
  <c r="M193" i="13" s="1"/>
  <c r="K122" i="13"/>
  <c r="O218" i="22"/>
  <c r="O247" i="22"/>
  <c r="O246" i="22"/>
  <c r="O258" i="22"/>
  <c r="K129" i="13"/>
  <c r="V246" i="22"/>
  <c r="V258" i="22"/>
  <c r="V218" i="22"/>
  <c r="V247" i="22"/>
  <c r="J25" i="25"/>
  <c r="M191" i="22"/>
  <c r="M211" i="22"/>
  <c r="U217" i="22"/>
  <c r="J128" i="13"/>
  <c r="J131" i="13"/>
  <c r="X217" i="22"/>
  <c r="Y217" i="22"/>
  <c r="J132" i="13"/>
  <c r="M192" i="22"/>
  <c r="M212" i="22"/>
  <c r="K124" i="13"/>
  <c r="Q218" i="22"/>
  <c r="Q258" i="22"/>
  <c r="Q246" i="22"/>
  <c r="Q247" i="22"/>
  <c r="J20" i="25"/>
  <c r="V217" i="22"/>
  <c r="J129" i="13"/>
  <c r="K135" i="13"/>
  <c r="AB247" i="22"/>
  <c r="AB218" i="22"/>
  <c r="AB246" i="22"/>
  <c r="AB258" i="22"/>
  <c r="J31" i="25"/>
  <c r="AD217" i="22"/>
  <c r="J137" i="13"/>
  <c r="K123" i="13"/>
  <c r="P258" i="22"/>
  <c r="P218" i="22"/>
  <c r="P247" i="22"/>
  <c r="P246" i="22"/>
  <c r="K134" i="13"/>
  <c r="AA258" i="22"/>
  <c r="AA246" i="22"/>
  <c r="AA218" i="22"/>
  <c r="AA247" i="22"/>
  <c r="J30" i="25"/>
  <c r="I121" i="13"/>
  <c r="N216" i="22"/>
  <c r="G17" i="25"/>
  <c r="S217" i="22"/>
  <c r="J126" i="13"/>
  <c r="Q217" i="22"/>
  <c r="J124" i="13"/>
  <c r="K133" i="13"/>
  <c r="Z218" i="22"/>
  <c r="Z258" i="22"/>
  <c r="Z246" i="22"/>
  <c r="Z247" i="22"/>
  <c r="J29" i="25"/>
  <c r="I120" i="13"/>
  <c r="M216" i="22"/>
  <c r="G16" i="25"/>
  <c r="K131" i="13"/>
  <c r="X218" i="22"/>
  <c r="X246" i="22"/>
  <c r="X247" i="22"/>
  <c r="X258" i="22"/>
  <c r="J27" i="25"/>
  <c r="W217" i="22"/>
  <c r="J130" i="13"/>
  <c r="AF217" i="22"/>
  <c r="J139" i="13"/>
  <c r="S247" i="22"/>
  <c r="S258" i="22"/>
  <c r="K126" i="13"/>
  <c r="S246" i="22"/>
  <c r="S218" i="22"/>
  <c r="J22" i="25"/>
  <c r="O217" i="22"/>
  <c r="J122" i="13"/>
  <c r="K132" i="13"/>
  <c r="Y218" i="22"/>
  <c r="Y246" i="22"/>
  <c r="Y258" i="22"/>
  <c r="Y247" i="22"/>
  <c r="J28" i="25"/>
  <c r="J133" i="13"/>
  <c r="Z217" i="22"/>
  <c r="P217" i="22"/>
  <c r="J123" i="13"/>
  <c r="N191" i="22"/>
  <c r="N211" i="22"/>
  <c r="AE217" i="22"/>
  <c r="J138" i="13"/>
  <c r="K127" i="13"/>
  <c r="T258" i="22"/>
  <c r="T247" i="22"/>
  <c r="T246" i="22"/>
  <c r="T218" i="22"/>
  <c r="J23" i="25"/>
  <c r="N192" i="22"/>
  <c r="J18" i="25" s="1"/>
  <c r="N212" i="22"/>
  <c r="AA217" i="22"/>
  <c r="J134" i="13"/>
  <c r="K139" i="13"/>
  <c r="AF218" i="22"/>
  <c r="AF246" i="22"/>
  <c r="AF247" i="22"/>
  <c r="AF258" i="22"/>
  <c r="J35" i="25"/>
  <c r="U247" i="22"/>
  <c r="U246" i="22"/>
  <c r="U218" i="22"/>
  <c r="U258" i="22"/>
  <c r="K128" i="13"/>
  <c r="J24" i="25"/>
  <c r="K137" i="13"/>
  <c r="AD218" i="22"/>
  <c r="AD246" i="22"/>
  <c r="AD247" i="22"/>
  <c r="AD258" i="22"/>
  <c r="J33" i="25"/>
  <c r="G104" i="13"/>
  <c r="J104" i="13" s="1"/>
  <c r="AX243" i="9"/>
  <c r="AX241" i="9"/>
  <c r="AX238" i="9"/>
  <c r="AY235" i="9"/>
  <c r="AY243" i="9" s="1"/>
  <c r="AY152" i="9"/>
  <c r="AX236" i="9"/>
  <c r="AX242" i="9" s="1"/>
  <c r="AX153" i="9"/>
  <c r="AW277" i="22"/>
  <c r="AW279" i="22" s="1"/>
  <c r="AW239" i="9"/>
  <c r="AW240" i="9" s="1"/>
  <c r="AW244" i="9"/>
  <c r="AW245" i="9" s="1"/>
  <c r="N208" i="13"/>
  <c r="M208" i="13"/>
  <c r="L208" i="13"/>
  <c r="K208" i="13"/>
  <c r="J208" i="13"/>
  <c r="I208" i="13"/>
  <c r="K155" i="13"/>
  <c r="J155" i="13"/>
  <c r="I155" i="13"/>
  <c r="J373" i="13"/>
  <c r="I373" i="13"/>
  <c r="J261" i="13"/>
  <c r="I261" i="13"/>
  <c r="L261" i="13"/>
  <c r="K261" i="13"/>
  <c r="L315" i="13"/>
  <c r="K315" i="13"/>
  <c r="J315" i="13"/>
  <c r="I315" i="13"/>
  <c r="AW145" i="9"/>
  <c r="AW159" i="9" s="1"/>
  <c r="AW143" i="9"/>
  <c r="AW157" i="9" s="1"/>
  <c r="AW140" i="9"/>
  <c r="AW154" i="9" s="1"/>
  <c r="AW144" i="9"/>
  <c r="AW158" i="9" s="1"/>
  <c r="G316" i="13"/>
  <c r="G374" i="13"/>
  <c r="G209" i="13"/>
  <c r="G262" i="13"/>
  <c r="G156" i="13"/>
  <c r="AW106" i="9"/>
  <c r="AW105" i="9"/>
  <c r="AW122" i="9"/>
  <c r="AW121" i="9"/>
  <c r="AW120" i="9"/>
  <c r="AW104" i="9"/>
  <c r="AW130" i="9"/>
  <c r="AW129" i="9"/>
  <c r="AW128" i="9"/>
  <c r="AW96" i="9"/>
  <c r="AW94" i="9"/>
  <c r="AW93" i="9"/>
  <c r="AW146" i="9"/>
  <c r="AW160" i="9" s="1"/>
  <c r="AW148" i="9"/>
  <c r="AW162" i="9" s="1"/>
  <c r="AW147" i="9"/>
  <c r="AW161" i="9" s="1"/>
  <c r="AW142" i="9"/>
  <c r="AW156" i="9" s="1"/>
  <c r="AW141" i="9"/>
  <c r="AW155" i="9" s="1"/>
  <c r="AX227" i="9"/>
  <c r="AX229" i="9" s="1"/>
  <c r="AX211" i="9"/>
  <c r="AX212" i="9" s="1"/>
  <c r="AX201" i="9"/>
  <c r="AX202" i="9" s="1"/>
  <c r="AX189" i="9"/>
  <c r="AX196" i="9"/>
  <c r="AX197" i="9" s="1"/>
  <c r="AX166" i="9"/>
  <c r="AX182" i="9"/>
  <c r="AX172" i="9"/>
  <c r="AX139" i="9"/>
  <c r="AX131" i="9"/>
  <c r="AX119" i="9"/>
  <c r="AX127" i="9"/>
  <c r="AX115" i="9"/>
  <c r="AX123" i="9"/>
  <c r="AX124" i="9" s="1"/>
  <c r="AX95" i="9"/>
  <c r="AX91" i="9"/>
  <c r="AX107" i="9"/>
  <c r="AX103" i="9"/>
  <c r="AX99" i="9"/>
  <c r="AX83" i="9"/>
  <c r="AX70" i="9"/>
  <c r="AX65" i="9"/>
  <c r="AX64" i="9"/>
  <c r="AX63" i="9"/>
  <c r="AX62" i="9"/>
  <c r="AX61" i="9"/>
  <c r="AX78" i="9"/>
  <c r="AX86" i="9"/>
  <c r="AX84" i="9"/>
  <c r="AX80" i="9"/>
  <c r="AX87" i="9"/>
  <c r="AX79" i="9"/>
  <c r="AX82" i="9"/>
  <c r="AX85" i="9"/>
  <c r="AX81" i="9"/>
  <c r="H373" i="13"/>
  <c r="H315" i="13"/>
  <c r="H261" i="13"/>
  <c r="H155" i="13"/>
  <c r="H208" i="13"/>
  <c r="AW206" i="9"/>
  <c r="AW69" i="9"/>
  <c r="AW68" i="9"/>
  <c r="AW67" i="9"/>
  <c r="AW66" i="9"/>
  <c r="AW74" i="9"/>
  <c r="AW102" i="9"/>
  <c r="AW101" i="9"/>
  <c r="AW100" i="9"/>
  <c r="AW171" i="9"/>
  <c r="AW170" i="9"/>
  <c r="AW169" i="9"/>
  <c r="AW168" i="9"/>
  <c r="AW167" i="9"/>
  <c r="AX92" i="9"/>
  <c r="AW72" i="9"/>
  <c r="AW71" i="9"/>
  <c r="AW73" i="9"/>
  <c r="AW125" i="9"/>
  <c r="AW126" i="9"/>
  <c r="AX232" i="9"/>
  <c r="AX228" i="9"/>
  <c r="AW117" i="9"/>
  <c r="AW118" i="9"/>
  <c r="AW116" i="9"/>
  <c r="AW178" i="9"/>
  <c r="AW176" i="9"/>
  <c r="AW174" i="9"/>
  <c r="AW173" i="9"/>
  <c r="AW177" i="9"/>
  <c r="AW175" i="9"/>
  <c r="AW98" i="9"/>
  <c r="AW97" i="9"/>
  <c r="AW191" i="9"/>
  <c r="AW190" i="9"/>
  <c r="AW185" i="9"/>
  <c r="AW184" i="9"/>
  <c r="AY226" i="9"/>
  <c r="AY200" i="9"/>
  <c r="AY205" i="9" s="1"/>
  <c r="AY207" i="9" s="1"/>
  <c r="AY188" i="9"/>
  <c r="AY165" i="9"/>
  <c r="AY195" i="9"/>
  <c r="AY210" i="9"/>
  <c r="AY181" i="9"/>
  <c r="AY183" i="9" s="1"/>
  <c r="AY138" i="9"/>
  <c r="AY114" i="9"/>
  <c r="AY90" i="9"/>
  <c r="AY77" i="9"/>
  <c r="AY60" i="9"/>
  <c r="AZ59" i="9"/>
  <c r="J19" i="25" l="1"/>
  <c r="G105" i="13"/>
  <c r="AH248" i="22"/>
  <c r="K193" i="13"/>
  <c r="L223" i="22"/>
  <c r="L231" i="22"/>
  <c r="L233" i="22"/>
  <c r="L269" i="22" s="1"/>
  <c r="L230" i="22"/>
  <c r="L229" i="22"/>
  <c r="L225" i="22"/>
  <c r="L224" i="22"/>
  <c r="L226" i="22"/>
  <c r="L227" i="22"/>
  <c r="L248" i="22"/>
  <c r="S13" i="25" s="1"/>
  <c r="T13" i="25" s="1"/>
  <c r="K172" i="13"/>
  <c r="Y13" i="25"/>
  <c r="Z13" i="25" s="1"/>
  <c r="M172" i="13"/>
  <c r="AH295" i="22"/>
  <c r="L247" i="13" s="1"/>
  <c r="J247" i="13"/>
  <c r="J15" i="25"/>
  <c r="J14" i="25"/>
  <c r="K14" i="25" s="1"/>
  <c r="AH234" i="22"/>
  <c r="AI247" i="22"/>
  <c r="AI246" i="22"/>
  <c r="AI218" i="22"/>
  <c r="AI258" i="22"/>
  <c r="H104" i="13"/>
  <c r="I104" i="13"/>
  <c r="AY238" i="9"/>
  <c r="AD233" i="22"/>
  <c r="AD269" i="22" s="1"/>
  <c r="AD293" i="22" s="1"/>
  <c r="AD225" i="22"/>
  <c r="AD229" i="22"/>
  <c r="AD227" i="22"/>
  <c r="AD226" i="22"/>
  <c r="AD224" i="22"/>
  <c r="AD231" i="22"/>
  <c r="AD230" i="22"/>
  <c r="AD223" i="22"/>
  <c r="K180" i="13"/>
  <c r="T248" i="22"/>
  <c r="Y226" i="22"/>
  <c r="Y225" i="22"/>
  <c r="Y227" i="22"/>
  <c r="Y233" i="22"/>
  <c r="Y269" i="22" s="1"/>
  <c r="Y293" i="22" s="1"/>
  <c r="Y229" i="22"/>
  <c r="Y230" i="22"/>
  <c r="Y224" i="22"/>
  <c r="Y231" i="22"/>
  <c r="Y223" i="22"/>
  <c r="M179" i="13"/>
  <c r="Y22" i="25"/>
  <c r="AA226" i="22"/>
  <c r="AA230" i="22"/>
  <c r="AA227" i="22"/>
  <c r="AA231" i="22"/>
  <c r="AA233" i="22"/>
  <c r="AA269" i="22" s="1"/>
  <c r="AA293" i="22" s="1"/>
  <c r="AA224" i="22"/>
  <c r="AA229" i="22"/>
  <c r="AA225" i="22"/>
  <c r="AA223" i="22"/>
  <c r="M176" i="13"/>
  <c r="Q231" i="22"/>
  <c r="Q229" i="22"/>
  <c r="Q225" i="22"/>
  <c r="Q230" i="22"/>
  <c r="Q224" i="22"/>
  <c r="Q226" i="22"/>
  <c r="Q223" i="22"/>
  <c r="Q233" i="22"/>
  <c r="Q269" i="22" s="1"/>
  <c r="Q293" i="22" s="1"/>
  <c r="Q227" i="22"/>
  <c r="V248" i="22"/>
  <c r="K182" i="13"/>
  <c r="M183" i="13"/>
  <c r="Y26" i="25"/>
  <c r="M192" i="13"/>
  <c r="Y35" i="25"/>
  <c r="N247" i="22"/>
  <c r="N258" i="22"/>
  <c r="Y19" i="25" s="1"/>
  <c r="N246" i="22"/>
  <c r="K121" i="13"/>
  <c r="N218" i="22"/>
  <c r="J17" i="25"/>
  <c r="K184" i="13"/>
  <c r="X248" i="22"/>
  <c r="Z248" i="22"/>
  <c r="K186" i="13"/>
  <c r="K187" i="13"/>
  <c r="AA248" i="22"/>
  <c r="W248" i="22"/>
  <c r="K183" i="13"/>
  <c r="M191" i="13"/>
  <c r="Y34" i="25"/>
  <c r="M180" i="13"/>
  <c r="Y23" i="25"/>
  <c r="X230" i="22"/>
  <c r="X226" i="22"/>
  <c r="X229" i="22"/>
  <c r="X227" i="22"/>
  <c r="X233" i="22"/>
  <c r="X269" i="22" s="1"/>
  <c r="X293" i="22" s="1"/>
  <c r="X224" i="22"/>
  <c r="X231" i="22"/>
  <c r="X225" i="22"/>
  <c r="X223" i="22"/>
  <c r="M186" i="13"/>
  <c r="Y29" i="25"/>
  <c r="M187" i="13"/>
  <c r="Y30" i="25"/>
  <c r="AG248" i="22"/>
  <c r="AE248" i="22"/>
  <c r="K191" i="13"/>
  <c r="AC248" i="22"/>
  <c r="K189" i="13"/>
  <c r="R248" i="22"/>
  <c r="K178" i="13"/>
  <c r="AF248" i="22"/>
  <c r="K192" i="13"/>
  <c r="Z233" i="22"/>
  <c r="Z269" i="22" s="1"/>
  <c r="Z293" i="22" s="1"/>
  <c r="Z229" i="22"/>
  <c r="Z226" i="22"/>
  <c r="Z230" i="22"/>
  <c r="Z227" i="22"/>
  <c r="Z223" i="22"/>
  <c r="Z224" i="22"/>
  <c r="Z225" i="22"/>
  <c r="Z231" i="22"/>
  <c r="K120" i="13"/>
  <c r="M246" i="22"/>
  <c r="M247" i="22"/>
  <c r="M258" i="22"/>
  <c r="Y18" i="25" s="1"/>
  <c r="M218" i="22"/>
  <c r="J16" i="25"/>
  <c r="J120" i="13"/>
  <c r="M217" i="22"/>
  <c r="M175" i="13"/>
  <c r="AC229" i="22"/>
  <c r="AC223" i="22"/>
  <c r="AC224" i="22"/>
  <c r="AC227" i="22"/>
  <c r="AC226" i="22"/>
  <c r="AC231" i="22"/>
  <c r="AC230" i="22"/>
  <c r="AC233" i="22"/>
  <c r="AC269" i="22" s="1"/>
  <c r="AC293" i="22" s="1"/>
  <c r="AC225" i="22"/>
  <c r="L104" i="13"/>
  <c r="M181" i="13"/>
  <c r="Y24" i="25"/>
  <c r="AF227" i="22"/>
  <c r="AF226" i="22"/>
  <c r="AF231" i="22"/>
  <c r="AF233" i="22"/>
  <c r="AF269" i="22" s="1"/>
  <c r="AF293" i="22" s="1"/>
  <c r="AF230" i="22"/>
  <c r="AF229" i="22"/>
  <c r="AF224" i="22"/>
  <c r="AF225" i="22"/>
  <c r="AF223" i="22"/>
  <c r="K175" i="13"/>
  <c r="O248" i="22"/>
  <c r="AG225" i="22"/>
  <c r="AG224" i="22"/>
  <c r="AG227" i="22"/>
  <c r="AG233" i="22"/>
  <c r="AG269" i="22" s="1"/>
  <c r="AG229" i="22"/>
  <c r="AG226" i="22"/>
  <c r="AG231" i="22"/>
  <c r="AG230" i="22"/>
  <c r="AG223" i="22"/>
  <c r="M178" i="13"/>
  <c r="Y21" i="25"/>
  <c r="K104" i="13"/>
  <c r="M190" i="13"/>
  <c r="Y33" i="25"/>
  <c r="U233" i="22"/>
  <c r="U269" i="22" s="1"/>
  <c r="U293" i="22" s="1"/>
  <c r="U229" i="22"/>
  <c r="U223" i="22"/>
  <c r="U231" i="22"/>
  <c r="U226" i="22"/>
  <c r="U227" i="22"/>
  <c r="U224" i="22"/>
  <c r="U225" i="22"/>
  <c r="U230" i="22"/>
  <c r="S229" i="22"/>
  <c r="S227" i="22"/>
  <c r="S231" i="22"/>
  <c r="S225" i="22"/>
  <c r="S223" i="22"/>
  <c r="S226" i="22"/>
  <c r="S230" i="22"/>
  <c r="S233" i="22"/>
  <c r="S269" i="22" s="1"/>
  <c r="S293" i="22" s="1"/>
  <c r="S224" i="22"/>
  <c r="P248" i="22"/>
  <c r="K176" i="13"/>
  <c r="M188" i="13"/>
  <c r="Y31" i="25"/>
  <c r="M189" i="13"/>
  <c r="Y32" i="25"/>
  <c r="R230" i="22"/>
  <c r="R231" i="22"/>
  <c r="R224" i="22"/>
  <c r="R226" i="22"/>
  <c r="R227" i="22"/>
  <c r="R223" i="22"/>
  <c r="R233" i="22"/>
  <c r="R269" i="22" s="1"/>
  <c r="R293" i="22" s="1"/>
  <c r="R225" i="22"/>
  <c r="R229" i="22"/>
  <c r="K181" i="13"/>
  <c r="U248" i="22"/>
  <c r="M185" i="13"/>
  <c r="Y28" i="25"/>
  <c r="K179" i="13"/>
  <c r="S248" i="22"/>
  <c r="K188" i="13"/>
  <c r="AB248" i="22"/>
  <c r="K177" i="13"/>
  <c r="Q248" i="22"/>
  <c r="V223" i="22"/>
  <c r="V225" i="22"/>
  <c r="V230" i="22"/>
  <c r="V231" i="22"/>
  <c r="V233" i="22"/>
  <c r="V269" i="22" s="1"/>
  <c r="V293" i="22" s="1"/>
  <c r="V227" i="22"/>
  <c r="V229" i="22"/>
  <c r="V226" i="22"/>
  <c r="V224" i="22"/>
  <c r="O224" i="22"/>
  <c r="O227" i="22"/>
  <c r="O226" i="22"/>
  <c r="O231" i="22"/>
  <c r="O229" i="22"/>
  <c r="O225" i="22"/>
  <c r="O230" i="22"/>
  <c r="O223" i="22"/>
  <c r="O233" i="22"/>
  <c r="O269" i="22" s="1"/>
  <c r="O293" i="22" s="1"/>
  <c r="K190" i="13"/>
  <c r="AD248" i="22"/>
  <c r="T224" i="22"/>
  <c r="T229" i="22"/>
  <c r="T230" i="22"/>
  <c r="T233" i="22"/>
  <c r="T269" i="22" s="1"/>
  <c r="T293" i="22" s="1"/>
  <c r="T223" i="22"/>
  <c r="T231" i="22"/>
  <c r="T225" i="22"/>
  <c r="T227" i="22"/>
  <c r="T226" i="22"/>
  <c r="J121" i="13"/>
  <c r="N217" i="22"/>
  <c r="K185" i="13"/>
  <c r="Y248" i="22"/>
  <c r="M184" i="13"/>
  <c r="Y27" i="25"/>
  <c r="P226" i="22"/>
  <c r="P227" i="22"/>
  <c r="P233" i="22"/>
  <c r="P269" i="22" s="1"/>
  <c r="P293" i="22" s="1"/>
  <c r="P223" i="22"/>
  <c r="P231" i="22"/>
  <c r="P229" i="22"/>
  <c r="P225" i="22"/>
  <c r="P230" i="22"/>
  <c r="P224" i="22"/>
  <c r="AB226" i="22"/>
  <c r="AB233" i="22"/>
  <c r="AB269" i="22" s="1"/>
  <c r="AB293" i="22" s="1"/>
  <c r="AB223" i="22"/>
  <c r="AB230" i="22"/>
  <c r="AB225" i="22"/>
  <c r="AB229" i="22"/>
  <c r="AB224" i="22"/>
  <c r="AB227" i="22"/>
  <c r="AB231" i="22"/>
  <c r="M177" i="13"/>
  <c r="Y20" i="25"/>
  <c r="M182" i="13"/>
  <c r="Y25" i="25"/>
  <c r="W224" i="22"/>
  <c r="W226" i="22"/>
  <c r="W225" i="22"/>
  <c r="W233" i="22"/>
  <c r="W269" i="22" s="1"/>
  <c r="W293" i="22" s="1"/>
  <c r="W223" i="22"/>
  <c r="W227" i="22"/>
  <c r="W229" i="22"/>
  <c r="W231" i="22"/>
  <c r="W230" i="22"/>
  <c r="AE227" i="22"/>
  <c r="AE225" i="22"/>
  <c r="AE233" i="22"/>
  <c r="AE269" i="22" s="1"/>
  <c r="AE293" i="22" s="1"/>
  <c r="AE224" i="22"/>
  <c r="AE229" i="22"/>
  <c r="AE223" i="22"/>
  <c r="AE230" i="22"/>
  <c r="AE226" i="22"/>
  <c r="AE231" i="22"/>
  <c r="AY246" i="9"/>
  <c r="AY241" i="9"/>
  <c r="AX237" i="9"/>
  <c r="AZ235" i="9"/>
  <c r="AZ238" i="9" s="1"/>
  <c r="AZ152" i="9"/>
  <c r="AY236" i="9"/>
  <c r="AY237" i="9" s="1"/>
  <c r="AY153" i="9"/>
  <c r="AX277" i="22"/>
  <c r="AX279" i="22" s="1"/>
  <c r="AX239" i="9"/>
  <c r="AX240" i="9" s="1"/>
  <c r="AX244" i="9"/>
  <c r="AX245" i="9" s="1"/>
  <c r="L105" i="13"/>
  <c r="J105" i="13"/>
  <c r="H105" i="13"/>
  <c r="K105" i="13"/>
  <c r="I105" i="13"/>
  <c r="J374" i="13"/>
  <c r="I374" i="13"/>
  <c r="K316" i="13"/>
  <c r="J316" i="13"/>
  <c r="I316" i="13"/>
  <c r="L316" i="13"/>
  <c r="K156" i="13"/>
  <c r="J156" i="13"/>
  <c r="I156" i="13"/>
  <c r="J209" i="13"/>
  <c r="I209" i="13"/>
  <c r="N209" i="13"/>
  <c r="M209" i="13"/>
  <c r="L209" i="13"/>
  <c r="K209" i="13"/>
  <c r="L262" i="13"/>
  <c r="K262" i="13"/>
  <c r="J262" i="13"/>
  <c r="I262" i="13"/>
  <c r="AX145" i="9"/>
  <c r="AX159" i="9" s="1"/>
  <c r="AX143" i="9"/>
  <c r="AX157" i="9" s="1"/>
  <c r="AX140" i="9"/>
  <c r="AX154" i="9" s="1"/>
  <c r="AX144" i="9"/>
  <c r="AX158" i="9" s="1"/>
  <c r="AZ226" i="9"/>
  <c r="AZ188" i="9"/>
  <c r="AZ195" i="9"/>
  <c r="AZ210" i="9"/>
  <c r="AZ200" i="9"/>
  <c r="AZ205" i="9" s="1"/>
  <c r="AZ207" i="9" s="1"/>
  <c r="AZ181" i="9"/>
  <c r="AZ183" i="9" s="1"/>
  <c r="AZ165" i="9"/>
  <c r="AZ138" i="9"/>
  <c r="AZ114" i="9"/>
  <c r="AZ90" i="9"/>
  <c r="AZ77" i="9"/>
  <c r="AZ60" i="9"/>
  <c r="BA59" i="9"/>
  <c r="AY227" i="9"/>
  <c r="AY229" i="9" s="1"/>
  <c r="AY211" i="9"/>
  <c r="AY212" i="9" s="1"/>
  <c r="AY189" i="9"/>
  <c r="AY196" i="9"/>
  <c r="AY197" i="9" s="1"/>
  <c r="AY201" i="9"/>
  <c r="AY202" i="9" s="1"/>
  <c r="AY182" i="9"/>
  <c r="AY166" i="9"/>
  <c r="AY172" i="9"/>
  <c r="AY139" i="9"/>
  <c r="AY127" i="9"/>
  <c r="AY115" i="9"/>
  <c r="AY131" i="9"/>
  <c r="AY123" i="9"/>
  <c r="AY124" i="9" s="1"/>
  <c r="AY119" i="9"/>
  <c r="AY91" i="9"/>
  <c r="AY70" i="9"/>
  <c r="AY107" i="9"/>
  <c r="AY103" i="9"/>
  <c r="AY99" i="9"/>
  <c r="AY95" i="9"/>
  <c r="AY65" i="9"/>
  <c r="AY64" i="9"/>
  <c r="AY63" i="9"/>
  <c r="AY62" i="9"/>
  <c r="AY61" i="9"/>
  <c r="AY78" i="9"/>
  <c r="AY83" i="9"/>
  <c r="AX104" i="9"/>
  <c r="AX148" i="9"/>
  <c r="AX162" i="9" s="1"/>
  <c r="AX147" i="9"/>
  <c r="AX161" i="9" s="1"/>
  <c r="AX142" i="9"/>
  <c r="AX156" i="9" s="1"/>
  <c r="AX141" i="9"/>
  <c r="AX155" i="9" s="1"/>
  <c r="AX146" i="9"/>
  <c r="AX160" i="9" s="1"/>
  <c r="AY87" i="9"/>
  <c r="AY85" i="9"/>
  <c r="AY86" i="9"/>
  <c r="AY84" i="9"/>
  <c r="AY80" i="9"/>
  <c r="AY79" i="9"/>
  <c r="AY82" i="9"/>
  <c r="AY81" i="9"/>
  <c r="AX96" i="9"/>
  <c r="AX94" i="9"/>
  <c r="AX93" i="9"/>
  <c r="AX177" i="9"/>
  <c r="AX176" i="9"/>
  <c r="AX174" i="9"/>
  <c r="AX175" i="9"/>
  <c r="AX178" i="9"/>
  <c r="AX173" i="9"/>
  <c r="AX98" i="9"/>
  <c r="AX97" i="9"/>
  <c r="AX184" i="9"/>
  <c r="AX185" i="9"/>
  <c r="AX206" i="9"/>
  <c r="AX69" i="9"/>
  <c r="AX68" i="9"/>
  <c r="AX67" i="9"/>
  <c r="AX66" i="9"/>
  <c r="AX74" i="9"/>
  <c r="AX126" i="9"/>
  <c r="AX125" i="9"/>
  <c r="AX171" i="9"/>
  <c r="AX170" i="9"/>
  <c r="AX169" i="9"/>
  <c r="AX168" i="9"/>
  <c r="AX167" i="9"/>
  <c r="AY92" i="9"/>
  <c r="AY228" i="9"/>
  <c r="AY232" i="9"/>
  <c r="AX71" i="9"/>
  <c r="AX73" i="9"/>
  <c r="AX72" i="9"/>
  <c r="AX118" i="9"/>
  <c r="AX116" i="9"/>
  <c r="AX117" i="9"/>
  <c r="G375" i="13"/>
  <c r="G317" i="13"/>
  <c r="G263" i="13"/>
  <c r="G210" i="13"/>
  <c r="G157" i="13"/>
  <c r="AX128" i="9"/>
  <c r="AX130" i="9"/>
  <c r="AX129" i="9"/>
  <c r="AX191" i="9"/>
  <c r="AX190" i="9"/>
  <c r="AX102" i="9"/>
  <c r="AX101" i="9"/>
  <c r="AX100" i="9"/>
  <c r="AX122" i="9"/>
  <c r="AX121" i="9"/>
  <c r="AX120" i="9"/>
  <c r="AX106" i="9"/>
  <c r="AX105" i="9"/>
  <c r="H316" i="13"/>
  <c r="H262" i="13"/>
  <c r="H374" i="13"/>
  <c r="H156" i="13"/>
  <c r="H209" i="13"/>
  <c r="S28" i="25" l="1"/>
  <c r="S33" i="25"/>
  <c r="S24" i="25"/>
  <c r="S22" i="25"/>
  <c r="L234" i="22"/>
  <c r="I172" i="13" s="1"/>
  <c r="S35" i="25"/>
  <c r="M13" i="25"/>
  <c r="N13" i="25" s="1"/>
  <c r="L293" i="22"/>
  <c r="S26" i="25"/>
  <c r="AI224" i="22"/>
  <c r="AI226" i="22"/>
  <c r="AI225" i="22"/>
  <c r="AI227" i="22"/>
  <c r="AI231" i="22"/>
  <c r="AI230" i="22"/>
  <c r="AI223" i="22"/>
  <c r="AI233" i="22"/>
  <c r="AI229" i="22"/>
  <c r="S31" i="25"/>
  <c r="Q234" i="22"/>
  <c r="AA234" i="22"/>
  <c r="AI248" i="22"/>
  <c r="AH268" i="22"/>
  <c r="I194" i="13"/>
  <c r="G106" i="13"/>
  <c r="H106" i="13" s="1"/>
  <c r="Y15" i="25"/>
  <c r="Y14" i="25"/>
  <c r="S20" i="25"/>
  <c r="S29" i="25"/>
  <c r="P234" i="22"/>
  <c r="AG234" i="22"/>
  <c r="S34" i="25"/>
  <c r="S23" i="25"/>
  <c r="AG293" i="22"/>
  <c r="S21" i="25"/>
  <c r="S27" i="25"/>
  <c r="S25" i="25"/>
  <c r="AF234" i="22"/>
  <c r="I192" i="13" s="1"/>
  <c r="S30" i="25"/>
  <c r="S32" i="25"/>
  <c r="R234" i="22"/>
  <c r="I178" i="13" s="1"/>
  <c r="AC234" i="22"/>
  <c r="I189" i="13" s="1"/>
  <c r="O234" i="22"/>
  <c r="I175" i="13" s="1"/>
  <c r="Z234" i="22"/>
  <c r="AE234" i="22"/>
  <c r="W234" i="22"/>
  <c r="X295" i="22"/>
  <c r="L237" i="13" s="1"/>
  <c r="J237" i="13"/>
  <c r="N227" i="22"/>
  <c r="N223" i="22"/>
  <c r="N231" i="22"/>
  <c r="N226" i="22"/>
  <c r="N233" i="22"/>
  <c r="N269" i="22" s="1"/>
  <c r="N293" i="22" s="1"/>
  <c r="N224" i="22"/>
  <c r="N230" i="22"/>
  <c r="N225" i="22"/>
  <c r="N229" i="22"/>
  <c r="Q295" i="22"/>
  <c r="L230" i="13" s="1"/>
  <c r="J230" i="13"/>
  <c r="J240" i="13"/>
  <c r="AA295" i="22"/>
  <c r="L240" i="13" s="1"/>
  <c r="AB234" i="22"/>
  <c r="T234" i="22"/>
  <c r="AF295" i="22"/>
  <c r="L245" i="13" s="1"/>
  <c r="J245" i="13"/>
  <c r="M223" i="22"/>
  <c r="M226" i="22"/>
  <c r="M224" i="22"/>
  <c r="M227" i="22"/>
  <c r="M225" i="22"/>
  <c r="M230" i="22"/>
  <c r="M229" i="22"/>
  <c r="M231" i="22"/>
  <c r="M233" i="22"/>
  <c r="M269" i="22" s="1"/>
  <c r="M293" i="22" s="1"/>
  <c r="M173" i="13"/>
  <c r="Y16" i="25"/>
  <c r="X234" i="22"/>
  <c r="N248" i="22"/>
  <c r="K174" i="13"/>
  <c r="W295" i="22"/>
  <c r="L236" i="13" s="1"/>
  <c r="J236" i="13"/>
  <c r="V234" i="22"/>
  <c r="AC295" i="22"/>
  <c r="L242" i="13" s="1"/>
  <c r="J242" i="13"/>
  <c r="M174" i="13"/>
  <c r="R15" i="13" s="1"/>
  <c r="Q15" i="13" s="1"/>
  <c r="Y17" i="25"/>
  <c r="J244" i="13"/>
  <c r="AE295" i="22"/>
  <c r="L244" i="13" s="1"/>
  <c r="R295" i="22"/>
  <c r="L231" i="13" s="1"/>
  <c r="J231" i="13"/>
  <c r="K173" i="13"/>
  <c r="M248" i="22"/>
  <c r="S14" i="25" s="1"/>
  <c r="T14" i="25" s="1"/>
  <c r="AD234" i="22"/>
  <c r="AB295" i="22"/>
  <c r="L241" i="13" s="1"/>
  <c r="J241" i="13"/>
  <c r="V295" i="22"/>
  <c r="L235" i="13" s="1"/>
  <c r="J235" i="13"/>
  <c r="S234" i="22"/>
  <c r="Y234" i="22"/>
  <c r="P295" i="22"/>
  <c r="L229" i="13" s="1"/>
  <c r="J229" i="13"/>
  <c r="O295" i="22"/>
  <c r="L228" i="13" s="1"/>
  <c r="J228" i="13"/>
  <c r="S295" i="22"/>
  <c r="L232" i="13" s="1"/>
  <c r="J232" i="13"/>
  <c r="U234" i="22"/>
  <c r="J238" i="13"/>
  <c r="Y295" i="22"/>
  <c r="L238" i="13" s="1"/>
  <c r="J243" i="13"/>
  <c r="AD295" i="22"/>
  <c r="L243" i="13" s="1"/>
  <c r="T295" i="22"/>
  <c r="L233" i="13" s="1"/>
  <c r="J233" i="13"/>
  <c r="J234" i="13"/>
  <c r="U295" i="22"/>
  <c r="L234" i="13" s="1"/>
  <c r="Z295" i="22"/>
  <c r="L239" i="13" s="1"/>
  <c r="J239" i="13"/>
  <c r="AY242" i="9"/>
  <c r="AZ241" i="9"/>
  <c r="AZ243" i="9"/>
  <c r="AZ246" i="9"/>
  <c r="BA235" i="9"/>
  <c r="BA246" i="9" s="1"/>
  <c r="BA152" i="9"/>
  <c r="AZ236" i="9"/>
  <c r="AZ237" i="9" s="1"/>
  <c r="AZ153" i="9"/>
  <c r="AY277" i="22"/>
  <c r="AY279" i="22" s="1"/>
  <c r="AY239" i="9"/>
  <c r="AY240" i="9" s="1"/>
  <c r="AY244" i="9"/>
  <c r="AY245" i="9" s="1"/>
  <c r="I106" i="13"/>
  <c r="L317" i="13"/>
  <c r="K317" i="13"/>
  <c r="J317" i="13"/>
  <c r="I317" i="13"/>
  <c r="J263" i="13"/>
  <c r="I263" i="13"/>
  <c r="L263" i="13"/>
  <c r="K263" i="13"/>
  <c r="J375" i="13"/>
  <c r="I375" i="13"/>
  <c r="K157" i="13"/>
  <c r="J157" i="13"/>
  <c r="I157" i="13"/>
  <c r="L210" i="13"/>
  <c r="K210" i="13"/>
  <c r="J210" i="13"/>
  <c r="I210" i="13"/>
  <c r="N210" i="13"/>
  <c r="M210" i="13"/>
  <c r="AY144" i="9"/>
  <c r="AY158" i="9" s="1"/>
  <c r="AY145" i="9"/>
  <c r="AY159" i="9" s="1"/>
  <c r="AY143" i="9"/>
  <c r="AY157" i="9" s="1"/>
  <c r="AY140" i="9"/>
  <c r="AY154" i="9" s="1"/>
  <c r="AY104" i="9"/>
  <c r="AY148" i="9"/>
  <c r="AY162" i="9" s="1"/>
  <c r="AY147" i="9"/>
  <c r="AY161" i="9" s="1"/>
  <c r="AY142" i="9"/>
  <c r="AY156" i="9" s="1"/>
  <c r="AY141" i="9"/>
  <c r="AY155" i="9" s="1"/>
  <c r="AY146" i="9"/>
  <c r="AY160" i="9" s="1"/>
  <c r="AY73" i="9"/>
  <c r="AY72" i="9"/>
  <c r="AY71" i="9"/>
  <c r="AY176" i="9"/>
  <c r="AY174" i="9"/>
  <c r="AY177" i="9"/>
  <c r="AY175" i="9"/>
  <c r="AY178" i="9"/>
  <c r="AY173" i="9"/>
  <c r="AY94" i="9"/>
  <c r="AY93" i="9"/>
  <c r="AY96" i="9"/>
  <c r="AY171" i="9"/>
  <c r="AY167" i="9"/>
  <c r="AY170" i="9"/>
  <c r="AY169" i="9"/>
  <c r="AY168" i="9"/>
  <c r="BA226" i="9"/>
  <c r="BA210" i="9"/>
  <c r="BA195" i="9"/>
  <c r="BA200" i="9"/>
  <c r="BA205" i="9" s="1"/>
  <c r="BA207" i="9" s="1"/>
  <c r="BA181" i="9"/>
  <c r="BA183" i="9" s="1"/>
  <c r="BA188" i="9"/>
  <c r="BA165" i="9"/>
  <c r="BA138" i="9"/>
  <c r="BA114" i="9"/>
  <c r="BA90" i="9"/>
  <c r="BA60" i="9"/>
  <c r="BB59" i="9"/>
  <c r="BA77" i="9"/>
  <c r="AY122" i="9"/>
  <c r="AY121" i="9"/>
  <c r="AY120" i="9"/>
  <c r="AY184" i="9"/>
  <c r="AY185" i="9"/>
  <c r="AZ211" i="9"/>
  <c r="AZ212" i="9" s="1"/>
  <c r="AZ227" i="9"/>
  <c r="AZ229" i="9" s="1"/>
  <c r="AZ189" i="9"/>
  <c r="AZ196" i="9"/>
  <c r="AZ197" i="9" s="1"/>
  <c r="AZ201" i="9"/>
  <c r="AZ202" i="9" s="1"/>
  <c r="AZ182" i="9"/>
  <c r="AZ166" i="9"/>
  <c r="AZ172" i="9"/>
  <c r="AZ139" i="9"/>
  <c r="AZ131" i="9"/>
  <c r="AZ123" i="9"/>
  <c r="AZ124" i="9" s="1"/>
  <c r="AZ127" i="9"/>
  <c r="AZ115" i="9"/>
  <c r="AZ119" i="9"/>
  <c r="AZ83" i="9"/>
  <c r="AZ107" i="9"/>
  <c r="AZ103" i="9"/>
  <c r="AZ99" i="9"/>
  <c r="AZ95" i="9"/>
  <c r="AZ91" i="9"/>
  <c r="AZ70" i="9"/>
  <c r="AZ65" i="9"/>
  <c r="AZ64" i="9"/>
  <c r="AZ63" i="9"/>
  <c r="AZ62" i="9"/>
  <c r="AZ61" i="9"/>
  <c r="AZ78" i="9"/>
  <c r="AY206" i="9"/>
  <c r="AY74" i="9"/>
  <c r="AY67" i="9"/>
  <c r="AY66" i="9"/>
  <c r="AY69" i="9"/>
  <c r="AY68" i="9"/>
  <c r="AY125" i="9"/>
  <c r="AY126" i="9"/>
  <c r="AZ87" i="9"/>
  <c r="AZ85" i="9"/>
  <c r="AZ86" i="9"/>
  <c r="AZ84" i="9"/>
  <c r="AZ79" i="9"/>
  <c r="AZ82" i="9"/>
  <c r="AZ81" i="9"/>
  <c r="AZ80" i="9"/>
  <c r="H375" i="13"/>
  <c r="H263" i="13"/>
  <c r="H210" i="13"/>
  <c r="H157" i="13"/>
  <c r="H317" i="13"/>
  <c r="AY98" i="9"/>
  <c r="AY97" i="9"/>
  <c r="AZ92" i="9"/>
  <c r="G158" i="13"/>
  <c r="G376" i="13"/>
  <c r="G318" i="13"/>
  <c r="G264" i="13"/>
  <c r="G211" i="13"/>
  <c r="AY102" i="9"/>
  <c r="AY101" i="9"/>
  <c r="AY100" i="9"/>
  <c r="AY118" i="9"/>
  <c r="AY116" i="9"/>
  <c r="AY117" i="9"/>
  <c r="AY191" i="9"/>
  <c r="AY190" i="9"/>
  <c r="AZ228" i="9"/>
  <c r="AZ232" i="9"/>
  <c r="AY106" i="9"/>
  <c r="AY105" i="9"/>
  <c r="AY130" i="9"/>
  <c r="AY129" i="9"/>
  <c r="AY128" i="9"/>
  <c r="J106" i="13" l="1"/>
  <c r="K106" i="13"/>
  <c r="S18" i="25"/>
  <c r="S19" i="25"/>
  <c r="M30" i="25"/>
  <c r="L106" i="13"/>
  <c r="I177" i="13"/>
  <c r="I187" i="13"/>
  <c r="I186" i="13"/>
  <c r="AI234" i="22"/>
  <c r="M20" i="25"/>
  <c r="I176" i="13"/>
  <c r="M35" i="25"/>
  <c r="M29" i="25"/>
  <c r="J225" i="13"/>
  <c r="L295" i="22"/>
  <c r="G107" i="13"/>
  <c r="H107" i="13" s="1"/>
  <c r="S17" i="25"/>
  <c r="AH298" i="22"/>
  <c r="N194" i="13"/>
  <c r="AH270" i="22"/>
  <c r="AH277" i="22"/>
  <c r="AH279" i="22" s="1"/>
  <c r="S16" i="25"/>
  <c r="S15" i="25"/>
  <c r="M32" i="25"/>
  <c r="J246" i="13"/>
  <c r="AG295" i="22"/>
  <c r="L246" i="13" s="1"/>
  <c r="M21" i="25"/>
  <c r="I193" i="13"/>
  <c r="AG268" i="22"/>
  <c r="N234" i="22"/>
  <c r="I174" i="13" s="1"/>
  <c r="I185" i="13"/>
  <c r="M28" i="25"/>
  <c r="I179" i="13"/>
  <c r="M22" i="25"/>
  <c r="M234" i="22"/>
  <c r="I180" i="13"/>
  <c r="M23" i="25"/>
  <c r="I182" i="13"/>
  <c r="M25" i="25"/>
  <c r="I188" i="13"/>
  <c r="M31" i="25"/>
  <c r="I181" i="13"/>
  <c r="M24" i="25"/>
  <c r="I190" i="13"/>
  <c r="M33" i="25"/>
  <c r="I184" i="13"/>
  <c r="M27" i="25"/>
  <c r="J227" i="13"/>
  <c r="N295" i="22"/>
  <c r="L227" i="13" s="1"/>
  <c r="I183" i="13"/>
  <c r="M26" i="25"/>
  <c r="J226" i="13"/>
  <c r="M295" i="22"/>
  <c r="I191" i="13"/>
  <c r="M34" i="25"/>
  <c r="BA243" i="9"/>
  <c r="AZ242" i="9"/>
  <c r="BA241" i="9"/>
  <c r="BA238" i="9"/>
  <c r="BA236" i="9"/>
  <c r="BA237" i="9" s="1"/>
  <c r="BA153" i="9"/>
  <c r="BB235" i="9"/>
  <c r="BB246" i="9" s="1"/>
  <c r="BB152" i="9"/>
  <c r="AZ277" i="22"/>
  <c r="AZ279" i="22" s="1"/>
  <c r="AZ239" i="9"/>
  <c r="AZ240" i="9" s="1"/>
  <c r="AZ244" i="9"/>
  <c r="AZ245" i="9" s="1"/>
  <c r="N211" i="13"/>
  <c r="M211" i="13"/>
  <c r="L211" i="13"/>
  <c r="K211" i="13"/>
  <c r="J211" i="13"/>
  <c r="I211" i="13"/>
  <c r="L264" i="13"/>
  <c r="K264" i="13"/>
  <c r="J264" i="13"/>
  <c r="I264" i="13"/>
  <c r="K318" i="13"/>
  <c r="J318" i="13"/>
  <c r="I318" i="13"/>
  <c r="L318" i="13"/>
  <c r="J376" i="13"/>
  <c r="I376" i="13"/>
  <c r="J158" i="13"/>
  <c r="I158" i="13"/>
  <c r="K158" i="13"/>
  <c r="AZ144" i="9"/>
  <c r="AZ158" i="9" s="1"/>
  <c r="AZ145" i="9"/>
  <c r="AZ159" i="9" s="1"/>
  <c r="AZ140" i="9"/>
  <c r="AZ154" i="9" s="1"/>
  <c r="AZ143" i="9"/>
  <c r="AZ157" i="9" s="1"/>
  <c r="AZ106" i="9"/>
  <c r="AZ105" i="9"/>
  <c r="AZ148" i="9"/>
  <c r="AZ162" i="9" s="1"/>
  <c r="AZ147" i="9"/>
  <c r="AZ161" i="9" s="1"/>
  <c r="AZ146" i="9"/>
  <c r="AZ160" i="9" s="1"/>
  <c r="AZ142" i="9"/>
  <c r="AZ156" i="9" s="1"/>
  <c r="AZ141" i="9"/>
  <c r="AZ155" i="9" s="1"/>
  <c r="BB226" i="9"/>
  <c r="BB195" i="9"/>
  <c r="BB210" i="9"/>
  <c r="BB200" i="9"/>
  <c r="BB205" i="9" s="1"/>
  <c r="BB207" i="9" s="1"/>
  <c r="BB181" i="9"/>
  <c r="BB183" i="9" s="1"/>
  <c r="BB188" i="9"/>
  <c r="BB165" i="9"/>
  <c r="BB138" i="9"/>
  <c r="BB114" i="9"/>
  <c r="BB77" i="9"/>
  <c r="BB90" i="9"/>
  <c r="BB60" i="9"/>
  <c r="BC59" i="9"/>
  <c r="AZ104" i="9"/>
  <c r="AZ177" i="9"/>
  <c r="AZ175" i="9"/>
  <c r="AZ173" i="9"/>
  <c r="AZ178" i="9"/>
  <c r="AZ176" i="9"/>
  <c r="AZ174" i="9"/>
  <c r="BA227" i="9"/>
  <c r="BA229" i="9" s="1"/>
  <c r="BA211" i="9"/>
  <c r="BA212" i="9" s="1"/>
  <c r="BA196" i="9"/>
  <c r="BA197" i="9" s="1"/>
  <c r="BA201" i="9"/>
  <c r="BA202" i="9" s="1"/>
  <c r="BA182" i="9"/>
  <c r="BA189" i="9"/>
  <c r="BA166" i="9"/>
  <c r="BA172" i="9"/>
  <c r="BA139" i="9"/>
  <c r="BA127" i="9"/>
  <c r="BA119" i="9"/>
  <c r="BA115" i="9"/>
  <c r="BA131" i="9"/>
  <c r="BA123" i="9"/>
  <c r="BA124" i="9" s="1"/>
  <c r="BA107" i="9"/>
  <c r="BA78" i="9"/>
  <c r="BA103" i="9"/>
  <c r="BA99" i="9"/>
  <c r="BA95" i="9"/>
  <c r="BA91" i="9"/>
  <c r="BA70" i="9"/>
  <c r="BA65" i="9"/>
  <c r="BA64" i="9"/>
  <c r="BA63" i="9"/>
  <c r="BA62" i="9"/>
  <c r="BA61" i="9"/>
  <c r="BA83" i="9"/>
  <c r="AZ171" i="9"/>
  <c r="AZ167" i="9"/>
  <c r="AZ170" i="9"/>
  <c r="AZ169" i="9"/>
  <c r="AZ168" i="9"/>
  <c r="BA92" i="9"/>
  <c r="AZ206" i="9"/>
  <c r="AZ69" i="9"/>
  <c r="AZ66" i="9"/>
  <c r="AZ74" i="9"/>
  <c r="AZ68" i="9"/>
  <c r="AZ67" i="9"/>
  <c r="AZ122" i="9"/>
  <c r="AZ121" i="9"/>
  <c r="AZ120" i="9"/>
  <c r="AZ184" i="9"/>
  <c r="AZ185" i="9"/>
  <c r="BA232" i="9"/>
  <c r="BA228" i="9"/>
  <c r="H158" i="13"/>
  <c r="H376" i="13"/>
  <c r="H264" i="13"/>
  <c r="H318" i="13"/>
  <c r="H211" i="13"/>
  <c r="AZ73" i="9"/>
  <c r="AZ72" i="9"/>
  <c r="AZ71" i="9"/>
  <c r="AZ118" i="9"/>
  <c r="AZ116" i="9"/>
  <c r="AZ117" i="9"/>
  <c r="AZ96" i="9"/>
  <c r="AZ94" i="9"/>
  <c r="AZ93" i="9"/>
  <c r="AZ130" i="9"/>
  <c r="AZ129" i="9"/>
  <c r="AZ128" i="9"/>
  <c r="G319" i="13"/>
  <c r="G265" i="13"/>
  <c r="G212" i="13"/>
  <c r="G159" i="13"/>
  <c r="G377" i="13"/>
  <c r="AZ98" i="9"/>
  <c r="AZ97" i="9"/>
  <c r="AZ126" i="9"/>
  <c r="AZ125" i="9"/>
  <c r="AZ191" i="9"/>
  <c r="AZ190" i="9"/>
  <c r="AZ102" i="9"/>
  <c r="AZ101" i="9"/>
  <c r="AZ100" i="9"/>
  <c r="BA82" i="9"/>
  <c r="BA81" i="9"/>
  <c r="BA80" i="9"/>
  <c r="BA79" i="9"/>
  <c r="BA87" i="9"/>
  <c r="BA84" i="9"/>
  <c r="BA86" i="9"/>
  <c r="BA85" i="9"/>
  <c r="L107" i="13" l="1"/>
  <c r="M19" i="25"/>
  <c r="R11" i="25"/>
  <c r="T11" i="25" s="1"/>
  <c r="AD11" i="25"/>
  <c r="AE11" i="25" s="1"/>
  <c r="O11" i="25"/>
  <c r="Q11" i="25" s="1"/>
  <c r="F11" i="25"/>
  <c r="H11" i="25" s="1"/>
  <c r="U11" i="25"/>
  <c r="W11" i="25" s="1"/>
  <c r="X11" i="25"/>
  <c r="Z11" i="25" s="1"/>
  <c r="I11" i="25"/>
  <c r="K11" i="25" s="1"/>
  <c r="L11" i="25"/>
  <c r="N11" i="25" s="1"/>
  <c r="AH300" i="22"/>
  <c r="AH301" i="22" s="1"/>
  <c r="M15" i="25"/>
  <c r="K107" i="13"/>
  <c r="J107" i="13"/>
  <c r="I107" i="13"/>
  <c r="M18" i="25"/>
  <c r="R10" i="25"/>
  <c r="T10" i="25" s="1"/>
  <c r="AD10" i="25"/>
  <c r="AE10" i="25" s="1"/>
  <c r="O10" i="25"/>
  <c r="Q10" i="25" s="1"/>
  <c r="F10" i="25"/>
  <c r="H10" i="25" s="1"/>
  <c r="I10" i="25"/>
  <c r="K10" i="25" s="1"/>
  <c r="X10" i="25"/>
  <c r="Z10" i="25" s="1"/>
  <c r="U10" i="25"/>
  <c r="W10" i="25" s="1"/>
  <c r="L10" i="25"/>
  <c r="N10" i="25" s="1"/>
  <c r="M17" i="25"/>
  <c r="L296" i="22"/>
  <c r="L225" i="13"/>
  <c r="AG296" i="22"/>
  <c r="AH296" i="22"/>
  <c r="AG277" i="22"/>
  <c r="AG279" i="22" s="1"/>
  <c r="AG298" i="22"/>
  <c r="N193" i="13"/>
  <c r="AG270" i="22"/>
  <c r="L226" i="13"/>
  <c r="M296" i="22"/>
  <c r="N296" i="22"/>
  <c r="Q296" i="22"/>
  <c r="P296" i="22"/>
  <c r="O296" i="22"/>
  <c r="R296" i="22"/>
  <c r="S296" i="22"/>
  <c r="T296" i="22"/>
  <c r="U296" i="22"/>
  <c r="V296" i="22"/>
  <c r="W296" i="22"/>
  <c r="X296" i="22"/>
  <c r="Y296" i="22"/>
  <c r="Z296" i="22"/>
  <c r="AA296" i="22"/>
  <c r="AC296" i="22"/>
  <c r="AB296" i="22"/>
  <c r="AD296" i="22"/>
  <c r="AE296" i="22"/>
  <c r="AF296" i="22"/>
  <c r="G305" i="22"/>
  <c r="G306" i="22" s="1"/>
  <c r="L323" i="13" s="1"/>
  <c r="R22" i="13"/>
  <c r="Q22" i="13" s="1"/>
  <c r="M14" i="25"/>
  <c r="I173" i="13"/>
  <c r="M16" i="25"/>
  <c r="BA242" i="9"/>
  <c r="AD28" i="25"/>
  <c r="U20" i="25"/>
  <c r="L24" i="25"/>
  <c r="N24" i="25" s="1"/>
  <c r="X16" i="25"/>
  <c r="Z16" i="25" s="1"/>
  <c r="X31" i="25"/>
  <c r="Z31" i="25" s="1"/>
  <c r="L34" i="25"/>
  <c r="N34" i="25" s="1"/>
  <c r="X8" i="25"/>
  <c r="Z8" i="25" s="1"/>
  <c r="O7" i="25"/>
  <c r="Q7" i="25" s="1"/>
  <c r="AD19" i="25"/>
  <c r="O20" i="25"/>
  <c r="Q20" i="25" s="1"/>
  <c r="AD15" i="25"/>
  <c r="AD29" i="25"/>
  <c r="X34" i="25"/>
  <c r="Z34" i="25" s="1"/>
  <c r="R23" i="25"/>
  <c r="T23" i="25" s="1"/>
  <c r="I15" i="25"/>
  <c r="K15" i="25" s="1"/>
  <c r="I21" i="25"/>
  <c r="K21" i="25" s="1"/>
  <c r="AD32" i="25"/>
  <c r="O30" i="25"/>
  <c r="Q30" i="25" s="1"/>
  <c r="L29" i="25"/>
  <c r="N29" i="25" s="1"/>
  <c r="AD27" i="25"/>
  <c r="O34" i="25"/>
  <c r="Q34" i="25" s="1"/>
  <c r="U17" i="25"/>
  <c r="AD20" i="25"/>
  <c r="I35" i="25"/>
  <c r="K35" i="25" s="1"/>
  <c r="X29" i="25"/>
  <c r="Z29" i="25" s="1"/>
  <c r="O25" i="25"/>
  <c r="Q25" i="25" s="1"/>
  <c r="L27" i="25"/>
  <c r="N27" i="25" s="1"/>
  <c r="L23" i="25"/>
  <c r="N23" i="25" s="1"/>
  <c r="R8" i="25"/>
  <c r="T8" i="25" s="1"/>
  <c r="AD8" i="25"/>
  <c r="AE8" i="25" s="1"/>
  <c r="F31" i="25"/>
  <c r="H31" i="25" s="1"/>
  <c r="I22" i="25"/>
  <c r="K22" i="25" s="1"/>
  <c r="R34" i="25"/>
  <c r="T34" i="25" s="1"/>
  <c r="R32" i="25"/>
  <c r="T32" i="25" s="1"/>
  <c r="F24" i="25"/>
  <c r="H24" i="25" s="1"/>
  <c r="U27" i="25"/>
  <c r="X26" i="25"/>
  <c r="Z26" i="25" s="1"/>
  <c r="F23" i="25"/>
  <c r="H23" i="25" s="1"/>
  <c r="L35" i="25"/>
  <c r="N35" i="25" s="1"/>
  <c r="AD26" i="25"/>
  <c r="R28" i="25"/>
  <c r="T28" i="25" s="1"/>
  <c r="U30" i="25"/>
  <c r="X9" i="25"/>
  <c r="Z9" i="25" s="1"/>
  <c r="I9" i="25"/>
  <c r="K9" i="25" s="1"/>
  <c r="F22" i="25"/>
  <c r="H22" i="25" s="1"/>
  <c r="U32" i="25"/>
  <c r="AD30" i="25"/>
  <c r="X25" i="25"/>
  <c r="Z25" i="25" s="1"/>
  <c r="U15" i="25"/>
  <c r="W15" i="25" s="1"/>
  <c r="O16" i="25"/>
  <c r="Q16" i="25" s="1"/>
  <c r="U24" i="25"/>
  <c r="R17" i="25"/>
  <c r="T17" i="25" s="1"/>
  <c r="U21" i="25"/>
  <c r="I26" i="25"/>
  <c r="K26" i="25" s="1"/>
  <c r="AD24" i="25"/>
  <c r="O27" i="25"/>
  <c r="Q27" i="25" s="1"/>
  <c r="X32" i="25"/>
  <c r="Z32" i="25" s="1"/>
  <c r="AD22" i="25"/>
  <c r="I17" i="25"/>
  <c r="K17" i="25" s="1"/>
  <c r="I18" i="25"/>
  <c r="K18" i="25" s="1"/>
  <c r="AD7" i="25"/>
  <c r="AE7" i="25" s="1"/>
  <c r="U26" i="25"/>
  <c r="AD33" i="25"/>
  <c r="AD23" i="25"/>
  <c r="R24" i="25"/>
  <c r="T24" i="25" s="1"/>
  <c r="R31" i="25"/>
  <c r="T31" i="25" s="1"/>
  <c r="X33" i="25"/>
  <c r="Z33" i="25" s="1"/>
  <c r="R29" i="25"/>
  <c r="T29" i="25" s="1"/>
  <c r="L26" i="25"/>
  <c r="N26" i="25" s="1"/>
  <c r="I24" i="25"/>
  <c r="K24" i="25" s="1"/>
  <c r="F35" i="25"/>
  <c r="H35" i="25" s="1"/>
  <c r="F34" i="25"/>
  <c r="H34" i="25" s="1"/>
  <c r="R7" i="25"/>
  <c r="T7" i="25" s="1"/>
  <c r="L32" i="25"/>
  <c r="N32" i="25" s="1"/>
  <c r="F20" i="25"/>
  <c r="H20" i="25" s="1"/>
  <c r="F30" i="25"/>
  <c r="H30" i="25" s="1"/>
  <c r="R35" i="25"/>
  <c r="T35" i="25" s="1"/>
  <c r="L33" i="25"/>
  <c r="N33" i="25" s="1"/>
  <c r="U19" i="25"/>
  <c r="U29" i="25"/>
  <c r="U7" i="25"/>
  <c r="W7" i="25" s="1"/>
  <c r="AD9" i="25"/>
  <c r="AE9" i="25" s="1"/>
  <c r="O23" i="25"/>
  <c r="Q23" i="25" s="1"/>
  <c r="L21" i="25"/>
  <c r="N21" i="25" s="1"/>
  <c r="R30" i="25"/>
  <c r="T30" i="25" s="1"/>
  <c r="I23" i="25"/>
  <c r="K23" i="25" s="1"/>
  <c r="F17" i="25"/>
  <c r="H17" i="25" s="1"/>
  <c r="AD35" i="25"/>
  <c r="X35" i="25"/>
  <c r="Z35" i="25" s="1"/>
  <c r="I27" i="25"/>
  <c r="K27" i="25" s="1"/>
  <c r="X18" i="25"/>
  <c r="Z18" i="25" s="1"/>
  <c r="F16" i="25"/>
  <c r="H16" i="25" s="1"/>
  <c r="I33" i="25"/>
  <c r="K33" i="25" s="1"/>
  <c r="U23" i="25"/>
  <c r="O35" i="25"/>
  <c r="Q35" i="25" s="1"/>
  <c r="R16" i="25"/>
  <c r="T16" i="25" s="1"/>
  <c r="R9" i="25"/>
  <c r="T9" i="25" s="1"/>
  <c r="R33" i="25"/>
  <c r="T33" i="25" s="1"/>
  <c r="R27" i="25"/>
  <c r="T27" i="25" s="1"/>
  <c r="O32" i="25"/>
  <c r="Q32" i="25" s="1"/>
  <c r="L8" i="25"/>
  <c r="N8" i="25" s="1"/>
  <c r="O21" i="25"/>
  <c r="Q21" i="25" s="1"/>
  <c r="X24" i="25"/>
  <c r="Z24" i="25" s="1"/>
  <c r="U22" i="25"/>
  <c r="F19" i="25"/>
  <c r="H19" i="25" s="1"/>
  <c r="R21" i="25"/>
  <c r="T21" i="25" s="1"/>
  <c r="L7" i="25"/>
  <c r="N7" i="25" s="1"/>
  <c r="O26" i="25"/>
  <c r="Q26" i="25" s="1"/>
  <c r="F33" i="25"/>
  <c r="H33" i="25" s="1"/>
  <c r="F26" i="25"/>
  <c r="H26" i="25" s="1"/>
  <c r="I8" i="25"/>
  <c r="K8" i="25" s="1"/>
  <c r="X7" i="25"/>
  <c r="Z7" i="25" s="1"/>
  <c r="X22" i="25"/>
  <c r="Z22" i="25" s="1"/>
  <c r="I25" i="25"/>
  <c r="K25" i="25" s="1"/>
  <c r="R19" i="25"/>
  <c r="T19" i="25" s="1"/>
  <c r="U25" i="25"/>
  <c r="I16" i="25"/>
  <c r="K16" i="25" s="1"/>
  <c r="R25" i="25"/>
  <c r="T25" i="25" s="1"/>
  <c r="O17" i="25"/>
  <c r="Q17" i="25" s="1"/>
  <c r="O24" i="25"/>
  <c r="Q24" i="25" s="1"/>
  <c r="F29" i="25"/>
  <c r="H29" i="25" s="1"/>
  <c r="AD18" i="25"/>
  <c r="L22" i="25"/>
  <c r="N22" i="25" s="1"/>
  <c r="F7" i="25"/>
  <c r="H7" i="25" s="1"/>
  <c r="X17" i="25"/>
  <c r="Z17" i="25" s="1"/>
  <c r="L15" i="25"/>
  <c r="L19" i="25"/>
  <c r="N19" i="25" s="1"/>
  <c r="I20" i="25"/>
  <c r="K20" i="25" s="1"/>
  <c r="L31" i="25"/>
  <c r="N31" i="25" s="1"/>
  <c r="F18" i="25"/>
  <c r="H18" i="25" s="1"/>
  <c r="O8" i="25"/>
  <c r="Q8" i="25" s="1"/>
  <c r="F32" i="25"/>
  <c r="H32" i="25" s="1"/>
  <c r="R15" i="25"/>
  <c r="T15" i="25" s="1"/>
  <c r="X27" i="25"/>
  <c r="Z27" i="25" s="1"/>
  <c r="R18" i="25"/>
  <c r="T18" i="25" s="1"/>
  <c r="U9" i="25"/>
  <c r="W9" i="25" s="1"/>
  <c r="L17" i="25"/>
  <c r="O29" i="25"/>
  <c r="Q29" i="25" s="1"/>
  <c r="AD21" i="25"/>
  <c r="U18" i="25"/>
  <c r="AD31" i="25"/>
  <c r="O15" i="25"/>
  <c r="Q15" i="25" s="1"/>
  <c r="U16" i="25"/>
  <c r="AD25" i="25"/>
  <c r="O33" i="25"/>
  <c r="Q33" i="25" s="1"/>
  <c r="AD34" i="25"/>
  <c r="O18" i="25"/>
  <c r="Q18" i="25" s="1"/>
  <c r="F25" i="25"/>
  <c r="H25" i="25" s="1"/>
  <c r="I7" i="25"/>
  <c r="K7" i="25" s="1"/>
  <c r="R22" i="25"/>
  <c r="T22" i="25" s="1"/>
  <c r="I19" i="25"/>
  <c r="K19" i="25" s="1"/>
  <c r="U31" i="25"/>
  <c r="U8" i="25"/>
  <c r="W8" i="25" s="1"/>
  <c r="O19" i="25"/>
  <c r="Q19" i="25" s="1"/>
  <c r="X30" i="25"/>
  <c r="Z30" i="25" s="1"/>
  <c r="X28" i="25"/>
  <c r="Z28" i="25" s="1"/>
  <c r="X21" i="25"/>
  <c r="Z21" i="25" s="1"/>
  <c r="L18" i="25"/>
  <c r="L9" i="25"/>
  <c r="N9" i="25" s="1"/>
  <c r="U28" i="25"/>
  <c r="F21" i="25"/>
  <c r="H21" i="25" s="1"/>
  <c r="U35" i="25"/>
  <c r="L20" i="25"/>
  <c r="N20" i="25" s="1"/>
  <c r="R20" i="25"/>
  <c r="T20" i="25" s="1"/>
  <c r="U34" i="25"/>
  <c r="L30" i="25"/>
  <c r="N30" i="25" s="1"/>
  <c r="O9" i="25"/>
  <c r="Q9" i="25" s="1"/>
  <c r="F8" i="25"/>
  <c r="H8" i="25" s="1"/>
  <c r="X19" i="25"/>
  <c r="Z19" i="25" s="1"/>
  <c r="F27" i="25"/>
  <c r="H27" i="25" s="1"/>
  <c r="I28" i="25"/>
  <c r="K28" i="25" s="1"/>
  <c r="I29" i="25"/>
  <c r="K29" i="25" s="1"/>
  <c r="F9" i="25"/>
  <c r="H9" i="25" s="1"/>
  <c r="L25" i="25"/>
  <c r="N25" i="25" s="1"/>
  <c r="L28" i="25"/>
  <c r="N28" i="25" s="1"/>
  <c r="L16" i="25"/>
  <c r="F28" i="25"/>
  <c r="H28" i="25" s="1"/>
  <c r="R26" i="25"/>
  <c r="T26" i="25" s="1"/>
  <c r="O31" i="25"/>
  <c r="Q31" i="25" s="1"/>
  <c r="I34" i="25"/>
  <c r="K34" i="25" s="1"/>
  <c r="AD17" i="25"/>
  <c r="I30" i="25"/>
  <c r="K30" i="25" s="1"/>
  <c r="O22" i="25"/>
  <c r="Q22" i="25" s="1"/>
  <c r="I31" i="25"/>
  <c r="K31" i="25" s="1"/>
  <c r="X23" i="25"/>
  <c r="Z23" i="25" s="1"/>
  <c r="AD16" i="25"/>
  <c r="U33" i="25"/>
  <c r="O28" i="25"/>
  <c r="Q28" i="25" s="1"/>
  <c r="I32" i="25"/>
  <c r="K32" i="25" s="1"/>
  <c r="X20" i="25"/>
  <c r="Z20" i="25" s="1"/>
  <c r="BB238" i="9"/>
  <c r="BC235" i="9"/>
  <c r="BC238" i="9" s="1"/>
  <c r="BC152" i="9"/>
  <c r="BB236" i="9"/>
  <c r="BB237" i="9" s="1"/>
  <c r="BB153" i="9"/>
  <c r="G108" i="13"/>
  <c r="J108" i="13" s="1"/>
  <c r="BB241" i="9"/>
  <c r="BB243" i="9"/>
  <c r="BA277" i="22"/>
  <c r="BA279" i="22" s="1"/>
  <c r="BA239" i="9"/>
  <c r="BA240" i="9" s="1"/>
  <c r="BA244" i="9"/>
  <c r="BA245" i="9" s="1"/>
  <c r="J377" i="13"/>
  <c r="I377" i="13"/>
  <c r="K159" i="13"/>
  <c r="J159" i="13"/>
  <c r="I159" i="13"/>
  <c r="N212" i="13"/>
  <c r="M212" i="13"/>
  <c r="L212" i="13"/>
  <c r="K212" i="13"/>
  <c r="J212" i="13"/>
  <c r="I212" i="13"/>
  <c r="J265" i="13"/>
  <c r="I265" i="13"/>
  <c r="L265" i="13"/>
  <c r="K265" i="13"/>
  <c r="L319" i="13"/>
  <c r="K319" i="13"/>
  <c r="J319" i="13"/>
  <c r="I319" i="13"/>
  <c r="BA140" i="9"/>
  <c r="BA154" i="9" s="1"/>
  <c r="BA144" i="9"/>
  <c r="BA158" i="9" s="1"/>
  <c r="BA145" i="9"/>
  <c r="BA159" i="9" s="1"/>
  <c r="BA143" i="9"/>
  <c r="BA157" i="9" s="1"/>
  <c r="BA98" i="9"/>
  <c r="BA97" i="9"/>
  <c r="BA122" i="9"/>
  <c r="BA121" i="9"/>
  <c r="BA120" i="9"/>
  <c r="BB87" i="9"/>
  <c r="BB85" i="9"/>
  <c r="BB84" i="9"/>
  <c r="BB79" i="9"/>
  <c r="BB82" i="9"/>
  <c r="BB86" i="9"/>
  <c r="BB81" i="9"/>
  <c r="BB80" i="9"/>
  <c r="BA102" i="9"/>
  <c r="BA101" i="9"/>
  <c r="BA100" i="9"/>
  <c r="BA130" i="9"/>
  <c r="BA129" i="9"/>
  <c r="BA128" i="9"/>
  <c r="BB232" i="9"/>
  <c r="BB228" i="9"/>
  <c r="BA106" i="9"/>
  <c r="BA105" i="9"/>
  <c r="BA148" i="9"/>
  <c r="BA162" i="9" s="1"/>
  <c r="BA147" i="9"/>
  <c r="BA161" i="9" s="1"/>
  <c r="BA142" i="9"/>
  <c r="BA156" i="9" s="1"/>
  <c r="BA141" i="9"/>
  <c r="BA155" i="9" s="1"/>
  <c r="BA146" i="9"/>
  <c r="BA160" i="9" s="1"/>
  <c r="H377" i="13"/>
  <c r="H319" i="13"/>
  <c r="H265" i="13"/>
  <c r="H159" i="13"/>
  <c r="H212" i="13"/>
  <c r="BA177" i="9"/>
  <c r="BA175" i="9"/>
  <c r="BA173" i="9"/>
  <c r="BA176" i="9"/>
  <c r="BA174" i="9"/>
  <c r="BA178" i="9"/>
  <c r="BA104" i="9"/>
  <c r="BA170" i="9"/>
  <c r="BA169" i="9"/>
  <c r="BA168" i="9"/>
  <c r="BA171" i="9"/>
  <c r="BA167" i="9"/>
  <c r="BA206" i="9"/>
  <c r="BA74" i="9"/>
  <c r="BA68" i="9"/>
  <c r="BA69" i="9"/>
  <c r="BA67" i="9"/>
  <c r="BA66" i="9"/>
  <c r="BA126" i="9"/>
  <c r="BA125" i="9"/>
  <c r="BA191" i="9"/>
  <c r="BA190" i="9"/>
  <c r="BC226" i="9"/>
  <c r="BC210" i="9"/>
  <c r="BC200" i="9"/>
  <c r="BC205" i="9" s="1"/>
  <c r="BC207" i="9" s="1"/>
  <c r="BC188" i="9"/>
  <c r="BC195" i="9"/>
  <c r="BC181" i="9"/>
  <c r="BC183" i="9" s="1"/>
  <c r="BC165" i="9"/>
  <c r="BC138" i="9"/>
  <c r="BC114" i="9"/>
  <c r="BC90" i="9"/>
  <c r="BC77" i="9"/>
  <c r="BC60" i="9"/>
  <c r="G266" i="13"/>
  <c r="G320" i="13"/>
  <c r="G378" i="13"/>
  <c r="G213" i="13"/>
  <c r="G160" i="13"/>
  <c r="BA72" i="9"/>
  <c r="BA73" i="9"/>
  <c r="BA71" i="9"/>
  <c r="BA184" i="9"/>
  <c r="BA185" i="9"/>
  <c r="BB201" i="9"/>
  <c r="BB202" i="9" s="1"/>
  <c r="BB196" i="9"/>
  <c r="BB197" i="9" s="1"/>
  <c r="BB182" i="9"/>
  <c r="BB227" i="9"/>
  <c r="BB229" i="9" s="1"/>
  <c r="BB189" i="9"/>
  <c r="BB211" i="9"/>
  <c r="BB212" i="9" s="1"/>
  <c r="BB166" i="9"/>
  <c r="BB172" i="9"/>
  <c r="BB139" i="9"/>
  <c r="BB131" i="9"/>
  <c r="BB127" i="9"/>
  <c r="BB123" i="9"/>
  <c r="BB124" i="9" s="1"/>
  <c r="BB119" i="9"/>
  <c r="BB115" i="9"/>
  <c r="BB107" i="9"/>
  <c r="BB103" i="9"/>
  <c r="BB99" i="9"/>
  <c r="BB95" i="9"/>
  <c r="BB91" i="9"/>
  <c r="BB64" i="9"/>
  <c r="BB63" i="9"/>
  <c r="BB62" i="9"/>
  <c r="BB61" i="9"/>
  <c r="BB78" i="9"/>
  <c r="BB83" i="9"/>
  <c r="BB70" i="9"/>
  <c r="BB65" i="9"/>
  <c r="BA96" i="9"/>
  <c r="BA94" i="9"/>
  <c r="BA93" i="9"/>
  <c r="BA116" i="9"/>
  <c r="BA117" i="9"/>
  <c r="BA118" i="9"/>
  <c r="BB92" i="9"/>
  <c r="N15" i="25" l="1"/>
  <c r="J301" i="13"/>
  <c r="AG300" i="22"/>
  <c r="G304" i="22"/>
  <c r="L270" i="13" s="1"/>
  <c r="N16" i="25"/>
  <c r="N17" i="25"/>
  <c r="N18" i="25"/>
  <c r="AH13" i="25"/>
  <c r="L301" i="13"/>
  <c r="J300" i="13"/>
  <c r="BB242" i="9"/>
  <c r="H108" i="13"/>
  <c r="K108" i="13"/>
  <c r="Q36" i="25"/>
  <c r="K36" i="25"/>
  <c r="BC243" i="9"/>
  <c r="BC246" i="9"/>
  <c r="T36" i="25"/>
  <c r="L108" i="13"/>
  <c r="BC241" i="9"/>
  <c r="BC236" i="9"/>
  <c r="BC237" i="9" s="1"/>
  <c r="BC153" i="9"/>
  <c r="I108" i="13"/>
  <c r="BB277" i="22"/>
  <c r="BB279" i="22" s="1"/>
  <c r="BB239" i="9"/>
  <c r="BB240" i="9" s="1"/>
  <c r="BB244" i="9"/>
  <c r="BB245" i="9" s="1"/>
  <c r="L266" i="13"/>
  <c r="K266" i="13"/>
  <c r="J266" i="13"/>
  <c r="I266" i="13"/>
  <c r="K160" i="13"/>
  <c r="J160" i="13"/>
  <c r="I160" i="13"/>
  <c r="J213" i="13"/>
  <c r="I213" i="13"/>
  <c r="N213" i="13"/>
  <c r="M213" i="13"/>
  <c r="L213" i="13"/>
  <c r="K213" i="13"/>
  <c r="J378" i="13"/>
  <c r="I378" i="13"/>
  <c r="K320" i="13"/>
  <c r="J320" i="13"/>
  <c r="I320" i="13"/>
  <c r="L320" i="13"/>
  <c r="BB143" i="9"/>
  <c r="BB157" i="9" s="1"/>
  <c r="BB140" i="9"/>
  <c r="BB154" i="9" s="1"/>
  <c r="BB144" i="9"/>
  <c r="BB158" i="9" s="1"/>
  <c r="BB145" i="9"/>
  <c r="BB159" i="9" s="1"/>
  <c r="BB170" i="9"/>
  <c r="BB169" i="9"/>
  <c r="BB168" i="9"/>
  <c r="BB171" i="9"/>
  <c r="BB167" i="9"/>
  <c r="BB118" i="9"/>
  <c r="BB117" i="9"/>
  <c r="BB116" i="9"/>
  <c r="BB121" i="9"/>
  <c r="BB120" i="9"/>
  <c r="BB122" i="9"/>
  <c r="BB190" i="9"/>
  <c r="BB191" i="9"/>
  <c r="BB126" i="9"/>
  <c r="BB125" i="9"/>
  <c r="G321" i="13"/>
  <c r="G267" i="13"/>
  <c r="G214" i="13"/>
  <c r="G161" i="13"/>
  <c r="G379" i="13"/>
  <c r="BB206" i="9"/>
  <c r="BB74" i="9"/>
  <c r="BB68" i="9"/>
  <c r="BB69" i="9"/>
  <c r="BB67" i="9"/>
  <c r="BB66" i="9"/>
  <c r="BB96" i="9"/>
  <c r="BB94" i="9"/>
  <c r="BB93" i="9"/>
  <c r="BB130" i="9"/>
  <c r="BB129" i="9"/>
  <c r="BB128" i="9"/>
  <c r="BB185" i="9"/>
  <c r="BB184" i="9"/>
  <c r="BB71" i="9"/>
  <c r="BB72" i="9"/>
  <c r="BB73" i="9"/>
  <c r="BB98" i="9"/>
  <c r="BB97" i="9"/>
  <c r="BB102" i="9"/>
  <c r="BB101" i="9"/>
  <c r="BB100" i="9"/>
  <c r="BB148" i="9"/>
  <c r="BB162" i="9" s="1"/>
  <c r="BB147" i="9"/>
  <c r="BB161" i="9" s="1"/>
  <c r="BB142" i="9"/>
  <c r="BB156" i="9" s="1"/>
  <c r="BB141" i="9"/>
  <c r="BB155" i="9" s="1"/>
  <c r="BB146" i="9"/>
  <c r="BB160" i="9" s="1"/>
  <c r="BC201" i="9"/>
  <c r="BC202" i="9" s="1"/>
  <c r="BC227" i="9"/>
  <c r="BC229" i="9" s="1"/>
  <c r="BC211" i="9"/>
  <c r="BC212" i="9" s="1"/>
  <c r="BC182" i="9"/>
  <c r="BC189" i="9"/>
  <c r="BC196" i="9"/>
  <c r="BC197" i="9" s="1"/>
  <c r="U14" i="25" s="1"/>
  <c r="W14" i="25" s="1"/>
  <c r="BC172" i="9"/>
  <c r="BC166" i="9"/>
  <c r="BC139" i="9"/>
  <c r="BC131" i="9"/>
  <c r="BC127" i="9"/>
  <c r="BC123" i="9"/>
  <c r="BC124" i="9" s="1"/>
  <c r="BC119" i="9"/>
  <c r="BC115" i="9"/>
  <c r="BC107" i="9"/>
  <c r="BC103" i="9"/>
  <c r="BC99" i="9"/>
  <c r="BC95" i="9"/>
  <c r="BC91" i="9"/>
  <c r="BC70" i="9"/>
  <c r="BC83" i="9"/>
  <c r="BC78" i="9"/>
  <c r="BC65" i="9"/>
  <c r="BC64" i="9"/>
  <c r="BC63" i="9"/>
  <c r="BC62" i="9"/>
  <c r="BC61" i="9"/>
  <c r="BB106" i="9"/>
  <c r="BB105" i="9"/>
  <c r="BB178" i="9"/>
  <c r="BB176" i="9"/>
  <c r="BB177" i="9"/>
  <c r="BB175" i="9"/>
  <c r="BB173" i="9"/>
  <c r="BB174" i="9"/>
  <c r="BC86" i="9"/>
  <c r="BC84" i="9"/>
  <c r="BC87" i="9"/>
  <c r="BC85" i="9"/>
  <c r="BC82" i="9"/>
  <c r="BC81" i="9"/>
  <c r="BC80" i="9"/>
  <c r="BC79" i="9"/>
  <c r="F31" i="1" s="1"/>
  <c r="BB104" i="9"/>
  <c r="BC92" i="9"/>
  <c r="H320" i="13"/>
  <c r="H266" i="13"/>
  <c r="H378" i="13"/>
  <c r="H213" i="13"/>
  <c r="H160" i="13"/>
  <c r="BC232" i="9"/>
  <c r="BC228" i="9"/>
  <c r="AF15" i="25" l="1"/>
  <c r="AE15" i="25" s="1"/>
  <c r="AG301" i="22"/>
  <c r="L300" i="13"/>
  <c r="AG280" i="22"/>
  <c r="AH281" i="22" s="1"/>
  <c r="AH15" i="25"/>
  <c r="BC242" i="9"/>
  <c r="X14" i="25"/>
  <c r="Z14" i="25" s="1"/>
  <c r="X15" i="25"/>
  <c r="Z15" i="25" s="1"/>
  <c r="BC277" i="22"/>
  <c r="BC279" i="22" s="1"/>
  <c r="BC244" i="9"/>
  <c r="BC245" i="9" s="1"/>
  <c r="BC239" i="9"/>
  <c r="BC240" i="9" s="1"/>
  <c r="J379" i="13"/>
  <c r="I379" i="13"/>
  <c r="I161" i="13"/>
  <c r="K161" i="13"/>
  <c r="J161" i="13"/>
  <c r="L214" i="13"/>
  <c r="K214" i="13"/>
  <c r="J214" i="13"/>
  <c r="I214" i="13"/>
  <c r="N214" i="13"/>
  <c r="M214" i="13"/>
  <c r="J267" i="13"/>
  <c r="I267" i="13"/>
  <c r="L267" i="13"/>
  <c r="K267" i="13"/>
  <c r="L321" i="13"/>
  <c r="K321" i="13"/>
  <c r="J321" i="13"/>
  <c r="I321" i="13"/>
  <c r="BC143" i="9"/>
  <c r="BC157" i="9" s="1"/>
  <c r="BC140" i="9"/>
  <c r="BC154" i="9" s="1"/>
  <c r="BC144" i="9"/>
  <c r="BC158" i="9" s="1"/>
  <c r="BC145" i="9"/>
  <c r="BC159" i="9" s="1"/>
  <c r="R9" i="13"/>
  <c r="Q9" i="13" s="1"/>
  <c r="BC102" i="9"/>
  <c r="BC101" i="9"/>
  <c r="BC100" i="9"/>
  <c r="BC147" i="9"/>
  <c r="BC161" i="9" s="1"/>
  <c r="BC142" i="9"/>
  <c r="BC156" i="9" s="1"/>
  <c r="BC141" i="9"/>
  <c r="BC155" i="9" s="1"/>
  <c r="BC146" i="9"/>
  <c r="BC160" i="9" s="1"/>
  <c r="BC148" i="9"/>
  <c r="BC162" i="9" s="1"/>
  <c r="K110" i="13"/>
  <c r="K109" i="13"/>
  <c r="BC106" i="9"/>
  <c r="BC105" i="9"/>
  <c r="BC169" i="9"/>
  <c r="BC168" i="9"/>
  <c r="BC171" i="9"/>
  <c r="BC167" i="9"/>
  <c r="BC170" i="9"/>
  <c r="L109" i="13"/>
  <c r="L110" i="13"/>
  <c r="BC206" i="9"/>
  <c r="BC74" i="9"/>
  <c r="BC68" i="9"/>
  <c r="BC69" i="9"/>
  <c r="BC67" i="9"/>
  <c r="BC66" i="9"/>
  <c r="BC104" i="9"/>
  <c r="BC177" i="9"/>
  <c r="BC175" i="9"/>
  <c r="BC178" i="9"/>
  <c r="L14" i="25" s="1"/>
  <c r="N14" i="25" s="1"/>
  <c r="N36" i="25" s="1"/>
  <c r="BC173" i="9"/>
  <c r="BC174" i="9"/>
  <c r="BC176" i="9"/>
  <c r="BC116" i="9"/>
  <c r="BC117" i="9"/>
  <c r="BC118" i="9"/>
  <c r="BC121" i="9"/>
  <c r="BC120" i="9"/>
  <c r="BC122" i="9"/>
  <c r="BC191" i="9"/>
  <c r="BC190" i="9"/>
  <c r="H379" i="13"/>
  <c r="H161" i="13"/>
  <c r="H214" i="13"/>
  <c r="H267" i="13"/>
  <c r="H321" i="13"/>
  <c r="BC72" i="9"/>
  <c r="BC71" i="9"/>
  <c r="BC73" i="9"/>
  <c r="BC126" i="9"/>
  <c r="BC125" i="9"/>
  <c r="BC185" i="9"/>
  <c r="BC184" i="9"/>
  <c r="BC96" i="9"/>
  <c r="BC94" i="9"/>
  <c r="BC93" i="9"/>
  <c r="BC130" i="9"/>
  <c r="BC129" i="9"/>
  <c r="BC128" i="9"/>
  <c r="AD14" i="25"/>
  <c r="I110" i="13"/>
  <c r="Q28" i="13" s="1"/>
  <c r="I109" i="13"/>
  <c r="BC98" i="9"/>
  <c r="BC97" i="9"/>
  <c r="J110" i="13"/>
  <c r="Q29" i="13" s="1"/>
  <c r="J109" i="13"/>
  <c r="AH14" i="25" l="1"/>
  <c r="F14" i="25"/>
  <c r="H14" i="25" s="1"/>
  <c r="F15" i="25"/>
  <c r="H15" i="25" s="1"/>
  <c r="Z36" i="25"/>
  <c r="Q30" i="13"/>
  <c r="R10" i="13"/>
  <c r="I381" i="13"/>
  <c r="I380" i="13"/>
  <c r="M216" i="13"/>
  <c r="M215" i="13"/>
  <c r="I216" i="13"/>
  <c r="I215" i="13"/>
  <c r="K216" i="13"/>
  <c r="K215" i="13"/>
  <c r="K163" i="13"/>
  <c r="K162" i="13"/>
  <c r="I163" i="13"/>
  <c r="I162" i="13"/>
  <c r="J163" i="13"/>
  <c r="J162" i="13"/>
  <c r="J381" i="13"/>
  <c r="J380" i="13"/>
  <c r="J215" i="13"/>
  <c r="J216" i="13"/>
  <c r="AH302" i="22" l="1"/>
  <c r="AG302" i="22"/>
  <c r="H36" i="25"/>
  <c r="AI15" i="25" l="1"/>
  <c r="AI14" i="25"/>
  <c r="F23" i="26" l="1"/>
  <c r="F21" i="26"/>
  <c r="F24" i="26"/>
  <c r="I23" i="26"/>
  <c r="G21" i="26"/>
  <c r="H21" i="26"/>
  <c r="G23" i="26"/>
  <c r="I24" i="26"/>
  <c r="I21" i="26"/>
  <c r="E32" i="26" s="1"/>
  <c r="G32" i="23" s="1"/>
  <c r="I32" i="23" s="1"/>
  <c r="H24" i="26"/>
  <c r="H23" i="26"/>
  <c r="G24" i="26"/>
  <c r="D16" i="26"/>
  <c r="D17" i="26"/>
  <c r="D15" i="26"/>
  <c r="D18" i="26"/>
  <c r="J23" i="26"/>
  <c r="K23" i="26"/>
  <c r="L23" i="26"/>
  <c r="K24" i="26"/>
  <c r="J21" i="26"/>
  <c r="K21" i="26"/>
  <c r="E30" i="26" s="1"/>
  <c r="G30" i="23" s="1"/>
  <c r="I30" i="23" s="1"/>
  <c r="L24" i="26"/>
  <c r="L21" i="26"/>
  <c r="J24" i="26"/>
  <c r="I22" i="26"/>
  <c r="E35" i="26"/>
  <c r="G35" i="23" s="1"/>
  <c r="I35" i="23" s="1"/>
  <c r="F22" i="26"/>
  <c r="E33" i="26"/>
  <c r="G33" i="23" s="1"/>
  <c r="I33" i="23" s="1"/>
  <c r="J22" i="26"/>
  <c r="E31" i="26" s="1"/>
  <c r="G31" i="23" s="1"/>
  <c r="I31" i="23" s="1"/>
  <c r="H22" i="26"/>
  <c r="G22" i="26"/>
  <c r="E34" i="26"/>
  <c r="G34" i="23" s="1"/>
  <c r="I34" i="23" s="1"/>
  <c r="L22" i="26"/>
  <c r="E29" i="26" s="1"/>
  <c r="G29" i="23" s="1"/>
  <c r="I29" i="23" s="1"/>
  <c r="I36" i="23" l="1"/>
  <c r="E36" i="23" s="1"/>
  <c r="L253" i="22" s="1"/>
  <c r="V13" i="25"/>
  <c r="W13" i="25" s="1"/>
  <c r="L172" i="13"/>
  <c r="L268" i="22"/>
  <c r="D22" i="26"/>
  <c r="D24" i="26"/>
  <c r="M253" i="22"/>
  <c r="N253" i="22"/>
  <c r="O253" i="22"/>
  <c r="P253" i="22"/>
  <c r="Q253" i="22"/>
  <c r="R253" i="22"/>
  <c r="S253" i="22"/>
  <c r="T253" i="22"/>
  <c r="U253" i="22"/>
  <c r="V253" i="22"/>
  <c r="W253" i="22"/>
  <c r="X253" i="22"/>
  <c r="Y253" i="22"/>
  <c r="Z253" i="22"/>
  <c r="AA253" i="22"/>
  <c r="AB253" i="22"/>
  <c r="AC253" i="22"/>
  <c r="AD253" i="22"/>
  <c r="AE253" i="22"/>
  <c r="AF253" i="22"/>
  <c r="AG253" i="22"/>
  <c r="D21" i="26"/>
  <c r="D23" i="26"/>
  <c r="E36" i="26"/>
  <c r="G36" i="23" s="1"/>
  <c r="L270" i="22" l="1"/>
  <c r="AF13" i="25" s="1"/>
  <c r="AE13" i="25" s="1"/>
  <c r="L298" i="22"/>
  <c r="L277" i="22"/>
  <c r="N172" i="13"/>
  <c r="L181" i="13"/>
  <c r="V24" i="25"/>
  <c r="W24" i="25" s="1"/>
  <c r="U268" i="22"/>
  <c r="L179" i="13"/>
  <c r="V22" i="25"/>
  <c r="W22" i="25" s="1"/>
  <c r="S268" i="22"/>
  <c r="L190" i="13"/>
  <c r="V33" i="25"/>
  <c r="W33" i="25" s="1"/>
  <c r="AD268" i="22"/>
  <c r="L178" i="13"/>
  <c r="V21" i="25"/>
  <c r="W21" i="25" s="1"/>
  <c r="R268" i="22"/>
  <c r="L177" i="13"/>
  <c r="V20" i="25"/>
  <c r="W20" i="25" s="1"/>
  <c r="Q268" i="22"/>
  <c r="L192" i="13"/>
  <c r="V35" i="25"/>
  <c r="W35" i="25" s="1"/>
  <c r="AF268" i="22"/>
  <c r="L182" i="13"/>
  <c r="V25" i="25"/>
  <c r="W25" i="25" s="1"/>
  <c r="V268" i="22"/>
  <c r="L189" i="13"/>
  <c r="V32" i="25"/>
  <c r="W32" i="25" s="1"/>
  <c r="AC268" i="22"/>
  <c r="L187" i="13"/>
  <c r="V30" i="25"/>
  <c r="W30" i="25" s="1"/>
  <c r="AA268" i="22"/>
  <c r="L175" i="13"/>
  <c r="V18" i="25"/>
  <c r="W18" i="25" s="1"/>
  <c r="O268" i="22"/>
  <c r="L176" i="13"/>
  <c r="V19" i="25"/>
  <c r="W19" i="25" s="1"/>
  <c r="P268" i="22"/>
  <c r="L186" i="13"/>
  <c r="V29" i="25"/>
  <c r="W29" i="25" s="1"/>
  <c r="Z268" i="22"/>
  <c r="L174" i="13"/>
  <c r="V17" i="25"/>
  <c r="W17" i="25" s="1"/>
  <c r="N268" i="22"/>
  <c r="L191" i="13"/>
  <c r="V34" i="25"/>
  <c r="W34" i="25" s="1"/>
  <c r="AE268" i="22"/>
  <c r="L185" i="13"/>
  <c r="V28" i="25"/>
  <c r="W28" i="25" s="1"/>
  <c r="Y268" i="22"/>
  <c r="L173" i="13"/>
  <c r="V16" i="25"/>
  <c r="W16" i="25" s="1"/>
  <c r="M268" i="22"/>
  <c r="L188" i="13"/>
  <c r="V31" i="25"/>
  <c r="W31" i="25" s="1"/>
  <c r="AB268" i="22"/>
  <c r="L184" i="13"/>
  <c r="V27" i="25"/>
  <c r="W27" i="25" s="1"/>
  <c r="X268" i="22"/>
  <c r="L180" i="13"/>
  <c r="V23" i="25"/>
  <c r="W23" i="25" s="1"/>
  <c r="T268" i="22"/>
  <c r="L183" i="13"/>
  <c r="V26" i="25"/>
  <c r="W26" i="25" s="1"/>
  <c r="W268" i="22"/>
  <c r="L279" i="22" l="1"/>
  <c r="L280" i="22"/>
  <c r="L281" i="22" s="1"/>
  <c r="L300" i="22"/>
  <c r="J279" i="13"/>
  <c r="W36" i="25"/>
  <c r="N186" i="13"/>
  <c r="Z277" i="22"/>
  <c r="Z279" i="22" s="1"/>
  <c r="Z270" i="22"/>
  <c r="Z298" i="22"/>
  <c r="L215" i="13"/>
  <c r="L216" i="13"/>
  <c r="AC270" i="22"/>
  <c r="N189" i="13"/>
  <c r="AC298" i="22"/>
  <c r="AC277" i="22"/>
  <c r="AC279" i="22" s="1"/>
  <c r="T270" i="22"/>
  <c r="N180" i="13"/>
  <c r="T277" i="22"/>
  <c r="T279" i="22" s="1"/>
  <c r="T298" i="22"/>
  <c r="Y270" i="22"/>
  <c r="N185" i="13"/>
  <c r="Y277" i="22"/>
  <c r="Y279" i="22" s="1"/>
  <c r="Y298" i="22"/>
  <c r="P298" i="22"/>
  <c r="P277" i="22"/>
  <c r="P279" i="22" s="1"/>
  <c r="N176" i="13"/>
  <c r="P270" i="22"/>
  <c r="V270" i="22"/>
  <c r="V298" i="22"/>
  <c r="N182" i="13"/>
  <c r="V277" i="22"/>
  <c r="V279" i="22" s="1"/>
  <c r="AD270" i="22"/>
  <c r="N190" i="13"/>
  <c r="AD298" i="22"/>
  <c r="AD277" i="22"/>
  <c r="AD279" i="22" s="1"/>
  <c r="R270" i="22"/>
  <c r="N178" i="13"/>
  <c r="R277" i="22"/>
  <c r="R279" i="22" s="1"/>
  <c r="R298" i="22"/>
  <c r="X298" i="22"/>
  <c r="X277" i="22"/>
  <c r="X279" i="22" s="1"/>
  <c r="X270" i="22"/>
  <c r="N184" i="13"/>
  <c r="S270" i="22"/>
  <c r="S277" i="22"/>
  <c r="S279" i="22" s="1"/>
  <c r="N179" i="13"/>
  <c r="S298" i="22"/>
  <c r="AE270" i="22"/>
  <c r="AF34" i="25" s="1"/>
  <c r="AE34" i="25" s="1"/>
  <c r="N191" i="13"/>
  <c r="AE277" i="22"/>
  <c r="AE279" i="22" s="1"/>
  <c r="AE298" i="22"/>
  <c r="AB270" i="22"/>
  <c r="AB298" i="22"/>
  <c r="AB277" i="22"/>
  <c r="AB279" i="22" s="1"/>
  <c r="N188" i="13"/>
  <c r="N277" i="22"/>
  <c r="N279" i="22" s="1"/>
  <c r="N174" i="13"/>
  <c r="N270" i="22"/>
  <c r="N298" i="22"/>
  <c r="AA270" i="22"/>
  <c r="AF30" i="25" s="1"/>
  <c r="AE30" i="25" s="1"/>
  <c r="N187" i="13"/>
  <c r="AA298" i="22"/>
  <c r="AA277" i="22"/>
  <c r="AA279" i="22" s="1"/>
  <c r="N177" i="13"/>
  <c r="Q277" i="22"/>
  <c r="Q279" i="22" s="1"/>
  <c r="Q270" i="22"/>
  <c r="Q298" i="22"/>
  <c r="U298" i="22"/>
  <c r="U270" i="22"/>
  <c r="U277" i="22"/>
  <c r="U279" i="22" s="1"/>
  <c r="N181" i="13"/>
  <c r="M270" i="22"/>
  <c r="N173" i="13"/>
  <c r="M298" i="22"/>
  <c r="M277" i="22"/>
  <c r="O298" i="22"/>
  <c r="O277" i="22"/>
  <c r="O279" i="22" s="1"/>
  <c r="N175" i="13"/>
  <c r="O270" i="22"/>
  <c r="AF18" i="25" s="1"/>
  <c r="AE18" i="25" s="1"/>
  <c r="W270" i="22"/>
  <c r="W277" i="22"/>
  <c r="W279" i="22" s="1"/>
  <c r="N183" i="13"/>
  <c r="W298" i="22"/>
  <c r="AF277" i="22"/>
  <c r="AF279" i="22" s="1"/>
  <c r="AF298" i="22"/>
  <c r="N192" i="13"/>
  <c r="AF270" i="22"/>
  <c r="R12" i="13"/>
  <c r="Q12" i="13" s="1"/>
  <c r="AF22" i="25" l="1"/>
  <c r="AE22" i="25" s="1"/>
  <c r="AF33" i="25"/>
  <c r="AE33" i="25" s="1"/>
  <c r="AF31" i="25"/>
  <c r="AE31" i="25" s="1"/>
  <c r="AF25" i="25"/>
  <c r="AE25" i="25" s="1"/>
  <c r="AF23" i="25"/>
  <c r="AE23" i="25" s="1"/>
  <c r="AF35" i="25"/>
  <c r="AE35" i="25" s="1"/>
  <c r="L301" i="22"/>
  <c r="L302" i="22" s="1"/>
  <c r="AI13" i="25" s="1"/>
  <c r="L279" i="13"/>
  <c r="AF21" i="25"/>
  <c r="AE21" i="25" s="1"/>
  <c r="AF28" i="25"/>
  <c r="AE28" i="25" s="1"/>
  <c r="AF32" i="25"/>
  <c r="AE32" i="25" s="1"/>
  <c r="AF24" i="25"/>
  <c r="AE24" i="25" s="1"/>
  <c r="AF29" i="25"/>
  <c r="AE29" i="25" s="1"/>
  <c r="AF26" i="25"/>
  <c r="AE26" i="25" s="1"/>
  <c r="AF20" i="25"/>
  <c r="AE20" i="25" s="1"/>
  <c r="AF27" i="25"/>
  <c r="AE27" i="25" s="1"/>
  <c r="AH280" i="22"/>
  <c r="AI281" i="22" s="1"/>
  <c r="S280" i="22"/>
  <c r="S281" i="22" s="1"/>
  <c r="AF280" i="22"/>
  <c r="T280" i="22"/>
  <c r="T281" i="22" s="1"/>
  <c r="R280" i="22"/>
  <c r="R281" i="22" s="1"/>
  <c r="U280" i="22"/>
  <c r="U281" i="22" s="1"/>
  <c r="V280" i="22"/>
  <c r="V281" i="22" s="1"/>
  <c r="W280" i="22"/>
  <c r="W281" i="22" s="1"/>
  <c r="X280" i="22"/>
  <c r="X281" i="22" s="1"/>
  <c r="M279" i="22"/>
  <c r="Y280" i="22"/>
  <c r="Y281" i="22" s="1"/>
  <c r="M280" i="22"/>
  <c r="M281" i="22" s="1"/>
  <c r="Z280" i="22"/>
  <c r="Z281" i="22" s="1"/>
  <c r="N280" i="22"/>
  <c r="N281" i="22" s="1"/>
  <c r="AA280" i="22"/>
  <c r="AA281" i="22" s="1"/>
  <c r="P280" i="22"/>
  <c r="P281" i="22" s="1"/>
  <c r="AB280" i="22"/>
  <c r="AB281" i="22" s="1"/>
  <c r="AD280" i="22"/>
  <c r="AD281" i="22" s="1"/>
  <c r="O280" i="22"/>
  <c r="O281" i="22" s="1"/>
  <c r="AC280" i="22"/>
  <c r="AC281" i="22" s="1"/>
  <c r="Q280" i="22"/>
  <c r="Q281" i="22" s="1"/>
  <c r="AE280" i="22"/>
  <c r="AE281" i="22" s="1"/>
  <c r="R300" i="22"/>
  <c r="J285" i="13"/>
  <c r="M300" i="22"/>
  <c r="J280" i="13"/>
  <c r="AA300" i="22"/>
  <c r="J294" i="13"/>
  <c r="AC300" i="22"/>
  <c r="J296" i="13"/>
  <c r="AE300" i="22"/>
  <c r="J298" i="13"/>
  <c r="AF300" i="22"/>
  <c r="J299" i="13"/>
  <c r="N216" i="13"/>
  <c r="N215" i="13"/>
  <c r="AB300" i="22"/>
  <c r="J295" i="13"/>
  <c r="AF14" i="25"/>
  <c r="AF16" i="25"/>
  <c r="AE16" i="25" s="1"/>
  <c r="P300" i="22"/>
  <c r="J283" i="13"/>
  <c r="S300" i="22"/>
  <c r="J286" i="13"/>
  <c r="AF19" i="25"/>
  <c r="AE19" i="25" s="1"/>
  <c r="AF17" i="25"/>
  <c r="AE17" i="25" s="1"/>
  <c r="AD300" i="22"/>
  <c r="J297" i="13"/>
  <c r="X300" i="22"/>
  <c r="J291" i="13"/>
  <c r="W300" i="22"/>
  <c r="J290" i="13"/>
  <c r="Y300" i="22"/>
  <c r="J292" i="13"/>
  <c r="Z300" i="22"/>
  <c r="J293" i="13"/>
  <c r="J281" i="13"/>
  <c r="N300" i="22"/>
  <c r="U300" i="22"/>
  <c r="J288" i="13"/>
  <c r="V300" i="22"/>
  <c r="J289" i="13"/>
  <c r="O300" i="22"/>
  <c r="J282" i="13"/>
  <c r="Q300" i="22"/>
  <c r="J284" i="13"/>
  <c r="T300" i="22"/>
  <c r="J287" i="13"/>
  <c r="AD301" i="22" l="1"/>
  <c r="L297" i="13"/>
  <c r="AH33" i="25"/>
  <c r="T301" i="22"/>
  <c r="L287" i="13"/>
  <c r="AH23" i="25"/>
  <c r="Z301" i="22"/>
  <c r="L293" i="13"/>
  <c r="AH29" i="25"/>
  <c r="S301" i="22"/>
  <c r="L286" i="13"/>
  <c r="AH22" i="25"/>
  <c r="AE301" i="22"/>
  <c r="L298" i="13"/>
  <c r="AH34" i="25"/>
  <c r="AH17" i="25"/>
  <c r="L281" i="13"/>
  <c r="N301" i="22"/>
  <c r="Q301" i="22"/>
  <c r="L284" i="13"/>
  <c r="AH20" i="25"/>
  <c r="Y301" i="22"/>
  <c r="L292" i="13"/>
  <c r="AH28" i="25"/>
  <c r="P301" i="22"/>
  <c r="L283" i="13"/>
  <c r="AH19" i="25"/>
  <c r="L296" i="13"/>
  <c r="AC301" i="22"/>
  <c r="AH32" i="25"/>
  <c r="U301" i="22"/>
  <c r="L288" i="13"/>
  <c r="AH24" i="25"/>
  <c r="O301" i="22"/>
  <c r="L282" i="13"/>
  <c r="AH18" i="25"/>
  <c r="W301" i="22"/>
  <c r="L290" i="13"/>
  <c r="AH26" i="25"/>
  <c r="AE14" i="25"/>
  <c r="AF36" i="25"/>
  <c r="AH30" i="25"/>
  <c r="AA301" i="22"/>
  <c r="L294" i="13"/>
  <c r="AF281" i="22"/>
  <c r="AG281" i="22"/>
  <c r="AH21" i="25"/>
  <c r="R301" i="22"/>
  <c r="L285" i="13"/>
  <c r="AF301" i="22"/>
  <c r="L299" i="13"/>
  <c r="AH35" i="25"/>
  <c r="L289" i="13"/>
  <c r="V301" i="22"/>
  <c r="AH25" i="25"/>
  <c r="L291" i="13"/>
  <c r="X301" i="22"/>
  <c r="AH27" i="25"/>
  <c r="AB301" i="22"/>
  <c r="L295" i="13"/>
  <c r="AH31" i="25"/>
  <c r="M301" i="22"/>
  <c r="L280" i="13"/>
  <c r="AH16" i="25"/>
  <c r="Y302" i="22" l="1"/>
  <c r="G309" i="22"/>
  <c r="G310" i="22" s="1"/>
  <c r="M302" i="22"/>
  <c r="AI16" i="25" s="1"/>
  <c r="T302" i="22"/>
  <c r="X302" i="22"/>
  <c r="AA302" i="22"/>
  <c r="O302" i="22"/>
  <c r="AF302" i="22"/>
  <c r="W302" i="22"/>
  <c r="U302" i="22"/>
  <c r="AI24" i="25" s="1"/>
  <c r="AD302" i="22"/>
  <c r="R302" i="22"/>
  <c r="AC302" i="22"/>
  <c r="N302" i="22"/>
  <c r="AB302" i="22"/>
  <c r="S302" i="22"/>
  <c r="P302" i="22"/>
  <c r="AE302" i="22"/>
  <c r="Z302" i="22"/>
  <c r="Q302" i="22"/>
  <c r="AI20" i="25" s="1"/>
  <c r="V302" i="22"/>
  <c r="AI21" i="25" l="1"/>
  <c r="AI25" i="25"/>
  <c r="AI33" i="25"/>
  <c r="AI29" i="25"/>
  <c r="AI31" i="25"/>
  <c r="AI17" i="25"/>
  <c r="AI32" i="25"/>
  <c r="AI34" i="25"/>
  <c r="AI27" i="25"/>
  <c r="AI19" i="25"/>
  <c r="AI28" i="25"/>
  <c r="AI26" i="25"/>
  <c r="AI18" i="25"/>
  <c r="AI30" i="25"/>
  <c r="AI23" i="25"/>
  <c r="AI22" i="25"/>
  <c r="G308" i="22"/>
  <c r="L324" i="13" s="1"/>
  <c r="AI35" i="25"/>
  <c r="AI36" i="25" s="1"/>
</calcChain>
</file>

<file path=xl/sharedStrings.xml><?xml version="1.0" encoding="utf-8"?>
<sst xmlns="http://schemas.openxmlformats.org/spreadsheetml/2006/main" count="3924" uniqueCount="1120">
  <si>
    <t>COST-BENEFIT MODEL</t>
  </si>
  <si>
    <t>ALTA PLANNING + DESIGN</t>
  </si>
  <si>
    <t>WHAT THIS MODEL DOES:</t>
  </si>
  <si>
    <t>PROJECT NAME</t>
  </si>
  <si>
    <t>PROJECT NUMBER</t>
  </si>
  <si>
    <t>ANALYST NAME</t>
  </si>
  <si>
    <t>DATE OF LAST UPDATE</t>
  </si>
  <si>
    <t>DOCUMENT ORGANIZATION:</t>
  </si>
  <si>
    <t>STATE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</si>
  <si>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</si>
  <si>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</si>
  <si>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</si>
  <si>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</si>
  <si>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</si>
  <si>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</si>
  <si>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</si>
  <si>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</si>
  <si>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</si>
  <si>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</si>
  <si>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</si>
  <si>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</si>
  <si>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</si>
  <si>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</si>
  <si>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</si>
  <si>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</si>
  <si>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</si>
  <si>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</si>
  <si>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</si>
  <si>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</si>
  <si>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</si>
  <si>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</si>
  <si>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</si>
  <si>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</si>
  <si>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</si>
  <si>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</si>
  <si>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</si>
  <si>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</si>
  <si>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</si>
  <si>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</si>
  <si>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</si>
  <si>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</si>
  <si>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</si>
  <si>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</si>
  <si>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</si>
  <si>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</si>
  <si>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</si>
  <si>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</si>
  <si>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</si>
  <si>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</si>
  <si>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</si>
  <si>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</si>
  <si>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</si>
  <si>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</si>
  <si>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</si>
  <si>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</si>
  <si>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</si>
  <si>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</si>
  <si>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</si>
  <si>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</si>
  <si>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YEAR</t>
  </si>
  <si>
    <t>METRO</t>
  </si>
  <si>
    <t>&gt;3 million</t>
  </si>
  <si>
    <t>1-3 million</t>
  </si>
  <si>
    <t>500,000-1 million</t>
  </si>
  <si>
    <t>&lt;500,000</t>
  </si>
  <si>
    <t>All Cities</t>
  </si>
  <si>
    <t>ALTERNATIVE A</t>
  </si>
  <si>
    <t>ALTERNATIVE B</t>
  </si>
  <si>
    <t>ALTERNATIVE C</t>
  </si>
  <si>
    <t>ALTERNATIVE D</t>
  </si>
  <si>
    <t>CONSTRUCTION START YEAR</t>
  </si>
  <si>
    <t>LAST YEAR OF CONSTRUCTION</t>
  </si>
  <si>
    <t>LAST YEAR OF ACS DATA</t>
  </si>
  <si>
    <t></t>
  </si>
  <si>
    <t>STUDY AREA MODE SHARE</t>
  </si>
  <si>
    <t>ESTIMATED BIKE</t>
  </si>
  <si>
    <t>ESTIMATED WALK</t>
  </si>
  <si>
    <t>COLLISIONS</t>
  </si>
  <si>
    <t>PROPERTY DAMAGE ONLY</t>
  </si>
  <si>
    <t>FATAL INJURIES</t>
  </si>
  <si>
    <t>CRITICAL INJURIES</t>
  </si>
  <si>
    <t>SEVERE INJURIES</t>
  </si>
  <si>
    <t>MINOR INJURIES</t>
  </si>
  <si>
    <t>MODERATE INJURIES</t>
  </si>
  <si>
    <t>SERIOUS INJURIES</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</si>
  <si>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</si>
  <si>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</si>
  <si>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</si>
  <si>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</si>
  <si>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</si>
  <si>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</si>
  <si>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</si>
  <si>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</si>
  <si>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</si>
  <si>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</si>
  <si>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</si>
  <si>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</si>
  <si>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</si>
  <si>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</si>
  <si>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</si>
  <si>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</si>
  <si>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</si>
  <si>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</si>
  <si>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</si>
  <si>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</si>
  <si>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</si>
  <si>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</si>
  <si>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</si>
  <si>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</si>
  <si>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</si>
  <si>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</si>
  <si>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</si>
  <si>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</si>
  <si>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</si>
  <si>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</si>
  <si>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</si>
  <si>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</si>
  <si>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</si>
  <si>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</si>
  <si>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</si>
  <si>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</si>
  <si>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</si>
  <si>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</si>
  <si>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</si>
  <si>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</si>
  <si>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TOTAL CAPITAL COSTS</t>
  </si>
  <si>
    <t>CAPITAL COST SCHEDULE</t>
  </si>
  <si>
    <t>MAINTENANCE COSTS/YEAR</t>
  </si>
  <si>
    <t>REGIONAL INVESTMENT</t>
  </si>
  <si>
    <t>ANNUAL BIKE/PED SPENDING</t>
  </si>
  <si>
    <t>ACS DATA</t>
  </si>
  <si>
    <t>Walk (0.5 mi buffer)</t>
  </si>
  <si>
    <t>Bike (3.0 mi buffer)</t>
  </si>
  <si>
    <t>PROJECT AREA</t>
  </si>
  <si>
    <t>TRANSIT</t>
  </si>
  <si>
    <t>BIKE</t>
  </si>
  <si>
    <t>WALK</t>
  </si>
  <si>
    <t>TOTAL</t>
  </si>
  <si>
    <t>TABLE ID: B01003</t>
  </si>
  <si>
    <t>TABLE ID: B08301</t>
  </si>
  <si>
    <t>TABLE ID: B14001</t>
  </si>
  <si>
    <t>Insert the most recent five-year American Community Survey data for the project study area: 3 miles for bicycling and 0.5 for walking, overlapping.</t>
  </si>
  <si>
    <t>OTHER</t>
  </si>
  <si>
    <t>EMP</t>
  </si>
  <si>
    <t>DRVALN</t>
  </si>
  <si>
    <t>CARPL</t>
  </si>
  <si>
    <t>WRKHOME</t>
  </si>
  <si>
    <t>POP</t>
  </si>
  <si>
    <t>K-8</t>
  </si>
  <si>
    <t>9-12</t>
  </si>
  <si>
    <t>COLLEGE</t>
  </si>
  <si>
    <t>INSERT ACS DATA IN THE ROWS TO THE RIGHT 
(5,000 ROWS MAX)
BE SURE TO INCLUDE "Walk (0.5 mi buffer)" and "Bike (3.0 mi buffer)" IN COLUMN F</t>
  </si>
  <si>
    <t>TAZ DATA</t>
  </si>
  <si>
    <t>K-12</t>
  </si>
  <si>
    <t>TAZ ID</t>
  </si>
  <si>
    <t>INSERT TAZ DATA IN THE ROWS TO THE RIGHT 
(5,000 ROWS MAX)
BE SURE TO INCLUDE THE TAZ IDENTIFICATION NUMBER IN COLUMN F</t>
  </si>
  <si>
    <t>WHAT THIS TAB ALL ABOUT:</t>
  </si>
  <si>
    <t>PROPERTY VALUE</t>
  </si>
  <si>
    <t>Optional: Insert assessed property values in urban/suburban environments within 0.25 mi of trail projects that provide an amenitity to nearby residential property owners.</t>
  </si>
  <si>
    <t>LAND VALUE</t>
  </si>
  <si>
    <t>4% INCREASE</t>
  </si>
  <si>
    <t>INSERT ASSESSED LAND VALUE IN THE ROWS TO THE RIGHT 
(5,000 ROWS MAX)
DO NOT INCLUDE BUILDING VALUE OR THE VALUE OF OTHER CAPITAL</t>
  </si>
  <si>
    <t>MULTIPLIERS</t>
  </si>
  <si>
    <t>Multiplier and adjustment factors for quantifying project benefits.</t>
  </si>
  <si>
    <t>CATEGORY</t>
  </si>
  <si>
    <t>FACTOR</t>
  </si>
  <si>
    <t>UNIT</t>
  </si>
  <si>
    <t>CITATION</t>
  </si>
  <si>
    <t>LINK</t>
  </si>
  <si>
    <t>NOTES</t>
  </si>
  <si>
    <t>COLLISION</t>
  </si>
  <si>
    <t>Specific Values</t>
  </si>
  <si>
    <t>General Estimates</t>
  </si>
  <si>
    <t>ECONOMIC COMPETITIVENESS</t>
  </si>
  <si>
    <t>-</t>
  </si>
  <si>
    <t>SHORT-TERM JOBS CREATED</t>
  </si>
  <si>
    <t>per job-year</t>
  </si>
  <si>
    <t>Estimate includes direct oon-site jobs, indirect jobs in supplier indiustries, and jobs that are induced in consumer goods and services industries as workers with direct and indirect jobs spend their increased incomes. These or any other well-documented and reasonable estimates of short-term job creation would be acceptable values to use. The most important information about short-term creation is how quickly these jobs are created, so applicants should provide quarter-by-quarter estimates of the timing of short-term job creation.</t>
  </si>
  <si>
    <t>per hour</t>
  </si>
  <si>
    <t>VALUE</t>
  </si>
  <si>
    <t>BIKE COMMUTE TRIP DISTANCE</t>
  </si>
  <si>
    <t>WALK COMMUTE TRIP DISTANCE</t>
  </si>
  <si>
    <t>BIKE COLLEGE TRIP DISTANCE</t>
  </si>
  <si>
    <t>WALK COLLEGE TRIP DISTANCE</t>
  </si>
  <si>
    <t>BIKE K-12 TRIP DISTANCE</t>
  </si>
  <si>
    <t>WALK K-12 TRIP DISTANCE</t>
  </si>
  <si>
    <t>BIKE UTILITARIAN TRIP DISTANCE</t>
  </si>
  <si>
    <t>WALK UTILITARIAN TRIP DISTANCE</t>
  </si>
  <si>
    <t>VMT reduced</t>
  </si>
  <si>
    <t>mode share</t>
  </si>
  <si>
    <t>Includes school bus and transit</t>
  </si>
  <si>
    <t>VMT REDUCED</t>
  </si>
  <si>
    <t>NATIONAL MODE SHARE</t>
  </si>
  <si>
    <t>COMMUTE - DROVE ALONE</t>
  </si>
  <si>
    <t>COMMUTE - CARPOOL</t>
  </si>
  <si>
    <t>COMMUTE - TRANSIT</t>
  </si>
  <si>
    <t>COMMUTE - BIKE</t>
  </si>
  <si>
    <t>COMMUTE - WALK</t>
  </si>
  <si>
    <t>COMMUTE - OTHER</t>
  </si>
  <si>
    <t>COMMUTE - WORKED AT HOME</t>
  </si>
  <si>
    <t>COLLEGE - DROVE ALONE</t>
  </si>
  <si>
    <t>COLLEGE - CARPOOL</t>
  </si>
  <si>
    <t>COLLEGE - TRANSIT</t>
  </si>
  <si>
    <t>COLLEGE - BIKE</t>
  </si>
  <si>
    <t>COLLEGE - WALK</t>
  </si>
  <si>
    <t>COLLEGE - OTHER</t>
  </si>
  <si>
    <t>COLLEGE - WORKED AT HOME</t>
  </si>
  <si>
    <t>K-12 - DROVE ALONE</t>
  </si>
  <si>
    <t>K-12 - CARPOOL</t>
  </si>
  <si>
    <t>K-12 - TRANSIT</t>
  </si>
  <si>
    <t>K-12 - BIKE</t>
  </si>
  <si>
    <t>K-12 - WALK</t>
  </si>
  <si>
    <t>K-12 - OTHER</t>
  </si>
  <si>
    <t>K-12 - WORKED AT HOME</t>
  </si>
  <si>
    <t>UTILITARIAN - DROVE ALONE</t>
  </si>
  <si>
    <t>UTILITARIAN - CARPOOL</t>
  </si>
  <si>
    <t>UTILITARIAN - TRANSIT</t>
  </si>
  <si>
    <t>UTILITARIAN - BIKE</t>
  </si>
  <si>
    <t>UTILITARIAN - WALK</t>
  </si>
  <si>
    <t>UTILITARIAN - OTHER</t>
  </si>
  <si>
    <t>UTILITARIAN - WORKED AT HOME</t>
  </si>
  <si>
    <t>Assume ACS, 5-Year Estimates, omitting work at home trips</t>
  </si>
  <si>
    <t>LOCAL MODE SHARE</t>
  </si>
  <si>
    <t>COMMUTE - WALK AREA - WALK</t>
  </si>
  <si>
    <t>COMMUTE - BIKE AREA - BIKE</t>
  </si>
  <si>
    <t>COLLEGE - WALK AREA - WALK</t>
  </si>
  <si>
    <t>COLLEGE - BIKE AREA - BIKE</t>
  </si>
  <si>
    <t>K-12 - WALK AREA - WALK</t>
  </si>
  <si>
    <t>K-12 - BIKE AREA - BIKE</t>
  </si>
  <si>
    <t>COMMUTE - WALK AREA - DROVE ALONE</t>
  </si>
  <si>
    <t>COMMUTE - WALK AREA - CARPOOL</t>
  </si>
  <si>
    <t>COMMUTE - WALK AREA - TRANSIT</t>
  </si>
  <si>
    <t>COMMUTE - WALK AREA - BIKE</t>
  </si>
  <si>
    <t>COMMUTE - WALK AREA - OTHER</t>
  </si>
  <si>
    <t>COMMUTE - WALK AREA - WORKED AT HOME</t>
  </si>
  <si>
    <t>COMMUTE - BIKE AREA - DROVE ALONE</t>
  </si>
  <si>
    <t>COMMUTE - BIKE AREA - CARPOOL</t>
  </si>
  <si>
    <t>COMMUTE - BIKE AREA - TRANSIT</t>
  </si>
  <si>
    <t>COMMUTE - BIKE AREA - WALK</t>
  </si>
  <si>
    <t>COMMUTE - BIKE AREA - OTHER</t>
  </si>
  <si>
    <t>COMMUTE - BIKE AREA - WORKED AT HOME</t>
  </si>
  <si>
    <t>COLLEGE - WALK AREA - DROVE ALONE</t>
  </si>
  <si>
    <t>COLLEGE - WALK AREA - CARPOOL</t>
  </si>
  <si>
    <t>COLLEGE - WALK AREA - TRANSIT</t>
  </si>
  <si>
    <t>COLLEGE - WALK AREA - BIKE</t>
  </si>
  <si>
    <t>COLLEGE - WALK AREA - OTHER</t>
  </si>
  <si>
    <t>COLLEGE - WALK AREA - WORKED AT HOME</t>
  </si>
  <si>
    <t>COLLEGE - BIKE AREA - DROVE ALONE</t>
  </si>
  <si>
    <t>COLLEGE - BIKE AREA - CARPOOL</t>
  </si>
  <si>
    <t>COLLEGE - BIKE AREA - TRANSIT</t>
  </si>
  <si>
    <t>COLLEGE - BIKE AREA - WALK</t>
  </si>
  <si>
    <t>COLLEGE - BIKE AREA - OTHER</t>
  </si>
  <si>
    <t>COLLEGE - BIKE AREA - WORKED AT HOME</t>
  </si>
  <si>
    <t>K-12 - WALK AREA - DROVE ALONE</t>
  </si>
  <si>
    <t>K-12 - WALK AREA - CARPOOL</t>
  </si>
  <si>
    <t>K-12 - WALK AREA - TRANSIT</t>
  </si>
  <si>
    <t>K-12 - WALK AREA - BIKE</t>
  </si>
  <si>
    <t>K-12 - WALK AREA - OTHER</t>
  </si>
  <si>
    <t>K-12 - WALK AREA - WORKED AT HOME</t>
  </si>
  <si>
    <t>K-12 - BIKE AREA - DROVE ALONE</t>
  </si>
  <si>
    <t>K-12 - BIKE AREA - CARPOOL</t>
  </si>
  <si>
    <t>K-12 - BIKE AREA - TRANSIT</t>
  </si>
  <si>
    <t>K-12 - BIKE AREA - WALK</t>
  </si>
  <si>
    <t>K-12 - BIKE AREA - OTHER</t>
  </si>
  <si>
    <t>K-12 - BIKE AREA - WORKED AT HOME</t>
  </si>
  <si>
    <t>UTILITARIAN - WALK AREA - DROVE ALONE</t>
  </si>
  <si>
    <t>UTILITARIAN - WALK AREA - CARPOOL</t>
  </si>
  <si>
    <t>UTILITARIAN - WALK AREA - TRANSIT</t>
  </si>
  <si>
    <t>UTILITARIAN - WALK AREA - BIKE</t>
  </si>
  <si>
    <t>UTILITARIAN - WALK AREA - WALK</t>
  </si>
  <si>
    <t>UTILITARIAN - WALK AREA - OTHER</t>
  </si>
  <si>
    <t>UTILITARIAN - WALK AREA - WORKED AT HOME</t>
  </si>
  <si>
    <t>UTILITARIAN - BIKE AREA - DROVE ALONE</t>
  </si>
  <si>
    <t>UTILITARIAN - BIKE AREA - CARPOOL</t>
  </si>
  <si>
    <t>UTILITARIAN - BIKE AREA - TRANSIT</t>
  </si>
  <si>
    <t>UTILITARIAN - BIKE AREA - BIKE</t>
  </si>
  <si>
    <t>UTILITARIAN - BIKE AREA - WALK</t>
  </si>
  <si>
    <t>UTILITARIAN - BIKE AREA - OTHER</t>
  </si>
  <si>
    <t>UTILITARIAN - BIKE AREA - WORKED AT HOME</t>
  </si>
  <si>
    <t>ASSUMED LOCAL BASELINE TRIP REPLACEMENT MULTIPLIERS</t>
  </si>
  <si>
    <t>COMMUTE  - BIKE AREA - BIKE</t>
  </si>
  <si>
    <t>COLLEGE  - BIKE AREA - BIKE</t>
  </si>
  <si>
    <t>K-12  - BIKE AREA - BIKE</t>
  </si>
  <si>
    <t>UTILITARIAN  - BIKE AREA - BIKE</t>
  </si>
  <si>
    <t>DISCOUNT RATES</t>
  </si>
  <si>
    <t>trips replaced</t>
  </si>
  <si>
    <t>Assumes national average carpool size (2.40727953019561)</t>
  </si>
  <si>
    <t>MODE SHARE GOALS (20-YEAR) - ALTERNATIVE A</t>
  </si>
  <si>
    <t>MODE SHARE GOALS (20-YEAR) - ALTERNATIVE B</t>
  </si>
  <si>
    <t>MODE SHARE GOALS (20-YEAR) - ALTERNATIVE C</t>
  </si>
  <si>
    <t>MODE SHARE GOALS (20-YEAR) - ALTERNATIVE D</t>
  </si>
  <si>
    <t>Adjustment factor shows increase from baseline to meet 20-year goal</t>
  </si>
  <si>
    <t>Derived from the difference between commute baseline and 20-year goal</t>
  </si>
  <si>
    <t>PERSON TRIP RATIOS</t>
  </si>
  <si>
    <t>REFUSED - RATIO TO BIKE TO WORK TRIPS</t>
  </si>
  <si>
    <t>REFUSED - RATIO TO WALK TO WORK TRIPS</t>
  </si>
  <si>
    <t>DON'T KNOW - RATIO TO BIKE TO WORK TRIPS</t>
  </si>
  <si>
    <t>DON'T KNOW - RATIO TO WALK TO WORK TRIPS</t>
  </si>
  <si>
    <t>HOME - RATIO TO BIKE TO WORK TRIPS</t>
  </si>
  <si>
    <t>HOME - RATIO TO WALK TO WORK TRIPS</t>
  </si>
  <si>
    <t>WORK - RATIO TO BIKE TO WORK TRIPS</t>
  </si>
  <si>
    <t>WORK - RATIO TO WALK TO WORK TRIPS</t>
  </si>
  <si>
    <t>SCHOOL/DAYCARE/RELIGIOUS ACTIVITY - RATIO TO BIKE TO WORK TRIPS</t>
  </si>
  <si>
    <t>SCHOOL/DAYCARE/RELIGIOUS ACTIVITY - RATIO TO WALK TO WORK TRIPS</t>
  </si>
  <si>
    <t>MEDICAL/DENTAL - RATIO TO BIKE TO WORK TRIPS</t>
  </si>
  <si>
    <t>MEDICAL/DENTAL - RATIO TO WALK TO WORK TRIPS</t>
  </si>
  <si>
    <t>SHOPPING/ERRANDS - RATIO TO BIKE TO WORK TRIPS</t>
  </si>
  <si>
    <t>SOCIAL/RECREATIONAL - RATIO TO BIKE TO WORK TRIPS</t>
  </si>
  <si>
    <t>FAMILY/PERSONAL BUSINESS/OBLIGATIONS - RATIO TO BIKE TO WORK TRIPS</t>
  </si>
  <si>
    <t>FAMILY/PERSONAL BUSINESS/OBLIGATIONS - RATIO TO WALK TO WORK TRIPS</t>
  </si>
  <si>
    <t>TRANSPORT SOMEONE - RATIO TO BIKE TO WORK TRIPS</t>
  </si>
  <si>
    <t>TRANSPORT SOMEONE - RATIO TO WALK TO WORK TRIPS</t>
  </si>
  <si>
    <t>MEALS - RATIO TO BIKE TO WORK TRIPS</t>
  </si>
  <si>
    <t>OTHER - RATIO TO BIKE TO WORK TRIPS</t>
  </si>
  <si>
    <t>OTHER - RATIO TO WALK TO WORK TRIPS</t>
  </si>
  <si>
    <t>UTILITARIAN- RATIO TO WALK TO WORK TRIPS</t>
  </si>
  <si>
    <t>UTILITARIAN- RATIO TO BIKE TO WORK TRIPS</t>
  </si>
  <si>
    <t>NOT ASCERTAINED - RATIO TO WALK TO WORK TRIPS</t>
  </si>
  <si>
    <t>NOT ASCERTAINED- RATIO TO BIKE TO WORK TRIPS</t>
  </si>
  <si>
    <t>SHOPPING/ERRANDS - RATIO TO WALKTO WORK TRIPS</t>
  </si>
  <si>
    <t>SOCIAL/RECREATIONAL - RATIO TO WALKTO WORK TRIPS</t>
  </si>
  <si>
    <t>MEALS - RATIO TO WALKTO WORK TRIPS</t>
  </si>
  <si>
    <t>TOTAL TRIPS</t>
  </si>
  <si>
    <t>Number of refused trips divided by work trips</t>
  </si>
  <si>
    <t>Number of don't know trips divided by work trips</t>
  </si>
  <si>
    <t>Number of not ascertained trips divided by work trips</t>
  </si>
  <si>
    <t>Number of home trips divided by work trips</t>
  </si>
  <si>
    <t>Number of school/day/religious activities trips divided by work trips</t>
  </si>
  <si>
    <t>Number of medical/dental trips divided by work trips</t>
  </si>
  <si>
    <t>Number of shopping/errands trips divided by work trips</t>
  </si>
  <si>
    <t>Number of social/recreational trips divided by work trips</t>
  </si>
  <si>
    <t>Number of family/personal business/obligations trips divided by work trips</t>
  </si>
  <si>
    <t>Number of transport someone trips divided by work trips</t>
  </si>
  <si>
    <t>Number of meals trips divided by work trips</t>
  </si>
  <si>
    <t>Number of other trips divided by work trips</t>
  </si>
  <si>
    <t xml:space="preserve">Number of total walk trips divided by total trips </t>
  </si>
  <si>
    <t>Number of total bike trips divided by total trips</t>
  </si>
  <si>
    <t>ratio to total trips</t>
  </si>
  <si>
    <t>ratio to walk to work trips</t>
  </si>
  <si>
    <t>ratio to bike to work trips</t>
  </si>
  <si>
    <t>HEALTHCARE COST REDUCTIONS</t>
  </si>
  <si>
    <t>TOTAL MEDICAL COSTS</t>
  </si>
  <si>
    <t>CALIFORNIA POPULATION</t>
  </si>
  <si>
    <t xml:space="preserve">PERCENT OF CALIFORNIA POPULATION PHYSICALLY INACTIVE </t>
  </si>
  <si>
    <t>percent</t>
  </si>
  <si>
    <t>total</t>
  </si>
  <si>
    <t>$USD</t>
  </si>
  <si>
    <t>ADJUSTED VALUE</t>
  </si>
  <si>
    <t>LOST PRODUCTIVITY COSTS</t>
  </si>
  <si>
    <t>DIRECT WORKERS' COMPENSATION COSTS DUE TO PHYSICAL INACTIVITY</t>
  </si>
  <si>
    <t>INDIRECT WORKERS' COMPENSATION COSTS DUE TO PHYSICAL INACTIVITY</t>
  </si>
  <si>
    <t>TOTAL WORKERS' COMPENSATION COSTS DUE TO PHYSICAL INACTIVITY</t>
  </si>
  <si>
    <t>WORKERS' COMPENSATION REDUCTION MULTIPLIER</t>
  </si>
  <si>
    <t>$USD/person/year</t>
  </si>
  <si>
    <t>LOST PRODUCTIVITY REDUCTION MULTIPLIER</t>
  </si>
  <si>
    <t>HEALTHCARE REDUCTION MULTIPLIER</t>
  </si>
  <si>
    <t>TOTAL HEALTHCARE REDUCTION MULTIPLIER</t>
  </si>
  <si>
    <t>EMISSIONS COST REDUCTIONS</t>
  </si>
  <si>
    <t>CARBON DIOXIDE</t>
  </si>
  <si>
    <t>NITROUS OXIDES (NOx)</t>
  </si>
  <si>
    <t>PARTICUlATE MATTER (PM)</t>
  </si>
  <si>
    <t>TOTAL HYDROCARBONS (THC)</t>
  </si>
  <si>
    <t>VOLATILE ORGANIC COMPOUNDS (VOC)</t>
  </si>
  <si>
    <t>CARBON MONOXIDE (CO)</t>
  </si>
  <si>
    <t>metric ton/VMT</t>
  </si>
  <si>
    <t>metric ton/VMT  for passenger cars</t>
  </si>
  <si>
    <t>metric ton/VMT  for light-duty trucks</t>
  </si>
  <si>
    <t>https://www3.epa.gov/otaq/consumer/420f08024.pdf</t>
  </si>
  <si>
    <t>SUV</t>
  </si>
  <si>
    <t>VAN</t>
  </si>
  <si>
    <t>PASSENGER CAR</t>
  </si>
  <si>
    <t>miles per travel day</t>
  </si>
  <si>
    <t>Average Annual Emissions and Fuel Consumption for Gasoline-Fueled Passenger Cars and Light Trucks, EPA (2008)</t>
  </si>
  <si>
    <t>Weighted average of passenger cars and light-duty vehicles by miles per travel day</t>
  </si>
  <si>
    <t>per VMT</t>
  </si>
  <si>
    <t xml:space="preserve">GHG Equivalencies Calculator, EPA </t>
  </si>
  <si>
    <t>https://www.epa.gov/energy/ghg-equivalencies-calculator-calculations-and-references</t>
  </si>
  <si>
    <t>SOCIAL COST OF CARBON (3%)</t>
  </si>
  <si>
    <t>HYDROCARBONS (THC)</t>
  </si>
  <si>
    <t>TOTAL EMISSIONS COST SAVINGS</t>
  </si>
  <si>
    <t>Social cost of carbon values are per unit metric ton of carbon dioxide and already discounted forward to the reference year (in 2007 nominal dollars). Unlike previous OMB guidance on social cost of carbon values, the latest OMB guidance shows the values to the nearest dollar only. The Resource Guide converted this to 2013 dollars and also shows the value to the nearest dollar. 
See Part II, Section 1 ("Clarification on the Social Cost of Carbon (SCC) Guidance and the Annual SCC Values"), for methodology of how to use 3% SCC values in TIGER BCA.</t>
  </si>
  <si>
    <t>per person/year</t>
  </si>
  <si>
    <t>AVERAGE HEALTHCARE REDUCTION MULTIPLIER</t>
  </si>
  <si>
    <t>Inadequate Physical Activity and Health Care Expenditures in the United States</t>
  </si>
  <si>
    <t>http://www.cdc.gov/nccdphp/dnpao/docs/carlson-physical-activity-and-healthcare-expenditures-final-508tagged.pdf</t>
  </si>
  <si>
    <t>Results, p.317</t>
  </si>
  <si>
    <t>PHYSICAL INACTIVITY - ADULTS</t>
  </si>
  <si>
    <t>PHYSICAL INACTIVITY - YOUTH</t>
  </si>
  <si>
    <t>N/A</t>
  </si>
  <si>
    <t>State Indicators Report on Physical Activity, 2014, CDC</t>
  </si>
  <si>
    <t>http://www.cdc.gov/physicalactivity/downloads/pa_state_indicator_report_2014.pdf</t>
  </si>
  <si>
    <t>No leisure-time physical activity, weighted percentage</t>
  </si>
  <si>
    <t>No physical activity, state percentages from state YRBSS surveys; N/A = not available</t>
  </si>
  <si>
    <t>STATE OF GOOD REPAIR</t>
  </si>
  <si>
    <t>ROAD MAINTENANCE COSTS</t>
  </si>
  <si>
    <t>OPERATING COSTS PER MILE FOR PASSENGER VEHICLES</t>
  </si>
  <si>
    <t>AVERAGE SUV PERSON TRIP LENGTH PER YEAR</t>
  </si>
  <si>
    <t>AVERAGE VAN PERSON TRIP LENGTH PER YEAR</t>
  </si>
  <si>
    <t>AVERAGE CAR PERSON TRIP LENGTH PER YEAR</t>
  </si>
  <si>
    <t>miles</t>
  </si>
  <si>
    <t>Sum of all Trip Purposes</t>
  </si>
  <si>
    <t>Weighted average of operational costs and annual average per trip length</t>
  </si>
  <si>
    <t>RATIO OF CRASH COSTS TO CONGESTION COSTS</t>
  </si>
  <si>
    <t>COST OF CRASHES AND CONGESTION PER VMT</t>
  </si>
  <si>
    <t>COST OF CRASHES PER VMT</t>
  </si>
  <si>
    <t>COST OF CONGESTION PER VMT</t>
  </si>
  <si>
    <t>SULFUR OXIDES (SOx)</t>
  </si>
  <si>
    <t>454 grams per pound; 2,204.62 lbs per metric ton. For alternative costs, see "Transportation Cost and Benefit Analysis II - Air Pollution Costs" (2015), Victoria Transport Policy Institute &lt;http://www.vtpi.org/tca/tca0510.pdf?&gt;</t>
  </si>
  <si>
    <t>Average Lifetime Emissions for Gasoline Vehicles (11.8 kilograms, Table 5.10.4-10, http://www.vtpi.org/tca/tca0510.pdf), converted from kilograms to metric tons (0.0118 metric tons), divided by Average Age of Automobiles and Trucks in Operation in the United States (11.4 years, http://www.rita.dot.gov/bts/sites/rita.dot.gov.bts/files/publications/national_transportation_statistics/html/table_01_26.html_mfd), divided by Average Annual Miles per Driver (13,476 miles, https://www.fhwa.dot.gov/ohim/onh00/bar8.htm).</t>
  </si>
  <si>
    <t>Same as passenger vehicle estimate</t>
  </si>
  <si>
    <t>California Carbon Dashboard</t>
  </si>
  <si>
    <t>http://calcarbondash.org/</t>
  </si>
  <si>
    <t>Alternative to TIGER BCA Resource Guide</t>
  </si>
  <si>
    <t>Average Annual Miles per Driver by Age Group. Last modified: Spetember 26, 2014. FHWA. https://www.fhwa.dot.gov/ohim/onh00/bar8.htm; Using Figure ES.3 "Cost of Crashes and Congestion per Vehicle Mile Traveled" ratios from 2008 report and adjusting to 2011 values. http://www.camsys.com/pubs/AAA.pdf</t>
  </si>
  <si>
    <t xml:space="preserve">Crashes vs. Congestion: What's the Cost to Society? AAA, 2011. Figure 3, pg 13. </t>
  </si>
  <si>
    <t>http://www.camsys.com/pubs/2011_AAA_CrashvCongUpd.pdf</t>
  </si>
  <si>
    <t>ratio</t>
  </si>
  <si>
    <t>STUDY AREA SIZE</t>
  </si>
  <si>
    <t>SPECIFIC COLLISION COSTS</t>
  </si>
  <si>
    <t>TOTAL COLLISION COSTS</t>
  </si>
  <si>
    <t>https://www.transportation.gov/sites/dot.gov/files/docs/BCA%20Resource%20Guide%202016.pdf</t>
  </si>
  <si>
    <t>TIGER Benefit-Cost Analysis (BCA) Resource Guide (2016)</t>
  </si>
  <si>
    <t>OPERATING AND OWNERSHIP COSTS OF SEDANS</t>
  </si>
  <si>
    <t>OPERATING AND OWNERSHIP COSTS OF SUVS</t>
  </si>
  <si>
    <t>OPERATING AND OWNERSHIP COSTS OF MINIVANS</t>
  </si>
  <si>
    <t>ALTERNATIVE NAME</t>
  </si>
  <si>
    <t>Cost-benefit calculations for Alternative A using inputs from the "UPFRONTS", "ACS DATA", "TAZ DATA", and "OPTIONAL: PROPERTY DATA" worksheets.</t>
  </si>
  <si>
    <t>HOUSEHOLD TRANSPORTATION COST SAVINGS</t>
  </si>
  <si>
    <t>EMPLOYED POPULATION</t>
  </si>
  <si>
    <t>COLLEGE STUDENT POPULATION</t>
  </si>
  <si>
    <t>K-12 STUDENT POPULATION</t>
  </si>
  <si>
    <t>COMMUTE TRIP</t>
  </si>
  <si>
    <t>COLLEGE TRIP</t>
  </si>
  <si>
    <t>K-12 SCHOOL TRIP</t>
  </si>
  <si>
    <t>SOCIAL/RECREATIONAL TRIP</t>
  </si>
  <si>
    <t>UTILITARIAN TRIP MULTIPLIER</t>
  </si>
  <si>
    <t>SOCIAL/RECREATIONAL TRIP MULTIPLIER</t>
  </si>
  <si>
    <t>ENVIRONMENTAL SUSTAINABILITY MULTIPLIERS</t>
  </si>
  <si>
    <t>TRIP DISTANCE (MILES)</t>
  </si>
  <si>
    <t>TRIP REPLACEMENT FACTORS</t>
  </si>
  <si>
    <t>/VMT</t>
  </si>
  <si>
    <t>QUALITY OF LIFE MULTIPLIERS</t>
  </si>
  <si>
    <t>PROPERTY VALUE INCREASE</t>
  </si>
  <si>
    <t>HEALTHCARE COST SAVINGS</t>
  </si>
  <si>
    <t>PHYSICAL INACTIVITY RATE - ADULTS</t>
  </si>
  <si>
    <t>PHYSICAL INACTIVITY RATE - YOUTH</t>
  </si>
  <si>
    <t>/NEWLY ACTIVE PERSON</t>
  </si>
  <si>
    <t>ECONOMIC COMPETITIVENESS MULTIPLIERS</t>
  </si>
  <si>
    <t>CONGESTION COST SAVING SAVINGS</t>
  </si>
  <si>
    <t>SAFETY MULTIPLIERS</t>
  </si>
  <si>
    <t>COLLISION COST SAVINGS</t>
  </si>
  <si>
    <t>STATE OF GOOD REPAIR MULTIPLIERS</t>
  </si>
  <si>
    <t>ROADWAY MAINTENANCE COST SAVINGS</t>
  </si>
  <si>
    <t>TRAVEL TIMES SAVING - ALL TRIP PURPOSES</t>
  </si>
  <si>
    <t>/HOUR</t>
  </si>
  <si>
    <t>COST-BENEFIT ANALSYSIS SIMPLIFIED INPUTS</t>
  </si>
  <si>
    <t>PROJECT YEAR</t>
  </si>
  <si>
    <t>POPULATION FORECAST</t>
  </si>
  <si>
    <t>TOTAL IMPACT AREA (TAZ)</t>
  </si>
  <si>
    <t>TOTAL POPULATION</t>
  </si>
  <si>
    <t>BIKE STUDY AREA (3 MILES)</t>
  </si>
  <si>
    <t>WALK STUDY AREA (0.5 MILE)</t>
  </si>
  <si>
    <t>BIKE MODE SHARE</t>
  </si>
  <si>
    <t>UTILITARIAN TRIP</t>
  </si>
  <si>
    <t>WALK MODE SHARE</t>
  </si>
  <si>
    <t>MODE SHARE FORECAST</t>
  </si>
  <si>
    <t>BIKE TRIP FORECAST</t>
  </si>
  <si>
    <t>BIKE COMMUTE TRIPS</t>
  </si>
  <si>
    <t>WEEKDAY BIKE COMMUTE TRIPS</t>
  </si>
  <si>
    <t>WEEKDAY BIKE COLLEGE TRIPS</t>
  </si>
  <si>
    <t>BIKE COLLEGE TRIPS</t>
  </si>
  <si>
    <t>BIKE K-12 STUDENT TRIPS</t>
  </si>
  <si>
    <t>WEEKDAY BIKE K-12 STUDENT TRIPS</t>
  </si>
  <si>
    <t>WEEKDAY COLLEGE VMT REDUCED</t>
  </si>
  <si>
    <t>WEEKDAY COLLEGE VEHICLE TRIPS REDUCED</t>
  </si>
  <si>
    <t>WEEKDAY STUDENT VEHICLE TRIPS REDUCED</t>
  </si>
  <si>
    <t>WEEKDAY COMMUTE VEHICLE TRIPS REDUCED</t>
  </si>
  <si>
    <t>WEEKDAY COMMUTE VMT REDUCED</t>
  </si>
  <si>
    <t>WEEKDAY K-12 STUDENT VMT REDUCED</t>
  </si>
  <si>
    <t>BIKE UTILITARIAN TRIPS</t>
  </si>
  <si>
    <t>WEEKDAY BIKE UTILITARIAN TRIPS</t>
  </si>
  <si>
    <t>WEEKDAY UTILITARIAN VEHICLE TRIPS REDUCED</t>
  </si>
  <si>
    <t>WEEKDAY UTILITARIAN VMT REDUCED</t>
  </si>
  <si>
    <t>BIKE SOCIAL/RECREATIONAL TRIPS</t>
  </si>
  <si>
    <t>WEEKDAY BIKE SOCIAL/RECREATIONAL TRIPS</t>
  </si>
  <si>
    <t>WEEKDAY SOCIAL RECREATIONAL VEHICLE TRIPS REDUCED</t>
  </si>
  <si>
    <t>WEEKDAY SOCIAL/RECREATIONAL VMT REDUCED</t>
  </si>
  <si>
    <t>WALK TRIP FORECAST</t>
  </si>
  <si>
    <t>WALK COMMUTE TRIPS</t>
  </si>
  <si>
    <t>WEEKDAY WALK COMMUTE TRIPS</t>
  </si>
  <si>
    <t>WALK COLLEGE TRIPS</t>
  </si>
  <si>
    <t>WEEKDAY WALK COLLEGE TRIPS</t>
  </si>
  <si>
    <t>WALK K-12 STUDENT TRIPS</t>
  </si>
  <si>
    <t>WEEKDAY WALK K-12 STUDENT TRIPS</t>
  </si>
  <si>
    <t>WALK UTILITARIAN TRIPS</t>
  </si>
  <si>
    <t>WEEKDAY WALK UTILITARIAN TRIPS</t>
  </si>
  <si>
    <t>WALK SOCIAL/RECREATIONAL TRIPS</t>
  </si>
  <si>
    <t>WEEKDAY WALK SOCIAL/RECREATIONAL TRIPS</t>
  </si>
  <si>
    <t>Yes</t>
  </si>
  <si>
    <t>No</t>
  </si>
  <si>
    <t>INCLUDE SOCIAL/REC TRIPS</t>
  </si>
  <si>
    <t xml:space="preserve">     ALTERNATIVE C</t>
  </si>
  <si>
    <t xml:space="preserve">     ALTERNATIVE D</t>
  </si>
  <si>
    <t>VMT REDUCTIONS</t>
  </si>
  <si>
    <t xml:space="preserve">ANNUAL BIKE TRIPS </t>
  </si>
  <si>
    <t>ANNUAL VEHICLE TRIPS REDUCED FROM BIKING</t>
  </si>
  <si>
    <t>ANNUAL VMT REDUCED FROM BIKING</t>
  </si>
  <si>
    <t>ANNUAL WALK TRIPS</t>
  </si>
  <si>
    <t>ANNUAL VEHICLE TRIPS REDUCED FROM WALKING</t>
  </si>
  <si>
    <t>ANNUAL VMT REDUCED FROM WALKING</t>
  </si>
  <si>
    <t>TABLE 1</t>
  </si>
  <si>
    <t>TABLE 2</t>
  </si>
  <si>
    <t>TABLE 3</t>
  </si>
  <si>
    <t>TABLE 4</t>
  </si>
  <si>
    <t>TABLE 5</t>
  </si>
  <si>
    <t>TABLE 6</t>
  </si>
  <si>
    <t>TOTAL ANNUAL VEHICLE TRIPS REDUCED</t>
  </si>
  <si>
    <t>TOTAL ANNUAL BIKE AND PED TRIPS</t>
  </si>
  <si>
    <t>TOTAL ANNUAL VMT REDUCED</t>
  </si>
  <si>
    <t>ENVIRONMENTAL SUSTAINABILITY BENEFITS</t>
  </si>
  <si>
    <t>PARTICUlATE MATTER (PM) REDUCED</t>
  </si>
  <si>
    <t>NITROUS OXIDES (NOx) REDUCED</t>
  </si>
  <si>
    <t>SULFUR OXIDES (SOx) REDUCED</t>
  </si>
  <si>
    <t>CARBON DIOXIDE REDUCED</t>
  </si>
  <si>
    <t>METRIC TONS OF GHGS AND CRITERIA POLLUTANTS</t>
  </si>
  <si>
    <t>QUANTIFIED BENEFITS</t>
  </si>
  <si>
    <t>TOTAL QUANTIFIED BENEFITS</t>
  </si>
  <si>
    <t>TABLE 7</t>
  </si>
  <si>
    <t>QUALITY OF LIFE BENEFITS</t>
  </si>
  <si>
    <t>TABLE 8</t>
  </si>
  <si>
    <t>NEWLY ACTIVE PERSONS</t>
  </si>
  <si>
    <t>ECONOMIC COMPETITIVENESS BENEFITS</t>
  </si>
  <si>
    <t>HOUSEHOLD  TRANSPORTATION COST SAVINGS</t>
  </si>
  <si>
    <t>TRAFFIC CONGESTION COST SAVINGS</t>
  </si>
  <si>
    <t>TABLE 9</t>
  </si>
  <si>
    <t>SAFETY BENEFITS</t>
  </si>
  <si>
    <t>COLLISON COST SAVINGS</t>
  </si>
  <si>
    <t>TABLE 10</t>
  </si>
  <si>
    <t>STATE OF GOOD REPAIR BENEFITS</t>
  </si>
  <si>
    <t>TABLE 11</t>
  </si>
  <si>
    <t>CAPITAL COSTS (RAW, UNDISCOUNTED)</t>
  </si>
  <si>
    <t>MAINTENANCE COSTS (RAW, UNDISCOUNTED)</t>
  </si>
  <si>
    <t>TABLE 12</t>
  </si>
  <si>
    <t>TOTAL COSTS (RAW, UNDISCOUNTED)</t>
  </si>
  <si>
    <t>TABLE 13</t>
  </si>
  <si>
    <t>TOTAL BENEFITS (RAW, UNDISCOUNTED)</t>
  </si>
  <si>
    <t>TOTAL BENEFITS AND REGIONAL RESPONSIBILITY</t>
  </si>
  <si>
    <t>PROJECT AREA POPULATION AS % OF CITY</t>
  </si>
  <si>
    <t>REGIONAL ANNUAL BIKE/PED INVESTMENTS</t>
  </si>
  <si>
    <t>ASSUMED PROJECT AREA BIKE/PED INVESTMENT</t>
  </si>
  <si>
    <t>TIGER INVESTMENT</t>
  </si>
  <si>
    <t>TOTAL CUMULATIVE INVESTMENT IN PROJECT AREA</t>
  </si>
  <si>
    <t>RESPONSIBILITY FOR BENEFITS (% OF PROJECT AREA INVESTMENT SINCE BASELINE)</t>
  </si>
  <si>
    <t>ANNUAL TOTAL BENEFITS BY RESPONSIBILITY</t>
  </si>
  <si>
    <t>CUMULATIVE BENEFITS BY RESPONSIBILITY</t>
  </si>
  <si>
    <t>TOTAL PROJECT COSTS</t>
  </si>
  <si>
    <t>DISCOUNTED COSTS AND BENEFITS</t>
  </si>
  <si>
    <t>TABLE 14</t>
  </si>
  <si>
    <t>ANNUAL COSTS (DISCOUNTED, 3%)</t>
  </si>
  <si>
    <t>ANNUAL COSTS (DISCOUNTED, 7%)</t>
  </si>
  <si>
    <t>ANNUAL BENEFITS (BY RESPONSIBILITY, DISCOUNTED 3%)</t>
  </si>
  <si>
    <t>ANNUAL BENEFITS (BY RESPONSIBILITY, DISCOUNTED 7%)</t>
  </si>
  <si>
    <t>3% DISCOUNT RATE</t>
  </si>
  <si>
    <t>7% DISCOUNT RATE</t>
  </si>
  <si>
    <t>NET PRESENT VALUE (3% DISCOUNT RATE)</t>
  </si>
  <si>
    <t>IRR (3% DISCOUNT RATE)</t>
  </si>
  <si>
    <t>NET PRESENT VALUE (7% DISCOUNT RATE)</t>
  </si>
  <si>
    <t>IRR (7% DISCOUNT RATE)</t>
  </si>
  <si>
    <t>UTILITARIAN</t>
  </si>
  <si>
    <t>TRIP PURPOSE MULTILIPLIER</t>
  </si>
  <si>
    <t>VALUE (MT/VMT)</t>
  </si>
  <si>
    <t>VALUE ($/VMT)</t>
  </si>
  <si>
    <t>HEALTHCARE COST SAVINGS FROM NEWLY ACTIVE PERSONS</t>
  </si>
  <si>
    <t>NET COSTS AND BENEFITS (DISCOUNTED, 3%)</t>
  </si>
  <si>
    <t>NET CUMULATIVE COSTS AND BENEFITS (DISCOUNTED, 3%)</t>
  </si>
  <si>
    <t>NET COSTS AND BENEFITS (DISCOUNTED, 7%)</t>
  </si>
  <si>
    <t>NET CUMULATIVE COSTS AND BENEFITS (DISCOUNTED, 7%)</t>
  </si>
  <si>
    <t>SOCIAL/RECREATIONAL - WALK AREA - WALK</t>
  </si>
  <si>
    <t>SOCIAL/RECREATIONAL - WALK AREA - BIKE</t>
  </si>
  <si>
    <t>SOCIAL/RECREATIONAL - BIKE AREA - WALK</t>
  </si>
  <si>
    <t>SOCIAL/RECREATIONAL - BIKE AREA - BIKE</t>
  </si>
  <si>
    <t>SOCIAL/RECREATIONAL - BIKE AREA - DROVE ALONE</t>
  </si>
  <si>
    <t>SOCIAL/RECREATIONAL - BIKE AREA - CARPOOL</t>
  </si>
  <si>
    <t>SOCIAL/RECREATIONAL - BIKE AREA - TRANSIT</t>
  </si>
  <si>
    <t>SOCIAL/RECREATIONAL - BIKE AREA - OTHER</t>
  </si>
  <si>
    <t>SOCIAL/RECREATIONAL - BIKE AREA - WORKED AT HOME</t>
  </si>
  <si>
    <t>SOCIAL/RECREATIONAL - DROVE ALONE</t>
  </si>
  <si>
    <t>SOCIAL/RECREATIONAL - CARPOOL</t>
  </si>
  <si>
    <t>SOCIAL/RECREATIONAL - TRANSIT</t>
  </si>
  <si>
    <t>SOCIAL/RECREATIONAL - BIKE</t>
  </si>
  <si>
    <t>SOCIAL/RECREATIONAL - WALK</t>
  </si>
  <si>
    <t>SOCIAL/RECREATIONAL - OTHER</t>
  </si>
  <si>
    <t>SOCIAL/RECREATIONAL - WORKED AT HOME</t>
  </si>
  <si>
    <t>BIKE SOCIAL/RECREATIONAL TRIP DISTANCE</t>
  </si>
  <si>
    <t>WALK SOCIAL/RECREATIONAL TRIP DISTANCE</t>
  </si>
  <si>
    <t>Table 2 - Common Social and Recreational Trips: National Annual Estimates of Number of Trips to Destinations and to Destinations by Mode. "Social and recreational travel: the destinations, travel modes and CO2  emissions of New Zealand households." (2011)</t>
  </si>
  <si>
    <t>https://www.msd.govt.nz/about-msd-and-our-work/publications-resources/journals-and-magazines/social-policy-journal/spj37/37-the-destinations-travel-modes-and-co2-emissions-of-new-zealand-households.html</t>
  </si>
  <si>
    <t>Weighted average of "Percentage of trips by walk for destination categories" and "NAE of trip numbers"</t>
  </si>
  <si>
    <t>Motor Vehicle Trip Replacement Factors</t>
  </si>
  <si>
    <t>Bike</t>
  </si>
  <si>
    <t>Walk</t>
  </si>
  <si>
    <t>Commute Trips</t>
  </si>
  <si>
    <t>College Trips</t>
  </si>
  <si>
    <t>K-12 Trips</t>
  </si>
  <si>
    <t>Utilitarian Trips</t>
  </si>
  <si>
    <t>Social/Recreational Trips</t>
  </si>
  <si>
    <t>Trip Distance (miles)</t>
  </si>
  <si>
    <t>Trip Purpose Multipliers</t>
  </si>
  <si>
    <t>Utilitarian Trip Multiplier</t>
  </si>
  <si>
    <t>Social/Recreational Multiplier</t>
  </si>
  <si>
    <t>Environmental Sustainability Multipliers</t>
  </si>
  <si>
    <t>Value (metric tons/VMT)</t>
  </si>
  <si>
    <t>Value ($USD/VMT)</t>
  </si>
  <si>
    <t>Particulate Matter (PM)</t>
  </si>
  <si>
    <t>Nitrous Oxides (NOx)</t>
  </si>
  <si>
    <t>Sulfur Oxides (SOx)</t>
  </si>
  <si>
    <t>Volatile Organic Compounds (VOC)</t>
  </si>
  <si>
    <t>Carbon Dioxide</t>
  </si>
  <si>
    <t>Quality of Life Multipiers</t>
  </si>
  <si>
    <t>Value</t>
  </si>
  <si>
    <t>Healthcare Cost Savings</t>
  </si>
  <si>
    <t>Economic Competitiveness Multipliers</t>
  </si>
  <si>
    <t>Household Transportation Cost Savings</t>
  </si>
  <si>
    <t>Congestion Cost Savings</t>
  </si>
  <si>
    <t>Travel Time Savings - All Trip Purposes</t>
  </si>
  <si>
    <t>Safety Multiplier</t>
  </si>
  <si>
    <t>Collision Cost Savings</t>
  </si>
  <si>
    <t>State of Good Repair Multiplier</t>
  </si>
  <si>
    <t>Roadway Maintenance Cost Savings</t>
  </si>
  <si>
    <t>Costs</t>
  </si>
  <si>
    <t>Year</t>
  </si>
  <si>
    <t>Project Year</t>
  </si>
  <si>
    <t>Capital Costs</t>
  </si>
  <si>
    <t>Maintenance Costs</t>
  </si>
  <si>
    <t>Travel Time/Delays</t>
  </si>
  <si>
    <t>Annual Costs</t>
  </si>
  <si>
    <t>Mode Shift</t>
  </si>
  <si>
    <t>Annual Bike/Ped Trips</t>
  </si>
  <si>
    <t>Annual Vehicle Trip Reductions</t>
  </si>
  <si>
    <t>Annual VMT Reduction</t>
  </si>
  <si>
    <t>Benefits</t>
  </si>
  <si>
    <t>Annual Environmental Sustainability Benefits</t>
  </si>
  <si>
    <t>Annual Quality of Life Benefits</t>
  </si>
  <si>
    <t>Annual Economic Competitiveness Benefits</t>
  </si>
  <si>
    <t>Annual Safety Benefits</t>
  </si>
  <si>
    <t>Annual State of Good Repair Benefits</t>
  </si>
  <si>
    <t>Annual Benefits</t>
  </si>
  <si>
    <t>Net Cumulative Costs and Benefits</t>
  </si>
  <si>
    <t>Job Creation Benefits</t>
  </si>
  <si>
    <t>Construction Costs</t>
  </si>
  <si>
    <t>Job-Years Created</t>
  </si>
  <si>
    <t>Total</t>
  </si>
  <si>
    <t>Recreational Benefits</t>
  </si>
  <si>
    <t>Weekday Bike Trips</t>
  </si>
  <si>
    <t>Weekday Walk Trips</t>
  </si>
  <si>
    <t>Alternatives</t>
  </si>
  <si>
    <t>Alt A</t>
  </si>
  <si>
    <t>Alt B</t>
  </si>
  <si>
    <t>Alt C</t>
  </si>
  <si>
    <t>Alt D</t>
  </si>
  <si>
    <t>OUTPUT</t>
  </si>
  <si>
    <t>Property Value Increase</t>
  </si>
  <si>
    <t>Costs and Benefits (discounted 3%, by responsibility)</t>
  </si>
  <si>
    <t>Net Costs and Benefits</t>
  </si>
  <si>
    <t>Costs and Benefits (discounted 7%, by responsibility)</t>
  </si>
  <si>
    <t>AVERAGE</t>
  </si>
  <si>
    <t>INTERNAL RATE OF RETURN</t>
  </si>
  <si>
    <t>BENEFIT - COST RATIO</t>
  </si>
  <si>
    <t>No.</t>
  </si>
  <si>
    <t>CM ID</t>
  </si>
  <si>
    <t>Location Type
1=S, 2=NS, 3=R</t>
  </si>
  <si>
    <t>Sub Type</t>
  </si>
  <si>
    <t>Countermeasure Name</t>
  </si>
  <si>
    <t>Crash Type</t>
  </si>
  <si>
    <t>CRF</t>
  </si>
  <si>
    <t>Expected Life</t>
  </si>
  <si>
    <t>Type</t>
  </si>
  <si>
    <t>Old No.</t>
  </si>
  <si>
    <t>Federal Funding Eligibility</t>
  </si>
  <si>
    <t>(Not Selected)</t>
  </si>
  <si>
    <t>(N/A)</t>
  </si>
  <si>
    <t>S1</t>
  </si>
  <si>
    <t>Lighting</t>
  </si>
  <si>
    <t>Add intersection lighting (S.I.)</t>
  </si>
  <si>
    <t>Night</t>
  </si>
  <si>
    <t>S</t>
  </si>
  <si>
    <t>S2</t>
  </si>
  <si>
    <t>Improve signal hardware: lenses, back-plates, mounting, size, and number</t>
  </si>
  <si>
    <t>All</t>
  </si>
  <si>
    <t>S3</t>
  </si>
  <si>
    <t>Improve signal timing (coordination, phases, red, yellow,  or operation)</t>
  </si>
  <si>
    <t>S4</t>
  </si>
  <si>
    <t>Provide Advanced Dilemma Zone Detection for high speed approaches</t>
  </si>
  <si>
    <t>S5</t>
  </si>
  <si>
    <t>Install emergency vehicle pre-emption systems</t>
  </si>
  <si>
    <t>S6</t>
  </si>
  <si>
    <t>Provide protected left turn phase 
(left turn lane already exists)</t>
  </si>
  <si>
    <t>S7</t>
  </si>
  <si>
    <t>Convert signal to mast arm 
(from pedestal-mounted)</t>
  </si>
  <si>
    <t>S8</t>
  </si>
  <si>
    <t>Install raised pavement markers and striping
(Through Intersection)</t>
  </si>
  <si>
    <t>S9</t>
  </si>
  <si>
    <t>Install flashing beacons as advance warning (S.I.)</t>
  </si>
  <si>
    <t>S11</t>
  </si>
  <si>
    <t>Improve pavement friction (High Friction Surface Treatments)</t>
  </si>
  <si>
    <t>S12</t>
  </si>
  <si>
    <t>Install raised median on approaches (S.I.)</t>
  </si>
  <si>
    <t>S13</t>
  </si>
  <si>
    <t>Create directional median openings to allow (and restrict) left-turns and u-turns (S.I.)</t>
  </si>
  <si>
    <t>S17</t>
  </si>
  <si>
    <t>Install left-turn lane and add turn phase  (signal has no left-turn lane or phase before)</t>
  </si>
  <si>
    <t>S18</t>
  </si>
  <si>
    <t>Convert intersection to roundabout (from signal)</t>
  </si>
  <si>
    <t>S19</t>
  </si>
  <si>
    <t>Install pedestrian countdown signal heads</t>
  </si>
  <si>
    <t>S20</t>
  </si>
  <si>
    <t>Install pedestrian crossing (S.I.)</t>
  </si>
  <si>
    <t>S21</t>
  </si>
  <si>
    <t>Install advance stop bar before crosswalk (Bicycle Box)</t>
  </si>
  <si>
    <t>S23</t>
  </si>
  <si>
    <t>Install pedestrian median fencing on approaches</t>
  </si>
  <si>
    <t>NS1</t>
  </si>
  <si>
    <t>Add intersection lighting (NS.I.)</t>
  </si>
  <si>
    <t>NS</t>
  </si>
  <si>
    <t>NS2</t>
  </si>
  <si>
    <t>Control</t>
  </si>
  <si>
    <t>Convert to all-way STOP control 
(from 2-way or Yield control)</t>
  </si>
  <si>
    <t>NS3</t>
  </si>
  <si>
    <t>Install signals</t>
  </si>
  <si>
    <t>NS4A</t>
  </si>
  <si>
    <t>Convert intersection to roundabout  (from all way stop)</t>
  </si>
  <si>
    <t>NS4B</t>
  </si>
  <si>
    <t>Convert intersection to roundabout (from stop or yield control on minor road)</t>
  </si>
  <si>
    <t>NS5</t>
  </si>
  <si>
    <t>Install/upgrade larger or additional stop signs or other intersection warning/regulatory signs</t>
  </si>
  <si>
    <t>NS6</t>
  </si>
  <si>
    <t>Upgrade intersection pavement markings (NS.I.)</t>
  </si>
  <si>
    <t>NS7</t>
  </si>
  <si>
    <t>Install Flashing Beacons at Stop-Controlled Intersections</t>
  </si>
  <si>
    <t>NS8</t>
  </si>
  <si>
    <t>Install flashing beacons as advance warning (NS.I.)</t>
  </si>
  <si>
    <t>NS9</t>
  </si>
  <si>
    <t>Install transverse rumble strips on approaches</t>
  </si>
  <si>
    <t>NS10</t>
  </si>
  <si>
    <t>Improve sight distance to intersection
(Clear Sight Triangles)</t>
  </si>
  <si>
    <t>NS11</t>
  </si>
  <si>
    <t>Install splitter-islands on the minor road approaches</t>
  </si>
  <si>
    <t>NS12</t>
  </si>
  <si>
    <t>Install raised median on approaches (NS.I.)</t>
  </si>
  <si>
    <t>NS13</t>
  </si>
  <si>
    <t>Create directional median openings to allow (and restrict) left-turns and u-turns (NS.I.)</t>
  </si>
  <si>
    <t>NS14</t>
  </si>
  <si>
    <t>Install right-turn lane (NS.I.)</t>
  </si>
  <si>
    <t>NS15</t>
  </si>
  <si>
    <t>Install left-turn lane (where no left-turn lane exists)</t>
  </si>
  <si>
    <t>NS16</t>
  </si>
  <si>
    <t>Install raised medians / refuge islands (NS.I.)</t>
  </si>
  <si>
    <t>NS17</t>
  </si>
  <si>
    <t>Install pedestrian crossing at uncontrolled locations (new signs and markings only)</t>
  </si>
  <si>
    <t>NS18</t>
  </si>
  <si>
    <t>Install pedestrian crossing at uncontrolled locations (with enhanced safety features)</t>
  </si>
  <si>
    <t>NS19</t>
  </si>
  <si>
    <t>Install pedestrian signal or HAWK</t>
  </si>
  <si>
    <t>NS20</t>
  </si>
  <si>
    <t>R1</t>
  </si>
  <si>
    <t>Add segment lighting</t>
  </si>
  <si>
    <t>R</t>
  </si>
  <si>
    <t>R2</t>
  </si>
  <si>
    <t>Remove or relocate fixed objects outside of Clear Recovery Zone</t>
  </si>
  <si>
    <t>R3</t>
  </si>
  <si>
    <t>Install Median Barrier</t>
  </si>
  <si>
    <t>R4</t>
  </si>
  <si>
    <t>Install Guardrail</t>
  </si>
  <si>
    <t>R5</t>
  </si>
  <si>
    <t>Install impact attenuators</t>
  </si>
  <si>
    <t>R6</t>
  </si>
  <si>
    <t>Flatten side slopes</t>
  </si>
  <si>
    <t>R7</t>
  </si>
  <si>
    <t>Flatten side slopes and remove guardrail</t>
  </si>
  <si>
    <t>R9</t>
  </si>
  <si>
    <t>Install raised median</t>
  </si>
  <si>
    <t>R10</t>
  </si>
  <si>
    <t>Install median (flush)</t>
  </si>
  <si>
    <t>R11</t>
  </si>
  <si>
    <t>Install acceleration/ deceleration lanes</t>
  </si>
  <si>
    <t>R13</t>
  </si>
  <si>
    <t>Widen lane (initially less than 10 ft)</t>
  </si>
  <si>
    <t>R14</t>
  </si>
  <si>
    <t>Add two-way left-turn lane 
(without reducing travel lanes)</t>
  </si>
  <si>
    <t>R15</t>
  </si>
  <si>
    <t>Road Diet (Reduce travel lanes from 4 to 3 and add a two way left-turn and bike lanes)</t>
  </si>
  <si>
    <t>R16</t>
  </si>
  <si>
    <t>Widen shoulder (paved)</t>
  </si>
  <si>
    <t>R17</t>
  </si>
  <si>
    <t>Widen shoulder (unpaved)</t>
  </si>
  <si>
    <t>R18</t>
  </si>
  <si>
    <t>Pave existing shoulder</t>
  </si>
  <si>
    <t>R19</t>
  </si>
  <si>
    <t>Improve horizontal alignment (flatten curves)</t>
  </si>
  <si>
    <t>R20</t>
  </si>
  <si>
    <t>Flatten crest vertical curve</t>
  </si>
  <si>
    <t>R21</t>
  </si>
  <si>
    <t>Improve horizontal and vertical alignments</t>
  </si>
  <si>
    <t>R22</t>
  </si>
  <si>
    <t>Improve curve superelevation</t>
  </si>
  <si>
    <t>R23</t>
  </si>
  <si>
    <t>Convert from two-way to one-way traffic</t>
  </si>
  <si>
    <t>R24</t>
  </si>
  <si>
    <t>R26</t>
  </si>
  <si>
    <t>Install/Upgrade signs with new fluorescent sheeting  (regulatory or warning)</t>
  </si>
  <si>
    <t>R27</t>
  </si>
  <si>
    <t>Install chevron signs on horizontal curves</t>
  </si>
  <si>
    <t>R28</t>
  </si>
  <si>
    <t>Install curve advance warning signs</t>
  </si>
  <si>
    <t>R29</t>
  </si>
  <si>
    <t>Install curve advance warning signs (flashing beacon)</t>
  </si>
  <si>
    <t>R30</t>
  </si>
  <si>
    <t>Install dynamic/variable speed warning signs</t>
  </si>
  <si>
    <t>R31</t>
  </si>
  <si>
    <t>Install delineators, reflectors and/or object markers</t>
  </si>
  <si>
    <t>R32</t>
  </si>
  <si>
    <t>Install edge-lines and centerlines</t>
  </si>
  <si>
    <t>R33</t>
  </si>
  <si>
    <t>Install no-passing line</t>
  </si>
  <si>
    <t>R34</t>
  </si>
  <si>
    <t>Install centerline rumble strips/stripes</t>
  </si>
  <si>
    <t>R35</t>
  </si>
  <si>
    <t>Install edgeline rumble strips/stripes</t>
  </si>
  <si>
    <t>R36</t>
  </si>
  <si>
    <t>Install bike lanes</t>
  </si>
  <si>
    <t>R37</t>
  </si>
  <si>
    <t>Install sidewalk/pathway (to avoid walking along roadway)</t>
  </si>
  <si>
    <t>R38</t>
  </si>
  <si>
    <t>Install pedestrian crossing (with enhanced safety features)</t>
  </si>
  <si>
    <t>R39</t>
  </si>
  <si>
    <t>Install raised pedestrian crossing</t>
  </si>
  <si>
    <t>R40</t>
  </si>
  <si>
    <t>Animal</t>
  </si>
  <si>
    <t>Install animal fencing</t>
  </si>
  <si>
    <t>R42</t>
  </si>
  <si>
    <t>List of Countermeasures (source: HSIP Cycle 8 "Benefit Calculator": http://www.dot.ca.gov/hq/LocalPrograms/HSIP/apply_nowHSIP.htm)</t>
  </si>
  <si>
    <t>Severity</t>
  </si>
  <si>
    <t>KABCO Scale</t>
  </si>
  <si>
    <t>Fatality</t>
  </si>
  <si>
    <t>K</t>
  </si>
  <si>
    <t>Severe Injury</t>
  </si>
  <si>
    <t>A</t>
  </si>
  <si>
    <t>Injury - 
Other Visible</t>
  </si>
  <si>
    <t>B</t>
  </si>
  <si>
    <t>Injury - 
Complaint of Pain</t>
  </si>
  <si>
    <t>C</t>
  </si>
  <si>
    <t>Property Damage Only</t>
  </si>
  <si>
    <t>O</t>
  </si>
  <si>
    <t>Signalized Intersection</t>
  </si>
  <si>
    <t>Non Signalized Intersection</t>
  </si>
  <si>
    <t>Roadway</t>
  </si>
  <si>
    <t>CALCULATING CRASH REDUCTION FACTORS:</t>
  </si>
  <si>
    <t>TBD</t>
  </si>
  <si>
    <t>CRASH REDUCTION FACTORS</t>
  </si>
  <si>
    <t>INTERVENTION TYPE</t>
  </si>
  <si>
    <t>INTERVENTION NAME</t>
  </si>
  <si>
    <t>INTERVENTION LOCATION</t>
  </si>
  <si>
    <t xml:space="preserve">      INTERVENTION 1</t>
  </si>
  <si>
    <t>START</t>
  </si>
  <si>
    <t>END</t>
  </si>
  <si>
    <t>CRASH PERIOD</t>
  </si>
  <si>
    <t>FATAL</t>
  </si>
  <si>
    <t>SEVERE</t>
  </si>
  <si>
    <t>NIGHT</t>
  </si>
  <si>
    <t>ID</t>
  </si>
  <si>
    <t>COUNTERMEASURE</t>
  </si>
  <si>
    <t>DATASET APPLIED</t>
  </si>
  <si>
    <t>LIFE BENEFITS</t>
  </si>
  <si>
    <t>INTERVENTION 1 TOTAL</t>
  </si>
  <si>
    <t>INTERVENTION</t>
  </si>
  <si>
    <t>[SELECT INTERVENTION TYPE]</t>
  </si>
  <si>
    <t>Signal</t>
  </si>
  <si>
    <t>Geometric</t>
  </si>
  <si>
    <t>Operation</t>
  </si>
  <si>
    <t>Active</t>
  </si>
  <si>
    <t>Shield</t>
  </si>
  <si>
    <t>[SELECT LIGHTING]</t>
  </si>
  <si>
    <t>[SELECT SIGNAL]</t>
  </si>
  <si>
    <t>[SELECT OPERATION]</t>
  </si>
  <si>
    <t>[SELECT GEOMETRIC]</t>
  </si>
  <si>
    <t>[SELECT ACTIVE]</t>
  </si>
  <si>
    <t>[SELECT CONTROL]</t>
  </si>
  <si>
    <t>[SELECT SHIELD]</t>
  </si>
  <si>
    <t>EMERGENCY</t>
  </si>
  <si>
    <t>AVERAGE ANNUAL</t>
  </si>
  <si>
    <t>PDO</t>
  </si>
  <si>
    <t>COMPLAINT</t>
  </si>
  <si>
    <t>VISIBLE</t>
  </si>
  <si>
    <t>Emergency</t>
  </si>
  <si>
    <t>ACTIVE</t>
  </si>
  <si>
    <t>ALL</t>
  </si>
  <si>
    <t>TOTAL CRASHES</t>
  </si>
  <si>
    <t xml:space="preserve">      INTERVENTION 2</t>
  </si>
  <si>
    <t xml:space="preserve">      INTERVENTION 3</t>
  </si>
  <si>
    <t xml:space="preserve">      INTERVENTION 4</t>
  </si>
  <si>
    <t xml:space="preserve">      INTERVENTION 5</t>
  </si>
  <si>
    <t>USEFUL LIFE</t>
  </si>
  <si>
    <t>LOCATION</t>
  </si>
  <si>
    <t>[SELECT LOCATION TYPE]</t>
  </si>
  <si>
    <t>Non-Signalized Intersection</t>
  </si>
  <si>
    <t>[D/M/YEAR]</t>
  </si>
  <si>
    <t xml:space="preserve">      ALTERNATIVE A - LOCATION 1</t>
  </si>
  <si>
    <t xml:space="preserve">      ALTERNATIVE A - LOCATION 2</t>
  </si>
  <si>
    <t xml:space="preserve">      ALTERNATIVE A - LOCATION 3</t>
  </si>
  <si>
    <t xml:space="preserve">      ALTERNATIVE A - LOCATION 4</t>
  </si>
  <si>
    <t xml:space="preserve">      ALTERNATIVE A - LOCATION 5</t>
  </si>
  <si>
    <t>10 YEARS</t>
  </si>
  <si>
    <t>20 YEARS</t>
  </si>
  <si>
    <t xml:space="preserve">      ALTERNATIVE B - LOCATION 1</t>
  </si>
  <si>
    <t xml:space="preserve">      ALTERNATIVE B - LOCATION 2</t>
  </si>
  <si>
    <t xml:space="preserve">      ALTERNATIVE B - LOCATION 3</t>
  </si>
  <si>
    <t xml:space="preserve">      ALTERNATIVE B - LOCATION 4</t>
  </si>
  <si>
    <t xml:space="preserve">      ALTERNATIVE B - LOCATION 5</t>
  </si>
  <si>
    <t xml:space="preserve">      ALTERNATIVE C - LOCATION 1</t>
  </si>
  <si>
    <t xml:space="preserve">      ALTERNATIVE D - LOCATION 1</t>
  </si>
  <si>
    <t xml:space="preserve">      ALTERNATIVE D - LOCATION 2</t>
  </si>
  <si>
    <t xml:space="preserve">      ALTERNATIVE C - LOCATION 2</t>
  </si>
  <si>
    <t xml:space="preserve">      ALTERNATIVE C - LOCATION 3</t>
  </si>
  <si>
    <t xml:space="preserve">      ALTERNATIVE D - LOCATION 3</t>
  </si>
  <si>
    <t xml:space="preserve">      ALTERNATIVE C - LOCATION 4</t>
  </si>
  <si>
    <t xml:space="preserve">      ALTERNATIVE D - LOCATION 4</t>
  </si>
  <si>
    <t xml:space="preserve">      ALTERNATIVE D - LOCATION 5</t>
  </si>
  <si>
    <t xml:space="preserve">      ALTERNATIVE C - LOCATION 5</t>
  </si>
  <si>
    <t>Inflation Adjustment Values</t>
  </si>
  <si>
    <t>http://www.dot.ca.gov/hq/tpp/offices/eab/docs/INFRA_TIGER_benefit-cost-analysis-guidance-2017.pdf</t>
  </si>
  <si>
    <t>TIGER/INFRA dictate real discount rate of 7 percent. Can still include 3 percent to show sensitivity.</t>
  </si>
  <si>
    <r>
      <t>FINE PARTICUlATE MATTER (PM</t>
    </r>
    <r>
      <rPr>
        <vertAlign val="subscript"/>
        <sz val="11"/>
        <color theme="1"/>
        <rFont val="Calibri"/>
        <family val="2"/>
        <scheme val="minor"/>
      </rPr>
      <t>2.5</t>
    </r>
    <r>
      <rPr>
        <sz val="11"/>
        <color theme="1"/>
        <rFont val="Calibri"/>
        <family val="2"/>
        <scheme val="minor"/>
      </rPr>
      <t>)</t>
    </r>
  </si>
  <si>
    <r>
      <t>PARTICULATE MATTER (PM</t>
    </r>
    <r>
      <rPr>
        <vertAlign val="subscript"/>
        <sz val="11"/>
        <color theme="1"/>
        <rFont val="Calibri"/>
        <family val="2"/>
        <scheme val="minor"/>
      </rPr>
      <t>10</t>
    </r>
    <r>
      <rPr>
        <sz val="11"/>
        <color theme="1"/>
        <rFont val="Calibri"/>
        <family val="2"/>
        <scheme val="minor"/>
      </rPr>
      <t>)</t>
    </r>
  </si>
  <si>
    <r>
      <t>SULFUR DIOXIDE (SO</t>
    </r>
    <r>
      <rPr>
        <vertAlign val="subscript"/>
        <sz val="11"/>
        <color theme="1"/>
        <rFont val="Calibri"/>
        <family val="2"/>
        <scheme val="minor"/>
      </rPr>
      <t>2</t>
    </r>
    <r>
      <rPr>
        <sz val="11"/>
        <color theme="1"/>
        <rFont val="Calibri"/>
        <family val="2"/>
        <scheme val="minor"/>
      </rPr>
      <t>)</t>
    </r>
  </si>
  <si>
    <r>
      <t>CARBON DIOXIDE (CO</t>
    </r>
    <r>
      <rPr>
        <vertAlign val="subscript"/>
        <sz val="11"/>
        <color theme="1"/>
        <rFont val="Calibri"/>
        <family val="2"/>
        <scheme val="minor"/>
      </rPr>
      <t>2</t>
    </r>
    <r>
      <rPr>
        <sz val="11"/>
        <color theme="1"/>
        <rFont val="Calibri"/>
        <family val="2"/>
        <scheme val="minor"/>
      </rPr>
      <t>)</t>
    </r>
  </si>
  <si>
    <r>
      <t>metric tons CO</t>
    </r>
    <r>
      <rPr>
        <vertAlign val="subscript"/>
        <sz val="11"/>
        <color theme="1"/>
        <rFont val="Calibri"/>
        <family val="2"/>
        <scheme val="minor"/>
      </rPr>
      <t>2</t>
    </r>
    <r>
      <rPr>
        <sz val="11"/>
        <color theme="1"/>
        <rFont val="Calibri"/>
        <family val="2"/>
        <scheme val="minor"/>
      </rPr>
      <t>e/mile</t>
    </r>
  </si>
  <si>
    <r>
      <t>$/METRIC TON OF CO</t>
    </r>
    <r>
      <rPr>
        <vertAlign val="subscript"/>
        <sz val="11"/>
        <color theme="1"/>
        <rFont val="Calibri"/>
        <family val="2"/>
        <scheme val="minor"/>
      </rPr>
      <t>2</t>
    </r>
    <r>
      <rPr>
        <sz val="11"/>
        <color theme="1"/>
        <rFont val="Calibri"/>
        <family val="2"/>
        <scheme val="minor"/>
      </rPr>
      <t>e</t>
    </r>
  </si>
  <si>
    <r>
      <t>per metric ton of CO</t>
    </r>
    <r>
      <rPr>
        <vertAlign val="subscript"/>
        <sz val="11"/>
        <color theme="1"/>
        <rFont val="Calibri"/>
        <family val="2"/>
        <scheme val="minor"/>
      </rPr>
      <t>2</t>
    </r>
  </si>
  <si>
    <t>HOURLY VALUES OF TRAVEL TIMES SAVINGS FOR SURFACE MODES (PRIVATE VEHICLE TRAVEL) - PERSONAL TRIPS</t>
  </si>
  <si>
    <t>HOURLY VALUES OF TRAVEL TIMES SAVINGS FOR SURFACE MODES (PRIVATE VEHICLE TRAVEL) - BUSINESS TRIPS</t>
  </si>
  <si>
    <t>HOURLY VALUES OF TRAVEL TIMES SAVINGS FOR SURFACE MODES (PRIVATE VEHICLE TRAVEL) - ALL TRIP PURPOSES</t>
  </si>
  <si>
    <t>https://www.transportation.gov/office-policy/transportation-policy/revised-departmental-guidance-valuation-travel-time-economic</t>
  </si>
  <si>
    <t>Values apply to all combinations of in-vehicle and other transit time on surface transportation modes. Walk access, waiting, and transfer time in personal travel should be valued at $27.20 per hour for personal travel when actions affect only those elements of travel time.</t>
  </si>
  <si>
    <t>Weighted average based on a typical distribution of local travel by surface modes (see USDOT guidance)</t>
  </si>
  <si>
    <t>TABLE 15</t>
  </si>
  <si>
    <t>TABLE 16</t>
  </si>
  <si>
    <t>IS THIS YOUR BASELINE?</t>
  </si>
  <si>
    <t>[INDICATE IF THIS IS YOUR BASELINE]</t>
  </si>
  <si>
    <t>IS THIS THE BASELINE?</t>
  </si>
  <si>
    <t>TABLE 17</t>
  </si>
  <si>
    <t>TABLE 18</t>
  </si>
  <si>
    <t>INCLUDE RESIDUAL?</t>
  </si>
  <si>
    <t>[INDICATE RESIDUAL CHOICE]</t>
  </si>
  <si>
    <t>RESIDUAL VALUE</t>
  </si>
  <si>
    <t>CUMULATIVE BENEFITS BY RESPONSIBILITY + RESIDUAL</t>
  </si>
  <si>
    <t>ANNUAL TOTAL BENEFITS BY RESPONSIBILITY + RESIDUAL</t>
  </si>
  <si>
    <t>RESIDUAL</t>
  </si>
  <si>
    <t>ANNUAL</t>
  </si>
  <si>
    <t>ESTIMATED AUTO</t>
  </si>
  <si>
    <t>ESTIMATED TRANSIT</t>
  </si>
  <si>
    <t>TRANSIT IMPROVEMENTS?</t>
  </si>
  <si>
    <t>AUTO IMPROVEMENTS?</t>
  </si>
  <si>
    <t>DEFAULT MAX SET AT 20  YEARS</t>
  </si>
  <si>
    <t>https://fred.stlouisfed.org/series/GDPDEF</t>
  </si>
  <si>
    <t>^^Hidden</t>
  </si>
  <si>
    <t>SELECT "NO" FOR ALL BUILD GRANT APPLICATIONS</t>
  </si>
  <si>
    <r>
      <t>CO</t>
    </r>
    <r>
      <rPr>
        <vertAlign val="subscript"/>
        <sz val="11"/>
        <color theme="1" tint="0.499984740745262"/>
        <rFont val="Calibri"/>
        <family val="2"/>
        <scheme val="minor"/>
      </rPr>
      <t>2</t>
    </r>
    <r>
      <rPr>
        <sz val="11"/>
        <color theme="1" tint="0.499984740745262"/>
        <rFont val="Calibri"/>
        <family val="2"/>
        <scheme val="minor"/>
      </rPr>
      <t>e PER PASSENGER VEHICLE VMT</t>
    </r>
  </si>
  <si>
    <t>Bureau of Economic Analysis, National Income and Product Accounts, Table 1.1.9, "Implicit Price Deflators for Gross Domestic Product" (March 2018)</t>
  </si>
  <si>
    <t>Average Person Trip Length by Mode and Purpose, NHTS (2017)</t>
  </si>
  <si>
    <t>https://nhts.ornl.gov/</t>
  </si>
  <si>
    <t>NHTS, 2017</t>
  </si>
  <si>
    <t>Travel Day Person Trips (in millions), NHTSA 2017</t>
  </si>
  <si>
    <t>NHTS, 2017 and NHTS, 2009</t>
  </si>
  <si>
    <t>https://nhts.ornl.gov/tables09/ae/work/Job64228.html</t>
  </si>
  <si>
    <t>Summary of Return on Investment</t>
  </si>
  <si>
    <t>7% Discount Rate</t>
  </si>
  <si>
    <t>Net Present Value</t>
  </si>
  <si>
    <t>Internal Rate of Return</t>
  </si>
  <si>
    <t>Safety</t>
  </si>
  <si>
    <t>Collission Cost Savings</t>
  </si>
  <si>
    <t>Economic Competitiveness</t>
  </si>
  <si>
    <t>Benefit-Cost Ratio</t>
  </si>
  <si>
    <t>State of Good Repair</t>
  </si>
  <si>
    <t>Vehicle-Miles Travelled Reduced</t>
  </si>
  <si>
    <t>Traffic Congestion Cost Savings</t>
  </si>
  <si>
    <t>Total Jobs Created</t>
  </si>
  <si>
    <t>Environmental Protection</t>
  </si>
  <si>
    <t>Metric Tons of Greenhouse Gases and Criteria Pollutants Reducted</t>
  </si>
  <si>
    <t>Environmental Damage or Mitigation Costs Reduced</t>
  </si>
  <si>
    <t>Quality of Life</t>
  </si>
  <si>
    <t>Non-Recreational Bicycle and Pedestrian Trips</t>
  </si>
  <si>
    <t>Newly Active Persons</t>
  </si>
  <si>
    <t>Total Costs</t>
  </si>
  <si>
    <t>3.2:1</t>
  </si>
  <si>
    <t>(ALT D)</t>
  </si>
  <si>
    <r>
      <t>Bureau of Economic Analysis, National Income and Product Accounts, Table 1.1.9, "Implicit Price Deflators for Gross Domestic Product" (</t>
    </r>
    <r>
      <rPr>
        <b/>
        <sz val="10"/>
        <color theme="1" tint="0.499984740745262"/>
        <rFont val="Century Gothic"/>
        <family val="2"/>
      </rPr>
      <t>Q4 2019</t>
    </r>
    <r>
      <rPr>
        <sz val="10"/>
        <color theme="1" tint="0.499984740745262"/>
        <rFont val="Century Gothic"/>
        <family val="2"/>
      </rPr>
      <t>)</t>
    </r>
  </si>
  <si>
    <r>
      <t>TIGER Benefit-Cost Analysis (BCA) Resource Guide (</t>
    </r>
    <r>
      <rPr>
        <b/>
        <sz val="10"/>
        <color theme="1" tint="0.499984740745262"/>
        <rFont val="Century Gothic"/>
        <family val="2"/>
      </rPr>
      <t>2020</t>
    </r>
    <r>
      <rPr>
        <sz val="10"/>
        <color theme="1" tint="0.499984740745262"/>
        <rFont val="Century Gothic"/>
        <family val="2"/>
      </rPr>
      <t>)</t>
    </r>
  </si>
  <si>
    <r>
      <t xml:space="preserve">Revised Departmental Guidance on Valuation of Travel Time in Economic Analysis
</t>
    </r>
    <r>
      <rPr>
        <b/>
        <sz val="10"/>
        <color theme="1" tint="0.499984740745262"/>
        <rFont val="Century Gothic"/>
        <family val="2"/>
      </rPr>
      <t>** via the 2020 TIGER BUILD BCA guidance PDF</t>
    </r>
  </si>
  <si>
    <t xml:space="preserve">            </t>
  </si>
  <si>
    <t>https://www.epa.gov/sites/production/files/2016-12/documents/sc_co2_tsd_august_2016.pdf</t>
  </si>
  <si>
    <t>Applicants should carefully note whether their emissions
data is reported in short tons or metric tons. A metric ton
is equal to 1.1015 short tons.</t>
  </si>
  <si>
    <t>https://www.nhtsa.gov/sites/nhtsa.dot.gov/files/documents/ld_cafe_co2_nhtsa_2127-al76_epa_pria_181016.pdf</t>
  </si>
  <si>
    <t>Trail- Commerce Ave to Green Dr</t>
  </si>
  <si>
    <t>Location #2,  Intersections A,C,D,E,F</t>
  </si>
  <si>
    <t>Location #3 Trail, Intersection B</t>
  </si>
  <si>
    <t>Commerce + Elm</t>
  </si>
  <si>
    <t xml:space="preserve"> Location #4-Intersections G,H,J,K,L,M,N,O,P</t>
  </si>
  <si>
    <t>multiple</t>
  </si>
  <si>
    <t>Location #5 Intersection I</t>
  </si>
  <si>
    <t>Taylor + Green</t>
  </si>
  <si>
    <t>Combined CRF</t>
  </si>
  <si>
    <t>Exisiting</t>
  </si>
  <si>
    <t>Students Trips</t>
  </si>
  <si>
    <t>Social/Rec Trips</t>
  </si>
  <si>
    <t>Utilitarian</t>
  </si>
  <si>
    <t>Split</t>
  </si>
  <si>
    <t>BASELINE</t>
  </si>
  <si>
    <t>DEMAND ESTIMATES</t>
  </si>
  <si>
    <t>Estimates from Comprable Trails</t>
  </si>
  <si>
    <t>Benefit-Cost Analysis Guideance for Discretionary Grant Programs. Table A-1 (2021)</t>
  </si>
  <si>
    <t>Benefit-Cost Analysis Guideance for Discretionary Grant Programs. Table A-7 (2021)</t>
  </si>
  <si>
    <t>Benefit-Cost Analysis Guideance for Discretionary Grant Programs. Table A-6 (2021)</t>
  </si>
  <si>
    <t>Benefit-Cost Analysis Guideance for Discretionary Grant Programs. Table A-5 (2021)</t>
  </si>
  <si>
    <t>Insert forecasts for population, employment, K-12 student, and college student at the Transportation Analysis Zone (TAZ) level. Include TAZs that are within 3 miles of the project.</t>
  </si>
  <si>
    <t>Estimating the External Costs of Driving in San Francisco. SPUR, September 1, 2005,</t>
  </si>
  <si>
    <t>https://www.spur.org/publications/urbanist-article/2005-09-01/estimating-external-costs-driving-san-francisco</t>
  </si>
  <si>
    <t>Baseline</t>
  </si>
  <si>
    <t>Connecting Communities</t>
  </si>
  <si>
    <t>Overall Estimate</t>
  </si>
  <si>
    <t>PedShare</t>
  </si>
  <si>
    <t>PedEstimate</t>
  </si>
  <si>
    <t>BikeEstimate</t>
  </si>
  <si>
    <t>Project Wide</t>
  </si>
  <si>
    <t>Paths</t>
  </si>
  <si>
    <t>ANNUAL BENEFITS (EMISSIONS DISCOUNTED 3%, EVERYTHING ELSE 7%)</t>
  </si>
  <si>
    <t>OLD CO2</t>
  </si>
  <si>
    <t>Year -7</t>
  </si>
  <si>
    <t>Year -6</t>
  </si>
  <si>
    <t>Year -5</t>
  </si>
  <si>
    <t>Year -4</t>
  </si>
  <si>
    <t>Year -3</t>
  </si>
  <si>
    <t>Year -2</t>
  </si>
  <si>
    <t>Year -1</t>
  </si>
  <si>
    <t>Year 0</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</si>
  <si>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</si>
  <si>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</si>
  <si>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</si>
  <si>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</si>
  <si>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</si>
  <si>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</si>
  <si>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</si>
  <si>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</si>
  <si>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</si>
  <si>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</si>
  <si>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</si>
  <si>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</si>
  <si>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</si>
  <si>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</si>
  <si>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</si>
  <si>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</si>
  <si>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</si>
  <si>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</si>
  <si>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</si>
  <si>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</si>
  <si>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Carbon Benefits (BY RESPONSIBILITY, DISCOUNTED 3%)</t>
  </si>
  <si>
    <t>Damage Cost of Nox</t>
  </si>
  <si>
    <t>Damage Cost of PM2.5</t>
  </si>
  <si>
    <t>Damage Cost of SO2</t>
  </si>
  <si>
    <t>per metric ton of Nox</t>
  </si>
  <si>
    <t>per metric ton of SO2</t>
  </si>
  <si>
    <t>per metric ton of PM2.5</t>
  </si>
  <si>
    <t>PICKUP/LIGHT DUTY TRUCK</t>
  </si>
  <si>
    <t>Demand Estimate</t>
  </si>
  <si>
    <t>Population Growth Rate</t>
  </si>
  <si>
    <t>Daily Trips</t>
  </si>
  <si>
    <t>CRASH DATA</t>
  </si>
  <si>
    <t>CRASH DAMAGE COSTS</t>
  </si>
  <si>
    <t>Name</t>
  </si>
  <si>
    <t>SERIOUS</t>
  </si>
  <si>
    <t>MAIS LEVEL</t>
  </si>
  <si>
    <t>UNIT VALUE</t>
  </si>
  <si>
    <t>MODERATE</t>
  </si>
  <si>
    <t>MINOR</t>
  </si>
  <si>
    <t xml:space="preserve">PDO </t>
  </si>
  <si>
    <t>CRITICAL</t>
  </si>
  <si>
    <t>BUILD SCENARIO</t>
  </si>
  <si>
    <t>VMT</t>
  </si>
  <si>
    <t>RESULTS</t>
  </si>
  <si>
    <t xml:space="preserve">       BASELINE</t>
  </si>
  <si>
    <t xml:space="preserve">     BUILD SCENARIO</t>
  </si>
  <si>
    <t>IF YOU SELECTED "SPECIFIC VALUES", ENTER COLLISION DATA IN THE CELLS TO THE LEFT. IF YOU SELECTED "GENERAL ESTIMATES" or "CRF", LEAVE THE CELLS TO THE LEFT BLANK.</t>
  </si>
  <si>
    <t>DEMAND METHOD</t>
  </si>
  <si>
    <t>[INDICATE DEMAND METHOD]</t>
  </si>
  <si>
    <t>PEER LOCATIONS</t>
  </si>
  <si>
    <t>COUNTS/CONNECTIVITY</t>
  </si>
  <si>
    <t>NET BENEFITS (Total, Undiscounted)</t>
  </si>
  <si>
    <t>Cost-benefit calculations for BUILD Scenario using inputs from the "UPFRONTS", "ACS DATA", "TAZ DATA", and "OPTIONAL: PROPERTY DATA" worksheets.</t>
  </si>
  <si>
    <t>BikeShare</t>
  </si>
  <si>
    <t xml:space="preserve">TOTAL BENEFITS </t>
  </si>
  <si>
    <t>NET Carbon Benefits (Undiscounted)</t>
  </si>
  <si>
    <t>NET BENEFITS w/o Carbon (Undiscounted)</t>
  </si>
  <si>
    <t>TOTAL CAPITAL COSTS (RAW, UNDISCOUNTED)</t>
  </si>
  <si>
    <t>TOTAL ECONOMIC COMPETITIVENESS BENEFITS</t>
  </si>
  <si>
    <t>BICYCLE AND PEDESTRIAN TRIPS</t>
  </si>
  <si>
    <t>Maintenance Costs (Dis-benefit)</t>
  </si>
  <si>
    <t xml:space="preserve">Estiamted Annual Benefits </t>
  </si>
  <si>
    <t>Discounted Benefits and Costs</t>
  </si>
  <si>
    <t>BENEFITS</t>
  </si>
  <si>
    <t xml:space="preserve">This model measures the net monetized value of benefits (what society would be willing to pay to have a project built) and costs (the total capital, maintenance, and external costs of that project) for proposed bike/ped projects and adheres to RAISE grant application guidelines. Monetized benefits and costs have been discounted at a 7% discount rate (except for carbon benefits which have been discounted at 3%) over a 20-year evaluation period following completion of project construction and 20 years of project benefits. </t>
  </si>
  <si>
    <t>00-2021-126</t>
  </si>
  <si>
    <t>Marlee Henninge</t>
  </si>
  <si>
    <t>Sunset Drive/Monlieu Avenue Road Diet and Sidepath</t>
  </si>
  <si>
    <t>Install pedestrian crossing with enhanced safety features(S.I.)</t>
  </si>
  <si>
    <t>High Point RAISE - Project 3 Sunset/Monlieu Avenue Road Diet and Sidepath</t>
  </si>
  <si>
    <t>Road Diet</t>
  </si>
  <si>
    <t>Pedestrian Crossing</t>
  </si>
  <si>
    <t>The Safer Affordable Fuel-Efficient Vehicles
Rule for MY2021-MY2026 Passenger Cars, 
and Light Trucks Preliminary Regulatory
Impact Analysis (October 2018)</t>
  </si>
  <si>
    <t>This spreadsheet contains confidential business information. Worksheets with confidential business information are marked with CBI in the worksheet name.</t>
  </si>
  <si>
    <t>2021 RAISE GRANT</t>
  </si>
  <si>
    <t xml:space="preserve">VMT REDUCTIONS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</si>
</sst>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0_)"/>
    <numFmt numFmtId="167" formatCode="#,##0_)"/>
    <numFmt numFmtId="168" formatCode="0.0_W"/>
    <numFmt numFmtId="169" formatCode="#,##0.0000000_);[Red]\(#,##0.0000000\)"/>
    <numFmt numFmtId="170" formatCode="0.0000000"/>
    <numFmt numFmtId="171" formatCode="0.000"/>
    <numFmt numFmtId="172" formatCode="m/d/yyyy;@"/>
    <numFmt numFmtId="173" formatCode="0.0000"/>
    <numFmt numFmtId="174" formatCode="0.00000"/>
    <numFmt numFmtId="175" formatCode="#,##0.0"/>
    <numFmt numFmtId="176" formatCode="_(* #,##0_);_(* \(#,##0\);_(* &quot;-&quot;??_);_(@_)"/>
    <numFmt numFmtId="177" formatCode="&quot;$&quot;#,##0.0000_);[Red]\(&quot;$&quot;#,##0.0000\)"/>
    <numFmt numFmtId="178" formatCode="0.0%"/>
    <numFmt numFmtId="179" formatCode="0.00000000"/>
    <numFmt numFmtId="180" formatCode="0.000000"/>
    <numFmt numFmtId="181" formatCode="_(&quot;$&quot;* #,##0_);_(&quot;$&quot;* \(#,##0\);_(&quot;$&quot;* &quot;-&quot;??_);_(@_)"/>
    <numFmt numFmtId="182" formatCode="_(&quot;$&quot;* #,##0.0_);_(&quot;$&quot;* \(#,##0.0\);_(&quot;$&quot;* &quot;-&quot;??_);_(@_)"/>
    <numFmt numFmtId="183" formatCode="0.000000000"/>
    <numFmt numFmtId="184" formatCode="&quot;$&quot;#,##0.000_);[Red]\(&quot;$&quot;#,##0.000\)"/>
    <numFmt numFmtId="185" formatCode="0.0000000000"/>
  </numFmts>
  <fonts count="1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theme="1" tint="0.499984740745262"/>
      <name val="Century Gothic"/>
      <family val="2"/>
    </font>
    <font>
      <sz val="10"/>
      <color rgb="FF008000"/>
      <name val="Century Gothic"/>
      <family val="2"/>
    </font>
    <font>
      <sz val="10"/>
      <color theme="0"/>
      <name val="Century Gothic"/>
      <family val="2"/>
    </font>
    <font>
      <sz val="10"/>
      <color theme="0" tint="-0.499984740745262"/>
      <name val="Century Gothic"/>
      <family val="2"/>
    </font>
    <font>
      <sz val="10"/>
      <color theme="1"/>
      <name val="Arial"/>
      <family val="2"/>
    </font>
    <font>
      <b/>
      <sz val="18"/>
      <color theme="3"/>
      <name val="Calibri Light"/>
      <family val="2"/>
      <scheme val="major"/>
    </font>
    <font>
      <sz val="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Verdana"/>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2"/>
      <name val="Helv"/>
    </font>
    <font>
      <sz val="8"/>
      <name val="Helv"/>
    </font>
    <font>
      <sz val="12"/>
      <name val="Helv"/>
      <family val="2"/>
    </font>
    <font>
      <b/>
      <sz val="12"/>
      <name val="Helv"/>
      <family val="2"/>
    </font>
    <font>
      <sz val="10"/>
      <name val="Helv"/>
      <family val="2"/>
    </font>
    <font>
      <sz val="9"/>
      <name val="Helv"/>
      <family val="2"/>
    </font>
    <font>
      <vertAlign val="superscript"/>
      <sz val="12"/>
      <name val="Helv"/>
      <family val="2"/>
    </font>
    <font>
      <sz val="10"/>
      <name val="Helv"/>
    </font>
    <font>
      <b/>
      <sz val="10"/>
      <name val="Helv"/>
      <family val="2"/>
    </font>
    <font>
      <b/>
      <sz val="9"/>
      <name val="Helv"/>
      <family val="2"/>
    </font>
    <font>
      <sz val="8.5"/>
      <name val="Helv"/>
      <family val="2"/>
    </font>
    <font>
      <sz val="8"/>
      <name val="Helv"/>
      <family val="2"/>
    </font>
    <font>
      <sz val="12"/>
      <name val="Helv"/>
    </font>
    <font>
      <vertAlign val="superscript"/>
      <sz val="12"/>
      <name val="Helv"/>
    </font>
    <font>
      <b/>
      <sz val="14"/>
      <name val="Helv"/>
      <family val="2"/>
    </font>
    <font>
      <b/>
      <sz val="14"/>
      <name val="Helv"/>
    </font>
    <font>
      <b/>
      <sz val="10"/>
      <name val="Helv"/>
    </font>
    <font>
      <sz val="11"/>
      <color rgb="FF000000"/>
      <name val="Calibri"/>
      <family val="2"/>
      <scheme val="minor"/>
    </font>
    <font>
      <b/>
      <sz val="10"/>
      <color theme="0"/>
      <name val="Century Gothic"/>
      <family val="2"/>
    </font>
    <font>
      <sz val="10"/>
      <color theme="0" tint="-0.249977111117893"/>
      <name val="Wingdings 3"/>
      <family val="1"/>
      <charset val="2"/>
    </font>
    <font>
      <sz val="10"/>
      <color theme="1" tint="0.499984740745262"/>
      <name val="Arial"/>
      <family val="2"/>
    </font>
    <font>
      <u/>
      <sz val="11"/>
      <color theme="10"/>
      <name val="Calibri"/>
      <family val="2"/>
      <scheme val="minor"/>
    </font>
    <font>
      <sz val="11"/>
      <color theme="1" tint="0.499984740745262"/>
      <name val="Century Gothic"/>
      <family val="2"/>
    </font>
    <font>
      <sz val="10"/>
      <color theme="1"/>
      <name val="Century Gothic"/>
      <family val="2"/>
    </font>
    <font>
      <sz val="8"/>
      <color theme="1"/>
      <name val="Century Gothic"/>
      <family val="2"/>
    </font>
    <font>
      <b/>
      <sz val="24"/>
      <color rgb="FF760000"/>
      <name val="Century Gothic"/>
      <family val="2"/>
    </font>
    <font>
      <b/>
      <sz val="10"/>
      <color theme="1"/>
      <name val="Century Gothic"/>
      <family val="2"/>
    </font>
    <font>
      <sz val="8"/>
      <color theme="0"/>
      <name val="Century Gothic"/>
      <family val="2"/>
    </font>
    <font>
      <sz val="11"/>
      <color theme="0" tint="-0.499984740745262"/>
      <name val="Calibri"/>
      <family val="2"/>
      <scheme val="minor"/>
    </font>
    <font>
      <sz val="11"/>
      <color theme="1"/>
      <name val="Calibri"/>
      <family val="2"/>
      <scheme val="minor"/>
    </font>
    <font>
      <b/>
      <sz val="24"/>
      <color rgb="FF008000"/>
      <name val="Century Gothic"/>
      <family val="2"/>
    </font>
    <font>
      <sz val="11"/>
      <color theme="1"/>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b/>
      <sz val="11"/>
      <color theme="0"/>
      <name val="Century Gothic"/>
      <family val="2"/>
    </font>
    <font>
      <sz val="11"/>
      <color theme="0"/>
      <name val="Century Gothic"/>
      <family val="2"/>
    </font>
    <font>
      <sz val="11"/>
      <color theme="0" tint="-0.499984740745262"/>
      <name val="Calibri"/>
      <family val="2"/>
      <scheme val="minor"/>
    </font>
    <font>
      <sz val="10"/>
      <color theme="0" tint="-0.249977111117893"/>
      <name val="Wingdings 3"/>
      <family val="1"/>
      <charset val="2"/>
    </font>
    <font>
      <sz val="10"/>
      <color theme="0" tint="-0.499984740745262"/>
      <name val="Century Gothic"/>
      <family val="2"/>
    </font>
    <font>
      <sz val="10"/>
      <color theme="0" tint="-0.499984740745262"/>
      <name val="Calibri"/>
      <family val="2"/>
      <scheme val="minor"/>
    </font>
    <font>
      <sz val="10"/>
      <color theme="0" tint="-0.249977111117893"/>
      <name val="Calibri Light"/>
      <family val="2"/>
      <scheme val="major"/>
    </font>
    <font>
      <b/>
      <sz val="11"/>
      <color theme="0"/>
      <name val="Calibri"/>
      <family val="2"/>
      <scheme val="minor"/>
    </font>
    <font>
      <sz val="11"/>
      <color theme="0"/>
      <name val="Calibri"/>
      <family val="2"/>
      <scheme val="minor"/>
    </font>
    <font>
      <sz val="10"/>
      <color theme="1" tint="0.499984740745262"/>
      <name val="Calibri"/>
      <family val="2"/>
      <scheme val="minor"/>
    </font>
    <font>
      <b/>
      <sz val="24"/>
      <color rgb="FF008000"/>
      <name val="Century Gothic"/>
      <family val="2"/>
    </font>
    <font>
      <sz val="10"/>
      <color theme="1" tint="0.499984740745262"/>
      <name val="Century Gothic"/>
      <family val="2"/>
    </font>
    <font>
      <sz val="12"/>
      <color theme="1" tint="0.499984740745262"/>
      <name val="Century Gothic"/>
      <family val="2"/>
    </font>
    <font>
      <sz val="11"/>
      <color theme="1"/>
      <name val="Century Gothic"/>
      <family val="2"/>
    </font>
    <font>
      <sz val="10"/>
      <color rgb="FF008000"/>
      <name val="Century Gothic"/>
      <family val="2"/>
    </font>
    <font>
      <sz val="10"/>
      <color theme="0"/>
      <name val="Century Gothic"/>
      <family val="2"/>
    </font>
    <font>
      <u/>
      <sz val="10"/>
      <color theme="1" tint="0.499984740745262"/>
      <name val="Century Gothic"/>
      <family val="2"/>
    </font>
    <font>
      <sz val="11"/>
      <color theme="1" tint="0.499984740745262"/>
      <name val="Calibri"/>
      <family val="2"/>
      <scheme val="minor"/>
    </font>
    <font>
      <vertAlign val="subscript"/>
      <sz val="11"/>
      <color theme="1"/>
      <name val="Calibri"/>
      <family val="2"/>
      <scheme val="minor"/>
    </font>
    <font>
      <sz val="11"/>
      <color theme="1"/>
      <name val="Century Gothic"/>
      <family val="2"/>
    </font>
    <font>
      <b/>
      <sz val="24"/>
      <color rgb="FF008000"/>
      <name val="Century Gothic"/>
      <family val="2"/>
    </font>
    <font>
      <sz val="12"/>
      <color theme="1" tint="0.499984740745262"/>
      <name val="Century Gothic"/>
      <family val="2"/>
    </font>
    <font>
      <sz val="10"/>
      <color rgb="FF008000"/>
      <name val="Century Gothic"/>
      <family val="2"/>
    </font>
    <font>
      <sz val="10"/>
      <color theme="1" tint="0.499984740745262"/>
      <name val="Century Gothic"/>
      <family val="2"/>
    </font>
    <font>
      <sz val="10"/>
      <color theme="0" tint="-0.499984740745262"/>
      <name val="Century Gothic"/>
      <family val="2"/>
    </font>
    <font>
      <sz val="10"/>
      <color theme="0" tint="-0.249977111117893"/>
      <name val="Wingdings 3"/>
      <family val="1"/>
      <charset val="2"/>
    </font>
    <font>
      <b/>
      <sz val="11"/>
      <color theme="0"/>
      <name val="Century Gothic"/>
      <family val="2"/>
    </font>
    <font>
      <sz val="11"/>
      <color theme="0"/>
      <name val="Century Gothic"/>
      <family val="2"/>
    </font>
    <font>
      <b/>
      <sz val="11"/>
      <color rgb="FF008000"/>
      <name val="Century Gothic"/>
      <family val="2"/>
    </font>
    <font>
      <sz val="11"/>
      <color rgb="FF008000"/>
      <name val="Century Gothic"/>
      <family val="2"/>
    </font>
    <font>
      <sz val="11"/>
      <color theme="1" tint="0.499984740745262"/>
      <name val="Century Gothic"/>
      <family val="2"/>
    </font>
    <font>
      <b/>
      <sz val="11"/>
      <color theme="1" tint="0.499984740745262"/>
      <name val="Century Gothic"/>
      <family val="2"/>
    </font>
    <font>
      <sz val="10"/>
      <color rgb="FFC00000"/>
      <name val="Century Gothic"/>
      <family val="2"/>
    </font>
    <font>
      <sz val="11"/>
      <color rgb="FFC00000"/>
      <name val="Century Gothic"/>
      <family val="2"/>
    </font>
    <font>
      <b/>
      <sz val="10"/>
      <color theme="1" tint="0.499984740745262"/>
      <name val="Century Gothic"/>
      <family val="2"/>
    </font>
    <font>
      <sz val="8"/>
      <name val="Arial"/>
      <family val="2"/>
    </font>
    <font>
      <u/>
      <sz val="11"/>
      <color theme="0" tint="-0.499984740745262"/>
      <name val="Calibri"/>
      <family val="2"/>
      <scheme val="minor"/>
    </font>
    <font>
      <vertAlign val="subscript"/>
      <sz val="11"/>
      <color theme="1" tint="0.499984740745262"/>
      <name val="Calibri"/>
      <family val="2"/>
      <scheme val="minor"/>
    </font>
    <font>
      <sz val="10"/>
      <color rgb="FFFF0000"/>
      <name val="Century Gothic"/>
      <family val="2"/>
    </font>
    <font>
      <b/>
      <sz val="12"/>
      <color theme="1"/>
      <name val="Calibri"/>
      <family val="2"/>
      <scheme val="minor"/>
    </font>
    <font>
      <sz val="8"/>
      <name val="Calibri"/>
      <family val="2"/>
      <scheme val="minor"/>
    </font>
    <font>
      <sz val="10"/>
      <name val="Century Gothic"/>
      <family val="2"/>
    </font>
    <font>
      <sz val="11"/>
      <color rgb="FF808080"/>
      <name val="Calibri"/>
      <family val="2"/>
      <scheme val="minor"/>
    </font>
    <font>
      <b/>
      <sz val="12"/>
      <color rgb="FF008000"/>
      <name val="Century Gothic"/>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5"/>
      </patternFill>
    </fill>
    <fill>
      <patternFill patternType="solid">
        <fgColor indexed="55"/>
      </patternFill>
    </fill>
    <fill>
      <patternFill patternType="solid">
        <fgColor indexed="42"/>
      </patternFill>
    </fill>
    <fill>
      <patternFill patternType="solid">
        <fgColor indexed="26"/>
      </patternFill>
    </fill>
    <fill>
      <patternFill patternType="solid">
        <fgColor indexed="43"/>
      </patternFill>
    </fill>
    <fill>
      <patternFill patternType="solid">
        <fgColor indexed="22"/>
        <bgColor indexed="9"/>
      </patternFill>
    </fill>
    <fill>
      <patternFill patternType="solid">
        <fgColor indexed="22"/>
        <bgColor indexed="55"/>
      </patternFill>
    </fill>
    <fill>
      <patternFill patternType="solid">
        <fgColor theme="0" tint="-0.34998626667073579"/>
        <bgColor indexed="64"/>
      </patternFill>
    </fill>
    <fill>
      <gradientFill degree="90">
        <stop position="0">
          <color rgb="FFFEFEFE"/>
        </stop>
        <stop position="1">
          <color rgb="FFF1F4F8"/>
        </stop>
      </gradientFill>
    </fill>
    <fill>
      <patternFill patternType="solid">
        <fgColor rgb="FF008000"/>
        <bgColor indexed="64"/>
      </patternFill>
    </fill>
    <fill>
      <patternFill patternType="solid">
        <fgColor theme="0"/>
        <bgColor auto="1"/>
      </patternFill>
    </fill>
    <fill>
      <patternFill patternType="solid">
        <fgColor theme="1" tint="0.499984740745262"/>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760000"/>
        <bgColor indexed="64"/>
      </patternFill>
    </fill>
    <fill>
      <patternFill patternType="solid">
        <fgColor theme="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249977111117893"/>
        <bgColor indexed="64"/>
      </patternFill>
    </fill>
    <fill>
      <patternFill patternType="solid">
        <fgColor theme="4" tint="0.59999389629810485"/>
        <bgColor indexed="64"/>
      </patternFill>
    </fill>
  </fills>
  <borders count="1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auto="1"/>
      </bottom>
      <diagonal/>
    </border>
    <border>
      <left/>
      <right/>
      <top/>
      <bottom style="hair">
        <color auto="1"/>
      </bottom>
      <diagonal/>
    </border>
    <border>
      <left/>
      <right/>
      <top/>
      <bottom style="thin">
        <color indexed="22"/>
      </bottom>
      <diagonal/>
    </border>
    <border>
      <left/>
      <right/>
      <top/>
      <bottom style="hair">
        <color indexed="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diagonal/>
    </border>
    <border>
      <left/>
      <right/>
      <top style="thin">
        <color theme="0"/>
      </top>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thin">
        <color theme="0"/>
      </top>
      <bottom/>
      <diagonal/>
    </border>
    <border>
      <left/>
      <right style="thin">
        <color theme="1" tint="0.499984740745262"/>
      </right>
      <top style="thin">
        <color theme="0"/>
      </top>
      <bottom/>
      <diagonal/>
    </border>
    <border>
      <left style="dotted">
        <color theme="1" tint="0.499984740745262"/>
      </left>
      <right style="dotted">
        <color theme="1" tint="0.499984740745262"/>
      </right>
      <top style="dotted">
        <color theme="1" tint="0.499984740745262"/>
      </top>
      <bottom/>
      <diagonal/>
    </border>
    <border>
      <left style="dotted">
        <color theme="1" tint="0.499984740745262"/>
      </left>
      <right style="dashed">
        <color theme="0" tint="-0.499984740745262"/>
      </right>
      <top style="dotted">
        <color theme="1" tint="0.499984740745262"/>
      </top>
      <bottom style="dotted">
        <color theme="1" tint="0.499984740745262"/>
      </bottom>
      <diagonal/>
    </border>
    <border>
      <left style="dotted">
        <color theme="1" tint="0.499984740745262"/>
      </left>
      <right style="dashed">
        <color theme="1" tint="0.499984740745262"/>
      </right>
      <top style="dotted">
        <color theme="1" tint="0.499984740745262"/>
      </top>
      <bottom style="dotted">
        <color theme="1" tint="0.499984740745262"/>
      </bottom>
      <diagonal/>
    </border>
    <border>
      <left/>
      <right/>
      <top style="dotted">
        <color theme="1" tint="0.499984740745262"/>
      </top>
      <bottom/>
      <diagonal/>
    </border>
    <border>
      <left/>
      <right/>
      <top/>
      <bottom style="thin">
        <color indexed="64"/>
      </bottom>
      <diagonal/>
    </border>
    <border>
      <left/>
      <right style="thin">
        <color theme="0"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dotted">
        <color theme="1" tint="0.499984740745262"/>
      </right>
      <top style="thin">
        <color theme="1" tint="0.499984740745262"/>
      </top>
      <bottom style="dotted">
        <color theme="1" tint="0.499984740745262"/>
      </bottom>
      <diagonal/>
    </border>
    <border>
      <left style="dotted">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dotted">
        <color theme="1" tint="0.499984740745262"/>
      </bottom>
      <diagonal/>
    </border>
    <border>
      <left style="dotted">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style="thin">
        <color theme="1" tint="0.499984740745262"/>
      </right>
      <top style="dotted">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style="thin">
        <color theme="1" tint="0.499984740745262"/>
      </bottom>
      <diagonal/>
    </border>
    <border>
      <left style="thin">
        <color theme="1" tint="0.499984740745262"/>
      </left>
      <right style="dotted">
        <color theme="1" tint="0.499984740745262"/>
      </right>
      <top style="thin">
        <color theme="1" tint="0.499984740745262"/>
      </top>
      <bottom style="thin">
        <color theme="1" tint="0.499984740745262"/>
      </bottom>
      <diagonal/>
    </border>
    <border>
      <left style="dotted">
        <color theme="1" tint="0.499984740745262"/>
      </left>
      <right style="thin">
        <color theme="1" tint="0.499984740745262"/>
      </right>
      <top style="thin">
        <color theme="1" tint="0.499984740745262"/>
      </top>
      <bottom style="thin">
        <color theme="1" tint="0.499984740745262"/>
      </bottom>
      <diagonal/>
    </border>
    <border>
      <left style="dotted">
        <color theme="1" tint="0.499984740745262"/>
      </left>
      <right style="dotted">
        <color theme="1" tint="0.499984740745262"/>
      </right>
      <top style="thin">
        <color theme="1" tint="0.499984740745262"/>
      </top>
      <bottom/>
      <diagonal/>
    </border>
    <border>
      <left style="dotted">
        <color theme="1" tint="0.499984740745262"/>
      </left>
      <right style="dotted">
        <color theme="1" tint="0.499984740745262"/>
      </right>
      <top/>
      <bottom/>
      <diagonal/>
    </border>
    <border>
      <left style="dotted">
        <color theme="1" tint="0.499984740745262"/>
      </left>
      <right style="dotted">
        <color theme="1" tint="0.499984740745262"/>
      </right>
      <top/>
      <bottom style="thin">
        <color theme="1" tint="0.499984740745262"/>
      </bottom>
      <diagonal/>
    </border>
    <border>
      <left style="dotted">
        <color theme="1" tint="0.499984740745262"/>
      </left>
      <right style="thin">
        <color theme="1" tint="0.499984740745262"/>
      </right>
      <top style="thin">
        <color theme="1" tint="0.499984740745262"/>
      </top>
      <bottom/>
      <diagonal/>
    </border>
    <border>
      <left style="dotted">
        <color theme="1" tint="0.499984740745262"/>
      </left>
      <right style="thin">
        <color theme="1" tint="0.499984740745262"/>
      </right>
      <top/>
      <bottom/>
      <diagonal/>
    </border>
    <border>
      <left style="dotted">
        <color theme="1" tint="0.499984740745262"/>
      </left>
      <right style="thin">
        <color theme="1" tint="0.499984740745262"/>
      </right>
      <top/>
      <bottom style="dotted">
        <color theme="1" tint="0.499984740745262"/>
      </bottom>
      <diagonal/>
    </border>
    <border>
      <left style="dotted">
        <color theme="1" tint="0.499984740745262"/>
      </left>
      <right style="thin">
        <color theme="1" tint="0.499984740745262"/>
      </right>
      <top/>
      <bottom style="thin">
        <color theme="1" tint="0.499984740745262"/>
      </bottom>
      <diagonal/>
    </border>
    <border>
      <left style="dotted">
        <color theme="1" tint="0.499984740745262"/>
      </left>
      <right style="dotted">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dotted">
        <color theme="1" tint="0.499984740745262"/>
      </right>
      <top style="dotted">
        <color theme="1" tint="0.499984740745262"/>
      </top>
      <bottom/>
      <diagonal/>
    </border>
    <border>
      <left style="dotted">
        <color theme="1" tint="0.499984740745262"/>
      </left>
      <right style="thin">
        <color theme="1" tint="0.499984740745262"/>
      </right>
      <top style="dotted">
        <color theme="1" tint="0.499984740745262"/>
      </top>
      <bottom/>
      <diagonal/>
    </border>
    <border>
      <left style="thin">
        <color theme="1" tint="0.499984740745262"/>
      </left>
      <right style="dotted">
        <color theme="1" tint="0.499984740745262"/>
      </right>
      <top/>
      <bottom style="thin">
        <color theme="1" tint="0.499984740745262"/>
      </bottom>
      <diagonal/>
    </border>
    <border>
      <left style="thin">
        <color theme="1" tint="0.499984740745262"/>
      </left>
      <right style="dotted">
        <color theme="1" tint="0.499984740745262"/>
      </right>
      <top style="thin">
        <color theme="1" tint="0.499984740745262"/>
      </top>
      <bottom/>
      <diagonal/>
    </border>
    <border>
      <left/>
      <right/>
      <top/>
      <bottom style="thin">
        <color theme="0" tint="-0.499984740745262"/>
      </bottom>
      <diagonal/>
    </border>
    <border>
      <left style="thin">
        <color theme="1" tint="0.499984740745262"/>
      </left>
      <right style="dotted">
        <color theme="1" tint="0.499984740745262"/>
      </right>
      <top/>
      <bottom/>
      <diagonal/>
    </border>
    <border>
      <left/>
      <right style="dotted">
        <color theme="1" tint="0.499984740745262"/>
      </right>
      <top style="thin">
        <color theme="1" tint="0.499984740745262"/>
      </top>
      <bottom style="dotted">
        <color theme="1" tint="0.499984740745262"/>
      </bottom>
      <diagonal/>
    </border>
    <border>
      <left/>
      <right style="dotted">
        <color theme="1" tint="0.499984740745262"/>
      </right>
      <top style="dotted">
        <color theme="1" tint="0.499984740745262"/>
      </top>
      <bottom style="dotted">
        <color theme="1" tint="0.499984740745262"/>
      </bottom>
      <diagonal/>
    </border>
    <border>
      <left/>
      <right style="dotted">
        <color theme="1" tint="0.499984740745262"/>
      </right>
      <top style="dotted">
        <color theme="1" tint="0.499984740745262"/>
      </top>
      <bottom style="thin">
        <color theme="1" tint="0.499984740745262"/>
      </bottom>
      <diagonal/>
    </border>
    <border>
      <left/>
      <right style="dotted">
        <color theme="1" tint="0.499984740745262"/>
      </right>
      <top style="dotted">
        <color theme="1" tint="0.499984740745262"/>
      </top>
      <bottom/>
      <diagonal/>
    </border>
    <border>
      <left style="dotted">
        <color theme="1" tint="0.499984740745262"/>
      </left>
      <right/>
      <top style="thin">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theme="1" tint="0.499984740745262"/>
      </left>
      <right/>
      <top style="dotted">
        <color theme="1" tint="0.499984740745262"/>
      </top>
      <bottom style="thin">
        <color theme="1" tint="0.499984740745262"/>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dotted">
        <color theme="1" tint="0.499984740745262"/>
      </right>
      <top/>
      <bottom style="dotted">
        <color theme="1" tint="0.499984740745262"/>
      </bottom>
      <diagonal/>
    </border>
    <border>
      <left style="thin">
        <color theme="1" tint="0.499984740745262"/>
      </left>
      <right style="dotted">
        <color theme="1" tint="0.499984740745262"/>
      </right>
      <top style="dash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top/>
      <bottom style="thin">
        <color theme="1" tint="0.499984740745262"/>
      </bottom>
      <diagonal/>
    </border>
    <border>
      <left style="thin">
        <color theme="1" tint="0.499984740745262"/>
      </left>
      <right style="thin">
        <color theme="0" tint="-0.499984740745262"/>
      </right>
      <top style="thin">
        <color theme="1" tint="0.499984740745262"/>
      </top>
      <bottom style="thin">
        <color theme="0" tint="-0.499984740745262"/>
      </bottom>
      <diagonal/>
    </border>
    <border>
      <left style="thin">
        <color theme="0" tint="-0.499984740745262"/>
      </left>
      <right style="thin">
        <color theme="1" tint="0.499984740745262"/>
      </right>
      <top/>
      <bottom/>
      <diagonal/>
    </border>
    <border>
      <left style="dotted">
        <color theme="1" tint="0.499984740745262"/>
      </left>
      <right/>
      <top/>
      <bottom/>
      <diagonal/>
    </border>
    <border>
      <left/>
      <right style="dotted">
        <color theme="1" tint="0.499984740745262"/>
      </right>
      <top style="thin">
        <color theme="1" tint="0.499984740745262"/>
      </top>
      <bottom/>
      <diagonal/>
    </border>
    <border>
      <left/>
      <right style="dotted">
        <color theme="1" tint="0.499984740745262"/>
      </right>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style="thin">
        <color theme="1" tint="0.499984740745262"/>
      </left>
      <right style="dashed">
        <color theme="1" tint="0.499984740745262"/>
      </right>
      <top style="thin">
        <color theme="1" tint="0.499984740745262"/>
      </top>
      <bottom/>
      <diagonal/>
    </border>
    <border>
      <left style="thin">
        <color theme="1" tint="0.499984740745262"/>
      </left>
      <right style="dashed">
        <color theme="1" tint="0.499984740745262"/>
      </right>
      <top/>
      <bottom/>
      <diagonal/>
    </border>
    <border>
      <left style="thin">
        <color theme="1" tint="0.499984740745262"/>
      </left>
      <right style="dashed">
        <color theme="1" tint="0.499984740745262"/>
      </right>
      <top/>
      <bottom style="thin">
        <color theme="1" tint="0.499984740745262"/>
      </bottom>
      <diagonal/>
    </border>
    <border>
      <left/>
      <right style="dotted">
        <color theme="1" tint="0.499984740745262"/>
      </right>
      <top/>
      <bottom style="dotted">
        <color theme="1" tint="0.499984740745262"/>
      </bottom>
      <diagonal/>
    </border>
    <border>
      <left style="medium">
        <color indexed="64"/>
      </left>
      <right style="medium">
        <color indexed="64"/>
      </right>
      <top style="medium">
        <color indexed="64"/>
      </top>
      <bottom style="dotted">
        <color theme="1" tint="0.499984740745262"/>
      </bottom>
      <diagonal/>
    </border>
    <border>
      <left style="medium">
        <color indexed="64"/>
      </left>
      <right style="medium">
        <color indexed="64"/>
      </right>
      <top/>
      <bottom style="dotted">
        <color theme="1" tint="0.499984740745262"/>
      </bottom>
      <diagonal/>
    </border>
    <border>
      <left style="medium">
        <color indexed="64"/>
      </left>
      <right style="medium">
        <color indexed="64"/>
      </right>
      <top style="dotted">
        <color theme="1" tint="0.499984740745262"/>
      </top>
      <bottom style="dotted">
        <color theme="1" tint="0.499984740745262"/>
      </bottom>
      <diagonal/>
    </border>
    <border>
      <left style="medium">
        <color indexed="64"/>
      </left>
      <right style="medium">
        <color indexed="64"/>
      </right>
      <top style="dotted">
        <color theme="1" tint="0.499984740745262"/>
      </top>
      <bottom/>
      <diagonal/>
    </border>
    <border>
      <left style="medium">
        <color indexed="64"/>
      </left>
      <right style="medium">
        <color indexed="64"/>
      </right>
      <top style="dotted">
        <color theme="1" tint="0.499984740745262"/>
      </top>
      <bottom style="medium">
        <color indexed="64"/>
      </bottom>
      <diagonal/>
    </border>
    <border>
      <left style="dotted">
        <color theme="1" tint="0.499984740745262"/>
      </left>
      <right/>
      <top/>
      <bottom style="dotted">
        <color theme="1" tint="0.499984740745262"/>
      </bottom>
      <diagonal/>
    </border>
    <border>
      <left/>
      <right style="dotted">
        <color theme="1" tint="0.49998474074526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1" tint="0.499984740745262"/>
      </top>
      <bottom style="dotted">
        <color theme="1" tint="0.499984740745262"/>
      </bottom>
      <diagonal/>
    </border>
    <border>
      <left/>
      <right/>
      <top style="dotted">
        <color theme="1" tint="0.499984740745262"/>
      </top>
      <bottom style="thin">
        <color theme="1" tint="0.499984740745262"/>
      </bottom>
      <diagonal/>
    </border>
    <border>
      <left style="medium">
        <color indexed="64"/>
      </left>
      <right style="dotted">
        <color theme="1" tint="0.499984740745262"/>
      </right>
      <top style="medium">
        <color indexed="64"/>
      </top>
      <bottom style="dotted">
        <color theme="1" tint="0.499984740745262"/>
      </bottom>
      <diagonal/>
    </border>
    <border>
      <left style="dotted">
        <color theme="1" tint="0.499984740745262"/>
      </left>
      <right style="medium">
        <color indexed="64"/>
      </right>
      <top style="medium">
        <color indexed="64"/>
      </top>
      <bottom style="dotted">
        <color theme="1" tint="0.499984740745262"/>
      </bottom>
      <diagonal/>
    </border>
    <border>
      <left style="medium">
        <color indexed="64"/>
      </left>
      <right style="dotted">
        <color theme="1" tint="0.499984740745262"/>
      </right>
      <top style="dotted">
        <color theme="1" tint="0.499984740745262"/>
      </top>
      <bottom style="dotted">
        <color theme="1" tint="0.499984740745262"/>
      </bottom>
      <diagonal/>
    </border>
    <border>
      <left style="dotted">
        <color theme="1" tint="0.499984740745262"/>
      </left>
      <right style="medium">
        <color indexed="64"/>
      </right>
      <top style="thin">
        <color theme="1" tint="0.499984740745262"/>
      </top>
      <bottom style="dotted">
        <color theme="1" tint="0.499984740745262"/>
      </bottom>
      <diagonal/>
    </border>
    <border>
      <left style="medium">
        <color indexed="64"/>
      </left>
      <right style="dotted">
        <color theme="1" tint="0.499984740745262"/>
      </right>
      <top style="dotted">
        <color theme="1" tint="0.499984740745262"/>
      </top>
      <bottom style="medium">
        <color indexed="64"/>
      </bottom>
      <diagonal/>
    </border>
    <border>
      <left style="dotted">
        <color theme="1" tint="0.499984740745262"/>
      </left>
      <right style="medium">
        <color indexed="64"/>
      </right>
      <top style="thin">
        <color theme="1" tint="0.499984740745262"/>
      </top>
      <bottom style="medium">
        <color indexed="64"/>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top style="dotted">
        <color theme="1" tint="0.499984740745262"/>
      </top>
      <bottom/>
      <diagonal/>
    </border>
    <border>
      <left style="thin">
        <color theme="1" tint="0.499984740745262"/>
      </left>
      <right/>
      <top/>
      <bottom style="dotted">
        <color theme="1" tint="0.499984740745262"/>
      </bottom>
      <diagonal/>
    </border>
    <border>
      <left style="thin">
        <color theme="1" tint="0.499984740745262"/>
      </left>
      <right style="thin">
        <color theme="1" tint="0.499984740745262"/>
      </right>
      <top style="thin">
        <color theme="1" tint="0.499984740745262"/>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dotted">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dotted">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300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alignment vertical="center"/>
    </xf>
    <xf numFmtId="0" fontId="1" fillId="0" borderId="0"/>
    <xf numFmtId="0" fontId="27" fillId="0" borderId="0" applyNumberForma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46" fillId="0" borderId="0">
      <alignment horizontal="left"/>
    </xf>
    <xf numFmtId="0" fontId="47" fillId="0" borderId="0">
      <alignment horizontal="left"/>
    </xf>
    <xf numFmtId="0" fontId="27" fillId="0" borderId="0"/>
    <xf numFmtId="0" fontId="48" fillId="0" borderId="0">
      <alignment horizontal="center" vertical="center" wrapText="1"/>
    </xf>
    <xf numFmtId="43" fontId="28" fillId="0" borderId="0" applyFont="0" applyFill="0" applyBorder="0" applyAlignment="0" applyProtection="0"/>
    <xf numFmtId="0" fontId="49" fillId="0" borderId="0">
      <alignment horizontal="left" vertical="center" wrapText="1"/>
    </xf>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6" fontId="50" fillId="0" borderId="21" applyNumberFormat="0" applyFill="0">
      <alignment horizontal="right"/>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0" fontId="54" fillId="0" borderId="21">
      <alignment horizontal="left"/>
    </xf>
    <xf numFmtId="0" fontId="54" fillId="50" borderId="0">
      <alignment horizontal="centerContinuous" wrapText="1"/>
    </xf>
    <xf numFmtId="49" fontId="54" fillId="50" borderId="19">
      <alignment horizontal="left" vertical="center"/>
    </xf>
    <xf numFmtId="0" fontId="54" fillId="50" borderId="0">
      <alignment horizontal="centerContinuous" vertical="center" wrapText="1"/>
    </xf>
    <xf numFmtId="9" fontId="1" fillId="0" borderId="0" applyFont="0" applyFill="0" applyBorder="0" applyAlignment="0" applyProtection="0"/>
    <xf numFmtId="3" fontId="51" fillId="0" borderId="0">
      <alignment horizontal="left" vertical="center"/>
    </xf>
    <xf numFmtId="0" fontId="48" fillId="0" borderId="0">
      <alignment horizontal="left" vertical="center"/>
    </xf>
    <xf numFmtId="0" fontId="57" fillId="0" borderId="0">
      <alignment horizontal="right"/>
    </xf>
    <xf numFmtId="49" fontId="57" fillId="0" borderId="0">
      <alignment horizontal="center"/>
    </xf>
    <xf numFmtId="0" fontId="52" fillId="0" borderId="0">
      <alignment horizontal="right"/>
    </xf>
    <xf numFmtId="49" fontId="51" fillId="0" borderId="0">
      <alignment horizontal="left" vertical="center"/>
    </xf>
    <xf numFmtId="49" fontId="52" fillId="0" borderId="21">
      <alignment horizontal="left"/>
    </xf>
    <xf numFmtId="49" fontId="58" fillId="0" borderId="21" applyFill="0">
      <alignment horizontal="left" vertical="center"/>
    </xf>
    <xf numFmtId="49" fontId="59" fillId="0" borderId="20">
      <alignment horizontal="left" vertical="center"/>
    </xf>
    <xf numFmtId="166" fontId="51" fillId="0" borderId="0" applyNumberFormat="0">
      <alignment horizontal="right"/>
    </xf>
    <xf numFmtId="0" fontId="55" fillId="51" borderId="0">
      <alignment horizontal="centerContinuous" vertical="center" wrapText="1"/>
    </xf>
    <xf numFmtId="0" fontId="55" fillId="0" borderId="22">
      <alignment horizontal="left" vertical="center"/>
    </xf>
    <xf numFmtId="0" fontId="60" fillId="0" borderId="0">
      <alignment horizontal="left" vertical="top"/>
    </xf>
    <xf numFmtId="0" fontId="54" fillId="0" borderId="0">
      <alignment horizontal="left"/>
    </xf>
    <xf numFmtId="0" fontId="49" fillId="0" borderId="0">
      <alignment horizontal="left"/>
    </xf>
    <xf numFmtId="0" fontId="50" fillId="0" borderId="0">
      <alignment horizontal="left"/>
    </xf>
    <xf numFmtId="0" fontId="60" fillId="0" borderId="0">
      <alignment horizontal="left" vertical="top"/>
    </xf>
    <xf numFmtId="0" fontId="50" fillId="0" borderId="0">
      <alignment horizontal="left"/>
    </xf>
    <xf numFmtId="49" fontId="51" fillId="0" borderId="21">
      <alignment horizontal="left"/>
    </xf>
    <xf numFmtId="0" fontId="55" fillId="0" borderId="20">
      <alignment horizontal="left"/>
    </xf>
    <xf numFmtId="0" fontId="54" fillId="0" borderId="0">
      <alignment horizontal="left" vertical="center"/>
    </xf>
    <xf numFmtId="49" fontId="57" fillId="0" borderId="21">
      <alignment horizontal="left"/>
    </xf>
    <xf numFmtId="0" fontId="61" fillId="0" borderId="0">
      <alignment horizontal="left" vertical="top"/>
    </xf>
    <xf numFmtId="0" fontId="62" fillId="0" borderId="21">
      <alignment horizontal="left"/>
    </xf>
    <xf numFmtId="0" fontId="63" fillId="0" borderId="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27" fillId="0" borderId="0" applyNumberFormat="0" applyFill="0" applyBorder="0" applyAlignment="0" applyProtection="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4"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1" fillId="0" borderId="0"/>
    <xf numFmtId="0" fontId="2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9" fontId="1" fillId="0" borderId="0" applyFont="0" applyFill="0" applyBorder="0" applyAlignment="0" applyProtection="0"/>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9" fontId="27" fillId="0" borderId="0" applyFont="0" applyFill="0" applyBorder="0" applyAlignment="0" applyProtection="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40" fillId="0" borderId="15" applyNumberFormat="0" applyFill="0" applyAlignment="0" applyProtection="0"/>
    <xf numFmtId="0" fontId="39" fillId="36" borderId="10" applyNumberFormat="0" applyAlignment="0" applyProtection="0"/>
    <xf numFmtId="0" fontId="38" fillId="0" borderId="0" applyNumberFormat="0" applyFill="0" applyBorder="0" applyAlignment="0" applyProtection="0"/>
    <xf numFmtId="0" fontId="37" fillId="0" borderId="13" applyNumberFormat="0" applyFill="0" applyAlignment="0" applyProtection="0"/>
    <xf numFmtId="0" fontId="36" fillId="0" borderId="12" applyNumberFormat="0" applyFill="0" applyAlignment="0" applyProtection="0"/>
    <xf numFmtId="0" fontId="35" fillId="47" borderId="0" applyNumberFormat="0" applyBorder="0" applyAlignment="0" applyProtection="0"/>
    <xf numFmtId="0" fontId="34" fillId="0" borderId="0" applyNumberFormat="0" applyFill="0" applyBorder="0" applyAlignment="0" applyProtection="0"/>
    <xf numFmtId="0" fontId="32" fillId="46" borderId="11" applyNumberFormat="0" applyAlignment="0" applyProtection="0"/>
    <xf numFmtId="0" fontId="31" fillId="35" borderId="10" applyNumberFormat="0" applyAlignment="0" applyProtection="0"/>
    <xf numFmtId="0" fontId="30" fillId="45"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2" borderId="0" applyNumberFormat="0" applyBorder="0" applyAlignment="0" applyProtection="0"/>
    <xf numFmtId="0" fontId="33" fillId="49" borderId="16" applyNumberFormat="0" applyFont="0" applyAlignment="0" applyProtection="0"/>
    <xf numFmtId="0" fontId="29" fillId="36" borderId="0" applyNumberFormat="0" applyBorder="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38" fillId="0" borderId="14" applyNumberFormat="0" applyFill="0" applyAlignment="0" applyProtection="0"/>
    <xf numFmtId="9" fontId="2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0" fontId="55" fillId="0" borderId="22">
      <alignment horizontal="left" vertical="center"/>
    </xf>
    <xf numFmtId="49" fontId="51" fillId="0" borderId="21">
      <alignment horizontal="left"/>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166" fontId="50" fillId="0" borderId="21" applyNumberFormat="0" applyFill="0">
      <alignment horizontal="right"/>
    </xf>
    <xf numFmtId="167" fontId="51" fillId="0" borderId="21">
      <alignment horizontal="right" vertical="center"/>
    </xf>
    <xf numFmtId="49" fontId="52" fillId="0" borderId="21">
      <alignment horizontal="left" vertical="center"/>
    </xf>
    <xf numFmtId="168" fontId="53" fillId="0" borderId="21">
      <alignment horizontal="right"/>
    </xf>
    <xf numFmtId="0" fontId="54" fillId="0" borderId="21">
      <alignment horizontal="left"/>
    </xf>
    <xf numFmtId="0" fontId="55" fillId="0" borderId="20">
      <alignment horizontal="right" vertical="center"/>
    </xf>
    <xf numFmtId="0" fontId="56" fillId="0" borderId="21">
      <alignment horizontal="left" vertical="center"/>
    </xf>
    <xf numFmtId="0" fontId="50" fillId="0" borderId="21">
      <alignment horizontal="left" vertical="center"/>
    </xf>
    <xf numFmtId="49" fontId="54" fillId="50" borderId="19">
      <alignment horizontal="left" vertical="center"/>
    </xf>
    <xf numFmtId="49" fontId="52" fillId="0" borderId="21">
      <alignment horizontal="left"/>
    </xf>
    <xf numFmtId="49" fontId="58" fillId="0" borderId="21" applyFill="0">
      <alignment horizontal="left" vertical="center"/>
    </xf>
    <xf numFmtId="49" fontId="51" fillId="0" borderId="21">
      <alignment horizontal="left"/>
    </xf>
    <xf numFmtId="0" fontId="62" fillId="0" borderId="21">
      <alignment horizontal="left"/>
    </xf>
    <xf numFmtId="0" fontId="1" fillId="0" borderId="0"/>
    <xf numFmtId="0" fontId="26"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39" borderId="0" applyNumberFormat="0" applyBorder="0" applyAlignment="0" applyProtection="0"/>
    <xf numFmtId="0" fontId="28" fillId="37" borderId="0" applyNumberFormat="0" applyBorder="0" applyAlignment="0" applyProtection="0"/>
    <xf numFmtId="0" fontId="27" fillId="0" borderId="0"/>
    <xf numFmtId="0" fontId="35" fillId="47"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1" fillId="8" borderId="8" applyNumberFormat="0" applyFont="0" applyAlignment="0" applyProtection="0"/>
    <xf numFmtId="0" fontId="32" fillId="46" borderId="11" applyNumberFormat="0" applyAlignment="0" applyProtection="0"/>
    <xf numFmtId="0" fontId="1" fillId="10" borderId="0" applyNumberFormat="0" applyBorder="0" applyAlignment="0" applyProtection="0"/>
    <xf numFmtId="0" fontId="1" fillId="11" borderId="0" applyNumberFormat="0" applyBorder="0" applyAlignment="0" applyProtection="0"/>
    <xf numFmtId="0" fontId="45" fillId="0" borderId="0" applyNumberForma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9" fillId="4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44" fontId="27"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0" fontId="27" fillId="0" borderId="0"/>
    <xf numFmtId="0" fontId="39" fillId="36" borderId="10" applyNumberFormat="0" applyAlignment="0" applyProtection="0"/>
    <xf numFmtId="0" fontId="1" fillId="30" borderId="0" applyNumberFormat="0" applyBorder="0" applyAlignment="0" applyProtection="0"/>
    <xf numFmtId="0" fontId="1" fillId="31" borderId="0" applyNumberFormat="0" applyBorder="0" applyAlignment="0" applyProtection="0"/>
    <xf numFmtId="0" fontId="27" fillId="0" borderId="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1"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30" fillId="45" borderId="0" applyNumberFormat="0" applyBorder="0" applyAlignment="0" applyProtection="0"/>
    <xf numFmtId="0" fontId="31" fillId="35" borderId="10" applyNumberFormat="0" applyAlignment="0" applyProtection="0"/>
    <xf numFmtId="0" fontId="32" fillId="46" borderId="11" applyNumberFormat="0" applyAlignment="0" applyProtection="0"/>
    <xf numFmtId="0" fontId="34" fillId="0" borderId="0" applyNumberFormat="0" applyFill="0" applyBorder="0" applyAlignment="0" applyProtection="0"/>
    <xf numFmtId="0" fontId="35" fillId="47" borderId="0" applyNumberFormat="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36" borderId="10" applyNumberFormat="0" applyAlignment="0" applyProtection="0"/>
    <xf numFmtId="0" fontId="40" fillId="0" borderId="15" applyNumberFormat="0" applyFill="0" applyAlignment="0" applyProtection="0"/>
    <xf numFmtId="0" fontId="41" fillId="48" borderId="0" applyNumberFormat="0" applyBorder="0" applyAlignment="0" applyProtection="0"/>
    <xf numFmtId="0" fontId="33" fillId="49" borderId="16" applyNumberFormat="0" applyFont="0" applyAlignment="0" applyProtection="0"/>
    <xf numFmtId="0" fontId="42" fillId="35" borderId="17" applyNumberFormat="0" applyAlignment="0" applyProtection="0"/>
    <xf numFmtId="0" fontId="43" fillId="0" borderId="0" applyNumberFormat="0" applyFill="0" applyBorder="0" applyAlignment="0" applyProtection="0"/>
    <xf numFmtId="0" fontId="44" fillId="0" borderId="18" applyNumberFormat="0" applyFill="0" applyAlignment="0" applyProtection="0"/>
    <xf numFmtId="0" fontId="45" fillId="0" borderId="0" applyNumberFormat="0" applyFill="0" applyBorder="0" applyAlignment="0" applyProtection="0"/>
    <xf numFmtId="0" fontId="29" fillId="41" borderId="0" applyNumberFormat="0" applyBorder="0" applyAlignment="0" applyProtection="0"/>
    <xf numFmtId="43" fontId="27" fillId="0" borderId="0" applyFont="0" applyFill="0" applyBorder="0" applyAlignment="0" applyProtection="0"/>
    <xf numFmtId="0" fontId="1" fillId="0" borderId="0"/>
    <xf numFmtId="0" fontId="1" fillId="0" borderId="0"/>
    <xf numFmtId="0" fontId="29" fillId="43" borderId="0" applyNumberFormat="0" applyBorder="0" applyAlignment="0" applyProtection="0"/>
    <xf numFmtId="0" fontId="1" fillId="0" borderId="0"/>
    <xf numFmtId="0" fontId="29" fillId="41" borderId="0" applyNumberFormat="0" applyBorder="0" applyAlignment="0" applyProtection="0"/>
    <xf numFmtId="0" fontId="29"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29" fillId="44" borderId="0" applyNumberFormat="0" applyBorder="0" applyAlignment="0" applyProtection="0"/>
    <xf numFmtId="44" fontId="27" fillId="0" borderId="0" applyFont="0" applyFill="0" applyBorder="0" applyAlignment="0" applyProtection="0"/>
    <xf numFmtId="0" fontId="29" fillId="42" borderId="0" applyNumberFormat="0" applyBorder="0" applyAlignment="0" applyProtection="0"/>
    <xf numFmtId="0" fontId="29" fillId="37" borderId="0" applyNumberFormat="0" applyBorder="0" applyAlignment="0" applyProtection="0"/>
    <xf numFmtId="0" fontId="43" fillId="0" borderId="0" applyNumberFormat="0" applyFill="0" applyBorder="0" applyAlignment="0" applyProtection="0"/>
    <xf numFmtId="9" fontId="1" fillId="0" borderId="0" applyFont="0" applyFill="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7" fillId="0" borderId="0"/>
    <xf numFmtId="0" fontId="29" fillId="41"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1" fillId="0" borderId="0"/>
    <xf numFmtId="9"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31" fillId="35" borderId="10" applyNumberFormat="0" applyAlignment="0" applyProtection="0"/>
    <xf numFmtId="0" fontId="1" fillId="0" borderId="0"/>
    <xf numFmtId="0" fontId="33" fillId="49" borderId="16" applyNumberFormat="0" applyFont="0" applyAlignment="0" applyProtection="0"/>
    <xf numFmtId="0" fontId="29" fillId="39" borderId="0" applyNumberFormat="0" applyBorder="0" applyAlignment="0" applyProtection="0"/>
    <xf numFmtId="0" fontId="28" fillId="40" borderId="0" applyNumberFormat="0" applyBorder="0" applyAlignment="0" applyProtection="0"/>
    <xf numFmtId="9" fontId="27" fillId="0" borderId="0" applyFont="0" applyFill="0" applyBorder="0" applyAlignment="0" applyProtection="0"/>
    <xf numFmtId="0" fontId="1" fillId="0" borderId="0"/>
    <xf numFmtId="0" fontId="1" fillId="0" borderId="0"/>
    <xf numFmtId="0" fontId="1" fillId="0" borderId="0"/>
    <xf numFmtId="0" fontId="29" fillId="3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40" fillId="0" borderId="15" applyNumberFormat="0" applyFill="0" applyAlignment="0" applyProtection="0"/>
    <xf numFmtId="9" fontId="1" fillId="0" borderId="0" applyFont="0" applyFill="0" applyBorder="0" applyAlignment="0" applyProtection="0"/>
    <xf numFmtId="0" fontId="33" fillId="49" borderId="16" applyNumberFormat="0" applyFont="0" applyAlignment="0" applyProtection="0"/>
    <xf numFmtId="0" fontId="1" fillId="0" borderId="0"/>
    <xf numFmtId="0" fontId="28" fillId="36" borderId="0" applyNumberFormat="0" applyBorder="0" applyAlignment="0" applyProtection="0"/>
    <xf numFmtId="0" fontId="1" fillId="0" borderId="0"/>
    <xf numFmtId="0" fontId="1" fillId="0" borderId="0"/>
    <xf numFmtId="0" fontId="30"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8" fillId="36" borderId="0" applyNumberFormat="0" applyBorder="0" applyAlignment="0" applyProtection="0"/>
    <xf numFmtId="0" fontId="34" fillId="0" borderId="0" applyNumberFormat="0" applyFill="0" applyBorder="0" applyAlignment="0" applyProtection="0"/>
    <xf numFmtId="0" fontId="37" fillId="0" borderId="13" applyNumberFormat="0" applyFill="0" applyAlignment="0" applyProtection="0"/>
    <xf numFmtId="0" fontId="40" fillId="0" borderId="15" applyNumberFormat="0" applyFill="0" applyAlignment="0" applyProtection="0"/>
    <xf numFmtId="0" fontId="28" fillId="35" borderId="0" applyNumberFormat="0" applyBorder="0" applyAlignment="0" applyProtection="0"/>
    <xf numFmtId="0" fontId="28" fillId="35" borderId="0" applyNumberFormat="0" applyBorder="0" applyAlignment="0" applyProtection="0"/>
    <xf numFmtId="0" fontId="31" fillId="35" borderId="10" applyNumberFormat="0" applyAlignment="0" applyProtection="0"/>
    <xf numFmtId="0" fontId="33" fillId="49" borderId="16" applyNumberFormat="0" applyFont="0" applyAlignment="0" applyProtection="0"/>
    <xf numFmtId="0" fontId="29" fillId="37" borderId="0" applyNumberFormat="0" applyBorder="0" applyAlignment="0" applyProtection="0"/>
    <xf numFmtId="0" fontId="36" fillId="0" borderId="12" applyNumberFormat="0" applyFill="0" applyAlignment="0" applyProtection="0"/>
    <xf numFmtId="0" fontId="28" fillId="40" borderId="0" applyNumberFormat="0" applyBorder="0" applyAlignment="0" applyProtection="0"/>
    <xf numFmtId="0" fontId="28" fillId="36" borderId="0" applyNumberFormat="0" applyBorder="0" applyAlignment="0" applyProtection="0"/>
    <xf numFmtId="0" fontId="36" fillId="0" borderId="12" applyNumberFormat="0" applyFill="0" applyAlignment="0" applyProtection="0"/>
    <xf numFmtId="0" fontId="31" fillId="35" borderId="10" applyNumberFormat="0" applyAlignment="0" applyProtection="0"/>
    <xf numFmtId="0" fontId="29" fillId="42" borderId="0" applyNumberFormat="0" applyBorder="0" applyAlignment="0" applyProtection="0"/>
    <xf numFmtId="0" fontId="32" fillId="46" borderId="11"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9" fillId="36" borderId="10" applyNumberFormat="0" applyAlignment="0" applyProtection="0"/>
    <xf numFmtId="0" fontId="29" fillId="41" borderId="0" applyNumberFormat="0" applyBorder="0" applyAlignment="0" applyProtection="0"/>
    <xf numFmtId="0" fontId="28" fillId="36" borderId="0" applyNumberFormat="0" applyBorder="0" applyAlignment="0" applyProtection="0"/>
    <xf numFmtId="0" fontId="29" fillId="37" borderId="0" applyNumberFormat="0" applyBorder="0" applyAlignment="0" applyProtection="0"/>
    <xf numFmtId="0" fontId="28" fillId="35" borderId="0" applyNumberFormat="0" applyBorder="0" applyAlignment="0" applyProtection="0"/>
    <xf numFmtId="0" fontId="43" fillId="0" borderId="0" applyNumberForma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4" borderId="0" applyNumberFormat="0" applyBorder="0" applyAlignment="0" applyProtection="0"/>
    <xf numFmtId="0" fontId="35" fillId="47" borderId="0" applyNumberFormat="0" applyBorder="0" applyAlignment="0" applyProtection="0"/>
    <xf numFmtId="0" fontId="42" fillId="35" borderId="17" applyNumberFormat="0" applyAlignment="0" applyProtection="0"/>
    <xf numFmtId="0" fontId="41" fillId="48"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41" fillId="48" borderId="0" applyNumberFormat="0" applyBorder="0" applyAlignment="0" applyProtection="0"/>
    <xf numFmtId="0" fontId="34" fillId="0" borderId="0" applyNumberFormat="0" applyFill="0" applyBorder="0" applyAlignment="0" applyProtection="0"/>
    <xf numFmtId="0" fontId="27" fillId="0" borderId="0"/>
    <xf numFmtId="0" fontId="28" fillId="36" borderId="0" applyNumberFormat="0" applyBorder="0" applyAlignment="0" applyProtection="0"/>
    <xf numFmtId="0" fontId="41" fillId="48" borderId="0" applyNumberFormat="0" applyBorder="0" applyAlignment="0" applyProtection="0"/>
    <xf numFmtId="0" fontId="45" fillId="0" borderId="0" applyNumberFormat="0" applyFill="0" applyBorder="0" applyAlignment="0" applyProtection="0"/>
    <xf numFmtId="0" fontId="1" fillId="0" borderId="0"/>
    <xf numFmtId="9" fontId="27" fillId="0" borderId="0" applyFont="0" applyFill="0" applyBorder="0" applyAlignment="0" applyProtection="0"/>
    <xf numFmtId="0" fontId="28" fillId="38" borderId="0" applyNumberFormat="0" applyBorder="0" applyAlignment="0" applyProtection="0"/>
    <xf numFmtId="0" fontId="32" fillId="46" borderId="11" applyNumberFormat="0" applyAlignment="0" applyProtection="0"/>
    <xf numFmtId="0" fontId="38" fillId="0" borderId="0" applyNumberFormat="0" applyFill="0" applyBorder="0" applyAlignment="0" applyProtection="0"/>
    <xf numFmtId="0" fontId="28" fillId="39" borderId="0" applyNumberFormat="0" applyBorder="0" applyAlignment="0" applyProtection="0"/>
    <xf numFmtId="0" fontId="36" fillId="0" borderId="12" applyNumberFormat="0" applyFill="0" applyAlignment="0" applyProtection="0"/>
    <xf numFmtId="0" fontId="1" fillId="8" borderId="8" applyNumberFormat="0" applyFont="0" applyAlignment="0" applyProtection="0"/>
    <xf numFmtId="0" fontId="28" fillId="36" borderId="0" applyNumberFormat="0" applyBorder="0" applyAlignment="0" applyProtection="0"/>
    <xf numFmtId="0" fontId="29" fillId="41" borderId="0" applyNumberFormat="0" applyBorder="0" applyAlignment="0" applyProtection="0"/>
    <xf numFmtId="49" fontId="54" fillId="50" borderId="19">
      <alignment horizontal="left" vertical="center"/>
    </xf>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8" fillId="3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8" fillId="4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0" fillId="4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applyNumberFormat="0" applyFill="0" applyBorder="0" applyAlignment="0" applyProtection="0"/>
    <xf numFmtId="0" fontId="28" fillId="36" borderId="0" applyNumberFormat="0" applyBorder="0" applyAlignment="0" applyProtection="0"/>
    <xf numFmtId="0" fontId="29" fillId="41"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7" fillId="0" borderId="0"/>
    <xf numFmtId="0" fontId="27" fillId="0" borderId="0"/>
    <xf numFmtId="0" fontId="29" fillId="42" borderId="0" applyNumberFormat="0" applyBorder="0" applyAlignment="0" applyProtection="0"/>
    <xf numFmtId="0" fontId="29" fillId="39" borderId="0" applyNumberFormat="0" applyBorder="0" applyAlignment="0" applyProtection="0"/>
    <xf numFmtId="0" fontId="42" fillId="35" borderId="17" applyNumberFormat="0" applyAlignment="0" applyProtection="0"/>
    <xf numFmtId="0" fontId="28" fillId="39" borderId="0" applyNumberFormat="0" applyBorder="0" applyAlignment="0" applyProtection="0"/>
    <xf numFmtId="0" fontId="31" fillId="35" borderId="10" applyNumberFormat="0" applyAlignment="0" applyProtection="0"/>
    <xf numFmtId="0" fontId="30" fillId="45" borderId="0" applyNumberFormat="0" applyBorder="0" applyAlignment="0" applyProtection="0"/>
    <xf numFmtId="0" fontId="38" fillId="0" borderId="0" applyNumberFormat="0" applyFill="0" applyBorder="0" applyAlignment="0" applyProtection="0"/>
    <xf numFmtId="0" fontId="28" fillId="35" borderId="0" applyNumberFormat="0" applyBorder="0" applyAlignment="0" applyProtection="0"/>
    <xf numFmtId="43" fontId="27" fillId="0" borderId="0" applyFont="0" applyFill="0" applyBorder="0" applyAlignment="0" applyProtection="0"/>
    <xf numFmtId="0" fontId="29" fillId="42"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44" fontId="27" fillId="0" borderId="0" applyFont="0" applyFill="0" applyBorder="0" applyAlignment="0" applyProtection="0"/>
    <xf numFmtId="0" fontId="40" fillId="0" borderId="15" applyNumberFormat="0" applyFill="0" applyAlignment="0" applyProtection="0"/>
    <xf numFmtId="49" fontId="54" fillId="50" borderId="19">
      <alignment horizontal="left" vertical="center"/>
    </xf>
    <xf numFmtId="0" fontId="29" fillId="42" borderId="0" applyNumberFormat="0" applyBorder="0" applyAlignment="0" applyProtection="0"/>
    <xf numFmtId="43" fontId="27" fillId="0" borderId="0" applyFont="0" applyFill="0" applyBorder="0" applyAlignment="0" applyProtection="0"/>
    <xf numFmtId="0" fontId="30" fillId="45" borderId="0" applyNumberFormat="0" applyBorder="0" applyAlignment="0" applyProtection="0"/>
    <xf numFmtId="0" fontId="42" fillId="35" borderId="17" applyNumberFormat="0" applyAlignment="0" applyProtection="0"/>
    <xf numFmtId="0" fontId="28" fillId="36" borderId="0" applyNumberFormat="0" applyBorder="0" applyAlignment="0" applyProtection="0"/>
    <xf numFmtId="0" fontId="28" fillId="36" borderId="0" applyNumberFormat="0" applyBorder="0" applyAlignment="0" applyProtection="0"/>
    <xf numFmtId="49" fontId="54" fillId="50" borderId="19">
      <alignment horizontal="left" vertical="center"/>
    </xf>
    <xf numFmtId="0" fontId="38" fillId="0" borderId="14" applyNumberFormat="0" applyFill="0" applyAlignment="0" applyProtection="0"/>
    <xf numFmtId="43" fontId="27" fillId="0" borderId="0" applyFont="0" applyFill="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8" fillId="35" borderId="0" applyNumberFormat="0" applyBorder="0" applyAlignment="0" applyProtection="0"/>
    <xf numFmtId="0" fontId="29" fillId="36" borderId="0" applyNumberFormat="0" applyBorder="0" applyAlignment="0" applyProtection="0"/>
    <xf numFmtId="0" fontId="35" fillId="47" borderId="0" applyNumberFormat="0" applyBorder="0" applyAlignment="0" applyProtection="0"/>
    <xf numFmtId="0" fontId="29" fillId="44" borderId="0" applyNumberFormat="0" applyBorder="0" applyAlignment="0" applyProtection="0"/>
    <xf numFmtId="0" fontId="32" fillId="46" borderId="11" applyNumberFormat="0" applyAlignment="0" applyProtection="0"/>
    <xf numFmtId="44" fontId="27" fillId="0" borderId="0" applyFont="0" applyFill="0" applyBorder="0" applyAlignment="0" applyProtection="0"/>
    <xf numFmtId="0" fontId="29" fillId="37" borderId="0" applyNumberFormat="0" applyBorder="0" applyAlignment="0" applyProtection="0"/>
    <xf numFmtId="0" fontId="33" fillId="49" borderId="16" applyNumberFormat="0" applyFont="0" applyAlignment="0" applyProtection="0"/>
    <xf numFmtId="0" fontId="28" fillId="37" borderId="0" applyNumberFormat="0" applyBorder="0" applyAlignment="0" applyProtection="0"/>
    <xf numFmtId="0" fontId="41" fillId="48" borderId="0" applyNumberFormat="0" applyBorder="0" applyAlignment="0" applyProtection="0"/>
    <xf numFmtId="0" fontId="29" fillId="43" borderId="0" applyNumberFormat="0" applyBorder="0" applyAlignment="0" applyProtection="0"/>
    <xf numFmtId="0" fontId="28" fillId="39" borderId="0" applyNumberFormat="0" applyBorder="0" applyAlignment="0" applyProtection="0"/>
    <xf numFmtId="0" fontId="27" fillId="0" borderId="0"/>
    <xf numFmtId="0" fontId="36" fillId="0" borderId="12" applyNumberFormat="0" applyFill="0" applyAlignment="0" applyProtection="0"/>
    <xf numFmtId="0" fontId="28" fillId="36"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0" fontId="31" fillId="35" borderId="10" applyNumberFormat="0" applyAlignment="0" applyProtection="0"/>
    <xf numFmtId="0" fontId="29" fillId="41" borderId="0" applyNumberFormat="0" applyBorder="0" applyAlignment="0" applyProtection="0"/>
    <xf numFmtId="0" fontId="29" fillId="42" borderId="0" applyNumberFormat="0" applyBorder="0" applyAlignment="0" applyProtection="0"/>
    <xf numFmtId="0" fontId="45" fillId="0" borderId="0" applyNumberFormat="0" applyFill="0" applyBorder="0" applyAlignment="0" applyProtection="0"/>
    <xf numFmtId="0" fontId="39" fillId="36" borderId="10" applyNumberFormat="0" applyAlignment="0" applyProtection="0"/>
    <xf numFmtId="0" fontId="33" fillId="49" borderId="16" applyNumberFormat="0" applyFont="0" applyAlignment="0" applyProtection="0"/>
    <xf numFmtId="0" fontId="29" fillId="41" borderId="0" applyNumberFormat="0" applyBorder="0" applyAlignment="0" applyProtection="0"/>
    <xf numFmtId="0" fontId="44" fillId="0" borderId="18" applyNumberFormat="0" applyFill="0" applyAlignment="0" applyProtection="0"/>
    <xf numFmtId="0" fontId="28" fillId="36" borderId="0" applyNumberFormat="0" applyBorder="0" applyAlignment="0" applyProtection="0"/>
    <xf numFmtId="0" fontId="43" fillId="0" borderId="0" applyNumberFormat="0" applyFill="0" applyBorder="0" applyAlignment="0" applyProtection="0"/>
    <xf numFmtId="0" fontId="34" fillId="0" borderId="0" applyNumberFormat="0" applyFill="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28" fillId="36"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9" fillId="41" borderId="0" applyNumberFormat="0" applyBorder="0" applyAlignment="0" applyProtection="0"/>
    <xf numFmtId="0" fontId="37" fillId="0" borderId="13" applyNumberFormat="0" applyFill="0" applyAlignment="0" applyProtection="0"/>
    <xf numFmtId="0" fontId="44" fillId="0" borderId="18" applyNumberFormat="0" applyFill="0" applyAlignment="0" applyProtection="0"/>
    <xf numFmtId="0" fontId="35" fillId="47" borderId="0" applyNumberFormat="0" applyBorder="0" applyAlignment="0" applyProtection="0"/>
    <xf numFmtId="0" fontId="28" fillId="39" borderId="0" applyNumberFormat="0" applyBorder="0" applyAlignment="0" applyProtection="0"/>
    <xf numFmtId="0" fontId="29" fillId="42" borderId="0" applyNumberFormat="0" applyBorder="0" applyAlignment="0" applyProtection="0"/>
    <xf numFmtId="0" fontId="39" fillId="36" borderId="10" applyNumberFormat="0" applyAlignment="0" applyProtection="0"/>
    <xf numFmtId="0" fontId="38" fillId="0" borderId="14" applyNumberFormat="0" applyFill="0" applyAlignment="0" applyProtection="0"/>
    <xf numFmtId="9" fontId="27" fillId="0" borderId="0" applyFont="0" applyFill="0" applyBorder="0" applyAlignment="0" applyProtection="0"/>
    <xf numFmtId="0" fontId="29" fillId="41" borderId="0" applyNumberFormat="0" applyBorder="0" applyAlignment="0" applyProtection="0"/>
    <xf numFmtId="0" fontId="29" fillId="37" borderId="0" applyNumberFormat="0" applyBorder="0" applyAlignment="0" applyProtection="0"/>
    <xf numFmtId="0" fontId="38" fillId="0" borderId="0" applyNumberFormat="0" applyFill="0" applyBorder="0" applyAlignment="0" applyProtection="0"/>
    <xf numFmtId="0" fontId="29" fillId="41" borderId="0" applyNumberFormat="0" applyBorder="0" applyAlignment="0" applyProtection="0"/>
    <xf numFmtId="0" fontId="29" fillId="43" borderId="0" applyNumberFormat="0" applyBorder="0" applyAlignment="0" applyProtection="0"/>
    <xf numFmtId="0" fontId="29" fillId="37"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37" fillId="0" borderId="13" applyNumberFormat="0" applyFill="0" applyAlignment="0" applyProtection="0"/>
    <xf numFmtId="0" fontId="34" fillId="0" borderId="0" applyNumberFormat="0" applyFill="0" applyBorder="0" applyAlignment="0" applyProtection="0"/>
    <xf numFmtId="0" fontId="28" fillId="35" borderId="0" applyNumberFormat="0" applyBorder="0" applyAlignment="0" applyProtection="0"/>
    <xf numFmtId="0" fontId="40" fillId="0" borderId="15" applyNumberFormat="0" applyFill="0" applyAlignment="0" applyProtection="0"/>
    <xf numFmtId="0" fontId="29" fillId="42" borderId="0" applyNumberFormat="0" applyBorder="0" applyAlignment="0" applyProtection="0"/>
    <xf numFmtId="0" fontId="28" fillId="38" borderId="0" applyNumberFormat="0" applyBorder="0" applyAlignment="0" applyProtection="0"/>
    <xf numFmtId="44" fontId="27" fillId="0" borderId="0" applyFont="0" applyFill="0" applyBorder="0" applyAlignment="0" applyProtection="0"/>
    <xf numFmtId="0" fontId="28" fillId="38" borderId="0" applyNumberFormat="0" applyBorder="0" applyAlignment="0" applyProtection="0"/>
    <xf numFmtId="0" fontId="38" fillId="0" borderId="14" applyNumberFormat="0" applyFill="0" applyAlignment="0" applyProtection="0"/>
    <xf numFmtId="0" fontId="28" fillId="39" borderId="0" applyNumberFormat="0" applyBorder="0" applyAlignment="0" applyProtection="0"/>
    <xf numFmtId="0" fontId="29" fillId="37" borderId="0" applyNumberFormat="0" applyBorder="0" applyAlignment="0" applyProtection="0"/>
    <xf numFmtId="0" fontId="28" fillId="39"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5" borderId="0" applyNumberFormat="0" applyBorder="0" applyAlignment="0" applyProtection="0"/>
    <xf numFmtId="0" fontId="29" fillId="41" borderId="0" applyNumberFormat="0" applyBorder="0" applyAlignment="0" applyProtection="0"/>
    <xf numFmtId="0" fontId="38" fillId="0" borderId="0" applyNumberFormat="0" applyFill="0" applyBorder="0" applyAlignment="0" applyProtection="0"/>
    <xf numFmtId="0" fontId="32" fillId="46" borderId="11" applyNumberFormat="0" applyAlignment="0" applyProtection="0"/>
    <xf numFmtId="0" fontId="43" fillId="0" borderId="0" applyNumberFormat="0" applyFill="0" applyBorder="0" applyAlignment="0" applyProtection="0"/>
    <xf numFmtId="0" fontId="29" fillId="41" borderId="0" applyNumberFormat="0" applyBorder="0" applyAlignment="0" applyProtection="0"/>
    <xf numFmtId="0" fontId="28" fillId="40" borderId="0" applyNumberFormat="0" applyBorder="0" applyAlignment="0" applyProtection="0"/>
    <xf numFmtId="0" fontId="44" fillId="0" borderId="18" applyNumberFormat="0" applyFill="0" applyAlignment="0" applyProtection="0"/>
    <xf numFmtId="0" fontId="29" fillId="41" borderId="0" applyNumberFormat="0" applyBorder="0" applyAlignment="0" applyProtection="0"/>
    <xf numFmtId="0" fontId="29" fillId="37"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44" fillId="0" borderId="18" applyNumberFormat="0" applyFill="0" applyAlignment="0" applyProtection="0"/>
    <xf numFmtId="0" fontId="36" fillId="0" borderId="12" applyNumberFormat="0" applyFill="0" applyAlignment="0" applyProtection="0"/>
    <xf numFmtId="0" fontId="28" fillId="36" borderId="0" applyNumberFormat="0" applyBorder="0" applyAlignment="0" applyProtection="0"/>
    <xf numFmtId="0" fontId="28" fillId="38"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30" fillId="45" borderId="0" applyNumberFormat="0" applyBorder="0" applyAlignment="0" applyProtection="0"/>
    <xf numFmtId="9" fontId="27" fillId="0" borderId="0" applyFont="0" applyFill="0" applyBorder="0" applyAlignment="0" applyProtection="0"/>
    <xf numFmtId="0" fontId="29" fillId="44" borderId="0" applyNumberFormat="0" applyBorder="0" applyAlignment="0" applyProtection="0"/>
    <xf numFmtId="0" fontId="34" fillId="0" borderId="0" applyNumberFormat="0" applyFill="0" applyBorder="0" applyAlignment="0" applyProtection="0"/>
    <xf numFmtId="0" fontId="31" fillId="35" borderId="10" applyNumberFormat="0" applyAlignment="0" applyProtection="0"/>
    <xf numFmtId="0" fontId="37" fillId="0" borderId="13" applyNumberFormat="0" applyFill="0" applyAlignment="0" applyProtection="0"/>
    <xf numFmtId="0" fontId="42" fillId="35" borderId="17" applyNumberFormat="0" applyAlignment="0" applyProtection="0"/>
    <xf numFmtId="0" fontId="45" fillId="0" borderId="0" applyNumberFormat="0" applyFill="0" applyBorder="0" applyAlignment="0" applyProtection="0"/>
    <xf numFmtId="0" fontId="42" fillId="35" borderId="17" applyNumberFormat="0" applyAlignment="0" applyProtection="0"/>
    <xf numFmtId="43" fontId="27" fillId="0" borderId="0" applyFont="0" applyFill="0" applyBorder="0" applyAlignment="0" applyProtection="0"/>
    <xf numFmtId="0" fontId="29" fillId="36" borderId="0" applyNumberFormat="0" applyBorder="0" applyAlignment="0" applyProtection="0"/>
    <xf numFmtId="9" fontId="27" fillId="0" borderId="0" applyFont="0" applyFill="0" applyBorder="0" applyAlignment="0" applyProtection="0"/>
    <xf numFmtId="0" fontId="40" fillId="0" borderId="15" applyNumberFormat="0" applyFill="0" applyAlignment="0" applyProtection="0"/>
    <xf numFmtId="0" fontId="38" fillId="0" borderId="0" applyNumberFormat="0" applyFill="0" applyBorder="0" applyAlignment="0" applyProtection="0"/>
    <xf numFmtId="0" fontId="42" fillId="35" borderId="17" applyNumberFormat="0" applyAlignment="0" applyProtection="0"/>
    <xf numFmtId="0" fontId="28" fillId="35" borderId="0" applyNumberFormat="0" applyBorder="0" applyAlignment="0" applyProtection="0"/>
    <xf numFmtId="0" fontId="29" fillId="39" borderId="0" applyNumberFormat="0" applyBorder="0" applyAlignment="0" applyProtection="0"/>
    <xf numFmtId="0" fontId="41" fillId="48" borderId="0" applyNumberFormat="0" applyBorder="0" applyAlignment="0" applyProtection="0"/>
    <xf numFmtId="0" fontId="39" fillId="36" borderId="10" applyNumberFormat="0" applyAlignment="0" applyProtection="0"/>
    <xf numFmtId="0" fontId="43" fillId="0" borderId="0" applyNumberFormat="0" applyFill="0" applyBorder="0" applyAlignment="0" applyProtection="0"/>
    <xf numFmtId="0" fontId="29" fillId="39" borderId="0" applyNumberFormat="0" applyBorder="0" applyAlignment="0" applyProtection="0"/>
    <xf numFmtId="0" fontId="35" fillId="47"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54" fillId="0" borderId="21">
      <alignment horizontal="left"/>
    </xf>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0" fontId="50" fillId="0" borderId="21">
      <alignment horizontal="left" vertical="center"/>
    </xf>
    <xf numFmtId="0" fontId="31" fillId="35" borderId="10" applyNumberFormat="0" applyAlignment="0" applyProtection="0"/>
    <xf numFmtId="0" fontId="31" fillId="35" borderId="10" applyNumberFormat="0" applyAlignment="0" applyProtection="0"/>
    <xf numFmtId="49" fontId="52" fillId="0" borderId="21">
      <alignment horizontal="left"/>
    </xf>
    <xf numFmtId="167" fontId="51" fillId="0" borderId="21">
      <alignment horizontal="right" vertical="center"/>
    </xf>
    <xf numFmtId="166" fontId="50" fillId="0" borderId="21" applyNumberFormat="0" applyFill="0">
      <alignment horizontal="right"/>
    </xf>
    <xf numFmtId="0" fontId="56" fillId="0" borderId="21">
      <alignment horizontal="left" vertical="center"/>
    </xf>
    <xf numFmtId="0" fontId="33" fillId="49" borderId="16" applyNumberFormat="0" applyFont="0" applyAlignment="0" applyProtection="0"/>
    <xf numFmtId="0" fontId="54" fillId="0" borderId="21">
      <alignment horizontal="lef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xf>
    <xf numFmtId="0" fontId="56" fillId="0" borderId="21">
      <alignment horizontal="left" vertical="center"/>
    </xf>
    <xf numFmtId="49" fontId="54" fillId="50" borderId="19">
      <alignment horizontal="left" vertical="center"/>
    </xf>
    <xf numFmtId="49" fontId="58" fillId="0" borderId="21" applyFill="0">
      <alignment horizontal="left" vertical="center"/>
    </xf>
    <xf numFmtId="49" fontId="54" fillId="50" borderId="19">
      <alignment horizontal="left" vertical="center"/>
    </xf>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54" fillId="0" borderId="21">
      <alignment horizontal="left"/>
    </xf>
    <xf numFmtId="0" fontId="44" fillId="0" borderId="18" applyNumberFormat="0" applyFill="0" applyAlignment="0" applyProtection="0"/>
    <xf numFmtId="167" fontId="51" fillId="0" borderId="21">
      <alignment horizontal="right" vertical="center"/>
    </xf>
    <xf numFmtId="49" fontId="52" fillId="0" borderId="21">
      <alignment horizontal="left"/>
    </xf>
    <xf numFmtId="0" fontId="56" fillId="0" borderId="21">
      <alignment horizontal="left" vertical="center"/>
    </xf>
    <xf numFmtId="166" fontId="50" fillId="0" borderId="21" applyNumberFormat="0" applyFill="0">
      <alignment horizontal="right"/>
    </xf>
    <xf numFmtId="0" fontId="31" fillId="35" borderId="10" applyNumberFormat="0" applyAlignment="0" applyProtection="0"/>
    <xf numFmtId="49" fontId="52" fillId="0" borderId="21">
      <alignment horizontal="left"/>
    </xf>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62" fillId="0" borderId="21">
      <alignment horizontal="left"/>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55" fillId="0" borderId="22">
      <alignment horizontal="left" vertical="center"/>
    </xf>
    <xf numFmtId="0" fontId="55" fillId="0" borderId="20">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55" fillId="0" borderId="20">
      <alignment horizontal="right" vertical="center"/>
    </xf>
    <xf numFmtId="49" fontId="52" fillId="0" borderId="21">
      <alignment horizontal="left"/>
    </xf>
    <xf numFmtId="49" fontId="54" fillId="50" borderId="19">
      <alignment horizontal="left" vertical="center"/>
    </xf>
    <xf numFmtId="0" fontId="31" fillId="35" borderId="10" applyNumberFormat="0" applyAlignment="0" applyProtection="0"/>
    <xf numFmtId="49" fontId="54" fillId="50" borderId="19">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2" fillId="35" borderId="17" applyNumberFormat="0" applyAlignment="0" applyProtection="0"/>
    <xf numFmtId="168" fontId="53" fillId="0" borderId="21">
      <alignment horizontal="right"/>
    </xf>
    <xf numFmtId="49" fontId="52" fillId="0" borderId="21">
      <alignment horizontal="left" vertical="center"/>
    </xf>
    <xf numFmtId="0" fontId="62" fillId="0" borderId="21">
      <alignment horizontal="left"/>
    </xf>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56" fillId="0" borderId="21">
      <alignment horizontal="left" vertical="center"/>
    </xf>
    <xf numFmtId="0" fontId="42" fillId="35" borderId="17"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9" fillId="36" borderId="10" applyNumberFormat="0" applyAlignment="0" applyProtection="0"/>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62" fillId="0" borderId="21">
      <alignment horizontal="left"/>
    </xf>
    <xf numFmtId="0" fontId="50" fillId="0" borderId="21">
      <alignment horizontal="left" vertical="center"/>
    </xf>
    <xf numFmtId="0" fontId="33" fillId="49" borderId="16" applyNumberFormat="0" applyFont="0" applyAlignment="0" applyProtection="0"/>
    <xf numFmtId="49" fontId="52" fillId="0" borderId="21">
      <alignment horizontal="left"/>
    </xf>
    <xf numFmtId="49" fontId="51" fillId="0" borderId="21">
      <alignment horizontal="left"/>
    </xf>
    <xf numFmtId="49" fontId="52" fillId="0" borderId="21">
      <alignment horizontal="left" vertical="center"/>
    </xf>
    <xf numFmtId="0" fontId="55" fillId="0" borderId="20">
      <alignment horizontal="left"/>
    </xf>
    <xf numFmtId="168" fontId="53" fillId="0" borderId="21">
      <alignment horizontal="right"/>
    </xf>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49" fontId="58" fillId="0" borderId="21" applyFill="0">
      <alignment horizontal="left" vertical="center"/>
    </xf>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31" fillId="35" borderId="10" applyNumberFormat="0" applyAlignment="0" applyProtection="0"/>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168" fontId="53" fillId="0" borderId="21">
      <alignment horizontal="righ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62" fillId="0" borderId="21">
      <alignment horizontal="left"/>
    </xf>
    <xf numFmtId="0" fontId="62" fillId="0" borderId="21">
      <alignment horizontal="left"/>
    </xf>
    <xf numFmtId="0" fontId="39" fillId="36" borderId="10" applyNumberFormat="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168" fontId="53" fillId="0" borderId="21">
      <alignment horizontal="right"/>
    </xf>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168" fontId="53" fillId="0" borderId="21">
      <alignment horizontal="right"/>
    </xf>
    <xf numFmtId="49" fontId="51" fillId="0" borderId="21">
      <alignment horizontal="left"/>
    </xf>
    <xf numFmtId="49" fontId="51" fillId="0" borderId="21">
      <alignment horizontal="left"/>
    </xf>
    <xf numFmtId="167" fontId="51" fillId="0" borderId="21">
      <alignment horizontal="right" vertical="center"/>
    </xf>
    <xf numFmtId="168" fontId="53" fillId="0" borderId="21">
      <alignment horizontal="right"/>
    </xf>
    <xf numFmtId="0" fontId="50" fillId="0" borderId="21">
      <alignment horizontal="left" vertical="center"/>
    </xf>
    <xf numFmtId="0" fontId="54" fillId="0" borderId="21">
      <alignment horizontal="lef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49" fontId="51" fillId="0" borderId="21">
      <alignment horizontal="left"/>
    </xf>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54" fillId="0" borderId="21">
      <alignment horizontal="left"/>
    </xf>
    <xf numFmtId="0" fontId="42" fillId="35" borderId="17" applyNumberFormat="0" applyAlignment="0" applyProtection="0"/>
    <xf numFmtId="166" fontId="50" fillId="0" borderId="21" applyNumberFormat="0" applyFill="0">
      <alignment horizontal="right"/>
    </xf>
    <xf numFmtId="0" fontId="54"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2" fillId="0" borderId="21">
      <alignment horizontal="left"/>
    </xf>
    <xf numFmtId="49" fontId="54" fillId="50" borderId="19">
      <alignment horizontal="left" vertical="center"/>
    </xf>
    <xf numFmtId="49" fontId="52" fillId="0" borderId="21">
      <alignment horizontal="left"/>
    </xf>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168" fontId="53" fillId="0" borderId="21">
      <alignment horizontal="right"/>
    </xf>
    <xf numFmtId="0" fontId="62" fillId="0" borderId="21">
      <alignment horizontal="left"/>
    </xf>
    <xf numFmtId="0" fontId="31" fillId="35" borderId="10" applyNumberFormat="0" applyAlignment="0" applyProtection="0"/>
    <xf numFmtId="0" fontId="62" fillId="0" borderId="21">
      <alignment horizontal="left"/>
    </xf>
    <xf numFmtId="0" fontId="42" fillId="35" borderId="17" applyNumberFormat="0" applyAlignment="0" applyProtection="0"/>
    <xf numFmtId="0" fontId="44" fillId="0" borderId="18" applyNumberFormat="0" applyFill="0" applyAlignment="0" applyProtection="0"/>
    <xf numFmtId="0" fontId="54" fillId="0" borderId="21">
      <alignment horizontal="left"/>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54"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49" fontId="58" fillId="0" borderId="21" applyFill="0">
      <alignment horizontal="left" vertical="center"/>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9" fillId="36" borderId="10" applyNumberFormat="0" applyAlignment="0" applyProtection="0"/>
    <xf numFmtId="49" fontId="51" fillId="0" borderId="21">
      <alignment horizontal="left"/>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62" fillId="0" borderId="21">
      <alignment horizontal="lef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righ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166" fontId="50" fillId="0" borderId="21" applyNumberFormat="0" applyFill="0">
      <alignment horizontal="right"/>
    </xf>
    <xf numFmtId="49" fontId="51" fillId="0" borderId="21">
      <alignment horizontal="left"/>
    </xf>
    <xf numFmtId="0" fontId="62" fillId="0" borderId="21">
      <alignment horizontal="left"/>
    </xf>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50" fillId="0" borderId="21">
      <alignment horizontal="left" vertical="center"/>
    </xf>
    <xf numFmtId="49" fontId="54" fillId="50" borderId="19">
      <alignment horizontal="left" vertical="center"/>
    </xf>
    <xf numFmtId="49" fontId="52"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vertical="center"/>
    </xf>
    <xf numFmtId="0" fontId="56" fillId="0" borderId="21">
      <alignment horizontal="left" vertical="center"/>
    </xf>
    <xf numFmtId="168" fontId="53" fillId="0" borderId="21">
      <alignment horizontal="right"/>
    </xf>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0" fontId="31" fillId="35" borderId="10" applyNumberFormat="0" applyAlignment="0" applyProtection="0"/>
    <xf numFmtId="0" fontId="33" fillId="49" borderId="16" applyNumberFormat="0" applyFont="0" applyAlignment="0" applyProtection="0"/>
    <xf numFmtId="49" fontId="51" fillId="0" borderId="21">
      <alignment horizontal="left"/>
    </xf>
    <xf numFmtId="167" fontId="51" fillId="0" borderId="21">
      <alignment horizontal="right" vertical="center"/>
    </xf>
    <xf numFmtId="0" fontId="39" fillId="36" borderId="10" applyNumberFormat="0" applyAlignment="0" applyProtection="0"/>
    <xf numFmtId="49" fontId="51" fillId="0" borderId="21">
      <alignment horizontal="left"/>
    </xf>
    <xf numFmtId="0" fontId="50" fillId="0" borderId="21">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167" fontId="51" fillId="0" borderId="21">
      <alignment horizontal="right" vertical="center"/>
    </xf>
    <xf numFmtId="49" fontId="54" fillId="50" borderId="19">
      <alignment horizontal="left" vertical="center"/>
    </xf>
    <xf numFmtId="0" fontId="55" fillId="0" borderId="22">
      <alignment horizontal="left" vertical="center"/>
    </xf>
    <xf numFmtId="49" fontId="52" fillId="0" borderId="21">
      <alignment horizontal="left" vertical="center"/>
    </xf>
    <xf numFmtId="0" fontId="54" fillId="0" borderId="21">
      <alignment horizontal="left"/>
    </xf>
    <xf numFmtId="0" fontId="56" fillId="0" borderId="21">
      <alignment horizontal="lef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49" fontId="52" fillId="0" borderId="21">
      <alignment horizontal="left" vertical="center"/>
    </xf>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167" fontId="51" fillId="0" borderId="21">
      <alignment horizontal="right" vertical="center"/>
    </xf>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9" fillId="36" borderId="10" applyNumberFormat="0" applyAlignment="0" applyProtection="0"/>
    <xf numFmtId="49" fontId="51" fillId="0" borderId="21">
      <alignment horizontal="left"/>
    </xf>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56" fillId="0" borderId="21">
      <alignment horizontal="left" vertical="center"/>
    </xf>
    <xf numFmtId="0" fontId="62" fillId="0" borderId="21">
      <alignment horizontal="left"/>
    </xf>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168" fontId="53" fillId="0" borderId="21">
      <alignment horizontal="right"/>
    </xf>
    <xf numFmtId="49" fontId="54" fillId="50" borderId="19">
      <alignment horizontal="left" vertical="center"/>
    </xf>
    <xf numFmtId="49" fontId="51"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4" fillId="50" borderId="19">
      <alignment horizontal="left" vertical="center"/>
    </xf>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50" fillId="0" borderId="21">
      <alignment horizontal="left" vertical="center"/>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1" fillId="35" borderId="10" applyNumberFormat="0" applyAlignment="0" applyProtection="0"/>
    <xf numFmtId="49" fontId="54" fillId="50" borderId="19">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168" fontId="53" fillId="0" borderId="21">
      <alignment horizontal="right"/>
    </xf>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49" fontId="54" fillId="50" borderId="19">
      <alignment horizontal="left" vertical="center"/>
    </xf>
    <xf numFmtId="49" fontId="51" fillId="0" borderId="21">
      <alignment horizontal="left"/>
    </xf>
    <xf numFmtId="167" fontId="51" fillId="0" borderId="21">
      <alignment horizontal="right" vertical="center"/>
    </xf>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166" fontId="50" fillId="0" borderId="21" applyNumberFormat="0" applyFill="0">
      <alignment horizontal="right"/>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0" fontId="39" fillId="36" borderId="10" applyNumberFormat="0" applyAlignment="0" applyProtection="0"/>
    <xf numFmtId="0" fontId="55" fillId="0" borderId="20">
      <alignment horizontal="left"/>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54" fillId="0" borderId="21">
      <alignment horizontal="left"/>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50" fillId="0" borderId="21">
      <alignment horizontal="left" vertical="center"/>
    </xf>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0">
      <alignment horizontal="right" vertical="center"/>
    </xf>
    <xf numFmtId="49" fontId="58" fillId="0" borderId="21" applyFill="0">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166" fontId="50" fillId="0" borderId="21" applyNumberFormat="0" applyFill="0">
      <alignment horizontal="right"/>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1" fillId="0" borderId="21">
      <alignment horizontal="left"/>
    </xf>
    <xf numFmtId="0" fontId="44" fillId="0" borderId="18" applyNumberFormat="0" applyFill="0" applyAlignment="0" applyProtection="0"/>
    <xf numFmtId="168" fontId="53" fillId="0" borderId="21">
      <alignment horizontal="right"/>
    </xf>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54" fillId="0" borderId="21">
      <alignment horizontal="left"/>
    </xf>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1" fillId="0" borderId="21">
      <alignment horizontal="left"/>
    </xf>
    <xf numFmtId="0" fontId="44" fillId="0" borderId="18" applyNumberFormat="0" applyFill="0" applyAlignment="0" applyProtection="0"/>
    <xf numFmtId="0" fontId="33" fillId="49" borderId="16" applyNumberFormat="0" applyFont="0" applyAlignment="0" applyProtection="0"/>
    <xf numFmtId="0" fontId="55" fillId="0" borderId="20">
      <alignment horizontal="left"/>
    </xf>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49" fontId="51" fillId="0" borderId="21">
      <alignment horizontal="left"/>
    </xf>
    <xf numFmtId="49" fontId="58" fillId="0" borderId="21" applyFill="0">
      <alignment horizontal="left" vertical="center"/>
    </xf>
    <xf numFmtId="0" fontId="31" fillId="35" borderId="10" applyNumberFormat="0" applyAlignment="0" applyProtection="0"/>
    <xf numFmtId="168" fontId="53" fillId="0" borderId="21">
      <alignment horizontal="right"/>
    </xf>
    <xf numFmtId="0" fontId="62" fillId="0" borderId="21">
      <alignment horizontal="left"/>
    </xf>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168" fontId="53" fillId="0" borderId="21">
      <alignment horizontal="right"/>
    </xf>
    <xf numFmtId="49" fontId="54" fillId="50" borderId="19">
      <alignment horizontal="left" vertical="center"/>
    </xf>
    <xf numFmtId="0" fontId="56" fillId="0" borderId="21">
      <alignment horizontal="left" vertical="center"/>
    </xf>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0" fontId="56" fillId="0" borderId="21">
      <alignment horizontal="left" vertical="center"/>
    </xf>
    <xf numFmtId="0" fontId="44" fillId="0" borderId="18" applyNumberFormat="0" applyFill="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55" fillId="0" borderId="20">
      <alignment horizontal="left"/>
    </xf>
    <xf numFmtId="49" fontId="52" fillId="0" borderId="21">
      <alignment horizontal="left"/>
    </xf>
    <xf numFmtId="0" fontId="50" fillId="0" borderId="21">
      <alignment horizontal="left" vertical="center"/>
    </xf>
    <xf numFmtId="49" fontId="52" fillId="0" borderId="21">
      <alignment horizontal="left" vertical="center"/>
    </xf>
    <xf numFmtId="0" fontId="39" fillId="36" borderId="10" applyNumberFormat="0" applyAlignment="0" applyProtection="0"/>
    <xf numFmtId="0" fontId="42" fillId="35" borderId="17" applyNumberFormat="0" applyAlignment="0" applyProtection="0"/>
    <xf numFmtId="0" fontId="55" fillId="0" borderId="20">
      <alignment horizontal="left"/>
    </xf>
    <xf numFmtId="0" fontId="39" fillId="36" borderId="10" applyNumberFormat="0" applyAlignment="0" applyProtection="0"/>
    <xf numFmtId="166" fontId="50" fillId="0" borderId="21" applyNumberFormat="0" applyFill="0">
      <alignment horizontal="right"/>
    </xf>
    <xf numFmtId="0" fontId="42" fillId="35" borderId="17" applyNumberFormat="0" applyAlignment="0" applyProtection="0"/>
    <xf numFmtId="167" fontId="51" fillId="0" borderId="21">
      <alignment horizontal="right" vertical="center"/>
    </xf>
    <xf numFmtId="0" fontId="54" fillId="0" borderId="21">
      <alignment horizontal="left"/>
    </xf>
    <xf numFmtId="49" fontId="58" fillId="0" borderId="21" applyFill="0">
      <alignment horizontal="left" vertical="center"/>
    </xf>
    <xf numFmtId="49" fontId="51" fillId="0" borderId="21">
      <alignment horizontal="left"/>
    </xf>
    <xf numFmtId="49" fontId="54" fillId="50" borderId="19">
      <alignment horizontal="left" vertical="center"/>
    </xf>
    <xf numFmtId="0" fontId="55" fillId="0" borderId="20">
      <alignment horizontal="left"/>
    </xf>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168" fontId="53" fillId="0" borderId="21">
      <alignment horizontal="right"/>
    </xf>
    <xf numFmtId="0" fontId="44" fillId="0" borderId="18" applyNumberFormat="0" applyFill="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55" fillId="0" borderId="22">
      <alignment horizontal="left" vertical="center"/>
    </xf>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1" fillId="0" borderId="21">
      <alignment horizontal="left"/>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0" fontId="50" fillId="0" borderId="21">
      <alignment horizontal="left" vertical="center"/>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55" fillId="0" borderId="22">
      <alignment horizontal="left" vertical="center"/>
    </xf>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55" fillId="0" borderId="22">
      <alignment horizontal="left" vertical="center"/>
    </xf>
    <xf numFmtId="0" fontId="55" fillId="0" borderId="20">
      <alignment horizontal="left"/>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49" fontId="51" fillId="0" borderId="21">
      <alignment horizontal="left"/>
    </xf>
    <xf numFmtId="0" fontId="55" fillId="0" borderId="20">
      <alignment horizontal="right" vertical="center"/>
    </xf>
    <xf numFmtId="0" fontId="56" fillId="0" borderId="21">
      <alignment horizontal="left" vertical="center"/>
    </xf>
    <xf numFmtId="167" fontId="51" fillId="0" borderId="21">
      <alignment horizontal="right" vertical="center"/>
    </xf>
    <xf numFmtId="0" fontId="44" fillId="0" borderId="18" applyNumberFormat="0" applyFill="0" applyAlignment="0" applyProtection="0"/>
    <xf numFmtId="0" fontId="55" fillId="0" borderId="20">
      <alignment horizontal="right" vertical="center"/>
    </xf>
    <xf numFmtId="0" fontId="44" fillId="0" borderId="18" applyNumberFormat="0" applyFill="0" applyAlignment="0" applyProtection="0"/>
    <xf numFmtId="0" fontId="42" fillId="35" borderId="17" applyNumberFormat="0" applyAlignment="0" applyProtection="0"/>
    <xf numFmtId="0" fontId="50"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28" fillId="36"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168" fontId="53" fillId="0" borderId="21">
      <alignment horizontal="right"/>
    </xf>
    <xf numFmtId="0" fontId="39" fillId="36" borderId="10" applyNumberFormat="0" applyAlignment="0" applyProtection="0"/>
    <xf numFmtId="0" fontId="31" fillId="35" borderId="10" applyNumberFormat="0" applyAlignment="0" applyProtection="0"/>
    <xf numFmtId="49" fontId="51" fillId="0" borderId="21">
      <alignment horizontal="left"/>
    </xf>
    <xf numFmtId="0" fontId="28" fillId="37" borderId="0" applyNumberFormat="0" applyBorder="0" applyAlignment="0" applyProtection="0"/>
    <xf numFmtId="0" fontId="33" fillId="49" borderId="16" applyNumberFormat="0" applyFont="0" applyAlignment="0" applyProtection="0"/>
    <xf numFmtId="0" fontId="33" fillId="49" borderId="16" applyNumberFormat="0" applyFont="0" applyAlignment="0" applyProtection="0"/>
    <xf numFmtId="0" fontId="55" fillId="0" borderId="20">
      <alignment horizontal="right" vertical="center"/>
    </xf>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62" fillId="0" borderId="21">
      <alignment horizontal="left"/>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6" fillId="0" borderId="12"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28" fillId="36" borderId="0" applyNumberFormat="0" applyBorder="0" applyAlignment="0" applyProtection="0"/>
    <xf numFmtId="0" fontId="40" fillId="0" borderId="15" applyNumberFormat="0" applyFill="0" applyAlignment="0" applyProtection="0"/>
    <xf numFmtId="0" fontId="43" fillId="0" borderId="0" applyNumberFormat="0" applyFill="0" applyBorder="0" applyAlignment="0" applyProtection="0"/>
    <xf numFmtId="49" fontId="52" fillId="0" borderId="21">
      <alignment horizontal="left"/>
    </xf>
    <xf numFmtId="167" fontId="51" fillId="0" borderId="21">
      <alignment horizontal="righ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6" borderId="0" applyNumberFormat="0" applyBorder="0" applyAlignment="0" applyProtection="0"/>
    <xf numFmtId="0" fontId="29" fillId="39" borderId="0" applyNumberFormat="0" applyBorder="0" applyAlignment="0" applyProtection="0"/>
    <xf numFmtId="0" fontId="28" fillId="36" borderId="0" applyNumberFormat="0" applyBorder="0" applyAlignment="0" applyProtection="0"/>
    <xf numFmtId="0" fontId="31" fillId="35" borderId="10" applyNumberFormat="0" applyAlignment="0" applyProtection="0"/>
    <xf numFmtId="168" fontId="53" fillId="0" borderId="21">
      <alignment horizontal="right"/>
    </xf>
    <xf numFmtId="49" fontId="52" fillId="0" borderId="21">
      <alignment horizontal="left"/>
    </xf>
    <xf numFmtId="0" fontId="33" fillId="49" borderId="16" applyNumberFormat="0" applyFont="0" applyAlignment="0" applyProtection="0"/>
    <xf numFmtId="0" fontId="42" fillId="35" borderId="17" applyNumberFormat="0" applyAlignment="0" applyProtection="0"/>
    <xf numFmtId="0" fontId="56" fillId="0" borderId="21">
      <alignment horizontal="left" vertical="center"/>
    </xf>
    <xf numFmtId="0" fontId="31" fillId="35" borderId="10" applyNumberFormat="0" applyAlignment="0" applyProtection="0"/>
    <xf numFmtId="0" fontId="33" fillId="49" borderId="16" applyNumberFormat="0" applyFont="0" applyAlignment="0" applyProtection="0"/>
    <xf numFmtId="0" fontId="50" fillId="0" borderId="21">
      <alignment horizontal="left" vertical="center"/>
    </xf>
    <xf numFmtId="0" fontId="62" fillId="0" borderId="21">
      <alignment horizontal="left"/>
    </xf>
    <xf numFmtId="0" fontId="55" fillId="0" borderId="22">
      <alignment horizontal="left" vertical="center"/>
    </xf>
    <xf numFmtId="49" fontId="54" fillId="50" borderId="19">
      <alignment horizontal="left" vertical="center"/>
    </xf>
    <xf numFmtId="0" fontId="29" fillId="36" borderId="0" applyNumberFormat="0" applyBorder="0" applyAlignment="0" applyProtection="0"/>
    <xf numFmtId="43" fontId="27" fillId="0" borderId="0" applyFont="0" applyFill="0" applyBorder="0" applyAlignment="0" applyProtection="0"/>
    <xf numFmtId="0" fontId="29" fillId="41"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28" fillId="40" borderId="0" applyNumberFormat="0" applyBorder="0" applyAlignment="0" applyProtection="0"/>
    <xf numFmtId="0" fontId="62" fillId="0" borderId="21">
      <alignment horizontal="left"/>
    </xf>
    <xf numFmtId="166" fontId="50" fillId="0" borderId="21" applyNumberFormat="0" applyFill="0">
      <alignment horizontal="right"/>
    </xf>
    <xf numFmtId="0" fontId="44" fillId="0" borderId="18" applyNumberFormat="0" applyFill="0" applyAlignment="0" applyProtection="0"/>
    <xf numFmtId="0" fontId="31" fillId="35" borderId="10" applyNumberFormat="0" applyAlignment="0" applyProtection="0"/>
    <xf numFmtId="49" fontId="58" fillId="0" borderId="21" applyFill="0">
      <alignment horizontal="left" vertical="center"/>
    </xf>
    <xf numFmtId="0" fontId="50" fillId="0" borderId="21">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0" fontId="29" fillId="36" borderId="0" applyNumberFormat="0" applyBorder="0" applyAlignment="0" applyProtection="0"/>
    <xf numFmtId="0" fontId="28" fillId="39" borderId="0" applyNumberFormat="0" applyBorder="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28" fillId="40" borderId="0" applyNumberFormat="0" applyBorder="0" applyAlignment="0" applyProtection="0"/>
    <xf numFmtId="0" fontId="31" fillId="35" borderId="10" applyNumberFormat="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49" fontId="58" fillId="0" borderId="21" applyFill="0">
      <alignment horizontal="left" vertical="center"/>
    </xf>
    <xf numFmtId="0" fontId="62" fillId="0" borderId="21">
      <alignment horizontal="left"/>
    </xf>
    <xf numFmtId="0" fontId="42" fillId="35" borderId="17" applyNumberFormat="0" applyAlignment="0" applyProtection="0"/>
    <xf numFmtId="0" fontId="56" fillId="0" borderId="21">
      <alignment horizontal="lef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168" fontId="53" fillId="0" borderId="21">
      <alignment horizontal="right"/>
    </xf>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29" fillId="42" borderId="0" applyNumberFormat="0" applyBorder="0" applyAlignment="0" applyProtection="0"/>
    <xf numFmtId="0" fontId="42" fillId="35" borderId="17" applyNumberFormat="0" applyAlignment="0" applyProtection="0"/>
    <xf numFmtId="49" fontId="52" fillId="0" borderId="21">
      <alignment horizontal="left" vertical="center"/>
    </xf>
    <xf numFmtId="0" fontId="31" fillId="35" borderId="10" applyNumberForma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29" fillId="37" borderId="0" applyNumberFormat="0" applyBorder="0" applyAlignment="0" applyProtection="0"/>
    <xf numFmtId="0" fontId="39" fillId="36" borderId="10" applyNumberFormat="0" applyAlignment="0" applyProtection="0"/>
    <xf numFmtId="0" fontId="62" fillId="0" borderId="21">
      <alignment horizontal="left"/>
    </xf>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62" fillId="0" borderId="21">
      <alignment horizontal="left"/>
    </xf>
    <xf numFmtId="0" fontId="44" fillId="0" borderId="18" applyNumberFormat="0" applyFill="0" applyAlignment="0" applyProtection="0"/>
    <xf numFmtId="0" fontId="29" fillId="37" borderId="0" applyNumberFormat="0" applyBorder="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43" fontId="27" fillId="0" borderId="0" applyFont="0" applyFill="0" applyBorder="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44" fontId="27" fillId="0" borderId="0" applyFont="0" applyFill="0" applyBorder="0" applyAlignment="0" applyProtection="0"/>
    <xf numFmtId="0" fontId="28" fillId="39" borderId="0" applyNumberFormat="0" applyBorder="0" applyAlignment="0" applyProtection="0"/>
    <xf numFmtId="166" fontId="50" fillId="0" borderId="21" applyNumberFormat="0" applyFill="0">
      <alignment horizontal="right"/>
    </xf>
    <xf numFmtId="0" fontId="28" fillId="36" borderId="0" applyNumberFormat="0" applyBorder="0" applyAlignment="0" applyProtection="0"/>
    <xf numFmtId="49" fontId="52" fillId="0" borderId="21">
      <alignment horizontal="left"/>
    </xf>
    <xf numFmtId="0" fontId="28" fillId="37" borderId="0" applyNumberFormat="0" applyBorder="0" applyAlignment="0" applyProtection="0"/>
    <xf numFmtId="0" fontId="33" fillId="49" borderId="16" applyNumberFormat="0" applyFont="0" applyAlignment="0" applyProtection="0"/>
    <xf numFmtId="49" fontId="52" fillId="0" borderId="21">
      <alignment horizontal="left" vertical="center"/>
    </xf>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9" fontId="27" fillId="0" borderId="0" applyFont="0" applyFill="0" applyBorder="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49" fontId="52" fillId="0" borderId="21">
      <alignment horizontal="left" vertical="center"/>
    </xf>
    <xf numFmtId="0" fontId="40" fillId="0" borderId="15"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28" fillId="39" borderId="0" applyNumberFormat="0" applyBorder="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29" fillId="36" borderId="0" applyNumberFormat="0" applyBorder="0" applyAlignment="0" applyProtection="0"/>
    <xf numFmtId="0" fontId="39" fillId="36"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0" fontId="55" fillId="0" borderId="22">
      <alignment horizontal="left" vertical="center"/>
    </xf>
    <xf numFmtId="0" fontId="45" fillId="0" borderId="0" applyNumberFormat="0" applyFill="0" applyBorder="0" applyAlignment="0" applyProtection="0"/>
    <xf numFmtId="0" fontId="54" fillId="0" borderId="21">
      <alignment horizontal="left"/>
    </xf>
    <xf numFmtId="0" fontId="39" fillId="36" borderId="10" applyNumberFormat="0" applyAlignment="0" applyProtection="0"/>
    <xf numFmtId="0" fontId="54" fillId="0" borderId="21">
      <alignment horizontal="left"/>
    </xf>
    <xf numFmtId="49" fontId="58" fillId="0" borderId="21" applyFill="0">
      <alignment horizontal="left" vertical="center"/>
    </xf>
    <xf numFmtId="0" fontId="39" fillId="36" borderId="10" applyNumberFormat="0" applyAlignment="0" applyProtection="0"/>
    <xf numFmtId="0" fontId="38" fillId="0" borderId="0" applyNumberFormat="0" applyFill="0" applyBorder="0" applyAlignment="0" applyProtection="0"/>
    <xf numFmtId="0" fontId="33" fillId="49" borderId="16" applyNumberFormat="0" applyFont="0" applyAlignment="0" applyProtection="0"/>
    <xf numFmtId="0" fontId="35" fillId="47" borderId="0" applyNumberFormat="0" applyBorder="0" applyAlignment="0" applyProtection="0"/>
    <xf numFmtId="0" fontId="33" fillId="49" borderId="16" applyNumberFormat="0" applyFont="0" applyAlignment="0" applyProtection="0"/>
    <xf numFmtId="0" fontId="29" fillId="42" borderId="0" applyNumberFormat="0" applyBorder="0" applyAlignment="0" applyProtection="0"/>
    <xf numFmtId="167" fontId="51" fillId="0" borderId="21">
      <alignment horizontal="right" vertical="center"/>
    </xf>
    <xf numFmtId="0" fontId="50" fillId="0" borderId="21">
      <alignment horizontal="left" vertical="center"/>
    </xf>
    <xf numFmtId="0" fontId="28" fillId="39" borderId="0" applyNumberFormat="0" applyBorder="0" applyAlignment="0" applyProtection="0"/>
    <xf numFmtId="0" fontId="29" fillId="41" borderId="0" applyNumberFormat="0" applyBorder="0" applyAlignment="0" applyProtection="0"/>
    <xf numFmtId="0" fontId="38" fillId="0" borderId="14" applyNumberFormat="0" applyFill="0" applyAlignment="0" applyProtection="0"/>
    <xf numFmtId="0" fontId="29" fillId="39" borderId="0" applyNumberFormat="0" applyBorder="0" applyAlignment="0" applyProtection="0"/>
    <xf numFmtId="0" fontId="28" fillId="35" borderId="0" applyNumberFormat="0" applyBorder="0" applyAlignment="0" applyProtection="0"/>
    <xf numFmtId="0" fontId="42" fillId="35" borderId="17" applyNumberFormat="0" applyAlignment="0" applyProtection="0"/>
    <xf numFmtId="0" fontId="39" fillId="36" borderId="10" applyNumberFormat="0" applyAlignment="0" applyProtection="0"/>
    <xf numFmtId="0" fontId="29" fillId="37" borderId="0" applyNumberFormat="0" applyBorder="0" applyAlignment="0" applyProtection="0"/>
    <xf numFmtId="166" fontId="50" fillId="0" borderId="21" applyNumberFormat="0" applyFill="0">
      <alignment horizontal="right"/>
    </xf>
    <xf numFmtId="0" fontId="29" fillId="41" borderId="0" applyNumberFormat="0" applyBorder="0" applyAlignment="0" applyProtection="0"/>
    <xf numFmtId="0" fontId="39" fillId="36" borderId="10" applyNumberFormat="0" applyAlignment="0" applyProtection="0"/>
    <xf numFmtId="0" fontId="34" fillId="0" borderId="0" applyNumberFormat="0" applyFill="0" applyBorder="0" applyAlignment="0" applyProtection="0"/>
    <xf numFmtId="49" fontId="51" fillId="0" borderId="21">
      <alignment horizontal="left"/>
    </xf>
    <xf numFmtId="0" fontId="31" fillId="35" borderId="10" applyNumberFormat="0" applyAlignment="0" applyProtection="0"/>
    <xf numFmtId="0" fontId="29" fillId="37" borderId="0" applyNumberFormat="0" applyBorder="0" applyAlignment="0" applyProtection="0"/>
    <xf numFmtId="0" fontId="29" fillId="39" borderId="0" applyNumberFormat="0" applyBorder="0" applyAlignment="0" applyProtection="0"/>
    <xf numFmtId="0" fontId="54" fillId="0" borderId="21">
      <alignment horizontal="left"/>
    </xf>
    <xf numFmtId="0" fontId="39" fillId="36" borderId="10" applyNumberFormat="0" applyAlignment="0" applyProtection="0"/>
    <xf numFmtId="0" fontId="29" fillId="44" borderId="0" applyNumberFormat="0" applyBorder="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2" fillId="35" borderId="17" applyNumberFormat="0" applyAlignment="0" applyProtection="0"/>
    <xf numFmtId="0" fontId="36" fillId="0" borderId="12" applyNumberFormat="0" applyFill="0" applyAlignment="0" applyProtection="0"/>
    <xf numFmtId="0" fontId="28" fillId="35" borderId="0" applyNumberFormat="0" applyBorder="0" applyAlignment="0" applyProtection="0"/>
    <xf numFmtId="0" fontId="44" fillId="0" borderId="18" applyNumberFormat="0" applyFill="0" applyAlignment="0" applyProtection="0"/>
    <xf numFmtId="49" fontId="54" fillId="50" borderId="19">
      <alignment horizontal="left" vertical="center"/>
    </xf>
    <xf numFmtId="0" fontId="29" fillId="43" borderId="0" applyNumberFormat="0" applyBorder="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62" fillId="0" borderId="21">
      <alignment horizontal="left"/>
    </xf>
    <xf numFmtId="0" fontId="44" fillId="0" borderId="18" applyNumberFormat="0" applyFill="0" applyAlignment="0" applyProtection="0"/>
    <xf numFmtId="0" fontId="44" fillId="0" borderId="18" applyNumberFormat="0" applyFill="0" applyAlignment="0" applyProtection="0"/>
    <xf numFmtId="0" fontId="28" fillId="39" borderId="0" applyNumberFormat="0" applyBorder="0" applyAlignment="0" applyProtection="0"/>
    <xf numFmtId="0" fontId="31" fillId="35" borderId="10" applyNumberFormat="0" applyAlignment="0" applyProtection="0"/>
    <xf numFmtId="0" fontId="31" fillId="35" borderId="10" applyNumberFormat="0" applyAlignment="0" applyProtection="0"/>
    <xf numFmtId="166" fontId="50" fillId="0" borderId="21" applyNumberFormat="0" applyFill="0">
      <alignment horizontal="right"/>
    </xf>
    <xf numFmtId="0" fontId="28" fillId="35" borderId="0" applyNumberFormat="0" applyBorder="0" applyAlignment="0" applyProtection="0"/>
    <xf numFmtId="0" fontId="29" fillId="37" borderId="0" applyNumberFormat="0" applyBorder="0" applyAlignment="0" applyProtection="0"/>
    <xf numFmtId="0" fontId="33" fillId="49" borderId="16" applyNumberFormat="0" applyFont="0" applyAlignment="0" applyProtection="0"/>
    <xf numFmtId="0" fontId="31" fillId="35" borderId="10" applyNumberFormat="0" applyAlignment="0" applyProtection="0"/>
    <xf numFmtId="44" fontId="27" fillId="0" borderId="0" applyFont="0" applyFill="0" applyBorder="0" applyAlignment="0" applyProtection="0"/>
    <xf numFmtId="0" fontId="33" fillId="49" borderId="16" applyNumberFormat="0" applyFont="0" applyAlignment="0" applyProtection="0"/>
    <xf numFmtId="0" fontId="33" fillId="49" borderId="16" applyNumberFormat="0" applyFont="0" applyAlignment="0" applyProtection="0"/>
    <xf numFmtId="49" fontId="58" fillId="0" borderId="21" applyFill="0">
      <alignment horizontal="left" vertical="center"/>
    </xf>
    <xf numFmtId="0" fontId="31" fillId="35" borderId="10" applyNumberFormat="0" applyAlignment="0" applyProtection="0"/>
    <xf numFmtId="0" fontId="29" fillId="43" borderId="0" applyNumberFormat="0" applyBorder="0" applyAlignment="0" applyProtection="0"/>
    <xf numFmtId="49" fontId="58" fillId="0" borderId="21" applyFill="0">
      <alignment horizontal="left" vertical="center"/>
    </xf>
    <xf numFmtId="0" fontId="31" fillId="35" borderId="10" applyNumberFormat="0" applyAlignment="0" applyProtection="0"/>
    <xf numFmtId="44" fontId="27" fillId="0" borderId="0" applyFont="0" applyFill="0" applyBorder="0" applyAlignment="0" applyProtection="0"/>
    <xf numFmtId="49" fontId="51" fillId="0" borderId="21">
      <alignment horizontal="left"/>
    </xf>
    <xf numFmtId="0" fontId="38" fillId="0" borderId="0" applyNumberFormat="0" applyFill="0" applyBorder="0" applyAlignment="0" applyProtection="0"/>
    <xf numFmtId="0" fontId="31" fillId="35" borderId="10" applyNumberFormat="0" applyAlignment="0" applyProtection="0"/>
    <xf numFmtId="0" fontId="55" fillId="0" borderId="20">
      <alignment horizontal="right" vertical="center"/>
    </xf>
    <xf numFmtId="0" fontId="28" fillId="36" borderId="0" applyNumberFormat="0" applyBorder="0" applyAlignment="0" applyProtection="0"/>
    <xf numFmtId="167" fontId="51" fillId="0" borderId="21">
      <alignment horizontal="right" vertical="center"/>
    </xf>
    <xf numFmtId="0" fontId="33" fillId="49" borderId="16" applyNumberFormat="0" applyFont="0" applyAlignment="0" applyProtection="0"/>
    <xf numFmtId="0" fontId="33" fillId="49" borderId="16" applyNumberFormat="0" applyFont="0" applyAlignment="0" applyProtection="0"/>
    <xf numFmtId="0" fontId="29" fillId="42" borderId="0" applyNumberFormat="0" applyBorder="0" applyAlignment="0" applyProtection="0"/>
    <xf numFmtId="0" fontId="31" fillId="35" borderId="10" applyNumberFormat="0" applyAlignment="0" applyProtection="0"/>
    <xf numFmtId="0" fontId="44" fillId="0" borderId="18" applyNumberFormat="0" applyFill="0" applyAlignment="0" applyProtection="0"/>
    <xf numFmtId="0" fontId="28" fillId="37" borderId="0" applyNumberFormat="0" applyBorder="0" applyAlignment="0" applyProtection="0"/>
    <xf numFmtId="0" fontId="27" fillId="0" borderId="0"/>
    <xf numFmtId="0" fontId="32" fillId="46" borderId="11"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28" fillId="35" borderId="0" applyNumberFormat="0" applyBorder="0" applyAlignment="0" applyProtection="0"/>
    <xf numFmtId="0" fontId="35" fillId="47" borderId="0" applyNumberFormat="0" applyBorder="0" applyAlignment="0" applyProtection="0"/>
    <xf numFmtId="0" fontId="31" fillId="35" borderId="10" applyNumberFormat="0" applyAlignment="0" applyProtection="0"/>
    <xf numFmtId="0" fontId="29" fillId="41" borderId="0" applyNumberFormat="0" applyBorder="0" applyAlignment="0" applyProtection="0"/>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38" fillId="0" borderId="0" applyNumberFormat="0" applyFill="0" applyBorder="0" applyAlignment="0" applyProtection="0"/>
    <xf numFmtId="0" fontId="33" fillId="49" borderId="16" applyNumberFormat="0" applyFont="0" applyAlignment="0" applyProtection="0"/>
    <xf numFmtId="0" fontId="31" fillId="35" borderId="10" applyNumberFormat="0" applyAlignment="0" applyProtection="0"/>
    <xf numFmtId="0" fontId="28" fillId="36" borderId="0" applyNumberFormat="0" applyBorder="0" applyAlignment="0" applyProtection="0"/>
    <xf numFmtId="0" fontId="29" fillId="41" borderId="0" applyNumberFormat="0" applyBorder="0" applyAlignment="0" applyProtection="0"/>
    <xf numFmtId="0" fontId="42" fillId="35" borderId="17" applyNumberFormat="0" applyAlignment="0" applyProtection="0"/>
    <xf numFmtId="9" fontId="27" fillId="0" borderId="0" applyFont="0" applyFill="0" applyBorder="0" applyAlignment="0" applyProtection="0"/>
    <xf numFmtId="0" fontId="42" fillId="35" borderId="17" applyNumberFormat="0" applyAlignment="0" applyProtection="0"/>
    <xf numFmtId="0" fontId="44" fillId="0" borderId="18" applyNumberFormat="0" applyFill="0" applyAlignment="0" applyProtection="0"/>
    <xf numFmtId="0" fontId="29" fillId="41" borderId="0" applyNumberFormat="0" applyBorder="0" applyAlignment="0" applyProtection="0"/>
    <xf numFmtId="0" fontId="43" fillId="0" borderId="0" applyNumberFormat="0" applyFill="0" applyBorder="0" applyAlignment="0" applyProtection="0"/>
    <xf numFmtId="0" fontId="39" fillId="36" borderId="10" applyNumberFormat="0" applyAlignment="0" applyProtection="0"/>
    <xf numFmtId="0" fontId="28" fillId="36" borderId="0" applyNumberFormat="0" applyBorder="0" applyAlignment="0" applyProtection="0"/>
    <xf numFmtId="0" fontId="28" fillId="35" borderId="0" applyNumberFormat="0" applyBorder="0" applyAlignment="0" applyProtection="0"/>
    <xf numFmtId="0" fontId="28" fillId="38" borderId="0" applyNumberFormat="0" applyBorder="0" applyAlignment="0" applyProtection="0"/>
    <xf numFmtId="166" fontId="50" fillId="0" borderId="21" applyNumberFormat="0" applyFill="0">
      <alignment horizontal="right"/>
    </xf>
    <xf numFmtId="0" fontId="42" fillId="35" borderId="17" applyNumberFormat="0" applyAlignment="0" applyProtection="0"/>
    <xf numFmtId="0" fontId="42" fillId="35" borderId="17" applyNumberFormat="0" applyAlignment="0" applyProtection="0"/>
    <xf numFmtId="0" fontId="29" fillId="44" borderId="0" applyNumberFormat="0" applyBorder="0" applyAlignment="0" applyProtection="0"/>
    <xf numFmtId="0" fontId="38" fillId="0" borderId="14" applyNumberFormat="0" applyFill="0" applyAlignment="0" applyProtection="0"/>
    <xf numFmtId="0" fontId="28" fillId="37" borderId="0" applyNumberFormat="0" applyBorder="0" applyAlignment="0" applyProtection="0"/>
    <xf numFmtId="0" fontId="56" fillId="0" borderId="21">
      <alignment horizontal="left" vertical="center"/>
    </xf>
    <xf numFmtId="0" fontId="29" fillId="41" borderId="0" applyNumberFormat="0" applyBorder="0" applyAlignment="0" applyProtection="0"/>
    <xf numFmtId="0" fontId="29" fillId="43" borderId="0" applyNumberFormat="0" applyBorder="0" applyAlignment="0" applyProtection="0"/>
    <xf numFmtId="0" fontId="31" fillId="35" borderId="10" applyNumberFormat="0" applyAlignment="0" applyProtection="0"/>
    <xf numFmtId="0" fontId="37" fillId="0" borderId="13" applyNumberFormat="0" applyFill="0" applyAlignment="0" applyProtection="0"/>
    <xf numFmtId="0" fontId="27" fillId="0" borderId="0"/>
    <xf numFmtId="0" fontId="45" fillId="0" borderId="0" applyNumberFormat="0" applyFill="0" applyBorder="0" applyAlignment="0" applyProtection="0"/>
    <xf numFmtId="0" fontId="29" fillId="42" borderId="0" applyNumberFormat="0" applyBorder="0" applyAlignment="0" applyProtection="0"/>
    <xf numFmtId="0" fontId="39" fillId="36" borderId="10" applyNumberFormat="0" applyAlignment="0" applyProtection="0"/>
    <xf numFmtId="0" fontId="31" fillId="35" borderId="10" applyNumberFormat="0" applyAlignment="0" applyProtection="0"/>
    <xf numFmtId="0" fontId="36" fillId="0" borderId="12" applyNumberFormat="0" applyFill="0" applyAlignment="0" applyProtection="0"/>
    <xf numFmtId="0" fontId="41" fillId="48" borderId="0" applyNumberFormat="0" applyBorder="0" applyAlignment="0" applyProtection="0"/>
    <xf numFmtId="0" fontId="29" fillId="37" borderId="0" applyNumberFormat="0" applyBorder="0" applyAlignment="0" applyProtection="0"/>
    <xf numFmtId="0" fontId="39" fillId="36" borderId="10" applyNumberFormat="0" applyAlignment="0" applyProtection="0"/>
    <xf numFmtId="49" fontId="52" fillId="0" borderId="21">
      <alignment horizontal="left" vertical="center"/>
    </xf>
    <xf numFmtId="0" fontId="28" fillId="36" borderId="0" applyNumberFormat="0" applyBorder="0" applyAlignment="0" applyProtection="0"/>
    <xf numFmtId="0" fontId="42" fillId="35" borderId="17" applyNumberFormat="0" applyAlignment="0" applyProtection="0"/>
    <xf numFmtId="0" fontId="29" fillId="41" borderId="0" applyNumberFormat="0" applyBorder="0" applyAlignment="0" applyProtection="0"/>
    <xf numFmtId="0" fontId="28" fillId="35" borderId="0" applyNumberFormat="0" applyBorder="0" applyAlignment="0" applyProtection="0"/>
    <xf numFmtId="0" fontId="54" fillId="0" borderId="21">
      <alignment horizontal="left"/>
    </xf>
    <xf numFmtId="0" fontId="28" fillId="38" borderId="0" applyNumberFormat="0" applyBorder="0" applyAlignment="0" applyProtection="0"/>
    <xf numFmtId="0" fontId="28" fillId="40" borderId="0" applyNumberFormat="0" applyBorder="0" applyAlignment="0" applyProtection="0"/>
    <xf numFmtId="0" fontId="29" fillId="42" borderId="0" applyNumberFormat="0" applyBorder="0" applyAlignment="0" applyProtection="0"/>
    <xf numFmtId="9" fontId="27" fillId="0" borderId="0" applyFont="0" applyFill="0" applyBorder="0" applyAlignment="0" applyProtection="0"/>
    <xf numFmtId="49" fontId="54" fillId="50" borderId="19">
      <alignment horizontal="left" vertical="center"/>
    </xf>
    <xf numFmtId="0" fontId="30" fillId="45" borderId="0" applyNumberFormat="0" applyBorder="0" applyAlignment="0" applyProtection="0"/>
    <xf numFmtId="0" fontId="40" fillId="0" borderId="15" applyNumberFormat="0" applyFill="0" applyAlignment="0" applyProtection="0"/>
    <xf numFmtId="0" fontId="28" fillId="38" borderId="0" applyNumberFormat="0" applyBorder="0" applyAlignment="0" applyProtection="0"/>
    <xf numFmtId="0" fontId="28" fillId="36" borderId="0" applyNumberFormat="0" applyBorder="0" applyAlignment="0" applyProtection="0"/>
    <xf numFmtId="0" fontId="42" fillId="35" borderId="17" applyNumberFormat="0" applyAlignment="0" applyProtection="0"/>
    <xf numFmtId="0" fontId="34" fillId="0" borderId="0" applyNumberFormat="0" applyFill="0" applyBorder="0" applyAlignment="0" applyProtection="0"/>
    <xf numFmtId="0" fontId="29" fillId="41" borderId="0" applyNumberFormat="0" applyBorder="0" applyAlignment="0" applyProtection="0"/>
    <xf numFmtId="0" fontId="28" fillId="37" borderId="0" applyNumberFormat="0" applyBorder="0" applyAlignment="0" applyProtection="0"/>
    <xf numFmtId="0" fontId="34" fillId="0" borderId="0" applyNumberFormat="0" applyFill="0" applyBorder="0" applyAlignment="0" applyProtection="0"/>
    <xf numFmtId="43" fontId="27" fillId="0" borderId="0" applyFont="0" applyFill="0" applyBorder="0" applyAlignment="0" applyProtection="0"/>
    <xf numFmtId="0" fontId="31" fillId="35" borderId="10" applyNumberFormat="0" applyAlignment="0" applyProtection="0"/>
    <xf numFmtId="0" fontId="29" fillId="42"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44" fillId="0" borderId="18" applyNumberFormat="0" applyFill="0" applyAlignment="0" applyProtection="0"/>
    <xf numFmtId="49" fontId="52" fillId="0" borderId="21">
      <alignment horizontal="left" vertical="center"/>
    </xf>
    <xf numFmtId="0" fontId="33" fillId="49" borderId="16" applyNumberFormat="0" applyFont="0" applyAlignment="0" applyProtection="0"/>
    <xf numFmtId="0" fontId="43" fillId="0" borderId="0" applyNumberFormat="0" applyFill="0" applyBorder="0" applyAlignment="0" applyProtection="0"/>
    <xf numFmtId="0" fontId="29" fillId="41" borderId="0" applyNumberFormat="0" applyBorder="0" applyAlignment="0" applyProtection="0"/>
    <xf numFmtId="0" fontId="41" fillId="48" borderId="0" applyNumberFormat="0" applyBorder="0" applyAlignment="0" applyProtection="0"/>
    <xf numFmtId="0" fontId="29" fillId="41" borderId="0" applyNumberFormat="0" applyBorder="0" applyAlignment="0" applyProtection="0"/>
    <xf numFmtId="0" fontId="32" fillId="46" borderId="11" applyNumberFormat="0" applyAlignment="0" applyProtection="0"/>
    <xf numFmtId="0" fontId="37" fillId="0" borderId="13" applyNumberFormat="0" applyFill="0" applyAlignment="0" applyProtection="0"/>
    <xf numFmtId="0" fontId="29" fillId="41" borderId="0" applyNumberFormat="0" applyBorder="0" applyAlignment="0" applyProtection="0"/>
    <xf numFmtId="0" fontId="38" fillId="0" borderId="14" applyNumberFormat="0" applyFill="0" applyAlignment="0" applyProtection="0"/>
    <xf numFmtId="0" fontId="29" fillId="44" borderId="0" applyNumberFormat="0" applyBorder="0" applyAlignment="0" applyProtection="0"/>
    <xf numFmtId="0" fontId="44" fillId="0" borderId="18" applyNumberFormat="0" applyFill="0" applyAlignment="0" applyProtection="0"/>
    <xf numFmtId="0" fontId="39" fillId="36" borderId="10" applyNumberFormat="0" applyAlignment="0" applyProtection="0"/>
    <xf numFmtId="0" fontId="45" fillId="0" borderId="0" applyNumberFormat="0" applyFill="0" applyBorder="0" applyAlignment="0" applyProtection="0"/>
    <xf numFmtId="0" fontId="30" fillId="45" borderId="0" applyNumberFormat="0" applyBorder="0" applyAlignment="0" applyProtection="0"/>
    <xf numFmtId="0" fontId="35" fillId="47" borderId="0" applyNumberFormat="0" applyBorder="0" applyAlignment="0" applyProtection="0"/>
    <xf numFmtId="0" fontId="30" fillId="45" borderId="0" applyNumberFormat="0" applyBorder="0" applyAlignment="0" applyProtection="0"/>
    <xf numFmtId="0" fontId="32" fillId="46" borderId="11" applyNumberFormat="0" applyAlignment="0" applyProtection="0"/>
    <xf numFmtId="0" fontId="41" fillId="48" borderId="0" applyNumberFormat="0" applyBorder="0" applyAlignment="0" applyProtection="0"/>
    <xf numFmtId="0" fontId="27" fillId="0" borderId="0"/>
    <xf numFmtId="0" fontId="37" fillId="0" borderId="13" applyNumberFormat="0" applyFill="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9" fontId="54" fillId="50" borderId="19">
      <alignment horizontal="left" vertical="center"/>
    </xf>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9" fillId="36" borderId="10" applyNumberFormat="0" applyAlignment="0" applyProtection="0"/>
    <xf numFmtId="0" fontId="56" fillId="0" borderId="21">
      <alignment horizontal="left" vertical="center"/>
    </xf>
    <xf numFmtId="0" fontId="42" fillId="35" borderId="17" applyNumberFormat="0" applyAlignment="0" applyProtection="0"/>
    <xf numFmtId="0" fontId="42" fillId="35" borderId="17" applyNumberFormat="0" applyAlignment="0" applyProtection="0"/>
    <xf numFmtId="49" fontId="52" fillId="0" borderId="21">
      <alignment horizontal="left" vertical="center"/>
    </xf>
    <xf numFmtId="0" fontId="33" fillId="49" borderId="16" applyNumberFormat="0" applyFont="0" applyAlignment="0" applyProtection="0"/>
    <xf numFmtId="49" fontId="52" fillId="0" borderId="21">
      <alignment horizontal="left" vertical="center"/>
    </xf>
    <xf numFmtId="49" fontId="52" fillId="0" borderId="21">
      <alignment horizontal="left" vertical="center"/>
    </xf>
    <xf numFmtId="0" fontId="42" fillId="35" borderId="17"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xf>
    <xf numFmtId="0" fontId="39" fillId="36" borderId="10" applyNumberFormat="0" applyAlignment="0" applyProtection="0"/>
    <xf numFmtId="0" fontId="62" fillId="0" borderId="21">
      <alignment horizontal="left"/>
    </xf>
    <xf numFmtId="0" fontId="42" fillId="35" borderId="17" applyNumberFormat="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7" fontId="51" fillId="0" borderId="21">
      <alignment horizontal="righ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0">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0" fillId="0" borderId="21">
      <alignment horizontal="left" vertical="center"/>
    </xf>
    <xf numFmtId="49" fontId="51" fillId="0" borderId="21">
      <alignment horizontal="left"/>
    </xf>
    <xf numFmtId="0" fontId="55" fillId="0" borderId="20">
      <alignment horizontal="right" vertical="center"/>
    </xf>
    <xf numFmtId="49" fontId="52" fillId="0" borderId="21">
      <alignment horizontal="left" vertical="center"/>
    </xf>
    <xf numFmtId="0" fontId="39" fillId="36" borderId="10" applyNumberFormat="0" applyAlignment="0" applyProtection="0"/>
    <xf numFmtId="0" fontId="31" fillId="35" borderId="10" applyNumberFormat="0" applyAlignment="0" applyProtection="0"/>
    <xf numFmtId="0" fontId="55" fillId="0" borderId="20">
      <alignment horizontal="right" vertical="center"/>
    </xf>
    <xf numFmtId="0" fontId="62" fillId="0" borderId="21">
      <alignment horizontal="left"/>
    </xf>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6"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49" fontId="58" fillId="0" borderId="21" applyFill="0">
      <alignment horizontal="left" vertical="center"/>
    </xf>
    <xf numFmtId="0" fontId="39" fillId="36" borderId="10" applyNumberFormat="0" applyAlignment="0" applyProtection="0"/>
    <xf numFmtId="0" fontId="55" fillId="0" borderId="20">
      <alignment horizontal="left"/>
    </xf>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62" fillId="0" borderId="21">
      <alignment horizontal="left"/>
    </xf>
    <xf numFmtId="49" fontId="51" fillId="0" borderId="21">
      <alignment horizontal="left"/>
    </xf>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33" fillId="49" borderId="16" applyNumberFormat="0" applyFont="0" applyAlignment="0" applyProtection="0"/>
    <xf numFmtId="49" fontId="52" fillId="0" borderId="21">
      <alignment horizontal="lef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31" fillId="35" borderId="10" applyNumberFormat="0" applyAlignment="0" applyProtection="0"/>
    <xf numFmtId="0" fontId="31" fillId="35" borderId="10" applyNumberFormat="0" applyAlignment="0" applyProtection="0"/>
    <xf numFmtId="0" fontId="50" fillId="0" borderId="21">
      <alignment horizontal="left" vertical="center"/>
    </xf>
    <xf numFmtId="166" fontId="50" fillId="0" borderId="21" applyNumberFormat="0" applyFill="0">
      <alignment horizontal="righ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49" fontId="54" fillId="50" borderId="19">
      <alignment horizontal="left" vertical="center"/>
    </xf>
    <xf numFmtId="0" fontId="31" fillId="35" borderId="10" applyNumberFormat="0" applyAlignment="0" applyProtection="0"/>
    <xf numFmtId="0" fontId="54" fillId="0" borderId="21">
      <alignment horizontal="lef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166" fontId="50" fillId="0" borderId="21" applyNumberFormat="0" applyFill="0">
      <alignment horizontal="right"/>
    </xf>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166" fontId="50" fillId="0" borderId="21" applyNumberFormat="0" applyFill="0">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167" fontId="51" fillId="0" borderId="21">
      <alignment horizontal="right" vertical="center"/>
    </xf>
    <xf numFmtId="0" fontId="31" fillId="35" borderId="10" applyNumberFormat="0" applyAlignment="0" applyProtection="0"/>
    <xf numFmtId="0" fontId="54" fillId="0" borderId="21">
      <alignment horizontal="left"/>
    </xf>
    <xf numFmtId="0" fontId="42" fillId="35" borderId="17" applyNumberFormat="0" applyAlignment="0" applyProtection="0"/>
    <xf numFmtId="49" fontId="52" fillId="0" borderId="21">
      <alignment horizontal="left"/>
    </xf>
    <xf numFmtId="0" fontId="33" fillId="49" borderId="16" applyNumberFormat="0" applyFon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55" fillId="0" borderId="22">
      <alignment horizontal="left" vertical="center"/>
    </xf>
    <xf numFmtId="168" fontId="53" fillId="0" borderId="21">
      <alignment horizontal="right"/>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56" fillId="0" borderId="21">
      <alignment horizontal="left" vertical="center"/>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49" fontId="52" fillId="0" borderId="21">
      <alignment horizontal="left"/>
    </xf>
    <xf numFmtId="49" fontId="58" fillId="0" borderId="21" applyFill="0">
      <alignment horizontal="left" vertical="center"/>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0" fontId="55" fillId="0" borderId="22">
      <alignment horizontal="left" vertical="center"/>
    </xf>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0" fontId="31" fillId="35" borderId="10" applyNumberFormat="0" applyAlignment="0" applyProtection="0"/>
    <xf numFmtId="0" fontId="62" fillId="0" borderId="21">
      <alignment horizontal="left"/>
    </xf>
    <xf numFmtId="49" fontId="58" fillId="0" borderId="21" applyFill="0">
      <alignment horizontal="left" vertical="center"/>
    </xf>
    <xf numFmtId="49" fontId="52" fillId="0" borderId="21">
      <alignment horizontal="left"/>
    </xf>
    <xf numFmtId="0" fontId="55" fillId="0" borderId="20">
      <alignment horizontal="right" vertical="center"/>
    </xf>
    <xf numFmtId="0" fontId="33" fillId="49" borderId="16" applyNumberFormat="0" applyFont="0" applyAlignment="0" applyProtection="0"/>
    <xf numFmtId="49" fontId="52" fillId="0" borderId="21">
      <alignment horizontal="left"/>
    </xf>
    <xf numFmtId="0" fontId="39" fillId="36" borderId="10" applyNumberFormat="0" applyAlignment="0" applyProtection="0"/>
    <xf numFmtId="167" fontId="51" fillId="0" borderId="21">
      <alignment horizontal="right" vertical="center"/>
    </xf>
    <xf numFmtId="0" fontId="33" fillId="49" borderId="16" applyNumberFormat="0" applyFont="0" applyAlignment="0" applyProtection="0"/>
    <xf numFmtId="49" fontId="58" fillId="0" borderId="21" applyFill="0">
      <alignment horizontal="left" vertical="center"/>
    </xf>
    <xf numFmtId="0" fontId="39" fillId="36" borderId="10" applyNumberFormat="0" applyAlignment="0" applyProtection="0"/>
    <xf numFmtId="0" fontId="31" fillId="35" borderId="10" applyNumberFormat="0" applyAlignment="0" applyProtection="0"/>
    <xf numFmtId="0" fontId="56" fillId="0" borderId="21">
      <alignment horizontal="left" vertical="center"/>
    </xf>
    <xf numFmtId="49" fontId="54" fillId="50" borderId="19">
      <alignment horizontal="left" vertical="center"/>
    </xf>
    <xf numFmtId="0" fontId="42" fillId="35" borderId="17" applyNumberFormat="0" applyAlignment="0" applyProtection="0"/>
    <xf numFmtId="49" fontId="52" fillId="0" borderId="21">
      <alignment horizontal="left"/>
    </xf>
    <xf numFmtId="0" fontId="55" fillId="0" borderId="20">
      <alignment horizontal="right" vertical="center"/>
    </xf>
    <xf numFmtId="167" fontId="51" fillId="0" borderId="21">
      <alignment horizontal="right" vertical="center"/>
    </xf>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6" fillId="0" borderId="21">
      <alignment horizontal="left" vertical="center"/>
    </xf>
    <xf numFmtId="167" fontId="51" fillId="0" borderId="21">
      <alignment horizontal="right" vertical="center"/>
    </xf>
    <xf numFmtId="166" fontId="50" fillId="0" borderId="21" applyNumberFormat="0" applyFill="0">
      <alignment horizontal="right"/>
    </xf>
    <xf numFmtId="0" fontId="31" fillId="35" borderId="10" applyNumberFormat="0" applyAlignment="0" applyProtection="0"/>
    <xf numFmtId="0" fontId="39" fillId="36" borderId="10" applyNumberFormat="0" applyAlignment="0" applyProtection="0"/>
    <xf numFmtId="49" fontId="58" fillId="0" borderId="21" applyFill="0">
      <alignment horizontal="left" vertical="center"/>
    </xf>
    <xf numFmtId="0" fontId="50" fillId="0" borderId="21">
      <alignment horizontal="left" vertical="center"/>
    </xf>
    <xf numFmtId="0" fontId="31" fillId="35" borderId="10" applyNumberFormat="0" applyAlignment="0" applyProtection="0"/>
    <xf numFmtId="0" fontId="50" fillId="0" borderId="21">
      <alignment horizontal="left" vertical="center"/>
    </xf>
    <xf numFmtId="0" fontId="33" fillId="49" borderId="16" applyNumberFormat="0" applyFont="0" applyAlignment="0" applyProtection="0"/>
    <xf numFmtId="0" fontId="31" fillId="35" borderId="10" applyNumberFormat="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49" fontId="54" fillId="50" borderId="19">
      <alignment horizontal="left" vertical="center"/>
    </xf>
    <xf numFmtId="0" fontId="50" fillId="0" borderId="21">
      <alignment horizontal="left" vertical="center"/>
    </xf>
    <xf numFmtId="168" fontId="53" fillId="0" borderId="21">
      <alignment horizontal="right"/>
    </xf>
    <xf numFmtId="0" fontId="33" fillId="49" borderId="16" applyNumberFormat="0" applyFont="0" applyAlignment="0" applyProtection="0"/>
    <xf numFmtId="0" fontId="55" fillId="0" borderId="20">
      <alignment horizontal="left"/>
    </xf>
    <xf numFmtId="49" fontId="51" fillId="0" borderId="21">
      <alignment horizontal="left"/>
    </xf>
    <xf numFmtId="0" fontId="54" fillId="0" borderId="21">
      <alignment horizontal="left"/>
    </xf>
    <xf numFmtId="0" fontId="39" fillId="36" borderId="10" applyNumberFormat="0" applyAlignment="0" applyProtection="0"/>
    <xf numFmtId="168" fontId="53" fillId="0" borderId="21">
      <alignment horizontal="right"/>
    </xf>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49" fontId="58" fillId="0" borderId="21" applyFill="0">
      <alignment horizontal="left" vertical="center"/>
    </xf>
    <xf numFmtId="49" fontId="52" fillId="0" borderId="21">
      <alignment horizontal="left" vertical="center"/>
    </xf>
    <xf numFmtId="0" fontId="44" fillId="0" borderId="18" applyNumberFormat="0" applyFill="0" applyAlignment="0" applyProtection="0"/>
    <xf numFmtId="168" fontId="53" fillId="0" borderId="21">
      <alignment horizontal="right"/>
    </xf>
    <xf numFmtId="0" fontId="56" fillId="0" borderId="21">
      <alignment horizontal="left" vertical="center"/>
    </xf>
    <xf numFmtId="49" fontId="58" fillId="0" borderId="21" applyFill="0">
      <alignment horizontal="left" vertical="center"/>
    </xf>
    <xf numFmtId="49" fontId="51" fillId="0" borderId="21">
      <alignment horizontal="left"/>
    </xf>
    <xf numFmtId="49" fontId="54" fillId="50" borderId="19">
      <alignment horizontal="left" vertical="center"/>
    </xf>
    <xf numFmtId="166" fontId="50" fillId="0" borderId="21" applyNumberFormat="0" applyFill="0">
      <alignment horizontal="right"/>
    </xf>
    <xf numFmtId="49" fontId="51" fillId="0" borderId="21">
      <alignment horizontal="left"/>
    </xf>
    <xf numFmtId="0" fontId="44" fillId="0" borderId="18" applyNumberFormat="0" applyFill="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49" fontId="51" fillId="0" borderId="21">
      <alignment horizontal="left"/>
    </xf>
    <xf numFmtId="168" fontId="53" fillId="0" borderId="21">
      <alignment horizontal="right"/>
    </xf>
    <xf numFmtId="0" fontId="39" fillId="36" borderId="10" applyNumberFormat="0" applyAlignment="0" applyProtection="0"/>
    <xf numFmtId="0" fontId="31" fillId="35" borderId="10" applyNumberFormat="0" applyAlignment="0" applyProtection="0"/>
    <xf numFmtId="166" fontId="50" fillId="0" borderId="21" applyNumberFormat="0" applyFill="0">
      <alignment horizontal="right"/>
    </xf>
    <xf numFmtId="168" fontId="53" fillId="0" borderId="21">
      <alignment horizontal="right"/>
    </xf>
    <xf numFmtId="0" fontId="62" fillId="0" borderId="21">
      <alignment horizontal="left"/>
    </xf>
    <xf numFmtId="0" fontId="56" fillId="0" borderId="21">
      <alignment horizontal="left" vertical="center"/>
    </xf>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6" fontId="50" fillId="0" borderId="21" applyNumberFormat="0" applyFill="0">
      <alignment horizontal="right"/>
    </xf>
    <xf numFmtId="0" fontId="55" fillId="0" borderId="20">
      <alignment horizontal="left"/>
    </xf>
    <xf numFmtId="0" fontId="33" fillId="49" borderId="16" applyNumberFormat="0" applyFont="0" applyAlignment="0" applyProtection="0"/>
    <xf numFmtId="0" fontId="54" fillId="0" borderId="21">
      <alignment horizontal="left"/>
    </xf>
    <xf numFmtId="49" fontId="52" fillId="0" borderId="21">
      <alignment horizontal="left" vertical="center"/>
    </xf>
    <xf numFmtId="49" fontId="54" fillId="50" borderId="19">
      <alignment horizontal="left" vertical="center"/>
    </xf>
    <xf numFmtId="168" fontId="53" fillId="0" borderId="21">
      <alignment horizontal="right"/>
    </xf>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33" fillId="49" borderId="16" applyNumberFormat="0" applyFont="0" applyAlignment="0" applyProtection="0"/>
    <xf numFmtId="49" fontId="52" fillId="0" borderId="21">
      <alignment horizontal="left" vertical="center"/>
    </xf>
    <xf numFmtId="0" fontId="55" fillId="0" borderId="20">
      <alignment horizontal="righ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55" fillId="0" borderId="22">
      <alignment horizontal="left" vertical="center"/>
    </xf>
    <xf numFmtId="0" fontId="31" fillId="35" borderId="10" applyNumberFormat="0" applyAlignment="0" applyProtection="0"/>
    <xf numFmtId="0" fontId="55" fillId="0" borderId="20">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2" fillId="0" borderId="21">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8" fontId="53" fillId="0" borderId="21">
      <alignment horizontal="right"/>
    </xf>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168" fontId="53" fillId="0" borderId="21">
      <alignment horizontal="right"/>
    </xf>
    <xf numFmtId="0" fontId="44" fillId="0" borderId="18" applyNumberFormat="0" applyFill="0" applyAlignment="0" applyProtection="0"/>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62" fillId="0" borderId="21">
      <alignment horizontal="left"/>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56" fillId="0" borderId="21">
      <alignment horizontal="left" vertical="center"/>
    </xf>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54" fillId="0" borderId="21">
      <alignment horizontal="left"/>
    </xf>
    <xf numFmtId="0" fontId="42" fillId="35" borderId="17" applyNumberFormat="0" applyAlignment="0" applyProtection="0"/>
    <xf numFmtId="0" fontId="39" fillId="36" borderId="10" applyNumberFormat="0" applyAlignment="0" applyProtection="0"/>
    <xf numFmtId="0" fontId="62" fillId="0" borderId="21">
      <alignment horizontal="left"/>
    </xf>
    <xf numFmtId="0" fontId="39" fillId="36"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49" fontId="52" fillId="0" borderId="21">
      <alignment horizontal="left" vertical="center"/>
    </xf>
    <xf numFmtId="0" fontId="42" fillId="35" borderId="17" applyNumberFormat="0" applyAlignment="0" applyProtection="0"/>
    <xf numFmtId="0" fontId="44" fillId="0" borderId="18" applyNumberFormat="0" applyFill="0" applyAlignment="0" applyProtection="0"/>
    <xf numFmtId="49" fontId="58" fillId="0" borderId="21" applyFill="0">
      <alignment horizontal="left" vertical="center"/>
    </xf>
    <xf numFmtId="0" fontId="50" fillId="0" borderId="21">
      <alignment horizontal="left" vertical="center"/>
    </xf>
    <xf numFmtId="0" fontId="54" fillId="0" borderId="21">
      <alignment horizontal="left"/>
    </xf>
    <xf numFmtId="0" fontId="50" fillId="0" borderId="21">
      <alignment horizontal="left" vertical="center"/>
    </xf>
    <xf numFmtId="0" fontId="39" fillId="36" borderId="10" applyNumberFormat="0" applyAlignment="0" applyProtection="0"/>
    <xf numFmtId="0" fontId="33" fillId="49" borderId="16" applyNumberFormat="0" applyFont="0" applyAlignment="0" applyProtection="0"/>
    <xf numFmtId="49" fontId="54" fillId="50" borderId="19">
      <alignment horizontal="left" vertical="center"/>
    </xf>
    <xf numFmtId="0" fontId="31" fillId="35" borderId="10" applyNumberFormat="0" applyAlignment="0" applyProtection="0"/>
    <xf numFmtId="0" fontId="39" fillId="36" borderId="10" applyNumberFormat="0" applyAlignment="0" applyProtection="0"/>
    <xf numFmtId="0" fontId="54" fillId="0" borderId="21">
      <alignment horizontal="left"/>
    </xf>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166" fontId="50" fillId="0" borderId="21" applyNumberFormat="0" applyFill="0">
      <alignment horizontal="right"/>
    </xf>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54" fillId="0" borderId="21">
      <alignment horizontal="left"/>
    </xf>
    <xf numFmtId="166" fontId="50" fillId="0" borderId="21" applyNumberFormat="0" applyFill="0">
      <alignment horizontal="right"/>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42" fillId="35" borderId="17" applyNumberForma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168" fontId="53" fillId="0" borderId="21">
      <alignment horizontal="right"/>
    </xf>
    <xf numFmtId="0" fontId="42" fillId="35" borderId="17" applyNumberFormat="0" applyAlignment="0" applyProtection="0"/>
    <xf numFmtId="49" fontId="58" fillId="0" borderId="21" applyFill="0">
      <alignment horizontal="left" vertical="center"/>
    </xf>
    <xf numFmtId="0" fontId="33" fillId="49" borderId="16" applyNumberFormat="0" applyFont="0" applyAlignment="0" applyProtection="0"/>
    <xf numFmtId="0" fontId="39" fillId="36"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0" fontId="31" fillId="35"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166" fontId="50" fillId="0" borderId="21" applyNumberFormat="0" applyFill="0">
      <alignment horizontal="right"/>
    </xf>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56" fillId="0" borderId="21">
      <alignment horizontal="left" vertical="center"/>
    </xf>
    <xf numFmtId="0" fontId="42" fillId="35" borderId="17" applyNumberFormat="0" applyAlignment="0" applyProtection="0"/>
    <xf numFmtId="49" fontId="52" fillId="0" borderId="21">
      <alignment horizontal="left" vertical="center"/>
    </xf>
    <xf numFmtId="49" fontId="54" fillId="50" borderId="19">
      <alignment horizontal="left" vertical="center"/>
    </xf>
    <xf numFmtId="0" fontId="39" fillId="36" borderId="10" applyNumberFormat="0" applyAlignment="0" applyProtection="0"/>
    <xf numFmtId="49" fontId="52" fillId="0" borderId="21">
      <alignment horizontal="left" vertical="center"/>
    </xf>
    <xf numFmtId="49" fontId="51" fillId="0" borderId="21">
      <alignment horizontal="left"/>
    </xf>
    <xf numFmtId="0" fontId="33" fillId="49" borderId="16" applyNumberFormat="0" applyFont="0" applyAlignment="0" applyProtection="0"/>
    <xf numFmtId="49" fontId="51" fillId="0" borderId="21">
      <alignment horizontal="left"/>
    </xf>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49" fontId="58" fillId="0" borderId="21" applyFill="0">
      <alignment horizontal="left" vertical="center"/>
    </xf>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56" fillId="0" borderId="21">
      <alignment horizontal="left" vertical="center"/>
    </xf>
    <xf numFmtId="167" fontId="51" fillId="0" borderId="21">
      <alignment horizontal="right" vertical="center"/>
    </xf>
    <xf numFmtId="0" fontId="55" fillId="0" borderId="20">
      <alignment horizontal="left"/>
    </xf>
    <xf numFmtId="166" fontId="50" fillId="0" borderId="21" applyNumberFormat="0" applyFill="0">
      <alignment horizontal="right"/>
    </xf>
    <xf numFmtId="49" fontId="58" fillId="0" borderId="21" applyFill="0">
      <alignment horizontal="left" vertical="center"/>
    </xf>
    <xf numFmtId="0" fontId="33" fillId="49" borderId="16" applyNumberFormat="0" applyFont="0" applyAlignment="0" applyProtection="0"/>
    <xf numFmtId="0" fontId="62" fillId="0" borderId="21">
      <alignment horizontal="left"/>
    </xf>
    <xf numFmtId="49" fontId="54" fillId="50" borderId="19">
      <alignment horizontal="left" vertical="center"/>
    </xf>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42" fillId="35" borderId="17" applyNumberFormat="0" applyAlignment="0" applyProtection="0"/>
    <xf numFmtId="0" fontId="56"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55" fillId="0" borderId="20">
      <alignment horizontal="left"/>
    </xf>
    <xf numFmtId="49" fontId="54" fillId="50" borderId="19">
      <alignment horizontal="left" vertical="center"/>
    </xf>
    <xf numFmtId="49" fontId="51" fillId="0" borderId="21">
      <alignment horizontal="left"/>
    </xf>
    <xf numFmtId="0" fontId="54" fillId="0" borderId="21">
      <alignment horizontal="left"/>
    </xf>
    <xf numFmtId="0" fontId="42" fillId="35" borderId="17" applyNumberFormat="0" applyAlignment="0" applyProtection="0"/>
    <xf numFmtId="0" fontId="54" fillId="0" borderId="21">
      <alignment horizontal="left"/>
    </xf>
    <xf numFmtId="168" fontId="53" fillId="0" borderId="21">
      <alignment horizontal="right"/>
    </xf>
    <xf numFmtId="0" fontId="50" fillId="0" borderId="21">
      <alignment horizontal="left" vertical="center"/>
    </xf>
    <xf numFmtId="49" fontId="52" fillId="0" borderId="21">
      <alignment horizontal="left"/>
    </xf>
    <xf numFmtId="0" fontId="44" fillId="0" borderId="18" applyNumberFormat="0" applyFill="0" applyAlignment="0" applyProtection="0"/>
    <xf numFmtId="167" fontId="51" fillId="0" borderId="21">
      <alignment horizontal="right" vertical="center"/>
    </xf>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31" fillId="35" borderId="10" applyNumberFormat="0" applyAlignment="0" applyProtection="0"/>
    <xf numFmtId="0" fontId="42" fillId="35" borderId="17" applyNumberFormat="0" applyAlignment="0" applyProtection="0"/>
    <xf numFmtId="0" fontId="56" fillId="0" borderId="21">
      <alignment horizontal="left" vertical="center"/>
    </xf>
    <xf numFmtId="0" fontId="62" fillId="0" borderId="21">
      <alignment horizontal="left"/>
    </xf>
    <xf numFmtId="49" fontId="54" fillId="50" borderId="19">
      <alignment horizontal="left" vertical="center"/>
    </xf>
    <xf numFmtId="0" fontId="42" fillId="35" borderId="17" applyNumberFormat="0" applyAlignment="0" applyProtection="0"/>
    <xf numFmtId="0" fontId="39" fillId="36" borderId="10" applyNumberFormat="0" applyAlignment="0" applyProtection="0"/>
    <xf numFmtId="168" fontId="53" fillId="0" borderId="21">
      <alignment horizontal="right"/>
    </xf>
    <xf numFmtId="0" fontId="50" fillId="0" borderId="21">
      <alignment horizontal="left" vertical="center"/>
    </xf>
    <xf numFmtId="49" fontId="52" fillId="0" borderId="21">
      <alignment horizontal="left" vertical="center"/>
    </xf>
    <xf numFmtId="0" fontId="62" fillId="0" borderId="21">
      <alignment horizontal="left"/>
    </xf>
    <xf numFmtId="167" fontId="51" fillId="0" borderId="21">
      <alignment horizontal="right" vertical="center"/>
    </xf>
    <xf numFmtId="49" fontId="54" fillId="50" borderId="19">
      <alignment horizontal="left" vertical="center"/>
    </xf>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56" fillId="0" borderId="21">
      <alignment horizontal="left" vertical="center"/>
    </xf>
    <xf numFmtId="0" fontId="31" fillId="35" borderId="10" applyNumberFormat="0" applyAlignment="0" applyProtection="0"/>
    <xf numFmtId="0" fontId="39" fillId="36" borderId="10" applyNumberFormat="0" applyAlignment="0" applyProtection="0"/>
    <xf numFmtId="0" fontId="62" fillId="0" borderId="21">
      <alignment horizontal="left"/>
    </xf>
    <xf numFmtId="49" fontId="51" fillId="0" borderId="21">
      <alignment horizontal="left"/>
    </xf>
    <xf numFmtId="0" fontId="31" fillId="35" borderId="10" applyNumberFormat="0" applyAlignment="0" applyProtection="0"/>
    <xf numFmtId="49" fontId="52" fillId="0" borderId="21">
      <alignment horizontal="left"/>
    </xf>
    <xf numFmtId="0" fontId="31" fillId="35"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54" fillId="0" borderId="21">
      <alignment horizontal="left"/>
    </xf>
    <xf numFmtId="0" fontId="39" fillId="36" borderId="10" applyNumberFormat="0" applyAlignment="0" applyProtection="0"/>
    <xf numFmtId="0" fontId="31" fillId="35" borderId="10" applyNumberFormat="0" applyAlignment="0" applyProtection="0"/>
    <xf numFmtId="0" fontId="50" fillId="0" borderId="21">
      <alignment horizontal="left" vertical="center"/>
    </xf>
    <xf numFmtId="0" fontId="55" fillId="0" borderId="20">
      <alignment horizontal="left"/>
    </xf>
    <xf numFmtId="0" fontId="55" fillId="0" borderId="20">
      <alignment horizontal="left"/>
    </xf>
    <xf numFmtId="49" fontId="54" fillId="50" borderId="19">
      <alignment horizontal="left" vertical="center"/>
    </xf>
    <xf numFmtId="166" fontId="50" fillId="0" borderId="21" applyNumberFormat="0" applyFill="0">
      <alignment horizontal="right"/>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33" fillId="49" borderId="16" applyNumberFormat="0" applyFont="0" applyAlignment="0" applyProtection="0"/>
    <xf numFmtId="49" fontId="54" fillId="50" borderId="19">
      <alignment horizontal="left" vertical="center"/>
    </xf>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31" fillId="35" borderId="10" applyNumberFormat="0" applyAlignment="0" applyProtection="0"/>
    <xf numFmtId="0" fontId="39" fillId="36" borderId="10" applyNumberFormat="0" applyAlignment="0" applyProtection="0"/>
    <xf numFmtId="0" fontId="31" fillId="35" borderId="10" applyNumberFormat="0" applyAlignment="0" applyProtection="0"/>
    <xf numFmtId="49" fontId="58" fillId="0" borderId="21" applyFill="0">
      <alignment horizontal="left" vertical="center"/>
    </xf>
    <xf numFmtId="0" fontId="33" fillId="49" borderId="16" applyNumberFormat="0" applyFont="0" applyAlignment="0" applyProtection="0"/>
    <xf numFmtId="49" fontId="51" fillId="0" borderId="21">
      <alignment horizontal="left"/>
    </xf>
    <xf numFmtId="0" fontId="55" fillId="0" borderId="22">
      <alignment horizontal="left" vertical="center"/>
    </xf>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49" fontId="54" fillId="50" borderId="19">
      <alignment horizontal="left" vertical="center"/>
    </xf>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49" fontId="54" fillId="50" borderId="19">
      <alignment horizontal="left" vertical="center"/>
    </xf>
    <xf numFmtId="49" fontId="52" fillId="0" borderId="21">
      <alignment horizontal="left"/>
    </xf>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0" fontId="39" fillId="36" borderId="10" applyNumberFormat="0" applyAlignment="0" applyProtection="0"/>
    <xf numFmtId="0" fontId="39" fillId="36" borderId="10" applyNumberFormat="0" applyAlignment="0" applyProtection="0"/>
    <xf numFmtId="49" fontId="54" fillId="50" borderId="19">
      <alignment horizontal="left" vertical="center"/>
    </xf>
    <xf numFmtId="0" fontId="54" fillId="0" borderId="21">
      <alignment horizontal="left"/>
    </xf>
    <xf numFmtId="0" fontId="42" fillId="35" borderId="17" applyNumberFormat="0" applyAlignment="0" applyProtection="0"/>
    <xf numFmtId="0" fontId="56" fillId="0" borderId="21">
      <alignment horizontal="left" vertical="center"/>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55" fillId="0" borderId="20">
      <alignment horizontal="right" vertical="center"/>
    </xf>
    <xf numFmtId="49" fontId="52" fillId="0" borderId="21">
      <alignment horizontal="left"/>
    </xf>
    <xf numFmtId="0" fontId="39" fillId="36" borderId="10" applyNumberFormat="0" applyAlignment="0" applyProtection="0"/>
    <xf numFmtId="0" fontId="31" fillId="35" borderId="10" applyNumberFormat="0" applyAlignment="0" applyProtection="0"/>
    <xf numFmtId="49" fontId="52" fillId="0" borderId="21">
      <alignment horizontal="lef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49" fontId="52"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50" fillId="0" borderId="21">
      <alignment horizontal="left" vertical="center"/>
    </xf>
    <xf numFmtId="167" fontId="51" fillId="0" borderId="21">
      <alignment horizontal="right" vertical="center"/>
    </xf>
    <xf numFmtId="0" fontId="33" fillId="49" borderId="16" applyNumberFormat="0" applyFont="0" applyAlignment="0" applyProtection="0"/>
    <xf numFmtId="0" fontId="31" fillId="35" borderId="10" applyNumberFormat="0" applyAlignment="0" applyProtection="0"/>
    <xf numFmtId="0" fontId="56" fillId="0" borderId="21">
      <alignment horizontal="left" vertical="center"/>
    </xf>
    <xf numFmtId="167" fontId="51" fillId="0" borderId="21">
      <alignment horizontal="right" vertical="center"/>
    </xf>
    <xf numFmtId="0" fontId="56" fillId="0" borderId="21">
      <alignment horizontal="left" vertical="center"/>
    </xf>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49" fontId="54" fillId="50" borderId="19">
      <alignment horizontal="left" vertical="center"/>
    </xf>
    <xf numFmtId="0" fontId="55" fillId="0" borderId="20">
      <alignment horizontal="left"/>
    </xf>
    <xf numFmtId="0" fontId="50"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49" fontId="51" fillId="0" borderId="21">
      <alignment horizontal="left"/>
    </xf>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5" fillId="0" borderId="22">
      <alignment horizontal="left" vertical="center"/>
    </xf>
    <xf numFmtId="0" fontId="39" fillId="36" borderId="10" applyNumberFormat="0" applyAlignment="0" applyProtection="0"/>
    <xf numFmtId="0" fontId="50" fillId="0" borderId="21">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49" fontId="51" fillId="0" borderId="21">
      <alignment horizontal="left"/>
    </xf>
    <xf numFmtId="0" fontId="44" fillId="0" borderId="18" applyNumberFormat="0" applyFill="0" applyAlignment="0" applyProtection="0"/>
    <xf numFmtId="0" fontId="56" fillId="0" borderId="21">
      <alignment horizontal="left" vertical="center"/>
    </xf>
    <xf numFmtId="0" fontId="55" fillId="0" borderId="20">
      <alignment horizontal="right" vertical="center"/>
    </xf>
    <xf numFmtId="0" fontId="31" fillId="35" borderId="10" applyNumberFormat="0" applyAlignment="0" applyProtection="0"/>
    <xf numFmtId="0" fontId="39" fillId="36" borderId="10" applyNumberFormat="0" applyAlignment="0" applyProtection="0"/>
    <xf numFmtId="0" fontId="50" fillId="0" borderId="21">
      <alignment horizontal="left" vertical="center"/>
    </xf>
    <xf numFmtId="0" fontId="39" fillId="36" borderId="10" applyNumberFormat="0" applyAlignment="0" applyProtection="0"/>
    <xf numFmtId="0" fontId="31" fillId="35"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0" fontId="33" fillId="49" borderId="16" applyNumberFormat="0" applyFon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49" fontId="52" fillId="0" borderId="21">
      <alignment horizontal="left" vertical="center"/>
    </xf>
    <xf numFmtId="0" fontId="54" fillId="0" borderId="21">
      <alignment horizontal="left"/>
    </xf>
    <xf numFmtId="0" fontId="44" fillId="0" borderId="18" applyNumberFormat="0" applyFill="0" applyAlignment="0" applyProtection="0"/>
    <xf numFmtId="0" fontId="54" fillId="0" borderId="21">
      <alignment horizontal="left"/>
    </xf>
    <xf numFmtId="49" fontId="52" fillId="0" borderId="21">
      <alignment horizontal="left"/>
    </xf>
    <xf numFmtId="49" fontId="51" fillId="0" borderId="21">
      <alignment horizontal="left"/>
    </xf>
    <xf numFmtId="0" fontId="33" fillId="49" borderId="16" applyNumberFormat="0" applyFont="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49" fontId="54" fillId="50" borderId="19">
      <alignment horizontal="left" vertical="center"/>
    </xf>
    <xf numFmtId="0" fontId="39" fillId="36" borderId="10" applyNumberFormat="0" applyAlignment="0" applyProtection="0"/>
    <xf numFmtId="0" fontId="42" fillId="35" borderId="17" applyNumberFormat="0" applyAlignment="0" applyProtection="0"/>
    <xf numFmtId="168" fontId="53" fillId="0" borderId="21">
      <alignment horizontal="right"/>
    </xf>
    <xf numFmtId="0" fontId="42" fillId="35" borderId="17" applyNumberFormat="0" applyAlignment="0" applyProtection="0"/>
    <xf numFmtId="0" fontId="62" fillId="0" borderId="21">
      <alignment horizontal="left"/>
    </xf>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42" fillId="35" borderId="17" applyNumberFormat="0" applyAlignment="0" applyProtection="0"/>
    <xf numFmtId="168" fontId="53" fillId="0" borderId="21">
      <alignment horizontal="right"/>
    </xf>
    <xf numFmtId="0" fontId="31" fillId="35" borderId="10" applyNumberFormat="0" applyAlignment="0" applyProtection="0"/>
    <xf numFmtId="0" fontId="33" fillId="49" borderId="16" applyNumberFormat="0" applyFont="0" applyAlignment="0" applyProtection="0"/>
    <xf numFmtId="0" fontId="31" fillId="35" borderId="10" applyNumberFormat="0" applyAlignment="0" applyProtection="0"/>
    <xf numFmtId="0" fontId="62" fillId="0" borderId="21">
      <alignment horizontal="left"/>
    </xf>
    <xf numFmtId="167" fontId="51" fillId="0" borderId="21">
      <alignment horizontal="right" vertical="center"/>
    </xf>
    <xf numFmtId="0" fontId="33" fillId="49" borderId="16" applyNumberFormat="0" applyFont="0" applyAlignment="0" applyProtection="0"/>
    <xf numFmtId="0" fontId="62" fillId="0" borderId="21">
      <alignment horizontal="left"/>
    </xf>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1" fillId="35" borderId="10"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54" fillId="0" borderId="21">
      <alignment horizontal="left"/>
    </xf>
    <xf numFmtId="49" fontId="54" fillId="50" borderId="19">
      <alignment horizontal="left" vertical="center"/>
    </xf>
    <xf numFmtId="0" fontId="31" fillId="35" borderId="10" applyNumberFormat="0" applyAlignment="0" applyProtection="0"/>
    <xf numFmtId="0" fontId="44" fillId="0" borderId="18" applyNumberFormat="0" applyFill="0" applyAlignment="0" applyProtection="0"/>
    <xf numFmtId="167" fontId="51" fillId="0" borderId="21">
      <alignment horizontal="right" vertical="center"/>
    </xf>
    <xf numFmtId="0" fontId="42" fillId="35" borderId="17" applyNumberFormat="0" applyAlignment="0" applyProtection="0"/>
    <xf numFmtId="49" fontId="54" fillId="50" borderId="19">
      <alignment horizontal="left" vertical="center"/>
    </xf>
    <xf numFmtId="0" fontId="42" fillId="35" borderId="17" applyNumberFormat="0" applyAlignment="0" applyProtection="0"/>
    <xf numFmtId="166" fontId="50" fillId="0" borderId="21" applyNumberFormat="0" applyFill="0">
      <alignment horizontal="right"/>
    </xf>
    <xf numFmtId="168" fontId="53" fillId="0" borderId="21">
      <alignment horizontal="right"/>
    </xf>
    <xf numFmtId="0" fontId="55" fillId="0" borderId="22">
      <alignment horizontal="left" vertical="center"/>
    </xf>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4" fillId="0" borderId="18" applyNumberFormat="0" applyFill="0" applyAlignment="0" applyProtection="0"/>
    <xf numFmtId="49" fontId="52"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55" fillId="0" borderId="20">
      <alignment horizontal="right" vertical="center"/>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4" fillId="0" borderId="18" applyNumberFormat="0" applyFill="0" applyAlignment="0" applyProtection="0"/>
    <xf numFmtId="167" fontId="51" fillId="0" borderId="21">
      <alignment horizontal="right" vertical="center"/>
    </xf>
    <xf numFmtId="0" fontId="55" fillId="0" borderId="20">
      <alignment horizontal="right" vertical="center"/>
    </xf>
    <xf numFmtId="49" fontId="52" fillId="0" borderId="21">
      <alignment horizontal="left"/>
    </xf>
    <xf numFmtId="168" fontId="53" fillId="0" borderId="21">
      <alignment horizontal="right"/>
    </xf>
    <xf numFmtId="0" fontId="42" fillId="35" borderId="17" applyNumberFormat="0" applyAlignment="0" applyProtection="0"/>
    <xf numFmtId="167" fontId="51" fillId="0" borderId="21">
      <alignment horizontal="right" vertical="center"/>
    </xf>
    <xf numFmtId="49" fontId="52" fillId="0" borderId="21">
      <alignment horizontal="left" vertical="center"/>
    </xf>
    <xf numFmtId="0" fontId="62" fillId="0" borderId="21">
      <alignment horizontal="left"/>
    </xf>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33" fillId="49" borderId="16" applyNumberFormat="0" applyFont="0" applyAlignment="0" applyProtection="0"/>
    <xf numFmtId="49" fontId="54" fillId="50" borderId="19">
      <alignment horizontal="left" vertical="center"/>
    </xf>
    <xf numFmtId="0" fontId="39" fillId="36" borderId="10" applyNumberFormat="0" applyAlignment="0" applyProtection="0"/>
    <xf numFmtId="167" fontId="51" fillId="0" borderId="21">
      <alignment horizontal="right" vertical="center"/>
    </xf>
    <xf numFmtId="0" fontId="39" fillId="36" borderId="10" applyNumberFormat="0" applyAlignment="0" applyProtection="0"/>
    <xf numFmtId="167" fontId="51" fillId="0" borderId="21">
      <alignment horizontal="right" vertical="center"/>
    </xf>
    <xf numFmtId="0" fontId="55" fillId="0" borderId="20">
      <alignment horizontal="right" vertical="center"/>
    </xf>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0" fontId="54" fillId="0" borderId="21">
      <alignment horizontal="left"/>
    </xf>
    <xf numFmtId="0" fontId="56"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54" fillId="0" borderId="21">
      <alignment horizontal="left"/>
    </xf>
    <xf numFmtId="166" fontId="50" fillId="0" borderId="21" applyNumberFormat="0" applyFill="0">
      <alignment horizontal="right"/>
    </xf>
    <xf numFmtId="0" fontId="33" fillId="49" borderId="16" applyNumberFormat="0" applyFont="0" applyAlignment="0" applyProtection="0"/>
    <xf numFmtId="49" fontId="52" fillId="0" borderId="21">
      <alignment horizontal="left"/>
    </xf>
    <xf numFmtId="0" fontId="44" fillId="0" borderId="18" applyNumberFormat="0" applyFill="0" applyAlignment="0" applyProtection="0"/>
    <xf numFmtId="0" fontId="44" fillId="0" borderId="18" applyNumberFormat="0" applyFill="0" applyAlignment="0" applyProtection="0"/>
    <xf numFmtId="0" fontId="42" fillId="35" borderId="17" applyNumberFormat="0" applyAlignment="0" applyProtection="0"/>
    <xf numFmtId="49" fontId="52" fillId="0" borderId="21">
      <alignment horizontal="left" vertical="center"/>
    </xf>
    <xf numFmtId="0" fontId="55" fillId="0" borderId="22">
      <alignment horizontal="left" vertical="center"/>
    </xf>
    <xf numFmtId="49" fontId="52" fillId="0" borderId="21">
      <alignment horizontal="lef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49" fontId="52" fillId="0" borderId="21">
      <alignment horizontal="left" vertical="center"/>
    </xf>
    <xf numFmtId="0" fontId="56" fillId="0" borderId="21">
      <alignment horizontal="left" vertical="center"/>
    </xf>
    <xf numFmtId="0" fontId="44" fillId="0" borderId="18" applyNumberFormat="0" applyFill="0" applyAlignment="0" applyProtection="0"/>
    <xf numFmtId="49" fontId="52" fillId="0" borderId="21">
      <alignment horizontal="left" vertical="center"/>
    </xf>
    <xf numFmtId="0" fontId="42" fillId="35" borderId="17" applyNumberFormat="0" applyAlignment="0" applyProtection="0"/>
    <xf numFmtId="49" fontId="52" fillId="0" borderId="21">
      <alignment horizontal="left"/>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49" fontId="58" fillId="0" borderId="21" applyFill="0">
      <alignment horizontal="left" vertical="center"/>
    </xf>
    <xf numFmtId="0" fontId="55" fillId="0" borderId="20">
      <alignment horizontal="right" vertical="center"/>
    </xf>
    <xf numFmtId="166" fontId="50" fillId="0" borderId="21" applyNumberFormat="0" applyFill="0">
      <alignment horizontal="right"/>
    </xf>
    <xf numFmtId="0" fontId="42" fillId="35" borderId="17" applyNumberFormat="0" applyAlignment="0" applyProtection="0"/>
    <xf numFmtId="166" fontId="50" fillId="0" borderId="21" applyNumberFormat="0" applyFill="0">
      <alignment horizontal="right"/>
    </xf>
    <xf numFmtId="49" fontId="51" fillId="0" borderId="21">
      <alignment horizontal="left"/>
    </xf>
    <xf numFmtId="0" fontId="33" fillId="49" borderId="16" applyNumberFormat="0" applyFont="0" applyAlignment="0" applyProtection="0"/>
    <xf numFmtId="49" fontId="54" fillId="50" borderId="19">
      <alignment horizontal="left" vertical="center"/>
    </xf>
    <xf numFmtId="0" fontId="44" fillId="0" borderId="18" applyNumberFormat="0" applyFill="0" applyAlignment="0" applyProtection="0"/>
    <xf numFmtId="0" fontId="44" fillId="0" borderId="18" applyNumberFormat="0" applyFill="0" applyAlignment="0" applyProtection="0"/>
    <xf numFmtId="49" fontId="51" fillId="0" borderId="21">
      <alignment horizontal="left"/>
    </xf>
    <xf numFmtId="0" fontId="42" fillId="35" borderId="17" applyNumberFormat="0" applyAlignment="0" applyProtection="0"/>
    <xf numFmtId="49" fontId="52" fillId="0" borderId="21">
      <alignment horizontal="left"/>
    </xf>
    <xf numFmtId="0" fontId="55" fillId="0" borderId="22">
      <alignment horizontal="left" vertical="center"/>
    </xf>
    <xf numFmtId="0" fontId="42" fillId="35" borderId="17"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1" fillId="35" borderId="10" applyNumberFormat="0" applyAlignment="0" applyProtection="0"/>
    <xf numFmtId="0" fontId="42" fillId="35" borderId="17" applyNumberFormat="0" applyAlignment="0" applyProtection="0"/>
    <xf numFmtId="168" fontId="53" fillId="0" borderId="21">
      <alignment horizontal="right"/>
    </xf>
    <xf numFmtId="0" fontId="33" fillId="49" borderId="16" applyNumberFormat="0" applyFont="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168" fontId="53" fillId="0" borderId="21">
      <alignment horizontal="right"/>
    </xf>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55" fillId="0" borderId="20">
      <alignment horizontal="left"/>
    </xf>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54" fillId="0" borderId="21">
      <alignment horizontal="left"/>
    </xf>
    <xf numFmtId="0" fontId="62" fillId="0" borderId="21">
      <alignment horizontal="left"/>
    </xf>
    <xf numFmtId="0" fontId="44" fillId="0" borderId="18" applyNumberFormat="0" applyFill="0" applyAlignment="0" applyProtection="0"/>
    <xf numFmtId="0" fontId="62" fillId="0" borderId="21">
      <alignment horizontal="left"/>
    </xf>
    <xf numFmtId="0" fontId="33" fillId="49" borderId="16" applyNumberFormat="0" applyFont="0" applyAlignment="0" applyProtection="0"/>
    <xf numFmtId="166" fontId="50" fillId="0" borderId="21" applyNumberFormat="0" applyFill="0">
      <alignment horizontal="right"/>
    </xf>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0" fontId="44" fillId="0" borderId="18" applyNumberFormat="0" applyFill="0" applyAlignment="0" applyProtection="0"/>
    <xf numFmtId="0" fontId="50" fillId="0" borderId="21">
      <alignment horizontal="left" vertical="center"/>
    </xf>
    <xf numFmtId="0" fontId="42" fillId="35" borderId="17" applyNumberFormat="0" applyAlignment="0" applyProtection="0"/>
    <xf numFmtId="0" fontId="50" fillId="0" borderId="21">
      <alignment horizontal="left" vertical="center"/>
    </xf>
    <xf numFmtId="0" fontId="33" fillId="49" borderId="16" applyNumberFormat="0" applyFont="0" applyAlignment="0" applyProtection="0"/>
    <xf numFmtId="49" fontId="52" fillId="0" borderId="21">
      <alignment horizontal="left" vertical="center"/>
    </xf>
    <xf numFmtId="167" fontId="51" fillId="0" borderId="21">
      <alignment horizontal="right" vertical="center"/>
    </xf>
    <xf numFmtId="49" fontId="58" fillId="0" borderId="21" applyFill="0">
      <alignment horizontal="left" vertical="center"/>
    </xf>
    <xf numFmtId="0" fontId="31" fillId="35" borderId="10" applyNumberFormat="0" applyAlignment="0" applyProtection="0"/>
    <xf numFmtId="0" fontId="31" fillId="35" borderId="10" applyNumberFormat="0" applyAlignment="0" applyProtection="0"/>
    <xf numFmtId="49" fontId="54" fillId="50" borderId="19">
      <alignment horizontal="left" vertical="center"/>
    </xf>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39" fillId="36" borderId="10" applyNumberFormat="0" applyAlignment="0" applyProtection="0"/>
    <xf numFmtId="0" fontId="50" fillId="0" borderId="21">
      <alignment horizontal="left" vertical="center"/>
    </xf>
    <xf numFmtId="167" fontId="51" fillId="0" borderId="21">
      <alignment horizontal="right" vertical="center"/>
    </xf>
    <xf numFmtId="0" fontId="50" fillId="0" borderId="21">
      <alignment horizontal="left" vertical="center"/>
    </xf>
    <xf numFmtId="49" fontId="52" fillId="0" borderId="21">
      <alignment horizontal="left"/>
    </xf>
    <xf numFmtId="49" fontId="58" fillId="0" borderId="21" applyFill="0">
      <alignment horizontal="left" vertical="center"/>
    </xf>
    <xf numFmtId="0" fontId="39" fillId="36" borderId="10" applyNumberFormat="0" applyAlignment="0" applyProtection="0"/>
    <xf numFmtId="0" fontId="62" fillId="0" borderId="21">
      <alignment horizontal="left"/>
    </xf>
    <xf numFmtId="0" fontId="33" fillId="49" borderId="16" applyNumberFormat="0" applyFont="0" applyAlignment="0" applyProtection="0"/>
    <xf numFmtId="0" fontId="50" fillId="0" borderId="21">
      <alignment horizontal="left" vertical="center"/>
    </xf>
    <xf numFmtId="0" fontId="33" fillId="49" borderId="16" applyNumberFormat="0" applyFon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49" fontId="52" fillId="0" borderId="21">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3" fillId="49" borderId="16" applyNumberFormat="0" applyFont="0" applyAlignment="0" applyProtection="0"/>
    <xf numFmtId="0" fontId="54" fillId="0" borderId="21">
      <alignment horizontal="left"/>
    </xf>
    <xf numFmtId="49" fontId="51" fillId="0" borderId="21">
      <alignment horizontal="left"/>
    </xf>
    <xf numFmtId="49" fontId="54" fillId="50" borderId="19">
      <alignment horizontal="left" vertical="center"/>
    </xf>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168" fontId="53" fillId="0" borderId="21">
      <alignment horizontal="right"/>
    </xf>
    <xf numFmtId="0" fontId="33" fillId="49" borderId="16" applyNumberFormat="0" applyFont="0" applyAlignment="0" applyProtection="0"/>
    <xf numFmtId="0" fontId="39" fillId="36" borderId="10" applyNumberFormat="0" applyAlignment="0" applyProtection="0"/>
    <xf numFmtId="49" fontId="51" fillId="0" borderId="21">
      <alignment horizontal="left"/>
    </xf>
    <xf numFmtId="0" fontId="39" fillId="36" borderId="10" applyNumberFormat="0" applyAlignment="0" applyProtection="0"/>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33" fillId="49" borderId="16" applyNumberFormat="0" applyFont="0" applyAlignment="0" applyProtection="0"/>
    <xf numFmtId="0" fontId="31" fillId="35" borderId="10" applyNumberFormat="0" applyAlignment="0" applyProtection="0"/>
    <xf numFmtId="49" fontId="58" fillId="0" borderId="21" applyFill="0">
      <alignment horizontal="left" vertical="center"/>
    </xf>
    <xf numFmtId="0" fontId="44" fillId="0" borderId="18" applyNumberFormat="0" applyFill="0" applyAlignment="0" applyProtection="0"/>
    <xf numFmtId="49" fontId="51" fillId="0" borderId="21">
      <alignment horizontal="left"/>
    </xf>
    <xf numFmtId="0" fontId="55" fillId="0" borderId="20">
      <alignment horizontal="left"/>
    </xf>
    <xf numFmtId="168" fontId="53" fillId="0" borderId="21">
      <alignment horizontal="right"/>
    </xf>
    <xf numFmtId="49" fontId="58" fillId="0" borderId="21" applyFill="0">
      <alignment horizontal="left" vertical="center"/>
    </xf>
    <xf numFmtId="0" fontId="44" fillId="0" borderId="18" applyNumberFormat="0" applyFill="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62" fillId="0" borderId="21">
      <alignment horizontal="left"/>
    </xf>
    <xf numFmtId="0" fontId="44" fillId="0" borderId="18" applyNumberFormat="0" applyFill="0" applyAlignment="0" applyProtection="0"/>
    <xf numFmtId="0" fontId="39" fillId="36" borderId="10" applyNumberFormat="0" applyAlignment="0" applyProtection="0"/>
    <xf numFmtId="0" fontId="31" fillId="35" borderId="10" applyNumberFormat="0" applyAlignment="0" applyProtection="0"/>
    <xf numFmtId="49" fontId="51" fillId="0" borderId="21">
      <alignment horizontal="left"/>
    </xf>
    <xf numFmtId="0" fontId="42" fillId="35" borderId="17" applyNumberFormat="0" applyAlignment="0" applyProtection="0"/>
    <xf numFmtId="0" fontId="62" fillId="0" borderId="21">
      <alignment horizontal="left"/>
    </xf>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1" fillId="35" borderId="10" applyNumberFormat="0" applyAlignment="0" applyProtection="0"/>
    <xf numFmtId="49" fontId="51" fillId="0" borderId="21">
      <alignment horizontal="left"/>
    </xf>
    <xf numFmtId="49" fontId="54" fillId="50" borderId="19">
      <alignment horizontal="left" vertical="center"/>
    </xf>
    <xf numFmtId="0" fontId="56" fillId="0" borderId="21">
      <alignment horizontal="left" vertical="center"/>
    </xf>
    <xf numFmtId="0" fontId="56" fillId="0" borderId="21">
      <alignment horizontal="left" vertical="center"/>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168" fontId="53" fillId="0" borderId="21">
      <alignment horizontal="right"/>
    </xf>
    <xf numFmtId="0" fontId="31" fillId="35" borderId="10" applyNumberFormat="0" applyAlignment="0" applyProtection="0"/>
    <xf numFmtId="0" fontId="44" fillId="0" borderId="18" applyNumberFormat="0" applyFill="0" applyAlignment="0" applyProtection="0"/>
    <xf numFmtId="0" fontId="55" fillId="0" borderId="22">
      <alignment horizontal="left" vertical="center"/>
    </xf>
    <xf numFmtId="0" fontId="31" fillId="35"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55" fillId="0" borderId="22">
      <alignment horizontal="left" vertical="center"/>
    </xf>
    <xf numFmtId="0" fontId="44" fillId="0" borderId="18" applyNumberFormat="0" applyFill="0" applyAlignment="0" applyProtection="0"/>
    <xf numFmtId="49" fontId="54" fillId="50" borderId="19">
      <alignment horizontal="left" vertical="center"/>
    </xf>
    <xf numFmtId="49" fontId="58" fillId="0" borderId="21" applyFill="0">
      <alignment horizontal="left" vertical="center"/>
    </xf>
    <xf numFmtId="0" fontId="56" fillId="0" borderId="21">
      <alignment horizontal="left" vertical="center"/>
    </xf>
    <xf numFmtId="0" fontId="33" fillId="49" borderId="16" applyNumberFormat="0" applyFont="0" applyAlignment="0" applyProtection="0"/>
    <xf numFmtId="0" fontId="33" fillId="49" borderId="16" applyNumberFormat="0" applyFont="0" applyAlignment="0" applyProtection="0"/>
    <xf numFmtId="0" fontId="55" fillId="0" borderId="22">
      <alignment horizontal="left" vertical="center"/>
    </xf>
    <xf numFmtId="0" fontId="42" fillId="35" borderId="17" applyNumberFormat="0" applyAlignment="0" applyProtection="0"/>
    <xf numFmtId="0" fontId="39" fillId="36" borderId="10" applyNumberFormat="0" applyAlignment="0" applyProtection="0"/>
    <xf numFmtId="49" fontId="58" fillId="0" borderId="21" applyFill="0">
      <alignment horizontal="left" vertical="center"/>
    </xf>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44" fillId="0" borderId="18" applyNumberFormat="0" applyFill="0" applyAlignment="0" applyProtection="0"/>
    <xf numFmtId="0" fontId="42" fillId="35" borderId="17" applyNumberFormat="0" applyAlignment="0" applyProtection="0"/>
    <xf numFmtId="167" fontId="51" fillId="0" borderId="21">
      <alignment horizontal="right" vertical="center"/>
    </xf>
    <xf numFmtId="0" fontId="33" fillId="49" borderId="16" applyNumberFormat="0" applyFont="0" applyAlignment="0" applyProtection="0"/>
    <xf numFmtId="0" fontId="42" fillId="35" borderId="17" applyNumberFormat="0" applyAlignment="0" applyProtection="0"/>
    <xf numFmtId="0" fontId="55" fillId="0" borderId="20">
      <alignment horizontal="right" vertical="center"/>
    </xf>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9" fillId="36" borderId="10" applyNumberFormat="0" applyAlignment="0" applyProtection="0"/>
    <xf numFmtId="49" fontId="52" fillId="0" borderId="21">
      <alignment horizontal="left"/>
    </xf>
    <xf numFmtId="0" fontId="33" fillId="49" borderId="16" applyNumberFormat="0" applyFont="0" applyAlignment="0" applyProtection="0"/>
    <xf numFmtId="49" fontId="54" fillId="50" borderId="19">
      <alignment horizontal="left" vertical="center"/>
    </xf>
    <xf numFmtId="49" fontId="52" fillId="0" borderId="21">
      <alignment horizontal="left"/>
    </xf>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1" fillId="35" borderId="10" applyNumberFormat="0" applyAlignment="0" applyProtection="0"/>
    <xf numFmtId="0" fontId="44" fillId="0" borderId="18" applyNumberFormat="0" applyFill="0" applyAlignment="0" applyProtection="0"/>
    <xf numFmtId="49" fontId="52" fillId="0" borderId="21">
      <alignment horizontal="left" vertical="center"/>
    </xf>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49" fontId="54" fillId="50" borderId="19">
      <alignment horizontal="left" vertical="center"/>
    </xf>
    <xf numFmtId="0" fontId="44" fillId="0" borderId="18" applyNumberFormat="0" applyFill="0" applyAlignment="0" applyProtection="0"/>
    <xf numFmtId="167" fontId="51" fillId="0" borderId="21">
      <alignment horizontal="right" vertical="center"/>
    </xf>
    <xf numFmtId="49" fontId="51" fillId="0" borderId="21">
      <alignment horizontal="left"/>
    </xf>
    <xf numFmtId="0" fontId="44" fillId="0" borderId="18" applyNumberFormat="0" applyFill="0" applyAlignment="0" applyProtection="0"/>
    <xf numFmtId="0" fontId="42" fillId="35" borderId="17" applyNumberFormat="0" applyAlignment="0" applyProtection="0"/>
    <xf numFmtId="49" fontId="54" fillId="50" borderId="19">
      <alignment horizontal="left" vertical="center"/>
    </xf>
    <xf numFmtId="0" fontId="39" fillId="36" borderId="10" applyNumberFormat="0" applyAlignment="0" applyProtection="0"/>
    <xf numFmtId="49" fontId="54" fillId="50" borderId="19">
      <alignment horizontal="left" vertical="center"/>
    </xf>
    <xf numFmtId="0" fontId="33" fillId="49" borderId="16" applyNumberFormat="0" applyFon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39" fillId="36" borderId="10"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49" fontId="52" fillId="0" borderId="21">
      <alignment horizontal="left" vertical="center"/>
    </xf>
    <xf numFmtId="49" fontId="52" fillId="0" borderId="21">
      <alignment horizontal="left"/>
    </xf>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3" fillId="49" borderId="16" applyNumberFormat="0" applyFont="0" applyAlignment="0" applyProtection="0"/>
    <xf numFmtId="0" fontId="44" fillId="0" borderId="18" applyNumberFormat="0" applyFill="0" applyAlignment="0" applyProtection="0"/>
    <xf numFmtId="0" fontId="39" fillId="36" borderId="10" applyNumberFormat="0" applyAlignment="0" applyProtection="0"/>
    <xf numFmtId="49" fontId="52" fillId="0" borderId="21">
      <alignment horizontal="left"/>
    </xf>
    <xf numFmtId="0" fontId="42" fillId="35" borderId="17"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54" fillId="0" borderId="21">
      <alignment horizontal="left"/>
    </xf>
    <xf numFmtId="0" fontId="42" fillId="35" borderId="17" applyNumberFormat="0" applyAlignment="0" applyProtection="0"/>
    <xf numFmtId="0" fontId="62" fillId="0" borderId="21">
      <alignment horizontal="left"/>
    </xf>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54" fillId="0" borderId="21">
      <alignment horizontal="left"/>
    </xf>
    <xf numFmtId="0" fontId="42" fillId="35" borderId="17" applyNumberFormat="0" applyAlignment="0" applyProtection="0"/>
    <xf numFmtId="49" fontId="58" fillId="0" borderId="21" applyFill="0">
      <alignment horizontal="left" vertical="center"/>
    </xf>
    <xf numFmtId="0" fontId="39" fillId="36" borderId="10" applyNumberFormat="0" applyAlignment="0" applyProtection="0"/>
    <xf numFmtId="0" fontId="44" fillId="0" borderId="18" applyNumberFormat="0" applyFill="0" applyAlignment="0" applyProtection="0"/>
    <xf numFmtId="49" fontId="54" fillId="50" borderId="19">
      <alignment horizontal="left" vertical="center"/>
    </xf>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39" fillId="36" borderId="10" applyNumberFormat="0" applyAlignment="0" applyProtection="0"/>
    <xf numFmtId="166" fontId="50" fillId="0" borderId="21" applyNumberFormat="0" applyFill="0">
      <alignment horizontal="right"/>
    </xf>
    <xf numFmtId="0" fontId="39" fillId="36" borderId="10" applyNumberFormat="0" applyAlignment="0" applyProtection="0"/>
    <xf numFmtId="0" fontId="62" fillId="0" borderId="21">
      <alignment horizontal="left"/>
    </xf>
    <xf numFmtId="0" fontId="42" fillId="35" borderId="17" applyNumberFormat="0" applyAlignment="0" applyProtection="0"/>
    <xf numFmtId="0" fontId="42" fillId="35" borderId="17" applyNumberFormat="0" applyAlignment="0" applyProtection="0"/>
    <xf numFmtId="0" fontId="55" fillId="0" borderId="20">
      <alignment horizontal="left"/>
    </xf>
    <xf numFmtId="0" fontId="31" fillId="35" borderId="10" applyNumberFormat="0" applyAlignment="0" applyProtection="0"/>
    <xf numFmtId="49" fontId="52" fillId="0" borderId="21">
      <alignment horizontal="left" vertical="center"/>
    </xf>
    <xf numFmtId="0" fontId="44" fillId="0" borderId="18" applyNumberFormat="0" applyFill="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49" fontId="52" fillId="0" borderId="21">
      <alignment horizontal="left" vertical="center"/>
    </xf>
    <xf numFmtId="0" fontId="62" fillId="0" borderId="21">
      <alignment horizontal="left"/>
    </xf>
    <xf numFmtId="0" fontId="55" fillId="0" borderId="20">
      <alignment horizontal="left"/>
    </xf>
    <xf numFmtId="49" fontId="52" fillId="0" borderId="21">
      <alignment horizontal="left"/>
    </xf>
    <xf numFmtId="0" fontId="44" fillId="0" borderId="18" applyNumberFormat="0" applyFill="0" applyAlignment="0" applyProtection="0"/>
    <xf numFmtId="0" fontId="39" fillId="36" borderId="10" applyNumberFormat="0" applyAlignment="0" applyProtection="0"/>
    <xf numFmtId="167" fontId="51" fillId="0" borderId="21">
      <alignment horizontal="right" vertical="center"/>
    </xf>
    <xf numFmtId="0" fontId="44" fillId="0" borderId="18" applyNumberFormat="0" applyFill="0" applyAlignment="0" applyProtection="0"/>
    <xf numFmtId="0" fontId="42" fillId="35" borderId="17"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49" fontId="54" fillId="50" borderId="19">
      <alignment horizontal="left" vertical="center"/>
    </xf>
    <xf numFmtId="49" fontId="54" fillId="50" borderId="19">
      <alignment horizontal="left" vertical="center"/>
    </xf>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31" fillId="35" borderId="10" applyNumberFormat="0" applyAlignment="0" applyProtection="0"/>
    <xf numFmtId="0" fontId="55" fillId="0" borderId="20">
      <alignment horizontal="right" vertical="center"/>
    </xf>
    <xf numFmtId="0" fontId="31" fillId="35" borderId="10" applyNumberFormat="0" applyAlignment="0" applyProtection="0"/>
    <xf numFmtId="0" fontId="44" fillId="0" borderId="18" applyNumberFormat="0" applyFill="0" applyAlignment="0" applyProtection="0"/>
    <xf numFmtId="166" fontId="50" fillId="0" borderId="21" applyNumberFormat="0" applyFill="0">
      <alignment horizontal="right"/>
    </xf>
    <xf numFmtId="0" fontId="33" fillId="49" borderId="16" applyNumberFormat="0" applyFont="0" applyAlignment="0" applyProtection="0"/>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31" fillId="35"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50" fillId="0" borderId="21">
      <alignment horizontal="left" vertical="center"/>
    </xf>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9" fillId="36" borderId="10" applyNumberFormat="0" applyAlignment="0" applyProtection="0"/>
    <xf numFmtId="49" fontId="54" fillId="50" borderId="19">
      <alignment horizontal="left" vertical="center"/>
    </xf>
    <xf numFmtId="0" fontId="42" fillId="35" borderId="17" applyNumberFormat="0" applyAlignment="0" applyProtection="0"/>
    <xf numFmtId="168" fontId="53" fillId="0" borderId="21">
      <alignment horizontal="right"/>
    </xf>
    <xf numFmtId="0" fontId="31" fillId="35" borderId="10" applyNumberFormat="0" applyAlignment="0" applyProtection="0"/>
    <xf numFmtId="168" fontId="53" fillId="0" borderId="21">
      <alignment horizontal="right"/>
    </xf>
    <xf numFmtId="0" fontId="42" fillId="35" borderId="17" applyNumberFormat="0" applyAlignment="0" applyProtection="0"/>
    <xf numFmtId="0" fontId="39" fillId="36" borderId="10" applyNumberFormat="0" applyAlignment="0" applyProtection="0"/>
    <xf numFmtId="0" fontId="44" fillId="0" borderId="18" applyNumberFormat="0" applyFill="0" applyAlignment="0" applyProtection="0"/>
    <xf numFmtId="0" fontId="44" fillId="0" borderId="18" applyNumberFormat="0" applyFill="0" applyAlignment="0" applyProtection="0"/>
    <xf numFmtId="49" fontId="54" fillId="50" borderId="19">
      <alignment horizontal="left" vertical="center"/>
    </xf>
    <xf numFmtId="0" fontId="42" fillId="35" borderId="17" applyNumberFormat="0" applyAlignment="0" applyProtection="0"/>
    <xf numFmtId="0" fontId="44" fillId="0" borderId="18" applyNumberFormat="0" applyFill="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33" fillId="49" borderId="16" applyNumberFormat="0" applyFon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33" fillId="49" borderId="16" applyNumberFormat="0" applyFont="0" applyAlignment="0" applyProtection="0"/>
    <xf numFmtId="0" fontId="42" fillId="35" borderId="17" applyNumberFormat="0" applyAlignment="0" applyProtection="0"/>
    <xf numFmtId="0" fontId="42" fillId="35" borderId="17" applyNumberFormat="0" applyAlignment="0" applyProtection="0"/>
    <xf numFmtId="0" fontId="33" fillId="49" borderId="16" applyNumberFormat="0" applyFont="0" applyAlignment="0" applyProtection="0"/>
    <xf numFmtId="0" fontId="31" fillId="35" borderId="10" applyNumberFormat="0" applyAlignment="0" applyProtection="0"/>
    <xf numFmtId="0" fontId="39" fillId="36" borderId="10" applyNumberFormat="0" applyAlignment="0" applyProtection="0"/>
    <xf numFmtId="0" fontId="42" fillId="35" borderId="17"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31" fillId="35" borderId="10" applyNumberFormat="0" applyAlignment="0" applyProtection="0"/>
    <xf numFmtId="0" fontId="42" fillId="35" borderId="17" applyNumberFormat="0" applyAlignment="0" applyProtection="0"/>
    <xf numFmtId="0" fontId="31" fillId="35" borderId="10" applyNumberFormat="0" applyAlignment="0" applyProtection="0"/>
    <xf numFmtId="0" fontId="31" fillId="35" borderId="10"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44" fillId="0" borderId="18" applyNumberFormat="0" applyFill="0" applyAlignment="0" applyProtection="0"/>
    <xf numFmtId="0" fontId="42" fillId="35" borderId="17" applyNumberFormat="0" applyAlignment="0" applyProtection="0"/>
    <xf numFmtId="0" fontId="39" fillId="36" borderId="10" applyNumberFormat="0" applyAlignment="0" applyProtection="0"/>
    <xf numFmtId="0" fontId="33" fillId="49" borderId="16" applyNumberFormat="0" applyFont="0" applyAlignment="0" applyProtection="0"/>
    <xf numFmtId="0" fontId="44" fillId="0" borderId="18" applyNumberFormat="0" applyFill="0" applyAlignment="0" applyProtection="0"/>
    <xf numFmtId="0" fontId="44" fillId="0" borderId="18" applyNumberFormat="0" applyFill="0" applyAlignment="0" applyProtection="0"/>
    <xf numFmtId="0" fontId="33" fillId="49" borderId="16" applyNumberFormat="0" applyFont="0" applyAlignment="0" applyProtection="0"/>
    <xf numFmtId="0" fontId="33" fillId="49" borderId="16" applyNumberFormat="0" applyFont="0" applyAlignment="0" applyProtection="0"/>
    <xf numFmtId="0" fontId="31" fillId="35" borderId="10" applyNumberFormat="0" applyAlignment="0" applyProtection="0"/>
    <xf numFmtId="0" fontId="42" fillId="35" borderId="17"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39" fillId="36" borderId="10" applyNumberFormat="0" applyAlignment="0" applyProtection="0"/>
    <xf numFmtId="0" fontId="39" fillId="36" borderId="10" applyNumberFormat="0" applyAlignment="0" applyProtection="0"/>
    <xf numFmtId="0" fontId="42" fillId="35" borderId="17" applyNumberFormat="0" applyAlignment="0" applyProtection="0"/>
    <xf numFmtId="0" fontId="42" fillId="35" borderId="17" applyNumberFormat="0" applyAlignment="0" applyProtection="0"/>
    <xf numFmtId="0" fontId="31" fillId="35" borderId="10" applyNumberFormat="0" applyAlignment="0" applyProtection="0"/>
    <xf numFmtId="0" fontId="44" fillId="0" borderId="18" applyNumberFormat="0" applyFill="0" applyAlignment="0" applyProtection="0"/>
    <xf numFmtId="0" fontId="39" fillId="36" borderId="10" applyNumberFormat="0" applyAlignment="0" applyProtection="0"/>
    <xf numFmtId="0" fontId="67"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98">
    <xf numFmtId="0" fontId="0" fillId="0" borderId="0" xfId="0"/>
    <xf numFmtId="0" fontId="18" fillId="33" borderId="0" xfId="0" applyFont="1" applyFill="1"/>
    <xf numFmtId="0" fontId="19" fillId="33" borderId="0" xfId="0" applyFont="1" applyFill="1"/>
    <xf numFmtId="0" fontId="20" fillId="33" borderId="0" xfId="0" applyFont="1" applyFill="1"/>
    <xf numFmtId="0" fontId="21" fillId="33" borderId="0" xfId="0" applyFont="1" applyFill="1"/>
    <xf numFmtId="0" fontId="22" fillId="33" borderId="0" xfId="0" applyFont="1" applyFill="1"/>
    <xf numFmtId="0" fontId="25" fillId="0" borderId="19" xfId="42" applyBorder="1"/>
    <xf numFmtId="0" fontId="24" fillId="0" borderId="0" xfId="42" applyFont="1"/>
    <xf numFmtId="1" fontId="21" fillId="0" borderId="41" xfId="149" applyNumberFormat="1" applyFont="1" applyBorder="1" applyAlignment="1">
      <alignment horizontal="center"/>
    </xf>
    <xf numFmtId="0" fontId="21" fillId="0" borderId="0" xfId="0" applyFont="1"/>
    <xf numFmtId="0" fontId="21" fillId="33" borderId="48" xfId="0" applyFont="1" applyFill="1" applyBorder="1"/>
    <xf numFmtId="3" fontId="21" fillId="33" borderId="35" xfId="0" applyNumberFormat="1" applyFont="1" applyFill="1" applyBorder="1" applyAlignment="1">
      <alignment horizontal="center"/>
    </xf>
    <xf numFmtId="0" fontId="21" fillId="33" borderId="0" xfId="42" applyFont="1" applyFill="1" applyBorder="1"/>
    <xf numFmtId="3" fontId="21" fillId="0" borderId="33" xfId="289" applyNumberFormat="1" applyFont="1" applyBorder="1" applyAlignment="1">
      <alignment horizontal="center"/>
    </xf>
    <xf numFmtId="0" fontId="21" fillId="33" borderId="42" xfId="0" applyFont="1" applyFill="1" applyBorder="1"/>
    <xf numFmtId="0" fontId="64" fillId="54" borderId="0" xfId="0" applyFont="1" applyFill="1"/>
    <xf numFmtId="0" fontId="21" fillId="33" borderId="50" xfId="0" applyFont="1" applyFill="1" applyBorder="1"/>
    <xf numFmtId="0" fontId="21" fillId="0" borderId="0" xfId="42" applyFont="1"/>
    <xf numFmtId="3" fontId="21" fillId="0" borderId="33" xfId="491" applyNumberFormat="1" applyFont="1" applyFill="1" applyBorder="1" applyAlignment="1">
      <alignment horizontal="center"/>
    </xf>
    <xf numFmtId="0" fontId="21" fillId="33" borderId="66" xfId="0" applyFont="1" applyFill="1" applyBorder="1"/>
    <xf numFmtId="164" fontId="66" fillId="0" borderId="33" xfId="1817" applyNumberFormat="1" applyFont="1" applyBorder="1" applyAlignment="1">
      <alignment horizontal="center"/>
    </xf>
    <xf numFmtId="0" fontId="23" fillId="33" borderId="0" xfId="0" applyFont="1" applyFill="1" applyBorder="1" applyAlignment="1">
      <alignment horizontal="left"/>
    </xf>
    <xf numFmtId="0" fontId="25" fillId="0" borderId="43" xfId="42" applyBorder="1"/>
    <xf numFmtId="0" fontId="21" fillId="33" borderId="33" xfId="0" applyFont="1" applyFill="1" applyBorder="1" applyAlignment="1">
      <alignment horizontal="left"/>
    </xf>
    <xf numFmtId="0" fontId="21" fillId="34" borderId="32" xfId="0" applyFont="1" applyFill="1" applyBorder="1" applyAlignment="1">
      <alignment horizontal="center"/>
    </xf>
    <xf numFmtId="3" fontId="23" fillId="33" borderId="0" xfId="0" applyNumberFormat="1" applyFont="1" applyFill="1" applyBorder="1" applyAlignment="1">
      <alignment horizontal="left"/>
    </xf>
    <xf numFmtId="164" fontId="23" fillId="54" borderId="0" xfId="0" applyNumberFormat="1" applyFont="1" applyFill="1" applyBorder="1" applyAlignment="1">
      <alignment horizontal="center"/>
    </xf>
    <xf numFmtId="0" fontId="23" fillId="33" borderId="0" xfId="0" applyFont="1" applyFill="1" applyAlignment="1">
      <alignment horizontal="left"/>
    </xf>
    <xf numFmtId="0" fontId="21" fillId="0" borderId="33" xfId="289" applyFont="1" applyBorder="1" applyAlignment="1">
      <alignment horizontal="center"/>
    </xf>
    <xf numFmtId="3" fontId="64" fillId="54" borderId="0" xfId="0" applyNumberFormat="1" applyFont="1" applyFill="1" applyAlignment="1">
      <alignment horizontal="center"/>
    </xf>
    <xf numFmtId="0" fontId="21" fillId="34" borderId="32" xfId="0" applyFont="1" applyFill="1" applyBorder="1"/>
    <xf numFmtId="0" fontId="23" fillId="54" borderId="0" xfId="0" applyFont="1" applyFill="1"/>
    <xf numFmtId="3" fontId="21" fillId="0" borderId="40" xfId="491" applyNumberFormat="1" applyFont="1" applyFill="1" applyBorder="1" applyAlignment="1">
      <alignment horizontal="center"/>
    </xf>
    <xf numFmtId="0" fontId="25" fillId="0" borderId="19" xfId="42" applyBorder="1"/>
    <xf numFmtId="0" fontId="21" fillId="33" borderId="45" xfId="0" applyFont="1" applyFill="1" applyBorder="1"/>
    <xf numFmtId="3" fontId="21" fillId="33" borderId="0" xfId="0" applyNumberFormat="1" applyFont="1" applyFill="1" applyBorder="1" applyAlignment="1">
      <alignment horizontal="center"/>
    </xf>
    <xf numFmtId="0" fontId="21" fillId="33" borderId="33" xfId="0" applyFont="1" applyFill="1" applyBorder="1"/>
    <xf numFmtId="1" fontId="21" fillId="0" borderId="33" xfId="149" applyNumberFormat="1" applyFont="1" applyFill="1" applyBorder="1" applyAlignment="1" applyProtection="1">
      <alignment horizontal="center"/>
    </xf>
    <xf numFmtId="0" fontId="23" fillId="54" borderId="0" xfId="0" applyFont="1" applyFill="1" applyBorder="1"/>
    <xf numFmtId="164" fontId="21" fillId="0" borderId="33" xfId="289" applyNumberFormat="1" applyFont="1" applyBorder="1" applyAlignment="1">
      <alignment horizontal="center"/>
    </xf>
    <xf numFmtId="0" fontId="21" fillId="33" borderId="0" xfId="0" applyFont="1" applyFill="1" applyBorder="1"/>
    <xf numFmtId="0" fontId="0" fillId="0" borderId="43" xfId="0" applyBorder="1"/>
    <xf numFmtId="1" fontId="21" fillId="0" borderId="33" xfId="149" applyNumberFormat="1" applyFont="1" applyBorder="1" applyAlignment="1">
      <alignment horizontal="center"/>
    </xf>
    <xf numFmtId="0" fontId="21" fillId="33" borderId="54" xfId="0" applyFont="1" applyFill="1" applyBorder="1"/>
    <xf numFmtId="0" fontId="21" fillId="33" borderId="0" xfId="0" applyFont="1" applyFill="1" applyAlignment="1">
      <alignment horizontal="center"/>
    </xf>
    <xf numFmtId="0" fontId="23" fillId="52" borderId="0" xfId="0" applyFont="1" applyFill="1" applyBorder="1"/>
    <xf numFmtId="0" fontId="23" fillId="52" borderId="0" xfId="0" applyFont="1" applyFill="1" applyBorder="1" applyAlignment="1">
      <alignment horizontal="center"/>
    </xf>
    <xf numFmtId="0" fontId="23" fillId="52" borderId="0" xfId="0" applyFont="1" applyFill="1"/>
    <xf numFmtId="0" fontId="23" fillId="52" borderId="35" xfId="0" applyFont="1" applyFill="1" applyBorder="1" applyAlignment="1">
      <alignment horizontal="center"/>
    </xf>
    <xf numFmtId="0" fontId="23" fillId="52" borderId="36" xfId="0" applyFont="1" applyFill="1" applyBorder="1" applyAlignment="1">
      <alignment horizontal="center"/>
    </xf>
    <xf numFmtId="49" fontId="23" fillId="52" borderId="0" xfId="0" applyNumberFormat="1" applyFont="1" applyFill="1" applyBorder="1" applyAlignment="1">
      <alignment horizontal="center"/>
    </xf>
    <xf numFmtId="0" fontId="23" fillId="56" borderId="0" xfId="0" applyFont="1" applyFill="1" applyBorder="1"/>
    <xf numFmtId="0" fontId="23" fillId="56" borderId="0" xfId="0" applyFont="1" applyFill="1"/>
    <xf numFmtId="0" fontId="21" fillId="33" borderId="0" xfId="0" applyFont="1" applyFill="1" applyAlignment="1">
      <alignment horizontal="left"/>
    </xf>
    <xf numFmtId="165" fontId="21" fillId="33" borderId="0" xfId="0" applyNumberFormat="1" applyFont="1" applyFill="1" applyAlignment="1">
      <alignment horizontal="left"/>
    </xf>
    <xf numFmtId="0" fontId="23" fillId="33" borderId="0" xfId="0" applyFont="1" applyFill="1"/>
    <xf numFmtId="0" fontId="23" fillId="56" borderId="0" xfId="0" applyFont="1" applyFill="1" applyAlignment="1">
      <alignment horizontal="center"/>
    </xf>
    <xf numFmtId="0" fontId="23" fillId="54" borderId="86" xfId="0" applyFont="1" applyFill="1" applyBorder="1"/>
    <xf numFmtId="0" fontId="23" fillId="54" borderId="31" xfId="0" applyFont="1" applyFill="1" applyBorder="1"/>
    <xf numFmtId="0" fontId="23" fillId="54" borderId="87" xfId="0" applyFont="1" applyFill="1" applyBorder="1"/>
    <xf numFmtId="0" fontId="23" fillId="56" borderId="35" xfId="0" applyFont="1" applyFill="1" applyBorder="1"/>
    <xf numFmtId="0" fontId="23" fillId="56" borderId="36" xfId="0" applyFont="1" applyFill="1" applyBorder="1"/>
    <xf numFmtId="0" fontId="21" fillId="33" borderId="35" xfId="0" applyFont="1" applyFill="1" applyBorder="1"/>
    <xf numFmtId="0" fontId="23" fillId="56" borderId="0" xfId="0" applyFont="1" applyFill="1" applyBorder="1" applyAlignment="1">
      <alignment horizontal="left"/>
    </xf>
    <xf numFmtId="0" fontId="23" fillId="56" borderId="36" xfId="0" applyFont="1" applyFill="1" applyBorder="1" applyAlignment="1">
      <alignment horizontal="left"/>
    </xf>
    <xf numFmtId="0" fontId="21" fillId="33" borderId="88" xfId="0" applyFont="1" applyFill="1" applyBorder="1"/>
    <xf numFmtId="0" fontId="21" fillId="33" borderId="63" xfId="0" applyFont="1" applyFill="1" applyBorder="1" applyAlignment="1">
      <alignment horizontal="left"/>
    </xf>
    <xf numFmtId="0" fontId="21" fillId="33" borderId="61" xfId="0" applyFont="1" applyFill="1" applyBorder="1" applyAlignment="1">
      <alignment horizontal="left"/>
    </xf>
    <xf numFmtId="0" fontId="21" fillId="33" borderId="49" xfId="0" applyFont="1" applyFill="1" applyBorder="1" applyAlignment="1">
      <alignment horizontal="left"/>
    </xf>
    <xf numFmtId="0" fontId="21" fillId="33" borderId="67" xfId="0" applyFont="1" applyFill="1" applyBorder="1" applyAlignment="1">
      <alignment horizontal="left"/>
    </xf>
    <xf numFmtId="164" fontId="21" fillId="33" borderId="63" xfId="0" applyNumberFormat="1" applyFont="1" applyFill="1" applyBorder="1" applyAlignment="1">
      <alignment horizontal="left"/>
    </xf>
    <xf numFmtId="2" fontId="21" fillId="33" borderId="33" xfId="0" applyNumberFormat="1" applyFont="1" applyFill="1" applyBorder="1" applyAlignment="1">
      <alignment horizontal="left"/>
    </xf>
    <xf numFmtId="164" fontId="21" fillId="33" borderId="39" xfId="0" applyNumberFormat="1" applyFont="1" applyFill="1" applyBorder="1" applyAlignment="1">
      <alignment horizontal="left"/>
    </xf>
    <xf numFmtId="165" fontId="21" fillId="33" borderId="63" xfId="0" applyNumberFormat="1" applyFont="1" applyFill="1" applyBorder="1" applyAlignment="1">
      <alignment horizontal="left"/>
    </xf>
    <xf numFmtId="165" fontId="21" fillId="33" borderId="33" xfId="0" applyNumberFormat="1" applyFont="1" applyFill="1" applyBorder="1" applyAlignment="1">
      <alignment horizontal="left"/>
    </xf>
    <xf numFmtId="165" fontId="21" fillId="33" borderId="39" xfId="0" applyNumberFormat="1" applyFont="1" applyFill="1" applyBorder="1" applyAlignment="1">
      <alignment horizontal="left"/>
    </xf>
    <xf numFmtId="0" fontId="21" fillId="33" borderId="71" xfId="0" applyFont="1" applyFill="1" applyBorder="1"/>
    <xf numFmtId="165" fontId="21" fillId="33" borderId="57" xfId="0" applyNumberFormat="1" applyFont="1" applyFill="1" applyBorder="1" applyAlignment="1">
      <alignment horizontal="left"/>
    </xf>
    <xf numFmtId="0" fontId="21" fillId="33" borderId="60" xfId="0" applyFont="1" applyFill="1" applyBorder="1" applyAlignment="1">
      <alignment horizontal="left"/>
    </xf>
    <xf numFmtId="0" fontId="21" fillId="33" borderId="68" xfId="0" applyFont="1" applyFill="1" applyBorder="1"/>
    <xf numFmtId="165" fontId="21" fillId="33" borderId="58" xfId="0" applyNumberFormat="1" applyFont="1" applyFill="1" applyBorder="1" applyAlignment="1">
      <alignment horizontal="left"/>
    </xf>
    <xf numFmtId="0" fontId="21" fillId="33" borderId="62" xfId="0" applyFont="1" applyFill="1" applyBorder="1" applyAlignment="1">
      <alignment horizontal="left"/>
    </xf>
    <xf numFmtId="0" fontId="23" fillId="54" borderId="0" xfId="0" applyFont="1" applyFill="1" applyAlignment="1">
      <alignment horizontal="center"/>
    </xf>
    <xf numFmtId="0" fontId="21" fillId="57" borderId="54" xfId="0" applyFont="1" applyFill="1" applyBorder="1"/>
    <xf numFmtId="0" fontId="21" fillId="57" borderId="53" xfId="0" applyFont="1" applyFill="1" applyBorder="1" applyAlignment="1">
      <alignment horizontal="center"/>
    </xf>
    <xf numFmtId="0" fontId="21" fillId="57" borderId="55" xfId="0" applyFont="1" applyFill="1" applyBorder="1" applyAlignment="1">
      <alignment horizontal="center"/>
    </xf>
    <xf numFmtId="0" fontId="21" fillId="34" borderId="54" xfId="0" applyFont="1" applyFill="1" applyBorder="1"/>
    <xf numFmtId="0" fontId="21" fillId="34" borderId="53" xfId="0" applyFont="1" applyFill="1" applyBorder="1" applyAlignment="1">
      <alignment horizontal="center"/>
    </xf>
    <xf numFmtId="0" fontId="21" fillId="34" borderId="55" xfId="0" applyFont="1" applyFill="1" applyBorder="1" applyAlignment="1">
      <alignment horizontal="center"/>
    </xf>
    <xf numFmtId="0" fontId="21" fillId="33" borderId="29" xfId="0" applyFont="1" applyFill="1" applyBorder="1"/>
    <xf numFmtId="2" fontId="21" fillId="33" borderId="63" xfId="0" applyNumberFormat="1" applyFont="1" applyFill="1" applyBorder="1" applyAlignment="1">
      <alignment horizontal="left"/>
    </xf>
    <xf numFmtId="2" fontId="21" fillId="33" borderId="61" xfId="0" applyNumberFormat="1" applyFont="1" applyFill="1" applyBorder="1" applyAlignment="1">
      <alignment horizontal="left"/>
    </xf>
    <xf numFmtId="2" fontId="21" fillId="33" borderId="49" xfId="0" applyNumberFormat="1" applyFont="1" applyFill="1" applyBorder="1" applyAlignment="1">
      <alignment horizontal="left"/>
    </xf>
    <xf numFmtId="2" fontId="21" fillId="33" borderId="39" xfId="0" applyNumberFormat="1" applyFont="1" applyFill="1" applyBorder="1" applyAlignment="1">
      <alignment horizontal="left"/>
    </xf>
    <xf numFmtId="2" fontId="21" fillId="33" borderId="67" xfId="0" applyNumberFormat="1" applyFont="1" applyFill="1" applyBorder="1" applyAlignment="1">
      <alignment horizontal="left"/>
    </xf>
    <xf numFmtId="0" fontId="23" fillId="56" borderId="48" xfId="0" applyFont="1" applyFill="1" applyBorder="1"/>
    <xf numFmtId="0" fontId="23" fillId="56" borderId="33" xfId="0" applyFont="1" applyFill="1" applyBorder="1" applyAlignment="1">
      <alignment horizontal="left"/>
    </xf>
    <xf numFmtId="0" fontId="23" fillId="56" borderId="49" xfId="0" applyFont="1" applyFill="1" applyBorder="1" applyAlignment="1">
      <alignment horizontal="left"/>
    </xf>
    <xf numFmtId="3" fontId="21" fillId="33" borderId="63" xfId="0" applyNumberFormat="1" applyFont="1" applyFill="1" applyBorder="1" applyAlignment="1">
      <alignment horizontal="center"/>
    </xf>
    <xf numFmtId="3" fontId="21" fillId="33" borderId="33" xfId="0" applyNumberFormat="1" applyFont="1" applyFill="1" applyBorder="1" applyAlignment="1">
      <alignment horizontal="center"/>
    </xf>
    <xf numFmtId="3" fontId="21" fillId="33" borderId="51" xfId="0" applyNumberFormat="1" applyFont="1" applyFill="1" applyBorder="1" applyAlignment="1">
      <alignment horizontal="center"/>
    </xf>
    <xf numFmtId="2" fontId="21" fillId="33" borderId="46" xfId="0" applyNumberFormat="1" applyFont="1" applyFill="1" applyBorder="1" applyAlignment="1">
      <alignment horizontal="center"/>
    </xf>
    <xf numFmtId="2" fontId="21" fillId="33" borderId="33" xfId="0" applyNumberFormat="1" applyFont="1" applyFill="1" applyBorder="1" applyAlignment="1">
      <alignment horizontal="center"/>
    </xf>
    <xf numFmtId="3" fontId="21" fillId="33" borderId="46" xfId="0" applyNumberFormat="1" applyFont="1" applyFill="1" applyBorder="1" applyAlignment="1">
      <alignment horizontal="center"/>
    </xf>
    <xf numFmtId="2" fontId="21" fillId="33" borderId="47" xfId="0" applyNumberFormat="1" applyFont="1" applyFill="1" applyBorder="1" applyAlignment="1">
      <alignment horizontal="center"/>
    </xf>
    <xf numFmtId="2" fontId="21" fillId="33" borderId="49" xfId="0" applyNumberFormat="1" applyFont="1" applyFill="1" applyBorder="1" applyAlignment="1">
      <alignment horizontal="center"/>
    </xf>
    <xf numFmtId="3" fontId="21" fillId="33" borderId="47" xfId="0" applyNumberFormat="1" applyFont="1" applyFill="1" applyBorder="1" applyAlignment="1">
      <alignment horizontal="center"/>
    </xf>
    <xf numFmtId="3" fontId="21" fillId="33" borderId="49" xfId="0" applyNumberFormat="1" applyFont="1" applyFill="1" applyBorder="1" applyAlignment="1">
      <alignment horizontal="center"/>
    </xf>
    <xf numFmtId="3" fontId="21" fillId="33" borderId="52" xfId="0" applyNumberFormat="1" applyFont="1" applyFill="1" applyBorder="1" applyAlignment="1">
      <alignment horizontal="center"/>
    </xf>
    <xf numFmtId="3" fontId="21" fillId="33" borderId="39" xfId="0" applyNumberFormat="1" applyFont="1" applyFill="1" applyBorder="1" applyAlignment="1">
      <alignment horizontal="center"/>
    </xf>
    <xf numFmtId="3" fontId="21" fillId="33" borderId="67" xfId="0" applyNumberFormat="1" applyFont="1" applyFill="1" applyBorder="1" applyAlignment="1">
      <alignment horizontal="center"/>
    </xf>
    <xf numFmtId="8" fontId="21" fillId="33" borderId="49" xfId="0" applyNumberFormat="1" applyFont="1" applyFill="1" applyBorder="1" applyAlignment="1">
      <alignment horizontal="left"/>
    </xf>
    <xf numFmtId="8" fontId="21" fillId="33" borderId="67" xfId="0" applyNumberFormat="1" applyFont="1" applyFill="1" applyBorder="1" applyAlignment="1">
      <alignment horizontal="left"/>
    </xf>
    <xf numFmtId="169" fontId="21" fillId="33" borderId="63" xfId="0" applyNumberFormat="1" applyFont="1" applyFill="1" applyBorder="1" applyAlignment="1">
      <alignment horizontal="left"/>
    </xf>
    <xf numFmtId="169" fontId="21" fillId="33" borderId="33" xfId="0" applyNumberFormat="1" applyFont="1" applyFill="1" applyBorder="1" applyAlignment="1">
      <alignment horizontal="left"/>
    </xf>
    <xf numFmtId="169" fontId="21" fillId="33" borderId="39" xfId="0" applyNumberFormat="1" applyFont="1" applyFill="1" applyBorder="1" applyAlignment="1">
      <alignment horizontal="left"/>
    </xf>
    <xf numFmtId="4" fontId="21" fillId="33" borderId="33" xfId="0" applyNumberFormat="1" applyFont="1" applyFill="1" applyBorder="1" applyAlignment="1">
      <alignment horizontal="center"/>
    </xf>
    <xf numFmtId="4" fontId="21" fillId="33" borderId="49" xfId="0" applyNumberFormat="1" applyFont="1" applyFill="1" applyBorder="1" applyAlignment="1">
      <alignment horizontal="center"/>
    </xf>
    <xf numFmtId="164" fontId="21" fillId="33" borderId="46" xfId="0" applyNumberFormat="1" applyFont="1" applyFill="1" applyBorder="1" applyAlignment="1">
      <alignment horizontal="center"/>
    </xf>
    <xf numFmtId="164" fontId="21" fillId="33" borderId="33" xfId="0" applyNumberFormat="1" applyFont="1" applyFill="1" applyBorder="1" applyAlignment="1">
      <alignment horizontal="center"/>
    </xf>
    <xf numFmtId="164" fontId="21" fillId="33" borderId="51" xfId="0" applyNumberFormat="1" applyFont="1" applyFill="1" applyBorder="1" applyAlignment="1">
      <alignment horizontal="center"/>
    </xf>
    <xf numFmtId="164" fontId="21" fillId="33" borderId="47" xfId="0" applyNumberFormat="1" applyFont="1" applyFill="1" applyBorder="1" applyAlignment="1">
      <alignment horizontal="center"/>
    </xf>
    <xf numFmtId="164" fontId="21" fillId="33" borderId="49" xfId="0" applyNumberFormat="1" applyFont="1" applyFill="1" applyBorder="1" applyAlignment="1">
      <alignment horizontal="center"/>
    </xf>
    <xf numFmtId="164" fontId="21" fillId="33" borderId="52" xfId="0" applyNumberFormat="1" applyFont="1" applyFill="1" applyBorder="1" applyAlignment="1">
      <alignment horizontal="center"/>
    </xf>
    <xf numFmtId="164" fontId="21" fillId="33" borderId="53" xfId="0" applyNumberFormat="1" applyFont="1" applyFill="1" applyBorder="1" applyAlignment="1">
      <alignment horizontal="center"/>
    </xf>
    <xf numFmtId="164" fontId="21" fillId="33" borderId="55" xfId="0" applyNumberFormat="1" applyFont="1" applyFill="1" applyBorder="1" applyAlignment="1">
      <alignment horizontal="center"/>
    </xf>
    <xf numFmtId="4" fontId="21" fillId="33" borderId="46" xfId="0" applyNumberFormat="1" applyFont="1" applyFill="1" applyBorder="1" applyAlignment="1">
      <alignment horizontal="center"/>
    </xf>
    <xf numFmtId="0" fontId="21" fillId="33" borderId="89" xfId="0" applyFont="1" applyFill="1" applyBorder="1"/>
    <xf numFmtId="4" fontId="21" fillId="33" borderId="47" xfId="0" applyNumberFormat="1" applyFont="1" applyFill="1" applyBorder="1" applyAlignment="1">
      <alignment horizontal="center"/>
    </xf>
    <xf numFmtId="2" fontId="21" fillId="33" borderId="51" xfId="0" applyNumberFormat="1" applyFont="1" applyFill="1" applyBorder="1" applyAlignment="1">
      <alignment horizontal="center"/>
    </xf>
    <xf numFmtId="2" fontId="21" fillId="33" borderId="52" xfId="0" applyNumberFormat="1" applyFont="1" applyFill="1" applyBorder="1" applyAlignment="1">
      <alignment horizontal="center"/>
    </xf>
    <xf numFmtId="0" fontId="21" fillId="58" borderId="0" xfId="0" applyFont="1" applyFill="1" applyAlignment="1">
      <alignment horizontal="center"/>
    </xf>
    <xf numFmtId="0" fontId="69" fillId="0" borderId="0" xfId="0" applyFont="1"/>
    <xf numFmtId="0" fontId="69" fillId="0" borderId="0" xfId="0" applyFont="1" applyAlignment="1">
      <alignment horizontal="center" wrapText="1"/>
    </xf>
    <xf numFmtId="0" fontId="68" fillId="0" borderId="0" xfId="0" applyFont="1"/>
    <xf numFmtId="0" fontId="69" fillId="33" borderId="0" xfId="0" applyFont="1" applyFill="1"/>
    <xf numFmtId="0" fontId="69" fillId="33" borderId="0" xfId="0" applyFont="1" applyFill="1" applyAlignment="1">
      <alignment horizontal="center" wrapText="1"/>
    </xf>
    <xf numFmtId="0" fontId="70" fillId="33" borderId="0" xfId="0" applyFont="1" applyFill="1"/>
    <xf numFmtId="2" fontId="70" fillId="33" borderId="0" xfId="0" applyNumberFormat="1" applyFont="1" applyFill="1" applyAlignment="1">
      <alignment horizontal="center" wrapText="1"/>
    </xf>
    <xf numFmtId="0" fontId="70" fillId="33" borderId="0" xfId="0" applyFont="1" applyFill="1" applyAlignment="1">
      <alignment horizontal="center" wrapText="1"/>
    </xf>
    <xf numFmtId="0" fontId="69" fillId="33" borderId="0" xfId="0" applyFont="1" applyFill="1" applyAlignment="1">
      <alignment horizontal="center"/>
    </xf>
    <xf numFmtId="0" fontId="70" fillId="33" borderId="0" xfId="0" applyFont="1" applyFill="1" applyAlignment="1">
      <alignment horizontal="center"/>
    </xf>
    <xf numFmtId="0" fontId="69" fillId="0" borderId="0" xfId="0" applyFont="1" applyAlignment="1">
      <alignment horizontal="center"/>
    </xf>
    <xf numFmtId="0" fontId="71" fillId="33" borderId="0" xfId="0" applyFont="1" applyFill="1"/>
    <xf numFmtId="0" fontId="23" fillId="59" borderId="0" xfId="0" applyFont="1" applyFill="1"/>
    <xf numFmtId="0" fontId="23" fillId="59" borderId="0" xfId="0" applyFont="1" applyFill="1" applyAlignment="1">
      <alignment horizontal="center" wrapText="1"/>
    </xf>
    <xf numFmtId="170" fontId="70" fillId="33" borderId="0" xfId="0" applyNumberFormat="1" applyFont="1" applyFill="1" applyAlignment="1">
      <alignment horizontal="center" wrapText="1"/>
    </xf>
    <xf numFmtId="165" fontId="70" fillId="33" borderId="0" xfId="0" applyNumberFormat="1" applyFont="1" applyFill="1" applyAlignment="1">
      <alignment horizontal="center" wrapText="1"/>
    </xf>
    <xf numFmtId="0" fontId="69" fillId="59" borderId="0" xfId="0" applyFont="1" applyFill="1"/>
    <xf numFmtId="0" fontId="65" fillId="53" borderId="94" xfId="0" applyFont="1" applyFill="1" applyBorder="1" applyAlignment="1">
      <alignment horizontal="left" vertical="center" shrinkToFit="1"/>
    </xf>
    <xf numFmtId="164" fontId="70" fillId="33" borderId="0" xfId="0" applyNumberFormat="1" applyFont="1" applyFill="1" applyAlignment="1">
      <alignment horizontal="center" wrapText="1"/>
    </xf>
    <xf numFmtId="0" fontId="21" fillId="58" borderId="90" xfId="0" applyFont="1" applyFill="1" applyBorder="1" applyAlignment="1"/>
    <xf numFmtId="0" fontId="21" fillId="58" borderId="91" xfId="0" applyFont="1" applyFill="1" applyBorder="1" applyAlignment="1"/>
    <xf numFmtId="0" fontId="21" fillId="58" borderId="0" xfId="0" applyFont="1" applyFill="1"/>
    <xf numFmtId="164" fontId="70" fillId="33" borderId="0" xfId="0" applyNumberFormat="1" applyFont="1" applyFill="1" applyAlignment="1">
      <alignment horizontal="center"/>
    </xf>
    <xf numFmtId="164" fontId="69" fillId="33" borderId="0" xfId="0" applyNumberFormat="1" applyFont="1" applyFill="1" applyAlignment="1">
      <alignment horizontal="center"/>
    </xf>
    <xf numFmtId="3" fontId="70" fillId="33" borderId="0" xfId="0" applyNumberFormat="1" applyFont="1" applyFill="1" applyAlignment="1">
      <alignment horizontal="center" wrapText="1"/>
    </xf>
    <xf numFmtId="3" fontId="70" fillId="33" borderId="0" xfId="0" applyNumberFormat="1" applyFont="1" applyFill="1" applyAlignment="1">
      <alignment horizontal="center"/>
    </xf>
    <xf numFmtId="164" fontId="69" fillId="33" borderId="0" xfId="0" applyNumberFormat="1" applyFont="1" applyFill="1" applyAlignment="1">
      <alignment horizontal="center" wrapText="1"/>
    </xf>
    <xf numFmtId="38" fontId="70" fillId="33" borderId="0" xfId="0" applyNumberFormat="1" applyFont="1" applyFill="1" applyAlignment="1">
      <alignment horizontal="center" wrapText="1"/>
    </xf>
    <xf numFmtId="0" fontId="22" fillId="33" borderId="0" xfId="0" applyFont="1" applyFill="1" applyAlignment="1">
      <alignment vertical="top" wrapText="1"/>
    </xf>
    <xf numFmtId="0" fontId="22" fillId="33" borderId="0" xfId="0" applyFont="1" applyFill="1" applyBorder="1" applyAlignment="1">
      <alignment horizontal="center"/>
    </xf>
    <xf numFmtId="0" fontId="72" fillId="33" borderId="0" xfId="0" applyFont="1" applyFill="1"/>
    <xf numFmtId="0" fontId="73" fillId="56" borderId="0" xfId="0" applyFont="1" applyFill="1"/>
    <xf numFmtId="0" fontId="73" fillId="56" borderId="0" xfId="0" applyFont="1" applyFill="1" applyAlignment="1">
      <alignment horizontal="right" wrapText="1"/>
    </xf>
    <xf numFmtId="164" fontId="73" fillId="56" borderId="0" xfId="0" applyNumberFormat="1" applyFont="1" applyFill="1" applyAlignment="1">
      <alignment horizontal="center" wrapText="1"/>
    </xf>
    <xf numFmtId="3" fontId="73" fillId="56" borderId="0" xfId="0" applyNumberFormat="1" applyFont="1" applyFill="1" applyAlignment="1">
      <alignment horizontal="center" wrapText="1"/>
    </xf>
    <xf numFmtId="164" fontId="73" fillId="56" borderId="0" xfId="0" applyNumberFormat="1" applyFont="1" applyFill="1" applyAlignment="1">
      <alignment horizontal="center"/>
    </xf>
    <xf numFmtId="0" fontId="73" fillId="56" borderId="0" xfId="0" applyFont="1" applyFill="1" applyAlignment="1">
      <alignment horizontal="right"/>
    </xf>
    <xf numFmtId="0" fontId="23" fillId="56" borderId="0" xfId="0" applyFont="1" applyFill="1" applyAlignment="1">
      <alignment horizontal="center" wrapText="1"/>
    </xf>
    <xf numFmtId="10" fontId="73" fillId="56" borderId="0" xfId="0" applyNumberFormat="1" applyFont="1" applyFill="1" applyAlignment="1">
      <alignment horizontal="center"/>
    </xf>
    <xf numFmtId="0" fontId="21" fillId="57" borderId="28" xfId="0" applyFont="1" applyFill="1" applyBorder="1"/>
    <xf numFmtId="10" fontId="21" fillId="57" borderId="27" xfId="0" applyNumberFormat="1" applyFont="1" applyFill="1" applyBorder="1" applyAlignment="1">
      <alignment horizontal="center"/>
    </xf>
    <xf numFmtId="164" fontId="21" fillId="57" borderId="27" xfId="0" applyNumberFormat="1" applyFont="1" applyFill="1" applyBorder="1" applyAlignment="1">
      <alignment horizontal="center"/>
    </xf>
    <xf numFmtId="171" fontId="70" fillId="33" borderId="0" xfId="0" applyNumberFormat="1" applyFont="1" applyFill="1" applyAlignment="1">
      <alignment horizontal="center" wrapText="1"/>
    </xf>
    <xf numFmtId="3" fontId="23" fillId="54" borderId="0" xfId="0" applyNumberFormat="1" applyFont="1" applyFill="1" applyAlignment="1">
      <alignment horizontal="center"/>
    </xf>
    <xf numFmtId="0" fontId="70" fillId="33" borderId="0" xfId="0" applyFont="1" applyFill="1" applyAlignment="1">
      <alignment horizontal="left"/>
    </xf>
    <xf numFmtId="0" fontId="16" fillId="0" borderId="0" xfId="0" applyFont="1" applyFill="1"/>
    <xf numFmtId="0" fontId="0" fillId="0" borderId="0" xfId="0" applyFill="1"/>
    <xf numFmtId="0" fontId="0" fillId="0" borderId="0" xfId="0" applyAlignment="1"/>
    <xf numFmtId="0" fontId="0" fillId="0" borderId="94" xfId="0" applyFill="1" applyBorder="1" applyAlignment="1"/>
    <xf numFmtId="9" fontId="0" fillId="0" borderId="94" xfId="2999" applyFont="1" applyFill="1" applyBorder="1" applyAlignment="1"/>
    <xf numFmtId="0" fontId="16" fillId="57" borderId="94" xfId="0" applyFont="1" applyFill="1" applyBorder="1" applyAlignment="1">
      <alignment horizontal="left"/>
    </xf>
    <xf numFmtId="0" fontId="16" fillId="57" borderId="94" xfId="0" applyFont="1" applyFill="1" applyBorder="1" applyAlignment="1">
      <alignment horizontal="left" wrapText="1"/>
    </xf>
    <xf numFmtId="0" fontId="0" fillId="0" borderId="94" xfId="0" applyBorder="1"/>
    <xf numFmtId="0" fontId="24" fillId="0" borderId="0" xfId="0" applyFont="1" applyFill="1" applyBorder="1" applyAlignment="1"/>
    <xf numFmtId="0" fontId="0" fillId="0" borderId="0" xfId="0" applyFill="1" applyBorder="1" applyAlignment="1"/>
    <xf numFmtId="0" fontId="0" fillId="0" borderId="0" xfId="0" applyBorder="1"/>
    <xf numFmtId="0" fontId="0" fillId="57" borderId="94" xfId="0" applyFont="1" applyFill="1" applyBorder="1" applyAlignment="1">
      <alignment horizontal="left"/>
    </xf>
    <xf numFmtId="0" fontId="74" fillId="0" borderId="0" xfId="0" applyFont="1" applyAlignment="1">
      <alignment horizontal="left"/>
    </xf>
    <xf numFmtId="0" fontId="75" fillId="33" borderId="0" xfId="0" applyFont="1" applyFill="1"/>
    <xf numFmtId="0" fontId="76" fillId="33" borderId="0" xfId="0" applyFont="1" applyFill="1"/>
    <xf numFmtId="0" fontId="77" fillId="33" borderId="0" xfId="0" applyFont="1" applyFill="1"/>
    <xf numFmtId="0" fontId="78" fillId="33" borderId="0" xfId="0" applyFont="1" applyFill="1"/>
    <xf numFmtId="0" fontId="79" fillId="33" borderId="0" xfId="0" applyFont="1" applyFill="1"/>
    <xf numFmtId="0" fontId="80" fillId="33" borderId="0" xfId="0" applyFont="1" applyFill="1" applyAlignment="1">
      <alignment horizontal="left" vertical="top" wrapText="1"/>
    </xf>
    <xf numFmtId="0" fontId="81" fillId="52" borderId="0" xfId="0" applyFont="1" applyFill="1" applyAlignment="1">
      <alignment horizontal="left"/>
    </xf>
    <xf numFmtId="0" fontId="82" fillId="52" borderId="0" xfId="0" applyFont="1" applyFill="1"/>
    <xf numFmtId="0" fontId="81" fillId="52" borderId="0" xfId="0" applyFont="1" applyFill="1"/>
    <xf numFmtId="0" fontId="75" fillId="52" borderId="0" xfId="0" applyFont="1" applyFill="1"/>
    <xf numFmtId="0" fontId="83" fillId="33" borderId="0" xfId="0" applyFont="1" applyFill="1" applyAlignment="1">
      <alignment horizontal="left"/>
    </xf>
    <xf numFmtId="0" fontId="84" fillId="53" borderId="96" xfId="0" applyFont="1" applyFill="1" applyBorder="1" applyAlignment="1">
      <alignment horizontal="left" vertical="center" shrinkToFit="1"/>
    </xf>
    <xf numFmtId="0" fontId="83" fillId="33" borderId="0" xfId="0" applyFont="1" applyFill="1" applyBorder="1" applyAlignment="1">
      <alignment horizontal="left"/>
    </xf>
    <xf numFmtId="0" fontId="85" fillId="33" borderId="29" xfId="0" applyFont="1" applyFill="1" applyBorder="1" applyAlignment="1">
      <alignment wrapText="1"/>
    </xf>
    <xf numFmtId="0" fontId="85" fillId="33" borderId="31" xfId="0" applyFont="1" applyFill="1" applyBorder="1" applyAlignment="1">
      <alignment wrapText="1"/>
    </xf>
    <xf numFmtId="0" fontId="75" fillId="33" borderId="29" xfId="0" applyFont="1" applyFill="1" applyBorder="1"/>
    <xf numFmtId="0" fontId="85" fillId="33" borderId="27" xfId="0" applyFont="1" applyFill="1" applyBorder="1" applyAlignment="1">
      <alignment wrapText="1"/>
    </xf>
    <xf numFmtId="0" fontId="85" fillId="33" borderId="0" xfId="0" applyFont="1" applyFill="1"/>
    <xf numFmtId="172" fontId="85" fillId="33" borderId="0" xfId="0" applyNumberFormat="1" applyFont="1" applyFill="1" applyBorder="1" applyAlignment="1">
      <alignment horizontal="left"/>
    </xf>
    <xf numFmtId="0" fontId="85" fillId="33" borderId="0" xfId="0" applyFont="1" applyFill="1" applyAlignment="1">
      <alignment horizontal="left"/>
    </xf>
    <xf numFmtId="0" fontId="84" fillId="53" borderId="97" xfId="0" applyFont="1" applyFill="1" applyBorder="1" applyAlignment="1">
      <alignment horizontal="left" vertical="center" shrinkToFit="1"/>
    </xf>
    <xf numFmtId="0" fontId="85" fillId="33" borderId="34" xfId="0" applyFont="1" applyFill="1" applyBorder="1" applyAlignment="1">
      <alignment horizontal="left"/>
    </xf>
    <xf numFmtId="164" fontId="80" fillId="33" borderId="34" xfId="0" applyNumberFormat="1" applyFont="1" applyFill="1" applyBorder="1" applyAlignment="1">
      <alignment horizontal="left"/>
    </xf>
    <xf numFmtId="2" fontId="83" fillId="33" borderId="0" xfId="0" applyNumberFormat="1" applyFont="1" applyFill="1" applyBorder="1" applyAlignment="1">
      <alignment horizontal="left"/>
    </xf>
    <xf numFmtId="0" fontId="79" fillId="33" borderId="95" xfId="0" applyFont="1" applyFill="1" applyBorder="1"/>
    <xf numFmtId="0" fontId="75" fillId="33" borderId="95" xfId="0" applyFont="1" applyFill="1" applyBorder="1"/>
    <xf numFmtId="0" fontId="85" fillId="33" borderId="95" xfId="0" applyFont="1" applyFill="1" applyBorder="1" applyAlignment="1">
      <alignment wrapText="1"/>
    </xf>
    <xf numFmtId="0" fontId="75" fillId="33" borderId="0" xfId="0" applyFont="1" applyFill="1" applyAlignment="1">
      <alignment wrapText="1"/>
    </xf>
    <xf numFmtId="0" fontId="85" fillId="33" borderId="0" xfId="0" applyFont="1" applyFill="1" applyAlignment="1">
      <alignment wrapText="1"/>
    </xf>
    <xf numFmtId="0" fontId="85" fillId="33" borderId="95" xfId="0" applyFont="1" applyFill="1" applyBorder="1" applyAlignment="1">
      <alignment horizontal="left"/>
    </xf>
    <xf numFmtId="3" fontId="85" fillId="33" borderId="0" xfId="0" applyNumberFormat="1" applyFont="1" applyFill="1" applyBorder="1" applyAlignment="1">
      <alignment horizontal="left"/>
    </xf>
    <xf numFmtId="3" fontId="85" fillId="33" borderId="87" xfId="0" applyNumberFormat="1" applyFont="1" applyFill="1" applyBorder="1" applyAlignment="1">
      <alignment horizontal="left"/>
    </xf>
    <xf numFmtId="3" fontId="85" fillId="33" borderId="27" xfId="0" applyNumberFormat="1" applyFont="1" applyFill="1" applyBorder="1" applyAlignment="1">
      <alignment horizontal="left"/>
    </xf>
    <xf numFmtId="0" fontId="75" fillId="33" borderId="65" xfId="0" applyFont="1" applyFill="1" applyBorder="1"/>
    <xf numFmtId="3" fontId="85" fillId="33" borderId="0" xfId="0" applyNumberFormat="1" applyFont="1" applyFill="1" applyAlignment="1">
      <alignment horizontal="left"/>
    </xf>
    <xf numFmtId="0" fontId="75" fillId="33" borderId="27" xfId="0" applyFont="1" applyFill="1" applyBorder="1"/>
    <xf numFmtId="164" fontId="80" fillId="33" borderId="27" xfId="0" applyNumberFormat="1" applyFont="1" applyFill="1" applyBorder="1" applyAlignment="1">
      <alignment horizontal="left"/>
    </xf>
    <xf numFmtId="3" fontId="85" fillId="33" borderId="64" xfId="0" applyNumberFormat="1" applyFont="1" applyFill="1" applyBorder="1" applyAlignment="1">
      <alignment horizontal="left"/>
    </xf>
    <xf numFmtId="0" fontId="85" fillId="33" borderId="31" xfId="0" applyFont="1" applyFill="1" applyBorder="1"/>
    <xf numFmtId="0" fontId="75" fillId="33" borderId="31" xfId="0" applyFont="1" applyFill="1" applyBorder="1"/>
    <xf numFmtId="0" fontId="85" fillId="33" borderId="31" xfId="0" applyFont="1" applyFill="1" applyBorder="1" applyAlignment="1">
      <alignment horizontal="left"/>
    </xf>
    <xf numFmtId="3" fontId="75" fillId="33" borderId="0" xfId="0" applyNumberFormat="1" applyFont="1" applyFill="1"/>
    <xf numFmtId="4" fontId="85" fillId="33" borderId="0" xfId="0" applyNumberFormat="1" applyFont="1" applyFill="1" applyBorder="1" applyAlignment="1">
      <alignment horizontal="left"/>
    </xf>
    <xf numFmtId="0" fontId="85" fillId="33" borderId="87" xfId="0" applyFont="1" applyFill="1" applyBorder="1" applyAlignment="1">
      <alignment horizontal="left"/>
    </xf>
    <xf numFmtId="4" fontId="85" fillId="33" borderId="27" xfId="0" applyNumberFormat="1" applyFont="1" applyFill="1" applyBorder="1" applyAlignment="1">
      <alignment horizontal="left"/>
    </xf>
    <xf numFmtId="0" fontId="87" fillId="55" borderId="0" xfId="0" applyFont="1" applyFill="1" applyBorder="1" applyAlignment="1">
      <alignment horizontal="left" vertical="center" shrinkToFit="1"/>
    </xf>
    <xf numFmtId="4" fontId="85" fillId="33" borderId="31" xfId="0" applyNumberFormat="1" applyFont="1" applyFill="1" applyBorder="1" applyAlignment="1">
      <alignment horizontal="left"/>
    </xf>
    <xf numFmtId="0" fontId="85" fillId="33" borderId="29" xfId="0" applyFont="1" applyFill="1" applyBorder="1" applyAlignment="1">
      <alignment horizontal="left" wrapText="1"/>
    </xf>
    <xf numFmtId="0" fontId="86" fillId="33" borderId="29" xfId="0" applyFont="1" applyFill="1" applyBorder="1" applyAlignment="1">
      <alignment horizontal="left"/>
    </xf>
    <xf numFmtId="0" fontId="88" fillId="33" borderId="0" xfId="0" applyFont="1" applyFill="1"/>
    <xf numFmtId="0" fontId="89" fillId="33" borderId="0" xfId="0" applyFont="1" applyFill="1"/>
    <xf numFmtId="0" fontId="89" fillId="33" borderId="0" xfId="0" applyFont="1" applyFill="1" applyAlignment="1">
      <alignment horizontal="left"/>
    </xf>
    <xf numFmtId="0" fontId="75" fillId="60" borderId="0" xfId="0" applyFont="1" applyFill="1"/>
    <xf numFmtId="0" fontId="88" fillId="60" borderId="0" xfId="0" applyFont="1" applyFill="1"/>
    <xf numFmtId="0" fontId="89" fillId="60" borderId="0" xfId="0" applyFont="1" applyFill="1"/>
    <xf numFmtId="0" fontId="89" fillId="52" borderId="0" xfId="0" applyFont="1" applyFill="1"/>
    <xf numFmtId="0" fontId="80" fillId="33" borderId="0" xfId="0" applyFont="1" applyFill="1" applyAlignment="1">
      <alignment horizontal="left"/>
    </xf>
    <xf numFmtId="164" fontId="80" fillId="33" borderId="0" xfId="0" applyNumberFormat="1" applyFont="1" applyFill="1" applyAlignment="1">
      <alignment horizontal="left"/>
    </xf>
    <xf numFmtId="0" fontId="90" fillId="33" borderId="31" xfId="0" applyFont="1" applyFill="1" applyBorder="1" applyAlignment="1">
      <alignment horizontal="left"/>
    </xf>
    <xf numFmtId="164" fontId="90" fillId="33" borderId="31" xfId="0" applyNumberFormat="1" applyFont="1" applyFill="1" applyBorder="1" applyAlignment="1">
      <alignment horizontal="left"/>
    </xf>
    <xf numFmtId="164" fontId="80" fillId="33" borderId="31" xfId="0" applyNumberFormat="1" applyFont="1" applyFill="1" applyBorder="1" applyAlignment="1">
      <alignment horizontal="left"/>
    </xf>
    <xf numFmtId="0" fontId="91" fillId="33" borderId="0" xfId="0" applyFont="1" applyFill="1"/>
    <xf numFmtId="0" fontId="92" fillId="33" borderId="0" xfId="0" applyFont="1" applyFill="1"/>
    <xf numFmtId="0" fontId="93" fillId="33" borderId="0" xfId="0" applyFont="1" applyFill="1"/>
    <xf numFmtId="0" fontId="94" fillId="33" borderId="0" xfId="0" applyFont="1" applyFill="1"/>
    <xf numFmtId="0" fontId="92" fillId="33" borderId="0" xfId="0" applyFont="1" applyFill="1" applyBorder="1"/>
    <xf numFmtId="4" fontId="92" fillId="33" borderId="0" xfId="0" applyNumberFormat="1" applyFont="1" applyFill="1"/>
    <xf numFmtId="0" fontId="74" fillId="0" borderId="0" xfId="0" applyFont="1"/>
    <xf numFmtId="0" fontId="100" fillId="33" borderId="0" xfId="0" applyFont="1" applyFill="1"/>
    <xf numFmtId="0" fontId="101" fillId="33" borderId="0" xfId="0" applyFont="1" applyFill="1"/>
    <xf numFmtId="0" fontId="102" fillId="33" borderId="0" xfId="0" applyFont="1" applyFill="1"/>
    <xf numFmtId="0" fontId="103" fillId="33" borderId="0" xfId="0" applyFont="1" applyFill="1"/>
    <xf numFmtId="0" fontId="104" fillId="33" borderId="0" xfId="0" applyFont="1" applyFill="1"/>
    <xf numFmtId="0" fontId="100" fillId="33" borderId="0" xfId="0" applyFont="1" applyFill="1" applyAlignment="1">
      <alignment horizontal="center"/>
    </xf>
    <xf numFmtId="0" fontId="105" fillId="33" borderId="0" xfId="0" applyFont="1" applyFill="1" applyBorder="1" applyAlignment="1"/>
    <xf numFmtId="0" fontId="106" fillId="55" borderId="0" xfId="0" applyFont="1" applyFill="1" applyBorder="1" applyAlignment="1">
      <alignment horizontal="left" vertical="center" shrinkToFit="1"/>
    </xf>
    <xf numFmtId="0" fontId="106" fillId="53" borderId="23" xfId="0" applyFont="1" applyFill="1" applyBorder="1" applyAlignment="1">
      <alignment horizontal="left" vertical="center" shrinkToFit="1"/>
    </xf>
    <xf numFmtId="0" fontId="105" fillId="33" borderId="0" xfId="0" applyFont="1" applyFill="1"/>
    <xf numFmtId="0" fontId="106" fillId="53" borderId="82" xfId="0" applyFont="1" applyFill="1" applyBorder="1" applyAlignment="1">
      <alignment horizontal="left" vertical="center" shrinkToFit="1"/>
    </xf>
    <xf numFmtId="0" fontId="100" fillId="33" borderId="0" xfId="0" applyFont="1" applyFill="1" applyBorder="1"/>
    <xf numFmtId="0" fontId="105" fillId="33" borderId="0" xfId="0" applyFont="1" applyFill="1" applyBorder="1" applyAlignment="1">
      <alignment horizontal="left"/>
    </xf>
    <xf numFmtId="0" fontId="105" fillId="33" borderId="0" xfId="0" applyFont="1" applyFill="1" applyBorder="1"/>
    <xf numFmtId="0" fontId="107" fillId="52" borderId="0" xfId="0" applyFont="1" applyFill="1"/>
    <xf numFmtId="0" fontId="108" fillId="52" borderId="0" xfId="0" applyFont="1" applyFill="1"/>
    <xf numFmtId="0" fontId="109" fillId="33" borderId="0" xfId="0" applyFont="1" applyFill="1"/>
    <xf numFmtId="0" fontId="100" fillId="52" borderId="0" xfId="0" applyFont="1" applyFill="1"/>
    <xf numFmtId="0" fontId="109" fillId="52" borderId="0" xfId="0" applyFont="1" applyFill="1"/>
    <xf numFmtId="0" fontId="107" fillId="33" borderId="0" xfId="0" applyFont="1" applyFill="1"/>
    <xf numFmtId="0" fontId="108" fillId="33" borderId="0" xfId="0" applyFont="1" applyFill="1"/>
    <xf numFmtId="0" fontId="110" fillId="33" borderId="0" xfId="0" applyFont="1" applyFill="1"/>
    <xf numFmtId="0" fontId="111" fillId="33" borderId="0" xfId="0" applyFont="1" applyFill="1"/>
    <xf numFmtId="0" fontId="104" fillId="33" borderId="0" xfId="0" applyFont="1" applyFill="1" applyBorder="1" applyAlignment="1">
      <alignment vertical="center"/>
    </xf>
    <xf numFmtId="0" fontId="112" fillId="33" borderId="0" xfId="0" applyFont="1" applyFill="1" applyBorder="1"/>
    <xf numFmtId="0" fontId="111" fillId="33" borderId="0" xfId="0" applyFont="1" applyFill="1" applyBorder="1"/>
    <xf numFmtId="0" fontId="106" fillId="53" borderId="96" xfId="0" applyFont="1" applyFill="1" applyBorder="1" applyAlignment="1">
      <alignment horizontal="left" vertical="center" shrinkToFit="1"/>
    </xf>
    <xf numFmtId="0" fontId="105" fillId="33" borderId="70" xfId="0" applyFont="1" applyFill="1" applyBorder="1" applyAlignment="1">
      <alignment horizontal="left"/>
    </xf>
    <xf numFmtId="0" fontId="106" fillId="55" borderId="70" xfId="0" applyFont="1" applyFill="1" applyBorder="1" applyAlignment="1">
      <alignment horizontal="left" vertical="center" shrinkToFit="1"/>
    </xf>
    <xf numFmtId="0" fontId="106" fillId="53" borderId="85" xfId="0" applyFont="1" applyFill="1" applyBorder="1" applyAlignment="1">
      <alignment horizontal="left" vertical="center" shrinkToFit="1"/>
    </xf>
    <xf numFmtId="0" fontId="103" fillId="33" borderId="0" xfId="0" applyFont="1" applyFill="1" applyBorder="1"/>
    <xf numFmtId="0" fontId="104" fillId="33" borderId="0" xfId="0" applyFont="1" applyFill="1" applyBorder="1"/>
    <xf numFmtId="0" fontId="115" fillId="33" borderId="0" xfId="0" applyFont="1" applyFill="1"/>
    <xf numFmtId="164" fontId="21" fillId="33" borderId="39" xfId="0" applyNumberFormat="1" applyFont="1" applyFill="1" applyBorder="1" applyAlignment="1">
      <alignment horizontal="center"/>
    </xf>
    <xf numFmtId="164" fontId="21" fillId="33" borderId="67" xfId="0" applyNumberFormat="1" applyFont="1" applyFill="1" applyBorder="1" applyAlignment="1">
      <alignment horizontal="center"/>
    </xf>
    <xf numFmtId="164" fontId="21" fillId="33" borderId="0" xfId="0" applyNumberFormat="1" applyFont="1" applyFill="1" applyBorder="1" applyAlignment="1">
      <alignment horizontal="center"/>
    </xf>
    <xf numFmtId="0" fontId="21" fillId="61" borderId="66" xfId="0" applyFont="1" applyFill="1" applyBorder="1"/>
    <xf numFmtId="0" fontId="0" fillId="33" borderId="0" xfId="0" applyFont="1" applyFill="1"/>
    <xf numFmtId="0" fontId="75" fillId="33" borderId="0" xfId="0" applyFont="1" applyFill="1" applyAlignment="1">
      <alignment horizontal="left"/>
    </xf>
    <xf numFmtId="3" fontId="75" fillId="33" borderId="0" xfId="0" applyNumberFormat="1" applyFont="1" applyFill="1" applyAlignment="1">
      <alignment horizontal="left"/>
    </xf>
    <xf numFmtId="164" fontId="75" fillId="33" borderId="0" xfId="0" applyNumberFormat="1" applyFont="1" applyFill="1" applyAlignment="1">
      <alignment horizontal="left"/>
    </xf>
    <xf numFmtId="0" fontId="100" fillId="58" borderId="0" xfId="0" applyFont="1" applyFill="1"/>
    <xf numFmtId="3" fontId="21" fillId="33" borderId="0" xfId="0" applyNumberFormat="1" applyFont="1" applyFill="1"/>
    <xf numFmtId="165" fontId="92" fillId="33" borderId="0" xfId="0" applyNumberFormat="1" applyFont="1" applyFill="1"/>
    <xf numFmtId="164" fontId="21" fillId="33" borderId="35" xfId="0" applyNumberFormat="1" applyFont="1" applyFill="1" applyBorder="1"/>
    <xf numFmtId="164" fontId="21" fillId="33" borderId="0" xfId="0" applyNumberFormat="1" applyFont="1" applyFill="1" applyBorder="1"/>
    <xf numFmtId="9" fontId="21" fillId="33" borderId="0" xfId="0" applyNumberFormat="1" applyFont="1" applyFill="1"/>
    <xf numFmtId="1" fontId="116" fillId="33" borderId="0" xfId="0" applyNumberFormat="1" applyFont="1" applyFill="1" applyBorder="1" applyAlignment="1"/>
    <xf numFmtId="1" fontId="116" fillId="33" borderId="0" xfId="0" applyNumberFormat="1" applyFont="1" applyFill="1" applyBorder="1" applyAlignment="1">
      <alignment horizontal="right"/>
    </xf>
    <xf numFmtId="3" fontId="116" fillId="33" borderId="0" xfId="0" applyNumberFormat="1" applyFont="1" applyFill="1" applyBorder="1" applyAlignment="1">
      <alignment horizontal="centerContinuous"/>
    </xf>
    <xf numFmtId="0" fontId="116" fillId="33" borderId="0" xfId="0" applyFont="1" applyFill="1" applyBorder="1" applyAlignment="1">
      <alignment horizontal="centerContinuous"/>
    </xf>
    <xf numFmtId="49" fontId="116" fillId="33" borderId="0" xfId="0" applyNumberFormat="1" applyFont="1" applyFill="1" applyBorder="1" applyAlignment="1">
      <alignment horizontal="right"/>
    </xf>
    <xf numFmtId="1" fontId="116" fillId="33" borderId="0" xfId="0" applyNumberFormat="1" applyFont="1" applyFill="1" applyBorder="1"/>
    <xf numFmtId="49" fontId="116" fillId="33" borderId="0" xfId="0" applyNumberFormat="1" applyFont="1" applyFill="1" applyBorder="1"/>
    <xf numFmtId="3" fontId="116" fillId="33" borderId="0" xfId="0" applyNumberFormat="1" applyFont="1" applyFill="1" applyBorder="1" applyAlignment="1">
      <alignment horizontal="right"/>
    </xf>
    <xf numFmtId="3" fontId="116" fillId="33" borderId="0" xfId="0" applyNumberFormat="1" applyFont="1" applyFill="1" applyBorder="1"/>
    <xf numFmtId="3" fontId="21" fillId="33" borderId="0" xfId="0" applyNumberFormat="1" applyFont="1" applyFill="1" applyBorder="1"/>
    <xf numFmtId="1" fontId="21" fillId="33" borderId="0" xfId="0" applyNumberFormat="1" applyFont="1" applyFill="1" applyBorder="1"/>
    <xf numFmtId="1" fontId="21" fillId="33" borderId="0" xfId="0" applyNumberFormat="1" applyFont="1" applyFill="1"/>
    <xf numFmtId="0" fontId="21" fillId="33" borderId="0" xfId="0" applyFont="1" applyFill="1" applyBorder="1" applyAlignment="1">
      <alignment horizontal="center"/>
    </xf>
    <xf numFmtId="3" fontId="64" fillId="33" borderId="0" xfId="0" applyNumberFormat="1" applyFont="1" applyFill="1" applyBorder="1" applyAlignment="1">
      <alignment horizontal="center"/>
    </xf>
    <xf numFmtId="164" fontId="21" fillId="33" borderId="0" xfId="0" applyNumberFormat="1" applyFont="1" applyFill="1"/>
    <xf numFmtId="176" fontId="21" fillId="33" borderId="0" xfId="3000" applyNumberFormat="1" applyFont="1" applyFill="1"/>
    <xf numFmtId="171" fontId="21" fillId="33" borderId="63" xfId="0" applyNumberFormat="1" applyFont="1" applyFill="1" applyBorder="1" applyAlignment="1">
      <alignment horizontal="left"/>
    </xf>
    <xf numFmtId="171" fontId="21" fillId="33" borderId="61" xfId="0" applyNumberFormat="1" applyFont="1" applyFill="1" applyBorder="1" applyAlignment="1">
      <alignment horizontal="left"/>
    </xf>
    <xf numFmtId="171" fontId="21" fillId="33" borderId="33" xfId="0" applyNumberFormat="1" applyFont="1" applyFill="1" applyBorder="1" applyAlignment="1">
      <alignment horizontal="left"/>
    </xf>
    <xf numFmtId="171" fontId="21" fillId="33" borderId="49" xfId="0" applyNumberFormat="1" applyFont="1" applyFill="1" applyBorder="1" applyAlignment="1">
      <alignment horizontal="left"/>
    </xf>
    <xf numFmtId="171" fontId="21" fillId="33" borderId="39" xfId="0" applyNumberFormat="1" applyFont="1" applyFill="1" applyBorder="1" applyAlignment="1">
      <alignment horizontal="left"/>
    </xf>
    <xf numFmtId="171" fontId="21" fillId="33" borderId="67" xfId="0" applyNumberFormat="1" applyFont="1" applyFill="1" applyBorder="1" applyAlignment="1">
      <alignment horizontal="left"/>
    </xf>
    <xf numFmtId="177" fontId="21" fillId="33" borderId="49" xfId="0" applyNumberFormat="1" applyFont="1" applyFill="1" applyBorder="1" applyAlignment="1">
      <alignment horizontal="left"/>
    </xf>
    <xf numFmtId="177" fontId="21" fillId="33" borderId="61" xfId="0" applyNumberFormat="1" applyFont="1" applyFill="1" applyBorder="1" applyAlignment="1">
      <alignment horizontal="left"/>
    </xf>
    <xf numFmtId="177" fontId="21" fillId="33" borderId="67" xfId="0" applyNumberFormat="1" applyFont="1" applyFill="1" applyBorder="1" applyAlignment="1">
      <alignment horizontal="left"/>
    </xf>
    <xf numFmtId="175" fontId="73" fillId="56" borderId="0" xfId="0" applyNumberFormat="1" applyFont="1" applyFill="1" applyAlignment="1">
      <alignment horizontal="center"/>
    </xf>
    <xf numFmtId="173" fontId="92" fillId="33" borderId="0" xfId="0" applyNumberFormat="1" applyFont="1" applyFill="1"/>
    <xf numFmtId="14" fontId="21" fillId="33" borderId="0" xfId="0" applyNumberFormat="1" applyFont="1" applyFill="1" applyAlignment="1">
      <alignment horizontal="left"/>
    </xf>
    <xf numFmtId="3" fontId="24" fillId="33" borderId="27" xfId="0" applyNumberFormat="1" applyFont="1" applyFill="1" applyBorder="1" applyAlignment="1">
      <alignment horizontal="left"/>
    </xf>
    <xf numFmtId="3" fontId="24" fillId="33" borderId="64" xfId="0" applyNumberFormat="1" applyFont="1" applyFill="1" applyBorder="1" applyAlignment="1">
      <alignment horizontal="left"/>
    </xf>
    <xf numFmtId="0" fontId="21" fillId="33" borderId="76" xfId="0" applyFont="1" applyFill="1" applyBorder="1"/>
    <xf numFmtId="0" fontId="69" fillId="33" borderId="0" xfId="0" applyFont="1" applyFill="1" applyBorder="1" applyAlignment="1">
      <alignment horizontal="center"/>
    </xf>
    <xf numFmtId="3" fontId="69" fillId="33" borderId="0" xfId="0" applyNumberFormat="1" applyFont="1" applyFill="1"/>
    <xf numFmtId="164" fontId="69" fillId="33" borderId="0" xfId="0" applyNumberFormat="1" applyFont="1" applyFill="1"/>
    <xf numFmtId="0" fontId="69" fillId="33" borderId="0" xfId="0" applyFont="1" applyFill="1" applyAlignment="1">
      <alignment horizontal="left"/>
    </xf>
    <xf numFmtId="0" fontId="69" fillId="60" borderId="0" xfId="0" applyFont="1" applyFill="1" applyAlignment="1">
      <alignment horizontal="left"/>
    </xf>
    <xf numFmtId="0" fontId="69" fillId="60" borderId="0" xfId="0" applyFont="1" applyFill="1" applyAlignment="1">
      <alignment horizontal="center"/>
    </xf>
    <xf numFmtId="0" fontId="69" fillId="62" borderId="0" xfId="0" applyFont="1" applyFill="1" applyAlignment="1">
      <alignment horizontal="left"/>
    </xf>
    <xf numFmtId="0" fontId="69" fillId="62" borderId="0" xfId="0" applyFont="1" applyFill="1" applyAlignment="1">
      <alignment horizontal="center"/>
    </xf>
    <xf numFmtId="0" fontId="69" fillId="62" borderId="0" xfId="0" applyFont="1" applyFill="1"/>
    <xf numFmtId="10" fontId="69" fillId="33" borderId="0" xfId="0" applyNumberFormat="1" applyFont="1" applyFill="1" applyAlignment="1">
      <alignment horizontal="center"/>
    </xf>
    <xf numFmtId="178" fontId="69" fillId="33" borderId="0" xfId="0" applyNumberFormat="1" applyFont="1" applyFill="1"/>
    <xf numFmtId="0" fontId="69" fillId="33" borderId="0" xfId="0" applyFont="1" applyFill="1" applyAlignment="1">
      <alignment horizontal="right"/>
    </xf>
    <xf numFmtId="164" fontId="69" fillId="33" borderId="0" xfId="0" applyNumberFormat="1" applyFont="1" applyFill="1" applyAlignment="1">
      <alignment horizontal="right"/>
    </xf>
    <xf numFmtId="3" fontId="69" fillId="0" borderId="0" xfId="0" applyNumberFormat="1" applyFont="1"/>
    <xf numFmtId="38" fontId="69" fillId="33" borderId="0" xfId="0" applyNumberFormat="1" applyFont="1" applyFill="1"/>
    <xf numFmtId="1" fontId="69" fillId="33" borderId="0" xfId="0" applyNumberFormat="1" applyFont="1" applyFill="1"/>
    <xf numFmtId="0" fontId="69" fillId="33" borderId="0" xfId="0" applyFont="1" applyFill="1" applyBorder="1"/>
    <xf numFmtId="176" fontId="21" fillId="33" borderId="0" xfId="3000" applyNumberFormat="1" applyFont="1" applyFill="1" applyBorder="1"/>
    <xf numFmtId="3" fontId="69" fillId="33" borderId="0" xfId="0" applyNumberFormat="1" applyFont="1" applyFill="1" applyBorder="1"/>
    <xf numFmtId="164" fontId="69" fillId="33" borderId="0" xfId="0" applyNumberFormat="1" applyFont="1" applyFill="1" applyBorder="1"/>
    <xf numFmtId="164" fontId="21" fillId="0" borderId="39" xfId="0" applyNumberFormat="1" applyFont="1" applyFill="1" applyBorder="1"/>
    <xf numFmtId="10" fontId="21" fillId="33" borderId="0" xfId="2999" applyNumberFormat="1" applyFont="1" applyFill="1" applyBorder="1"/>
    <xf numFmtId="179" fontId="70" fillId="33" borderId="0" xfId="0" applyNumberFormat="1" applyFont="1" applyFill="1" applyAlignment="1">
      <alignment horizontal="center" wrapText="1"/>
    </xf>
    <xf numFmtId="176" fontId="0" fillId="0" borderId="0" xfId="3000" applyNumberFormat="1" applyFont="1"/>
    <xf numFmtId="0" fontId="24" fillId="33" borderId="0" xfId="0" applyFont="1" applyFill="1"/>
    <xf numFmtId="174" fontId="21" fillId="33" borderId="46" xfId="0" applyNumberFormat="1" applyFont="1" applyFill="1" applyBorder="1" applyAlignment="1">
      <alignment horizontal="center"/>
    </xf>
    <xf numFmtId="174" fontId="21" fillId="33" borderId="33" xfId="0" applyNumberFormat="1" applyFont="1" applyFill="1" applyBorder="1" applyAlignment="1">
      <alignment horizontal="center"/>
    </xf>
    <xf numFmtId="180" fontId="21" fillId="33" borderId="46" xfId="0" applyNumberFormat="1" applyFont="1" applyFill="1" applyBorder="1" applyAlignment="1">
      <alignment horizontal="center"/>
    </xf>
    <xf numFmtId="180" fontId="21" fillId="33" borderId="33" xfId="0" applyNumberFormat="1" applyFont="1" applyFill="1" applyBorder="1" applyAlignment="1">
      <alignment horizontal="center"/>
    </xf>
    <xf numFmtId="180" fontId="21" fillId="57" borderId="53" xfId="0" applyNumberFormat="1" applyFont="1" applyFill="1" applyBorder="1" applyAlignment="1">
      <alignment horizontal="center"/>
    </xf>
    <xf numFmtId="180" fontId="21" fillId="33" borderId="51" xfId="0" applyNumberFormat="1" applyFont="1" applyFill="1" applyBorder="1" applyAlignment="1">
      <alignment horizontal="center"/>
    </xf>
    <xf numFmtId="174" fontId="21" fillId="33" borderId="63" xfId="0" applyNumberFormat="1" applyFont="1" applyFill="1" applyBorder="1" applyAlignment="1">
      <alignment horizontal="left"/>
    </xf>
    <xf numFmtId="174" fontId="21" fillId="33" borderId="61" xfId="0" applyNumberFormat="1" applyFont="1" applyFill="1" applyBorder="1" applyAlignment="1">
      <alignment horizontal="left"/>
    </xf>
    <xf numFmtId="174" fontId="21" fillId="33" borderId="33" xfId="0" applyNumberFormat="1" applyFont="1" applyFill="1" applyBorder="1" applyAlignment="1">
      <alignment horizontal="left"/>
    </xf>
    <xf numFmtId="174" fontId="21" fillId="33" borderId="49" xfId="0" applyNumberFormat="1" applyFont="1" applyFill="1" applyBorder="1" applyAlignment="1">
      <alignment horizontal="left"/>
    </xf>
    <xf numFmtId="9" fontId="0" fillId="0" borderId="0" xfId="0" applyNumberFormat="1"/>
    <xf numFmtId="43" fontId="0" fillId="0" borderId="0" xfId="3000" applyFont="1"/>
    <xf numFmtId="43" fontId="0" fillId="0" borderId="0" xfId="0" applyNumberFormat="1"/>
    <xf numFmtId="178" fontId="21" fillId="33" borderId="0" xfId="0" applyNumberFormat="1" applyFont="1" applyFill="1" applyBorder="1" applyAlignment="1">
      <alignment horizontal="center"/>
    </xf>
    <xf numFmtId="0" fontId="119" fillId="33" borderId="0" xfId="0" applyFont="1" applyFill="1"/>
    <xf numFmtId="43" fontId="21" fillId="33" borderId="0" xfId="3000" applyFont="1" applyFill="1"/>
    <xf numFmtId="3" fontId="0" fillId="0" borderId="0" xfId="0" applyNumberFormat="1"/>
    <xf numFmtId="1" fontId="0" fillId="0" borderId="0" xfId="0" applyNumberFormat="1"/>
    <xf numFmtId="0" fontId="120" fillId="0" borderId="0" xfId="0" applyFont="1"/>
    <xf numFmtId="2" fontId="21" fillId="0" borderId="63" xfId="0" applyNumberFormat="1" applyFont="1" applyFill="1" applyBorder="1" applyAlignment="1">
      <alignment horizontal="left"/>
    </xf>
    <xf numFmtId="2" fontId="21" fillId="0" borderId="61" xfId="0" applyNumberFormat="1" applyFont="1" applyFill="1" applyBorder="1" applyAlignment="1">
      <alignment horizontal="left"/>
    </xf>
    <xf numFmtId="2" fontId="21" fillId="0" borderId="33" xfId="0" applyNumberFormat="1" applyFont="1" applyFill="1" applyBorder="1" applyAlignment="1">
      <alignment horizontal="left"/>
    </xf>
    <xf numFmtId="2" fontId="21" fillId="0" borderId="49" xfId="0" applyNumberFormat="1" applyFont="1" applyFill="1" applyBorder="1" applyAlignment="1">
      <alignment horizontal="left"/>
    </xf>
    <xf numFmtId="0" fontId="21" fillId="0" borderId="53" xfId="0" applyFont="1" applyFill="1" applyBorder="1"/>
    <xf numFmtId="3" fontId="21" fillId="33" borderId="125" xfId="0" applyNumberFormat="1" applyFont="1" applyFill="1" applyBorder="1" applyAlignment="1">
      <alignment horizontal="center"/>
    </xf>
    <xf numFmtId="3" fontId="21" fillId="33" borderId="126" xfId="0" applyNumberFormat="1" applyFont="1" applyFill="1" applyBorder="1" applyAlignment="1">
      <alignment horizontal="center"/>
    </xf>
    <xf numFmtId="176" fontId="69" fillId="33" borderId="0" xfId="3000" applyNumberFormat="1" applyFont="1" applyFill="1" applyAlignment="1">
      <alignment horizontal="center"/>
    </xf>
    <xf numFmtId="176" fontId="69" fillId="33" borderId="0" xfId="3000" applyNumberFormat="1" applyFont="1" applyFill="1"/>
    <xf numFmtId="164" fontId="21" fillId="33" borderId="63" xfId="0" applyNumberFormat="1" applyFont="1" applyFill="1" applyBorder="1" applyAlignment="1">
      <alignment horizontal="center"/>
    </xf>
    <xf numFmtId="4" fontId="21" fillId="57" borderId="27" xfId="0" applyNumberFormat="1" applyFont="1" applyFill="1" applyBorder="1" applyAlignment="1">
      <alignment horizontal="center"/>
    </xf>
    <xf numFmtId="9" fontId="21" fillId="33" borderId="0" xfId="2999" applyFont="1" applyFill="1"/>
    <xf numFmtId="0" fontId="21" fillId="63" borderId="54" xfId="0" applyFont="1" applyFill="1" applyBorder="1"/>
    <xf numFmtId="164" fontId="21" fillId="63" borderId="27" xfId="0" applyNumberFormat="1" applyFont="1" applyFill="1" applyBorder="1" applyAlignment="1">
      <alignment horizontal="center"/>
    </xf>
    <xf numFmtId="10" fontId="21" fillId="63" borderId="27" xfId="0" applyNumberFormat="1" applyFont="1" applyFill="1" applyBorder="1" applyAlignment="1">
      <alignment horizontal="center"/>
    </xf>
    <xf numFmtId="0" fontId="21" fillId="63" borderId="28" xfId="0" applyFont="1" applyFill="1" applyBorder="1"/>
    <xf numFmtId="175" fontId="21" fillId="63" borderId="27" xfId="0" applyNumberFormat="1" applyFont="1" applyFill="1" applyBorder="1" applyAlignment="1">
      <alignment horizontal="center"/>
    </xf>
    <xf numFmtId="170" fontId="21" fillId="33" borderId="53" xfId="0" applyNumberFormat="1" applyFont="1" applyFill="1" applyBorder="1"/>
    <xf numFmtId="182" fontId="69" fillId="33" borderId="0" xfId="3001" applyNumberFormat="1" applyFont="1" applyFill="1"/>
    <xf numFmtId="0" fontId="21" fillId="33" borderId="57" xfId="0" applyFont="1" applyFill="1" applyBorder="1"/>
    <xf numFmtId="164" fontId="21" fillId="0" borderId="46" xfId="0" applyNumberFormat="1" applyFont="1" applyFill="1" applyBorder="1"/>
    <xf numFmtId="0" fontId="21" fillId="0" borderId="46" xfId="0" applyFont="1" applyFill="1" applyBorder="1"/>
    <xf numFmtId="8" fontId="21" fillId="0" borderId="46" xfId="0" applyNumberFormat="1" applyFont="1" applyFill="1" applyBorder="1"/>
    <xf numFmtId="164" fontId="21" fillId="0" borderId="33" xfId="0" applyNumberFormat="1" applyFont="1" applyFill="1" applyBorder="1"/>
    <xf numFmtId="8" fontId="21" fillId="0" borderId="33" xfId="0" applyNumberFormat="1" applyFont="1" applyFill="1" applyBorder="1"/>
    <xf numFmtId="0" fontId="21" fillId="0" borderId="33" xfId="0" applyFont="1" applyFill="1" applyBorder="1"/>
    <xf numFmtId="164" fontId="21" fillId="0" borderId="51" xfId="0" applyNumberFormat="1" applyFont="1" applyFill="1" applyBorder="1"/>
    <xf numFmtId="164" fontId="21" fillId="0" borderId="57" xfId="0" applyNumberFormat="1" applyFont="1" applyFill="1" applyBorder="1"/>
    <xf numFmtId="0" fontId="115" fillId="33" borderId="45" xfId="0" applyFont="1" applyFill="1" applyBorder="1"/>
    <xf numFmtId="0" fontId="115" fillId="33" borderId="88" xfId="0" applyFont="1" applyFill="1" applyBorder="1"/>
    <xf numFmtId="0" fontId="21" fillId="64" borderId="48" xfId="0" applyFont="1" applyFill="1" applyBorder="1"/>
    <xf numFmtId="0" fontId="21" fillId="64" borderId="66" xfId="0" applyFont="1" applyFill="1" applyBorder="1"/>
    <xf numFmtId="0" fontId="21" fillId="64" borderId="50" xfId="0" applyFont="1" applyFill="1" applyBorder="1"/>
    <xf numFmtId="0" fontId="115" fillId="33" borderId="48" xfId="0" applyFont="1" applyFill="1" applyBorder="1"/>
    <xf numFmtId="185" fontId="92" fillId="33" borderId="0" xfId="0" applyNumberFormat="1" applyFont="1" applyFill="1"/>
    <xf numFmtId="184" fontId="92" fillId="33" borderId="0" xfId="0" applyNumberFormat="1" applyFont="1" applyFill="1"/>
    <xf numFmtId="184" fontId="21" fillId="33" borderId="61" xfId="0" applyNumberFormat="1" applyFont="1" applyFill="1" applyBorder="1" applyAlignment="1">
      <alignment horizontal="left"/>
    </xf>
    <xf numFmtId="184" fontId="21" fillId="0" borderId="63" xfId="0" applyNumberFormat="1" applyFont="1" applyFill="1" applyBorder="1"/>
    <xf numFmtId="177" fontId="21" fillId="0" borderId="63" xfId="0" applyNumberFormat="1" applyFont="1" applyFill="1" applyBorder="1"/>
    <xf numFmtId="171" fontId="0" fillId="0" borderId="0" xfId="0" applyNumberFormat="1"/>
    <xf numFmtId="0" fontId="21" fillId="64" borderId="45" xfId="0" applyFont="1" applyFill="1" applyBorder="1"/>
    <xf numFmtId="0" fontId="16" fillId="0" borderId="0" xfId="0" applyFont="1"/>
    <xf numFmtId="0" fontId="21" fillId="64" borderId="54" xfId="0" applyFont="1" applyFill="1" applyBorder="1"/>
    <xf numFmtId="0" fontId="21" fillId="0" borderId="48" xfId="0" applyFont="1" applyFill="1" applyBorder="1"/>
    <xf numFmtId="181" fontId="21" fillId="33" borderId="76" xfId="3001" applyNumberFormat="1" applyFont="1" applyFill="1" applyBorder="1"/>
    <xf numFmtId="0" fontId="24" fillId="33" borderId="0" xfId="0" applyFont="1" applyFill="1" applyAlignment="1">
      <alignment wrapText="1"/>
    </xf>
    <xf numFmtId="3" fontId="24" fillId="33" borderId="127" xfId="0" applyNumberFormat="1" applyFont="1" applyFill="1" applyBorder="1" applyAlignment="1">
      <alignment horizontal="left"/>
    </xf>
    <xf numFmtId="3" fontId="24" fillId="33" borderId="0" xfId="0" applyNumberFormat="1" applyFont="1" applyFill="1" applyBorder="1" applyAlignment="1">
      <alignment horizontal="left"/>
    </xf>
    <xf numFmtId="164" fontId="104" fillId="33" borderId="0" xfId="0" applyNumberFormat="1" applyFont="1" applyFill="1"/>
    <xf numFmtId="0" fontId="122" fillId="33" borderId="0" xfId="0" applyFont="1" applyFill="1"/>
    <xf numFmtId="0" fontId="122" fillId="33" borderId="0" xfId="0" applyFont="1" applyFill="1" applyBorder="1" applyAlignment="1">
      <alignment horizontal="center"/>
    </xf>
    <xf numFmtId="49" fontId="122" fillId="33" borderId="0" xfId="0" applyNumberFormat="1" applyFont="1" applyFill="1" applyBorder="1" applyAlignment="1">
      <alignment horizontal="center"/>
    </xf>
    <xf numFmtId="0" fontId="122" fillId="33" borderId="0" xfId="0" applyFont="1" applyFill="1" applyBorder="1"/>
    <xf numFmtId="178" fontId="122" fillId="33" borderId="0" xfId="0" applyNumberFormat="1" applyFont="1" applyFill="1" applyBorder="1" applyAlignment="1">
      <alignment horizontal="center"/>
    </xf>
    <xf numFmtId="9" fontId="122" fillId="33" borderId="0" xfId="0" applyNumberFormat="1" applyFont="1" applyFill="1" applyBorder="1" applyAlignment="1">
      <alignment horizontal="center"/>
    </xf>
    <xf numFmtId="3" fontId="122" fillId="33" borderId="0" xfId="0" applyNumberFormat="1" applyFont="1" applyFill="1" applyBorder="1" applyAlignment="1">
      <alignment horizontal="center"/>
    </xf>
    <xf numFmtId="0" fontId="0" fillId="0" borderId="0" xfId="0" applyAlignment="1">
      <alignment horizontal="center" wrapText="1"/>
    </xf>
    <xf numFmtId="0" fontId="21" fillId="57" borderId="136" xfId="0" applyFont="1" applyFill="1" applyBorder="1" applyAlignment="1">
      <alignment wrapText="1"/>
    </xf>
    <xf numFmtId="0" fontId="21" fillId="57" borderId="137" xfId="0" applyFont="1" applyFill="1" applyBorder="1" applyAlignment="1">
      <alignment wrapText="1"/>
    </xf>
    <xf numFmtId="0" fontId="21" fillId="57" borderId="68" xfId="0" applyFont="1" applyFill="1" applyBorder="1" applyAlignment="1">
      <alignment wrapText="1"/>
    </xf>
    <xf numFmtId="0" fontId="21" fillId="57" borderId="137" xfId="0" applyFont="1" applyFill="1" applyBorder="1"/>
    <xf numFmtId="0" fontId="21" fillId="57" borderId="138" xfId="0" applyFont="1" applyFill="1" applyBorder="1" applyAlignment="1">
      <alignment wrapText="1"/>
    </xf>
    <xf numFmtId="0" fontId="21" fillId="57" borderId="54" xfId="0" applyFont="1" applyFill="1" applyBorder="1" applyAlignment="1">
      <alignment wrapText="1"/>
    </xf>
    <xf numFmtId="0" fontId="21" fillId="57" borderId="139" xfId="0" applyFont="1" applyFill="1" applyBorder="1"/>
    <xf numFmtId="0" fontId="0" fillId="0" borderId="0" xfId="0" applyAlignment="1">
      <alignment wrapText="1"/>
    </xf>
    <xf numFmtId="0" fontId="123" fillId="0" borderId="140" xfId="0" applyFont="1" applyBorder="1"/>
    <xf numFmtId="0" fontId="123" fillId="0" borderId="141" xfId="0" applyFont="1" applyBorder="1"/>
    <xf numFmtId="176" fontId="123" fillId="0" borderId="140" xfId="3000" applyNumberFormat="1" applyFont="1" applyBorder="1"/>
    <xf numFmtId="176" fontId="123" fillId="0" borderId="0" xfId="3000" applyNumberFormat="1" applyFont="1" applyBorder="1"/>
    <xf numFmtId="176" fontId="123" fillId="0" borderId="141" xfId="3000" applyNumberFormat="1" applyFont="1" applyBorder="1"/>
    <xf numFmtId="181" fontId="123" fillId="0" borderId="140" xfId="3001" applyNumberFormat="1" applyFont="1" applyBorder="1"/>
    <xf numFmtId="181" fontId="123" fillId="0" borderId="0" xfId="3001" applyNumberFormat="1" applyFont="1" applyBorder="1"/>
    <xf numFmtId="181" fontId="123" fillId="0" borderId="141" xfId="3001" applyNumberFormat="1" applyFont="1" applyBorder="1"/>
    <xf numFmtId="0" fontId="123" fillId="0" borderId="0" xfId="0" applyFont="1"/>
    <xf numFmtId="0" fontId="123" fillId="0" borderId="142" xfId="0" applyFont="1" applyBorder="1"/>
    <xf numFmtId="0" fontId="123" fillId="0" borderId="143" xfId="0" applyFont="1" applyBorder="1"/>
    <xf numFmtId="176" fontId="123" fillId="0" borderId="142" xfId="3000" applyNumberFormat="1" applyFont="1" applyBorder="1"/>
    <xf numFmtId="176" fontId="123" fillId="0" borderId="144" xfId="3000" applyNumberFormat="1" applyFont="1" applyBorder="1"/>
    <xf numFmtId="176" fontId="123" fillId="0" borderId="143" xfId="3000" applyNumberFormat="1" applyFont="1" applyBorder="1"/>
    <xf numFmtId="181" fontId="123" fillId="0" borderId="142" xfId="3001" applyNumberFormat="1" applyFont="1" applyBorder="1"/>
    <xf numFmtId="181" fontId="123" fillId="0" borderId="144" xfId="3001" applyNumberFormat="1" applyFont="1" applyBorder="1"/>
    <xf numFmtId="181" fontId="123" fillId="0" borderId="143" xfId="3001" applyNumberFormat="1" applyFont="1" applyBorder="1"/>
    <xf numFmtId="0" fontId="16" fillId="0" borderId="0" xfId="0" applyFont="1" applyAlignment="1">
      <alignment horizontal="right"/>
    </xf>
    <xf numFmtId="176" fontId="16" fillId="0" borderId="0" xfId="3000" applyNumberFormat="1" applyFont="1"/>
    <xf numFmtId="181" fontId="16" fillId="0" borderId="0" xfId="3001" applyNumberFormat="1" applyFont="1"/>
    <xf numFmtId="171" fontId="21" fillId="33" borderId="46" xfId="0" applyNumberFormat="1" applyFont="1" applyFill="1" applyBorder="1" applyAlignment="1">
      <alignment horizontal="center"/>
    </xf>
    <xf numFmtId="43" fontId="0" fillId="66" borderId="0" xfId="3000" applyFont="1" applyFill="1"/>
    <xf numFmtId="9" fontId="0" fillId="66" borderId="0" xfId="0" applyNumberFormat="1" applyFill="1"/>
    <xf numFmtId="1" fontId="0" fillId="0" borderId="0" xfId="0" applyNumberFormat="1" applyFill="1"/>
    <xf numFmtId="3" fontId="21" fillId="0" borderId="46" xfId="0" applyNumberFormat="1" applyFont="1" applyFill="1" applyBorder="1" applyAlignment="1">
      <alignment horizontal="center"/>
    </xf>
    <xf numFmtId="0" fontId="21" fillId="0" borderId="0" xfId="0" applyFont="1" applyFill="1"/>
    <xf numFmtId="0" fontId="24" fillId="33" borderId="0" xfId="0" applyFont="1" applyFill="1" applyAlignment="1">
      <alignment horizontal="left"/>
    </xf>
    <xf numFmtId="0" fontId="18" fillId="0" borderId="0" xfId="0" applyFont="1" applyFill="1"/>
    <xf numFmtId="0" fontId="100" fillId="0" borderId="0" xfId="0" applyFont="1" applyFill="1"/>
    <xf numFmtId="3" fontId="100" fillId="33" borderId="0" xfId="0" applyNumberFormat="1" applyFont="1" applyFill="1"/>
    <xf numFmtId="164" fontId="100" fillId="33" borderId="0" xfId="0" applyNumberFormat="1" applyFont="1" applyFill="1"/>
    <xf numFmtId="164" fontId="104" fillId="33" borderId="28" xfId="0" applyNumberFormat="1" applyFont="1" applyFill="1" applyBorder="1" applyAlignment="1">
      <alignment horizontal="left"/>
    </xf>
    <xf numFmtId="164" fontId="104" fillId="33" borderId="29" xfId="0" applyNumberFormat="1" applyFont="1" applyFill="1" applyBorder="1" applyAlignment="1">
      <alignment horizontal="left"/>
    </xf>
    <xf numFmtId="164" fontId="104" fillId="33" borderId="30" xfId="0" applyNumberFormat="1" applyFont="1" applyFill="1" applyBorder="1" applyAlignment="1">
      <alignment horizontal="left"/>
    </xf>
    <xf numFmtId="0" fontId="81" fillId="52" borderId="0" xfId="0" applyFont="1" applyFill="1" applyAlignment="1">
      <alignment horizontal="left"/>
    </xf>
    <xf numFmtId="0" fontId="105" fillId="0" borderId="0" xfId="0" applyFont="1" applyFill="1"/>
    <xf numFmtId="0" fontId="115" fillId="33" borderId="57" xfId="0" applyFont="1" applyFill="1" applyBorder="1"/>
    <xf numFmtId="181" fontId="115" fillId="33" borderId="76" xfId="3001" applyNumberFormat="1" applyFont="1" applyFill="1" applyBorder="1"/>
    <xf numFmtId="0" fontId="21" fillId="0" borderId="45" xfId="0" applyFont="1" applyFill="1" applyBorder="1"/>
    <xf numFmtId="0" fontId="21" fillId="0" borderId="50" xfId="0" applyFont="1" applyFill="1" applyBorder="1"/>
    <xf numFmtId="0" fontId="95" fillId="0" borderId="0" xfId="0" applyFont="1" applyFill="1"/>
    <xf numFmtId="0" fontId="92" fillId="0" borderId="0" xfId="0" applyFont="1" applyFill="1"/>
    <xf numFmtId="0" fontId="96" fillId="0" borderId="0" xfId="0" applyFont="1" applyFill="1" applyBorder="1" applyAlignment="1">
      <alignment horizontal="left"/>
    </xf>
    <xf numFmtId="0" fontId="92" fillId="0" borderId="0" xfId="0" applyFont="1" applyFill="1" applyBorder="1"/>
    <xf numFmtId="173" fontId="21" fillId="0" borderId="63" xfId="0" applyNumberFormat="1" applyFont="1" applyFill="1" applyBorder="1"/>
    <xf numFmtId="0" fontId="21" fillId="0" borderId="111" xfId="0" applyFont="1" applyFill="1" applyBorder="1"/>
    <xf numFmtId="0" fontId="21" fillId="0" borderId="60" xfId="0" applyFont="1" applyFill="1" applyBorder="1" applyAlignment="1">
      <alignment vertical="top" wrapText="1"/>
    </xf>
    <xf numFmtId="0" fontId="21" fillId="0" borderId="63" xfId="0" applyFont="1" applyFill="1" applyBorder="1"/>
    <xf numFmtId="173" fontId="21" fillId="0" borderId="57" xfId="0" applyNumberFormat="1" applyFont="1" applyFill="1" applyBorder="1"/>
    <xf numFmtId="173" fontId="21" fillId="0" borderId="106" xfId="0" applyNumberFormat="1" applyFont="1" applyFill="1" applyBorder="1"/>
    <xf numFmtId="0" fontId="21" fillId="0" borderId="73" xfId="0" applyFont="1" applyFill="1" applyBorder="1"/>
    <xf numFmtId="0" fontId="21" fillId="0" borderId="98" xfId="0" applyFont="1" applyFill="1" applyBorder="1" applyAlignment="1">
      <alignment vertical="top" wrapText="1"/>
    </xf>
    <xf numFmtId="173" fontId="21" fillId="0" borderId="107" xfId="0" applyNumberFormat="1" applyFont="1" applyFill="1" applyBorder="1"/>
    <xf numFmtId="0" fontId="21" fillId="0" borderId="105" xfId="0" applyFont="1" applyFill="1" applyBorder="1"/>
    <xf numFmtId="173" fontId="21" fillId="0" borderId="108" xfId="0" applyNumberFormat="1" applyFont="1" applyFill="1" applyBorder="1"/>
    <xf numFmtId="173" fontId="21" fillId="0" borderId="109" xfId="0" applyNumberFormat="1" applyFont="1" applyFill="1" applyBorder="1"/>
    <xf numFmtId="0" fontId="21" fillId="0" borderId="75" xfId="0" applyFont="1" applyFill="1" applyBorder="1"/>
    <xf numFmtId="0" fontId="21" fillId="0" borderId="39" xfId="0" applyFont="1" applyFill="1" applyBorder="1"/>
    <xf numFmtId="173" fontId="21" fillId="0" borderId="110" xfId="0" applyNumberFormat="1" applyFont="1" applyFill="1" applyBorder="1"/>
    <xf numFmtId="0" fontId="21" fillId="0" borderId="74" xfId="0" applyFont="1" applyFill="1" applyBorder="1"/>
    <xf numFmtId="0" fontId="21" fillId="0" borderId="51" xfId="0" applyFont="1" applyFill="1" applyBorder="1"/>
    <xf numFmtId="0" fontId="21" fillId="0" borderId="76" xfId="0" applyFont="1" applyFill="1" applyBorder="1"/>
    <xf numFmtId="8" fontId="21" fillId="0" borderId="51" xfId="0" applyNumberFormat="1" applyFont="1" applyFill="1" applyBorder="1"/>
    <xf numFmtId="0" fontId="21" fillId="0" borderId="78" xfId="0" applyFont="1" applyFill="1" applyBorder="1"/>
    <xf numFmtId="0" fontId="21" fillId="0" borderId="101" xfId="0" applyFont="1" applyFill="1" applyBorder="1" applyAlignment="1">
      <alignment vertical="top"/>
    </xf>
    <xf numFmtId="6" fontId="21" fillId="0" borderId="56" xfId="0" applyNumberFormat="1" applyFont="1" applyFill="1" applyBorder="1" applyAlignment="1">
      <alignment vertical="top"/>
    </xf>
    <xf numFmtId="0" fontId="21" fillId="0" borderId="56" xfId="0" applyFont="1" applyFill="1" applyBorder="1" applyAlignment="1">
      <alignment vertical="top"/>
    </xf>
    <xf numFmtId="8" fontId="21" fillId="0" borderId="53" xfId="0" applyNumberFormat="1" applyFont="1" applyFill="1" applyBorder="1" applyAlignment="1">
      <alignment vertical="top"/>
    </xf>
    <xf numFmtId="0" fontId="21" fillId="0" borderId="53" xfId="0" applyFont="1" applyFill="1" applyBorder="1" applyAlignment="1">
      <alignment horizontal="left" vertical="top"/>
    </xf>
    <xf numFmtId="0" fontId="21" fillId="0" borderId="58" xfId="0" applyFont="1" applyFill="1" applyBorder="1" applyAlignment="1">
      <alignment vertical="top" wrapText="1"/>
    </xf>
    <xf numFmtId="0" fontId="67" fillId="0" borderId="0" xfId="2998" applyFill="1" applyAlignment="1">
      <alignment vertical="top" wrapText="1"/>
    </xf>
    <xf numFmtId="0" fontId="21" fillId="0" borderId="55" xfId="0" applyFont="1" applyFill="1" applyBorder="1" applyAlignment="1">
      <alignment wrapText="1"/>
    </xf>
    <xf numFmtId="0" fontId="21" fillId="0" borderId="116" xfId="0" applyFont="1" applyFill="1" applyBorder="1" applyAlignment="1">
      <alignment vertical="top" wrapText="1"/>
    </xf>
    <xf numFmtId="165" fontId="21" fillId="0" borderId="118" xfId="0" applyNumberFormat="1" applyFont="1" applyFill="1" applyBorder="1" applyAlignment="1">
      <alignment horizontal="right" vertical="top"/>
    </xf>
    <xf numFmtId="0" fontId="21" fillId="0" borderId="119" xfId="0" applyFont="1" applyFill="1" applyBorder="1" applyAlignment="1">
      <alignment horizontal="right" vertical="top"/>
    </xf>
    <xf numFmtId="8" fontId="21" fillId="0" borderId="72" xfId="0" applyNumberFormat="1" applyFont="1" applyFill="1" applyBorder="1" applyAlignment="1">
      <alignment horizontal="right" vertical="top"/>
    </xf>
    <xf numFmtId="0" fontId="21" fillId="0" borderId="46" xfId="0" applyFont="1" applyFill="1" applyBorder="1" applyAlignment="1">
      <alignment horizontal="left" vertical="top"/>
    </xf>
    <xf numFmtId="0" fontId="21" fillId="0" borderId="47" xfId="0" applyFont="1" applyFill="1" applyBorder="1" applyAlignment="1">
      <alignment vertical="top" wrapText="1"/>
    </xf>
    <xf numFmtId="0" fontId="21" fillId="0" borderId="90" xfId="0" applyFont="1" applyFill="1" applyBorder="1" applyAlignment="1">
      <alignment vertical="top" wrapText="1"/>
    </xf>
    <xf numFmtId="165" fontId="21" fillId="0" borderId="120" xfId="0" applyNumberFormat="1" applyFont="1" applyFill="1" applyBorder="1" applyAlignment="1">
      <alignment horizontal="right" vertical="top"/>
    </xf>
    <xf numFmtId="0" fontId="21" fillId="0" borderId="121" xfId="0" applyFont="1" applyFill="1" applyBorder="1" applyAlignment="1">
      <alignment horizontal="right" vertical="top"/>
    </xf>
    <xf numFmtId="8" fontId="21" fillId="0" borderId="73" xfId="0" applyNumberFormat="1" applyFont="1" applyFill="1" applyBorder="1" applyAlignment="1">
      <alignment horizontal="right" vertical="top"/>
    </xf>
    <xf numFmtId="0" fontId="21" fillId="0" borderId="33" xfId="0" applyFont="1" applyFill="1" applyBorder="1" applyAlignment="1">
      <alignment horizontal="left" vertical="top"/>
    </xf>
    <xf numFmtId="0" fontId="21" fillId="0" borderId="49" xfId="0" applyFont="1" applyFill="1" applyBorder="1" applyAlignment="1">
      <alignment vertical="top" wrapText="1"/>
    </xf>
    <xf numFmtId="0" fontId="21" fillId="0" borderId="117" xfId="0" applyFont="1" applyFill="1" applyBorder="1" applyAlignment="1">
      <alignment vertical="top" wrapText="1"/>
    </xf>
    <xf numFmtId="165" fontId="21" fillId="0" borderId="122" xfId="0" applyNumberFormat="1" applyFont="1" applyFill="1" applyBorder="1" applyAlignment="1">
      <alignment horizontal="right" vertical="top"/>
    </xf>
    <xf numFmtId="0" fontId="21" fillId="0" borderId="123" xfId="0" applyFont="1" applyFill="1" applyBorder="1" applyAlignment="1">
      <alignment horizontal="right" vertical="top"/>
    </xf>
    <xf numFmtId="8" fontId="21" fillId="0" borderId="74" xfId="0" applyNumberFormat="1" applyFont="1" applyFill="1" applyBorder="1" applyAlignment="1">
      <alignment horizontal="right" vertical="top"/>
    </xf>
    <xf numFmtId="0" fontId="21" fillId="0" borderId="51" xfId="0" applyFont="1" applyFill="1" applyBorder="1" applyAlignment="1">
      <alignment horizontal="left" vertical="top"/>
    </xf>
    <xf numFmtId="0" fontId="21" fillId="0" borderId="52" xfId="0" applyFont="1" applyFill="1" applyBorder="1" applyAlignment="1">
      <alignment vertical="top" wrapText="1"/>
    </xf>
    <xf numFmtId="0" fontId="92" fillId="0" borderId="46" xfId="0" applyFont="1" applyFill="1" applyBorder="1"/>
    <xf numFmtId="2" fontId="92" fillId="0" borderId="63" xfId="0" applyNumberFormat="1" applyFont="1" applyFill="1" applyBorder="1"/>
    <xf numFmtId="0" fontId="92" fillId="0" borderId="63" xfId="0" applyFont="1" applyFill="1" applyBorder="1"/>
    <xf numFmtId="2" fontId="92" fillId="0" borderId="46" xfId="0" applyNumberFormat="1" applyFont="1" applyFill="1" applyBorder="1"/>
    <xf numFmtId="0" fontId="92" fillId="0" borderId="33" xfId="0" applyFont="1" applyFill="1" applyBorder="1"/>
    <xf numFmtId="2" fontId="92" fillId="0" borderId="33" xfId="0" applyNumberFormat="1" applyFont="1" applyFill="1" applyBorder="1"/>
    <xf numFmtId="0" fontId="92" fillId="0" borderId="51" xfId="0" applyFont="1" applyFill="1" applyBorder="1"/>
    <xf numFmtId="2" fontId="92" fillId="0" borderId="51" xfId="0" applyNumberFormat="1" applyFont="1" applyFill="1" applyBorder="1"/>
    <xf numFmtId="0" fontId="92" fillId="0" borderId="46" xfId="0" applyFont="1" applyFill="1" applyBorder="1" applyAlignment="1">
      <alignment horizontal="right"/>
    </xf>
    <xf numFmtId="0" fontId="92" fillId="0" borderId="33" xfId="0" applyFont="1" applyFill="1" applyBorder="1" applyAlignment="1">
      <alignment horizontal="right"/>
    </xf>
    <xf numFmtId="0" fontId="92" fillId="0" borderId="51" xfId="0" applyFont="1" applyFill="1" applyBorder="1" applyAlignment="1">
      <alignment horizontal="right"/>
    </xf>
    <xf numFmtId="0" fontId="21" fillId="0" borderId="47" xfId="0" applyFont="1" applyFill="1" applyBorder="1"/>
    <xf numFmtId="3" fontId="21" fillId="0" borderId="33" xfId="0" applyNumberFormat="1" applyFont="1" applyFill="1" applyBorder="1"/>
    <xf numFmtId="0" fontId="21" fillId="0" borderId="49" xfId="0" applyFont="1" applyFill="1" applyBorder="1"/>
    <xf numFmtId="2" fontId="21" fillId="0" borderId="33" xfId="0" applyNumberFormat="1" applyFont="1" applyFill="1" applyBorder="1"/>
    <xf numFmtId="165" fontId="21" fillId="0" borderId="33" xfId="0" applyNumberFormat="1" applyFont="1" applyFill="1" applyBorder="1"/>
    <xf numFmtId="1" fontId="21" fillId="0" borderId="33" xfId="0" applyNumberFormat="1" applyFont="1" applyFill="1" applyBorder="1"/>
    <xf numFmtId="0" fontId="67" fillId="0" borderId="33" xfId="2998" applyFill="1" applyBorder="1"/>
    <xf numFmtId="165" fontId="21" fillId="0" borderId="51" xfId="0" applyNumberFormat="1" applyFont="1" applyFill="1" applyBorder="1"/>
    <xf numFmtId="0" fontId="21" fillId="0" borderId="52" xfId="0" applyFont="1" applyFill="1" applyBorder="1"/>
    <xf numFmtId="0" fontId="21" fillId="0" borderId="72" xfId="0" applyFont="1" applyFill="1" applyBorder="1"/>
    <xf numFmtId="2" fontId="21" fillId="0" borderId="46" xfId="0" applyNumberFormat="1" applyFont="1" applyFill="1" applyBorder="1"/>
    <xf numFmtId="183" fontId="21" fillId="0" borderId="33" xfId="0" applyNumberFormat="1" applyFont="1" applyFill="1" applyBorder="1"/>
    <xf numFmtId="174" fontId="21" fillId="0" borderId="51" xfId="0" applyNumberFormat="1" applyFont="1" applyFill="1" applyBorder="1"/>
    <xf numFmtId="0" fontId="21" fillId="0" borderId="60" xfId="0" applyFont="1" applyFill="1" applyBorder="1" applyAlignment="1">
      <alignment horizontal="left" vertical="top" wrapText="1"/>
    </xf>
    <xf numFmtId="2" fontId="21" fillId="0" borderId="51" xfId="0" applyNumberFormat="1" applyFont="1" applyFill="1" applyBorder="1"/>
    <xf numFmtId="173" fontId="21" fillId="0" borderId="46" xfId="0" applyNumberFormat="1" applyFont="1" applyFill="1" applyBorder="1"/>
    <xf numFmtId="185" fontId="21" fillId="0" borderId="33" xfId="0" applyNumberFormat="1" applyFont="1" applyFill="1" applyBorder="1"/>
    <xf numFmtId="173" fontId="21" fillId="0" borderId="33" xfId="0" applyNumberFormat="1" applyFont="1" applyFill="1" applyBorder="1"/>
    <xf numFmtId="0" fontId="21" fillId="0" borderId="46" xfId="0" applyFont="1" applyFill="1" applyBorder="1" applyAlignment="1">
      <alignment vertical="top" wrapText="1"/>
    </xf>
    <xf numFmtId="6" fontId="21" fillId="0" borderId="33" xfId="0" applyNumberFormat="1" applyFont="1" applyFill="1" applyBorder="1"/>
    <xf numFmtId="184" fontId="21" fillId="0" borderId="33" xfId="0" applyNumberFormat="1" applyFont="1" applyFill="1" applyBorder="1"/>
    <xf numFmtId="184" fontId="21" fillId="0" borderId="39" xfId="0" applyNumberFormat="1" applyFont="1" applyFill="1" applyBorder="1"/>
    <xf numFmtId="0" fontId="97" fillId="0" borderId="58" xfId="2998" applyFont="1" applyFill="1" applyBorder="1" applyAlignment="1">
      <alignment vertical="top" wrapText="1"/>
    </xf>
    <xf numFmtId="0" fontId="21" fillId="0" borderId="62" xfId="0" applyFont="1" applyFill="1" applyBorder="1" applyAlignment="1">
      <alignment vertical="top" wrapText="1"/>
    </xf>
    <xf numFmtId="0" fontId="21" fillId="0" borderId="54" xfId="0" applyFont="1" applyFill="1" applyBorder="1"/>
    <xf numFmtId="164" fontId="21" fillId="0" borderId="53" xfId="0" applyNumberFormat="1" applyFont="1" applyFill="1" applyBorder="1"/>
    <xf numFmtId="8" fontId="21" fillId="0" borderId="53" xfId="0" applyNumberFormat="1" applyFont="1" applyFill="1" applyBorder="1"/>
    <xf numFmtId="0" fontId="21" fillId="0" borderId="53" xfId="0" applyFont="1" applyFill="1" applyBorder="1" applyAlignment="1">
      <alignment vertical="top" wrapText="1"/>
    </xf>
    <xf numFmtId="0" fontId="21" fillId="0" borderId="55" xfId="0" applyFont="1" applyFill="1" applyBorder="1"/>
    <xf numFmtId="170" fontId="21" fillId="0" borderId="53" xfId="0" applyNumberFormat="1" applyFont="1" applyFill="1" applyBorder="1"/>
    <xf numFmtId="0" fontId="21" fillId="0" borderId="69" xfId="0" applyFont="1" applyFill="1" applyBorder="1"/>
    <xf numFmtId="165" fontId="21" fillId="0" borderId="56" xfId="0" applyNumberFormat="1" applyFont="1" applyFill="1" applyBorder="1"/>
    <xf numFmtId="0" fontId="21" fillId="0" borderId="56" xfId="0" applyFont="1" applyFill="1" applyBorder="1"/>
    <xf numFmtId="0" fontId="21" fillId="0" borderId="59" xfId="0" applyFont="1" applyFill="1" applyBorder="1"/>
    <xf numFmtId="0" fontId="21" fillId="0" borderId="45" xfId="0" applyFont="1" applyFill="1" applyBorder="1" applyAlignment="1">
      <alignment horizontal="left"/>
    </xf>
    <xf numFmtId="0" fontId="21" fillId="0" borderId="48" xfId="0" applyFont="1" applyFill="1" applyBorder="1" applyAlignment="1">
      <alignment horizontal="left"/>
    </xf>
    <xf numFmtId="0" fontId="21" fillId="0" borderId="50" xfId="0" applyFont="1" applyFill="1" applyBorder="1" applyAlignment="1">
      <alignment horizontal="left"/>
    </xf>
    <xf numFmtId="0" fontId="21" fillId="0" borderId="57" xfId="0" applyFont="1" applyFill="1" applyBorder="1" applyAlignment="1">
      <alignment horizontal="left" vertical="top" wrapText="1"/>
    </xf>
    <xf numFmtId="0" fontId="21" fillId="0" borderId="57" xfId="0" applyFont="1" applyFill="1" applyBorder="1"/>
    <xf numFmtId="2" fontId="21" fillId="0" borderId="46" xfId="0" applyNumberFormat="1" applyFont="1" applyFill="1" applyBorder="1" applyAlignment="1">
      <alignment horizontal="right"/>
    </xf>
    <xf numFmtId="2" fontId="21" fillId="0" borderId="33" xfId="0" applyNumberFormat="1" applyFont="1" applyFill="1" applyBorder="1" applyAlignment="1">
      <alignment horizontal="right"/>
    </xf>
    <xf numFmtId="0" fontId="21" fillId="0" borderId="66" xfId="0" applyFont="1" applyFill="1" applyBorder="1"/>
    <xf numFmtId="2" fontId="21" fillId="0" borderId="39" xfId="0" applyNumberFormat="1" applyFont="1" applyFill="1" applyBorder="1"/>
    <xf numFmtId="0" fontId="21" fillId="0" borderId="67" xfId="0" applyFont="1" applyFill="1" applyBorder="1"/>
    <xf numFmtId="2" fontId="21" fillId="0" borderId="51" xfId="0" applyNumberFormat="1" applyFont="1" applyFill="1" applyBorder="1" applyAlignment="1">
      <alignment horizontal="right"/>
    </xf>
    <xf numFmtId="0" fontId="21" fillId="0" borderId="33" xfId="0" applyFont="1" applyFill="1" applyBorder="1" applyAlignment="1">
      <alignment horizontal="right"/>
    </xf>
    <xf numFmtId="0" fontId="21" fillId="0" borderId="51" xfId="0" applyFont="1" applyFill="1" applyBorder="1" applyAlignment="1">
      <alignment horizontal="right"/>
    </xf>
    <xf numFmtId="0" fontId="21" fillId="0" borderId="61" xfId="0" applyFont="1" applyFill="1" applyBorder="1"/>
    <xf numFmtId="0" fontId="21" fillId="0" borderId="88" xfId="0" applyFont="1" applyFill="1" applyBorder="1"/>
    <xf numFmtId="2" fontId="21" fillId="0" borderId="63" xfId="0" applyNumberFormat="1" applyFont="1" applyFill="1" applyBorder="1"/>
    <xf numFmtId="171" fontId="21" fillId="0" borderId="33" xfId="0" applyNumberFormat="1" applyFont="1" applyFill="1" applyBorder="1"/>
    <xf numFmtId="9" fontId="21" fillId="0" borderId="33" xfId="0" applyNumberFormat="1" applyFont="1" applyFill="1" applyBorder="1"/>
    <xf numFmtId="173" fontId="21" fillId="0" borderId="51" xfId="0" applyNumberFormat="1" applyFont="1" applyFill="1" applyBorder="1"/>
    <xf numFmtId="3" fontId="21" fillId="0" borderId="46" xfId="0" applyNumberFormat="1" applyFont="1" applyFill="1" applyBorder="1"/>
    <xf numFmtId="3" fontId="21" fillId="0" borderId="51" xfId="0" applyNumberFormat="1" applyFont="1" applyFill="1" applyBorder="1"/>
    <xf numFmtId="3" fontId="21" fillId="0" borderId="39" xfId="0" applyNumberFormat="1" applyFont="1" applyFill="1" applyBorder="1"/>
    <xf numFmtId="0" fontId="95" fillId="0" borderId="54" xfId="0" applyFont="1" applyFill="1" applyBorder="1" applyAlignment="1">
      <alignment wrapText="1"/>
    </xf>
    <xf numFmtId="165" fontId="21" fillId="0" borderId="53" xfId="0" applyNumberFormat="1" applyFont="1" applyFill="1" applyBorder="1"/>
    <xf numFmtId="0" fontId="97" fillId="0" borderId="53" xfId="2998" applyFont="1" applyFill="1" applyBorder="1"/>
    <xf numFmtId="165" fontId="21" fillId="0" borderId="46" xfId="0" applyNumberFormat="1" applyFont="1" applyFill="1" applyBorder="1"/>
    <xf numFmtId="0" fontId="67" fillId="0" borderId="0" xfId="2998" applyFill="1"/>
    <xf numFmtId="0" fontId="21" fillId="0" borderId="59" xfId="0" applyFont="1" applyFill="1" applyBorder="1" applyAlignment="1">
      <alignment vertical="top" wrapText="1"/>
    </xf>
    <xf numFmtId="0" fontId="21" fillId="0" borderId="46" xfId="0" applyFont="1" applyFill="1" applyBorder="1" applyAlignment="1">
      <alignment horizontal="right"/>
    </xf>
    <xf numFmtId="0" fontId="21" fillId="0" borderId="39" xfId="0" applyFont="1" applyFill="1" applyBorder="1" applyAlignment="1">
      <alignment horizontal="right"/>
    </xf>
    <xf numFmtId="165" fontId="21" fillId="0" borderId="46" xfId="0" applyNumberFormat="1" applyFont="1" applyFill="1" applyBorder="1" applyAlignment="1">
      <alignment horizontal="right"/>
    </xf>
    <xf numFmtId="165" fontId="21" fillId="0" borderId="33" xfId="0" applyNumberFormat="1" applyFont="1" applyFill="1" applyBorder="1" applyAlignment="1">
      <alignment horizontal="right"/>
    </xf>
    <xf numFmtId="165" fontId="21" fillId="0" borderId="51" xfId="0" applyNumberFormat="1" applyFont="1" applyFill="1" applyBorder="1" applyAlignment="1">
      <alignment horizontal="right"/>
    </xf>
    <xf numFmtId="165" fontId="21" fillId="0" borderId="47" xfId="0" applyNumberFormat="1" applyFont="1" applyFill="1" applyBorder="1"/>
    <xf numFmtId="0" fontId="21" fillId="0" borderId="77" xfId="0" applyFont="1" applyFill="1" applyBorder="1"/>
    <xf numFmtId="165" fontId="21" fillId="0" borderId="49" xfId="0" applyNumberFormat="1" applyFont="1" applyFill="1" applyBorder="1"/>
    <xf numFmtId="165" fontId="21" fillId="0" borderId="52" xfId="0" applyNumberFormat="1" applyFont="1" applyFill="1" applyBorder="1"/>
    <xf numFmtId="0" fontId="95" fillId="0" borderId="54" xfId="0" applyFont="1" applyFill="1" applyBorder="1"/>
    <xf numFmtId="0" fontId="21" fillId="0" borderId="56" xfId="0" applyFont="1" applyFill="1" applyBorder="1" applyAlignment="1">
      <alignment horizontal="right"/>
    </xf>
    <xf numFmtId="165" fontId="21" fillId="0" borderId="124" xfId="0" applyNumberFormat="1" applyFont="1" applyFill="1" applyBorder="1"/>
    <xf numFmtId="0" fontId="21" fillId="0" borderId="47" xfId="0" applyFont="1" applyFill="1" applyBorder="1" applyAlignment="1">
      <alignment wrapText="1"/>
    </xf>
    <xf numFmtId="0" fontId="98" fillId="0" borderId="0" xfId="0" applyFont="1" applyFill="1" applyAlignment="1">
      <alignment wrapText="1"/>
    </xf>
    <xf numFmtId="0" fontId="21" fillId="0" borderId="61" xfId="0" applyFont="1" applyFill="1" applyBorder="1" applyAlignment="1">
      <alignment vertical="top" wrapText="1"/>
    </xf>
    <xf numFmtId="165" fontId="21" fillId="0" borderId="74" xfId="0" applyNumberFormat="1" applyFont="1" applyFill="1" applyBorder="1"/>
    <xf numFmtId="0" fontId="124" fillId="33" borderId="0" xfId="0" applyFont="1" applyFill="1"/>
    <xf numFmtId="0" fontId="21" fillId="33" borderId="33" xfId="0" applyFont="1" applyFill="1" applyBorder="1" applyAlignment="1"/>
    <xf numFmtId="0" fontId="21" fillId="33" borderId="49" xfId="0" applyFont="1" applyFill="1" applyBorder="1" applyAlignment="1"/>
    <xf numFmtId="0" fontId="21" fillId="33" borderId="49" xfId="0" applyFont="1" applyFill="1" applyBorder="1"/>
    <xf numFmtId="0" fontId="21" fillId="33" borderId="90" xfId="0" applyFont="1" applyFill="1" applyBorder="1" applyAlignment="1"/>
    <xf numFmtId="0" fontId="21" fillId="57" borderId="0" xfId="0" applyFont="1" applyFill="1"/>
    <xf numFmtId="176" fontId="21" fillId="57" borderId="0" xfId="3000" applyNumberFormat="1" applyFont="1" applyFill="1"/>
    <xf numFmtId="0" fontId="21" fillId="57" borderId="88" xfId="0" applyFont="1" applyFill="1" applyBorder="1"/>
    <xf numFmtId="164" fontId="21" fillId="57" borderId="63" xfId="0" applyNumberFormat="1" applyFont="1" applyFill="1" applyBorder="1" applyAlignment="1">
      <alignment horizontal="left"/>
    </xf>
    <xf numFmtId="3" fontId="104" fillId="33" borderId="28" xfId="0" applyNumberFormat="1" applyFont="1" applyFill="1" applyBorder="1" applyAlignment="1">
      <alignment horizontal="left"/>
    </xf>
    <xf numFmtId="3" fontId="104" fillId="33" borderId="29" xfId="0" applyNumberFormat="1" applyFont="1" applyFill="1" applyBorder="1" applyAlignment="1">
      <alignment horizontal="left"/>
    </xf>
    <xf numFmtId="3" fontId="104" fillId="33" borderId="30" xfId="0" applyNumberFormat="1" applyFont="1" applyFill="1" applyBorder="1" applyAlignment="1">
      <alignment horizontal="left"/>
    </xf>
    <xf numFmtId="0" fontId="104" fillId="33" borderId="28" xfId="0" applyFont="1" applyFill="1" applyBorder="1" applyAlignment="1">
      <alignment horizontal="left" vertical="center"/>
    </xf>
    <xf numFmtId="0" fontId="104" fillId="33" borderId="29" xfId="0" applyFont="1" applyFill="1" applyBorder="1" applyAlignment="1">
      <alignment horizontal="left" vertical="center"/>
    </xf>
    <xf numFmtId="0" fontId="104" fillId="33" borderId="30" xfId="0" applyFont="1" applyFill="1" applyBorder="1" applyAlignment="1">
      <alignment horizontal="left" vertical="center"/>
    </xf>
    <xf numFmtId="10" fontId="24" fillId="33" borderId="28" xfId="0" applyNumberFormat="1" applyFont="1" applyFill="1" applyBorder="1" applyAlignment="1">
      <alignment horizontal="left"/>
    </xf>
    <xf numFmtId="0" fontId="105" fillId="33" borderId="29" xfId="0" applyFont="1" applyFill="1" applyBorder="1" applyAlignment="1">
      <alignment horizontal="left"/>
    </xf>
    <xf numFmtId="0" fontId="105" fillId="33" borderId="30" xfId="0" applyFont="1" applyFill="1" applyBorder="1" applyAlignment="1">
      <alignment horizontal="left"/>
    </xf>
    <xf numFmtId="0" fontId="24" fillId="33" borderId="29" xfId="0" applyFont="1" applyFill="1" applyBorder="1" applyAlignment="1">
      <alignment horizontal="left"/>
    </xf>
    <xf numFmtId="0" fontId="24" fillId="33" borderId="30" xfId="0" applyFont="1" applyFill="1" applyBorder="1" applyAlignment="1">
      <alignment horizontal="left"/>
    </xf>
    <xf numFmtId="10" fontId="105" fillId="33" borderId="28" xfId="0" applyNumberFormat="1" applyFont="1" applyFill="1" applyBorder="1" applyAlignment="1">
      <alignment horizontal="left"/>
    </xf>
    <xf numFmtId="0" fontId="22" fillId="33" borderId="0" xfId="0" applyFont="1" applyFill="1" applyAlignment="1">
      <alignment horizontal="left" vertical="top" wrapText="1"/>
    </xf>
    <xf numFmtId="0" fontId="103" fillId="33" borderId="0" xfId="0" applyFont="1" applyFill="1" applyAlignment="1">
      <alignment horizontal="left" vertical="top" wrapText="1"/>
    </xf>
    <xf numFmtId="0" fontId="104" fillId="33" borderId="0" xfId="0" applyFont="1" applyFill="1" applyBorder="1" applyAlignment="1">
      <alignment horizontal="left"/>
    </xf>
    <xf numFmtId="164" fontId="115" fillId="33" borderId="31" xfId="0" applyNumberFormat="1" applyFont="1" applyFill="1" applyBorder="1" applyAlignment="1">
      <alignment horizontal="left"/>
    </xf>
    <xf numFmtId="0" fontId="115" fillId="33" borderId="31" xfId="0" applyFont="1" applyFill="1" applyBorder="1" applyAlignment="1">
      <alignment horizontal="left"/>
    </xf>
    <xf numFmtId="164" fontId="104" fillId="33" borderId="28" xfId="0" applyNumberFormat="1" applyFont="1" applyFill="1" applyBorder="1" applyAlignment="1">
      <alignment horizontal="left"/>
    </xf>
    <xf numFmtId="164" fontId="104" fillId="33" borderId="29" xfId="0" applyNumberFormat="1" applyFont="1" applyFill="1" applyBorder="1" applyAlignment="1">
      <alignment horizontal="left"/>
    </xf>
    <xf numFmtId="164" fontId="104" fillId="33" borderId="30" xfId="0" applyNumberFormat="1" applyFont="1" applyFill="1" applyBorder="1" applyAlignment="1">
      <alignment horizontal="left"/>
    </xf>
    <xf numFmtId="0" fontId="21" fillId="33" borderId="0" xfId="0" applyFont="1" applyFill="1" applyAlignment="1">
      <alignment horizontal="left" vertical="top" wrapText="1"/>
    </xf>
    <xf numFmtId="0" fontId="104" fillId="33" borderId="0" xfId="0" applyFont="1" applyFill="1" applyAlignment="1">
      <alignment horizontal="left" vertical="top" wrapText="1"/>
    </xf>
    <xf numFmtId="0" fontId="104" fillId="33" borderId="28" xfId="0" applyFont="1" applyFill="1" applyBorder="1" applyAlignment="1">
      <alignment horizontal="left"/>
    </xf>
    <xf numFmtId="0" fontId="104" fillId="33" borderId="29" xfId="0" applyFont="1" applyFill="1" applyBorder="1" applyAlignment="1">
      <alignment horizontal="left"/>
    </xf>
    <xf numFmtId="0" fontId="104" fillId="33" borderId="44" xfId="0" applyFont="1" applyFill="1" applyBorder="1" applyAlignment="1">
      <alignment horizontal="left"/>
    </xf>
    <xf numFmtId="0" fontId="113" fillId="33" borderId="79" xfId="0" applyFont="1" applyFill="1" applyBorder="1" applyAlignment="1">
      <alignment horizontal="left"/>
    </xf>
    <xf numFmtId="0" fontId="114" fillId="33" borderId="79" xfId="0" applyFont="1" applyFill="1" applyBorder="1" applyAlignment="1">
      <alignment horizontal="left"/>
    </xf>
    <xf numFmtId="0" fontId="24" fillId="33" borderId="24" xfId="0" applyFont="1" applyFill="1" applyBorder="1" applyAlignment="1">
      <alignment horizontal="left"/>
    </xf>
    <xf numFmtId="0" fontId="105" fillId="33" borderId="25" xfId="0" applyFont="1" applyFill="1" applyBorder="1" applyAlignment="1">
      <alignment horizontal="left"/>
    </xf>
    <xf numFmtId="0" fontId="105" fillId="33" borderId="26" xfId="0" applyFont="1" applyFill="1" applyBorder="1" applyAlignment="1">
      <alignment horizontal="left"/>
    </xf>
    <xf numFmtId="0" fontId="105" fillId="33" borderId="80" xfId="0" applyFont="1" applyFill="1" applyBorder="1" applyAlignment="1">
      <alignment horizontal="left"/>
    </xf>
    <xf numFmtId="0" fontId="105" fillId="33" borderId="79" xfId="0" applyFont="1" applyFill="1" applyBorder="1" applyAlignment="1">
      <alignment horizontal="left"/>
    </xf>
    <xf numFmtId="0" fontId="105" fillId="33" borderId="81" xfId="0" applyFont="1" applyFill="1" applyBorder="1" applyAlignment="1">
      <alignment horizontal="left"/>
    </xf>
    <xf numFmtId="0" fontId="105" fillId="33" borderId="83" xfId="0" applyFont="1" applyFill="1" applyBorder="1" applyAlignment="1">
      <alignment horizontal="left"/>
    </xf>
    <xf numFmtId="0" fontId="105" fillId="33" borderId="70" xfId="0" applyFont="1" applyFill="1" applyBorder="1" applyAlignment="1">
      <alignment horizontal="left"/>
    </xf>
    <xf numFmtId="0" fontId="105" fillId="33" borderId="84" xfId="0" applyFont="1" applyFill="1" applyBorder="1" applyAlignment="1">
      <alignment horizontal="left"/>
    </xf>
    <xf numFmtId="0" fontId="105" fillId="33" borderId="24" xfId="0" applyFont="1" applyFill="1" applyBorder="1" applyAlignment="1">
      <alignment horizontal="left"/>
    </xf>
    <xf numFmtId="10" fontId="24" fillId="33" borderId="29" xfId="0" applyNumberFormat="1" applyFont="1" applyFill="1" applyBorder="1" applyAlignment="1">
      <alignment horizontal="left"/>
    </xf>
    <xf numFmtId="10" fontId="24" fillId="33" borderId="30" xfId="0" applyNumberFormat="1" applyFont="1" applyFill="1" applyBorder="1" applyAlignment="1">
      <alignment horizontal="left"/>
    </xf>
    <xf numFmtId="0" fontId="21" fillId="33" borderId="28" xfId="0" applyFont="1" applyFill="1" applyBorder="1" applyAlignment="1">
      <alignment horizontal="left" vertical="center"/>
    </xf>
    <xf numFmtId="0" fontId="105" fillId="33" borderId="0" xfId="0" applyFont="1" applyFill="1" applyBorder="1" applyAlignment="1">
      <alignment horizontal="left"/>
    </xf>
    <xf numFmtId="10" fontId="105" fillId="0" borderId="28" xfId="0" applyNumberFormat="1" applyFont="1" applyFill="1" applyBorder="1" applyAlignment="1">
      <alignment horizontal="left"/>
    </xf>
    <xf numFmtId="0" fontId="105" fillId="0" borderId="29" xfId="0" applyFont="1" applyFill="1" applyBorder="1" applyAlignment="1">
      <alignment horizontal="left"/>
    </xf>
    <xf numFmtId="0" fontId="105" fillId="0" borderId="30" xfId="0" applyFont="1" applyFill="1" applyBorder="1" applyAlignment="1">
      <alignment horizontal="left"/>
    </xf>
    <xf numFmtId="164" fontId="21" fillId="33" borderId="28" xfId="0" applyNumberFormat="1" applyFont="1" applyFill="1" applyBorder="1" applyAlignment="1">
      <alignment horizontal="left"/>
    </xf>
    <xf numFmtId="0" fontId="21" fillId="33" borderId="0" xfId="0" applyFont="1" applyFill="1" applyBorder="1" applyAlignment="1">
      <alignment horizontal="left"/>
    </xf>
    <xf numFmtId="0" fontId="104" fillId="33" borderId="30" xfId="0" applyFont="1" applyFill="1" applyBorder="1" applyAlignment="1">
      <alignment horizontal="left"/>
    </xf>
    <xf numFmtId="0" fontId="21" fillId="33" borderId="0" xfId="0" applyFont="1" applyFill="1" applyBorder="1" applyAlignment="1">
      <alignment horizontal="center"/>
    </xf>
    <xf numFmtId="0" fontId="21" fillId="34" borderId="37" xfId="0" applyFont="1" applyFill="1" applyBorder="1" applyAlignment="1">
      <alignment horizontal="center"/>
    </xf>
    <xf numFmtId="0" fontId="21" fillId="34" borderId="32" xfId="0" applyFont="1" applyFill="1" applyBorder="1" applyAlignment="1">
      <alignment horizontal="center"/>
    </xf>
    <xf numFmtId="0" fontId="21" fillId="34" borderId="38" xfId="0" applyFont="1" applyFill="1" applyBorder="1" applyAlignment="1">
      <alignment horizontal="center"/>
    </xf>
    <xf numFmtId="0" fontId="21" fillId="33" borderId="0" xfId="0" applyFont="1" applyFill="1" applyAlignment="1">
      <alignment horizontal="left" vertical="top"/>
    </xf>
    <xf numFmtId="0" fontId="21" fillId="34" borderId="35" xfId="0" applyFont="1" applyFill="1" applyBorder="1" applyAlignment="1">
      <alignment horizontal="center"/>
    </xf>
    <xf numFmtId="0" fontId="21" fillId="34" borderId="0" xfId="0" applyFont="1" applyFill="1" applyBorder="1" applyAlignment="1">
      <alignment horizontal="center"/>
    </xf>
    <xf numFmtId="0" fontId="21" fillId="34" borderId="36" xfId="0" applyFont="1" applyFill="1" applyBorder="1" applyAlignment="1">
      <alignment horizontal="center"/>
    </xf>
    <xf numFmtId="0" fontId="80" fillId="33" borderId="0" xfId="0" applyFont="1" applyFill="1" applyAlignment="1">
      <alignment horizontal="left" vertical="top" wrapText="1"/>
    </xf>
    <xf numFmtId="0" fontId="74" fillId="33" borderId="0" xfId="0" applyFont="1" applyFill="1" applyAlignment="1">
      <alignment horizontal="left"/>
    </xf>
    <xf numFmtId="0" fontId="83" fillId="33" borderId="0" xfId="0" applyFont="1" applyFill="1" applyAlignment="1">
      <alignment horizontal="left"/>
    </xf>
    <xf numFmtId="0" fontId="74" fillId="33" borderId="28" xfId="0" applyFont="1" applyFill="1" applyBorder="1" applyAlignment="1">
      <alignment horizontal="left"/>
    </xf>
    <xf numFmtId="0" fontId="83" fillId="33" borderId="29" xfId="0" applyFont="1" applyFill="1" applyBorder="1" applyAlignment="1">
      <alignment horizontal="left"/>
    </xf>
    <xf numFmtId="0" fontId="83" fillId="33" borderId="30" xfId="0" applyFont="1" applyFill="1" applyBorder="1" applyAlignment="1">
      <alignment horizontal="left"/>
    </xf>
    <xf numFmtId="0" fontId="86" fillId="33" borderId="29" xfId="0" applyFont="1" applyFill="1" applyBorder="1" applyAlignment="1">
      <alignment horizontal="left"/>
    </xf>
    <xf numFmtId="0" fontId="85" fillId="33" borderId="28" xfId="0" applyFont="1" applyFill="1" applyBorder="1" applyAlignment="1">
      <alignment horizontal="left"/>
    </xf>
    <xf numFmtId="0" fontId="85" fillId="33" borderId="30" xfId="0" applyFont="1" applyFill="1" applyBorder="1" applyAlignment="1">
      <alignment horizontal="left"/>
    </xf>
    <xf numFmtId="0" fontId="85" fillId="33" borderId="29" xfId="0" applyFont="1" applyFill="1" applyBorder="1" applyAlignment="1">
      <alignment horizontal="left" wrapText="1"/>
    </xf>
    <xf numFmtId="2" fontId="83" fillId="33" borderId="31" xfId="0" applyNumberFormat="1" applyFont="1" applyFill="1" applyBorder="1" applyAlignment="1">
      <alignment horizontal="left"/>
    </xf>
    <xf numFmtId="172" fontId="83" fillId="33" borderId="28" xfId="0" applyNumberFormat="1" applyFont="1" applyFill="1" applyBorder="1" applyAlignment="1">
      <alignment horizontal="left"/>
    </xf>
    <xf numFmtId="172" fontId="83" fillId="33" borderId="29" xfId="0" applyNumberFormat="1" applyFont="1" applyFill="1" applyBorder="1" applyAlignment="1">
      <alignment horizontal="left"/>
    </xf>
    <xf numFmtId="172" fontId="83" fillId="33" borderId="30" xfId="0" applyNumberFormat="1" applyFont="1" applyFill="1" applyBorder="1" applyAlignment="1">
      <alignment horizontal="left"/>
    </xf>
    <xf numFmtId="0" fontId="83" fillId="33" borderId="28" xfId="0" applyFont="1" applyFill="1" applyBorder="1" applyAlignment="1">
      <alignment horizontal="left"/>
    </xf>
    <xf numFmtId="0" fontId="24" fillId="33" borderId="28" xfId="0" applyFont="1" applyFill="1" applyBorder="1" applyAlignment="1">
      <alignment horizontal="left"/>
    </xf>
    <xf numFmtId="0" fontId="24" fillId="33" borderId="28" xfId="0" applyFont="1" applyFill="1" applyBorder="1" applyAlignment="1" applyProtection="1">
      <alignment horizontal="left"/>
      <protection locked="0"/>
    </xf>
    <xf numFmtId="0" fontId="85" fillId="33" borderId="30" xfId="0" applyFont="1" applyFill="1" applyBorder="1" applyAlignment="1" applyProtection="1">
      <alignment horizontal="left"/>
      <protection locked="0"/>
    </xf>
    <xf numFmtId="0" fontId="81" fillId="52" borderId="0" xfId="0" applyFont="1" applyFill="1" applyAlignment="1">
      <alignment horizontal="left"/>
    </xf>
    <xf numFmtId="0" fontId="0" fillId="0" borderId="0" xfId="0" applyAlignment="1"/>
    <xf numFmtId="0" fontId="23" fillId="65" borderId="130" xfId="0" applyFont="1" applyFill="1" applyBorder="1" applyAlignment="1">
      <alignment horizontal="center" wrapText="1"/>
    </xf>
    <xf numFmtId="0" fontId="0" fillId="0" borderId="131" xfId="0" applyBorder="1" applyAlignment="1">
      <alignment horizontal="center" wrapText="1"/>
    </xf>
    <xf numFmtId="0" fontId="0" fillId="0" borderId="132" xfId="0" applyBorder="1" applyAlignment="1">
      <alignment horizontal="center" wrapText="1"/>
    </xf>
    <xf numFmtId="0" fontId="23" fillId="65" borderId="133" xfId="0" applyFont="1" applyFill="1" applyBorder="1" applyAlignment="1">
      <alignment horizontal="center" wrapText="1"/>
    </xf>
    <xf numFmtId="0" fontId="0" fillId="0" borderId="134" xfId="0" applyBorder="1" applyAlignment="1">
      <alignment horizontal="center" wrapText="1"/>
    </xf>
    <xf numFmtId="0" fontId="0" fillId="0" borderId="135" xfId="0" applyBorder="1" applyAlignment="1">
      <alignment horizontal="center" wrapText="1"/>
    </xf>
    <xf numFmtId="0" fontId="23" fillId="65" borderId="128" xfId="0" applyFont="1" applyFill="1" applyBorder="1" applyAlignment="1">
      <alignment horizontal="center" wrapText="1"/>
    </xf>
    <xf numFmtId="0" fontId="0" fillId="0" borderId="129" xfId="0" applyBorder="1" applyAlignment="1">
      <alignment horizontal="center" wrapText="1"/>
    </xf>
    <xf numFmtId="0" fontId="21" fillId="0" borderId="66" xfId="0" applyFont="1" applyFill="1" applyBorder="1" applyAlignment="1">
      <alignment vertical="center"/>
    </xf>
    <xf numFmtId="0" fontId="0" fillId="0" borderId="71" xfId="0" applyFill="1" applyBorder="1" applyAlignment="1">
      <alignment vertical="center"/>
    </xf>
    <xf numFmtId="0" fontId="0" fillId="0" borderId="68" xfId="0" applyFill="1" applyBorder="1" applyAlignment="1">
      <alignment vertical="center"/>
    </xf>
    <xf numFmtId="0" fontId="22" fillId="0" borderId="34" xfId="0" applyFont="1" applyFill="1" applyBorder="1" applyAlignment="1">
      <alignment horizontal="left" vertical="top" wrapText="1"/>
    </xf>
    <xf numFmtId="0" fontId="0" fillId="0" borderId="34" xfId="0" applyFill="1" applyBorder="1" applyAlignment="1">
      <alignment horizontal="left" vertical="top" wrapText="1"/>
    </xf>
    <xf numFmtId="0" fontId="22" fillId="0" borderId="64" xfId="0" applyFont="1" applyFill="1" applyBorder="1" applyAlignment="1">
      <alignment horizontal="left" vertical="top" wrapText="1"/>
    </xf>
    <xf numFmtId="0" fontId="21" fillId="0" borderId="57" xfId="0" applyFont="1" applyFill="1" applyBorder="1" applyAlignment="1">
      <alignment horizontal="left" vertical="top" wrapText="1"/>
    </xf>
    <xf numFmtId="0" fontId="0" fillId="0" borderId="57" xfId="0" applyFill="1" applyBorder="1" applyAlignment="1">
      <alignment horizontal="left" vertical="top" wrapText="1"/>
    </xf>
    <xf numFmtId="0" fontId="0" fillId="0" borderId="58" xfId="0" applyFill="1" applyBorder="1" applyAlignment="1">
      <alignment horizontal="left" vertical="top" wrapText="1"/>
    </xf>
    <xf numFmtId="0" fontId="21" fillId="0" borderId="56" xfId="0" applyFont="1" applyFill="1" applyBorder="1" applyAlignment="1">
      <alignment horizontal="left" vertical="top" wrapText="1"/>
    </xf>
    <xf numFmtId="0" fontId="21" fillId="0" borderId="58" xfId="0" applyFont="1" applyFill="1" applyBorder="1" applyAlignment="1">
      <alignment horizontal="left" vertical="top" wrapText="1"/>
    </xf>
    <xf numFmtId="0" fontId="21" fillId="0" borderId="59" xfId="0" applyFont="1" applyFill="1" applyBorder="1" applyAlignment="1">
      <alignment horizontal="center" vertical="top" wrapText="1"/>
    </xf>
    <xf numFmtId="0" fontId="21" fillId="0" borderId="60" xfId="0" applyFont="1" applyFill="1" applyBorder="1" applyAlignment="1">
      <alignment horizontal="center" vertical="top" wrapText="1"/>
    </xf>
    <xf numFmtId="0" fontId="21" fillId="0" borderId="62" xfId="0" applyFont="1" applyFill="1" applyBorder="1" applyAlignment="1">
      <alignment horizontal="center" vertical="top" wrapText="1"/>
    </xf>
    <xf numFmtId="0" fontId="117" fillId="0" borderId="112" xfId="2998" applyFont="1" applyFill="1" applyBorder="1" applyAlignment="1">
      <alignment horizontal="center" vertical="top" wrapText="1"/>
    </xf>
    <xf numFmtId="0" fontId="117" fillId="0" borderId="57" xfId="2998" applyFont="1" applyFill="1" applyBorder="1" applyAlignment="1">
      <alignment horizontal="center" vertical="top" wrapText="1"/>
    </xf>
    <xf numFmtId="0" fontId="95" fillId="0" borderId="102" xfId="0" applyFont="1" applyFill="1" applyBorder="1" applyAlignment="1">
      <alignment horizontal="left" vertical="top" wrapText="1"/>
    </xf>
    <xf numFmtId="0" fontId="95" fillId="0" borderId="103" xfId="0" applyFont="1" applyFill="1" applyBorder="1" applyAlignment="1">
      <alignment horizontal="left" vertical="top" wrapText="1"/>
    </xf>
    <xf numFmtId="0" fontId="95" fillId="0" borderId="104" xfId="0" applyFont="1" applyFill="1" applyBorder="1" applyAlignment="1">
      <alignment horizontal="left" vertical="top" wrapText="1"/>
    </xf>
    <xf numFmtId="0" fontId="21" fillId="0" borderId="0" xfId="0" applyFont="1" applyFill="1" applyAlignment="1">
      <alignment horizontal="left" vertical="top" wrapText="1"/>
    </xf>
    <xf numFmtId="0" fontId="21" fillId="0" borderId="95" xfId="0" applyFont="1" applyFill="1" applyBorder="1" applyAlignment="1">
      <alignment horizontal="left" vertical="top" wrapText="1"/>
    </xf>
    <xf numFmtId="0" fontId="21" fillId="0" borderId="113" xfId="0" applyFont="1" applyFill="1" applyBorder="1" applyAlignment="1">
      <alignment horizontal="center" vertical="top" wrapText="1"/>
    </xf>
    <xf numFmtId="0" fontId="21" fillId="0" borderId="114" xfId="0" applyFont="1" applyFill="1" applyBorder="1" applyAlignment="1">
      <alignment horizontal="center" vertical="top" wrapText="1"/>
    </xf>
    <xf numFmtId="0" fontId="21" fillId="0" borderId="115" xfId="0" applyFont="1" applyFill="1" applyBorder="1" applyAlignment="1">
      <alignment horizontal="center" vertical="top" wrapText="1"/>
    </xf>
    <xf numFmtId="0" fontId="21" fillId="0" borderId="56" xfId="0" applyFont="1" applyFill="1" applyBorder="1" applyAlignment="1">
      <alignment horizontal="center" vertical="top" wrapText="1"/>
    </xf>
    <xf numFmtId="0" fontId="21" fillId="0" borderId="57" xfId="0" applyFont="1" applyFill="1" applyBorder="1" applyAlignment="1">
      <alignment horizontal="center" vertical="top" wrapText="1"/>
    </xf>
    <xf numFmtId="0" fontId="98" fillId="0" borderId="0" xfId="0" applyFont="1" applyFill="1" applyAlignment="1">
      <alignment horizontal="left" vertical="top" wrapText="1"/>
    </xf>
    <xf numFmtId="0" fontId="95" fillId="0" borderId="45" xfId="0" applyFont="1" applyFill="1" applyBorder="1" applyAlignment="1">
      <alignment horizontal="left" vertical="top" wrapText="1"/>
    </xf>
    <xf numFmtId="0" fontId="95" fillId="0" borderId="48" xfId="0" applyFont="1" applyFill="1" applyBorder="1" applyAlignment="1">
      <alignment horizontal="left" vertical="top" wrapText="1"/>
    </xf>
    <xf numFmtId="0" fontId="95" fillId="0" borderId="50" xfId="0" applyFont="1" applyFill="1" applyBorder="1" applyAlignment="1">
      <alignment horizontal="left" vertical="top" wrapText="1"/>
    </xf>
    <xf numFmtId="0" fontId="21" fillId="0" borderId="59" xfId="0" applyFont="1" applyFill="1" applyBorder="1" applyAlignment="1">
      <alignment horizontal="left" vertical="top" wrapText="1"/>
    </xf>
    <xf numFmtId="0" fontId="21" fillId="0" borderId="60" xfId="0" applyFont="1" applyFill="1" applyBorder="1" applyAlignment="1">
      <alignment horizontal="left" vertical="top" wrapText="1"/>
    </xf>
    <xf numFmtId="0" fontId="21" fillId="0" borderId="62" xfId="0" applyFont="1" applyFill="1" applyBorder="1" applyAlignment="1">
      <alignment horizontal="left" vertical="top" wrapText="1"/>
    </xf>
    <xf numFmtId="0" fontId="95" fillId="0" borderId="64" xfId="0" applyFont="1" applyFill="1" applyBorder="1" applyAlignment="1">
      <alignment horizontal="left" vertical="top" wrapText="1"/>
    </xf>
    <xf numFmtId="0" fontId="95" fillId="0" borderId="34" xfId="0" applyFont="1" applyFill="1" applyBorder="1" applyAlignment="1">
      <alignment horizontal="left" vertical="top" wrapText="1"/>
    </xf>
    <xf numFmtId="0" fontId="95" fillId="0" borderId="65" xfId="0" applyFont="1" applyFill="1" applyBorder="1" applyAlignment="1">
      <alignment horizontal="left" vertical="top" wrapText="1"/>
    </xf>
    <xf numFmtId="0" fontId="67" fillId="0" borderId="56" xfId="2998" applyFill="1" applyBorder="1" applyAlignment="1">
      <alignment horizontal="left" vertical="top" wrapText="1"/>
    </xf>
    <xf numFmtId="0" fontId="97" fillId="0" borderId="39" xfId="2998" applyFont="1" applyFill="1" applyBorder="1" applyAlignment="1">
      <alignment horizontal="left" vertical="top" wrapText="1"/>
    </xf>
    <xf numFmtId="0" fontId="95" fillId="0" borderId="66" xfId="0" applyFont="1" applyFill="1" applyBorder="1" applyAlignment="1">
      <alignment horizontal="left" vertical="top" wrapText="1"/>
    </xf>
    <xf numFmtId="0" fontId="22" fillId="0" borderId="45" xfId="0" applyFont="1" applyFill="1" applyBorder="1" applyAlignment="1">
      <alignment horizontal="left" vertical="top" wrapText="1"/>
    </xf>
    <xf numFmtId="0" fontId="21" fillId="0" borderId="33" xfId="0" applyFont="1" applyFill="1" applyBorder="1" applyAlignment="1">
      <alignment horizontal="left" vertical="top" wrapText="1"/>
    </xf>
    <xf numFmtId="0" fontId="95" fillId="0" borderId="27" xfId="0" applyFont="1" applyFill="1" applyBorder="1" applyAlignment="1">
      <alignment horizontal="left" vertical="top" wrapText="1"/>
    </xf>
    <xf numFmtId="0" fontId="21" fillId="0" borderId="99" xfId="0" applyFont="1" applyFill="1" applyBorder="1" applyAlignment="1">
      <alignment horizontal="left" vertical="top" wrapText="1"/>
    </xf>
    <xf numFmtId="0" fontId="21" fillId="0" borderId="100" xfId="0" applyFont="1" applyFill="1" applyBorder="1" applyAlignment="1">
      <alignment horizontal="left" vertical="top" wrapText="1"/>
    </xf>
    <xf numFmtId="0" fontId="21" fillId="0" borderId="113" xfId="0" applyFont="1" applyFill="1" applyBorder="1" applyAlignment="1">
      <alignment horizontal="left" vertical="top" wrapText="1"/>
    </xf>
    <xf numFmtId="0" fontId="21" fillId="0" borderId="115" xfId="0" applyFont="1" applyFill="1" applyBorder="1" applyAlignment="1">
      <alignment horizontal="left" vertical="top" wrapText="1"/>
    </xf>
    <xf numFmtId="0" fontId="67" fillId="0" borderId="0" xfId="2998" applyFill="1" applyAlignment="1">
      <alignment vertical="top" wrapText="1"/>
    </xf>
    <xf numFmtId="0" fontId="98" fillId="0" borderId="0" xfId="0" applyFont="1" applyFill="1" applyAlignment="1">
      <alignment vertical="top" wrapText="1"/>
    </xf>
    <xf numFmtId="0" fontId="21" fillId="0" borderId="46" xfId="0" applyFont="1" applyFill="1" applyBorder="1" applyAlignment="1">
      <alignment horizontal="left" vertical="top" wrapText="1"/>
    </xf>
    <xf numFmtId="0" fontId="21" fillId="0" borderId="51" xfId="0" applyFont="1" applyFill="1" applyBorder="1" applyAlignment="1">
      <alignment horizontal="left" vertical="top" wrapText="1"/>
    </xf>
    <xf numFmtId="0" fontId="67" fillId="0" borderId="39" xfId="2998" applyFill="1" applyBorder="1" applyAlignment="1">
      <alignment horizontal="left" vertical="top" wrapText="1"/>
    </xf>
    <xf numFmtId="0" fontId="97" fillId="0" borderId="57" xfId="2998" applyFont="1" applyFill="1" applyBorder="1" applyAlignment="1">
      <alignment horizontal="left" vertical="top" wrapText="1"/>
    </xf>
    <xf numFmtId="0" fontId="97" fillId="0" borderId="56" xfId="2998" applyFont="1" applyFill="1" applyBorder="1" applyAlignment="1">
      <alignment horizontal="left" vertical="top" wrapText="1"/>
    </xf>
    <xf numFmtId="0" fontId="97" fillId="0" borderId="58" xfId="2998" applyFont="1" applyFill="1" applyBorder="1" applyAlignment="1">
      <alignment horizontal="left" vertical="top" wrapText="1"/>
    </xf>
    <xf numFmtId="0" fontId="92" fillId="0" borderId="57" xfId="0" applyFont="1" applyFill="1" applyBorder="1" applyAlignment="1">
      <alignment horizontal="left" vertical="top" wrapText="1"/>
    </xf>
    <xf numFmtId="0" fontId="92" fillId="0" borderId="58" xfId="0" applyFont="1" applyFill="1" applyBorder="1" applyAlignment="1">
      <alignment horizontal="left" vertical="top" wrapText="1"/>
    </xf>
    <xf numFmtId="0" fontId="92" fillId="0" borderId="59" xfId="0" applyFont="1" applyFill="1" applyBorder="1" applyAlignment="1">
      <alignment horizontal="left" vertical="top" wrapText="1"/>
    </xf>
    <xf numFmtId="0" fontId="92" fillId="0" borderId="60" xfId="0" applyFont="1" applyFill="1" applyBorder="1" applyAlignment="1">
      <alignment horizontal="left" vertical="top" wrapText="1"/>
    </xf>
    <xf numFmtId="0" fontId="92" fillId="0" borderId="62" xfId="0" applyFont="1" applyFill="1" applyBorder="1" applyAlignment="1">
      <alignment horizontal="left" vertical="top" wrapText="1"/>
    </xf>
    <xf numFmtId="0" fontId="92" fillId="0" borderId="0" xfId="0" applyFont="1" applyFill="1" applyAlignment="1">
      <alignment horizontal="left" vertical="top"/>
    </xf>
    <xf numFmtId="0" fontId="95" fillId="0" borderId="64" xfId="0" applyFont="1" applyFill="1" applyBorder="1" applyAlignment="1">
      <alignment horizontal="left" vertical="top"/>
    </xf>
    <xf numFmtId="0" fontId="95" fillId="0" borderId="34" xfId="0" applyFont="1" applyFill="1" applyBorder="1" applyAlignment="1">
      <alignment horizontal="left" vertical="top"/>
    </xf>
    <xf numFmtId="0" fontId="95" fillId="0" borderId="65" xfId="0" applyFont="1" applyFill="1" applyBorder="1" applyAlignment="1">
      <alignment horizontal="left" vertical="top"/>
    </xf>
    <xf numFmtId="0" fontId="0" fillId="0" borderId="0" xfId="0" applyFill="1" applyAlignment="1">
      <alignment horizontal="left" vertical="top" wrapText="1"/>
    </xf>
    <xf numFmtId="0" fontId="95" fillId="0" borderId="69" xfId="0" applyFont="1" applyFill="1" applyBorder="1" applyAlignment="1">
      <alignment horizontal="left" vertical="top" wrapText="1"/>
    </xf>
    <xf numFmtId="0" fontId="95" fillId="0" borderId="71" xfId="0" applyFont="1" applyFill="1" applyBorder="1" applyAlignment="1">
      <alignment horizontal="left" vertical="top" wrapText="1"/>
    </xf>
    <xf numFmtId="0" fontId="95" fillId="0" borderId="68" xfId="0" applyFont="1" applyFill="1" applyBorder="1" applyAlignment="1">
      <alignment horizontal="left" vertical="top" wrapText="1"/>
    </xf>
    <xf numFmtId="0" fontId="21" fillId="0" borderId="63" xfId="0" applyFont="1" applyFill="1" applyBorder="1" applyAlignment="1">
      <alignment horizontal="left" vertical="top" wrapText="1"/>
    </xf>
    <xf numFmtId="0" fontId="21" fillId="0" borderId="56" xfId="0" applyFont="1" applyFill="1" applyBorder="1" applyAlignment="1">
      <alignment vertical="top" wrapText="1"/>
    </xf>
    <xf numFmtId="0" fontId="0" fillId="0" borderId="57" xfId="0" applyFill="1" applyBorder="1" applyAlignment="1">
      <alignment vertical="top" wrapText="1"/>
    </xf>
    <xf numFmtId="0" fontId="0" fillId="0" borderId="63" xfId="0" applyFill="1" applyBorder="1" applyAlignment="1">
      <alignment vertical="top" wrapText="1"/>
    </xf>
    <xf numFmtId="0" fontId="21" fillId="0" borderId="49" xfId="0" applyFont="1" applyFill="1" applyBorder="1" applyAlignment="1">
      <alignment horizontal="left" vertical="top"/>
    </xf>
    <xf numFmtId="0" fontId="97" fillId="0" borderId="33" xfId="2998" applyFont="1" applyFill="1" applyBorder="1" applyAlignment="1">
      <alignment horizontal="left" vertical="top" wrapText="1"/>
    </xf>
    <xf numFmtId="0" fontId="21" fillId="0" borderId="67" xfId="0" applyFont="1" applyFill="1" applyBorder="1" applyAlignment="1">
      <alignment horizontal="left" vertical="top" wrapText="1"/>
    </xf>
    <xf numFmtId="0" fontId="97" fillId="0" borderId="63" xfId="2998" applyFont="1" applyFill="1" applyBorder="1" applyAlignment="1">
      <alignment horizontal="left" vertical="top" wrapText="1"/>
    </xf>
    <xf numFmtId="0" fontId="98" fillId="0" borderId="57" xfId="0" applyFont="1" applyFill="1" applyBorder="1" applyAlignment="1">
      <alignment horizontal="left" wrapText="1"/>
    </xf>
    <xf numFmtId="0" fontId="98" fillId="0" borderId="63" xfId="0" applyFont="1" applyFill="1" applyBorder="1" applyAlignment="1">
      <alignment horizontal="left" wrapText="1"/>
    </xf>
    <xf numFmtId="0" fontId="21" fillId="0" borderId="61" xfId="0" applyFont="1" applyFill="1" applyBorder="1" applyAlignment="1">
      <alignment horizontal="left" vertical="top" wrapText="1"/>
    </xf>
    <xf numFmtId="0" fontId="69" fillId="33" borderId="92" xfId="0" applyFont="1" applyFill="1" applyBorder="1" applyAlignment="1">
      <alignment horizontal="left"/>
    </xf>
    <xf numFmtId="0" fontId="69" fillId="33" borderId="93" xfId="0" applyFont="1" applyFill="1" applyBorder="1" applyAlignment="1">
      <alignment horizontal="left"/>
    </xf>
    <xf numFmtId="0" fontId="0" fillId="0" borderId="0" xfId="0" applyAlignment="1">
      <alignment horizontal="center"/>
    </xf>
    <xf numFmtId="0" fontId="0" fillId="0" borderId="0" xfId="0" applyAlignment="1">
      <alignment horizontal="center" wrapText="1"/>
    </xf>
  </cellXfs>
  <cellStyles count="3002">
    <cellStyle name="20% - Accent1" xfId="19" builtinId="30" customBuiltin="1"/>
    <cellStyle name="20% - Accent1 10" xfId="637" xr:uid="{00000000-0005-0000-0000-000001000000}"/>
    <cellStyle name="20% - Accent1 11" xfId="691" xr:uid="{00000000-0005-0000-0000-000002000000}"/>
    <cellStyle name="20% - Accent1 11 2" xfId="1774" xr:uid="{00000000-0005-0000-0000-000003000000}"/>
    <cellStyle name="20% - Accent1 12" xfId="44" xr:uid="{00000000-0005-0000-0000-000004000000}"/>
    <cellStyle name="20% - Accent1 13" xfId="1748" xr:uid="{00000000-0005-0000-0000-000005000000}"/>
    <cellStyle name="20% - Accent1 14" xfId="1727" xr:uid="{00000000-0005-0000-0000-000006000000}"/>
    <cellStyle name="20% - Accent1 15" xfId="1819" xr:uid="{00000000-0005-0000-0000-000007000000}"/>
    <cellStyle name="20% - Accent1 2" xfId="230" xr:uid="{00000000-0005-0000-0000-000008000000}"/>
    <cellStyle name="20% - Accent1 3" xfId="308" xr:uid="{00000000-0005-0000-0000-000009000000}"/>
    <cellStyle name="20% - Accent1 3 2" xfId="529" xr:uid="{00000000-0005-0000-0000-00000A000000}"/>
    <cellStyle name="20% - Accent1 4" xfId="360" xr:uid="{00000000-0005-0000-0000-00000B000000}"/>
    <cellStyle name="20% - Accent1 5" xfId="342" xr:uid="{00000000-0005-0000-0000-00000C000000}"/>
    <cellStyle name="20% - Accent1 6" xfId="423" xr:uid="{00000000-0005-0000-0000-00000D000000}"/>
    <cellStyle name="20% - Accent1 7" xfId="473" xr:uid="{00000000-0005-0000-0000-00000E000000}"/>
    <cellStyle name="20% - Accent1 8" xfId="558" xr:uid="{00000000-0005-0000-0000-00000F000000}"/>
    <cellStyle name="20% - Accent1 9" xfId="502" xr:uid="{00000000-0005-0000-0000-000010000000}"/>
    <cellStyle name="20% - Accent2" xfId="23" builtinId="34" customBuiltin="1"/>
    <cellStyle name="20% - Accent2 10" xfId="663" xr:uid="{00000000-0005-0000-0000-000012000000}"/>
    <cellStyle name="20% - Accent2 11" xfId="693" xr:uid="{00000000-0005-0000-0000-000013000000}"/>
    <cellStyle name="20% - Accent2 11 2" xfId="1738" xr:uid="{00000000-0005-0000-0000-000014000000}"/>
    <cellStyle name="20% - Accent2 12" xfId="45" xr:uid="{00000000-0005-0000-0000-000015000000}"/>
    <cellStyle name="20% - Accent2 13" xfId="1606" xr:uid="{00000000-0005-0000-0000-000016000000}"/>
    <cellStyle name="20% - Accent2 14" xfId="1516" xr:uid="{00000000-0005-0000-0000-000017000000}"/>
    <cellStyle name="20% - Accent2 15" xfId="1821" xr:uid="{00000000-0005-0000-0000-000018000000}"/>
    <cellStyle name="20% - Accent2 2" xfId="229" xr:uid="{00000000-0005-0000-0000-000019000000}"/>
    <cellStyle name="20% - Accent2 3" xfId="312" xr:uid="{00000000-0005-0000-0000-00001A000000}"/>
    <cellStyle name="20% - Accent2 3 2" xfId="531" xr:uid="{00000000-0005-0000-0000-00001B000000}"/>
    <cellStyle name="20% - Accent2 4" xfId="361" xr:uid="{00000000-0005-0000-0000-00001C000000}"/>
    <cellStyle name="20% - Accent2 5" xfId="345" xr:uid="{00000000-0005-0000-0000-00001D000000}"/>
    <cellStyle name="20% - Accent2 6" xfId="422" xr:uid="{00000000-0005-0000-0000-00001E000000}"/>
    <cellStyle name="20% - Accent2 7" xfId="526" xr:uid="{00000000-0005-0000-0000-00001F000000}"/>
    <cellStyle name="20% - Accent2 8" xfId="571" xr:uid="{00000000-0005-0000-0000-000020000000}"/>
    <cellStyle name="20% - Accent2 9" xfId="515" xr:uid="{00000000-0005-0000-0000-000021000000}"/>
    <cellStyle name="20% - Accent3" xfId="27" builtinId="38" customBuiltin="1"/>
    <cellStyle name="20% - Accent3 10" xfId="614" xr:uid="{00000000-0005-0000-0000-000023000000}"/>
    <cellStyle name="20% - Accent3 11" xfId="695" xr:uid="{00000000-0005-0000-0000-000024000000}"/>
    <cellStyle name="20% - Accent3 11 2" xfId="1475" xr:uid="{00000000-0005-0000-0000-000025000000}"/>
    <cellStyle name="20% - Accent3 12" xfId="46" xr:uid="{00000000-0005-0000-0000-000026000000}"/>
    <cellStyle name="20% - Accent3 13" xfId="1793" xr:uid="{00000000-0005-0000-0000-000027000000}"/>
    <cellStyle name="20% - Accent3 14" xfId="1755" xr:uid="{00000000-0005-0000-0000-000028000000}"/>
    <cellStyle name="20% - Accent3 15" xfId="1823" xr:uid="{00000000-0005-0000-0000-000029000000}"/>
    <cellStyle name="20% - Accent3 2" xfId="228" xr:uid="{00000000-0005-0000-0000-00002A000000}"/>
    <cellStyle name="20% - Accent3 3" xfId="316" xr:uid="{00000000-0005-0000-0000-00002B000000}"/>
    <cellStyle name="20% - Accent3 3 2" xfId="534" xr:uid="{00000000-0005-0000-0000-00002C000000}"/>
    <cellStyle name="20% - Accent3 4" xfId="362" xr:uid="{00000000-0005-0000-0000-00002D000000}"/>
    <cellStyle name="20% - Accent3 5" xfId="347" xr:uid="{00000000-0005-0000-0000-00002E000000}"/>
    <cellStyle name="20% - Accent3 6" xfId="421" xr:uid="{00000000-0005-0000-0000-00002F000000}"/>
    <cellStyle name="20% - Accent3 7" xfId="333" xr:uid="{00000000-0005-0000-0000-000030000000}"/>
    <cellStyle name="20% - Accent3 8" xfId="608" xr:uid="{00000000-0005-0000-0000-000031000000}"/>
    <cellStyle name="20% - Accent3 9" xfId="648" xr:uid="{00000000-0005-0000-0000-000032000000}"/>
    <cellStyle name="20% - Accent4" xfId="31" builtinId="42" customBuiltin="1"/>
    <cellStyle name="20% - Accent4 10" xfId="682" xr:uid="{00000000-0005-0000-0000-000034000000}"/>
    <cellStyle name="20% - Accent4 11" xfId="697" xr:uid="{00000000-0005-0000-0000-000035000000}"/>
    <cellStyle name="20% - Accent4 11 2" xfId="1679" xr:uid="{00000000-0005-0000-0000-000036000000}"/>
    <cellStyle name="20% - Accent4 12" xfId="47" xr:uid="{00000000-0005-0000-0000-000037000000}"/>
    <cellStyle name="20% - Accent4 13" xfId="1655" xr:uid="{00000000-0005-0000-0000-000038000000}"/>
    <cellStyle name="20% - Accent4 14" xfId="1693" xr:uid="{00000000-0005-0000-0000-000039000000}"/>
    <cellStyle name="20% - Accent4 15" xfId="1825" xr:uid="{00000000-0005-0000-0000-00003A000000}"/>
    <cellStyle name="20% - Accent4 2" xfId="227" xr:uid="{00000000-0005-0000-0000-00003B000000}"/>
    <cellStyle name="20% - Accent4 3" xfId="320" xr:uid="{00000000-0005-0000-0000-00003C000000}"/>
    <cellStyle name="20% - Accent4 3 2" xfId="536" xr:uid="{00000000-0005-0000-0000-00003D000000}"/>
    <cellStyle name="20% - Accent4 4" xfId="363" xr:uid="{00000000-0005-0000-0000-00003E000000}"/>
    <cellStyle name="20% - Accent4 5" xfId="350" xr:uid="{00000000-0005-0000-0000-00003F000000}"/>
    <cellStyle name="20% - Accent4 6" xfId="420" xr:uid="{00000000-0005-0000-0000-000040000000}"/>
    <cellStyle name="20% - Accent4 7" xfId="472" xr:uid="{00000000-0005-0000-0000-000041000000}"/>
    <cellStyle name="20% - Accent4 8" xfId="649" xr:uid="{00000000-0005-0000-0000-000042000000}"/>
    <cellStyle name="20% - Accent4 9" xfId="578" xr:uid="{00000000-0005-0000-0000-000043000000}"/>
    <cellStyle name="20% - Accent5" xfId="35" builtinId="46" customBuiltin="1"/>
    <cellStyle name="20% - Accent5 10" xfId="642" xr:uid="{00000000-0005-0000-0000-000045000000}"/>
    <cellStyle name="20% - Accent5 11" xfId="699" xr:uid="{00000000-0005-0000-0000-000046000000}"/>
    <cellStyle name="20% - Accent5 11 2" xfId="1749" xr:uid="{00000000-0005-0000-0000-000047000000}"/>
    <cellStyle name="20% - Accent5 12" xfId="48" xr:uid="{00000000-0005-0000-0000-000048000000}"/>
    <cellStyle name="20% - Accent5 13" xfId="1776" xr:uid="{00000000-0005-0000-0000-000049000000}"/>
    <cellStyle name="20% - Accent5 14" xfId="1783" xr:uid="{00000000-0005-0000-0000-00004A000000}"/>
    <cellStyle name="20% - Accent5 15" xfId="1827" xr:uid="{00000000-0005-0000-0000-00004B000000}"/>
    <cellStyle name="20% - Accent5 2" xfId="226" xr:uid="{00000000-0005-0000-0000-00004C000000}"/>
    <cellStyle name="20% - Accent5 3" xfId="324" xr:uid="{00000000-0005-0000-0000-00004D000000}"/>
    <cellStyle name="20% - Accent5 3 2" xfId="539" xr:uid="{00000000-0005-0000-0000-00004E000000}"/>
    <cellStyle name="20% - Accent5 4" xfId="364" xr:uid="{00000000-0005-0000-0000-00004F000000}"/>
    <cellStyle name="20% - Accent5 5" xfId="353" xr:uid="{00000000-0005-0000-0000-000050000000}"/>
    <cellStyle name="20% - Accent5 6" xfId="486" xr:uid="{00000000-0005-0000-0000-000051000000}"/>
    <cellStyle name="20% - Accent5 7" xfId="520" xr:uid="{00000000-0005-0000-0000-000052000000}"/>
    <cellStyle name="20% - Accent5 8" xfId="640" xr:uid="{00000000-0005-0000-0000-000053000000}"/>
    <cellStyle name="20% - Accent5 9" xfId="664" xr:uid="{00000000-0005-0000-0000-000054000000}"/>
    <cellStyle name="20% - Accent6" xfId="39" builtinId="50" customBuiltin="1"/>
    <cellStyle name="20% - Accent6 10" xfId="632" xr:uid="{00000000-0005-0000-0000-000056000000}"/>
    <cellStyle name="20% - Accent6 11" xfId="701" xr:uid="{00000000-0005-0000-0000-000057000000}"/>
    <cellStyle name="20% - Accent6 11 2" xfId="1771" xr:uid="{00000000-0005-0000-0000-000058000000}"/>
    <cellStyle name="20% - Accent6 12" xfId="49" xr:uid="{00000000-0005-0000-0000-000059000000}"/>
    <cellStyle name="20% - Accent6 13" xfId="1465" xr:uid="{00000000-0005-0000-0000-00005A000000}"/>
    <cellStyle name="20% - Accent6 14" xfId="1784" xr:uid="{00000000-0005-0000-0000-00005B000000}"/>
    <cellStyle name="20% - Accent6 15" xfId="1829" xr:uid="{00000000-0005-0000-0000-00005C000000}"/>
    <cellStyle name="20% - Accent6 2" xfId="225" xr:uid="{00000000-0005-0000-0000-00005D000000}"/>
    <cellStyle name="20% - Accent6 3" xfId="328" xr:uid="{00000000-0005-0000-0000-00005E000000}"/>
    <cellStyle name="20% - Accent6 3 2" xfId="542" xr:uid="{00000000-0005-0000-0000-00005F000000}"/>
    <cellStyle name="20% - Accent6 4" xfId="365" xr:uid="{00000000-0005-0000-0000-000060000000}"/>
    <cellStyle name="20% - Accent6 5" xfId="357" xr:uid="{00000000-0005-0000-0000-000061000000}"/>
    <cellStyle name="20% - Accent6 6" xfId="452" xr:uid="{00000000-0005-0000-0000-000062000000}"/>
    <cellStyle name="20% - Accent6 7" xfId="610" xr:uid="{00000000-0005-0000-0000-000063000000}"/>
    <cellStyle name="20% - Accent6 8" xfId="572" xr:uid="{00000000-0005-0000-0000-000064000000}"/>
    <cellStyle name="20% - Accent6 9" xfId="605" xr:uid="{00000000-0005-0000-0000-000065000000}"/>
    <cellStyle name="40% - Accent1" xfId="20" builtinId="31" customBuiltin="1"/>
    <cellStyle name="40% - Accent1 10" xfId="533" xr:uid="{00000000-0005-0000-0000-000067000000}"/>
    <cellStyle name="40% - Accent1 11" xfId="692" xr:uid="{00000000-0005-0000-0000-000068000000}"/>
    <cellStyle name="40% - Accent1 11 2" xfId="1602" xr:uid="{00000000-0005-0000-0000-000069000000}"/>
    <cellStyle name="40% - Accent1 12" xfId="50" xr:uid="{00000000-0005-0000-0000-00006A000000}"/>
    <cellStyle name="40% - Accent1 13" xfId="1624" xr:uid="{00000000-0005-0000-0000-00006B000000}"/>
    <cellStyle name="40% - Accent1 14" xfId="1550" xr:uid="{00000000-0005-0000-0000-00006C000000}"/>
    <cellStyle name="40% - Accent1 15" xfId="1820" xr:uid="{00000000-0005-0000-0000-00006D000000}"/>
    <cellStyle name="40% - Accent1 2" xfId="224" xr:uid="{00000000-0005-0000-0000-00006E000000}"/>
    <cellStyle name="40% - Accent1 3" xfId="309" xr:uid="{00000000-0005-0000-0000-00006F000000}"/>
    <cellStyle name="40% - Accent1 3 2" xfId="530" xr:uid="{00000000-0005-0000-0000-000070000000}"/>
    <cellStyle name="40% - Accent1 4" xfId="366" xr:uid="{00000000-0005-0000-0000-000071000000}"/>
    <cellStyle name="40% - Accent1 5" xfId="343" xr:uid="{00000000-0005-0000-0000-000072000000}"/>
    <cellStyle name="40% - Accent1 6" xfId="523" xr:uid="{00000000-0005-0000-0000-000073000000}"/>
    <cellStyle name="40% - Accent1 7" xfId="554" xr:uid="{00000000-0005-0000-0000-000074000000}"/>
    <cellStyle name="40% - Accent1 8" xfId="644" xr:uid="{00000000-0005-0000-0000-000075000000}"/>
    <cellStyle name="40% - Accent1 9" xfId="615" xr:uid="{00000000-0005-0000-0000-000076000000}"/>
    <cellStyle name="40% - Accent2" xfId="24" builtinId="35" customBuiltin="1"/>
    <cellStyle name="40% - Accent2 10" xfId="548" xr:uid="{00000000-0005-0000-0000-000078000000}"/>
    <cellStyle name="40% - Accent2 11" xfId="694" xr:uid="{00000000-0005-0000-0000-000079000000}"/>
    <cellStyle name="40% - Accent2 11 2" xfId="1508" xr:uid="{00000000-0005-0000-0000-00007A000000}"/>
    <cellStyle name="40% - Accent2 12" xfId="51" xr:uid="{00000000-0005-0000-0000-00007B000000}"/>
    <cellStyle name="40% - Accent2 13" xfId="1794" xr:uid="{00000000-0005-0000-0000-00007C000000}"/>
    <cellStyle name="40% - Accent2 14" xfId="1518" xr:uid="{00000000-0005-0000-0000-00007D000000}"/>
    <cellStyle name="40% - Accent2 15" xfId="1822" xr:uid="{00000000-0005-0000-0000-00007E000000}"/>
    <cellStyle name="40% - Accent2 2" xfId="223" xr:uid="{00000000-0005-0000-0000-00007F000000}"/>
    <cellStyle name="40% - Accent2 3" xfId="313" xr:uid="{00000000-0005-0000-0000-000080000000}"/>
    <cellStyle name="40% - Accent2 3 2" xfId="532" xr:uid="{00000000-0005-0000-0000-000081000000}"/>
    <cellStyle name="40% - Accent2 4" xfId="367" xr:uid="{00000000-0005-0000-0000-000082000000}"/>
    <cellStyle name="40% - Accent2 5" xfId="346" xr:uid="{00000000-0005-0000-0000-000083000000}"/>
    <cellStyle name="40% - Accent2 6" xfId="500" xr:uid="{00000000-0005-0000-0000-000084000000}"/>
    <cellStyle name="40% - Accent2 7" xfId="468" xr:uid="{00000000-0005-0000-0000-000085000000}"/>
    <cellStyle name="40% - Accent2 8" xfId="633" xr:uid="{00000000-0005-0000-0000-000086000000}"/>
    <cellStyle name="40% - Accent2 9" xfId="545" xr:uid="{00000000-0005-0000-0000-000087000000}"/>
    <cellStyle name="40% - Accent3" xfId="28" builtinId="39" customBuiltin="1"/>
    <cellStyle name="40% - Accent3 10" xfId="586" xr:uid="{00000000-0005-0000-0000-000089000000}"/>
    <cellStyle name="40% - Accent3 11" xfId="696" xr:uid="{00000000-0005-0000-0000-00008A000000}"/>
    <cellStyle name="40% - Accent3 11 2" xfId="1717" xr:uid="{00000000-0005-0000-0000-00008B000000}"/>
    <cellStyle name="40% - Accent3 12" xfId="52" xr:uid="{00000000-0005-0000-0000-00008C000000}"/>
    <cellStyle name="40% - Accent3 13" xfId="1608" xr:uid="{00000000-0005-0000-0000-00008D000000}"/>
    <cellStyle name="40% - Accent3 14" xfId="1788" xr:uid="{00000000-0005-0000-0000-00008E000000}"/>
    <cellStyle name="40% - Accent3 15" xfId="1824" xr:uid="{00000000-0005-0000-0000-00008F000000}"/>
    <cellStyle name="40% - Accent3 2" xfId="222" xr:uid="{00000000-0005-0000-0000-000090000000}"/>
    <cellStyle name="40% - Accent3 3" xfId="317" xr:uid="{00000000-0005-0000-0000-000091000000}"/>
    <cellStyle name="40% - Accent3 3 2" xfId="535" xr:uid="{00000000-0005-0000-0000-000092000000}"/>
    <cellStyle name="40% - Accent3 4" xfId="368" xr:uid="{00000000-0005-0000-0000-000093000000}"/>
    <cellStyle name="40% - Accent3 5" xfId="348" xr:uid="{00000000-0005-0000-0000-000094000000}"/>
    <cellStyle name="40% - Accent3 6" xfId="485" xr:uid="{00000000-0005-0000-0000-000095000000}"/>
    <cellStyle name="40% - Accent3 7" xfId="609" xr:uid="{00000000-0005-0000-0000-000096000000}"/>
    <cellStyle name="40% - Accent3 8" xfId="611" xr:uid="{00000000-0005-0000-0000-000097000000}"/>
    <cellStyle name="40% - Accent3 9" xfId="634" xr:uid="{00000000-0005-0000-0000-000098000000}"/>
    <cellStyle name="40% - Accent4" xfId="32" builtinId="43" customBuiltin="1"/>
    <cellStyle name="40% - Accent4 10" xfId="547" xr:uid="{00000000-0005-0000-0000-00009A000000}"/>
    <cellStyle name="40% - Accent4 11" xfId="698" xr:uid="{00000000-0005-0000-0000-00009B000000}"/>
    <cellStyle name="40% - Accent4 11 2" xfId="1651" xr:uid="{00000000-0005-0000-0000-00009C000000}"/>
    <cellStyle name="40% - Accent4 12" xfId="53" xr:uid="{00000000-0005-0000-0000-00009D000000}"/>
    <cellStyle name="40% - Accent4 13" xfId="1604" xr:uid="{00000000-0005-0000-0000-00009E000000}"/>
    <cellStyle name="40% - Accent4 14" xfId="1689" xr:uid="{00000000-0005-0000-0000-00009F000000}"/>
    <cellStyle name="40% - Accent4 15" xfId="1826" xr:uid="{00000000-0005-0000-0000-0000A0000000}"/>
    <cellStyle name="40% - Accent4 2" xfId="221" xr:uid="{00000000-0005-0000-0000-0000A1000000}"/>
    <cellStyle name="40% - Accent4 3" xfId="321" xr:uid="{00000000-0005-0000-0000-0000A2000000}"/>
    <cellStyle name="40% - Accent4 3 2" xfId="537" xr:uid="{00000000-0005-0000-0000-0000A3000000}"/>
    <cellStyle name="40% - Accent4 4" xfId="369" xr:uid="{00000000-0005-0000-0000-0000A4000000}"/>
    <cellStyle name="40% - Accent4 5" xfId="351" xr:uid="{00000000-0005-0000-0000-0000A5000000}"/>
    <cellStyle name="40% - Accent4 6" xfId="511" xr:uid="{00000000-0005-0000-0000-0000A6000000}"/>
    <cellStyle name="40% - Accent4 7" xfId="621" xr:uid="{00000000-0005-0000-0000-0000A7000000}"/>
    <cellStyle name="40% - Accent4 8" xfId="589" xr:uid="{00000000-0005-0000-0000-0000A8000000}"/>
    <cellStyle name="40% - Accent4 9" xfId="646" xr:uid="{00000000-0005-0000-0000-0000A9000000}"/>
    <cellStyle name="40% - Accent5" xfId="36" builtinId="47" customBuiltin="1"/>
    <cellStyle name="40% - Accent5 10" xfId="538" xr:uid="{00000000-0005-0000-0000-0000AB000000}"/>
    <cellStyle name="40% - Accent5 11" xfId="700" xr:uid="{00000000-0005-0000-0000-0000AC000000}"/>
    <cellStyle name="40% - Accent5 11 2" xfId="1558" xr:uid="{00000000-0005-0000-0000-0000AD000000}"/>
    <cellStyle name="40% - Accent5 12" xfId="54" xr:uid="{00000000-0005-0000-0000-0000AE000000}"/>
    <cellStyle name="40% - Accent5 13" xfId="1777" xr:uid="{00000000-0005-0000-0000-0000AF000000}"/>
    <cellStyle name="40% - Accent5 14" xfId="1536" xr:uid="{00000000-0005-0000-0000-0000B0000000}"/>
    <cellStyle name="40% - Accent5 15" xfId="1828" xr:uid="{00000000-0005-0000-0000-0000B1000000}"/>
    <cellStyle name="40% - Accent5 2" xfId="220" xr:uid="{00000000-0005-0000-0000-0000B2000000}"/>
    <cellStyle name="40% - Accent5 3" xfId="325" xr:uid="{00000000-0005-0000-0000-0000B3000000}"/>
    <cellStyle name="40% - Accent5 3 2" xfId="540" xr:uid="{00000000-0005-0000-0000-0000B4000000}"/>
    <cellStyle name="40% - Accent5 4" xfId="370" xr:uid="{00000000-0005-0000-0000-0000B5000000}"/>
    <cellStyle name="40% - Accent5 5" xfId="354" xr:uid="{00000000-0005-0000-0000-0000B6000000}"/>
    <cellStyle name="40% - Accent5 6" xfId="437" xr:uid="{00000000-0005-0000-0000-0000B7000000}"/>
    <cellStyle name="40% - Accent5 7" xfId="478" xr:uid="{00000000-0005-0000-0000-0000B8000000}"/>
    <cellStyle name="40% - Accent5 8" xfId="655" xr:uid="{00000000-0005-0000-0000-0000B9000000}"/>
    <cellStyle name="40% - Accent5 9" xfId="616" xr:uid="{00000000-0005-0000-0000-0000BA000000}"/>
    <cellStyle name="40% - Accent6" xfId="40" builtinId="51" customBuiltin="1"/>
    <cellStyle name="40% - Accent6 10" xfId="647" xr:uid="{00000000-0005-0000-0000-0000BC000000}"/>
    <cellStyle name="40% - Accent6 11" xfId="702" xr:uid="{00000000-0005-0000-0000-0000BD000000}"/>
    <cellStyle name="40% - Accent6 11 2" xfId="1747" xr:uid="{00000000-0005-0000-0000-0000BE000000}"/>
    <cellStyle name="40% - Accent6 12" xfId="55" xr:uid="{00000000-0005-0000-0000-0000BF000000}"/>
    <cellStyle name="40% - Accent6 13" xfId="1562" xr:uid="{00000000-0005-0000-0000-0000C0000000}"/>
    <cellStyle name="40% - Accent6 14" xfId="1710" xr:uid="{00000000-0005-0000-0000-0000C1000000}"/>
    <cellStyle name="40% - Accent6 15" xfId="1830" xr:uid="{00000000-0005-0000-0000-0000C2000000}"/>
    <cellStyle name="40% - Accent6 2" xfId="219" xr:uid="{00000000-0005-0000-0000-0000C3000000}"/>
    <cellStyle name="40% - Accent6 3" xfId="329" xr:uid="{00000000-0005-0000-0000-0000C4000000}"/>
    <cellStyle name="40% - Accent6 3 2" xfId="543" xr:uid="{00000000-0005-0000-0000-0000C5000000}"/>
    <cellStyle name="40% - Accent6 4" xfId="371" xr:uid="{00000000-0005-0000-0000-0000C6000000}"/>
    <cellStyle name="40% - Accent6 5" xfId="358" xr:uid="{00000000-0005-0000-0000-0000C7000000}"/>
    <cellStyle name="40% - Accent6 6" xfId="337" xr:uid="{00000000-0005-0000-0000-0000C8000000}"/>
    <cellStyle name="40% - Accent6 7" xfId="613" xr:uid="{00000000-0005-0000-0000-0000C9000000}"/>
    <cellStyle name="40% - Accent6 8" xfId="479" xr:uid="{00000000-0005-0000-0000-0000CA000000}"/>
    <cellStyle name="40% - Accent6 9" xfId="592" xr:uid="{00000000-0005-0000-0000-0000CB000000}"/>
    <cellStyle name="60% - Accent1" xfId="21" builtinId="32" customBuiltin="1"/>
    <cellStyle name="60% - Accent1 10" xfId="56" xr:uid="{00000000-0005-0000-0000-0000CD000000}"/>
    <cellStyle name="60% - Accent1 11" xfId="1757" xr:uid="{00000000-0005-0000-0000-0000CE000000}"/>
    <cellStyle name="60% - Accent1 12" xfId="1533" xr:uid="{00000000-0005-0000-0000-0000CF000000}"/>
    <cellStyle name="60% - Accent1 13" xfId="1739" xr:uid="{00000000-0005-0000-0000-0000D0000000}"/>
    <cellStyle name="60% - Accent1 2" xfId="218" xr:uid="{00000000-0005-0000-0000-0000D1000000}"/>
    <cellStyle name="60% - Accent1 3" xfId="310" xr:uid="{00000000-0005-0000-0000-0000D2000000}"/>
    <cellStyle name="60% - Accent1 4" xfId="372" xr:uid="{00000000-0005-0000-0000-0000D3000000}"/>
    <cellStyle name="60% - Accent1 5" xfId="499" xr:uid="{00000000-0005-0000-0000-0000D4000000}"/>
    <cellStyle name="60% - Accent1 6" xfId="626" xr:uid="{00000000-0005-0000-0000-0000D5000000}"/>
    <cellStyle name="60% - Accent1 7" xfId="650" xr:uid="{00000000-0005-0000-0000-0000D6000000}"/>
    <cellStyle name="60% - Accent1 8" xfId="657" xr:uid="{00000000-0005-0000-0000-0000D7000000}"/>
    <cellStyle name="60% - Accent1 9" xfId="594" xr:uid="{00000000-0005-0000-0000-0000D8000000}"/>
    <cellStyle name="60% - Accent2" xfId="25" builtinId="36" customBuiltin="1"/>
    <cellStyle name="60% - Accent2 10" xfId="57" xr:uid="{00000000-0005-0000-0000-0000DA000000}"/>
    <cellStyle name="60% - Accent2 11" xfId="1778" xr:uid="{00000000-0005-0000-0000-0000DB000000}"/>
    <cellStyle name="60% - Accent2 12" xfId="1648" xr:uid="{00000000-0005-0000-0000-0000DC000000}"/>
    <cellStyle name="60% - Accent2 13" xfId="1792" xr:uid="{00000000-0005-0000-0000-0000DD000000}"/>
    <cellStyle name="60% - Accent2 2" xfId="232" xr:uid="{00000000-0005-0000-0000-0000DE000000}"/>
    <cellStyle name="60% - Accent2 3" xfId="314" xr:uid="{00000000-0005-0000-0000-0000DF000000}"/>
    <cellStyle name="60% - Accent2 4" xfId="373" xr:uid="{00000000-0005-0000-0000-0000E0000000}"/>
    <cellStyle name="60% - Accent2 5" xfId="484" xr:uid="{00000000-0005-0000-0000-0000E1000000}"/>
    <cellStyle name="60% - Accent2 6" xfId="560" xr:uid="{00000000-0005-0000-0000-0000E2000000}"/>
    <cellStyle name="60% - Accent2 7" xfId="567" xr:uid="{00000000-0005-0000-0000-0000E3000000}"/>
    <cellStyle name="60% - Accent2 8" xfId="622" xr:uid="{00000000-0005-0000-0000-0000E4000000}"/>
    <cellStyle name="60% - Accent2 9" xfId="416" xr:uid="{00000000-0005-0000-0000-0000E5000000}"/>
    <cellStyle name="60% - Accent3" xfId="29" builtinId="40" customBuiltin="1"/>
    <cellStyle name="60% - Accent3 10" xfId="58" xr:uid="{00000000-0005-0000-0000-0000E7000000}"/>
    <cellStyle name="60% - Accent3 11" xfId="1665" xr:uid="{00000000-0005-0000-0000-0000E8000000}"/>
    <cellStyle name="60% - Accent3 12" xfId="1694" xr:uid="{00000000-0005-0000-0000-0000E9000000}"/>
    <cellStyle name="60% - Accent3 13" xfId="1768" xr:uid="{00000000-0005-0000-0000-0000EA000000}"/>
    <cellStyle name="60% - Accent3 2" xfId="217" xr:uid="{00000000-0005-0000-0000-0000EB000000}"/>
    <cellStyle name="60% - Accent3 3" xfId="318" xr:uid="{00000000-0005-0000-0000-0000EC000000}"/>
    <cellStyle name="60% - Accent3 4" xfId="374" xr:uid="{00000000-0005-0000-0000-0000ED000000}"/>
    <cellStyle name="60% - Accent3 5" xfId="510" xr:uid="{00000000-0005-0000-0000-0000EE000000}"/>
    <cellStyle name="60% - Accent3 6" xfId="476" xr:uid="{00000000-0005-0000-0000-0000EF000000}"/>
    <cellStyle name="60% - Accent3 7" xfId="631" xr:uid="{00000000-0005-0000-0000-0000F0000000}"/>
    <cellStyle name="60% - Accent3 8" xfId="584" xr:uid="{00000000-0005-0000-0000-0000F1000000}"/>
    <cellStyle name="60% - Accent3 9" xfId="645" xr:uid="{00000000-0005-0000-0000-0000F2000000}"/>
    <cellStyle name="60% - Accent4" xfId="33" builtinId="44" customBuiltin="1"/>
    <cellStyle name="60% - Accent4 10" xfId="59" xr:uid="{00000000-0005-0000-0000-0000F4000000}"/>
    <cellStyle name="60% - Accent4 11" xfId="1517" xr:uid="{00000000-0005-0000-0000-0000F5000000}"/>
    <cellStyle name="60% - Accent4 12" xfId="1654" xr:uid="{00000000-0005-0000-0000-0000F6000000}"/>
    <cellStyle name="60% - Accent4 13" xfId="1666" xr:uid="{00000000-0005-0000-0000-0000F7000000}"/>
    <cellStyle name="60% - Accent4 2" xfId="216" xr:uid="{00000000-0005-0000-0000-0000F8000000}"/>
    <cellStyle name="60% - Accent4 3" xfId="322" xr:uid="{00000000-0005-0000-0000-0000F9000000}"/>
    <cellStyle name="60% - Accent4 4" xfId="375" xr:uid="{00000000-0005-0000-0000-0000FA000000}"/>
    <cellStyle name="60% - Accent4 5" xfId="436" xr:uid="{00000000-0005-0000-0000-0000FB000000}"/>
    <cellStyle name="60% - Accent4 6" xfId="332" xr:uid="{00000000-0005-0000-0000-0000FC000000}"/>
    <cellStyle name="60% - Accent4 7" xfId="552" xr:uid="{00000000-0005-0000-0000-0000FD000000}"/>
    <cellStyle name="60% - Accent4 8" xfId="683" xr:uid="{00000000-0005-0000-0000-0000FE000000}"/>
    <cellStyle name="60% - Accent4 9" xfId="687" xr:uid="{00000000-0005-0000-0000-0000FF000000}"/>
    <cellStyle name="60% - Accent5" xfId="37" builtinId="48" customBuiltin="1"/>
    <cellStyle name="60% - Accent5 10" xfId="60" xr:uid="{00000000-0005-0000-0000-000001010000}"/>
    <cellStyle name="60% - Accent5 11" xfId="1744" xr:uid="{00000000-0005-0000-0000-000002010000}"/>
    <cellStyle name="60% - Accent5 12" xfId="1804" xr:uid="{00000000-0005-0000-0000-000003010000}"/>
    <cellStyle name="60% - Accent5 13" xfId="1787" xr:uid="{00000000-0005-0000-0000-000004010000}"/>
    <cellStyle name="60% - Accent5 2" xfId="198" xr:uid="{00000000-0005-0000-0000-000005010000}"/>
    <cellStyle name="60% - Accent5 3" xfId="326" xr:uid="{00000000-0005-0000-0000-000006010000}"/>
    <cellStyle name="60% - Accent5 4" xfId="376" xr:uid="{00000000-0005-0000-0000-000007010000}"/>
    <cellStyle name="60% - Accent5 5" xfId="408" xr:uid="{00000000-0005-0000-0000-000008010000}"/>
    <cellStyle name="60% - Accent5 6" xfId="603" xr:uid="{00000000-0005-0000-0000-000009010000}"/>
    <cellStyle name="60% - Accent5 7" xfId="425" xr:uid="{00000000-0005-0000-0000-00000A010000}"/>
    <cellStyle name="60% - Accent5 8" xfId="617" xr:uid="{00000000-0005-0000-0000-00000B010000}"/>
    <cellStyle name="60% - Accent5 9" xfId="654" xr:uid="{00000000-0005-0000-0000-00000C010000}"/>
    <cellStyle name="60% - Accent6" xfId="41" builtinId="52" customBuiltin="1"/>
    <cellStyle name="60% - Accent6 10" xfId="61" xr:uid="{00000000-0005-0000-0000-00000E010000}"/>
    <cellStyle name="60% - Accent6 11" xfId="1549" xr:uid="{00000000-0005-0000-0000-00000F010000}"/>
    <cellStyle name="60% - Accent6 12" xfId="1630" xr:uid="{00000000-0005-0000-0000-000010010000}"/>
    <cellStyle name="60% - Accent6 13" xfId="1531" xr:uid="{00000000-0005-0000-0000-000011010000}"/>
    <cellStyle name="60% - Accent6 2" xfId="234" xr:uid="{00000000-0005-0000-0000-000012010000}"/>
    <cellStyle name="60% - Accent6 3" xfId="330" xr:uid="{00000000-0005-0000-0000-000013010000}"/>
    <cellStyle name="60% - Accent6 4" xfId="377" xr:uid="{00000000-0005-0000-0000-000014010000}"/>
    <cellStyle name="60% - Accent6 5" xfId="442" xr:uid="{00000000-0005-0000-0000-000015010000}"/>
    <cellStyle name="60% - Accent6 6" xfId="579" xr:uid="{00000000-0005-0000-0000-000016010000}"/>
    <cellStyle name="60% - Accent6 7" xfId="660" xr:uid="{00000000-0005-0000-0000-000017010000}"/>
    <cellStyle name="60% - Accent6 8" xfId="561" xr:uid="{00000000-0005-0000-0000-000018010000}"/>
    <cellStyle name="60% - Accent6 9" xfId="677" xr:uid="{00000000-0005-0000-0000-000019010000}"/>
    <cellStyle name="Accent1" xfId="18" builtinId="29" customBuiltin="1"/>
    <cellStyle name="Accent1 10" xfId="62" xr:uid="{00000000-0005-0000-0000-00001B010000}"/>
    <cellStyle name="Accent1 11" xfId="1660" xr:uid="{00000000-0005-0000-0000-00001C010000}"/>
    <cellStyle name="Accent1 12" xfId="1799" xr:uid="{00000000-0005-0000-0000-00001D010000}"/>
    <cellStyle name="Accent1 13" xfId="1730" xr:uid="{00000000-0005-0000-0000-00001E010000}"/>
    <cellStyle name="Accent1 2" xfId="215" xr:uid="{00000000-0005-0000-0000-00001F010000}"/>
    <cellStyle name="Accent1 3" xfId="307" xr:uid="{00000000-0005-0000-0000-000020010000}"/>
    <cellStyle name="Accent1 4" xfId="378" xr:uid="{00000000-0005-0000-0000-000021010000}"/>
    <cellStyle name="Accent1 5" xfId="407" xr:uid="{00000000-0005-0000-0000-000022010000}"/>
    <cellStyle name="Accent1 6" xfId="527" xr:uid="{00000000-0005-0000-0000-000023010000}"/>
    <cellStyle name="Accent1 7" xfId="629" xr:uid="{00000000-0005-0000-0000-000024010000}"/>
    <cellStyle name="Accent1 8" xfId="426" xr:uid="{00000000-0005-0000-0000-000025010000}"/>
    <cellStyle name="Accent1 9" xfId="577" xr:uid="{00000000-0005-0000-0000-000026010000}"/>
    <cellStyle name="Accent2" xfId="22" builtinId="33" customBuiltin="1"/>
    <cellStyle name="Accent2 10" xfId="63" xr:uid="{00000000-0005-0000-0000-000028010000}"/>
    <cellStyle name="Accent2 11" xfId="1758" xr:uid="{00000000-0005-0000-0000-000029010000}"/>
    <cellStyle name="Accent2 12" xfId="1702" xr:uid="{00000000-0005-0000-0000-00002A010000}"/>
    <cellStyle name="Accent2 13" xfId="1682" xr:uid="{00000000-0005-0000-0000-00002B010000}"/>
    <cellStyle name="Accent2 2" xfId="214" xr:uid="{00000000-0005-0000-0000-00002C010000}"/>
    <cellStyle name="Accent2 3" xfId="311" xr:uid="{00000000-0005-0000-0000-00002D010000}"/>
    <cellStyle name="Accent2 4" xfId="379" xr:uid="{00000000-0005-0000-0000-00002E010000}"/>
    <cellStyle name="Accent2 5" xfId="405" xr:uid="{00000000-0005-0000-0000-00002F010000}"/>
    <cellStyle name="Accent2 6" xfId="588" xr:uid="{00000000-0005-0000-0000-000030010000}"/>
    <cellStyle name="Accent2 7" xfId="349" xr:uid="{00000000-0005-0000-0000-000031010000}"/>
    <cellStyle name="Accent2 8" xfId="659" xr:uid="{00000000-0005-0000-0000-000032010000}"/>
    <cellStyle name="Accent2 9" xfId="630" xr:uid="{00000000-0005-0000-0000-000033010000}"/>
    <cellStyle name="Accent3" xfId="26" builtinId="37" customBuiltin="1"/>
    <cellStyle name="Accent3 10" xfId="64" xr:uid="{00000000-0005-0000-0000-000035010000}"/>
    <cellStyle name="Accent3 11" xfId="1589" xr:uid="{00000000-0005-0000-0000-000036010000}"/>
    <cellStyle name="Accent3 12" xfId="1581" xr:uid="{00000000-0005-0000-0000-000037010000}"/>
    <cellStyle name="Accent3 13" xfId="1658" xr:uid="{00000000-0005-0000-0000-000038010000}"/>
    <cellStyle name="Accent3 2" xfId="213" xr:uid="{00000000-0005-0000-0000-000039010000}"/>
    <cellStyle name="Accent3 3" xfId="315" xr:uid="{00000000-0005-0000-0000-00003A010000}"/>
    <cellStyle name="Accent3 4" xfId="380" xr:uid="{00000000-0005-0000-0000-00003B010000}"/>
    <cellStyle name="Accent3 5" xfId="427" xr:uid="{00000000-0005-0000-0000-00003C010000}"/>
    <cellStyle name="Accent3 6" xfId="627" xr:uid="{00000000-0005-0000-0000-00003D010000}"/>
    <cellStyle name="Accent3 7" xfId="417" xr:uid="{00000000-0005-0000-0000-00003E010000}"/>
    <cellStyle name="Accent3 8" xfId="501" xr:uid="{00000000-0005-0000-0000-00003F010000}"/>
    <cellStyle name="Accent3 9" xfId="658" xr:uid="{00000000-0005-0000-0000-000040010000}"/>
    <cellStyle name="Accent4" xfId="30" builtinId="41" customBuiltin="1"/>
    <cellStyle name="Accent4 10" xfId="65" xr:uid="{00000000-0005-0000-0000-000042010000}"/>
    <cellStyle name="Accent4 11" xfId="1669" xr:uid="{00000000-0005-0000-0000-000043010000}"/>
    <cellStyle name="Accent4 12" xfId="1753" xr:uid="{00000000-0005-0000-0000-000044010000}"/>
    <cellStyle name="Accent4 13" xfId="1806" xr:uid="{00000000-0005-0000-0000-000045010000}"/>
    <cellStyle name="Accent4 2" xfId="212" xr:uid="{00000000-0005-0000-0000-000046010000}"/>
    <cellStyle name="Accent4 3" xfId="319" xr:uid="{00000000-0005-0000-0000-000047010000}"/>
    <cellStyle name="Accent4 4" xfId="381" xr:uid="{00000000-0005-0000-0000-000048010000}"/>
    <cellStyle name="Accent4 5" xfId="414" xr:uid="{00000000-0005-0000-0000-000049010000}"/>
    <cellStyle name="Accent4 6" xfId="581" xr:uid="{00000000-0005-0000-0000-00004A010000}"/>
    <cellStyle name="Accent4 7" xfId="506" xr:uid="{00000000-0005-0000-0000-00004B010000}"/>
    <cellStyle name="Accent4 8" xfId="669" xr:uid="{00000000-0005-0000-0000-00004C010000}"/>
    <cellStyle name="Accent4 9" xfId="339" xr:uid="{00000000-0005-0000-0000-00004D010000}"/>
    <cellStyle name="Accent5" xfId="34" builtinId="45" customBuiltin="1"/>
    <cellStyle name="Accent5 10" xfId="66" xr:uid="{00000000-0005-0000-0000-00004F010000}"/>
    <cellStyle name="Accent5 11" xfId="1773" xr:uid="{00000000-0005-0000-0000-000050010000}"/>
    <cellStyle name="Accent5 12" xfId="1652" xr:uid="{00000000-0005-0000-0000-000051010000}"/>
    <cellStyle name="Accent5 13" xfId="1801" xr:uid="{00000000-0005-0000-0000-000052010000}"/>
    <cellStyle name="Accent5 2" xfId="211" xr:uid="{00000000-0005-0000-0000-000053010000}"/>
    <cellStyle name="Accent5 3" xfId="323" xr:uid="{00000000-0005-0000-0000-000054010000}"/>
    <cellStyle name="Accent5 4" xfId="382" xr:uid="{00000000-0005-0000-0000-000055010000}"/>
    <cellStyle name="Accent5 5" xfId="401" xr:uid="{00000000-0005-0000-0000-000056010000}"/>
    <cellStyle name="Accent5 6" xfId="562" xr:uid="{00000000-0005-0000-0000-000057010000}"/>
    <cellStyle name="Accent5 7" xfId="576" xr:uid="{00000000-0005-0000-0000-000058010000}"/>
    <cellStyle name="Accent5 8" xfId="598" xr:uid="{00000000-0005-0000-0000-000059010000}"/>
    <cellStyle name="Accent5 9" xfId="546" xr:uid="{00000000-0005-0000-0000-00005A010000}"/>
    <cellStyle name="Accent6" xfId="38" builtinId="49" customBuiltin="1"/>
    <cellStyle name="Accent6 10" xfId="67" xr:uid="{00000000-0005-0000-0000-00005C010000}"/>
    <cellStyle name="Accent6 11" xfId="1714" xr:uid="{00000000-0005-0000-0000-00005D010000}"/>
    <cellStyle name="Accent6 12" xfId="1763" xr:uid="{00000000-0005-0000-0000-00005E010000}"/>
    <cellStyle name="Accent6 13" xfId="1574" xr:uid="{00000000-0005-0000-0000-00005F010000}"/>
    <cellStyle name="Accent6 2" xfId="210" xr:uid="{00000000-0005-0000-0000-000060010000}"/>
    <cellStyle name="Accent6 3" xfId="327" xr:uid="{00000000-0005-0000-0000-000061010000}"/>
    <cellStyle name="Accent6 4" xfId="383" xr:uid="{00000000-0005-0000-0000-000062010000}"/>
    <cellStyle name="Accent6 5" xfId="482" xr:uid="{00000000-0005-0000-0000-000063010000}"/>
    <cellStyle name="Accent6 6" xfId="551" xr:uid="{00000000-0005-0000-0000-000064010000}"/>
    <cellStyle name="Accent6 7" xfId="639" xr:uid="{00000000-0005-0000-0000-000065010000}"/>
    <cellStyle name="Accent6 8" xfId="593" xr:uid="{00000000-0005-0000-0000-000066010000}"/>
    <cellStyle name="Accent6 9" xfId="599" xr:uid="{00000000-0005-0000-0000-000067010000}"/>
    <cellStyle name="Bad" xfId="7" builtinId="27" customBuiltin="1"/>
    <cellStyle name="Bad 10" xfId="68" xr:uid="{00000000-0005-0000-0000-000069010000}"/>
    <cellStyle name="Bad 11" xfId="1810" xr:uid="{00000000-0005-0000-0000-00006A010000}"/>
    <cellStyle name="Bad 12" xfId="1781" xr:uid="{00000000-0005-0000-0000-00006B010000}"/>
    <cellStyle name="Bad 13" xfId="1812" xr:uid="{00000000-0005-0000-0000-00006C010000}"/>
    <cellStyle name="Bad 2" xfId="209" xr:uid="{00000000-0005-0000-0000-00006D010000}"/>
    <cellStyle name="Bad 3" xfId="296" xr:uid="{00000000-0005-0000-0000-00006E010000}"/>
    <cellStyle name="Bad 4" xfId="384" xr:uid="{00000000-0005-0000-0000-00006F010000}"/>
    <cellStyle name="Bad 5" xfId="455" xr:uid="{00000000-0005-0000-0000-000070010000}"/>
    <cellStyle name="Bad 6" xfId="569" xr:uid="{00000000-0005-0000-0000-000071010000}"/>
    <cellStyle name="Bad 7" xfId="556" xr:uid="{00000000-0005-0000-0000-000072010000}"/>
    <cellStyle name="Bad 8" xfId="667" xr:uid="{00000000-0005-0000-0000-000073010000}"/>
    <cellStyle name="Bad 9" xfId="541" xr:uid="{00000000-0005-0000-0000-000074010000}"/>
    <cellStyle name="Calculation" xfId="11" builtinId="22" customBuiltin="1"/>
    <cellStyle name="Calculation 10" xfId="555" xr:uid="{00000000-0005-0000-0000-000076010000}"/>
    <cellStyle name="Calculation 10 10" xfId="1579" xr:uid="{00000000-0005-0000-0000-000077010000}"/>
    <cellStyle name="Calculation 10 11" xfId="1708" xr:uid="{00000000-0005-0000-0000-000078010000}"/>
    <cellStyle name="Calculation 10 12" xfId="1636" xr:uid="{00000000-0005-0000-0000-000079010000}"/>
    <cellStyle name="Calculation 10 13" xfId="2014" xr:uid="{00000000-0005-0000-0000-00007A010000}"/>
    <cellStyle name="Calculation 10 14" xfId="2218" xr:uid="{00000000-0005-0000-0000-00007B010000}"/>
    <cellStyle name="Calculation 10 15" xfId="2569" xr:uid="{00000000-0005-0000-0000-00007C010000}"/>
    <cellStyle name="Calculation 10 16" xfId="2498" xr:uid="{00000000-0005-0000-0000-00007D010000}"/>
    <cellStyle name="Calculation 10 17" xfId="2454" xr:uid="{00000000-0005-0000-0000-00007E010000}"/>
    <cellStyle name="Calculation 10 18" xfId="2421" xr:uid="{00000000-0005-0000-0000-00007F010000}"/>
    <cellStyle name="Calculation 10 19" xfId="2194" xr:uid="{00000000-0005-0000-0000-000080010000}"/>
    <cellStyle name="Calculation 10 2" xfId="904" xr:uid="{00000000-0005-0000-0000-000081010000}"/>
    <cellStyle name="Calculation 10 20" xfId="2925" xr:uid="{00000000-0005-0000-0000-000082010000}"/>
    <cellStyle name="Calculation 10 21" xfId="2372" xr:uid="{00000000-0005-0000-0000-000083010000}"/>
    <cellStyle name="Calculation 10 3" xfId="1100" xr:uid="{00000000-0005-0000-0000-000084010000}"/>
    <cellStyle name="Calculation 10 4" xfId="1093" xr:uid="{00000000-0005-0000-0000-000085010000}"/>
    <cellStyle name="Calculation 10 5" xfId="1053" xr:uid="{00000000-0005-0000-0000-000086010000}"/>
    <cellStyle name="Calculation 10 6" xfId="1176" xr:uid="{00000000-0005-0000-0000-000087010000}"/>
    <cellStyle name="Calculation 10 7" xfId="708" xr:uid="{00000000-0005-0000-0000-000088010000}"/>
    <cellStyle name="Calculation 10 8" xfId="717" xr:uid="{00000000-0005-0000-0000-000089010000}"/>
    <cellStyle name="Calculation 10 9" xfId="1617" xr:uid="{00000000-0005-0000-0000-00008A010000}"/>
    <cellStyle name="Calculation 11" xfId="481" xr:uid="{00000000-0005-0000-0000-00008B010000}"/>
    <cellStyle name="Calculation 11 10" xfId="1765" xr:uid="{00000000-0005-0000-0000-00008C010000}"/>
    <cellStyle name="Calculation 11 11" xfId="1938" xr:uid="{00000000-0005-0000-0000-00008D010000}"/>
    <cellStyle name="Calculation 11 12" xfId="1847" xr:uid="{00000000-0005-0000-0000-00008E010000}"/>
    <cellStyle name="Calculation 11 13" xfId="1332" xr:uid="{00000000-0005-0000-0000-00008F010000}"/>
    <cellStyle name="Calculation 11 14" xfId="2327" xr:uid="{00000000-0005-0000-0000-000090010000}"/>
    <cellStyle name="Calculation 11 15" xfId="2402" xr:uid="{00000000-0005-0000-0000-000091010000}"/>
    <cellStyle name="Calculation 11 16" xfId="2716" xr:uid="{00000000-0005-0000-0000-000092010000}"/>
    <cellStyle name="Calculation 11 17" xfId="2613" xr:uid="{00000000-0005-0000-0000-000093010000}"/>
    <cellStyle name="Calculation 11 18" xfId="2698" xr:uid="{00000000-0005-0000-0000-000094010000}"/>
    <cellStyle name="Calculation 11 19" xfId="2783" xr:uid="{00000000-0005-0000-0000-000095010000}"/>
    <cellStyle name="Calculation 11 2" xfId="876" xr:uid="{00000000-0005-0000-0000-000096010000}"/>
    <cellStyle name="Calculation 11 20" xfId="2268" xr:uid="{00000000-0005-0000-0000-000097010000}"/>
    <cellStyle name="Calculation 11 21" xfId="2973" xr:uid="{00000000-0005-0000-0000-000098010000}"/>
    <cellStyle name="Calculation 11 3" xfId="812" xr:uid="{00000000-0005-0000-0000-000099010000}"/>
    <cellStyle name="Calculation 11 4" xfId="905" xr:uid="{00000000-0005-0000-0000-00009A010000}"/>
    <cellStyle name="Calculation 11 5" xfId="1204" xr:uid="{00000000-0005-0000-0000-00009B010000}"/>
    <cellStyle name="Calculation 11 6" xfId="1096" xr:uid="{00000000-0005-0000-0000-00009C010000}"/>
    <cellStyle name="Calculation 11 7" xfId="1272" xr:uid="{00000000-0005-0000-0000-00009D010000}"/>
    <cellStyle name="Calculation 11 8" xfId="1187" xr:uid="{00000000-0005-0000-0000-00009E010000}"/>
    <cellStyle name="Calculation 11 9" xfId="1560" xr:uid="{00000000-0005-0000-0000-00009F010000}"/>
    <cellStyle name="Calculation 12" xfId="69" xr:uid="{00000000-0005-0000-0000-0000A0010000}"/>
    <cellStyle name="Calculation 12 10" xfId="2728" xr:uid="{00000000-0005-0000-0000-0000A1010000}"/>
    <cellStyle name="Calculation 12 11" xfId="2825" xr:uid="{00000000-0005-0000-0000-0000A2010000}"/>
    <cellStyle name="Calculation 12 12" xfId="2663" xr:uid="{00000000-0005-0000-0000-0000A3010000}"/>
    <cellStyle name="Calculation 12 13" xfId="2248" xr:uid="{00000000-0005-0000-0000-0000A4010000}"/>
    <cellStyle name="Calculation 12 14" xfId="2975" xr:uid="{00000000-0005-0000-0000-0000A5010000}"/>
    <cellStyle name="Calculation 12 2" xfId="1519" xr:uid="{00000000-0005-0000-0000-0000A6010000}"/>
    <cellStyle name="Calculation 12 3" xfId="1349" xr:uid="{00000000-0005-0000-0000-0000A7010000}"/>
    <cellStyle name="Calculation 12 4" xfId="1343" xr:uid="{00000000-0005-0000-0000-0000A8010000}"/>
    <cellStyle name="Calculation 12 5" xfId="1990" xr:uid="{00000000-0005-0000-0000-0000A9010000}"/>
    <cellStyle name="Calculation 12 6" xfId="2004" xr:uid="{00000000-0005-0000-0000-0000AA010000}"/>
    <cellStyle name="Calculation 12 7" xfId="2182" xr:uid="{00000000-0005-0000-0000-0000AB010000}"/>
    <cellStyle name="Calculation 12 8" xfId="2036" xr:uid="{00000000-0005-0000-0000-0000AC010000}"/>
    <cellStyle name="Calculation 12 9" xfId="2364" xr:uid="{00000000-0005-0000-0000-0000AD010000}"/>
    <cellStyle name="Calculation 13" xfId="851" xr:uid="{00000000-0005-0000-0000-0000AE010000}"/>
    <cellStyle name="Calculation 13 10" xfId="2845" xr:uid="{00000000-0005-0000-0000-0000AF010000}"/>
    <cellStyle name="Calculation 13 11" xfId="2897" xr:uid="{00000000-0005-0000-0000-0000B0010000}"/>
    <cellStyle name="Calculation 13 12" xfId="2949" xr:uid="{00000000-0005-0000-0000-0000B1010000}"/>
    <cellStyle name="Calculation 13 13" xfId="2974" xr:uid="{00000000-0005-0000-0000-0000B2010000}"/>
    <cellStyle name="Calculation 13 14" xfId="2995" xr:uid="{00000000-0005-0000-0000-0000B3010000}"/>
    <cellStyle name="Calculation 13 2" xfId="1791" xr:uid="{00000000-0005-0000-0000-0000B4010000}"/>
    <cellStyle name="Calculation 13 3" xfId="1926" xr:uid="{00000000-0005-0000-0000-0000B5010000}"/>
    <cellStyle name="Calculation 13 4" xfId="1987" xr:uid="{00000000-0005-0000-0000-0000B6010000}"/>
    <cellStyle name="Calculation 13 5" xfId="2009" xr:uid="{00000000-0005-0000-0000-0000B7010000}"/>
    <cellStyle name="Calculation 13 6" xfId="2027" xr:uid="{00000000-0005-0000-0000-0000B8010000}"/>
    <cellStyle name="Calculation 13 7" xfId="2541" xr:uid="{00000000-0005-0000-0000-0000B9010000}"/>
    <cellStyle name="Calculation 13 8" xfId="2692" xr:uid="{00000000-0005-0000-0000-0000BA010000}"/>
    <cellStyle name="Calculation 13 9" xfId="2769" xr:uid="{00000000-0005-0000-0000-0000BB010000}"/>
    <cellStyle name="Calculation 14" xfId="1759" xr:uid="{00000000-0005-0000-0000-0000BC010000}"/>
    <cellStyle name="Calculation 14 10" xfId="2882" xr:uid="{00000000-0005-0000-0000-0000BD010000}"/>
    <cellStyle name="Calculation 14 11" xfId="2428" xr:uid="{00000000-0005-0000-0000-0000BE010000}"/>
    <cellStyle name="Calculation 14 12" xfId="2965" xr:uid="{00000000-0005-0000-0000-0000BF010000}"/>
    <cellStyle name="Calculation 14 13" xfId="2990" xr:uid="{00000000-0005-0000-0000-0000C0010000}"/>
    <cellStyle name="Calculation 14 2" xfId="1916" xr:uid="{00000000-0005-0000-0000-0000C1010000}"/>
    <cellStyle name="Calculation 14 3" xfId="1701" xr:uid="{00000000-0005-0000-0000-0000C2010000}"/>
    <cellStyle name="Calculation 14 4" xfId="1998" xr:uid="{00000000-0005-0000-0000-0000C3010000}"/>
    <cellStyle name="Calculation 14 5" xfId="2022" xr:uid="{00000000-0005-0000-0000-0000C4010000}"/>
    <cellStyle name="Calculation 14 6" xfId="2210" xr:uid="{00000000-0005-0000-0000-0000C5010000}"/>
    <cellStyle name="Calculation 14 7" xfId="2667" xr:uid="{00000000-0005-0000-0000-0000C6010000}"/>
    <cellStyle name="Calculation 14 8" xfId="2416" xr:uid="{00000000-0005-0000-0000-0000C7010000}"/>
    <cellStyle name="Calculation 14 9" xfId="2533" xr:uid="{00000000-0005-0000-0000-0000C8010000}"/>
    <cellStyle name="Calculation 15" xfId="1559" xr:uid="{00000000-0005-0000-0000-0000C9010000}"/>
    <cellStyle name="Calculation 15 10" xfId="2070" xr:uid="{00000000-0005-0000-0000-0000CA010000}"/>
    <cellStyle name="Calculation 15 11" xfId="2176" xr:uid="{00000000-0005-0000-0000-0000CB010000}"/>
    <cellStyle name="Calculation 15 12" xfId="2664" xr:uid="{00000000-0005-0000-0000-0000CC010000}"/>
    <cellStyle name="Calculation 15 13" xfId="2602" xr:uid="{00000000-0005-0000-0000-0000CD010000}"/>
    <cellStyle name="Calculation 15 2" xfId="1892" xr:uid="{00000000-0005-0000-0000-0000CE010000}"/>
    <cellStyle name="Calculation 15 3" xfId="1729" xr:uid="{00000000-0005-0000-0000-0000CF010000}"/>
    <cellStyle name="Calculation 15 4" xfId="1598" xr:uid="{00000000-0005-0000-0000-0000D0010000}"/>
    <cellStyle name="Calculation 15 5" xfId="1690" xr:uid="{00000000-0005-0000-0000-0000D1010000}"/>
    <cellStyle name="Calculation 15 6" xfId="2418" xr:uid="{00000000-0005-0000-0000-0000D2010000}"/>
    <cellStyle name="Calculation 15 7" xfId="2531" xr:uid="{00000000-0005-0000-0000-0000D3010000}"/>
    <cellStyle name="Calculation 15 8" xfId="2693" xr:uid="{00000000-0005-0000-0000-0000D4010000}"/>
    <cellStyle name="Calculation 15 9" xfId="2786" xr:uid="{00000000-0005-0000-0000-0000D5010000}"/>
    <cellStyle name="Calculation 16" xfId="2045" xr:uid="{00000000-0005-0000-0000-0000D6010000}"/>
    <cellStyle name="Calculation 2" xfId="151" xr:uid="{00000000-0005-0000-0000-0000D7010000}"/>
    <cellStyle name="Calculation 2 10" xfId="1370" xr:uid="{00000000-0005-0000-0000-0000D8010000}"/>
    <cellStyle name="Calculation 2 11" xfId="1335" xr:uid="{00000000-0005-0000-0000-0000D9010000}"/>
    <cellStyle name="Calculation 2 12" xfId="1925" xr:uid="{00000000-0005-0000-0000-0000DA010000}"/>
    <cellStyle name="Calculation 2 13" xfId="1506" xr:uid="{00000000-0005-0000-0000-0000DB010000}"/>
    <cellStyle name="Calculation 2 14" xfId="1696" xr:uid="{00000000-0005-0000-0000-0000DC010000}"/>
    <cellStyle name="Calculation 2 15" xfId="2365" xr:uid="{00000000-0005-0000-0000-0000DD010000}"/>
    <cellStyle name="Calculation 2 16" xfId="2168" xr:uid="{00000000-0005-0000-0000-0000DE010000}"/>
    <cellStyle name="Calculation 2 17" xfId="2442" xr:uid="{00000000-0005-0000-0000-0000DF010000}"/>
    <cellStyle name="Calculation 2 18" xfId="2092" xr:uid="{00000000-0005-0000-0000-0000E0010000}"/>
    <cellStyle name="Calculation 2 19" xfId="2495" xr:uid="{00000000-0005-0000-0000-0000E1010000}"/>
    <cellStyle name="Calculation 2 2" xfId="271" xr:uid="{00000000-0005-0000-0000-0000E2010000}"/>
    <cellStyle name="Calculation 2 2 10" xfId="1422" xr:uid="{00000000-0005-0000-0000-0000E3010000}"/>
    <cellStyle name="Calculation 2 2 11" xfId="1586" xr:uid="{00000000-0005-0000-0000-0000E4010000}"/>
    <cellStyle name="Calculation 2 2 12" xfId="1956" xr:uid="{00000000-0005-0000-0000-0000E5010000}"/>
    <cellStyle name="Calculation 2 2 13" xfId="1691" xr:uid="{00000000-0005-0000-0000-0000E6010000}"/>
    <cellStyle name="Calculation 2 2 14" xfId="2159" xr:uid="{00000000-0005-0000-0000-0000E7010000}"/>
    <cellStyle name="Calculation 2 2 15" xfId="2143" xr:uid="{00000000-0005-0000-0000-0000E8010000}"/>
    <cellStyle name="Calculation 2 2 16" xfId="2411" xr:uid="{00000000-0005-0000-0000-0000E9010000}"/>
    <cellStyle name="Calculation 2 2 17" xfId="2368" xr:uid="{00000000-0005-0000-0000-0000EA010000}"/>
    <cellStyle name="Calculation 2 2 18" xfId="2134" xr:uid="{00000000-0005-0000-0000-0000EB010000}"/>
    <cellStyle name="Calculation 2 2 19" xfId="2409" xr:uid="{00000000-0005-0000-0000-0000EC010000}"/>
    <cellStyle name="Calculation 2 2 2" xfId="786" xr:uid="{00000000-0005-0000-0000-0000ED010000}"/>
    <cellStyle name="Calculation 2 2 20" xfId="2239" xr:uid="{00000000-0005-0000-0000-0000EE010000}"/>
    <cellStyle name="Calculation 2 2 21" xfId="2085" xr:uid="{00000000-0005-0000-0000-0000EF010000}"/>
    <cellStyle name="Calculation 2 2 3" xfId="891" xr:uid="{00000000-0005-0000-0000-0000F0010000}"/>
    <cellStyle name="Calculation 2 2 4" xfId="1013" xr:uid="{00000000-0005-0000-0000-0000F1010000}"/>
    <cellStyle name="Calculation 2 2 5" xfId="1186" xr:uid="{00000000-0005-0000-0000-0000F2010000}"/>
    <cellStyle name="Calculation 2 2 6" xfId="1246" xr:uid="{00000000-0005-0000-0000-0000F3010000}"/>
    <cellStyle name="Calculation 2 2 7" xfId="1130" xr:uid="{00000000-0005-0000-0000-0000F4010000}"/>
    <cellStyle name="Calculation 2 2 8" xfId="864" xr:uid="{00000000-0005-0000-0000-0000F5010000}"/>
    <cellStyle name="Calculation 2 2 9" xfId="1438" xr:uid="{00000000-0005-0000-0000-0000F6010000}"/>
    <cellStyle name="Calculation 2 20" xfId="2898" xr:uid="{00000000-0005-0000-0000-0000F7010000}"/>
    <cellStyle name="Calculation 2 21" xfId="2929" xr:uid="{00000000-0005-0000-0000-0000F8010000}"/>
    <cellStyle name="Calculation 2 22" xfId="2892" xr:uid="{00000000-0005-0000-0000-0000F9010000}"/>
    <cellStyle name="Calculation 2 3" xfId="741" xr:uid="{00000000-0005-0000-0000-0000FA010000}"/>
    <cellStyle name="Calculation 2 4" xfId="725" xr:uid="{00000000-0005-0000-0000-0000FB010000}"/>
    <cellStyle name="Calculation 2 5" xfId="1084" xr:uid="{00000000-0005-0000-0000-0000FC010000}"/>
    <cellStyle name="Calculation 2 6" xfId="963" xr:uid="{00000000-0005-0000-0000-0000FD010000}"/>
    <cellStyle name="Calculation 2 7" xfId="1022" xr:uid="{00000000-0005-0000-0000-0000FE010000}"/>
    <cellStyle name="Calculation 2 8" xfId="811" xr:uid="{00000000-0005-0000-0000-0000FF010000}"/>
    <cellStyle name="Calculation 2 9" xfId="795" xr:uid="{00000000-0005-0000-0000-000000020000}"/>
    <cellStyle name="Calculation 3" xfId="208" xr:uid="{00000000-0005-0000-0000-000001020000}"/>
    <cellStyle name="Calculation 3 10" xfId="1430" xr:uid="{00000000-0005-0000-0000-000002020000}"/>
    <cellStyle name="Calculation 3 11" xfId="1577" xr:uid="{00000000-0005-0000-0000-000003020000}"/>
    <cellStyle name="Calculation 3 12" xfId="1594" xr:uid="{00000000-0005-0000-0000-000004020000}"/>
    <cellStyle name="Calculation 3 13" xfId="1909" xr:uid="{00000000-0005-0000-0000-000005020000}"/>
    <cellStyle name="Calculation 3 14" xfId="2058" xr:uid="{00000000-0005-0000-0000-000006020000}"/>
    <cellStyle name="Calculation 3 15" xfId="2180" xr:uid="{00000000-0005-0000-0000-000007020000}"/>
    <cellStyle name="Calculation 3 16" xfId="2189" xr:uid="{00000000-0005-0000-0000-000008020000}"/>
    <cellStyle name="Calculation 3 17" xfId="2288" xr:uid="{00000000-0005-0000-0000-000009020000}"/>
    <cellStyle name="Calculation 3 18" xfId="2311" xr:uid="{00000000-0005-0000-0000-00000A020000}"/>
    <cellStyle name="Calculation 3 19" xfId="2375" xr:uid="{00000000-0005-0000-0000-00000B020000}"/>
    <cellStyle name="Calculation 3 2" xfId="761" xr:uid="{00000000-0005-0000-0000-00000C020000}"/>
    <cellStyle name="Calculation 3 20" xfId="2760" xr:uid="{00000000-0005-0000-0000-00000D020000}"/>
    <cellStyle name="Calculation 3 21" xfId="2947" xr:uid="{00000000-0005-0000-0000-00000E020000}"/>
    <cellStyle name="Calculation 3 3" xfId="1008" xr:uid="{00000000-0005-0000-0000-00000F020000}"/>
    <cellStyle name="Calculation 3 4" xfId="853" xr:uid="{00000000-0005-0000-0000-000010020000}"/>
    <cellStyle name="Calculation 3 5" xfId="806" xr:uid="{00000000-0005-0000-0000-000011020000}"/>
    <cellStyle name="Calculation 3 6" xfId="768" xr:uid="{00000000-0005-0000-0000-000012020000}"/>
    <cellStyle name="Calculation 3 7" xfId="1083" xr:uid="{00000000-0005-0000-0000-000013020000}"/>
    <cellStyle name="Calculation 3 8" xfId="1115" xr:uid="{00000000-0005-0000-0000-000014020000}"/>
    <cellStyle name="Calculation 3 9" xfId="1399" xr:uid="{00000000-0005-0000-0000-000015020000}"/>
    <cellStyle name="Calculation 4" xfId="252" xr:uid="{00000000-0005-0000-0000-000016020000}"/>
    <cellStyle name="Calculation 4 10" xfId="1490" xr:uid="{00000000-0005-0000-0000-000017020000}"/>
    <cellStyle name="Calculation 4 11" xfId="1480" xr:uid="{00000000-0005-0000-0000-000018020000}"/>
    <cellStyle name="Calculation 4 12" xfId="1354" xr:uid="{00000000-0005-0000-0000-000019020000}"/>
    <cellStyle name="Calculation 4 13" xfId="1361" xr:uid="{00000000-0005-0000-0000-00001A020000}"/>
    <cellStyle name="Calculation 4 14" xfId="2107" xr:uid="{00000000-0005-0000-0000-00001B020000}"/>
    <cellStyle name="Calculation 4 15" xfId="2077" xr:uid="{00000000-0005-0000-0000-00001C020000}"/>
    <cellStyle name="Calculation 4 16" xfId="2387" xr:uid="{00000000-0005-0000-0000-00001D020000}"/>
    <cellStyle name="Calculation 4 17" xfId="2193" xr:uid="{00000000-0005-0000-0000-00001E020000}"/>
    <cellStyle name="Calculation 4 18" xfId="2499" xr:uid="{00000000-0005-0000-0000-00001F020000}"/>
    <cellStyle name="Calculation 4 19" xfId="2777" xr:uid="{00000000-0005-0000-0000-000020020000}"/>
    <cellStyle name="Calculation 4 2" xfId="779" xr:uid="{00000000-0005-0000-0000-000021020000}"/>
    <cellStyle name="Calculation 4 20" xfId="2250" xr:uid="{00000000-0005-0000-0000-000022020000}"/>
    <cellStyle name="Calculation 4 21" xfId="2971" xr:uid="{00000000-0005-0000-0000-000023020000}"/>
    <cellStyle name="Calculation 4 3" xfId="769" xr:uid="{00000000-0005-0000-0000-000024020000}"/>
    <cellStyle name="Calculation 4 4" xfId="1064" xr:uid="{00000000-0005-0000-0000-000025020000}"/>
    <cellStyle name="Calculation 4 5" xfId="1207" xr:uid="{00000000-0005-0000-0000-000026020000}"/>
    <cellStyle name="Calculation 4 6" xfId="992" xr:uid="{00000000-0005-0000-0000-000027020000}"/>
    <cellStyle name="Calculation 4 7" xfId="819" xr:uid="{00000000-0005-0000-0000-000028020000}"/>
    <cellStyle name="Calculation 4 8" xfId="1261" xr:uid="{00000000-0005-0000-0000-000029020000}"/>
    <cellStyle name="Calculation 4 9" xfId="1424" xr:uid="{00000000-0005-0000-0000-00002A020000}"/>
    <cellStyle name="Calculation 5" xfId="300" xr:uid="{00000000-0005-0000-0000-00002B020000}"/>
    <cellStyle name="Calculation 6" xfId="385" xr:uid="{00000000-0005-0000-0000-00002C020000}"/>
    <cellStyle name="Calculation 6 10" xfId="1540" xr:uid="{00000000-0005-0000-0000-00002D020000}"/>
    <cellStyle name="Calculation 6 11" xfId="1634" xr:uid="{00000000-0005-0000-0000-00002E020000}"/>
    <cellStyle name="Calculation 6 12" xfId="1443" xr:uid="{00000000-0005-0000-0000-00002F020000}"/>
    <cellStyle name="Calculation 6 13" xfId="1887" xr:uid="{00000000-0005-0000-0000-000030020000}"/>
    <cellStyle name="Calculation 6 14" xfId="2349" xr:uid="{00000000-0005-0000-0000-000031020000}"/>
    <cellStyle name="Calculation 6 15" xfId="2151" xr:uid="{00000000-0005-0000-0000-000032020000}"/>
    <cellStyle name="Calculation 6 16" xfId="2271" xr:uid="{00000000-0005-0000-0000-000033020000}"/>
    <cellStyle name="Calculation 6 17" xfId="2089" xr:uid="{00000000-0005-0000-0000-000034020000}"/>
    <cellStyle name="Calculation 6 18" xfId="2548" xr:uid="{00000000-0005-0000-0000-000035020000}"/>
    <cellStyle name="Calculation 6 19" xfId="2917" xr:uid="{00000000-0005-0000-0000-000036020000}"/>
    <cellStyle name="Calculation 6 2" xfId="597" xr:uid="{00000000-0005-0000-0000-000037020000}"/>
    <cellStyle name="Calculation 6 2 10" xfId="1458" xr:uid="{00000000-0005-0000-0000-000038020000}"/>
    <cellStyle name="Calculation 6 2 11" xfId="1704" xr:uid="{00000000-0005-0000-0000-000039020000}"/>
    <cellStyle name="Calculation 6 2 12" xfId="1966" xr:uid="{00000000-0005-0000-0000-00003A020000}"/>
    <cellStyle name="Calculation 6 2 13" xfId="2002" xr:uid="{00000000-0005-0000-0000-00003B020000}"/>
    <cellStyle name="Calculation 6 2 14" xfId="2542" xr:uid="{00000000-0005-0000-0000-00003C020000}"/>
    <cellStyle name="Calculation 6 2 15" xfId="2228" xr:uid="{00000000-0005-0000-0000-00003D020000}"/>
    <cellStyle name="Calculation 6 2 16" xfId="2374" xr:uid="{00000000-0005-0000-0000-00003E020000}"/>
    <cellStyle name="Calculation 6 2 17" xfId="2745" xr:uid="{00000000-0005-0000-0000-00003F020000}"/>
    <cellStyle name="Calculation 6 2 18" xfId="2601" xr:uid="{00000000-0005-0000-0000-000040020000}"/>
    <cellStyle name="Calculation 6 2 19" xfId="2764" xr:uid="{00000000-0005-0000-0000-000041020000}"/>
    <cellStyle name="Calculation 6 2 2" xfId="930" xr:uid="{00000000-0005-0000-0000-000042020000}"/>
    <cellStyle name="Calculation 6 2 20" xfId="2166" xr:uid="{00000000-0005-0000-0000-000043020000}"/>
    <cellStyle name="Calculation 6 2 21" xfId="2926" xr:uid="{00000000-0005-0000-0000-000044020000}"/>
    <cellStyle name="Calculation 6 2 3" xfId="1125" xr:uid="{00000000-0005-0000-0000-000045020000}"/>
    <cellStyle name="Calculation 6 2 4" xfId="1078" xr:uid="{00000000-0005-0000-0000-000046020000}"/>
    <cellStyle name="Calculation 6 2 5" xfId="1171" xr:uid="{00000000-0005-0000-0000-000047020000}"/>
    <cellStyle name="Calculation 6 2 6" xfId="754" xr:uid="{00000000-0005-0000-0000-000048020000}"/>
    <cellStyle name="Calculation 6 2 7" xfId="974" xr:uid="{00000000-0005-0000-0000-000049020000}"/>
    <cellStyle name="Calculation 6 2 8" xfId="1197" xr:uid="{00000000-0005-0000-0000-00004A020000}"/>
    <cellStyle name="Calculation 6 2 9" xfId="1664" xr:uid="{00000000-0005-0000-0000-00004B020000}"/>
    <cellStyle name="Calculation 6 20" xfId="2919" xr:uid="{00000000-0005-0000-0000-00004C020000}"/>
    <cellStyle name="Calculation 6 3" xfId="840" xr:uid="{00000000-0005-0000-0000-00004D020000}"/>
    <cellStyle name="Calculation 6 4" xfId="862" xr:uid="{00000000-0005-0000-0000-00004E020000}"/>
    <cellStyle name="Calculation 6 5" xfId="1077" xr:uid="{00000000-0005-0000-0000-00004F020000}"/>
    <cellStyle name="Calculation 6 6" xfId="1193" xr:uid="{00000000-0005-0000-0000-000050020000}"/>
    <cellStyle name="Calculation 6 7" xfId="1201" xr:uid="{00000000-0005-0000-0000-000051020000}"/>
    <cellStyle name="Calculation 6 8" xfId="1198" xr:uid="{00000000-0005-0000-0000-000052020000}"/>
    <cellStyle name="Calculation 6 9" xfId="1494" xr:uid="{00000000-0005-0000-0000-000053020000}"/>
    <cellStyle name="Calculation 7" xfId="433" xr:uid="{00000000-0005-0000-0000-000054020000}"/>
    <cellStyle name="Calculation 7 10" xfId="1325" xr:uid="{00000000-0005-0000-0000-000055020000}"/>
    <cellStyle name="Calculation 7 11" xfId="1961" xr:uid="{00000000-0005-0000-0000-000056020000}"/>
    <cellStyle name="Calculation 7 12" xfId="1715" xr:uid="{00000000-0005-0000-0000-000057020000}"/>
    <cellStyle name="Calculation 7 13" xfId="1544" xr:uid="{00000000-0005-0000-0000-000058020000}"/>
    <cellStyle name="Calculation 7 14" xfId="2286" xr:uid="{00000000-0005-0000-0000-000059020000}"/>
    <cellStyle name="Calculation 7 15" xfId="2165" xr:uid="{00000000-0005-0000-0000-00005A020000}"/>
    <cellStyle name="Calculation 7 16" xfId="2491" xr:uid="{00000000-0005-0000-0000-00005B020000}"/>
    <cellStyle name="Calculation 7 17" xfId="2449" xr:uid="{00000000-0005-0000-0000-00005C020000}"/>
    <cellStyle name="Calculation 7 18" xfId="2308" xr:uid="{00000000-0005-0000-0000-00005D020000}"/>
    <cellStyle name="Calculation 7 19" xfId="2097" xr:uid="{00000000-0005-0000-0000-00005E020000}"/>
    <cellStyle name="Calculation 7 2" xfId="859" xr:uid="{00000000-0005-0000-0000-00005F020000}"/>
    <cellStyle name="Calculation 7 20" xfId="2196" xr:uid="{00000000-0005-0000-0000-000060020000}"/>
    <cellStyle name="Calculation 7 21" xfId="2503" xr:uid="{00000000-0005-0000-0000-000061020000}"/>
    <cellStyle name="Calculation 7 3" xfId="709" xr:uid="{00000000-0005-0000-0000-000062020000}"/>
    <cellStyle name="Calculation 7 4" xfId="726" xr:uid="{00000000-0005-0000-0000-000063020000}"/>
    <cellStyle name="Calculation 7 5" xfId="841" xr:uid="{00000000-0005-0000-0000-000064020000}"/>
    <cellStyle name="Calculation 7 6" xfId="1058" xr:uid="{00000000-0005-0000-0000-000065020000}"/>
    <cellStyle name="Calculation 7 7" xfId="1117" xr:uid="{00000000-0005-0000-0000-000066020000}"/>
    <cellStyle name="Calculation 7 8" xfId="1131" xr:uid="{00000000-0005-0000-0000-000067020000}"/>
    <cellStyle name="Calculation 7 9" xfId="1525" xr:uid="{00000000-0005-0000-0000-000068020000}"/>
    <cellStyle name="Calculation 8" xfId="474" xr:uid="{00000000-0005-0000-0000-000069020000}"/>
    <cellStyle name="Calculation 8 10" xfId="1466" xr:uid="{00000000-0005-0000-0000-00006A020000}"/>
    <cellStyle name="Calculation 8 11" xfId="1473" xr:uid="{00000000-0005-0000-0000-00006B020000}"/>
    <cellStyle name="Calculation 8 12" xfId="1546" xr:uid="{00000000-0005-0000-0000-00006C020000}"/>
    <cellStyle name="Calculation 8 13" xfId="1980" xr:uid="{00000000-0005-0000-0000-00006D020000}"/>
    <cellStyle name="Calculation 8 14" xfId="2348" xr:uid="{00000000-0005-0000-0000-00006E020000}"/>
    <cellStyle name="Calculation 8 15" xfId="2215" xr:uid="{00000000-0005-0000-0000-00006F020000}"/>
    <cellStyle name="Calculation 8 16" xfId="2420" xr:uid="{00000000-0005-0000-0000-000070020000}"/>
    <cellStyle name="Calculation 8 17" xfId="2128" xr:uid="{00000000-0005-0000-0000-000071020000}"/>
    <cellStyle name="Calculation 8 18" xfId="2814" xr:uid="{00000000-0005-0000-0000-000072020000}"/>
    <cellStyle name="Calculation 8 19" xfId="2326" xr:uid="{00000000-0005-0000-0000-000073020000}"/>
    <cellStyle name="Calculation 8 2" xfId="871" xr:uid="{00000000-0005-0000-0000-000074020000}"/>
    <cellStyle name="Calculation 8 20" xfId="2938" xr:uid="{00000000-0005-0000-0000-000075020000}"/>
    <cellStyle name="Calculation 8 21" xfId="2955" xr:uid="{00000000-0005-0000-0000-000076020000}"/>
    <cellStyle name="Calculation 8 3" xfId="1034" xr:uid="{00000000-0005-0000-0000-000077020000}"/>
    <cellStyle name="Calculation 8 4" xfId="1185" xr:uid="{00000000-0005-0000-0000-000078020000}"/>
    <cellStyle name="Calculation 8 5" xfId="1074" xr:uid="{00000000-0005-0000-0000-000079020000}"/>
    <cellStyle name="Calculation 8 6" xfId="939" xr:uid="{00000000-0005-0000-0000-00007A020000}"/>
    <cellStyle name="Calculation 8 7" xfId="777" xr:uid="{00000000-0005-0000-0000-00007B020000}"/>
    <cellStyle name="Calculation 8 8" xfId="716" xr:uid="{00000000-0005-0000-0000-00007C020000}"/>
    <cellStyle name="Calculation 8 9" xfId="1552" xr:uid="{00000000-0005-0000-0000-00007D020000}"/>
    <cellStyle name="Calculation 9" xfId="671" xr:uid="{00000000-0005-0000-0000-00007E020000}"/>
    <cellStyle name="Calculation 9 10" xfId="1485" xr:uid="{00000000-0005-0000-0000-00007F020000}"/>
    <cellStyle name="Calculation 9 11" xfId="1945" xr:uid="{00000000-0005-0000-0000-000080020000}"/>
    <cellStyle name="Calculation 9 12" xfId="1568" xr:uid="{00000000-0005-0000-0000-000081020000}"/>
    <cellStyle name="Calculation 9 13" xfId="2018" xr:uid="{00000000-0005-0000-0000-000082020000}"/>
    <cellStyle name="Calculation 9 14" xfId="2582" xr:uid="{00000000-0005-0000-0000-000083020000}"/>
    <cellStyle name="Calculation 9 15" xfId="2646" xr:uid="{00000000-0005-0000-0000-000084020000}"/>
    <cellStyle name="Calculation 9 16" xfId="2487" xr:uid="{00000000-0005-0000-0000-000085020000}"/>
    <cellStyle name="Calculation 9 17" xfId="2652" xr:uid="{00000000-0005-0000-0000-000086020000}"/>
    <cellStyle name="Calculation 9 18" xfId="2869" xr:uid="{00000000-0005-0000-0000-000087020000}"/>
    <cellStyle name="Calculation 9 19" xfId="2910" xr:uid="{00000000-0005-0000-0000-000088020000}"/>
    <cellStyle name="Calculation 9 2" xfId="971" xr:uid="{00000000-0005-0000-0000-000089020000}"/>
    <cellStyle name="Calculation 9 20" xfId="2959" xr:uid="{00000000-0005-0000-0000-00008A020000}"/>
    <cellStyle name="Calculation 9 21" xfId="2986" xr:uid="{00000000-0005-0000-0000-00008B020000}"/>
    <cellStyle name="Calculation 9 3" xfId="1165" xr:uid="{00000000-0005-0000-0000-00008C020000}"/>
    <cellStyle name="Calculation 9 4" xfId="1216" xr:uid="{00000000-0005-0000-0000-00008D020000}"/>
    <cellStyle name="Calculation 9 5" xfId="1258" xr:uid="{00000000-0005-0000-0000-00008E020000}"/>
    <cellStyle name="Calculation 9 6" xfId="1280" xr:uid="{00000000-0005-0000-0000-00008F020000}"/>
    <cellStyle name="Calculation 9 7" xfId="1305" xr:uid="{00000000-0005-0000-0000-000090020000}"/>
    <cellStyle name="Calculation 9 8" xfId="1319" xr:uid="{00000000-0005-0000-0000-000091020000}"/>
    <cellStyle name="Calculation 9 9" xfId="1737" xr:uid="{00000000-0005-0000-0000-000092020000}"/>
    <cellStyle name="Check Cell" xfId="13" builtinId="23" customBuiltin="1"/>
    <cellStyle name="Check Cell 10" xfId="70" xr:uid="{00000000-0005-0000-0000-000094020000}"/>
    <cellStyle name="Check Cell 11" xfId="1802" xr:uid="{00000000-0005-0000-0000-000095020000}"/>
    <cellStyle name="Check Cell 12" xfId="1813" xr:uid="{00000000-0005-0000-0000-000096020000}"/>
    <cellStyle name="Check Cell 13" xfId="1719" xr:uid="{00000000-0005-0000-0000-000097020000}"/>
    <cellStyle name="Check Cell 2" xfId="207" xr:uid="{00000000-0005-0000-0000-000098020000}"/>
    <cellStyle name="Check Cell 3" xfId="302" xr:uid="{00000000-0005-0000-0000-000099020000}"/>
    <cellStyle name="Check Cell 4" xfId="386" xr:uid="{00000000-0005-0000-0000-00009A020000}"/>
    <cellStyle name="Check Cell 5" xfId="521" xr:uid="{00000000-0005-0000-0000-00009B020000}"/>
    <cellStyle name="Check Cell 6" xfId="341" xr:uid="{00000000-0005-0000-0000-00009C020000}"/>
    <cellStyle name="Check Cell 7" xfId="582" xr:uid="{00000000-0005-0000-0000-00009D020000}"/>
    <cellStyle name="Check Cell 8" xfId="652" xr:uid="{00000000-0005-0000-0000-00009E020000}"/>
    <cellStyle name="Check Cell 9" xfId="483" xr:uid="{00000000-0005-0000-0000-00009F020000}"/>
    <cellStyle name="Column heading" xfId="102" xr:uid="{00000000-0005-0000-0000-0000A0020000}"/>
    <cellStyle name="Comma" xfId="3000" builtinId="3"/>
    <cellStyle name="Comma 10" xfId="146" xr:uid="{00000000-0005-0000-0000-0000A2020000}"/>
    <cellStyle name="Comma 11" xfId="1532" xr:uid="{00000000-0005-0000-0000-0000A3020000}"/>
    <cellStyle name="Comma 12" xfId="1593" xr:uid="{00000000-0005-0000-0000-0000A4020000}"/>
    <cellStyle name="Comma 13" xfId="1790" xr:uid="{00000000-0005-0000-0000-0000A5020000}"/>
    <cellStyle name="Comma 2" xfId="87" xr:uid="{00000000-0005-0000-0000-0000A6020000}"/>
    <cellStyle name="Comma 2 2" xfId="157" xr:uid="{00000000-0005-0000-0000-0000A7020000}"/>
    <cellStyle name="Comma 3" xfId="103" xr:uid="{00000000-0005-0000-0000-0000A8020000}"/>
    <cellStyle name="Comma 4" xfId="430" xr:uid="{00000000-0005-0000-0000-0000A9020000}"/>
    <cellStyle name="Comma 5" xfId="402" xr:uid="{00000000-0005-0000-0000-0000AA020000}"/>
    <cellStyle name="Comma 6" xfId="559" xr:uid="{00000000-0005-0000-0000-0000AB020000}"/>
    <cellStyle name="Comma 7" xfId="575" xr:uid="{00000000-0005-0000-0000-0000AC020000}"/>
    <cellStyle name="Comma 8" xfId="568" xr:uid="{00000000-0005-0000-0000-0000AD020000}"/>
    <cellStyle name="Comma 9" xfId="676" xr:uid="{00000000-0005-0000-0000-0000AE020000}"/>
    <cellStyle name="Corner heading" xfId="104" xr:uid="{00000000-0005-0000-0000-0000AF020000}"/>
    <cellStyle name="Currency" xfId="3001" builtinId="4"/>
    <cellStyle name="Currency 10" xfId="1697" xr:uid="{00000000-0005-0000-0000-0000B0020000}"/>
    <cellStyle name="Currency 11" xfId="1705" xr:uid="{00000000-0005-0000-0000-0000B1020000}"/>
    <cellStyle name="Currency 12" xfId="1603" xr:uid="{00000000-0005-0000-0000-0000B2020000}"/>
    <cellStyle name="Currency 2" xfId="86" xr:uid="{00000000-0005-0000-0000-0000B3020000}"/>
    <cellStyle name="Currency 2 2" xfId="156" xr:uid="{00000000-0005-0000-0000-0000B4020000}"/>
    <cellStyle name="Currency 3" xfId="431" xr:uid="{00000000-0005-0000-0000-0000B5020000}"/>
    <cellStyle name="Currency 4" xfId="415" xr:uid="{00000000-0005-0000-0000-0000B6020000}"/>
    <cellStyle name="Currency 5" xfId="352" xr:uid="{00000000-0005-0000-0000-0000B7020000}"/>
    <cellStyle name="Currency 6" xfId="583" xr:uid="{00000000-0005-0000-0000-0000B8020000}"/>
    <cellStyle name="Currency 7" xfId="564" xr:uid="{00000000-0005-0000-0000-0000B9020000}"/>
    <cellStyle name="Currency 8" xfId="641" xr:uid="{00000000-0005-0000-0000-0000BA020000}"/>
    <cellStyle name="Currency 9" xfId="147" xr:uid="{00000000-0005-0000-0000-0000BB020000}"/>
    <cellStyle name="Data" xfId="105" xr:uid="{00000000-0005-0000-0000-0000BC020000}"/>
    <cellStyle name="Data 2" xfId="167" xr:uid="{00000000-0005-0000-0000-0000BD020000}"/>
    <cellStyle name="Data 2 10" xfId="1953" xr:uid="{00000000-0005-0000-0000-0000BE020000}"/>
    <cellStyle name="Data 2 11" xfId="1605" xr:uid="{00000000-0005-0000-0000-0000BF020000}"/>
    <cellStyle name="Data 2 12" xfId="2322" xr:uid="{00000000-0005-0000-0000-0000C0020000}"/>
    <cellStyle name="Data 2 13" xfId="2695" xr:uid="{00000000-0005-0000-0000-0000C1020000}"/>
    <cellStyle name="Data 2 14" xfId="2631" xr:uid="{00000000-0005-0000-0000-0000C2020000}"/>
    <cellStyle name="Data 2 15" xfId="2540" xr:uid="{00000000-0005-0000-0000-0000C3020000}"/>
    <cellStyle name="Data 2 16" xfId="2245" xr:uid="{00000000-0005-0000-0000-0000C4020000}"/>
    <cellStyle name="Data 2 17" xfId="2392" xr:uid="{00000000-0005-0000-0000-0000C5020000}"/>
    <cellStyle name="Data 2 18" xfId="2629" xr:uid="{00000000-0005-0000-0000-0000C6020000}"/>
    <cellStyle name="Data 2 19" xfId="2264" xr:uid="{00000000-0005-0000-0000-0000C7020000}"/>
    <cellStyle name="Data 2 2" xfId="276" xr:uid="{00000000-0005-0000-0000-0000C8020000}"/>
    <cellStyle name="Data 2 2 10" xfId="1944" xr:uid="{00000000-0005-0000-0000-0000C9020000}"/>
    <cellStyle name="Data 2 2 11" xfId="2119" xr:uid="{00000000-0005-0000-0000-0000CA020000}"/>
    <cellStyle name="Data 2 2 12" xfId="2497" xr:uid="{00000000-0005-0000-0000-0000CB020000}"/>
    <cellStyle name="Data 2 2 13" xfId="2135" xr:uid="{00000000-0005-0000-0000-0000CC020000}"/>
    <cellStyle name="Data 2 2 14" xfId="2293" xr:uid="{00000000-0005-0000-0000-0000CD020000}"/>
    <cellStyle name="Data 2 2 15" xfId="2615" xr:uid="{00000000-0005-0000-0000-0000CE020000}"/>
    <cellStyle name="Data 2 2 16" xfId="2680" xr:uid="{00000000-0005-0000-0000-0000CF020000}"/>
    <cellStyle name="Data 2 2 17" xfId="2524" xr:uid="{00000000-0005-0000-0000-0000D0020000}"/>
    <cellStyle name="Data 2 2 18" xfId="2921" xr:uid="{00000000-0005-0000-0000-0000D1020000}"/>
    <cellStyle name="Data 2 2 2" xfId="947" xr:uid="{00000000-0005-0000-0000-0000D2020000}"/>
    <cellStyle name="Data 2 2 3" xfId="982" xr:uid="{00000000-0005-0000-0000-0000D3020000}"/>
    <cellStyle name="Data 2 2 4" xfId="1166" xr:uid="{00000000-0005-0000-0000-0000D4020000}"/>
    <cellStyle name="Data 2 2 5" xfId="710" xr:uid="{00000000-0005-0000-0000-0000D5020000}"/>
    <cellStyle name="Data 2 2 6" xfId="1253" xr:uid="{00000000-0005-0000-0000-0000D6020000}"/>
    <cellStyle name="Data 2 2 7" xfId="1750" xr:uid="{00000000-0005-0000-0000-0000D7020000}"/>
    <cellStyle name="Data 2 2 8" xfId="1387" xr:uid="{00000000-0005-0000-0000-0000D8020000}"/>
    <cellStyle name="Data 2 2 9" xfId="1683" xr:uid="{00000000-0005-0000-0000-0000D9020000}"/>
    <cellStyle name="Data 2 3" xfId="760" xr:uid="{00000000-0005-0000-0000-0000DA020000}"/>
    <cellStyle name="Data 2 4" xfId="856" xr:uid="{00000000-0005-0000-0000-0000DB020000}"/>
    <cellStyle name="Data 2 5" xfId="815" xr:uid="{00000000-0005-0000-0000-0000DC020000}"/>
    <cellStyle name="Data 2 6" xfId="753" xr:uid="{00000000-0005-0000-0000-0000DD020000}"/>
    <cellStyle name="Data 2 7" xfId="1279" xr:uid="{00000000-0005-0000-0000-0000DE020000}"/>
    <cellStyle name="Data 2 8" xfId="1538" xr:uid="{00000000-0005-0000-0000-0000DF020000}"/>
    <cellStyle name="Data 2 9" xfId="1928" xr:uid="{00000000-0005-0000-0000-0000E0020000}"/>
    <cellStyle name="Data 3" xfId="257" xr:uid="{00000000-0005-0000-0000-0000E1020000}"/>
    <cellStyle name="Data 3 10" xfId="1659" xr:uid="{00000000-0005-0000-0000-0000E2020000}"/>
    <cellStyle name="Data 3 11" xfId="2317" xr:uid="{00000000-0005-0000-0000-0000E3020000}"/>
    <cellStyle name="Data 3 12" xfId="2397" xr:uid="{00000000-0005-0000-0000-0000E4020000}"/>
    <cellStyle name="Data 3 13" xfId="2084" xr:uid="{00000000-0005-0000-0000-0000E5020000}"/>
    <cellStyle name="Data 3 14" xfId="2604" xr:uid="{00000000-0005-0000-0000-0000E6020000}"/>
    <cellStyle name="Data 3 15" xfId="2225" xr:uid="{00000000-0005-0000-0000-0000E7020000}"/>
    <cellStyle name="Data 3 16" xfId="2152" xr:uid="{00000000-0005-0000-0000-0000E8020000}"/>
    <cellStyle name="Data 3 17" xfId="2886" xr:uid="{00000000-0005-0000-0000-0000E9020000}"/>
    <cellStyle name="Data 3 18" xfId="2554" xr:uid="{00000000-0005-0000-0000-0000EA020000}"/>
    <cellStyle name="Data 3 2" xfId="917" xr:uid="{00000000-0005-0000-0000-0000EB020000}"/>
    <cellStyle name="Data 3 3" xfId="996" xr:uid="{00000000-0005-0000-0000-0000EC020000}"/>
    <cellStyle name="Data 3 4" xfId="1172" xr:uid="{00000000-0005-0000-0000-0000ED020000}"/>
    <cellStyle name="Data 3 5" xfId="1191" xr:uid="{00000000-0005-0000-0000-0000EE020000}"/>
    <cellStyle name="Data 3 6" xfId="1148" xr:uid="{00000000-0005-0000-0000-0000EF020000}"/>
    <cellStyle name="Data 3 7" xfId="1433" xr:uid="{00000000-0005-0000-0000-0000F0020000}"/>
    <cellStyle name="Data 3 8" xfId="1692" xr:uid="{00000000-0005-0000-0000-0000F1020000}"/>
    <cellStyle name="Data 3 9" xfId="1625" xr:uid="{00000000-0005-0000-0000-0000F2020000}"/>
    <cellStyle name="Data 4" xfId="720" xr:uid="{00000000-0005-0000-0000-0000F3020000}"/>
    <cellStyle name="Data 5" xfId="1534" xr:uid="{00000000-0005-0000-0000-0000F4020000}"/>
    <cellStyle name="Data no deci" xfId="106" xr:uid="{00000000-0005-0000-0000-0000F5020000}"/>
    <cellStyle name="Data no deci 2" xfId="168" xr:uid="{00000000-0005-0000-0000-0000F6020000}"/>
    <cellStyle name="Data no deci 2 10" xfId="1578" xr:uid="{00000000-0005-0000-0000-0000F7020000}"/>
    <cellStyle name="Data no deci 2 11" xfId="1512" xr:uid="{00000000-0005-0000-0000-0000F8020000}"/>
    <cellStyle name="Data no deci 2 12" xfId="2535" xr:uid="{00000000-0005-0000-0000-0000F9020000}"/>
    <cellStyle name="Data no deci 2 13" xfId="2207" xr:uid="{00000000-0005-0000-0000-0000FA020000}"/>
    <cellStyle name="Data no deci 2 14" xfId="2452" xr:uid="{00000000-0005-0000-0000-0000FB020000}"/>
    <cellStyle name="Data no deci 2 15" xfId="2589" xr:uid="{00000000-0005-0000-0000-0000FC020000}"/>
    <cellStyle name="Data no deci 2 16" xfId="2056" xr:uid="{00000000-0005-0000-0000-0000FD020000}"/>
    <cellStyle name="Data no deci 2 17" xfId="2076" xr:uid="{00000000-0005-0000-0000-0000FE020000}"/>
    <cellStyle name="Data no deci 2 18" xfId="2515" xr:uid="{00000000-0005-0000-0000-0000FF020000}"/>
    <cellStyle name="Data no deci 2 19" xfId="2690" xr:uid="{00000000-0005-0000-0000-000000030000}"/>
    <cellStyle name="Data no deci 2 2" xfId="277" xr:uid="{00000000-0005-0000-0000-000001030000}"/>
    <cellStyle name="Data no deci 2 2 10" xfId="1996" xr:uid="{00000000-0005-0000-0000-000002030000}"/>
    <cellStyle name="Data no deci 2 2 11" xfId="2315" xr:uid="{00000000-0005-0000-0000-000003030000}"/>
    <cellStyle name="Data no deci 2 2 12" xfId="2550" xr:uid="{00000000-0005-0000-0000-000004030000}"/>
    <cellStyle name="Data no deci 2 2 13" xfId="2345" xr:uid="{00000000-0005-0000-0000-000005030000}"/>
    <cellStyle name="Data no deci 2 2 14" xfId="2647" xr:uid="{00000000-0005-0000-0000-000006030000}"/>
    <cellStyle name="Data no deci 2 2 15" xfId="2591" xr:uid="{00000000-0005-0000-0000-000007030000}"/>
    <cellStyle name="Data no deci 2 2 16" xfId="2291" xr:uid="{00000000-0005-0000-0000-000008030000}"/>
    <cellStyle name="Data no deci 2 2 17" xfId="2905" xr:uid="{00000000-0005-0000-0000-000009030000}"/>
    <cellStyle name="Data no deci 2 2 18" xfId="2833" xr:uid="{00000000-0005-0000-0000-00000A030000}"/>
    <cellStyle name="Data no deci 2 2 2" xfId="857" xr:uid="{00000000-0005-0000-0000-00000B030000}"/>
    <cellStyle name="Data no deci 2 2 3" xfId="895" xr:uid="{00000000-0005-0000-0000-00000C030000}"/>
    <cellStyle name="Data no deci 2 2 4" xfId="1132" xr:uid="{00000000-0005-0000-0000-00000D030000}"/>
    <cellStyle name="Data no deci 2 2 5" xfId="855" xr:uid="{00000000-0005-0000-0000-00000E030000}"/>
    <cellStyle name="Data no deci 2 2 6" xfId="1296" xr:uid="{00000000-0005-0000-0000-00000F030000}"/>
    <cellStyle name="Data no deci 2 2 7" xfId="1711" xr:uid="{00000000-0005-0000-0000-000010030000}"/>
    <cellStyle name="Data no deci 2 2 8" xfId="1612" xr:uid="{00000000-0005-0000-0000-000011030000}"/>
    <cellStyle name="Data no deci 2 2 9" xfId="1965" xr:uid="{00000000-0005-0000-0000-000012030000}"/>
    <cellStyle name="Data no deci 2 3" xfId="719" xr:uid="{00000000-0005-0000-0000-000013030000}"/>
    <cellStyle name="Data no deci 2 4" xfId="750" xr:uid="{00000000-0005-0000-0000-000014030000}"/>
    <cellStyle name="Data no deci 2 5" xfId="1068" xr:uid="{00000000-0005-0000-0000-000015030000}"/>
    <cellStyle name="Data no deci 2 6" xfId="931" xr:uid="{00000000-0005-0000-0000-000016030000}"/>
    <cellStyle name="Data no deci 2 7" xfId="1016" xr:uid="{00000000-0005-0000-0000-000017030000}"/>
    <cellStyle name="Data no deci 2 8" xfId="1389" xr:uid="{00000000-0005-0000-0000-000018030000}"/>
    <cellStyle name="Data no deci 2 9" xfId="1871" xr:uid="{00000000-0005-0000-0000-000019030000}"/>
    <cellStyle name="Data no deci 3" xfId="258" xr:uid="{00000000-0005-0000-0000-00001A030000}"/>
    <cellStyle name="Data no deci 3 10" xfId="1358" xr:uid="{00000000-0005-0000-0000-00001B030000}"/>
    <cellStyle name="Data no deci 3 11" xfId="2360" xr:uid="{00000000-0005-0000-0000-00001C030000}"/>
    <cellStyle name="Data no deci 3 12" xfId="2573" xr:uid="{00000000-0005-0000-0000-00001D030000}"/>
    <cellStyle name="Data no deci 3 13" xfId="2578" xr:uid="{00000000-0005-0000-0000-00001E030000}"/>
    <cellStyle name="Data no deci 3 14" xfId="2066" xr:uid="{00000000-0005-0000-0000-00001F030000}"/>
    <cellStyle name="Data no deci 3 15" xfId="2456" xr:uid="{00000000-0005-0000-0000-000020030000}"/>
    <cellStyle name="Data no deci 3 16" xfId="2806" xr:uid="{00000000-0005-0000-0000-000021030000}"/>
    <cellStyle name="Data no deci 3 17" xfId="2704" xr:uid="{00000000-0005-0000-0000-000022030000}"/>
    <cellStyle name="Data no deci 3 18" xfId="2083" xr:uid="{00000000-0005-0000-0000-000023030000}"/>
    <cellStyle name="Data no deci 3 2" xfId="908" xr:uid="{00000000-0005-0000-0000-000024030000}"/>
    <cellStyle name="Data no deci 3 3" xfId="1025" xr:uid="{00000000-0005-0000-0000-000025030000}"/>
    <cellStyle name="Data no deci 3 4" xfId="1155" xr:uid="{00000000-0005-0000-0000-000026030000}"/>
    <cellStyle name="Data no deci 3 5" xfId="1054" xr:uid="{00000000-0005-0000-0000-000027030000}"/>
    <cellStyle name="Data no deci 3 6" xfId="1209" xr:uid="{00000000-0005-0000-0000-000028030000}"/>
    <cellStyle name="Data no deci 3 7" xfId="1447" xr:uid="{00000000-0005-0000-0000-000029030000}"/>
    <cellStyle name="Data no deci 3 8" xfId="1863" xr:uid="{00000000-0005-0000-0000-00002A030000}"/>
    <cellStyle name="Data no deci 3 9" xfId="1649" xr:uid="{00000000-0005-0000-0000-00002B030000}"/>
    <cellStyle name="Data no deci 4" xfId="734" xr:uid="{00000000-0005-0000-0000-00002C030000}"/>
    <cellStyle name="Data no deci 5" xfId="1567" xr:uid="{00000000-0005-0000-0000-00002D030000}"/>
    <cellStyle name="Data Superscript" xfId="107" xr:uid="{00000000-0005-0000-0000-00002E030000}"/>
    <cellStyle name="Data Superscript 2" xfId="169" xr:uid="{00000000-0005-0000-0000-00002F030000}"/>
    <cellStyle name="Data Superscript 2 10" xfId="1576" xr:uid="{00000000-0005-0000-0000-000030030000}"/>
    <cellStyle name="Data Superscript 2 11" xfId="1843" xr:uid="{00000000-0005-0000-0000-000031030000}"/>
    <cellStyle name="Data Superscript 2 12" xfId="2443" xr:uid="{00000000-0005-0000-0000-000032030000}"/>
    <cellStyle name="Data Superscript 2 13" xfId="2112" xr:uid="{00000000-0005-0000-0000-000033030000}"/>
    <cellStyle name="Data Superscript 2 14" xfId="2299" xr:uid="{00000000-0005-0000-0000-000034030000}"/>
    <cellStyle name="Data Superscript 2 15" xfId="2579" xr:uid="{00000000-0005-0000-0000-000035030000}"/>
    <cellStyle name="Data Superscript 2 16" xfId="2302" xr:uid="{00000000-0005-0000-0000-000036030000}"/>
    <cellStyle name="Data Superscript 2 17" xfId="2612" xr:uid="{00000000-0005-0000-0000-000037030000}"/>
    <cellStyle name="Data Superscript 2 18" xfId="2229" xr:uid="{00000000-0005-0000-0000-000038030000}"/>
    <cellStyle name="Data Superscript 2 19" xfId="2125" xr:uid="{00000000-0005-0000-0000-000039030000}"/>
    <cellStyle name="Data Superscript 2 2" xfId="278" xr:uid="{00000000-0005-0000-0000-00003A030000}"/>
    <cellStyle name="Data Superscript 2 2 10" xfId="1499" xr:uid="{00000000-0005-0000-0000-00003B030000}"/>
    <cellStyle name="Data Superscript 2 2 11" xfId="2358" xr:uid="{00000000-0005-0000-0000-00003C030000}"/>
    <cellStyle name="Data Superscript 2 2 12" xfId="2563" xr:uid="{00000000-0005-0000-0000-00003D030000}"/>
    <cellStyle name="Data Superscript 2 2 13" xfId="2163" xr:uid="{00000000-0005-0000-0000-00003E030000}"/>
    <cellStyle name="Data Superscript 2 2 14" xfId="2507" xr:uid="{00000000-0005-0000-0000-00003F030000}"/>
    <cellStyle name="Data Superscript 2 2 15" xfId="2720" xr:uid="{00000000-0005-0000-0000-000040030000}"/>
    <cellStyle name="Data Superscript 2 2 16" xfId="2848" xr:uid="{00000000-0005-0000-0000-000041030000}"/>
    <cellStyle name="Data Superscript 2 2 17" xfId="2899" xr:uid="{00000000-0005-0000-0000-000042030000}"/>
    <cellStyle name="Data Superscript 2 2 18" xfId="2621" xr:uid="{00000000-0005-0000-0000-000043030000}"/>
    <cellStyle name="Data Superscript 2 2 2" xfId="836" xr:uid="{00000000-0005-0000-0000-000044030000}"/>
    <cellStyle name="Data Superscript 2 2 3" xfId="1040" xr:uid="{00000000-0005-0000-0000-000045030000}"/>
    <cellStyle name="Data Superscript 2 2 4" xfId="990" xr:uid="{00000000-0005-0000-0000-000046030000}"/>
    <cellStyle name="Data Superscript 2 2 5" xfId="1170" xr:uid="{00000000-0005-0000-0000-000047030000}"/>
    <cellStyle name="Data Superscript 2 2 6" xfId="1308" xr:uid="{00000000-0005-0000-0000-000048030000}"/>
    <cellStyle name="Data Superscript 2 2 7" xfId="1619" xr:uid="{00000000-0005-0000-0000-000049030000}"/>
    <cellStyle name="Data Superscript 2 2 8" xfId="1482" xr:uid="{00000000-0005-0000-0000-00004A030000}"/>
    <cellStyle name="Data Superscript 2 2 9" xfId="1796" xr:uid="{00000000-0005-0000-0000-00004B030000}"/>
    <cellStyle name="Data Superscript 2 3" xfId="980" xr:uid="{00000000-0005-0000-0000-00004C030000}"/>
    <cellStyle name="Data Superscript 2 4" xfId="775" xr:uid="{00000000-0005-0000-0000-00004D030000}"/>
    <cellStyle name="Data Superscript 2 5" xfId="804" xr:uid="{00000000-0005-0000-0000-00004E030000}"/>
    <cellStyle name="Data Superscript 2 6" xfId="827" xr:uid="{00000000-0005-0000-0000-00004F030000}"/>
    <cellStyle name="Data Superscript 2 7" xfId="1241" xr:uid="{00000000-0005-0000-0000-000050030000}"/>
    <cellStyle name="Data Superscript 2 8" xfId="1610" xr:uid="{00000000-0005-0000-0000-000051030000}"/>
    <cellStyle name="Data Superscript 2 9" xfId="1842" xr:uid="{00000000-0005-0000-0000-000052030000}"/>
    <cellStyle name="Data Superscript 3" xfId="259" xr:uid="{00000000-0005-0000-0000-000053030000}"/>
    <cellStyle name="Data Superscript 3 10" xfId="1770" xr:uid="{00000000-0005-0000-0000-000054030000}"/>
    <cellStyle name="Data Superscript 3 11" xfId="2160" xr:uid="{00000000-0005-0000-0000-000055030000}"/>
    <cellStyle name="Data Superscript 3 12" xfId="2618" xr:uid="{00000000-0005-0000-0000-000056030000}"/>
    <cellStyle name="Data Superscript 3 13" xfId="2156" xr:uid="{00000000-0005-0000-0000-000057030000}"/>
    <cellStyle name="Data Superscript 3 14" xfId="2183" xr:uid="{00000000-0005-0000-0000-000058030000}"/>
    <cellStyle name="Data Superscript 3 15" xfId="2689" xr:uid="{00000000-0005-0000-0000-000059030000}"/>
    <cellStyle name="Data Superscript 3 16" xfId="2893" xr:uid="{00000000-0005-0000-0000-00005A030000}"/>
    <cellStyle name="Data Superscript 3 17" xfId="2610" xr:uid="{00000000-0005-0000-0000-00005B030000}"/>
    <cellStyle name="Data Superscript 3 18" xfId="2827" xr:uid="{00000000-0005-0000-0000-00005C030000}"/>
    <cellStyle name="Data Superscript 3 2" xfId="848" xr:uid="{00000000-0005-0000-0000-00005D030000}"/>
    <cellStyle name="Data Superscript 3 3" xfId="1012" xr:uid="{00000000-0005-0000-0000-00005E030000}"/>
    <cellStyle name="Data Superscript 3 4" xfId="1102" xr:uid="{00000000-0005-0000-0000-00005F030000}"/>
    <cellStyle name="Data Superscript 3 5" xfId="1028" xr:uid="{00000000-0005-0000-0000-000060030000}"/>
    <cellStyle name="Data Superscript 3 6" xfId="1004" xr:uid="{00000000-0005-0000-0000-000061030000}"/>
    <cellStyle name="Data Superscript 3 7" xfId="1382" xr:uid="{00000000-0005-0000-0000-000062030000}"/>
    <cellStyle name="Data Superscript 3 8" xfId="1840" xr:uid="{00000000-0005-0000-0000-000063030000}"/>
    <cellStyle name="Data Superscript 3 9" xfId="1885" xr:uid="{00000000-0005-0000-0000-000064030000}"/>
    <cellStyle name="Data Superscript 4" xfId="910" xr:uid="{00000000-0005-0000-0000-000065030000}"/>
    <cellStyle name="Data Superscript 5" xfId="1421" xr:uid="{00000000-0005-0000-0000-000066030000}"/>
    <cellStyle name="Data_1-1A-Regular" xfId="108" xr:uid="{00000000-0005-0000-0000-000067030000}"/>
    <cellStyle name="Data-one deci" xfId="109" xr:uid="{00000000-0005-0000-0000-000068030000}"/>
    <cellStyle name="Data-one deci 2" xfId="170" xr:uid="{00000000-0005-0000-0000-000069030000}"/>
    <cellStyle name="Data-one deci 2 10" xfId="1461" xr:uid="{00000000-0005-0000-0000-00006A030000}"/>
    <cellStyle name="Data-one deci 2 11" xfId="1570" xr:uid="{00000000-0005-0000-0000-00006B030000}"/>
    <cellStyle name="Data-one deci 2 12" xfId="2280" xr:uid="{00000000-0005-0000-0000-00006C030000}"/>
    <cellStyle name="Data-one deci 2 13" xfId="2520" xr:uid="{00000000-0005-0000-0000-00006D030000}"/>
    <cellStyle name="Data-one deci 2 14" xfId="2190" xr:uid="{00000000-0005-0000-0000-00006E030000}"/>
    <cellStyle name="Data-one deci 2 15" xfId="2750" xr:uid="{00000000-0005-0000-0000-00006F030000}"/>
    <cellStyle name="Data-one deci 2 16" xfId="2732" xr:uid="{00000000-0005-0000-0000-000070030000}"/>
    <cellStyle name="Data-one deci 2 17" xfId="2782" xr:uid="{00000000-0005-0000-0000-000071030000}"/>
    <cellStyle name="Data-one deci 2 18" xfId="2100" xr:uid="{00000000-0005-0000-0000-000072030000}"/>
    <cellStyle name="Data-one deci 2 19" xfId="2939" xr:uid="{00000000-0005-0000-0000-000073030000}"/>
    <cellStyle name="Data-one deci 2 2" xfId="279" xr:uid="{00000000-0005-0000-0000-000074030000}"/>
    <cellStyle name="Data-one deci 2 2 10" xfId="1943" xr:uid="{00000000-0005-0000-0000-000075030000}"/>
    <cellStyle name="Data-one deci 2 2 11" xfId="2158" xr:uid="{00000000-0005-0000-0000-000076030000}"/>
    <cellStyle name="Data-one deci 2 2 12" xfId="2114" xr:uid="{00000000-0005-0000-0000-000077030000}"/>
    <cellStyle name="Data-one deci 2 2 13" xfId="2132" xr:uid="{00000000-0005-0000-0000-000078030000}"/>
    <cellStyle name="Data-one deci 2 2 14" xfId="2356" xr:uid="{00000000-0005-0000-0000-000079030000}"/>
    <cellStyle name="Data-one deci 2 2 15" xfId="2660" xr:uid="{00000000-0005-0000-0000-00007A030000}"/>
    <cellStyle name="Data-one deci 2 2 16" xfId="2323" xr:uid="{00000000-0005-0000-0000-00007B030000}"/>
    <cellStyle name="Data-one deci 2 2 17" xfId="2341" xr:uid="{00000000-0005-0000-0000-00007C030000}"/>
    <cellStyle name="Data-one deci 2 2 18" xfId="2937" xr:uid="{00000000-0005-0000-0000-00007D030000}"/>
    <cellStyle name="Data-one deci 2 2 2" xfId="803" xr:uid="{00000000-0005-0000-0000-00007E030000}"/>
    <cellStyle name="Data-one deci 2 2 3" xfId="914" xr:uid="{00000000-0005-0000-0000-00007F030000}"/>
    <cellStyle name="Data-one deci 2 2 4" xfId="997" xr:uid="{00000000-0005-0000-0000-000080030000}"/>
    <cellStyle name="Data-one deci 2 2 5" xfId="747" xr:uid="{00000000-0005-0000-0000-000081030000}"/>
    <cellStyle name="Data-one deci 2 2 6" xfId="1300" xr:uid="{00000000-0005-0000-0000-000082030000}"/>
    <cellStyle name="Data-one deci 2 2 7" xfId="1585" xr:uid="{00000000-0005-0000-0000-000083030000}"/>
    <cellStyle name="Data-one deci 2 2 8" xfId="1520" xr:uid="{00000000-0005-0000-0000-000084030000}"/>
    <cellStyle name="Data-one deci 2 2 9" xfId="1835" xr:uid="{00000000-0005-0000-0000-000085030000}"/>
    <cellStyle name="Data-one deci 2 3" xfId="888" xr:uid="{00000000-0005-0000-0000-000086030000}"/>
    <cellStyle name="Data-one deci 2 4" xfId="1020" xr:uid="{00000000-0005-0000-0000-000087030000}"/>
    <cellStyle name="Data-one deci 2 5" xfId="937" xr:uid="{00000000-0005-0000-0000-000088030000}"/>
    <cellStyle name="Data-one deci 2 6" xfId="1138" xr:uid="{00000000-0005-0000-0000-000089030000}"/>
    <cellStyle name="Data-one deci 2 7" xfId="1184" xr:uid="{00000000-0005-0000-0000-00008A030000}"/>
    <cellStyle name="Data-one deci 2 8" xfId="1410" xr:uid="{00000000-0005-0000-0000-00008B030000}"/>
    <cellStyle name="Data-one deci 2 9" xfId="1344" xr:uid="{00000000-0005-0000-0000-00008C030000}"/>
    <cellStyle name="Data-one deci 3" xfId="260" xr:uid="{00000000-0005-0000-0000-00008D030000}"/>
    <cellStyle name="Data-one deci 3 10" xfId="1471" xr:uid="{00000000-0005-0000-0000-00008E030000}"/>
    <cellStyle name="Data-one deci 3 11" xfId="2106" xr:uid="{00000000-0005-0000-0000-00008F030000}"/>
    <cellStyle name="Data-one deci 3 12" xfId="2576" xr:uid="{00000000-0005-0000-0000-000090030000}"/>
    <cellStyle name="Data-one deci 3 13" xfId="2398" xr:uid="{00000000-0005-0000-0000-000091030000}"/>
    <cellStyle name="Data-one deci 3 14" xfId="2136" xr:uid="{00000000-0005-0000-0000-000092030000}"/>
    <cellStyle name="Data-one deci 3 15" xfId="2199" xr:uid="{00000000-0005-0000-0000-000093030000}"/>
    <cellStyle name="Data-one deci 3 16" xfId="2555" xr:uid="{00000000-0005-0000-0000-000094030000}"/>
    <cellStyle name="Data-one deci 3 17" xfId="2654" xr:uid="{00000000-0005-0000-0000-000095030000}"/>
    <cellStyle name="Data-one deci 3 18" xfId="2530" xr:uid="{00000000-0005-0000-0000-000096030000}"/>
    <cellStyle name="Data-one deci 3 2" xfId="838" xr:uid="{00000000-0005-0000-0000-000097030000}"/>
    <cellStyle name="Data-one deci 3 3" xfId="1006" xr:uid="{00000000-0005-0000-0000-000098030000}"/>
    <cellStyle name="Data-one deci 3 4" xfId="1089" xr:uid="{00000000-0005-0000-0000-000099030000}"/>
    <cellStyle name="Data-one deci 3 5" xfId="892" xr:uid="{00000000-0005-0000-0000-00009A030000}"/>
    <cellStyle name="Data-one deci 3 6" xfId="866" xr:uid="{00000000-0005-0000-0000-00009B030000}"/>
    <cellStyle name="Data-one deci 3 7" xfId="1353" xr:uid="{00000000-0005-0000-0000-00009C030000}"/>
    <cellStyle name="Data-one deci 3 8" xfId="1402" xr:uid="{00000000-0005-0000-0000-00009D030000}"/>
    <cellStyle name="Data-one deci 3 9" xfId="1984" xr:uid="{00000000-0005-0000-0000-00009E030000}"/>
    <cellStyle name="Data-one deci 4" xfId="896" xr:uid="{00000000-0005-0000-0000-00009F030000}"/>
    <cellStyle name="Data-one deci 5" xfId="1355" xr:uid="{00000000-0005-0000-0000-0000A0030000}"/>
    <cellStyle name="Explanatory Text" xfId="16" builtinId="53" customBuiltin="1"/>
    <cellStyle name="Explanatory Text 10" xfId="71" xr:uid="{00000000-0005-0000-0000-0000A2030000}"/>
    <cellStyle name="Explanatory Text 11" xfId="1786" xr:uid="{00000000-0005-0000-0000-0000A3030000}"/>
    <cellStyle name="Explanatory Text 12" xfId="1662" xr:uid="{00000000-0005-0000-0000-0000A4030000}"/>
    <cellStyle name="Explanatory Text 13" xfId="1789" xr:uid="{00000000-0005-0000-0000-0000A5030000}"/>
    <cellStyle name="Explanatory Text 2" xfId="206" xr:uid="{00000000-0005-0000-0000-0000A6030000}"/>
    <cellStyle name="Explanatory Text 3" xfId="305" xr:uid="{00000000-0005-0000-0000-0000A7030000}"/>
    <cellStyle name="Explanatory Text 4" xfId="387" xr:uid="{00000000-0005-0000-0000-0000A8030000}"/>
    <cellStyle name="Explanatory Text 5" xfId="469" xr:uid="{00000000-0005-0000-0000-0000A9030000}"/>
    <cellStyle name="Explanatory Text 6" xfId="607" xr:uid="{00000000-0005-0000-0000-0000AA030000}"/>
    <cellStyle name="Explanatory Text 7" xfId="670" xr:uid="{00000000-0005-0000-0000-0000AB030000}"/>
    <cellStyle name="Explanatory Text 8" xfId="513" xr:uid="{00000000-0005-0000-0000-0000AC030000}"/>
    <cellStyle name="Explanatory Text 9" xfId="636" xr:uid="{00000000-0005-0000-0000-0000AD030000}"/>
    <cellStyle name="Good" xfId="6" builtinId="26" customBuiltin="1"/>
    <cellStyle name="Good 10" xfId="72" xr:uid="{00000000-0005-0000-0000-0000AF030000}"/>
    <cellStyle name="Good 11" xfId="1646" xr:uid="{00000000-0005-0000-0000-0000B0030000}"/>
    <cellStyle name="Good 12" xfId="1811" xr:uid="{00000000-0005-0000-0000-0000B1030000}"/>
    <cellStyle name="Good 13" xfId="1728" xr:uid="{00000000-0005-0000-0000-0000B2030000}"/>
    <cellStyle name="Good 2" xfId="205" xr:uid="{00000000-0005-0000-0000-0000B3030000}"/>
    <cellStyle name="Good 3" xfId="295" xr:uid="{00000000-0005-0000-0000-0000B4030000}"/>
    <cellStyle name="Good 4" xfId="388" xr:uid="{00000000-0005-0000-0000-0000B5030000}"/>
    <cellStyle name="Good 5" xfId="335" xr:uid="{00000000-0005-0000-0000-0000B6030000}"/>
    <cellStyle name="Good 6" xfId="620" xr:uid="{00000000-0005-0000-0000-0000B7030000}"/>
    <cellStyle name="Good 7" xfId="580" xr:uid="{00000000-0005-0000-0000-0000B8030000}"/>
    <cellStyle name="Good 8" xfId="507" xr:uid="{00000000-0005-0000-0000-0000B9030000}"/>
    <cellStyle name="Good 9" xfId="688" xr:uid="{00000000-0005-0000-0000-0000BA030000}"/>
    <cellStyle name="Heading 1" xfId="2" builtinId="16" customBuiltin="1"/>
    <cellStyle name="Heading 1 10" xfId="73" xr:uid="{00000000-0005-0000-0000-0000BC030000}"/>
    <cellStyle name="Heading 1 11" xfId="1505" xr:uid="{00000000-0005-0000-0000-0000BD030000}"/>
    <cellStyle name="Heading 1 12" xfId="1766" xr:uid="{00000000-0005-0000-0000-0000BE030000}"/>
    <cellStyle name="Heading 1 13" xfId="1678" xr:uid="{00000000-0005-0000-0000-0000BF030000}"/>
    <cellStyle name="Heading 1 2" xfId="204" xr:uid="{00000000-0005-0000-0000-0000C0030000}"/>
    <cellStyle name="Heading 1 3" xfId="291" xr:uid="{00000000-0005-0000-0000-0000C1030000}"/>
    <cellStyle name="Heading 1 4" xfId="389" xr:uid="{00000000-0005-0000-0000-0000C2030000}"/>
    <cellStyle name="Heading 1 5" xfId="524" xr:uid="{00000000-0005-0000-0000-0000C3030000}"/>
    <cellStyle name="Heading 1 6" xfId="477" xr:uid="{00000000-0005-0000-0000-0000C4030000}"/>
    <cellStyle name="Heading 1 7" xfId="662" xr:uid="{00000000-0005-0000-0000-0000C5030000}"/>
    <cellStyle name="Heading 1 8" xfId="480" xr:uid="{00000000-0005-0000-0000-0000C6030000}"/>
    <cellStyle name="Heading 1 9" xfId="591" xr:uid="{00000000-0005-0000-0000-0000C7030000}"/>
    <cellStyle name="Heading 2" xfId="3" builtinId="17" customBuiltin="1"/>
    <cellStyle name="Heading 2 10" xfId="74" xr:uid="{00000000-0005-0000-0000-0000C9030000}"/>
    <cellStyle name="Heading 2 11" xfId="1760" xr:uid="{00000000-0005-0000-0000-0000CA030000}"/>
    <cellStyle name="Heading 2 12" xfId="1803" xr:uid="{00000000-0005-0000-0000-0000CB030000}"/>
    <cellStyle name="Heading 2 13" xfId="1816" xr:uid="{00000000-0005-0000-0000-0000CC030000}"/>
    <cellStyle name="Heading 2 2" xfId="203" xr:uid="{00000000-0005-0000-0000-0000CD030000}"/>
    <cellStyle name="Heading 2 3" xfId="292" xr:uid="{00000000-0005-0000-0000-0000CE030000}"/>
    <cellStyle name="Heading 2 4" xfId="390" xr:uid="{00000000-0005-0000-0000-0000CF030000}"/>
    <cellStyle name="Heading 2 5" xfId="470" xr:uid="{00000000-0005-0000-0000-0000D0030000}"/>
    <cellStyle name="Heading 2 6" xfId="612" xr:uid="{00000000-0005-0000-0000-0000D1030000}"/>
    <cellStyle name="Heading 2 7" xfId="672" xr:uid="{00000000-0005-0000-0000-0000D2030000}"/>
    <cellStyle name="Heading 2 8" xfId="635" xr:uid="{00000000-0005-0000-0000-0000D3030000}"/>
    <cellStyle name="Heading 2 9" xfId="618" xr:uid="{00000000-0005-0000-0000-0000D4030000}"/>
    <cellStyle name="Heading 3" xfId="4" builtinId="18" customBuiltin="1"/>
    <cellStyle name="Heading 3 10" xfId="75" xr:uid="{00000000-0005-0000-0000-0000D6030000}"/>
    <cellStyle name="Heading 3 11" xfId="1754" xr:uid="{00000000-0005-0000-0000-0000D7030000}"/>
    <cellStyle name="Heading 3 12" xfId="1653" xr:uid="{00000000-0005-0000-0000-0000D8030000}"/>
    <cellStyle name="Heading 3 13" xfId="1805" xr:uid="{00000000-0005-0000-0000-0000D9030000}"/>
    <cellStyle name="Heading 3 2" xfId="239" xr:uid="{00000000-0005-0000-0000-0000DA030000}"/>
    <cellStyle name="Heading 3 3" xfId="293" xr:uid="{00000000-0005-0000-0000-0000DB030000}"/>
    <cellStyle name="Heading 3 4" xfId="391" xr:uid="{00000000-0005-0000-0000-0000DC030000}"/>
    <cellStyle name="Heading 3 5" xfId="338" xr:uid="{00000000-0005-0000-0000-0000DD030000}"/>
    <cellStyle name="Heading 3 6" xfId="624" xr:uid="{00000000-0005-0000-0000-0000DE030000}"/>
    <cellStyle name="Heading 3 7" xfId="596" xr:uid="{00000000-0005-0000-0000-0000DF030000}"/>
    <cellStyle name="Heading 3 8" xfId="643" xr:uid="{00000000-0005-0000-0000-0000E0030000}"/>
    <cellStyle name="Heading 3 9" xfId="574" xr:uid="{00000000-0005-0000-0000-0000E1030000}"/>
    <cellStyle name="Heading 4" xfId="5" builtinId="19" customBuiltin="1"/>
    <cellStyle name="Heading 4 10" xfId="76" xr:uid="{00000000-0005-0000-0000-0000E3030000}"/>
    <cellStyle name="Heading 4 11" xfId="1644" xr:uid="{00000000-0005-0000-0000-0000E4030000}"/>
    <cellStyle name="Heading 4 12" xfId="1735" xr:uid="{00000000-0005-0000-0000-0000E5030000}"/>
    <cellStyle name="Heading 4 13" xfId="1707" xr:uid="{00000000-0005-0000-0000-0000E6030000}"/>
    <cellStyle name="Heading 4 2" xfId="202" xr:uid="{00000000-0005-0000-0000-0000E7030000}"/>
    <cellStyle name="Heading 4 3" xfId="294" xr:uid="{00000000-0005-0000-0000-0000E8030000}"/>
    <cellStyle name="Heading 4 4" xfId="392" xr:uid="{00000000-0005-0000-0000-0000E9030000}"/>
    <cellStyle name="Heading 4 5" xfId="522" xr:uid="{00000000-0005-0000-0000-0000EA030000}"/>
    <cellStyle name="Heading 4 6" xfId="557" xr:uid="{00000000-0005-0000-0000-0000EB030000}"/>
    <cellStyle name="Heading 4 7" xfId="651" xr:uid="{00000000-0005-0000-0000-0000EC030000}"/>
    <cellStyle name="Heading 4 8" xfId="680" xr:uid="{00000000-0005-0000-0000-0000ED030000}"/>
    <cellStyle name="Heading 4 9" xfId="628" xr:uid="{00000000-0005-0000-0000-0000EE030000}"/>
    <cellStyle name="Hed Side" xfId="110" xr:uid="{00000000-0005-0000-0000-0000EF030000}"/>
    <cellStyle name="Hed Side 2" xfId="142" xr:uid="{00000000-0005-0000-0000-0000F0030000}"/>
    <cellStyle name="Hed Side 2 2" xfId="180" xr:uid="{00000000-0005-0000-0000-0000F1030000}"/>
    <cellStyle name="Hed Side 2 2 10" xfId="1587" xr:uid="{00000000-0005-0000-0000-0000F2030000}"/>
    <cellStyle name="Hed Side 2 2 11" xfId="1345" xr:uid="{00000000-0005-0000-0000-0000F3030000}"/>
    <cellStyle name="Hed Side 2 2 12" xfId="2059" xr:uid="{00000000-0005-0000-0000-0000F4030000}"/>
    <cellStyle name="Hed Side 2 2 13" xfId="2320" xr:uid="{00000000-0005-0000-0000-0000F5030000}"/>
    <cellStyle name="Hed Side 2 2 14" xfId="2352" xr:uid="{00000000-0005-0000-0000-0000F6030000}"/>
    <cellStyle name="Hed Side 2 2 15" xfId="2666" xr:uid="{00000000-0005-0000-0000-0000F7030000}"/>
    <cellStyle name="Hed Side 2 2 16" xfId="2534" xr:uid="{00000000-0005-0000-0000-0000F8030000}"/>
    <cellStyle name="Hed Side 2 2 17" xfId="2867" xr:uid="{00000000-0005-0000-0000-0000F9030000}"/>
    <cellStyle name="Hed Side 2 2 18" xfId="2222" xr:uid="{00000000-0005-0000-0000-0000FA030000}"/>
    <cellStyle name="Hed Side 2 2 19" xfId="2709" xr:uid="{00000000-0005-0000-0000-0000FB030000}"/>
    <cellStyle name="Hed Side 2 2 2" xfId="288" xr:uid="{00000000-0005-0000-0000-0000FC030000}"/>
    <cellStyle name="Hed Side 2 2 2 10" xfId="1861" xr:uid="{00000000-0005-0000-0000-0000FD030000}"/>
    <cellStyle name="Hed Side 2 2 2 11" xfId="2269" xr:uid="{00000000-0005-0000-0000-0000FE030000}"/>
    <cellStyle name="Hed Side 2 2 2 12" xfId="2522" xr:uid="{00000000-0005-0000-0000-0000FF030000}"/>
    <cellStyle name="Hed Side 2 2 2 13" xfId="2757" xr:uid="{00000000-0005-0000-0000-000000040000}"/>
    <cellStyle name="Hed Side 2 2 2 14" xfId="2537" xr:uid="{00000000-0005-0000-0000-000001040000}"/>
    <cellStyle name="Hed Side 2 2 2 15" xfId="2205" xr:uid="{00000000-0005-0000-0000-000002040000}"/>
    <cellStyle name="Hed Side 2 2 2 16" xfId="2763" xr:uid="{00000000-0005-0000-0000-000003040000}"/>
    <cellStyle name="Hed Side 2 2 2 17" xfId="2287" xr:uid="{00000000-0005-0000-0000-000004040000}"/>
    <cellStyle name="Hed Side 2 2 2 18" xfId="2888" xr:uid="{00000000-0005-0000-0000-000005040000}"/>
    <cellStyle name="Hed Side 2 2 2 2" xfId="800" xr:uid="{00000000-0005-0000-0000-000006040000}"/>
    <cellStyle name="Hed Side 2 2 2 3" xfId="884" xr:uid="{00000000-0005-0000-0000-000007040000}"/>
    <cellStyle name="Hed Side 2 2 2 4" xfId="1076" xr:uid="{00000000-0005-0000-0000-000008040000}"/>
    <cellStyle name="Hed Side 2 2 2 5" xfId="1124" xr:uid="{00000000-0005-0000-0000-000009040000}"/>
    <cellStyle name="Hed Side 2 2 2 6" xfId="869" xr:uid="{00000000-0005-0000-0000-00000A040000}"/>
    <cellStyle name="Hed Side 2 2 2 7" xfId="1686" xr:uid="{00000000-0005-0000-0000-00000B040000}"/>
    <cellStyle name="Hed Side 2 2 2 8" xfId="1583" xr:uid="{00000000-0005-0000-0000-00000C040000}"/>
    <cellStyle name="Hed Side 2 2 2 9" xfId="1910" xr:uid="{00000000-0005-0000-0000-00000D040000}"/>
    <cellStyle name="Hed Side 2 2 3" xfId="970" xr:uid="{00000000-0005-0000-0000-00000E040000}"/>
    <cellStyle name="Hed Side 2 2 4" xfId="984" xr:uid="{00000000-0005-0000-0000-00000F040000}"/>
    <cellStyle name="Hed Side 2 2 5" xfId="1050" xr:uid="{00000000-0005-0000-0000-000010040000}"/>
    <cellStyle name="Hed Side 2 2 6" xfId="831" xr:uid="{00000000-0005-0000-0000-000011040000}"/>
    <cellStyle name="Hed Side 2 2 7" xfId="881" xr:uid="{00000000-0005-0000-0000-000012040000}"/>
    <cellStyle name="Hed Side 2 2 8" xfId="1537" xr:uid="{00000000-0005-0000-0000-000013040000}"/>
    <cellStyle name="Hed Side 2 2 9" xfId="1564" xr:uid="{00000000-0005-0000-0000-000014040000}"/>
    <cellStyle name="Hed Side 2 3" xfId="270" xr:uid="{00000000-0005-0000-0000-000015040000}"/>
    <cellStyle name="Hed Side 2 3 10" xfId="1889" xr:uid="{00000000-0005-0000-0000-000016040000}"/>
    <cellStyle name="Hed Side 2 3 11" xfId="2359" xr:uid="{00000000-0005-0000-0000-000017040000}"/>
    <cellStyle name="Hed Side 2 3 12" xfId="2198" xr:uid="{00000000-0005-0000-0000-000018040000}"/>
    <cellStyle name="Hed Side 2 3 13" xfId="2370" xr:uid="{00000000-0005-0000-0000-000019040000}"/>
    <cellStyle name="Hed Side 2 3 14" xfId="2137" xr:uid="{00000000-0005-0000-0000-00001A040000}"/>
    <cellStyle name="Hed Side 2 3 15" xfId="2580" xr:uid="{00000000-0005-0000-0000-00001B040000}"/>
    <cellStyle name="Hed Side 2 3 16" xfId="2678" xr:uid="{00000000-0005-0000-0000-00001C040000}"/>
    <cellStyle name="Hed Side 2 3 17" xfId="2676" xr:uid="{00000000-0005-0000-0000-00001D040000}"/>
    <cellStyle name="Hed Side 2 3 18" xfId="2900" xr:uid="{00000000-0005-0000-0000-00001E040000}"/>
    <cellStyle name="Hed Side 2 3 2" xfId="805" xr:uid="{00000000-0005-0000-0000-00001F040000}"/>
    <cellStyle name="Hed Side 2 3 3" xfId="940" xr:uid="{00000000-0005-0000-0000-000020040000}"/>
    <cellStyle name="Hed Side 2 3 4" xfId="880" xr:uid="{00000000-0005-0000-0000-000021040000}"/>
    <cellStyle name="Hed Side 2 3 5" xfId="1228" xr:uid="{00000000-0005-0000-0000-000022040000}"/>
    <cellStyle name="Hed Side 2 3 6" xfId="938" xr:uid="{00000000-0005-0000-0000-000023040000}"/>
    <cellStyle name="Hed Side 2 3 7" xfId="1437" xr:uid="{00000000-0005-0000-0000-000024040000}"/>
    <cellStyle name="Hed Side 2 3 8" xfId="1488" xr:uid="{00000000-0005-0000-0000-000025040000}"/>
    <cellStyle name="Hed Side 2 3 9" xfId="1484" xr:uid="{00000000-0005-0000-0000-000026040000}"/>
    <cellStyle name="Hed Side 2 4" xfId="759" xr:uid="{00000000-0005-0000-0000-000027040000}"/>
    <cellStyle name="Hed Side 2 5" xfId="1528" xr:uid="{00000000-0005-0000-0000-000028040000}"/>
    <cellStyle name="Hed Side 3" xfId="171" xr:uid="{00000000-0005-0000-0000-000029040000}"/>
    <cellStyle name="Hed Side 3 10" xfId="1967" xr:uid="{00000000-0005-0000-0000-00002A040000}"/>
    <cellStyle name="Hed Side 3 11" xfId="1639" xr:uid="{00000000-0005-0000-0000-00002B040000}"/>
    <cellStyle name="Hed Side 3 12" xfId="2338" xr:uid="{00000000-0005-0000-0000-00002C040000}"/>
    <cellStyle name="Hed Side 3 13" xfId="2408" xr:uid="{00000000-0005-0000-0000-00002D040000}"/>
    <cellStyle name="Hed Side 3 14" xfId="2603" xr:uid="{00000000-0005-0000-0000-00002E040000}"/>
    <cellStyle name="Hed Side 3 15" xfId="2508" xr:uid="{00000000-0005-0000-0000-00002F040000}"/>
    <cellStyle name="Hed Side 3 16" xfId="2219" xr:uid="{00000000-0005-0000-0000-000030040000}"/>
    <cellStyle name="Hed Side 3 17" xfId="2546" xr:uid="{00000000-0005-0000-0000-000031040000}"/>
    <cellStyle name="Hed Side 3 18" xfId="2865" xr:uid="{00000000-0005-0000-0000-000032040000}"/>
    <cellStyle name="Hed Side 3 19" xfId="2241" xr:uid="{00000000-0005-0000-0000-000033040000}"/>
    <cellStyle name="Hed Side 3 2" xfId="280" xr:uid="{00000000-0005-0000-0000-000034040000}"/>
    <cellStyle name="Hed Side 3 2 10" xfId="1321" xr:uid="{00000000-0005-0000-0000-000035040000}"/>
    <cellStyle name="Hed Side 3 2 11" xfId="2104" xr:uid="{00000000-0005-0000-0000-000036040000}"/>
    <cellStyle name="Hed Side 3 2 12" xfId="2234" xr:uid="{00000000-0005-0000-0000-000037040000}"/>
    <cellStyle name="Hed Side 3 2 13" xfId="2725" xr:uid="{00000000-0005-0000-0000-000038040000}"/>
    <cellStyle name="Hed Side 3 2 14" xfId="2675" xr:uid="{00000000-0005-0000-0000-000039040000}"/>
    <cellStyle name="Hed Side 3 2 15" xfId="2385" xr:uid="{00000000-0005-0000-0000-00003A040000}"/>
    <cellStyle name="Hed Side 3 2 16" xfId="2597" xr:uid="{00000000-0005-0000-0000-00003B040000}"/>
    <cellStyle name="Hed Side 3 2 17" xfId="2433" xr:uid="{00000000-0005-0000-0000-00003C040000}"/>
    <cellStyle name="Hed Side 3 2 18" xfId="2340" xr:uid="{00000000-0005-0000-0000-00003D040000}"/>
    <cellStyle name="Hed Side 3 2 2" xfId="765" xr:uid="{00000000-0005-0000-0000-00003E040000}"/>
    <cellStyle name="Hed Side 3 2 3" xfId="943" xr:uid="{00000000-0005-0000-0000-00003F040000}"/>
    <cellStyle name="Hed Side 3 2 4" xfId="748" xr:uid="{00000000-0005-0000-0000-000040040000}"/>
    <cellStyle name="Hed Side 3 2 5" xfId="1230" xr:uid="{00000000-0005-0000-0000-000041040000}"/>
    <cellStyle name="Hed Side 3 2 6" xfId="948" xr:uid="{00000000-0005-0000-0000-000042040000}"/>
    <cellStyle name="Hed Side 3 2 7" xfId="1496" xr:uid="{00000000-0005-0000-0000-000043040000}"/>
    <cellStyle name="Hed Side 3 2 8" xfId="1775" xr:uid="{00000000-0005-0000-0000-000044040000}"/>
    <cellStyle name="Hed Side 3 2 9" xfId="1641" xr:uid="{00000000-0005-0000-0000-000045040000}"/>
    <cellStyle name="Hed Side 3 3" xfId="918" xr:uid="{00000000-0005-0000-0000-000046040000}"/>
    <cellStyle name="Hed Side 3 4" xfId="898" xr:uid="{00000000-0005-0000-0000-000047040000}"/>
    <cellStyle name="Hed Side 3 5" xfId="1029" xr:uid="{00000000-0005-0000-0000-000048040000}"/>
    <cellStyle name="Hed Side 3 6" xfId="1035" xr:uid="{00000000-0005-0000-0000-000049040000}"/>
    <cellStyle name="Hed Side 3 7" xfId="1265" xr:uid="{00000000-0005-0000-0000-00004A040000}"/>
    <cellStyle name="Hed Side 3 8" xfId="1390" xr:uid="{00000000-0005-0000-0000-00004B040000}"/>
    <cellStyle name="Hed Side 3 9" xfId="1667" xr:uid="{00000000-0005-0000-0000-00004C040000}"/>
    <cellStyle name="Hed Side 4" xfId="261" xr:uid="{00000000-0005-0000-0000-00004D040000}"/>
    <cellStyle name="Hed Side 4 10" xfId="1939" xr:uid="{00000000-0005-0000-0000-00004E040000}"/>
    <cellStyle name="Hed Side 4 11" xfId="2306" xr:uid="{00000000-0005-0000-0000-00004F040000}"/>
    <cellStyle name="Hed Side 4 12" xfId="2571" xr:uid="{00000000-0005-0000-0000-000050040000}"/>
    <cellStyle name="Hed Side 4 13" xfId="2263" xr:uid="{00000000-0005-0000-0000-000051040000}"/>
    <cellStyle name="Hed Side 4 14" xfId="2155" xr:uid="{00000000-0005-0000-0000-000052040000}"/>
    <cellStyle name="Hed Side 4 15" xfId="2145" xr:uid="{00000000-0005-0000-0000-000053040000}"/>
    <cellStyle name="Hed Side 4 16" xfId="2871" xr:uid="{00000000-0005-0000-0000-000054040000}"/>
    <cellStyle name="Hed Side 4 17" xfId="2714" xr:uid="{00000000-0005-0000-0000-000055040000}"/>
    <cellStyle name="Hed Side 4 18" xfId="2510" xr:uid="{00000000-0005-0000-0000-000056040000}"/>
    <cellStyle name="Hed Side 4 2" xfId="807" xr:uid="{00000000-0005-0000-0000-000057040000}"/>
    <cellStyle name="Hed Side 4 3" xfId="706" xr:uid="{00000000-0005-0000-0000-000058040000}"/>
    <cellStyle name="Hed Side 4 4" xfId="1045" xr:uid="{00000000-0005-0000-0000-000059040000}"/>
    <cellStyle name="Hed Side 4 5" xfId="723" xr:uid="{00000000-0005-0000-0000-00005A040000}"/>
    <cellStyle name="Hed Side 4 6" xfId="1147" xr:uid="{00000000-0005-0000-0000-00005B040000}"/>
    <cellStyle name="Hed Side 4 7" xfId="1432" xr:uid="{00000000-0005-0000-0000-00005C040000}"/>
    <cellStyle name="Hed Side 4 8" xfId="1405" xr:uid="{00000000-0005-0000-0000-00005D040000}"/>
    <cellStyle name="Hed Side 4 9" xfId="1580" xr:uid="{00000000-0005-0000-0000-00005E040000}"/>
    <cellStyle name="Hed Side 5" xfId="915" xr:uid="{00000000-0005-0000-0000-00005F040000}"/>
    <cellStyle name="Hed Side 6" xfId="1722" xr:uid="{00000000-0005-0000-0000-000060040000}"/>
    <cellStyle name="Hed Side bold" xfId="111" xr:uid="{00000000-0005-0000-0000-000061040000}"/>
    <cellStyle name="Hed Side bold 2" xfId="172" xr:uid="{00000000-0005-0000-0000-000062040000}"/>
    <cellStyle name="Hed Side bold 2 2" xfId="281" xr:uid="{00000000-0005-0000-0000-000063040000}"/>
    <cellStyle name="Hed Side bold 2 2 10" xfId="1888" xr:uid="{00000000-0005-0000-0000-000064040000}"/>
    <cellStyle name="Hed Side bold 2 2 11" xfId="1561" xr:uid="{00000000-0005-0000-0000-000065040000}"/>
    <cellStyle name="Hed Side bold 2 2 12" xfId="2186" xr:uid="{00000000-0005-0000-0000-000066040000}"/>
    <cellStyle name="Hed Side bold 2 2 13" xfId="2062" xr:uid="{00000000-0005-0000-0000-000067040000}"/>
    <cellStyle name="Hed Side bold 2 2 14" xfId="2567" xr:uid="{00000000-0005-0000-0000-000068040000}"/>
    <cellStyle name="Hed Side bold 2 2 15" xfId="2164" xr:uid="{00000000-0005-0000-0000-000069040000}"/>
    <cellStyle name="Hed Side bold 2 2 16" xfId="2628" xr:uid="{00000000-0005-0000-0000-00006A040000}"/>
    <cellStyle name="Hed Side bold 2 2 17" xfId="2809" xr:uid="{00000000-0005-0000-0000-00006B040000}"/>
    <cellStyle name="Hed Side bold 2 2 18" xfId="2439" xr:uid="{00000000-0005-0000-0000-00006C040000}"/>
    <cellStyle name="Hed Side bold 2 2 19" xfId="2918" xr:uid="{00000000-0005-0000-0000-00006D040000}"/>
    <cellStyle name="Hed Side bold 2 2 2" xfId="792" xr:uid="{00000000-0005-0000-0000-00006E040000}"/>
    <cellStyle name="Hed Side bold 2 2 20" xfId="2574" xr:uid="{00000000-0005-0000-0000-00006F040000}"/>
    <cellStyle name="Hed Side bold 2 2 3" xfId="714" xr:uid="{00000000-0005-0000-0000-000070040000}"/>
    <cellStyle name="Hed Side bold 2 2 4" xfId="978" xr:uid="{00000000-0005-0000-0000-000071040000}"/>
    <cellStyle name="Hed Side bold 2 2 5" xfId="1248" xr:uid="{00000000-0005-0000-0000-000072040000}"/>
    <cellStyle name="Hed Side bold 2 2 6" xfId="1445" xr:uid="{00000000-0005-0000-0000-000073040000}"/>
    <cellStyle name="Hed Side bold 2 2 7" xfId="1449" xr:uid="{00000000-0005-0000-0000-000074040000}"/>
    <cellStyle name="Hed Side bold 2 2 8" xfId="1478" xr:uid="{00000000-0005-0000-0000-000075040000}"/>
    <cellStyle name="Hed Side bold 2 2 9" xfId="1709" xr:uid="{00000000-0005-0000-0000-000076040000}"/>
    <cellStyle name="Hed Side bold 2 3" xfId="1884" xr:uid="{00000000-0005-0000-0000-000077040000}"/>
    <cellStyle name="Hed Side bold 2 4" xfId="2486" xr:uid="{00000000-0005-0000-0000-000078040000}"/>
    <cellStyle name="Hed Side bold 2 5" xfId="2075" xr:uid="{00000000-0005-0000-0000-000079040000}"/>
    <cellStyle name="Hed Side bold 2 6" xfId="2592" xr:uid="{00000000-0005-0000-0000-00007A040000}"/>
    <cellStyle name="Hed Side Indent" xfId="112" xr:uid="{00000000-0005-0000-0000-00007B040000}"/>
    <cellStyle name="Hed Side Indent 2" xfId="173" xr:uid="{00000000-0005-0000-0000-00007C040000}"/>
    <cellStyle name="Hed Side Indent 2 10" xfId="1837" xr:uid="{00000000-0005-0000-0000-00007D040000}"/>
    <cellStyle name="Hed Side Indent 2 11" xfId="1756" xr:uid="{00000000-0005-0000-0000-00007E040000}"/>
    <cellStyle name="Hed Side Indent 2 12" xfId="2314" xr:uid="{00000000-0005-0000-0000-00007F040000}"/>
    <cellStyle name="Hed Side Indent 2 13" xfId="2455" xr:uid="{00000000-0005-0000-0000-000080040000}"/>
    <cellStyle name="Hed Side Indent 2 14" xfId="2367" xr:uid="{00000000-0005-0000-0000-000081040000}"/>
    <cellStyle name="Hed Side Indent 2 15" xfId="2564" xr:uid="{00000000-0005-0000-0000-000082040000}"/>
    <cellStyle name="Hed Side Indent 2 16" xfId="2773" xr:uid="{00000000-0005-0000-0000-000083040000}"/>
    <cellStyle name="Hed Side Indent 2 17" xfId="2082" xr:uid="{00000000-0005-0000-0000-000084040000}"/>
    <cellStyle name="Hed Side Indent 2 18" xfId="2213" xr:uid="{00000000-0005-0000-0000-000085040000}"/>
    <cellStyle name="Hed Side Indent 2 19" xfId="2115" xr:uid="{00000000-0005-0000-0000-000086040000}"/>
    <cellStyle name="Hed Side Indent 2 2" xfId="282" xr:uid="{00000000-0005-0000-0000-000087040000}"/>
    <cellStyle name="Hed Side Indent 2 2 10" xfId="1895" xr:uid="{00000000-0005-0000-0000-000088040000}"/>
    <cellStyle name="Hed Side Indent 2 2 11" xfId="2030" xr:uid="{00000000-0005-0000-0000-000089040000}"/>
    <cellStyle name="Hed Side Indent 2 2 12" xfId="2351" xr:uid="{00000000-0005-0000-0000-00008A040000}"/>
    <cellStyle name="Hed Side Indent 2 2 13" xfId="2297" xr:uid="{00000000-0005-0000-0000-00008B040000}"/>
    <cellStyle name="Hed Side Indent 2 2 14" xfId="2138" xr:uid="{00000000-0005-0000-0000-00008C040000}"/>
    <cellStyle name="Hed Side Indent 2 2 15" xfId="2772" xr:uid="{00000000-0005-0000-0000-00008D040000}"/>
    <cellStyle name="Hed Side Indent 2 2 16" xfId="2393" xr:uid="{00000000-0005-0000-0000-00008E040000}"/>
    <cellStyle name="Hed Side Indent 2 2 17" xfId="2793" xr:uid="{00000000-0005-0000-0000-00008F040000}"/>
    <cellStyle name="Hed Side Indent 2 2 18" xfId="2598" xr:uid="{00000000-0005-0000-0000-000090040000}"/>
    <cellStyle name="Hed Side Indent 2 2 2" xfId="949" xr:uid="{00000000-0005-0000-0000-000091040000}"/>
    <cellStyle name="Hed Side Indent 2 2 3" xfId="739" xr:uid="{00000000-0005-0000-0000-000092040000}"/>
    <cellStyle name="Hed Side Indent 2 2 4" xfId="705" xr:uid="{00000000-0005-0000-0000-000093040000}"/>
    <cellStyle name="Hed Side Indent 2 2 5" xfId="721" xr:uid="{00000000-0005-0000-0000-000094040000}"/>
    <cellStyle name="Hed Side Indent 2 2 6" xfId="1075" xr:uid="{00000000-0005-0000-0000-000095040000}"/>
    <cellStyle name="Hed Side Indent 2 2 7" xfId="1398" xr:uid="{00000000-0005-0000-0000-000096040000}"/>
    <cellStyle name="Hed Side Indent 2 2 8" xfId="1357" xr:uid="{00000000-0005-0000-0000-000097040000}"/>
    <cellStyle name="Hed Side Indent 2 2 9" xfId="1854" xr:uid="{00000000-0005-0000-0000-000098040000}"/>
    <cellStyle name="Hed Side Indent 2 3" xfId="813" xr:uid="{00000000-0005-0000-0000-000099040000}"/>
    <cellStyle name="Hed Side Indent 2 4" xfId="854" xr:uid="{00000000-0005-0000-0000-00009A040000}"/>
    <cellStyle name="Hed Side Indent 2 5" xfId="1030" xr:uid="{00000000-0005-0000-0000-00009B040000}"/>
    <cellStyle name="Hed Side Indent 2 6" xfId="1194" xr:uid="{00000000-0005-0000-0000-00009C040000}"/>
    <cellStyle name="Hed Side Indent 2 7" xfId="797" xr:uid="{00000000-0005-0000-0000-00009D040000}"/>
    <cellStyle name="Hed Side Indent 2 8" xfId="1524" xr:uid="{00000000-0005-0000-0000-00009E040000}"/>
    <cellStyle name="Hed Side Indent 2 9" xfId="1543" xr:uid="{00000000-0005-0000-0000-00009F040000}"/>
    <cellStyle name="Hed Side Indent 3" xfId="262" xr:uid="{00000000-0005-0000-0000-0000A0040000}"/>
    <cellStyle name="Hed Side Indent 3 10" xfId="1924" xr:uid="{00000000-0005-0000-0000-0000A1040000}"/>
    <cellStyle name="Hed Side Indent 3 11" xfId="2331" xr:uid="{00000000-0005-0000-0000-0000A2040000}"/>
    <cellStyle name="Hed Side Indent 3 12" xfId="2485" xr:uid="{00000000-0005-0000-0000-0000A3040000}"/>
    <cellStyle name="Hed Side Indent 3 13" xfId="2457" xr:uid="{00000000-0005-0000-0000-0000A4040000}"/>
    <cellStyle name="Hed Side Indent 3 14" xfId="2256" xr:uid="{00000000-0005-0000-0000-0000A5040000}"/>
    <cellStyle name="Hed Side Indent 3 15" xfId="2435" xr:uid="{00000000-0005-0000-0000-0000A6040000}"/>
    <cellStyle name="Hed Side Indent 3 16" xfId="2619" xr:uid="{00000000-0005-0000-0000-0000A7040000}"/>
    <cellStyle name="Hed Side Indent 3 17" xfId="2071" xr:uid="{00000000-0005-0000-0000-0000A8040000}"/>
    <cellStyle name="Hed Side Indent 3 18" xfId="2479" xr:uid="{00000000-0005-0000-0000-0000A9040000}"/>
    <cellStyle name="Hed Side Indent 3 2" xfId="763" xr:uid="{00000000-0005-0000-0000-0000AA040000}"/>
    <cellStyle name="Hed Side Indent 3 3" xfId="820" xr:uid="{00000000-0005-0000-0000-0000AB040000}"/>
    <cellStyle name="Hed Side Indent 3 4" xfId="935" xr:uid="{00000000-0005-0000-0000-0000AC040000}"/>
    <cellStyle name="Hed Side Indent 3 5" xfId="729" xr:uid="{00000000-0005-0000-0000-0000AD040000}"/>
    <cellStyle name="Hed Side Indent 3 6" xfId="1005" xr:uid="{00000000-0005-0000-0000-0000AE040000}"/>
    <cellStyle name="Hed Side Indent 3 7" xfId="1446" xr:uid="{00000000-0005-0000-0000-0000AF040000}"/>
    <cellStyle name="Hed Side Indent 3 8" xfId="1596" xr:uid="{00000000-0005-0000-0000-0000B0040000}"/>
    <cellStyle name="Hed Side Indent 3 9" xfId="1566" xr:uid="{00000000-0005-0000-0000-0000B1040000}"/>
    <cellStyle name="Hed Side Indent 4" xfId="752" xr:uid="{00000000-0005-0000-0000-0000B2040000}"/>
    <cellStyle name="Hed Side Indent 5" xfId="1368" xr:uid="{00000000-0005-0000-0000-0000B3040000}"/>
    <cellStyle name="Hed Side Regular" xfId="113" xr:uid="{00000000-0005-0000-0000-0000B4040000}"/>
    <cellStyle name="Hed Side Regular 2" xfId="174" xr:uid="{00000000-0005-0000-0000-0000B5040000}"/>
    <cellStyle name="Hed Side Regular 2 10" xfId="1592" xr:uid="{00000000-0005-0000-0000-0000B6040000}"/>
    <cellStyle name="Hed Side Regular 2 11" xfId="1527" xr:uid="{00000000-0005-0000-0000-0000B7040000}"/>
    <cellStyle name="Hed Side Regular 2 12" xfId="2357" xr:uid="{00000000-0005-0000-0000-0000B8040000}"/>
    <cellStyle name="Hed Side Regular 2 13" xfId="2463" xr:uid="{00000000-0005-0000-0000-0000B9040000}"/>
    <cellStyle name="Hed Side Regular 2 14" xfId="2388" xr:uid="{00000000-0005-0000-0000-0000BA040000}"/>
    <cellStyle name="Hed Side Regular 2 15" xfId="2705" xr:uid="{00000000-0005-0000-0000-0000BB040000}"/>
    <cellStyle name="Hed Side Regular 2 16" xfId="2711" xr:uid="{00000000-0005-0000-0000-0000BC040000}"/>
    <cellStyle name="Hed Side Regular 2 17" xfId="2703" xr:uid="{00000000-0005-0000-0000-0000BD040000}"/>
    <cellStyle name="Hed Side Regular 2 18" xfId="2685" xr:uid="{00000000-0005-0000-0000-0000BE040000}"/>
    <cellStyle name="Hed Side Regular 2 19" xfId="2930" xr:uid="{00000000-0005-0000-0000-0000BF040000}"/>
    <cellStyle name="Hed Side Regular 2 2" xfId="283" xr:uid="{00000000-0005-0000-0000-0000C0040000}"/>
    <cellStyle name="Hed Side Regular 2 2 10" xfId="1927" xr:uid="{00000000-0005-0000-0000-0000C1040000}"/>
    <cellStyle name="Hed Side Regular 2 2 11" xfId="2560" xr:uid="{00000000-0005-0000-0000-0000C2040000}"/>
    <cellStyle name="Hed Side Regular 2 2 12" xfId="2502" xr:uid="{00000000-0005-0000-0000-0000C3040000}"/>
    <cellStyle name="Hed Side Regular 2 2 13" xfId="2687" xr:uid="{00000000-0005-0000-0000-0000C4040000}"/>
    <cellStyle name="Hed Side Regular 2 2 14" xfId="2342" xr:uid="{00000000-0005-0000-0000-0000C5040000}"/>
    <cellStyle name="Hed Side Regular 2 2 15" xfId="2127" xr:uid="{00000000-0005-0000-0000-0000C6040000}"/>
    <cellStyle name="Hed Side Regular 2 2 16" xfId="2489" xr:uid="{00000000-0005-0000-0000-0000C7040000}"/>
    <cellStyle name="Hed Side Regular 2 2 17" xfId="2451" xr:uid="{00000000-0005-0000-0000-0000C8040000}"/>
    <cellStyle name="Hed Side Regular 2 2 18" xfId="2233" xr:uid="{00000000-0005-0000-0000-0000C9040000}"/>
    <cellStyle name="Hed Side Regular 2 2 2" xfId="964" xr:uid="{00000000-0005-0000-0000-0000CA040000}"/>
    <cellStyle name="Hed Side Regular 2 2 3" xfId="860" xr:uid="{00000000-0005-0000-0000-0000CB040000}"/>
    <cellStyle name="Hed Side Regular 2 2 4" xfId="1121" xr:uid="{00000000-0005-0000-0000-0000CC040000}"/>
    <cellStyle name="Hed Side Regular 2 2 5" xfId="1243" xr:uid="{00000000-0005-0000-0000-0000CD040000}"/>
    <cellStyle name="Hed Side Regular 2 2 6" xfId="957" xr:uid="{00000000-0005-0000-0000-0000CE040000}"/>
    <cellStyle name="Hed Side Regular 2 2 7" xfId="1632" xr:uid="{00000000-0005-0000-0000-0000CF040000}"/>
    <cellStyle name="Hed Side Regular 2 2 8" xfId="1423" xr:uid="{00000000-0005-0000-0000-0000D0040000}"/>
    <cellStyle name="Hed Side Regular 2 2 9" xfId="1898" xr:uid="{00000000-0005-0000-0000-0000D1040000}"/>
    <cellStyle name="Hed Side Regular 2 3" xfId="843" xr:uid="{00000000-0005-0000-0000-0000D2040000}"/>
    <cellStyle name="Hed Side Regular 2 4" xfId="988" xr:uid="{00000000-0005-0000-0000-0000D3040000}"/>
    <cellStyle name="Hed Side Regular 2 5" xfId="1057" xr:uid="{00000000-0005-0000-0000-0000D4040000}"/>
    <cellStyle name="Hed Side Regular 2 6" xfId="1038" xr:uid="{00000000-0005-0000-0000-0000D5040000}"/>
    <cellStyle name="Hed Side Regular 2 7" xfId="897" xr:uid="{00000000-0005-0000-0000-0000D6040000}"/>
    <cellStyle name="Hed Side Regular 2 8" xfId="1542" xr:uid="{00000000-0005-0000-0000-0000D7040000}"/>
    <cellStyle name="Hed Side Regular 2 9" xfId="1882" xr:uid="{00000000-0005-0000-0000-0000D8040000}"/>
    <cellStyle name="Hed Side Regular 3" xfId="263" xr:uid="{00000000-0005-0000-0000-0000D9040000}"/>
    <cellStyle name="Hed Side Regular 3 10" xfId="1455" xr:uid="{00000000-0005-0000-0000-0000DA040000}"/>
    <cellStyle name="Hed Side Regular 3 11" xfId="2122" xr:uid="{00000000-0005-0000-0000-0000DB040000}"/>
    <cellStyle name="Hed Side Regular 3 12" xfId="2683" xr:uid="{00000000-0005-0000-0000-0000DC040000}"/>
    <cellStyle name="Hed Side Regular 3 13" xfId="2088" xr:uid="{00000000-0005-0000-0000-0000DD040000}"/>
    <cellStyle name="Hed Side Regular 3 14" xfId="2478" xr:uid="{00000000-0005-0000-0000-0000DE040000}"/>
    <cellStyle name="Hed Side Regular 3 15" xfId="2235" xr:uid="{00000000-0005-0000-0000-0000DF040000}"/>
    <cellStyle name="Hed Side Regular 3 16" xfId="2099" xr:uid="{00000000-0005-0000-0000-0000E0040000}"/>
    <cellStyle name="Hed Side Regular 3 17" xfId="2090" xr:uid="{00000000-0005-0000-0000-0000E1040000}"/>
    <cellStyle name="Hed Side Regular 3 18" xfId="2191" xr:uid="{00000000-0005-0000-0000-0000E2040000}"/>
    <cellStyle name="Hed Side Regular 3 2" xfId="715" xr:uid="{00000000-0005-0000-0000-0000E3040000}"/>
    <cellStyle name="Hed Side Regular 3 3" xfId="832" xr:uid="{00000000-0005-0000-0000-0000E4040000}"/>
    <cellStyle name="Hed Side Regular 3 4" xfId="826" xr:uid="{00000000-0005-0000-0000-0000E5040000}"/>
    <cellStyle name="Hed Side Regular 3 5" xfId="1019" xr:uid="{00000000-0005-0000-0000-0000E6040000}"/>
    <cellStyle name="Hed Side Regular 3 6" xfId="1181" xr:uid="{00000000-0005-0000-0000-0000E7040000}"/>
    <cellStyle name="Hed Side Regular 3 7" xfId="1381" xr:uid="{00000000-0005-0000-0000-0000E8040000}"/>
    <cellStyle name="Hed Side Regular 3 8" xfId="1921" xr:uid="{00000000-0005-0000-0000-0000E9040000}"/>
    <cellStyle name="Hed Side Regular 3 9" xfId="1650" xr:uid="{00000000-0005-0000-0000-0000EA040000}"/>
    <cellStyle name="Hed Side Regular 4" xfId="733" xr:uid="{00000000-0005-0000-0000-0000EB040000}"/>
    <cellStyle name="Hed Side Regular 5" xfId="1452" xr:uid="{00000000-0005-0000-0000-0000EC040000}"/>
    <cellStyle name="Hed Side_1-1A-Regular" xfId="114" xr:uid="{00000000-0005-0000-0000-0000ED040000}"/>
    <cellStyle name="Hed Top" xfId="115" xr:uid="{00000000-0005-0000-0000-0000EE040000}"/>
    <cellStyle name="Hed Top - SECTION" xfId="116" xr:uid="{00000000-0005-0000-0000-0000EF040000}"/>
    <cellStyle name="Hed Top - SECTION 2" xfId="175" xr:uid="{00000000-0005-0000-0000-0000F0040000}"/>
    <cellStyle name="Hed Top - SECTION 2 10" xfId="1780" xr:uid="{00000000-0005-0000-0000-0000F1040000}"/>
    <cellStyle name="Hed Top - SECTION 2 11" xfId="1870" xr:uid="{00000000-0005-0000-0000-0000F2040000}"/>
    <cellStyle name="Hed Top - SECTION 2 12" xfId="1915" xr:uid="{00000000-0005-0000-0000-0000F3040000}"/>
    <cellStyle name="Hed Top - SECTION 2 13" xfId="2157" xr:uid="{00000000-0005-0000-0000-0000F4040000}"/>
    <cellStyle name="Hed Top - SECTION 2 14" xfId="2294" xr:uid="{00000000-0005-0000-0000-0000F5040000}"/>
    <cellStyle name="Hed Top - SECTION 2 15" xfId="2094" xr:uid="{00000000-0005-0000-0000-0000F6040000}"/>
    <cellStyle name="Hed Top - SECTION 2 16" xfId="2517" xr:uid="{00000000-0005-0000-0000-0000F7040000}"/>
    <cellStyle name="Hed Top - SECTION 2 17" xfId="2361" xr:uid="{00000000-0005-0000-0000-0000F8040000}"/>
    <cellStyle name="Hed Top - SECTION 2 18" xfId="2791" xr:uid="{00000000-0005-0000-0000-0000F9040000}"/>
    <cellStyle name="Hed Top - SECTION 2 19" xfId="2353" xr:uid="{00000000-0005-0000-0000-0000FA040000}"/>
    <cellStyle name="Hed Top - SECTION 2 2" xfId="284" xr:uid="{00000000-0005-0000-0000-0000FB040000}"/>
    <cellStyle name="Hed Top - SECTION 2 2 10" xfId="1972" xr:uid="{00000000-0005-0000-0000-0000FC040000}"/>
    <cellStyle name="Hed Top - SECTION 2 2 11" xfId="1846" xr:uid="{00000000-0005-0000-0000-0000FD040000}"/>
    <cellStyle name="Hed Top - SECTION 2 2 12" xfId="2448" xr:uid="{00000000-0005-0000-0000-0000FE040000}"/>
    <cellStyle name="Hed Top - SECTION 2 2 13" xfId="2336" xr:uid="{00000000-0005-0000-0000-0000FF040000}"/>
    <cellStyle name="Hed Top - SECTION 2 2 14" xfId="2279" xr:uid="{00000000-0005-0000-0000-000000050000}"/>
    <cellStyle name="Hed Top - SECTION 2 2 15" xfId="2634" xr:uid="{00000000-0005-0000-0000-000001050000}"/>
    <cellStyle name="Hed Top - SECTION 2 2 16" xfId="2202" xr:uid="{00000000-0005-0000-0000-000002050000}"/>
    <cellStyle name="Hed Top - SECTION 2 2 17" xfId="2321" xr:uid="{00000000-0005-0000-0000-000003050000}"/>
    <cellStyle name="Hed Top - SECTION 2 2 18" xfId="2665" xr:uid="{00000000-0005-0000-0000-000004050000}"/>
    <cellStyle name="Hed Top - SECTION 2 2 19" xfId="2913" xr:uid="{00000000-0005-0000-0000-000005050000}"/>
    <cellStyle name="Hed Top - SECTION 2 2 2" xfId="573" xr:uid="{00000000-0005-0000-0000-000006050000}"/>
    <cellStyle name="Hed Top - SECTION 2 2 2 10" xfId="2432" xr:uid="{00000000-0005-0000-0000-000007050000}"/>
    <cellStyle name="Hed Top - SECTION 2 2 2 11" xfId="2300" xr:uid="{00000000-0005-0000-0000-000008050000}"/>
    <cellStyle name="Hed Top - SECTION 2 2 2 12" xfId="2197" xr:uid="{00000000-0005-0000-0000-000009050000}"/>
    <cellStyle name="Hed Top - SECTION 2 2 2 13" xfId="2139" xr:uid="{00000000-0005-0000-0000-00000A050000}"/>
    <cellStyle name="Hed Top - SECTION 2 2 2 14" xfId="2461" xr:uid="{00000000-0005-0000-0000-00000B050000}"/>
    <cellStyle name="Hed Top - SECTION 2 2 2 15" xfId="2587" xr:uid="{00000000-0005-0000-0000-00000C050000}"/>
    <cellStyle name="Hed Top - SECTION 2 2 2 16" xfId="2912" xr:uid="{00000000-0005-0000-0000-00000D050000}"/>
    <cellStyle name="Hed Top - SECTION 2 2 2 17" xfId="2839" xr:uid="{00000000-0005-0000-0000-00000E050000}"/>
    <cellStyle name="Hed Top - SECTION 2 2 2 18" xfId="2771" xr:uid="{00000000-0005-0000-0000-00000F050000}"/>
    <cellStyle name="Hed Top - SECTION 2 2 2 2" xfId="1010" xr:uid="{00000000-0005-0000-0000-000010050000}"/>
    <cellStyle name="Hed Top - SECTION 2 2 2 3" xfId="1153" xr:uid="{00000000-0005-0000-0000-000011050000}"/>
    <cellStyle name="Hed Top - SECTION 2 2 2 4" xfId="794" xr:uid="{00000000-0005-0000-0000-000012050000}"/>
    <cellStyle name="Hed Top - SECTION 2 2 2 5" xfId="960" xr:uid="{00000000-0005-0000-0000-000013050000}"/>
    <cellStyle name="Hed Top - SECTION 2 2 2 6" xfId="985" xr:uid="{00000000-0005-0000-0000-000014050000}"/>
    <cellStyle name="Hed Top - SECTION 2 2 2 7" xfId="1831" xr:uid="{00000000-0005-0000-0000-000015050000}"/>
    <cellStyle name="Hed Top - SECTION 2 2 2 8" xfId="1408" xr:uid="{00000000-0005-0000-0000-000016050000}"/>
    <cellStyle name="Hed Top - SECTION 2 2 2 9" xfId="1460" xr:uid="{00000000-0005-0000-0000-000017050000}"/>
    <cellStyle name="Hed Top - SECTION 2 2 3" xfId="818" xr:uid="{00000000-0005-0000-0000-000018050000}"/>
    <cellStyle name="Hed Top - SECTION 2 2 4" xfId="1042" xr:uid="{00000000-0005-0000-0000-000019050000}"/>
    <cellStyle name="Hed Top - SECTION 2 2 5" xfId="927" xr:uid="{00000000-0005-0000-0000-00001A050000}"/>
    <cellStyle name="Hed Top - SECTION 2 2 6" xfId="936" xr:uid="{00000000-0005-0000-0000-00001B050000}"/>
    <cellStyle name="Hed Top - SECTION 2 2 7" xfId="1003" xr:uid="{00000000-0005-0000-0000-00001C050000}"/>
    <cellStyle name="Hed Top - SECTION 2 2 8" xfId="1337" xr:uid="{00000000-0005-0000-0000-00001D050000}"/>
    <cellStyle name="Hed Top - SECTION 2 2 9" xfId="1356" xr:uid="{00000000-0005-0000-0000-00001E050000}"/>
    <cellStyle name="Hed Top - SECTION 2 20" xfId="2756" xr:uid="{00000000-0005-0000-0000-00001F050000}"/>
    <cellStyle name="Hed Top - SECTION 2 3" xfId="528" xr:uid="{00000000-0005-0000-0000-000020050000}"/>
    <cellStyle name="Hed Top - SECTION 2 3 10" xfId="2391" xr:uid="{00000000-0005-0000-0000-000021050000}"/>
    <cellStyle name="Hed Top - SECTION 2 3 11" xfId="2400" xr:uid="{00000000-0005-0000-0000-000022050000}"/>
    <cellStyle name="Hed Top - SECTION 2 3 12" xfId="2425" xr:uid="{00000000-0005-0000-0000-000023050000}"/>
    <cellStyle name="Hed Top - SECTION 2 3 13" xfId="2722" xr:uid="{00000000-0005-0000-0000-000024050000}"/>
    <cellStyle name="Hed Top - SECTION 2 3 14" xfId="2214" xr:uid="{00000000-0005-0000-0000-000025050000}"/>
    <cellStyle name="Hed Top - SECTION 2 3 15" xfId="2307" xr:uid="{00000000-0005-0000-0000-000026050000}"/>
    <cellStyle name="Hed Top - SECTION 2 3 16" xfId="2362" xr:uid="{00000000-0005-0000-0000-000027050000}"/>
    <cellStyle name="Hed Top - SECTION 2 3 17" xfId="2935" xr:uid="{00000000-0005-0000-0000-000028050000}"/>
    <cellStyle name="Hed Top - SECTION 2 3 18" xfId="2831" xr:uid="{00000000-0005-0000-0000-000029050000}"/>
    <cellStyle name="Hed Top - SECTION 2 3 2" xfId="989" xr:uid="{00000000-0005-0000-0000-00002A050000}"/>
    <cellStyle name="Hed Top - SECTION 2 3 3" xfId="1090" xr:uid="{00000000-0005-0000-0000-00002B050000}"/>
    <cellStyle name="Hed Top - SECTION 2 3 4" xfId="1126" xr:uid="{00000000-0005-0000-0000-00002C050000}"/>
    <cellStyle name="Hed Top - SECTION 2 3 5" xfId="1236" xr:uid="{00000000-0005-0000-0000-00002D050000}"/>
    <cellStyle name="Hed Top - SECTION 2 3 6" xfId="925" xr:uid="{00000000-0005-0000-0000-00002E050000}"/>
    <cellStyle name="Hed Top - SECTION 2 3 7" xfId="1867" xr:uid="{00000000-0005-0000-0000-00002F050000}"/>
    <cellStyle name="Hed Top - SECTION 2 3 8" xfId="1937" xr:uid="{00000000-0005-0000-0000-000030050000}"/>
    <cellStyle name="Hed Top - SECTION 2 3 9" xfId="1941" xr:uid="{00000000-0005-0000-0000-000031050000}"/>
    <cellStyle name="Hed Top - SECTION 2 4" xfId="796" xr:uid="{00000000-0005-0000-0000-000032050000}"/>
    <cellStyle name="Hed Top - SECTION 2 5" xfId="707" xr:uid="{00000000-0005-0000-0000-000033050000}"/>
    <cellStyle name="Hed Top - SECTION 2 6" xfId="1072" xr:uid="{00000000-0005-0000-0000-000034050000}"/>
    <cellStyle name="Hed Top - SECTION 2 7" xfId="1026" xr:uid="{00000000-0005-0000-0000-000035050000}"/>
    <cellStyle name="Hed Top - SECTION 2 8" xfId="1269" xr:uid="{00000000-0005-0000-0000-000036050000}"/>
    <cellStyle name="Hed Top - SECTION 2 9" xfId="1393" xr:uid="{00000000-0005-0000-0000-000037050000}"/>
    <cellStyle name="Hed Top - SECTION 3" xfId="264" xr:uid="{00000000-0005-0000-0000-000038050000}"/>
    <cellStyle name="Hed Top - SECTION 3 10" xfId="1681" xr:uid="{00000000-0005-0000-0000-000039050000}"/>
    <cellStyle name="Hed Top - SECTION 3 11" xfId="1932" xr:uid="{00000000-0005-0000-0000-00003A050000}"/>
    <cellStyle name="Hed Top - SECTION 3 12" xfId="2098" xr:uid="{00000000-0005-0000-0000-00003B050000}"/>
    <cellStyle name="Hed Top - SECTION 3 13" xfId="2238" xr:uid="{00000000-0005-0000-0000-00003C050000}"/>
    <cellStyle name="Hed Top - SECTION 3 14" xfId="2146" xr:uid="{00000000-0005-0000-0000-00003D050000}"/>
    <cellStyle name="Hed Top - SECTION 3 15" xfId="2126" xr:uid="{00000000-0005-0000-0000-00003E050000}"/>
    <cellStyle name="Hed Top - SECTION 3 16" xfId="2694" xr:uid="{00000000-0005-0000-0000-00003F050000}"/>
    <cellStyle name="Hed Top - SECTION 3 17" xfId="2526" xr:uid="{00000000-0005-0000-0000-000040050000}"/>
    <cellStyle name="Hed Top - SECTION 3 18" xfId="2727" xr:uid="{00000000-0005-0000-0000-000041050000}"/>
    <cellStyle name="Hed Top - SECTION 3 19" xfId="2820" xr:uid="{00000000-0005-0000-0000-000042050000}"/>
    <cellStyle name="Hed Top - SECTION 3 2" xfId="566" xr:uid="{00000000-0005-0000-0000-000043050000}"/>
    <cellStyle name="Hed Top - SECTION 3 2 10" xfId="2424" xr:uid="{00000000-0005-0000-0000-000044050000}"/>
    <cellStyle name="Hed Top - SECTION 3 2 11" xfId="2552" xr:uid="{00000000-0005-0000-0000-000045050000}"/>
    <cellStyle name="Hed Top - SECTION 3 2 12" xfId="2072" xr:uid="{00000000-0005-0000-0000-000046050000}"/>
    <cellStyle name="Hed Top - SECTION 3 2 13" xfId="2743" xr:uid="{00000000-0005-0000-0000-000047050000}"/>
    <cellStyle name="Hed Top - SECTION 3 2 14" xfId="2419" xr:uid="{00000000-0005-0000-0000-000048050000}"/>
    <cellStyle name="Hed Top - SECTION 3 2 15" xfId="2118" xr:uid="{00000000-0005-0000-0000-000049050000}"/>
    <cellStyle name="Hed Top - SECTION 3 2 16" xfId="2876" xr:uid="{00000000-0005-0000-0000-00004A050000}"/>
    <cellStyle name="Hed Top - SECTION 3 2 17" xfId="2944" xr:uid="{00000000-0005-0000-0000-00004B050000}"/>
    <cellStyle name="Hed Top - SECTION 3 2 18" xfId="2381" xr:uid="{00000000-0005-0000-0000-00004C050000}"/>
    <cellStyle name="Hed Top - SECTION 3 2 2" xfId="1007" xr:uid="{00000000-0005-0000-0000-00004D050000}"/>
    <cellStyle name="Hed Top - SECTION 3 2 3" xfId="950" xr:uid="{00000000-0005-0000-0000-00004E050000}"/>
    <cellStyle name="Hed Top - SECTION 3 2 4" xfId="890" xr:uid="{00000000-0005-0000-0000-00004F050000}"/>
    <cellStyle name="Hed Top - SECTION 3 2 5" xfId="1157" xr:uid="{00000000-0005-0000-0000-000050050000}"/>
    <cellStyle name="Hed Top - SECTION 3 2 6" xfId="1215" xr:uid="{00000000-0005-0000-0000-000051050000}"/>
    <cellStyle name="Hed Top - SECTION 3 2 7" xfId="1849" xr:uid="{00000000-0005-0000-0000-000052050000}"/>
    <cellStyle name="Hed Top - SECTION 3 2 8" xfId="1530" xr:uid="{00000000-0005-0000-0000-000053050000}"/>
    <cellStyle name="Hed Top - SECTION 3 2 9" xfId="1850" xr:uid="{00000000-0005-0000-0000-000054050000}"/>
    <cellStyle name="Hed Top - SECTION 3 3" xfId="816" xr:uid="{00000000-0005-0000-0000-000055050000}"/>
    <cellStyle name="Hed Top - SECTION 3 4" xfId="746" xr:uid="{00000000-0005-0000-0000-000056050000}"/>
    <cellStyle name="Hed Top - SECTION 3 5" xfId="730" xr:uid="{00000000-0005-0000-0000-000057050000}"/>
    <cellStyle name="Hed Top - SECTION 3 6" xfId="1135" xr:uid="{00000000-0005-0000-0000-000058050000}"/>
    <cellStyle name="Hed Top - SECTION 3 7" xfId="1119" xr:uid="{00000000-0005-0000-0000-000059050000}"/>
    <cellStyle name="Hed Top - SECTION 3 8" xfId="1352" xr:uid="{00000000-0005-0000-0000-00005A050000}"/>
    <cellStyle name="Hed Top - SECTION 3 9" xfId="1551" xr:uid="{00000000-0005-0000-0000-00005B050000}"/>
    <cellStyle name="Hed Top - SECTION 4" xfId="732" xr:uid="{00000000-0005-0000-0000-00005C050000}"/>
    <cellStyle name="Hed Top - SECTION 5" xfId="1092" xr:uid="{00000000-0005-0000-0000-00005D050000}"/>
    <cellStyle name="Hed Top - SECTION 6" xfId="1105" xr:uid="{00000000-0005-0000-0000-00005E050000}"/>
    <cellStyle name="Hed Top - SECTION 7" xfId="2547" xr:uid="{00000000-0005-0000-0000-00005F050000}"/>
    <cellStyle name="Hed Top - SECTION 8" xfId="2837" xr:uid="{00000000-0005-0000-0000-000060050000}"/>
    <cellStyle name="Hed Top_3-new4" xfId="117" xr:uid="{00000000-0005-0000-0000-000061050000}"/>
    <cellStyle name="Hyperlink" xfId="2998" builtinId="8"/>
    <cellStyle name="Input" xfId="9" builtinId="20" customBuiltin="1"/>
    <cellStyle name="Input 10" xfId="623" xr:uid="{00000000-0005-0000-0000-000064050000}"/>
    <cellStyle name="Input 10 10" xfId="1503" xr:uid="{00000000-0005-0000-0000-000065050000}"/>
    <cellStyle name="Input 10 11" xfId="1868" xr:uid="{00000000-0005-0000-0000-000066050000}"/>
    <cellStyle name="Input 10 12" xfId="1905" xr:uid="{00000000-0005-0000-0000-000067050000}"/>
    <cellStyle name="Input 10 13" xfId="1935" xr:uid="{00000000-0005-0000-0000-000068050000}"/>
    <cellStyle name="Input 10 14" xfId="2347" xr:uid="{00000000-0005-0000-0000-000069050000}"/>
    <cellStyle name="Input 10 15" xfId="2490" xr:uid="{00000000-0005-0000-0000-00006A050000}"/>
    <cellStyle name="Input 10 16" xfId="2195" xr:uid="{00000000-0005-0000-0000-00006B050000}"/>
    <cellStyle name="Input 10 17" xfId="2682" xr:uid="{00000000-0005-0000-0000-00006C050000}"/>
    <cellStyle name="Input 10 18" xfId="2033" xr:uid="{00000000-0005-0000-0000-00006D050000}"/>
    <cellStyle name="Input 10 19" xfId="2824" xr:uid="{00000000-0005-0000-0000-00006E050000}"/>
    <cellStyle name="Input 10 2" xfId="945" xr:uid="{00000000-0005-0000-0000-00006F050000}"/>
    <cellStyle name="Input 10 20" xfId="2174" xr:uid="{00000000-0005-0000-0000-000070050000}"/>
    <cellStyle name="Input 10 21" xfId="2980" xr:uid="{00000000-0005-0000-0000-000071050000}"/>
    <cellStyle name="Input 10 3" xfId="1139" xr:uid="{00000000-0005-0000-0000-000072050000}"/>
    <cellStyle name="Input 10 4" xfId="1190" xr:uid="{00000000-0005-0000-0000-000073050000}"/>
    <cellStyle name="Input 10 5" xfId="1242" xr:uid="{00000000-0005-0000-0000-000074050000}"/>
    <cellStyle name="Input 10 6" xfId="912" xr:uid="{00000000-0005-0000-0000-000075050000}"/>
    <cellStyle name="Input 10 7" xfId="1295" xr:uid="{00000000-0005-0000-0000-000076050000}"/>
    <cellStyle name="Input 10 8" xfId="1049" xr:uid="{00000000-0005-0000-0000-000077050000}"/>
    <cellStyle name="Input 10 9" xfId="1685" xr:uid="{00000000-0005-0000-0000-000078050000}"/>
    <cellStyle name="Input 11" xfId="685" xr:uid="{00000000-0005-0000-0000-000079050000}"/>
    <cellStyle name="Input 11 10" xfId="1386" xr:uid="{00000000-0005-0000-0000-00007A050000}"/>
    <cellStyle name="Input 11 11" xfId="1957" xr:uid="{00000000-0005-0000-0000-00007B050000}"/>
    <cellStyle name="Input 11 12" xfId="2000" xr:uid="{00000000-0005-0000-0000-00007C050000}"/>
    <cellStyle name="Input 11 13" xfId="2023" xr:uid="{00000000-0005-0000-0000-00007D050000}"/>
    <cellStyle name="Input 11 14" xfId="2477" xr:uid="{00000000-0005-0000-0000-00007E050000}"/>
    <cellStyle name="Input 11 15" xfId="2669" xr:uid="{00000000-0005-0000-0000-00007F050000}"/>
    <cellStyle name="Input 11 16" xfId="2488" xr:uid="{00000000-0005-0000-0000-000080050000}"/>
    <cellStyle name="Input 11 17" xfId="2494" xr:uid="{00000000-0005-0000-0000-000081050000}"/>
    <cellStyle name="Input 11 18" xfId="2885" xr:uid="{00000000-0005-0000-0000-000082050000}"/>
    <cellStyle name="Input 11 19" xfId="2823" xr:uid="{00000000-0005-0000-0000-000083050000}"/>
    <cellStyle name="Input 11 2" xfId="979" xr:uid="{00000000-0005-0000-0000-000084050000}"/>
    <cellStyle name="Input 11 20" xfId="2966" xr:uid="{00000000-0005-0000-0000-000085050000}"/>
    <cellStyle name="Input 11 21" xfId="2991" xr:uid="{00000000-0005-0000-0000-000086050000}"/>
    <cellStyle name="Input 11 3" xfId="1175" xr:uid="{00000000-0005-0000-0000-000087050000}"/>
    <cellStyle name="Input 11 4" xfId="1225" xr:uid="{00000000-0005-0000-0000-000088050000}"/>
    <cellStyle name="Input 11 5" xfId="1266" xr:uid="{00000000-0005-0000-0000-000089050000}"/>
    <cellStyle name="Input 11 6" xfId="1287" xr:uid="{00000000-0005-0000-0000-00008A050000}"/>
    <cellStyle name="Input 11 7" xfId="1311" xr:uid="{00000000-0005-0000-0000-00008B050000}"/>
    <cellStyle name="Input 11 8" xfId="1320" xr:uid="{00000000-0005-0000-0000-00008C050000}"/>
    <cellStyle name="Input 11 9" xfId="1764" xr:uid="{00000000-0005-0000-0000-00008D050000}"/>
    <cellStyle name="Input 12" xfId="77" xr:uid="{00000000-0005-0000-0000-00008E050000}"/>
    <cellStyle name="Input 12 10" xfId="2812" xr:uid="{00000000-0005-0000-0000-00008F050000}"/>
    <cellStyle name="Input 12 11" xfId="2292" xr:uid="{00000000-0005-0000-0000-000090050000}"/>
    <cellStyle name="Input 12 12" xfId="2883" xr:uid="{00000000-0005-0000-0000-000091050000}"/>
    <cellStyle name="Input 12 13" xfId="2211" xr:uid="{00000000-0005-0000-0000-000092050000}"/>
    <cellStyle name="Input 12 14" xfId="2301" xr:uid="{00000000-0005-0000-0000-000093050000}"/>
    <cellStyle name="Input 12 2" xfId="1554" xr:uid="{00000000-0005-0000-0000-000094050000}"/>
    <cellStyle name="Input 12 3" xfId="1331" xr:uid="{00000000-0005-0000-0000-000095050000}"/>
    <cellStyle name="Input 12 4" xfId="1746" xr:uid="{00000000-0005-0000-0000-000096050000}"/>
    <cellStyle name="Input 12 5" xfId="1590" xr:uid="{00000000-0005-0000-0000-000097050000}"/>
    <cellStyle name="Input 12 6" xfId="1601" xr:uid="{00000000-0005-0000-0000-000098050000}"/>
    <cellStyle name="Input 12 7" xfId="2590" xr:uid="{00000000-0005-0000-0000-000099050000}"/>
    <cellStyle name="Input 12 8" xfId="2240" xr:uid="{00000000-0005-0000-0000-00009A050000}"/>
    <cellStyle name="Input 12 9" xfId="2236" xr:uid="{00000000-0005-0000-0000-00009B050000}"/>
    <cellStyle name="Input 13" xfId="867" xr:uid="{00000000-0005-0000-0000-00009C050000}"/>
    <cellStyle name="Input 13 10" xfId="2284" xr:uid="{00000000-0005-0000-0000-00009D050000}"/>
    <cellStyle name="Input 13 11" xfId="2887" xr:uid="{00000000-0005-0000-0000-00009E050000}"/>
    <cellStyle name="Input 13 12" xfId="2941" xr:uid="{00000000-0005-0000-0000-00009F050000}"/>
    <cellStyle name="Input 13 13" xfId="2968" xr:uid="{00000000-0005-0000-0000-0000A0050000}"/>
    <cellStyle name="Input 13 14" xfId="2992" xr:uid="{00000000-0005-0000-0000-0000A1050000}"/>
    <cellStyle name="Input 13 2" xfId="1769" xr:uid="{00000000-0005-0000-0000-0000A2050000}"/>
    <cellStyle name="Input 13 3" xfId="1429" xr:uid="{00000000-0005-0000-0000-0000A3050000}"/>
    <cellStyle name="Input 13 4" xfId="1978" xr:uid="{00000000-0005-0000-0000-0000A4050000}"/>
    <cellStyle name="Input 13 5" xfId="2001" xr:uid="{00000000-0005-0000-0000-0000A5050000}"/>
    <cellStyle name="Input 13 6" xfId="2024" xr:uid="{00000000-0005-0000-0000-0000A6050000}"/>
    <cellStyle name="Input 13 7" xfId="2221" xr:uid="{00000000-0005-0000-0000-0000A7050000}"/>
    <cellStyle name="Input 13 8" xfId="2673" xr:uid="{00000000-0005-0000-0000-0000A8050000}"/>
    <cellStyle name="Input 13 9" xfId="2543" xr:uid="{00000000-0005-0000-0000-0000A9050000}"/>
    <cellStyle name="Input 14" xfId="1808" xr:uid="{00000000-0005-0000-0000-0000AA050000}"/>
    <cellStyle name="Input 14 10" xfId="2904" xr:uid="{00000000-0005-0000-0000-0000AB050000}"/>
    <cellStyle name="Input 14 11" xfId="2952" xr:uid="{00000000-0005-0000-0000-0000AC050000}"/>
    <cellStyle name="Input 14 12" xfId="2977" xr:uid="{00000000-0005-0000-0000-0000AD050000}"/>
    <cellStyle name="Input 14 13" xfId="2997" xr:uid="{00000000-0005-0000-0000-0000AE050000}"/>
    <cellStyle name="Input 14 2" xfId="1931" xr:uid="{00000000-0005-0000-0000-0000AF050000}"/>
    <cellStyle name="Input 14 3" xfId="1989" xr:uid="{00000000-0005-0000-0000-0000B0050000}"/>
    <cellStyle name="Input 14 4" xfId="2011" xr:uid="{00000000-0005-0000-0000-0000B1050000}"/>
    <cellStyle name="Input 14 5" xfId="2029" xr:uid="{00000000-0005-0000-0000-0000B2050000}"/>
    <cellStyle name="Input 14 6" xfId="2500" xr:uid="{00000000-0005-0000-0000-0000B3050000}"/>
    <cellStyle name="Input 14 7" xfId="2702" xr:uid="{00000000-0005-0000-0000-0000B4050000}"/>
    <cellStyle name="Input 14 8" xfId="2779" xr:uid="{00000000-0005-0000-0000-0000B5050000}"/>
    <cellStyle name="Input 14 9" xfId="2855" xr:uid="{00000000-0005-0000-0000-0000B6050000}"/>
    <cellStyle name="Input 15" xfId="1657" xr:uid="{00000000-0005-0000-0000-0000B7050000}"/>
    <cellStyle name="Input 15 10" xfId="2734" xr:uid="{00000000-0005-0000-0000-0000B8050000}"/>
    <cellStyle name="Input 15 11" xfId="2736" xr:uid="{00000000-0005-0000-0000-0000B9050000}"/>
    <cellStyle name="Input 15 12" xfId="2775" xr:uid="{00000000-0005-0000-0000-0000BA050000}"/>
    <cellStyle name="Input 15 13" xfId="2133" xr:uid="{00000000-0005-0000-0000-0000BB050000}"/>
    <cellStyle name="Input 15 2" xfId="1457" xr:uid="{00000000-0005-0000-0000-0000BC050000}"/>
    <cellStyle name="Input 15 3" xfId="1456" xr:uid="{00000000-0005-0000-0000-0000BD050000}"/>
    <cellStyle name="Input 15 4" xfId="1623" xr:uid="{00000000-0005-0000-0000-0000BE050000}"/>
    <cellStyle name="Input 15 5" xfId="1472" xr:uid="{00000000-0005-0000-0000-0000BF050000}"/>
    <cellStyle name="Input 15 6" xfId="2379" xr:uid="{00000000-0005-0000-0000-0000C0050000}"/>
    <cellStyle name="Input 15 7" xfId="2217" xr:uid="{00000000-0005-0000-0000-0000C1050000}"/>
    <cellStyle name="Input 15 8" xfId="2766" xr:uid="{00000000-0005-0000-0000-0000C2050000}"/>
    <cellStyle name="Input 15 9" xfId="2170" xr:uid="{00000000-0005-0000-0000-0000C3050000}"/>
    <cellStyle name="Input 16" xfId="2050" xr:uid="{00000000-0005-0000-0000-0000C4050000}"/>
    <cellStyle name="Input 2" xfId="152" xr:uid="{00000000-0005-0000-0000-0000C5050000}"/>
    <cellStyle name="Input 2 10" xfId="1371" xr:uid="{00000000-0005-0000-0000-0000C6050000}"/>
    <cellStyle name="Input 2 11" xfId="1383" xr:uid="{00000000-0005-0000-0000-0000C7050000}"/>
    <cellStyle name="Input 2 12" xfId="1582" xr:uid="{00000000-0005-0000-0000-0000C8050000}"/>
    <cellStyle name="Input 2 13" xfId="1545" xr:uid="{00000000-0005-0000-0000-0000C9050000}"/>
    <cellStyle name="Input 2 14" xfId="1865" xr:uid="{00000000-0005-0000-0000-0000CA050000}"/>
    <cellStyle name="Input 2 15" xfId="2523" xr:uid="{00000000-0005-0000-0000-0000CB050000}"/>
    <cellStyle name="Input 2 16" xfId="2172" xr:uid="{00000000-0005-0000-0000-0000CC050000}"/>
    <cellStyle name="Input 2 17" xfId="2192" xr:uid="{00000000-0005-0000-0000-0000CD050000}"/>
    <cellStyle name="Input 2 18" xfId="2216" xr:uid="{00000000-0005-0000-0000-0000CE050000}"/>
    <cellStyle name="Input 2 19" xfId="2828" xr:uid="{00000000-0005-0000-0000-0000CF050000}"/>
    <cellStyle name="Input 2 2" xfId="272" xr:uid="{00000000-0005-0000-0000-0000D0050000}"/>
    <cellStyle name="Input 2 2 10" xfId="1640" xr:uid="{00000000-0005-0000-0000-0000D1050000}"/>
    <cellStyle name="Input 2 2 11" xfId="1515" xr:uid="{00000000-0005-0000-0000-0000D2050000}"/>
    <cellStyle name="Input 2 2 12" xfId="1959" xr:uid="{00000000-0005-0000-0000-0000D3050000}"/>
    <cellStyle name="Input 2 2 13" xfId="1462" xr:uid="{00000000-0005-0000-0000-0000D4050000}"/>
    <cellStyle name="Input 2 2 14" xfId="2105" xr:uid="{00000000-0005-0000-0000-0000D5050000}"/>
    <cellStyle name="Input 2 2 15" xfId="2209" xr:uid="{00000000-0005-0000-0000-0000D6050000}"/>
    <cellStyle name="Input 2 2 16" xfId="2223" xr:uid="{00000000-0005-0000-0000-0000D7050000}"/>
    <cellStyle name="Input 2 2 17" xfId="2369" xr:uid="{00000000-0005-0000-0000-0000D8050000}"/>
    <cellStyle name="Input 2 2 18" xfId="2759" xr:uid="{00000000-0005-0000-0000-0000D9050000}"/>
    <cellStyle name="Input 2 2 19" xfId="2788" xr:uid="{00000000-0005-0000-0000-0000DA050000}"/>
    <cellStyle name="Input 2 2 2" xfId="787" xr:uid="{00000000-0005-0000-0000-0000DB050000}"/>
    <cellStyle name="Input 2 2 20" xfId="2884" xr:uid="{00000000-0005-0000-0000-0000DC050000}"/>
    <cellStyle name="Input 2 2 21" xfId="2441" xr:uid="{00000000-0005-0000-0000-0000DD050000}"/>
    <cellStyle name="Input 2 2 3" xfId="977" xr:uid="{00000000-0005-0000-0000-0000DE050000}"/>
    <cellStyle name="Input 2 2 4" xfId="993" xr:uid="{00000000-0005-0000-0000-0000DF050000}"/>
    <cellStyle name="Input 2 2 5" xfId="704" xr:uid="{00000000-0005-0000-0000-0000E0050000}"/>
    <cellStyle name="Input 2 2 6" xfId="1263" xr:uid="{00000000-0005-0000-0000-0000E1050000}"/>
    <cellStyle name="Input 2 2 7" xfId="1238" xr:uid="{00000000-0005-0000-0000-0000E2050000}"/>
    <cellStyle name="Input 2 2 8" xfId="1037" xr:uid="{00000000-0005-0000-0000-0000E3050000}"/>
    <cellStyle name="Input 2 2 9" xfId="1439" xr:uid="{00000000-0005-0000-0000-0000E4050000}"/>
    <cellStyle name="Input 2 20" xfId="2444" xr:uid="{00000000-0005-0000-0000-0000E5050000}"/>
    <cellStyle name="Input 2 21" xfId="2861" xr:uid="{00000000-0005-0000-0000-0000E6050000}"/>
    <cellStyle name="Input 2 22" xfId="2950" xr:uid="{00000000-0005-0000-0000-0000E7050000}"/>
    <cellStyle name="Input 2 3" xfId="742" xr:uid="{00000000-0005-0000-0000-0000E8050000}"/>
    <cellStyle name="Input 2 4" xfId="1011" xr:uid="{00000000-0005-0000-0000-0000E9050000}"/>
    <cellStyle name="Input 2 5" xfId="738" xr:uid="{00000000-0005-0000-0000-0000EA050000}"/>
    <cellStyle name="Input 2 6" xfId="1031" xr:uid="{00000000-0005-0000-0000-0000EB050000}"/>
    <cellStyle name="Input 2 7" xfId="1221" xr:uid="{00000000-0005-0000-0000-0000EC050000}"/>
    <cellStyle name="Input 2 8" xfId="1046" xr:uid="{00000000-0005-0000-0000-0000ED050000}"/>
    <cellStyle name="Input 2 9" xfId="825" xr:uid="{00000000-0005-0000-0000-0000EE050000}"/>
    <cellStyle name="Input 3" xfId="201" xr:uid="{00000000-0005-0000-0000-0000EF050000}"/>
    <cellStyle name="Input 3 10" xfId="1498" xr:uid="{00000000-0005-0000-0000-0000F0050000}"/>
    <cellStyle name="Input 3 11" xfId="1643" xr:uid="{00000000-0005-0000-0000-0000F1050000}"/>
    <cellStyle name="Input 3 12" xfId="1886" xr:uid="{00000000-0005-0000-0000-0000F2050000}"/>
    <cellStyle name="Input 3 13" xfId="1977" xr:uid="{00000000-0005-0000-0000-0000F3050000}"/>
    <cellStyle name="Input 3 14" xfId="2277" xr:uid="{00000000-0005-0000-0000-0000F4050000}"/>
    <cellStyle name="Input 3 15" xfId="2086" xr:uid="{00000000-0005-0000-0000-0000F5050000}"/>
    <cellStyle name="Input 3 16" xfId="2668" xr:uid="{00000000-0005-0000-0000-0000F6050000}"/>
    <cellStyle name="Input 3 17" xfId="2069" xr:uid="{00000000-0005-0000-0000-0000F7050000}"/>
    <cellStyle name="Input 3 18" xfId="2436" xr:uid="{00000000-0005-0000-0000-0000F8050000}"/>
    <cellStyle name="Input 3 19" xfId="2558" xr:uid="{00000000-0005-0000-0000-0000F9050000}"/>
    <cellStyle name="Input 3 2" xfId="758" xr:uid="{00000000-0005-0000-0000-0000FA050000}"/>
    <cellStyle name="Input 3 20" xfId="2874" xr:uid="{00000000-0005-0000-0000-0000FB050000}"/>
    <cellStyle name="Input 3 21" xfId="2847" xr:uid="{00000000-0005-0000-0000-0000FC050000}"/>
    <cellStyle name="Input 3 3" xfId="955" xr:uid="{00000000-0005-0000-0000-0000FD050000}"/>
    <cellStyle name="Input 3 4" xfId="791" xr:uid="{00000000-0005-0000-0000-0000FE050000}"/>
    <cellStyle name="Input 3 5" xfId="799" xr:uid="{00000000-0005-0000-0000-0000FF050000}"/>
    <cellStyle name="Input 3 6" xfId="1195" xr:uid="{00000000-0005-0000-0000-000000060000}"/>
    <cellStyle name="Input 3 7" xfId="1088" xr:uid="{00000000-0005-0000-0000-000001060000}"/>
    <cellStyle name="Input 3 8" xfId="1245" xr:uid="{00000000-0005-0000-0000-000002060000}"/>
    <cellStyle name="Input 3 9" xfId="1397" xr:uid="{00000000-0005-0000-0000-000003060000}"/>
    <cellStyle name="Input 4" xfId="253" xr:uid="{00000000-0005-0000-0000-000004060000}"/>
    <cellStyle name="Input 4 10" xfId="1469" xr:uid="{00000000-0005-0000-0000-000005060000}"/>
    <cellStyle name="Input 4 11" xfId="1950" xr:uid="{00000000-0005-0000-0000-000006060000}"/>
    <cellStyle name="Input 4 12" xfId="1631" xr:uid="{00000000-0005-0000-0000-000007060000}"/>
    <cellStyle name="Input 4 13" xfId="1836" xr:uid="{00000000-0005-0000-0000-000008060000}"/>
    <cellStyle name="Input 4 14" xfId="2065" xr:uid="{00000000-0005-0000-0000-000009060000}"/>
    <cellStyle name="Input 4 15" xfId="2078" xr:uid="{00000000-0005-0000-0000-00000A060000}"/>
    <cellStyle name="Input 4 16" xfId="2596" xr:uid="{00000000-0005-0000-0000-00000B060000}"/>
    <cellStyle name="Input 4 17" xfId="2179" xr:uid="{00000000-0005-0000-0000-00000C060000}"/>
    <cellStyle name="Input 4 18" xfId="2514" xr:uid="{00000000-0005-0000-0000-00000D060000}"/>
    <cellStyle name="Input 4 19" xfId="2879" xr:uid="{00000000-0005-0000-0000-00000E060000}"/>
    <cellStyle name="Input 4 2" xfId="780" xr:uid="{00000000-0005-0000-0000-00000F060000}"/>
    <cellStyle name="Input 4 20" xfId="2584" xr:uid="{00000000-0005-0000-0000-000010060000}"/>
    <cellStyle name="Input 4 21" xfId="2386" xr:uid="{00000000-0005-0000-0000-000011060000}"/>
    <cellStyle name="Input 4 3" xfId="828" xr:uid="{00000000-0005-0000-0000-000012060000}"/>
    <cellStyle name="Input 4 4" xfId="1017" xr:uid="{00000000-0005-0000-0000-000013060000}"/>
    <cellStyle name="Input 4 5" xfId="868" xr:uid="{00000000-0005-0000-0000-000014060000}"/>
    <cellStyle name="Input 4 6" xfId="1156" xr:uid="{00000000-0005-0000-0000-000015060000}"/>
    <cellStyle name="Input 4 7" xfId="1229" xr:uid="{00000000-0005-0000-0000-000016060000}"/>
    <cellStyle name="Input 4 8" xfId="874" xr:uid="{00000000-0005-0000-0000-000017060000}"/>
    <cellStyle name="Input 4 9" xfId="1425" xr:uid="{00000000-0005-0000-0000-000018060000}"/>
    <cellStyle name="Input 5" xfId="298" xr:uid="{00000000-0005-0000-0000-000019060000}"/>
    <cellStyle name="Input 6" xfId="393" xr:uid="{00000000-0005-0000-0000-00001A060000}"/>
    <cellStyle name="Input 6 10" xfId="1874" xr:uid="{00000000-0005-0000-0000-00001B060000}"/>
    <cellStyle name="Input 6 11" xfId="1864" xr:uid="{00000000-0005-0000-0000-00001C060000}"/>
    <cellStyle name="Input 6 12" xfId="1876" xr:uid="{00000000-0005-0000-0000-00001D060000}"/>
    <cellStyle name="Input 6 13" xfId="1929" xr:uid="{00000000-0005-0000-0000-00001E060000}"/>
    <cellStyle name="Input 6 14" xfId="2566" xr:uid="{00000000-0005-0000-0000-00001F060000}"/>
    <cellStyle name="Input 6 15" xfId="2593" xr:uid="{00000000-0005-0000-0000-000020060000}"/>
    <cellStyle name="Input 6 16" xfId="2246" xr:uid="{00000000-0005-0000-0000-000021060000}"/>
    <cellStyle name="Input 6 17" xfId="2753" xr:uid="{00000000-0005-0000-0000-000022060000}"/>
    <cellStyle name="Input 6 18" xfId="2776" xr:uid="{00000000-0005-0000-0000-000023060000}"/>
    <cellStyle name="Input 6 19" xfId="2844" xr:uid="{00000000-0005-0000-0000-000024060000}"/>
    <cellStyle name="Input 6 2" xfId="601" xr:uid="{00000000-0005-0000-0000-000025060000}"/>
    <cellStyle name="Input 6 2 10" xfId="1326" xr:uid="{00000000-0005-0000-0000-000026060000}"/>
    <cellStyle name="Input 6 2 11" xfId="1860" xr:uid="{00000000-0005-0000-0000-000027060000}"/>
    <cellStyle name="Input 6 2 12" xfId="1896" xr:uid="{00000000-0005-0000-0000-000028060000}"/>
    <cellStyle name="Input 6 2 13" xfId="1907" xr:uid="{00000000-0005-0000-0000-000029060000}"/>
    <cellStyle name="Input 6 2 14" xfId="2346" xr:uid="{00000000-0005-0000-0000-00002A060000}"/>
    <cellStyle name="Input 6 2 15" xfId="2431" xr:uid="{00000000-0005-0000-0000-00002B060000}"/>
    <cellStyle name="Input 6 2 16" xfId="2765" xr:uid="{00000000-0005-0000-0000-00002C060000}"/>
    <cellStyle name="Input 6 2 17" xfId="2817" xr:uid="{00000000-0005-0000-0000-00002D060000}"/>
    <cellStyle name="Input 6 2 18" xfId="2708" xr:uid="{00000000-0005-0000-0000-00002E060000}"/>
    <cellStyle name="Input 6 2 19" xfId="2650" xr:uid="{00000000-0005-0000-0000-00002F060000}"/>
    <cellStyle name="Input 6 2 2" xfId="932" xr:uid="{00000000-0005-0000-0000-000030060000}"/>
    <cellStyle name="Input 6 2 20" xfId="2860" xr:uid="{00000000-0005-0000-0000-000031060000}"/>
    <cellStyle name="Input 6 2 21" xfId="2969" xr:uid="{00000000-0005-0000-0000-000032060000}"/>
    <cellStyle name="Input 6 2 3" xfId="1127" xr:uid="{00000000-0005-0000-0000-000033060000}"/>
    <cellStyle name="Input 6 2 4" xfId="966" xr:uid="{00000000-0005-0000-0000-000034060000}"/>
    <cellStyle name="Input 6 2 5" xfId="1233" xr:uid="{00000000-0005-0000-0000-000035060000}"/>
    <cellStyle name="Input 6 2 6" xfId="1226" xr:uid="{00000000-0005-0000-0000-000036060000}"/>
    <cellStyle name="Input 6 2 7" xfId="1290" xr:uid="{00000000-0005-0000-0000-000037060000}"/>
    <cellStyle name="Input 6 2 8" xfId="1313" xr:uid="{00000000-0005-0000-0000-000038060000}"/>
    <cellStyle name="Input 6 2 9" xfId="1668" xr:uid="{00000000-0005-0000-0000-000039060000}"/>
    <cellStyle name="Input 6 20" xfId="2472" xr:uid="{00000000-0005-0000-0000-00003A060000}"/>
    <cellStyle name="Input 6 3" xfId="844" xr:uid="{00000000-0005-0000-0000-00003B060000}"/>
    <cellStyle name="Input 6 4" xfId="1032" xr:uid="{00000000-0005-0000-0000-00003C060000}"/>
    <cellStyle name="Input 6 5" xfId="1143" xr:uid="{00000000-0005-0000-0000-00003D060000}"/>
    <cellStyle name="Input 6 6" xfId="762" xr:uid="{00000000-0005-0000-0000-00003E060000}"/>
    <cellStyle name="Input 6 7" xfId="1070" xr:uid="{00000000-0005-0000-0000-00003F060000}"/>
    <cellStyle name="Input 6 8" xfId="1144" xr:uid="{00000000-0005-0000-0000-000040060000}"/>
    <cellStyle name="Input 6 9" xfId="1497" xr:uid="{00000000-0005-0000-0000-000041060000}"/>
    <cellStyle name="Input 7" xfId="498" xr:uid="{00000000-0005-0000-0000-000042060000}"/>
    <cellStyle name="Input 7 10" xfId="1453" xr:uid="{00000000-0005-0000-0000-000043060000}"/>
    <cellStyle name="Input 7 11" xfId="1873" xr:uid="{00000000-0005-0000-0000-000044060000}"/>
    <cellStyle name="Input 7 12" xfId="1513" xr:uid="{00000000-0005-0000-0000-000045060000}"/>
    <cellStyle name="Input 7 13" xfId="1418" xr:uid="{00000000-0005-0000-0000-000046060000}"/>
    <cellStyle name="Input 7 14" xfId="2518" xr:uid="{00000000-0005-0000-0000-000047060000}"/>
    <cellStyle name="Input 7 15" xfId="2588" xr:uid="{00000000-0005-0000-0000-000048060000}"/>
    <cellStyle name="Input 7 16" xfId="2754" xr:uid="{00000000-0005-0000-0000-000049060000}"/>
    <cellStyle name="Input 7 17" xfId="2255" xr:uid="{00000000-0005-0000-0000-00004A060000}"/>
    <cellStyle name="Input 7 18" xfId="2842" xr:uid="{00000000-0005-0000-0000-00004B060000}"/>
    <cellStyle name="Input 7 19" xfId="2525" xr:uid="{00000000-0005-0000-0000-00004C060000}"/>
    <cellStyle name="Input 7 2" xfId="882" xr:uid="{00000000-0005-0000-0000-00004D060000}"/>
    <cellStyle name="Input 7 20" xfId="2830" xr:uid="{00000000-0005-0000-0000-00004E060000}"/>
    <cellStyle name="Input 7 21" xfId="2915" xr:uid="{00000000-0005-0000-0000-00004F060000}"/>
    <cellStyle name="Input 7 3" xfId="1048" xr:uid="{00000000-0005-0000-0000-000050060000}"/>
    <cellStyle name="Input 7 4" xfId="1183" xr:uid="{00000000-0005-0000-0000-000051060000}"/>
    <cellStyle name="Input 7 5" xfId="1112" xr:uid="{00000000-0005-0000-0000-000052060000}"/>
    <cellStyle name="Input 7 6" xfId="1224" xr:uid="{00000000-0005-0000-0000-000053060000}"/>
    <cellStyle name="Input 7 7" xfId="958" xr:uid="{00000000-0005-0000-0000-000054060000}"/>
    <cellStyle name="Input 7 8" xfId="1293" xr:uid="{00000000-0005-0000-0000-000055060000}"/>
    <cellStyle name="Input 7 9" xfId="1569" xr:uid="{00000000-0005-0000-0000-000056060000}"/>
    <cellStyle name="Input 8" xfId="356" xr:uid="{00000000-0005-0000-0000-000057060000}"/>
    <cellStyle name="Input 8 10" xfId="1555" xr:uid="{00000000-0005-0000-0000-000058060000}"/>
    <cellStyle name="Input 8 11" xfId="1400" xr:uid="{00000000-0005-0000-0000-000059060000}"/>
    <cellStyle name="Input 8 12" xfId="1975" xr:uid="{00000000-0005-0000-0000-00005A060000}"/>
    <cellStyle name="Input 8 13" xfId="2005" xr:uid="{00000000-0005-0000-0000-00005B060000}"/>
    <cellStyle name="Input 8 14" xfId="2430" xr:uid="{00000000-0005-0000-0000-00005C060000}"/>
    <cellStyle name="Input 8 15" xfId="2355" xr:uid="{00000000-0005-0000-0000-00005D060000}"/>
    <cellStyle name="Input 8 16" xfId="2539" xr:uid="{00000000-0005-0000-0000-00005E060000}"/>
    <cellStyle name="Input 8 17" xfId="2252" xr:uid="{00000000-0005-0000-0000-00005F060000}"/>
    <cellStyle name="Input 8 18" xfId="2841" xr:uid="{00000000-0005-0000-0000-000060060000}"/>
    <cellStyle name="Input 8 19" xfId="2838" xr:uid="{00000000-0005-0000-0000-000061060000}"/>
    <cellStyle name="Input 8 2" xfId="821" xr:uid="{00000000-0005-0000-0000-000062060000}"/>
    <cellStyle name="Input 8 20" xfId="2934" xr:uid="{00000000-0005-0000-0000-000063060000}"/>
    <cellStyle name="Input 8 21" xfId="2862" xr:uid="{00000000-0005-0000-0000-000064060000}"/>
    <cellStyle name="Input 8 3" xfId="1021" xr:uid="{00000000-0005-0000-0000-000065060000}"/>
    <cellStyle name="Input 8 4" xfId="842" xr:uid="{00000000-0005-0000-0000-000066060000}"/>
    <cellStyle name="Input 8 5" xfId="808" xr:uid="{00000000-0005-0000-0000-000067060000}"/>
    <cellStyle name="Input 8 6" xfId="1203" xr:uid="{00000000-0005-0000-0000-000068060000}"/>
    <cellStyle name="Input 8 7" xfId="1036" xr:uid="{00000000-0005-0000-0000-000069060000}"/>
    <cellStyle name="Input 8 8" xfId="1227" xr:uid="{00000000-0005-0000-0000-00006A060000}"/>
    <cellStyle name="Input 8 9" xfId="1481" xr:uid="{00000000-0005-0000-0000-00006B060000}"/>
    <cellStyle name="Input 9" xfId="595" xr:uid="{00000000-0005-0000-0000-00006C060000}"/>
    <cellStyle name="Input 9 10" xfId="1671" xr:uid="{00000000-0005-0000-0000-00006D060000}"/>
    <cellStyle name="Input 9 11" xfId="1628" xr:uid="{00000000-0005-0000-0000-00006E060000}"/>
    <cellStyle name="Input 9 12" xfId="1322" xr:uid="{00000000-0005-0000-0000-00006F060000}"/>
    <cellStyle name="Input 9 13" xfId="2013" xr:uid="{00000000-0005-0000-0000-000070060000}"/>
    <cellStyle name="Input 9 14" xfId="2254" xr:uid="{00000000-0005-0000-0000-000071060000}"/>
    <cellStyle name="Input 9 15" xfId="2109" xr:uid="{00000000-0005-0000-0000-000072060000}"/>
    <cellStyle name="Input 9 16" xfId="2471" xr:uid="{00000000-0005-0000-0000-000073060000}"/>
    <cellStyle name="Input 9 17" xfId="2721" xr:uid="{00000000-0005-0000-0000-000074060000}"/>
    <cellStyle name="Input 9 18" xfId="2410" xr:uid="{00000000-0005-0000-0000-000075060000}"/>
    <cellStyle name="Input 9 19" xfId="2798" xr:uid="{00000000-0005-0000-0000-000076060000}"/>
    <cellStyle name="Input 9 2" xfId="928" xr:uid="{00000000-0005-0000-0000-000077060000}"/>
    <cellStyle name="Input 9 20" xfId="2846" xr:uid="{00000000-0005-0000-0000-000078060000}"/>
    <cellStyle name="Input 9 21" xfId="2538" xr:uid="{00000000-0005-0000-0000-000079060000}"/>
    <cellStyle name="Input 9 3" xfId="1123" xr:uid="{00000000-0005-0000-0000-00007A060000}"/>
    <cellStyle name="Input 9 4" xfId="1162" xr:uid="{00000000-0005-0000-0000-00007B060000}"/>
    <cellStyle name="Input 9 5" xfId="809" xr:uid="{00000000-0005-0000-0000-00007C060000}"/>
    <cellStyle name="Input 9 6" xfId="1271" xr:uid="{00000000-0005-0000-0000-00007D060000}"/>
    <cellStyle name="Input 9 7" xfId="1109" xr:uid="{00000000-0005-0000-0000-00007E060000}"/>
    <cellStyle name="Input 9 8" xfId="999" xr:uid="{00000000-0005-0000-0000-00007F060000}"/>
    <cellStyle name="Input 9 9" xfId="1661" xr:uid="{00000000-0005-0000-0000-000080060000}"/>
    <cellStyle name="Linked Cell" xfId="12" builtinId="24" customBuiltin="1"/>
    <cellStyle name="Linked Cell 10" xfId="78" xr:uid="{00000000-0005-0000-0000-000082060000}"/>
    <cellStyle name="Linked Cell 11" xfId="1509" xr:uid="{00000000-0005-0000-0000-000083060000}"/>
    <cellStyle name="Linked Cell 12" xfId="1782" xr:uid="{00000000-0005-0000-0000-000084060000}"/>
    <cellStyle name="Linked Cell 13" xfId="1620" xr:uid="{00000000-0005-0000-0000-000085060000}"/>
    <cellStyle name="Linked Cell 2" xfId="200" xr:uid="{00000000-0005-0000-0000-000086060000}"/>
    <cellStyle name="Linked Cell 3" xfId="301" xr:uid="{00000000-0005-0000-0000-000087060000}"/>
    <cellStyle name="Linked Cell 4" xfId="394" xr:uid="{00000000-0005-0000-0000-000088060000}"/>
    <cellStyle name="Linked Cell 5" xfId="471" xr:uid="{00000000-0005-0000-0000-000089060000}"/>
    <cellStyle name="Linked Cell 6" xfId="448" xr:uid="{00000000-0005-0000-0000-00008A060000}"/>
    <cellStyle name="Linked Cell 7" xfId="638" xr:uid="{00000000-0005-0000-0000-00008B060000}"/>
    <cellStyle name="Linked Cell 8" xfId="679" xr:uid="{00000000-0005-0000-0000-00008C060000}"/>
    <cellStyle name="Linked Cell 9" xfId="565" xr:uid="{00000000-0005-0000-0000-00008D060000}"/>
    <cellStyle name="Neutral" xfId="8" builtinId="28" customBuiltin="1"/>
    <cellStyle name="Neutral 10" xfId="79" xr:uid="{00000000-0005-0000-0000-00008F060000}"/>
    <cellStyle name="Neutral 11" xfId="1767" xr:uid="{00000000-0005-0000-0000-000090060000}"/>
    <cellStyle name="Neutral 12" xfId="1800" xr:uid="{00000000-0005-0000-0000-000091060000}"/>
    <cellStyle name="Neutral 13" xfId="1814" xr:uid="{00000000-0005-0000-0000-000092060000}"/>
    <cellStyle name="Neutral 2" xfId="199" xr:uid="{00000000-0005-0000-0000-000093060000}"/>
    <cellStyle name="Neutral 3" xfId="297" xr:uid="{00000000-0005-0000-0000-000094060000}"/>
    <cellStyle name="Neutral 4" xfId="395" xr:uid="{00000000-0005-0000-0000-000095060000}"/>
    <cellStyle name="Neutral 5" xfId="509" xr:uid="{00000000-0005-0000-0000-000096060000}"/>
    <cellStyle name="Neutral 6" xfId="516" xr:uid="{00000000-0005-0000-0000-000097060000}"/>
    <cellStyle name="Neutral 7" xfId="512" xr:uid="{00000000-0005-0000-0000-000098060000}"/>
    <cellStyle name="Neutral 8" xfId="587" xr:uid="{00000000-0005-0000-0000-000099060000}"/>
    <cellStyle name="Neutral 9" xfId="684" xr:uid="{00000000-0005-0000-0000-00009A060000}"/>
    <cellStyle name="Normal" xfId="0" builtinId="0"/>
    <cellStyle name="Normal 10" xfId="95" xr:uid="{00000000-0005-0000-0000-00009C060000}"/>
    <cellStyle name="Normal 10 2" xfId="163" xr:uid="{00000000-0005-0000-0000-00009D060000}"/>
    <cellStyle name="Normal 10 2 2" xfId="245" xr:uid="{00000000-0005-0000-0000-00009E060000}"/>
    <cellStyle name="Normal 10 2 2 2" xfId="491" xr:uid="{00000000-0005-0000-0000-00009F060000}"/>
    <cellStyle name="Normal 10 2 3" xfId="444" xr:uid="{00000000-0005-0000-0000-0000A0060000}"/>
    <cellStyle name="Normal 10 3" xfId="186" xr:uid="{00000000-0005-0000-0000-0000A1060000}"/>
    <cellStyle name="Normal 10 3 2" xfId="456" xr:uid="{00000000-0005-0000-0000-0000A2060000}"/>
    <cellStyle name="Normal 10 4" xfId="410" xr:uid="{00000000-0005-0000-0000-0000A3060000}"/>
    <cellStyle name="Normal 11" xfId="96" xr:uid="{00000000-0005-0000-0000-0000A4060000}"/>
    <cellStyle name="Normal 11 2" xfId="164" xr:uid="{00000000-0005-0000-0000-0000A5060000}"/>
    <cellStyle name="Normal 11 2 2" xfId="246" xr:uid="{00000000-0005-0000-0000-0000A6060000}"/>
    <cellStyle name="Normal 11 2 2 2" xfId="492" xr:uid="{00000000-0005-0000-0000-0000A7060000}"/>
    <cellStyle name="Normal 11 2 3" xfId="445" xr:uid="{00000000-0005-0000-0000-0000A8060000}"/>
    <cellStyle name="Normal 11 3" xfId="187" xr:uid="{00000000-0005-0000-0000-0000A9060000}"/>
    <cellStyle name="Normal 11 3 2" xfId="457" xr:uid="{00000000-0005-0000-0000-0000AA060000}"/>
    <cellStyle name="Normal 11 4" xfId="411" xr:uid="{00000000-0005-0000-0000-0000AB060000}"/>
    <cellStyle name="Normal 12" xfId="97" xr:uid="{00000000-0005-0000-0000-0000AC060000}"/>
    <cellStyle name="Normal 12 2" xfId="150" xr:uid="{00000000-0005-0000-0000-0000AD060000}"/>
    <cellStyle name="Normal 12 2 2" xfId="189" xr:uid="{00000000-0005-0000-0000-0000AE060000}"/>
    <cellStyle name="Normal 12 2 2 2" xfId="459" xr:uid="{00000000-0005-0000-0000-0000AF060000}"/>
    <cellStyle name="Normal 12 2 3" xfId="434" xr:uid="{00000000-0005-0000-0000-0000B0060000}"/>
    <cellStyle name="Normal 12 3" xfId="165" xr:uid="{00000000-0005-0000-0000-0000B1060000}"/>
    <cellStyle name="Normal 12 3 2" xfId="247" xr:uid="{00000000-0005-0000-0000-0000B2060000}"/>
    <cellStyle name="Normal 12 3 2 2" xfId="493" xr:uid="{00000000-0005-0000-0000-0000B3060000}"/>
    <cellStyle name="Normal 12 3 3" xfId="446" xr:uid="{00000000-0005-0000-0000-0000B4060000}"/>
    <cellStyle name="Normal 12 4" xfId="188" xr:uid="{00000000-0005-0000-0000-0000B5060000}"/>
    <cellStyle name="Normal 12 4 2" xfId="458" xr:uid="{00000000-0005-0000-0000-0000B6060000}"/>
    <cellStyle name="Normal 12 5" xfId="412" xr:uid="{00000000-0005-0000-0000-0000B7060000}"/>
    <cellStyle name="Normal 13" xfId="98" xr:uid="{00000000-0005-0000-0000-0000B8060000}"/>
    <cellStyle name="Normal 13 2" xfId="166" xr:uid="{00000000-0005-0000-0000-0000B9060000}"/>
    <cellStyle name="Normal 13 2 2" xfId="248" xr:uid="{00000000-0005-0000-0000-0000BA060000}"/>
    <cellStyle name="Normal 13 2 2 2" xfId="494" xr:uid="{00000000-0005-0000-0000-0000BB060000}"/>
    <cellStyle name="Normal 13 2 3" xfId="447" xr:uid="{00000000-0005-0000-0000-0000BC060000}"/>
    <cellStyle name="Normal 13 3" xfId="190" xr:uid="{00000000-0005-0000-0000-0000BD060000}"/>
    <cellStyle name="Normal 13 3 2" xfId="460" xr:uid="{00000000-0005-0000-0000-0000BE060000}"/>
    <cellStyle name="Normal 13 4" xfId="413" xr:uid="{00000000-0005-0000-0000-0000BF060000}"/>
    <cellStyle name="Normal 14" xfId="144" xr:uid="{00000000-0005-0000-0000-0000C0060000}"/>
    <cellStyle name="Normal 14 2" xfId="181" xr:uid="{00000000-0005-0000-0000-0000C1060000}"/>
    <cellStyle name="Normal 14 2 2" xfId="250" xr:uid="{00000000-0005-0000-0000-0000C2060000}"/>
    <cellStyle name="Normal 14 2 2 2" xfId="496" xr:uid="{00000000-0005-0000-0000-0000C3060000}"/>
    <cellStyle name="Normal 14 2 3" xfId="451" xr:uid="{00000000-0005-0000-0000-0000C4060000}"/>
    <cellStyle name="Normal 14 3" xfId="183" xr:uid="{00000000-0005-0000-0000-0000C5060000}"/>
    <cellStyle name="Normal 14 3 2" xfId="251" xr:uid="{00000000-0005-0000-0000-0000C6060000}"/>
    <cellStyle name="Normal 14 3 2 2" xfId="497" xr:uid="{00000000-0005-0000-0000-0000C7060000}"/>
    <cellStyle name="Normal 14 3 3" xfId="453" xr:uid="{00000000-0005-0000-0000-0000C8060000}"/>
    <cellStyle name="Normal 14 4" xfId="191" xr:uid="{00000000-0005-0000-0000-0000C9060000}"/>
    <cellStyle name="Normal 14 4 2" xfId="461" xr:uid="{00000000-0005-0000-0000-0000CA060000}"/>
    <cellStyle name="Normal 14 5" xfId="428" xr:uid="{00000000-0005-0000-0000-0000CB060000}"/>
    <cellStyle name="Normal 15" xfId="148" xr:uid="{00000000-0005-0000-0000-0000CC060000}"/>
    <cellStyle name="Normal 15 2" xfId="192" xr:uid="{00000000-0005-0000-0000-0000CD060000}"/>
    <cellStyle name="Normal 15 2 2" xfId="462" xr:uid="{00000000-0005-0000-0000-0000CE060000}"/>
    <cellStyle name="Normal 15 3" xfId="432" xr:uid="{00000000-0005-0000-0000-0000CF060000}"/>
    <cellStyle name="Normal 16" xfId="149" xr:uid="{00000000-0005-0000-0000-0000D0060000}"/>
    <cellStyle name="Normal 17" xfId="185" xr:uid="{00000000-0005-0000-0000-0000D1060000}"/>
    <cellStyle name="Normal 18" xfId="231" xr:uid="{00000000-0005-0000-0000-0000D2060000}"/>
    <cellStyle name="Normal 18 2" xfId="549" xr:uid="{00000000-0005-0000-0000-0000D3060000}"/>
    <cellStyle name="Normal 19" xfId="184" xr:uid="{00000000-0005-0000-0000-0000D4060000}"/>
    <cellStyle name="Normal 19 2" xfId="454" xr:uid="{00000000-0005-0000-0000-0000D5060000}"/>
    <cellStyle name="Normal 2" xfId="85" xr:uid="{00000000-0005-0000-0000-0000D6060000}"/>
    <cellStyle name="Normal 2 2" xfId="101" xr:uid="{00000000-0005-0000-0000-0000D7060000}"/>
    <cellStyle name="Normal 2 3" xfId="143" xr:uid="{00000000-0005-0000-0000-0000D8060000}"/>
    <cellStyle name="Normal 20" xfId="289" xr:uid="{00000000-0005-0000-0000-0000D9060000}"/>
    <cellStyle name="Normal 20 2" xfId="518" xr:uid="{00000000-0005-0000-0000-0000DA060000}"/>
    <cellStyle name="Normal 21" xfId="359" xr:uid="{00000000-0005-0000-0000-0000DB060000}"/>
    <cellStyle name="Normal 21 2" xfId="590" xr:uid="{00000000-0005-0000-0000-0000DC060000}"/>
    <cellStyle name="Normal 22" xfId="331" xr:uid="{00000000-0005-0000-0000-0000DD060000}"/>
    <cellStyle name="Normal 23" xfId="424" xr:uid="{00000000-0005-0000-0000-0000DE060000}"/>
    <cellStyle name="Normal 24" xfId="514" xr:uid="{00000000-0005-0000-0000-0000DF060000}"/>
    <cellStyle name="Normal 25" xfId="334" xr:uid="{00000000-0005-0000-0000-0000E0060000}"/>
    <cellStyle name="Normal 26" xfId="550" xr:uid="{00000000-0005-0000-0000-0000E1060000}"/>
    <cellStyle name="Normal 27" xfId="355" xr:uid="{00000000-0005-0000-0000-0000E2060000}"/>
    <cellStyle name="Normal 28" xfId="689" xr:uid="{00000000-0005-0000-0000-0000E3060000}"/>
    <cellStyle name="Normal 28 2" xfId="1718" xr:uid="{00000000-0005-0000-0000-0000E4060000}"/>
    <cellStyle name="Normal 29" xfId="43" xr:uid="{00000000-0005-0000-0000-0000E5060000}"/>
    <cellStyle name="Normal 3" xfId="88" xr:uid="{00000000-0005-0000-0000-0000E6060000}"/>
    <cellStyle name="Normal 3 2" xfId="158" xr:uid="{00000000-0005-0000-0000-0000E7060000}"/>
    <cellStyle name="Normal 3 2 2" xfId="241" xr:uid="{00000000-0005-0000-0000-0000E8060000}"/>
    <cellStyle name="Normal 3 2 2 2" xfId="487" xr:uid="{00000000-0005-0000-0000-0000E9060000}"/>
    <cellStyle name="Normal 3 2 3" xfId="439" xr:uid="{00000000-0005-0000-0000-0000EA060000}"/>
    <cellStyle name="Normal 3 3" xfId="193" xr:uid="{00000000-0005-0000-0000-0000EB060000}"/>
    <cellStyle name="Normal 3 3 2" xfId="463" xr:uid="{00000000-0005-0000-0000-0000EC060000}"/>
    <cellStyle name="Normal 3 4" xfId="403" xr:uid="{00000000-0005-0000-0000-0000ED060000}"/>
    <cellStyle name="Normal 30" xfId="1761" xr:uid="{00000000-0005-0000-0000-0000EE060000}"/>
    <cellStyle name="Normal 31" xfId="1815" xr:uid="{00000000-0005-0000-0000-0000EF060000}"/>
    <cellStyle name="Normal 32" xfId="1817" xr:uid="{00000000-0005-0000-0000-0000F0060000}"/>
    <cellStyle name="Normal 33" xfId="42" xr:uid="{00000000-0005-0000-0000-0000F1060000}"/>
    <cellStyle name="Normal 4" xfId="89" xr:uid="{00000000-0005-0000-0000-0000F2060000}"/>
    <cellStyle name="Normal 4 2" xfId="159" xr:uid="{00000000-0005-0000-0000-0000F3060000}"/>
    <cellStyle name="Normal 4 2 2" xfId="242" xr:uid="{00000000-0005-0000-0000-0000F4060000}"/>
    <cellStyle name="Normal 4 2 2 2" xfId="488" xr:uid="{00000000-0005-0000-0000-0000F5060000}"/>
    <cellStyle name="Normal 4 2 3" xfId="440" xr:uid="{00000000-0005-0000-0000-0000F6060000}"/>
    <cellStyle name="Normal 4 3" xfId="194" xr:uid="{00000000-0005-0000-0000-0000F7060000}"/>
    <cellStyle name="Normal 4 3 2" xfId="464" xr:uid="{00000000-0005-0000-0000-0000F8060000}"/>
    <cellStyle name="Normal 4 4" xfId="404" xr:uid="{00000000-0005-0000-0000-0000F9060000}"/>
    <cellStyle name="Normal 5" xfId="90" xr:uid="{00000000-0005-0000-0000-0000FA060000}"/>
    <cellStyle name="Normal 6" xfId="91" xr:uid="{00000000-0005-0000-0000-0000FB060000}"/>
    <cellStyle name="Normal 6 2" xfId="160" xr:uid="{00000000-0005-0000-0000-0000FC060000}"/>
    <cellStyle name="Normal 6 2 2" xfId="243" xr:uid="{00000000-0005-0000-0000-0000FD060000}"/>
    <cellStyle name="Normal 6 2 2 2" xfId="489" xr:uid="{00000000-0005-0000-0000-0000FE060000}"/>
    <cellStyle name="Normal 6 2 3" xfId="441" xr:uid="{00000000-0005-0000-0000-0000FF060000}"/>
    <cellStyle name="Normal 6 3" xfId="195" xr:uid="{00000000-0005-0000-0000-000000070000}"/>
    <cellStyle name="Normal 6 3 2" xfId="465" xr:uid="{00000000-0005-0000-0000-000001070000}"/>
    <cellStyle name="Normal 6 4" xfId="406" xr:uid="{00000000-0005-0000-0000-000002070000}"/>
    <cellStyle name="Normal 7" xfId="92" xr:uid="{00000000-0005-0000-0000-000003070000}"/>
    <cellStyle name="Normal 7 2" xfId="161" xr:uid="{00000000-0005-0000-0000-000004070000}"/>
    <cellStyle name="Normal 8" xfId="93" xr:uid="{00000000-0005-0000-0000-000005070000}"/>
    <cellStyle name="Normal 9" xfId="94" xr:uid="{00000000-0005-0000-0000-000006070000}"/>
    <cellStyle name="Normal 9 2" xfId="162" xr:uid="{00000000-0005-0000-0000-000007070000}"/>
    <cellStyle name="Normal 9 2 2" xfId="244" xr:uid="{00000000-0005-0000-0000-000008070000}"/>
    <cellStyle name="Normal 9 2 2 2" xfId="490" xr:uid="{00000000-0005-0000-0000-000009070000}"/>
    <cellStyle name="Normal 9 2 3" xfId="443" xr:uid="{00000000-0005-0000-0000-00000A070000}"/>
    <cellStyle name="Normal 9 3" xfId="196" xr:uid="{00000000-0005-0000-0000-00000B070000}"/>
    <cellStyle name="Normal 9 3 2" xfId="466" xr:uid="{00000000-0005-0000-0000-00000C070000}"/>
    <cellStyle name="Normal 9 4" xfId="409" xr:uid="{00000000-0005-0000-0000-00000D070000}"/>
    <cellStyle name="Note" xfId="15" builtinId="10" customBuiltin="1"/>
    <cellStyle name="Note 10" xfId="585" xr:uid="{00000000-0005-0000-0000-00000F070000}"/>
    <cellStyle name="Note 10 10" xfId="1350" xr:uid="{00000000-0005-0000-0000-000010070000}"/>
    <cellStyle name="Note 10 11" xfId="1841" xr:uid="{00000000-0005-0000-0000-000011070000}"/>
    <cellStyle name="Note 10 12" xfId="1477" xr:uid="{00000000-0005-0000-0000-000012070000}"/>
    <cellStyle name="Note 10 13" xfId="1547" xr:uid="{00000000-0005-0000-0000-000013070000}"/>
    <cellStyle name="Note 10 14" xfId="2568" xr:uid="{00000000-0005-0000-0000-000014070000}"/>
    <cellStyle name="Note 10 15" xfId="2237" xr:uid="{00000000-0005-0000-0000-000015070000}"/>
    <cellStyle name="Note 10 16" xfId="2481" xr:uid="{00000000-0005-0000-0000-000016070000}"/>
    <cellStyle name="Note 10 17" xfId="2795" xr:uid="{00000000-0005-0000-0000-000017070000}"/>
    <cellStyle name="Note 10 18" xfId="2843" xr:uid="{00000000-0005-0000-0000-000018070000}"/>
    <cellStyle name="Note 10 19" xfId="2067" xr:uid="{00000000-0005-0000-0000-000019070000}"/>
    <cellStyle name="Note 10 2" xfId="923" xr:uid="{00000000-0005-0000-0000-00001A070000}"/>
    <cellStyle name="Note 10 20" xfId="2933" xr:uid="{00000000-0005-0000-0000-00001B070000}"/>
    <cellStyle name="Note 10 21" xfId="2480" xr:uid="{00000000-0005-0000-0000-00001C070000}"/>
    <cellStyle name="Note 10 3" xfId="1116" xr:uid="{00000000-0005-0000-0000-00001D070000}"/>
    <cellStyle name="Note 10 4" xfId="1085" xr:uid="{00000000-0005-0000-0000-00001E070000}"/>
    <cellStyle name="Note 10 5" xfId="1106" xr:uid="{00000000-0005-0000-0000-00001F070000}"/>
    <cellStyle name="Note 10 6" xfId="1219" xr:uid="{00000000-0005-0000-0000-000020070000}"/>
    <cellStyle name="Note 10 7" xfId="833" xr:uid="{00000000-0005-0000-0000-000021070000}"/>
    <cellStyle name="Note 10 8" xfId="1082" xr:uid="{00000000-0005-0000-0000-000022070000}"/>
    <cellStyle name="Note 10 9" xfId="1645" xr:uid="{00000000-0005-0000-0000-000023070000}"/>
    <cellStyle name="Note 11" xfId="666" xr:uid="{00000000-0005-0000-0000-000024070000}"/>
    <cellStyle name="Note 11 10" xfId="1522" xr:uid="{00000000-0005-0000-0000-000025070000}"/>
    <cellStyle name="Note 11 11" xfId="1401" xr:uid="{00000000-0005-0000-0000-000026070000}"/>
    <cellStyle name="Note 11 12" xfId="1616" xr:uid="{00000000-0005-0000-0000-000027070000}"/>
    <cellStyle name="Note 11 13" xfId="2016" xr:uid="{00000000-0005-0000-0000-000028070000}"/>
    <cellStyle name="Note 11 14" xfId="2324" xr:uid="{00000000-0005-0000-0000-000029070000}"/>
    <cellStyle name="Note 11 15" xfId="2643" xr:uid="{00000000-0005-0000-0000-00002A070000}"/>
    <cellStyle name="Note 11 16" xfId="2731" xr:uid="{00000000-0005-0000-0000-00002B070000}"/>
    <cellStyle name="Note 11 17" xfId="2802" xr:uid="{00000000-0005-0000-0000-00002C070000}"/>
    <cellStyle name="Note 11 18" xfId="2840" xr:uid="{00000000-0005-0000-0000-00002D070000}"/>
    <cellStyle name="Note 11 19" xfId="2927" xr:uid="{00000000-0005-0000-0000-00002E070000}"/>
    <cellStyle name="Note 11 2" xfId="968" xr:uid="{00000000-0005-0000-0000-00002F070000}"/>
    <cellStyle name="Note 11 20" xfId="2957" xr:uid="{00000000-0005-0000-0000-000030070000}"/>
    <cellStyle name="Note 11 21" xfId="2984" xr:uid="{00000000-0005-0000-0000-000031070000}"/>
    <cellStyle name="Note 11 3" xfId="1164" xr:uid="{00000000-0005-0000-0000-000032070000}"/>
    <cellStyle name="Note 11 4" xfId="1214" xr:uid="{00000000-0005-0000-0000-000033070000}"/>
    <cellStyle name="Note 11 5" xfId="1256" xr:uid="{00000000-0005-0000-0000-000034070000}"/>
    <cellStyle name="Note 11 6" xfId="1278" xr:uid="{00000000-0005-0000-0000-000035070000}"/>
    <cellStyle name="Note 11 7" xfId="1304" xr:uid="{00000000-0005-0000-0000-000036070000}"/>
    <cellStyle name="Note 11 8" xfId="1318" xr:uid="{00000000-0005-0000-0000-000037070000}"/>
    <cellStyle name="Note 11 9" xfId="1732" xr:uid="{00000000-0005-0000-0000-000038070000}"/>
    <cellStyle name="Note 12" xfId="450" xr:uid="{00000000-0005-0000-0000-000039070000}"/>
    <cellStyle name="Note 12 10" xfId="1872" xr:uid="{00000000-0005-0000-0000-00003A070000}"/>
    <cellStyle name="Note 12 11" xfId="1940" xr:uid="{00000000-0005-0000-0000-00003B070000}"/>
    <cellStyle name="Note 12 12" xfId="1964" xr:uid="{00000000-0005-0000-0000-00003C070000}"/>
    <cellStyle name="Note 12 13" xfId="1973" xr:uid="{00000000-0005-0000-0000-00003D070000}"/>
    <cellStyle name="Note 12 14" xfId="2319" xr:uid="{00000000-0005-0000-0000-00003E070000}"/>
    <cellStyle name="Note 12 15" xfId="2453" xr:uid="{00000000-0005-0000-0000-00003F070000}"/>
    <cellStyle name="Note 12 16" xfId="2249" xr:uid="{00000000-0005-0000-0000-000040070000}"/>
    <cellStyle name="Note 12 17" xfId="2594" xr:uid="{00000000-0005-0000-0000-000041070000}"/>
    <cellStyle name="Note 12 18" xfId="2187" xr:uid="{00000000-0005-0000-0000-000042070000}"/>
    <cellStyle name="Note 12 19" xfId="2724" xr:uid="{00000000-0005-0000-0000-000043070000}"/>
    <cellStyle name="Note 12 2" xfId="865" xr:uid="{00000000-0005-0000-0000-000044070000}"/>
    <cellStyle name="Note 12 20" xfId="2527" xr:uid="{00000000-0005-0000-0000-000045070000}"/>
    <cellStyle name="Note 12 21" xfId="2964" xr:uid="{00000000-0005-0000-0000-000046070000}"/>
    <cellStyle name="Note 12 3" xfId="1051" xr:uid="{00000000-0005-0000-0000-000047070000}"/>
    <cellStyle name="Note 12 4" xfId="1103" xr:uid="{00000000-0005-0000-0000-000048070000}"/>
    <cellStyle name="Note 12 5" xfId="1206" xr:uid="{00000000-0005-0000-0000-000049070000}"/>
    <cellStyle name="Note 12 6" xfId="1211" xr:uid="{00000000-0005-0000-0000-00004A070000}"/>
    <cellStyle name="Note 12 7" xfId="1274" xr:uid="{00000000-0005-0000-0000-00004B070000}"/>
    <cellStyle name="Note 12 8" xfId="961" xr:uid="{00000000-0005-0000-0000-00004C070000}"/>
    <cellStyle name="Note 12 9" xfId="1535" xr:uid="{00000000-0005-0000-0000-00004D070000}"/>
    <cellStyle name="Note 13" xfId="690" xr:uid="{00000000-0005-0000-0000-00004E070000}"/>
    <cellStyle name="Note 13 10" xfId="2141" xr:uid="{00000000-0005-0000-0000-00004F070000}"/>
    <cellStyle name="Note 13 11" xfId="2807" xr:uid="{00000000-0005-0000-0000-000050070000}"/>
    <cellStyle name="Note 13 12" xfId="2140" xr:uid="{00000000-0005-0000-0000-000051070000}"/>
    <cellStyle name="Note 13 13" xfId="2744" xr:uid="{00000000-0005-0000-0000-000052070000}"/>
    <cellStyle name="Note 13 14" xfId="2657" xr:uid="{00000000-0005-0000-0000-000053070000}"/>
    <cellStyle name="Note 13 15" xfId="2662" xr:uid="{00000000-0005-0000-0000-000054070000}"/>
    <cellStyle name="Note 13 2" xfId="1647" xr:uid="{00000000-0005-0000-0000-000055070000}"/>
    <cellStyle name="Note 13 3" xfId="1712" xr:uid="{00000000-0005-0000-0000-000056070000}"/>
    <cellStyle name="Note 13 4" xfId="1329" xr:uid="{00000000-0005-0000-0000-000057070000}"/>
    <cellStyle name="Note 13 5" xfId="1675" xr:uid="{00000000-0005-0000-0000-000058070000}"/>
    <cellStyle name="Note 13 6" xfId="1699" xr:uid="{00000000-0005-0000-0000-000059070000}"/>
    <cellStyle name="Note 13 7" xfId="2445" xr:uid="{00000000-0005-0000-0000-00005A070000}"/>
    <cellStyle name="Note 13 8" xfId="2464" xr:uid="{00000000-0005-0000-0000-00005B070000}"/>
    <cellStyle name="Note 13 9" xfId="2258" xr:uid="{00000000-0005-0000-0000-00005C070000}"/>
    <cellStyle name="Note 14" xfId="80" xr:uid="{00000000-0005-0000-0000-00005D070000}"/>
    <cellStyle name="Note 14 10" xfId="2586" xr:uid="{00000000-0005-0000-0000-00005E070000}"/>
    <cellStyle name="Note 14 11" xfId="2696" xr:uid="{00000000-0005-0000-0000-00005F070000}"/>
    <cellStyle name="Note 14 12" xfId="2710" xr:uid="{00000000-0005-0000-0000-000060070000}"/>
    <cellStyle name="Note 14 13" xfId="2815" xr:uid="{00000000-0005-0000-0000-000061070000}"/>
    <cellStyle name="Note 14 14" xfId="2501" xr:uid="{00000000-0005-0000-0000-000062070000}"/>
    <cellStyle name="Note 14 15" xfId="2851" xr:uid="{00000000-0005-0000-0000-000063070000}"/>
    <cellStyle name="Note 14 2" xfId="1695" xr:uid="{00000000-0005-0000-0000-000064070000}"/>
    <cellStyle name="Note 14 3" xfId="1633" xr:uid="{00000000-0005-0000-0000-000065070000}"/>
    <cellStyle name="Note 14 4" xfId="1955" xr:uid="{00000000-0005-0000-0000-000066070000}"/>
    <cellStyle name="Note 14 5" xfId="1912" xr:uid="{00000000-0005-0000-0000-000067070000}"/>
    <cellStyle name="Note 14 6" xfId="1736" xr:uid="{00000000-0005-0000-0000-000068070000}"/>
    <cellStyle name="Note 14 7" xfId="2496" xr:uid="{00000000-0005-0000-0000-000069070000}"/>
    <cellStyle name="Note 14 8" xfId="2289" xr:uid="{00000000-0005-0000-0000-00006A070000}"/>
    <cellStyle name="Note 14 9" xfId="2032" xr:uid="{00000000-0005-0000-0000-00006B070000}"/>
    <cellStyle name="Note 15" xfId="878" xr:uid="{00000000-0005-0000-0000-00006C070000}"/>
    <cellStyle name="Note 15 10" xfId="2719" xr:uid="{00000000-0005-0000-0000-00006D070000}"/>
    <cellStyle name="Note 15 11" xfId="2363" xr:uid="{00000000-0005-0000-0000-00006E070000}"/>
    <cellStyle name="Note 15 12" xfId="2149" xr:uid="{00000000-0005-0000-0000-00006F070000}"/>
    <cellStyle name="Note 15 13" xfId="2787" xr:uid="{00000000-0005-0000-0000-000070070000}"/>
    <cellStyle name="Note 15 14" xfId="2958" xr:uid="{00000000-0005-0000-0000-000071070000}"/>
    <cellStyle name="Note 15 15" xfId="2985" xr:uid="{00000000-0005-0000-0000-000072070000}"/>
    <cellStyle name="Note 15 2" xfId="1734" xr:uid="{00000000-0005-0000-0000-000073070000}"/>
    <cellStyle name="Note 15 3" xfId="1495" xr:uid="{00000000-0005-0000-0000-000074070000}"/>
    <cellStyle name="Note 15 4" xfId="1340" xr:uid="{00000000-0005-0000-0000-000075070000}"/>
    <cellStyle name="Note 15 5" xfId="1713" xr:uid="{00000000-0005-0000-0000-000076070000}"/>
    <cellStyle name="Note 15 6" xfId="2017" xr:uid="{00000000-0005-0000-0000-000077070000}"/>
    <cellStyle name="Note 15 7" xfId="2536" xr:uid="{00000000-0005-0000-0000-000078070000}"/>
    <cellStyle name="Note 15 8" xfId="2247" xr:uid="{00000000-0005-0000-0000-000079070000}"/>
    <cellStyle name="Note 15 9" xfId="2644" xr:uid="{00000000-0005-0000-0000-00007A070000}"/>
    <cellStyle name="Note 16" xfId="1724" xr:uid="{00000000-0005-0000-0000-00007B070000}"/>
    <cellStyle name="Note 16 10" xfId="2723" xr:uid="{00000000-0005-0000-0000-00007C070000}"/>
    <cellStyle name="Note 16 11" xfId="2561" xr:uid="{00000000-0005-0000-0000-00007D070000}"/>
    <cellStyle name="Note 16 12" xfId="2091" xr:uid="{00000000-0005-0000-0000-00007E070000}"/>
    <cellStyle name="Note 16 13" xfId="2922" xr:uid="{00000000-0005-0000-0000-00007F070000}"/>
    <cellStyle name="Note 16 14" xfId="2981" xr:uid="{00000000-0005-0000-0000-000080070000}"/>
    <cellStyle name="Note 16 2" xfId="1917" xr:uid="{00000000-0005-0000-0000-000081070000}"/>
    <cellStyle name="Note 16 3" xfId="1900" xr:uid="{00000000-0005-0000-0000-000082070000}"/>
    <cellStyle name="Note 16 4" xfId="1721" xr:uid="{00000000-0005-0000-0000-000083070000}"/>
    <cellStyle name="Note 16 5" xfId="1951" xr:uid="{00000000-0005-0000-0000-000084070000}"/>
    <cellStyle name="Note 16 6" xfId="2528" xr:uid="{00000000-0005-0000-0000-000085070000}"/>
    <cellStyle name="Note 16 7" xfId="2201" xr:uid="{00000000-0005-0000-0000-000086070000}"/>
    <cellStyle name="Note 16 8" xfId="2633" xr:uid="{00000000-0005-0000-0000-000087070000}"/>
    <cellStyle name="Note 16 9" xfId="2406" xr:uid="{00000000-0005-0000-0000-000088070000}"/>
    <cellStyle name="Note 17" xfId="1818" xr:uid="{00000000-0005-0000-0000-000089070000}"/>
    <cellStyle name="Note 18" xfId="2052" xr:uid="{00000000-0005-0000-0000-00008A070000}"/>
    <cellStyle name="Note 2" xfId="153" xr:uid="{00000000-0005-0000-0000-00008B070000}"/>
    <cellStyle name="Note 2 10" xfId="1372" xr:uid="{00000000-0005-0000-0000-00008C070000}"/>
    <cellStyle name="Note 2 11" xfId="1396" xr:uid="{00000000-0005-0000-0000-00008D070000}"/>
    <cellStyle name="Note 2 12" xfId="1618" xr:uid="{00000000-0005-0000-0000-00008E070000}"/>
    <cellStyle name="Note 2 13" xfId="1992" xr:uid="{00000000-0005-0000-0000-00008F070000}"/>
    <cellStyle name="Note 2 14" xfId="1881" xr:uid="{00000000-0005-0000-0000-000090070000}"/>
    <cellStyle name="Note 2 15" xfId="2545" xr:uid="{00000000-0005-0000-0000-000091070000}"/>
    <cellStyle name="Note 2 16" xfId="2148" xr:uid="{00000000-0005-0000-0000-000092070000}"/>
    <cellStyle name="Note 2 17" xfId="2460" xr:uid="{00000000-0005-0000-0000-000093070000}"/>
    <cellStyle name="Note 2 18" xfId="2395" xr:uid="{00000000-0005-0000-0000-000094070000}"/>
    <cellStyle name="Note 2 19" xfId="2800" xr:uid="{00000000-0005-0000-0000-000095070000}"/>
    <cellStyle name="Note 2 2" xfId="273" xr:uid="{00000000-0005-0000-0000-000096070000}"/>
    <cellStyle name="Note 2 2 10" xfId="1557" xr:uid="{00000000-0005-0000-0000-000097070000}"/>
    <cellStyle name="Note 2 2 11" xfId="1851" xr:uid="{00000000-0005-0000-0000-000098070000}"/>
    <cellStyle name="Note 2 2 12" xfId="1952" xr:uid="{00000000-0005-0000-0000-000099070000}"/>
    <cellStyle name="Note 2 2 13" xfId="1333" xr:uid="{00000000-0005-0000-0000-00009A070000}"/>
    <cellStyle name="Note 2 2 14" xfId="2063" xr:uid="{00000000-0005-0000-0000-00009B070000}"/>
    <cellStyle name="Note 2 2 15" xfId="2413" xr:uid="{00000000-0005-0000-0000-00009C070000}"/>
    <cellStyle name="Note 2 2 16" xfId="2304" xr:uid="{00000000-0005-0000-0000-00009D070000}"/>
    <cellStyle name="Note 2 2 17" xfId="2037" xr:uid="{00000000-0005-0000-0000-00009E070000}"/>
    <cellStyle name="Note 2 2 18" xfId="2465" xr:uid="{00000000-0005-0000-0000-00009F070000}"/>
    <cellStyle name="Note 2 2 19" xfId="2679" xr:uid="{00000000-0005-0000-0000-0000A0070000}"/>
    <cellStyle name="Note 2 2 2" xfId="788" xr:uid="{00000000-0005-0000-0000-0000A1070000}"/>
    <cellStyle name="Note 2 2 20" xfId="2399" xr:uid="{00000000-0005-0000-0000-0000A2070000}"/>
    <cellStyle name="Note 2 2 21" xfId="2110" xr:uid="{00000000-0005-0000-0000-0000A3070000}"/>
    <cellStyle name="Note 2 2 3" xfId="722" xr:uid="{00000000-0005-0000-0000-0000A4070000}"/>
    <cellStyle name="Note 2 2 4" xfId="976" xr:uid="{00000000-0005-0000-0000-0000A5070000}"/>
    <cellStyle name="Note 2 2 5" xfId="899" xr:uid="{00000000-0005-0000-0000-0000A6070000}"/>
    <cellStyle name="Note 2 2 6" xfId="1251" xr:uid="{00000000-0005-0000-0000-0000A7070000}"/>
    <cellStyle name="Note 2 2 7" xfId="1095" xr:uid="{00000000-0005-0000-0000-0000A8070000}"/>
    <cellStyle name="Note 2 2 8" xfId="991" xr:uid="{00000000-0005-0000-0000-0000A9070000}"/>
    <cellStyle name="Note 2 2 9" xfId="1440" xr:uid="{00000000-0005-0000-0000-0000AA070000}"/>
    <cellStyle name="Note 2 20" xfId="2605" xr:uid="{00000000-0005-0000-0000-0000AB070000}"/>
    <cellStyle name="Note 2 21" xfId="2659" xr:uid="{00000000-0005-0000-0000-0000AC070000}"/>
    <cellStyle name="Note 2 22" xfId="2953" xr:uid="{00000000-0005-0000-0000-0000AD070000}"/>
    <cellStyle name="Note 2 3" xfId="743" xr:uid="{00000000-0005-0000-0000-0000AE070000}"/>
    <cellStyle name="Note 2 4" xfId="1052" xr:uid="{00000000-0005-0000-0000-0000AF070000}"/>
    <cellStyle name="Note 2 5" xfId="1043" xr:uid="{00000000-0005-0000-0000-0000B0070000}"/>
    <cellStyle name="Note 2 6" xfId="829" xr:uid="{00000000-0005-0000-0000-0000B1070000}"/>
    <cellStyle name="Note 2 7" xfId="1268" xr:uid="{00000000-0005-0000-0000-0000B2070000}"/>
    <cellStyle name="Note 2 8" xfId="1199" xr:uid="{00000000-0005-0000-0000-0000B3070000}"/>
    <cellStyle name="Note 2 9" xfId="1267" xr:uid="{00000000-0005-0000-0000-0000B4070000}"/>
    <cellStyle name="Note 3" xfId="233" xr:uid="{00000000-0005-0000-0000-0000B5070000}"/>
    <cellStyle name="Note 3 10" xfId="1464" xr:uid="{00000000-0005-0000-0000-0000B6070000}"/>
    <cellStyle name="Note 3 11" xfId="1698" xr:uid="{00000000-0005-0000-0000-0000B7070000}"/>
    <cellStyle name="Note 3 12" xfId="1407" xr:uid="{00000000-0005-0000-0000-0000B8070000}"/>
    <cellStyle name="Note 3 13" xfId="1999" xr:uid="{00000000-0005-0000-0000-0000B9070000}"/>
    <cellStyle name="Note 3 14" xfId="2096" xr:uid="{00000000-0005-0000-0000-0000BA070000}"/>
    <cellStyle name="Note 3 15" xfId="2144" xr:uid="{00000000-0005-0000-0000-0000BB070000}"/>
    <cellStyle name="Note 3 16" xfId="2041" xr:uid="{00000000-0005-0000-0000-0000BC070000}"/>
    <cellStyle name="Note 3 17" xfId="2154" xr:uid="{00000000-0005-0000-0000-0000BD070000}"/>
    <cellStyle name="Note 3 18" xfId="2459" xr:uid="{00000000-0005-0000-0000-0000BE070000}"/>
    <cellStyle name="Note 3 19" xfId="2095" xr:uid="{00000000-0005-0000-0000-0000BF070000}"/>
    <cellStyle name="Note 3 2" xfId="770" xr:uid="{00000000-0005-0000-0000-0000C0070000}"/>
    <cellStyle name="Note 3 20" xfId="2226" xr:uid="{00000000-0005-0000-0000-0000C1070000}"/>
    <cellStyle name="Note 3 21" xfId="2257" xr:uid="{00000000-0005-0000-0000-0000C2070000}"/>
    <cellStyle name="Note 3 3" xfId="810" xr:uid="{00000000-0005-0000-0000-0000C3070000}"/>
    <cellStyle name="Note 3 4" xfId="757" xr:uid="{00000000-0005-0000-0000-0000C4070000}"/>
    <cellStyle name="Note 3 5" xfId="1159" xr:uid="{00000000-0005-0000-0000-0000C5070000}"/>
    <cellStyle name="Note 3 6" xfId="951" xr:uid="{00000000-0005-0000-0000-0000C6070000}"/>
    <cellStyle name="Note 3 7" xfId="877" xr:uid="{00000000-0005-0000-0000-0000C7070000}"/>
    <cellStyle name="Note 3 8" xfId="995" xr:uid="{00000000-0005-0000-0000-0000C8070000}"/>
    <cellStyle name="Note 3 9" xfId="1411" xr:uid="{00000000-0005-0000-0000-0000C9070000}"/>
    <cellStyle name="Note 4" xfId="254" xr:uid="{00000000-0005-0000-0000-0000CA070000}"/>
    <cellStyle name="Note 4 10" xfId="1338" xr:uid="{00000000-0005-0000-0000-0000CB070000}"/>
    <cellStyle name="Note 4 11" xfId="1893" xr:uid="{00000000-0005-0000-0000-0000CC070000}"/>
    <cellStyle name="Note 4 12" xfId="1599" xr:uid="{00000000-0005-0000-0000-0000CD070000}"/>
    <cellStyle name="Note 4 13" xfId="1487" xr:uid="{00000000-0005-0000-0000-0000CE070000}"/>
    <cellStyle name="Note 4 14" xfId="2283" xr:uid="{00000000-0005-0000-0000-0000CF070000}"/>
    <cellStyle name="Note 4 15" xfId="2422" xr:uid="{00000000-0005-0000-0000-0000D0070000}"/>
    <cellStyle name="Note 4 16" xfId="2377" xr:uid="{00000000-0005-0000-0000-0000D1070000}"/>
    <cellStyle name="Note 4 17" xfId="2427" xr:uid="{00000000-0005-0000-0000-0000D2070000}"/>
    <cellStyle name="Note 4 18" xfId="2780" xr:uid="{00000000-0005-0000-0000-0000D3070000}"/>
    <cellStyle name="Note 4 19" xfId="2819" xr:uid="{00000000-0005-0000-0000-0000D4070000}"/>
    <cellStyle name="Note 4 2" xfId="781" xr:uid="{00000000-0005-0000-0000-0000D5070000}"/>
    <cellStyle name="Note 4 20" xfId="2803" xr:uid="{00000000-0005-0000-0000-0000D6070000}"/>
    <cellStyle name="Note 4 21" xfId="2961" xr:uid="{00000000-0005-0000-0000-0000D7070000}"/>
    <cellStyle name="Note 4 3" xfId="956" xr:uid="{00000000-0005-0000-0000-0000D8070000}"/>
    <cellStyle name="Note 4 4" xfId="735" xr:uid="{00000000-0005-0000-0000-0000D9070000}"/>
    <cellStyle name="Note 4 5" xfId="1180" xr:uid="{00000000-0005-0000-0000-0000DA070000}"/>
    <cellStyle name="Note 4 6" xfId="929" xr:uid="{00000000-0005-0000-0000-0000DB070000}"/>
    <cellStyle name="Note 4 7" xfId="998" xr:uid="{00000000-0005-0000-0000-0000DC070000}"/>
    <cellStyle name="Note 4 8" xfId="1288" xr:uid="{00000000-0005-0000-0000-0000DD070000}"/>
    <cellStyle name="Note 4 9" xfId="1426" xr:uid="{00000000-0005-0000-0000-0000DE070000}"/>
    <cellStyle name="Note 5" xfId="304" xr:uid="{00000000-0005-0000-0000-0000DF070000}"/>
    <cellStyle name="Note 5 2" xfId="525" xr:uid="{00000000-0005-0000-0000-0000E0070000}"/>
    <cellStyle name="Note 6" xfId="396" xr:uid="{00000000-0005-0000-0000-0000E1070000}"/>
    <cellStyle name="Note 6 10" xfId="1493" xr:uid="{00000000-0005-0000-0000-0000E2070000}"/>
    <cellStyle name="Note 6 11" xfId="1609" xr:uid="{00000000-0005-0000-0000-0000E3070000}"/>
    <cellStyle name="Note 6 12" xfId="1591" xr:uid="{00000000-0005-0000-0000-0000E4070000}"/>
    <cellStyle name="Note 6 13" xfId="1348" xr:uid="{00000000-0005-0000-0000-0000E5070000}"/>
    <cellStyle name="Note 6 14" xfId="2047" xr:uid="{00000000-0005-0000-0000-0000E6070000}"/>
    <cellStyle name="Note 6 15" xfId="2616" xr:uid="{00000000-0005-0000-0000-0000E7070000}"/>
    <cellStyle name="Note 6 16" xfId="2532" xr:uid="{00000000-0005-0000-0000-0000E8070000}"/>
    <cellStyle name="Note 6 17" xfId="2768" xr:uid="{00000000-0005-0000-0000-0000E9070000}"/>
    <cellStyle name="Note 6 18" xfId="2334" xr:uid="{00000000-0005-0000-0000-0000EA070000}"/>
    <cellStyle name="Note 6 19" xfId="2863" xr:uid="{00000000-0005-0000-0000-0000EB070000}"/>
    <cellStyle name="Note 6 2" xfId="602" xr:uid="{00000000-0005-0000-0000-0000EC070000}"/>
    <cellStyle name="Note 6 2 10" xfId="1347" xr:uid="{00000000-0005-0000-0000-0000ED070000}"/>
    <cellStyle name="Note 6 2 11" xfId="1626" xr:uid="{00000000-0005-0000-0000-0000EE070000}"/>
    <cellStyle name="Note 6 2 12" xfId="1833" xr:uid="{00000000-0005-0000-0000-0000EF070000}"/>
    <cellStyle name="Note 6 2 13" xfId="1476" xr:uid="{00000000-0005-0000-0000-0000F0070000}"/>
    <cellStyle name="Note 6 2 14" xfId="2224" xr:uid="{00000000-0005-0000-0000-0000F1070000}"/>
    <cellStyle name="Note 6 2 15" xfId="2042" xr:uid="{00000000-0005-0000-0000-0000F2070000}"/>
    <cellStyle name="Note 6 2 16" xfId="2733" xr:uid="{00000000-0005-0000-0000-0000F3070000}"/>
    <cellStyle name="Note 6 2 17" xfId="2123" xr:uid="{00000000-0005-0000-0000-0000F4070000}"/>
    <cellStyle name="Note 6 2 18" xfId="2794" xr:uid="{00000000-0005-0000-0000-0000F5070000}"/>
    <cellStyle name="Note 6 2 19" xfId="2868" xr:uid="{00000000-0005-0000-0000-0000F6070000}"/>
    <cellStyle name="Note 6 2 2" xfId="933" xr:uid="{00000000-0005-0000-0000-0000F7070000}"/>
    <cellStyle name="Note 6 2 20" xfId="2853" xr:uid="{00000000-0005-0000-0000-0000F8070000}"/>
    <cellStyle name="Note 6 2 21" xfId="2285" xr:uid="{00000000-0005-0000-0000-0000F9070000}"/>
    <cellStyle name="Note 6 2 3" xfId="1128" xr:uid="{00000000-0005-0000-0000-0000FA070000}"/>
    <cellStyle name="Note 6 2 4" xfId="823" xr:uid="{00000000-0005-0000-0000-0000FB070000}"/>
    <cellStyle name="Note 6 2 5" xfId="1234" xr:uid="{00000000-0005-0000-0000-0000FC070000}"/>
    <cellStyle name="Note 6 2 6" xfId="1033" xr:uid="{00000000-0005-0000-0000-0000FD070000}"/>
    <cellStyle name="Note 6 2 7" xfId="1291" xr:uid="{00000000-0005-0000-0000-0000FE070000}"/>
    <cellStyle name="Note 6 2 8" xfId="1310" xr:uid="{00000000-0005-0000-0000-0000FF070000}"/>
    <cellStyle name="Note 6 2 9" xfId="1670" xr:uid="{00000000-0005-0000-0000-000000080000}"/>
    <cellStyle name="Note 6 20" xfId="2712" xr:uid="{00000000-0005-0000-0000-000001080000}"/>
    <cellStyle name="Note 6 3" xfId="845" xr:uid="{00000000-0005-0000-0000-000002080000}"/>
    <cellStyle name="Note 6 4" xfId="946" xr:uid="{00000000-0005-0000-0000-000003080000}"/>
    <cellStyle name="Note 6 5" xfId="1118" xr:uid="{00000000-0005-0000-0000-000004080000}"/>
    <cellStyle name="Note 6 6" xfId="1192" xr:uid="{00000000-0005-0000-0000-000005080000}"/>
    <cellStyle name="Note 6 7" xfId="824" xr:uid="{00000000-0005-0000-0000-000006080000}"/>
    <cellStyle name="Note 6 8" xfId="1200" xr:uid="{00000000-0005-0000-0000-000007080000}"/>
    <cellStyle name="Note 6 9" xfId="1500" xr:uid="{00000000-0005-0000-0000-000008080000}"/>
    <cellStyle name="Note 7" xfId="340" xr:uid="{00000000-0005-0000-0000-000009080000}"/>
    <cellStyle name="Note 8" xfId="435" xr:uid="{00000000-0005-0000-0000-00000A080000}"/>
    <cellStyle name="Note 8 10" xfId="1875" xr:uid="{00000000-0005-0000-0000-00000B080000}"/>
    <cellStyle name="Note 8 11" xfId="1419" xr:uid="{00000000-0005-0000-0000-00000C080000}"/>
    <cellStyle name="Note 8 12" xfId="1359" xr:uid="{00000000-0005-0000-0000-00000D080000}"/>
    <cellStyle name="Note 8 13" xfId="1970" xr:uid="{00000000-0005-0000-0000-00000E080000}"/>
    <cellStyle name="Note 8 14" xfId="2101" xr:uid="{00000000-0005-0000-0000-00000F080000}"/>
    <cellStyle name="Note 8 15" xfId="2513" xr:uid="{00000000-0005-0000-0000-000010080000}"/>
    <cellStyle name="Note 8 16" xfId="2670" xr:uid="{00000000-0005-0000-0000-000011080000}"/>
    <cellStyle name="Note 8 17" xfId="2267" xr:uid="{00000000-0005-0000-0000-000012080000}"/>
    <cellStyle name="Note 8 18" xfId="2688" xr:uid="{00000000-0005-0000-0000-000013080000}"/>
    <cellStyle name="Note 8 19" xfId="2475" xr:uid="{00000000-0005-0000-0000-000014080000}"/>
    <cellStyle name="Note 8 2" xfId="861" xr:uid="{00000000-0005-0000-0000-000015080000}"/>
    <cellStyle name="Note 8 20" xfId="2810" xr:uid="{00000000-0005-0000-0000-000016080000}"/>
    <cellStyle name="Note 8 21" xfId="2908" xr:uid="{00000000-0005-0000-0000-000017080000}"/>
    <cellStyle name="Note 8 3" xfId="922" xr:uid="{00000000-0005-0000-0000-000018080000}"/>
    <cellStyle name="Note 8 4" xfId="1000" xr:uid="{00000000-0005-0000-0000-000019080000}"/>
    <cellStyle name="Note 8 5" xfId="703" xr:uid="{00000000-0005-0000-0000-00001A080000}"/>
    <cellStyle name="Note 8 6" xfId="1056" xr:uid="{00000000-0005-0000-0000-00001B080000}"/>
    <cellStyle name="Note 8 7" xfId="1257" xr:uid="{00000000-0005-0000-0000-00001C080000}"/>
    <cellStyle name="Note 8 8" xfId="1297" xr:uid="{00000000-0005-0000-0000-00001D080000}"/>
    <cellStyle name="Note 8 9" xfId="1526" xr:uid="{00000000-0005-0000-0000-00001E080000}"/>
    <cellStyle name="Note 9" xfId="475" xr:uid="{00000000-0005-0000-0000-00001F080000}"/>
    <cellStyle name="Note 9 10" xfId="1597" xr:uid="{00000000-0005-0000-0000-000020080000}"/>
    <cellStyle name="Note 9 11" xfId="1360" xr:uid="{00000000-0005-0000-0000-000021080000}"/>
    <cellStyle name="Note 9 12" xfId="1797" xr:uid="{00000000-0005-0000-0000-000022080000}"/>
    <cellStyle name="Note 9 13" xfId="1866" xr:uid="{00000000-0005-0000-0000-000023080000}"/>
    <cellStyle name="Note 9 14" xfId="2559" xr:uid="{00000000-0005-0000-0000-000024080000}"/>
    <cellStyle name="Note 9 15" xfId="2167" xr:uid="{00000000-0005-0000-0000-000025080000}"/>
    <cellStyle name="Note 9 16" xfId="2384" xr:uid="{00000000-0005-0000-0000-000026080000}"/>
    <cellStyle name="Note 9 17" xfId="2655" xr:uid="{00000000-0005-0000-0000-000027080000}"/>
    <cellStyle name="Note 9 18" xfId="2423" xr:uid="{00000000-0005-0000-0000-000028080000}"/>
    <cellStyle name="Note 9 19" xfId="2162" xr:uid="{00000000-0005-0000-0000-000029080000}"/>
    <cellStyle name="Note 9 2" xfId="872" xr:uid="{00000000-0005-0000-0000-00002A080000}"/>
    <cellStyle name="Note 9 20" xfId="2276" xr:uid="{00000000-0005-0000-0000-00002B080000}"/>
    <cellStyle name="Note 9 21" xfId="2469" xr:uid="{00000000-0005-0000-0000-00002C080000}"/>
    <cellStyle name="Note 9 3" xfId="778" xr:uid="{00000000-0005-0000-0000-00002D080000}"/>
    <cellStyle name="Note 9 4" xfId="1152" xr:uid="{00000000-0005-0000-0000-00002E080000}"/>
    <cellStyle name="Note 9 5" xfId="1014" xr:uid="{00000000-0005-0000-0000-00002F080000}"/>
    <cellStyle name="Note 9 6" xfId="756" xr:uid="{00000000-0005-0000-0000-000030080000}"/>
    <cellStyle name="Note 9 7" xfId="1002" xr:uid="{00000000-0005-0000-0000-000031080000}"/>
    <cellStyle name="Note 9 8" xfId="1283" xr:uid="{00000000-0005-0000-0000-000032080000}"/>
    <cellStyle name="Note 9 9" xfId="1553" xr:uid="{00000000-0005-0000-0000-000033080000}"/>
    <cellStyle name="Output" xfId="10" builtinId="21" customBuiltin="1"/>
    <cellStyle name="Output 10" xfId="681" xr:uid="{00000000-0005-0000-0000-000035080000}"/>
    <cellStyle name="Output 10 10" xfId="1584" xr:uid="{00000000-0005-0000-0000-000036080000}"/>
    <cellStyle name="Output 10 11" xfId="1997" xr:uid="{00000000-0005-0000-0000-000037080000}"/>
    <cellStyle name="Output 10 12" xfId="2021" xr:uid="{00000000-0005-0000-0000-000038080000}"/>
    <cellStyle name="Output 10 13" xfId="2551" xr:uid="{00000000-0005-0000-0000-000039080000}"/>
    <cellStyle name="Output 10 14" xfId="2661" xr:uid="{00000000-0005-0000-0000-00003A080000}"/>
    <cellStyle name="Output 10 15" xfId="2350" xr:uid="{00000000-0005-0000-0000-00003B080000}"/>
    <cellStyle name="Output 10 16" xfId="2878" xr:uid="{00000000-0005-0000-0000-00003C080000}"/>
    <cellStyle name="Output 10 17" xfId="2173" xr:uid="{00000000-0005-0000-0000-00003D080000}"/>
    <cellStyle name="Output 10 18" xfId="2963" xr:uid="{00000000-0005-0000-0000-00003E080000}"/>
    <cellStyle name="Output 10 19" xfId="2989" xr:uid="{00000000-0005-0000-0000-00003F080000}"/>
    <cellStyle name="Output 10 2" xfId="975" xr:uid="{00000000-0005-0000-0000-000040080000}"/>
    <cellStyle name="Output 10 3" xfId="1173" xr:uid="{00000000-0005-0000-0000-000041080000}"/>
    <cellStyle name="Output 10 4" xfId="1222" xr:uid="{00000000-0005-0000-0000-000042080000}"/>
    <cellStyle name="Output 10 5" xfId="1264" xr:uid="{00000000-0005-0000-0000-000043080000}"/>
    <cellStyle name="Output 10 6" xfId="1284" xr:uid="{00000000-0005-0000-0000-000044080000}"/>
    <cellStyle name="Output 10 7" xfId="1309" xr:uid="{00000000-0005-0000-0000-000045080000}"/>
    <cellStyle name="Output 10 8" xfId="1751" xr:uid="{00000000-0005-0000-0000-000046080000}"/>
    <cellStyle name="Output 10 9" xfId="1364" xr:uid="{00000000-0005-0000-0000-000047080000}"/>
    <cellStyle name="Output 11" xfId="675" xr:uid="{00000000-0005-0000-0000-000048080000}"/>
    <cellStyle name="Output 11 10" xfId="1844" xr:uid="{00000000-0005-0000-0000-000049080000}"/>
    <cellStyle name="Output 11 11" xfId="1993" xr:uid="{00000000-0005-0000-0000-00004A080000}"/>
    <cellStyle name="Output 11 12" xfId="2020" xr:uid="{00000000-0005-0000-0000-00004B080000}"/>
    <cellStyle name="Output 11 13" xfId="2383" xr:uid="{00000000-0005-0000-0000-00004C080000}"/>
    <cellStyle name="Output 11 14" xfId="2653" xr:uid="{00000000-0005-0000-0000-00004D080000}"/>
    <cellStyle name="Output 11 15" xfId="2130" xr:uid="{00000000-0005-0000-0000-00004E080000}"/>
    <cellStyle name="Output 11 16" xfId="2872" xr:uid="{00000000-0005-0000-0000-00004F080000}"/>
    <cellStyle name="Output 11 17" xfId="2945" xr:uid="{00000000-0005-0000-0000-000050080000}"/>
    <cellStyle name="Output 11 18" xfId="2962" xr:uid="{00000000-0005-0000-0000-000051080000}"/>
    <cellStyle name="Output 11 19" xfId="2988" xr:uid="{00000000-0005-0000-0000-000052080000}"/>
    <cellStyle name="Output 11 2" xfId="973" xr:uid="{00000000-0005-0000-0000-000053080000}"/>
    <cellStyle name="Output 11 3" xfId="1169" xr:uid="{00000000-0005-0000-0000-000054080000}"/>
    <cellStyle name="Output 11 4" xfId="1220" xr:uid="{00000000-0005-0000-0000-000055080000}"/>
    <cellStyle name="Output 11 5" xfId="1262" xr:uid="{00000000-0005-0000-0000-000056080000}"/>
    <cellStyle name="Output 11 6" xfId="1282" xr:uid="{00000000-0005-0000-0000-000057080000}"/>
    <cellStyle name="Output 11 7" xfId="1307" xr:uid="{00000000-0005-0000-0000-000058080000}"/>
    <cellStyle name="Output 11 8" xfId="1742" xr:uid="{00000000-0005-0000-0000-000059080000}"/>
    <cellStyle name="Output 11 9" xfId="1378" xr:uid="{00000000-0005-0000-0000-00005A080000}"/>
    <cellStyle name="Output 12" xfId="81" xr:uid="{00000000-0005-0000-0000-00005B080000}"/>
    <cellStyle name="Output 12 10" xfId="2625" xr:uid="{00000000-0005-0000-0000-00005C080000}"/>
    <cellStyle name="Output 12 11" xfId="2948" xr:uid="{00000000-0005-0000-0000-00005D080000}"/>
    <cellStyle name="Output 12 12" xfId="2570" xr:uid="{00000000-0005-0000-0000-00005E080000}"/>
    <cellStyle name="Output 12 13" xfId="2907" xr:uid="{00000000-0005-0000-0000-00005F080000}"/>
    <cellStyle name="Output 12 2" xfId="1720" xr:uid="{00000000-0005-0000-0000-000060080000}"/>
    <cellStyle name="Output 12 3" xfId="1523" xr:uid="{00000000-0005-0000-0000-000061080000}"/>
    <cellStyle name="Output 12 4" xfId="1491" xr:uid="{00000000-0005-0000-0000-000062080000}"/>
    <cellStyle name="Output 12 5" xfId="1995" xr:uid="{00000000-0005-0000-0000-000063080000}"/>
    <cellStyle name="Output 12 6" xfId="1404" xr:uid="{00000000-0005-0000-0000-000064080000}"/>
    <cellStyle name="Output 12 7" xfId="2417" xr:uid="{00000000-0005-0000-0000-000065080000}"/>
    <cellStyle name="Output 12 8" xfId="2630" xr:uid="{00000000-0005-0000-0000-000066080000}"/>
    <cellStyle name="Output 12 9" xfId="2739" xr:uid="{00000000-0005-0000-0000-000067080000}"/>
    <cellStyle name="Output 13" xfId="774" xr:uid="{00000000-0005-0000-0000-000068080000}"/>
    <cellStyle name="Output 13 10" xfId="2403" xr:uid="{00000000-0005-0000-0000-000069080000}"/>
    <cellStyle name="Output 13 11" xfId="2762" xr:uid="{00000000-0005-0000-0000-00006A080000}"/>
    <cellStyle name="Output 13 12" xfId="2713" xr:uid="{00000000-0005-0000-0000-00006B080000}"/>
    <cellStyle name="Output 13 13" xfId="2378" xr:uid="{00000000-0005-0000-0000-00006C080000}"/>
    <cellStyle name="Output 13 2" xfId="1571" xr:uid="{00000000-0005-0000-0000-00006D080000}"/>
    <cellStyle name="Output 13 3" xfId="1595" xr:uid="{00000000-0005-0000-0000-00006E080000}"/>
    <cellStyle name="Output 13 4" xfId="1948" xr:uid="{00000000-0005-0000-0000-00006F080000}"/>
    <cellStyle name="Output 13 5" xfId="1914" xr:uid="{00000000-0005-0000-0000-000070080000}"/>
    <cellStyle name="Output 13 6" xfId="1933" xr:uid="{00000000-0005-0000-0000-000071080000}"/>
    <cellStyle name="Output 13 7" xfId="2466" xr:uid="{00000000-0005-0000-0000-000072080000}"/>
    <cellStyle name="Output 13 8" xfId="2473" xr:uid="{00000000-0005-0000-0000-000073080000}"/>
    <cellStyle name="Output 13 9" xfId="2401" xr:uid="{00000000-0005-0000-0000-000074080000}"/>
    <cellStyle name="Output 14" xfId="1772" xr:uid="{00000000-0005-0000-0000-000075080000}"/>
    <cellStyle name="Output 14 10" xfId="2521" xr:uid="{00000000-0005-0000-0000-000076080000}"/>
    <cellStyle name="Output 14 11" xfId="2970" xr:uid="{00000000-0005-0000-0000-000077080000}"/>
    <cellStyle name="Output 14 12" xfId="2993" xr:uid="{00000000-0005-0000-0000-000078080000}"/>
    <cellStyle name="Output 14 2" xfId="1556" xr:uid="{00000000-0005-0000-0000-000079080000}"/>
    <cellStyle name="Output 14 3" xfId="1979" xr:uid="{00000000-0005-0000-0000-00007A080000}"/>
    <cellStyle name="Output 14 4" xfId="2003" xr:uid="{00000000-0005-0000-0000-00007B080000}"/>
    <cellStyle name="Output 14 5" xfId="2025" xr:uid="{00000000-0005-0000-0000-00007C080000}"/>
    <cellStyle name="Output 14 6" xfId="2244" xr:uid="{00000000-0005-0000-0000-00007D080000}"/>
    <cellStyle name="Output 14 7" xfId="2674" xr:uid="{00000000-0005-0000-0000-00007E080000}"/>
    <cellStyle name="Output 14 8" xfId="2259" xr:uid="{00000000-0005-0000-0000-00007F080000}"/>
    <cellStyle name="Output 14 9" xfId="2890" xr:uid="{00000000-0005-0000-0000-000080080000}"/>
    <cellStyle name="Output 15" xfId="1785" xr:uid="{00000000-0005-0000-0000-000081080000}"/>
    <cellStyle name="Output 15 10" xfId="2928" xr:uid="{00000000-0005-0000-0000-000082080000}"/>
    <cellStyle name="Output 15 11" xfId="2972" xr:uid="{00000000-0005-0000-0000-000083080000}"/>
    <cellStyle name="Output 15 12" xfId="2994" xr:uid="{00000000-0005-0000-0000-000084080000}"/>
    <cellStyle name="Output 15 2" xfId="1922" xr:uid="{00000000-0005-0000-0000-000085080000}"/>
    <cellStyle name="Output 15 3" xfId="1985" xr:uid="{00000000-0005-0000-0000-000086080000}"/>
    <cellStyle name="Output 15 4" xfId="2008" xr:uid="{00000000-0005-0000-0000-000087080000}"/>
    <cellStyle name="Output 15 5" xfId="2026" xr:uid="{00000000-0005-0000-0000-000088080000}"/>
    <cellStyle name="Output 15 6" xfId="2243" xr:uid="{00000000-0005-0000-0000-000089080000}"/>
    <cellStyle name="Output 15 7" xfId="2686" xr:uid="{00000000-0005-0000-0000-00008A080000}"/>
    <cellStyle name="Output 15 8" xfId="2729" xr:uid="{00000000-0005-0000-0000-00008B080000}"/>
    <cellStyle name="Output 15 9" xfId="2895" xr:uid="{00000000-0005-0000-0000-00008C080000}"/>
    <cellStyle name="Output 16" xfId="2053" xr:uid="{00000000-0005-0000-0000-00008D080000}"/>
    <cellStyle name="Output 2" xfId="154" xr:uid="{00000000-0005-0000-0000-00008E080000}"/>
    <cellStyle name="Output 2 10" xfId="1065" xr:uid="{00000000-0005-0000-0000-00008F080000}"/>
    <cellStyle name="Output 2 11" xfId="1373" xr:uid="{00000000-0005-0000-0000-000090080000}"/>
    <cellStyle name="Output 2 12" xfId="1366" xr:uid="{00000000-0005-0000-0000-000091080000}"/>
    <cellStyle name="Output 2 13" xfId="1857" xr:uid="{00000000-0005-0000-0000-000092080000}"/>
    <cellStyle name="Output 2 14" xfId="1991" xr:uid="{00000000-0005-0000-0000-000093080000}"/>
    <cellStyle name="Output 2 15" xfId="1982" xr:uid="{00000000-0005-0000-0000-000094080000}"/>
    <cellStyle name="Output 2 16" xfId="2553" xr:uid="{00000000-0005-0000-0000-000095080000}"/>
    <cellStyle name="Output 2 17" xfId="2505" xr:uid="{00000000-0005-0000-0000-000096080000}"/>
    <cellStyle name="Output 2 18" xfId="2354" xr:uid="{00000000-0005-0000-0000-000097080000}"/>
    <cellStyle name="Output 2 19" xfId="2270" xr:uid="{00000000-0005-0000-0000-000098080000}"/>
    <cellStyle name="Output 2 2" xfId="274" xr:uid="{00000000-0005-0000-0000-000099080000}"/>
    <cellStyle name="Output 2 2 10" xfId="1441" xr:uid="{00000000-0005-0000-0000-00009A080000}"/>
    <cellStyle name="Output 2 2 11" xfId="1339" xr:uid="{00000000-0005-0000-0000-00009B080000}"/>
    <cellStyle name="Output 2 2 12" xfId="1375" xr:uid="{00000000-0005-0000-0000-00009C080000}"/>
    <cellStyle name="Output 2 2 13" xfId="1838" xr:uid="{00000000-0005-0000-0000-00009D080000}"/>
    <cellStyle name="Output 2 2 14" xfId="1409" xr:uid="{00000000-0005-0000-0000-00009E080000}"/>
    <cellStyle name="Output 2 2 15" xfId="2281" xr:uid="{00000000-0005-0000-0000-00009F080000}"/>
    <cellStyle name="Output 2 2 16" xfId="2519" xr:uid="{00000000-0005-0000-0000-0000A0080000}"/>
    <cellStyle name="Output 2 2 17" xfId="2230" xr:uid="{00000000-0005-0000-0000-0000A1080000}"/>
    <cellStyle name="Output 2 2 18" xfId="2405" xr:uid="{00000000-0005-0000-0000-0000A2080000}"/>
    <cellStyle name="Output 2 2 19" xfId="2437" xr:uid="{00000000-0005-0000-0000-0000A3080000}"/>
    <cellStyle name="Output 2 2 2" xfId="570" xr:uid="{00000000-0005-0000-0000-0000A4080000}"/>
    <cellStyle name="Output 2 2 2 10" xfId="1834" xr:uid="{00000000-0005-0000-0000-0000A5080000}"/>
    <cellStyle name="Output 2 2 2 11" xfId="1968" xr:uid="{00000000-0005-0000-0000-0000A6080000}"/>
    <cellStyle name="Output 2 2 2 12" xfId="1733" xr:uid="{00000000-0005-0000-0000-0000A7080000}"/>
    <cellStyle name="Output 2 2 2 13" xfId="2039" xr:uid="{00000000-0005-0000-0000-0000A8080000}"/>
    <cellStyle name="Output 2 2 2 14" xfId="2609" xr:uid="{00000000-0005-0000-0000-0000A9080000}"/>
    <cellStyle name="Output 2 2 2 15" xfId="2626" xr:uid="{00000000-0005-0000-0000-0000AA080000}"/>
    <cellStyle name="Output 2 2 2 16" xfId="2595" xr:uid="{00000000-0005-0000-0000-0000AB080000}"/>
    <cellStyle name="Output 2 2 2 17" xfId="2054" xr:uid="{00000000-0005-0000-0000-0000AC080000}"/>
    <cellStyle name="Output 2 2 2 18" xfId="2396" xr:uid="{00000000-0005-0000-0000-0000AD080000}"/>
    <cellStyle name="Output 2 2 2 19" xfId="2740" xr:uid="{00000000-0005-0000-0000-0000AE080000}"/>
    <cellStyle name="Output 2 2 2 2" xfId="913" xr:uid="{00000000-0005-0000-0000-0000AF080000}"/>
    <cellStyle name="Output 2 2 2 3" xfId="1110" xr:uid="{00000000-0005-0000-0000-0000B0080000}"/>
    <cellStyle name="Output 2 2 2 4" xfId="1182" xr:uid="{00000000-0005-0000-0000-0000B1080000}"/>
    <cellStyle name="Output 2 2 2 5" xfId="986" xr:uid="{00000000-0005-0000-0000-0000B2080000}"/>
    <cellStyle name="Output 2 2 2 6" xfId="727" xr:uid="{00000000-0005-0000-0000-0000B3080000}"/>
    <cellStyle name="Output 2 2 2 7" xfId="1189" xr:uid="{00000000-0005-0000-0000-0000B4080000}"/>
    <cellStyle name="Output 2 2 2 8" xfId="1629" xr:uid="{00000000-0005-0000-0000-0000B5080000}"/>
    <cellStyle name="Output 2 2 2 9" xfId="1451" xr:uid="{00000000-0005-0000-0000-0000B6080000}"/>
    <cellStyle name="Output 2 2 20" xfId="2446" xr:uid="{00000000-0005-0000-0000-0000B7080000}"/>
    <cellStyle name="Output 2 2 21" xfId="2816" xr:uid="{00000000-0005-0000-0000-0000B8080000}"/>
    <cellStyle name="Output 2 2 22" xfId="2911" xr:uid="{00000000-0005-0000-0000-0000B9080000}"/>
    <cellStyle name="Output 2 2 3" xfId="789" xr:uid="{00000000-0005-0000-0000-0000BA080000}"/>
    <cellStyle name="Output 2 2 4" xfId="870" xr:uid="{00000000-0005-0000-0000-0000BB080000}"/>
    <cellStyle name="Output 2 2 5" xfId="1136" xr:uid="{00000000-0005-0000-0000-0000BC080000}"/>
    <cellStyle name="Output 2 2 6" xfId="1178" xr:uid="{00000000-0005-0000-0000-0000BD080000}"/>
    <cellStyle name="Output 2 2 7" xfId="1101" xr:uid="{00000000-0005-0000-0000-0000BE080000}"/>
    <cellStyle name="Output 2 2 8" xfId="1023" xr:uid="{00000000-0005-0000-0000-0000BF080000}"/>
    <cellStyle name="Output 2 2 9" xfId="911" xr:uid="{00000000-0005-0000-0000-0000C0080000}"/>
    <cellStyle name="Output 2 20" xfId="2822" xr:uid="{00000000-0005-0000-0000-0000C1080000}"/>
    <cellStyle name="Output 2 21" xfId="2266" xr:uid="{00000000-0005-0000-0000-0000C2080000}"/>
    <cellStyle name="Output 2 22" xfId="2813" xr:uid="{00000000-0005-0000-0000-0000C3080000}"/>
    <cellStyle name="Output 2 23" xfId="2774" xr:uid="{00000000-0005-0000-0000-0000C4080000}"/>
    <cellStyle name="Output 2 3" xfId="508" xr:uid="{00000000-0005-0000-0000-0000C5080000}"/>
    <cellStyle name="Output 2 3 10" xfId="1725" xr:uid="{00000000-0005-0000-0000-0000C6080000}"/>
    <cellStyle name="Output 2 3 11" xfId="1908" xr:uid="{00000000-0005-0000-0000-0000C7080000}"/>
    <cellStyle name="Output 2 3 12" xfId="1384" xr:uid="{00000000-0005-0000-0000-0000C8080000}"/>
    <cellStyle name="Output 2 3 13" xfId="2450" xr:uid="{00000000-0005-0000-0000-0000C9080000}"/>
    <cellStyle name="Output 2 3 14" xfId="2040" xr:uid="{00000000-0005-0000-0000-0000CA080000}"/>
    <cellStyle name="Output 2 3 15" xfId="2242" xr:uid="{00000000-0005-0000-0000-0000CB080000}"/>
    <cellStyle name="Output 2 3 16" xfId="2161" xr:uid="{00000000-0005-0000-0000-0000CC080000}"/>
    <cellStyle name="Output 2 3 17" xfId="2881" xr:uid="{00000000-0005-0000-0000-0000CD080000}"/>
    <cellStyle name="Output 2 3 18" xfId="2936" xr:uid="{00000000-0005-0000-0000-0000CE080000}"/>
    <cellStyle name="Output 2 3 19" xfId="2737" xr:uid="{00000000-0005-0000-0000-0000CF080000}"/>
    <cellStyle name="Output 2 3 2" xfId="889" xr:uid="{00000000-0005-0000-0000-0000D0080000}"/>
    <cellStyle name="Output 2 3 3" xfId="1081" xr:uid="{00000000-0005-0000-0000-0000D1080000}"/>
    <cellStyle name="Output 2 3 4" xfId="712" xr:uid="{00000000-0005-0000-0000-0000D2080000}"/>
    <cellStyle name="Output 2 3 5" xfId="798" xr:uid="{00000000-0005-0000-0000-0000D3080000}"/>
    <cellStyle name="Output 2 3 6" xfId="1168" xr:uid="{00000000-0005-0000-0000-0000D4080000}"/>
    <cellStyle name="Output 2 3 7" xfId="1250" xr:uid="{00000000-0005-0000-0000-0000D5080000}"/>
    <cellStyle name="Output 2 3 8" xfId="1575" xr:uid="{00000000-0005-0000-0000-0000D6080000}"/>
    <cellStyle name="Output 2 3 9" xfId="1504" xr:uid="{00000000-0005-0000-0000-0000D7080000}"/>
    <cellStyle name="Output 2 4" xfId="744" xr:uid="{00000000-0005-0000-0000-0000D8080000}"/>
    <cellStyle name="Output 2 5" xfId="1024" xr:uid="{00000000-0005-0000-0000-0000D9080000}"/>
    <cellStyle name="Output 2 6" xfId="1120" xr:uid="{00000000-0005-0000-0000-0000DA080000}"/>
    <cellStyle name="Output 2 7" xfId="1149" xr:uid="{00000000-0005-0000-0000-0000DB080000}"/>
    <cellStyle name="Output 2 8" xfId="1108" xr:uid="{00000000-0005-0000-0000-0000DC080000}"/>
    <cellStyle name="Output 2 9" xfId="1239" xr:uid="{00000000-0005-0000-0000-0000DD080000}"/>
    <cellStyle name="Output 3" xfId="235" xr:uid="{00000000-0005-0000-0000-0000DE080000}"/>
    <cellStyle name="Output 3 10" xfId="1412" xr:uid="{00000000-0005-0000-0000-0000DF080000}"/>
    <cellStyle name="Output 3 11" xfId="1388" xr:uid="{00000000-0005-0000-0000-0000E0080000}"/>
    <cellStyle name="Output 3 12" xfId="1880" xr:uid="{00000000-0005-0000-0000-0000E1080000}"/>
    <cellStyle name="Output 3 13" xfId="1479" xr:uid="{00000000-0005-0000-0000-0000E2080000}"/>
    <cellStyle name="Output 3 14" xfId="1673" xr:uid="{00000000-0005-0000-0000-0000E3080000}"/>
    <cellStyle name="Output 3 15" xfId="2333" xr:uid="{00000000-0005-0000-0000-0000E4080000}"/>
    <cellStyle name="Output 3 16" xfId="2057" xr:uid="{00000000-0005-0000-0000-0000E5080000}"/>
    <cellStyle name="Output 3 17" xfId="2656" xr:uid="{00000000-0005-0000-0000-0000E6080000}"/>
    <cellStyle name="Output 3 18" xfId="2295" xr:uid="{00000000-0005-0000-0000-0000E7080000}"/>
    <cellStyle name="Output 3 19" xfId="2124" xr:uid="{00000000-0005-0000-0000-0000E8080000}"/>
    <cellStyle name="Output 3 2" xfId="553" xr:uid="{00000000-0005-0000-0000-0000E9080000}"/>
    <cellStyle name="Output 3 2 10" xfId="1942" xr:uid="{00000000-0005-0000-0000-0000EA080000}"/>
    <cellStyle name="Output 3 2 11" xfId="1878" xr:uid="{00000000-0005-0000-0000-0000EB080000}"/>
    <cellStyle name="Output 3 2 12" xfId="1627" xr:uid="{00000000-0005-0000-0000-0000EC080000}"/>
    <cellStyle name="Output 3 2 13" xfId="2529" xr:uid="{00000000-0005-0000-0000-0000ED080000}"/>
    <cellStyle name="Output 3 2 14" xfId="2043" xr:uid="{00000000-0005-0000-0000-0000EE080000}"/>
    <cellStyle name="Output 3 2 15" xfId="2730" xr:uid="{00000000-0005-0000-0000-0000EF080000}"/>
    <cellStyle name="Output 3 2 16" xfId="2220" xr:uid="{00000000-0005-0000-0000-0000F0080000}"/>
    <cellStyle name="Output 3 2 17" xfId="2129" xr:uid="{00000000-0005-0000-0000-0000F1080000}"/>
    <cellStyle name="Output 3 2 18" xfId="2954" xr:uid="{00000000-0005-0000-0000-0000F2080000}"/>
    <cellStyle name="Output 3 2 19" xfId="2889" xr:uid="{00000000-0005-0000-0000-0000F3080000}"/>
    <cellStyle name="Output 3 2 2" xfId="903" xr:uid="{00000000-0005-0000-0000-0000F4080000}"/>
    <cellStyle name="Output 3 2 3" xfId="1098" xr:uid="{00000000-0005-0000-0000-0000F5080000}"/>
    <cellStyle name="Output 3 2 4" xfId="941" xr:uid="{00000000-0005-0000-0000-0000F6080000}"/>
    <cellStyle name="Output 3 2 5" xfId="994" xr:uid="{00000000-0005-0000-0000-0000F7080000}"/>
    <cellStyle name="Output 3 2 6" xfId="1055" xr:uid="{00000000-0005-0000-0000-0000F8080000}"/>
    <cellStyle name="Output 3 2 7" xfId="817" xr:uid="{00000000-0005-0000-0000-0000F9080000}"/>
    <cellStyle name="Output 3 2 8" xfId="1613" xr:uid="{00000000-0005-0000-0000-0000FA080000}"/>
    <cellStyle name="Output 3 2 9" xfId="1723" xr:uid="{00000000-0005-0000-0000-0000FB080000}"/>
    <cellStyle name="Output 3 20" xfId="2857" xr:uid="{00000000-0005-0000-0000-0000FC080000}"/>
    <cellStyle name="Output 3 21" xfId="2565" xr:uid="{00000000-0005-0000-0000-0000FD080000}"/>
    <cellStyle name="Output 3 22" xfId="2142" xr:uid="{00000000-0005-0000-0000-0000FE080000}"/>
    <cellStyle name="Output 3 3" xfId="771" xr:uid="{00000000-0005-0000-0000-0000FF080000}"/>
    <cellStyle name="Output 3 4" xfId="764" xr:uid="{00000000-0005-0000-0000-000000090000}"/>
    <cellStyle name="Output 3 5" xfId="776" xr:uid="{00000000-0005-0000-0000-000001090000}"/>
    <cellStyle name="Output 3 6" xfId="987" xr:uid="{00000000-0005-0000-0000-000002090000}"/>
    <cellStyle name="Output 3 7" xfId="1205" xr:uid="{00000000-0005-0000-0000-000003090000}"/>
    <cellStyle name="Output 3 8" xfId="1059" xr:uid="{00000000-0005-0000-0000-000004090000}"/>
    <cellStyle name="Output 3 9" xfId="1244" xr:uid="{00000000-0005-0000-0000-000005090000}"/>
    <cellStyle name="Output 4" xfId="255" xr:uid="{00000000-0005-0000-0000-000006090000}"/>
    <cellStyle name="Output 4 10" xfId="1427" xr:uid="{00000000-0005-0000-0000-000007090000}"/>
    <cellStyle name="Output 4 11" xfId="1346" xr:uid="{00000000-0005-0000-0000-000008090000}"/>
    <cellStyle name="Output 4 12" xfId="1492" xr:uid="{00000000-0005-0000-0000-000009090000}"/>
    <cellStyle name="Output 4 13" xfId="1960" xr:uid="{00000000-0005-0000-0000-00000A090000}"/>
    <cellStyle name="Output 4 14" xfId="2006" xr:uid="{00000000-0005-0000-0000-00000B090000}"/>
    <cellStyle name="Output 4 15" xfId="2330" xr:uid="{00000000-0005-0000-0000-00000C090000}"/>
    <cellStyle name="Output 4 16" xfId="2079" xr:uid="{00000000-0005-0000-0000-00000D090000}"/>
    <cellStyle name="Output 4 17" xfId="2697" xr:uid="{00000000-0005-0000-0000-00000E090000}"/>
    <cellStyle name="Output 4 18" xfId="2073" xr:uid="{00000000-0005-0000-0000-00000F090000}"/>
    <cellStyle name="Output 4 19" xfId="2859" xr:uid="{00000000-0005-0000-0000-000010090000}"/>
    <cellStyle name="Output 4 2" xfId="563" xr:uid="{00000000-0005-0000-0000-000011090000}"/>
    <cellStyle name="Output 4 2 10" xfId="1565" xr:uid="{00000000-0005-0000-0000-000012090000}"/>
    <cellStyle name="Output 4 2 11" xfId="1899" xr:uid="{00000000-0005-0000-0000-000013090000}"/>
    <cellStyle name="Output 4 2 12" xfId="1489" xr:uid="{00000000-0005-0000-0000-000014090000}"/>
    <cellStyle name="Output 4 2 13" xfId="2298" xr:uid="{00000000-0005-0000-0000-000015090000}"/>
    <cellStyle name="Output 4 2 14" xfId="2407" xr:uid="{00000000-0005-0000-0000-000016090000}"/>
    <cellStyle name="Output 4 2 15" xfId="2434" xr:uid="{00000000-0005-0000-0000-000017090000}"/>
    <cellStyle name="Output 4 2 16" xfId="2808" xr:uid="{00000000-0005-0000-0000-000018090000}"/>
    <cellStyle name="Output 4 2 17" xfId="2185" xr:uid="{00000000-0005-0000-0000-000019090000}"/>
    <cellStyle name="Output 4 2 18" xfId="2585" xr:uid="{00000000-0005-0000-0000-00001A090000}"/>
    <cellStyle name="Output 4 2 19" xfId="2169" xr:uid="{00000000-0005-0000-0000-00001B090000}"/>
    <cellStyle name="Output 4 2 2" xfId="909" xr:uid="{00000000-0005-0000-0000-00001C090000}"/>
    <cellStyle name="Output 4 2 3" xfId="1104" xr:uid="{00000000-0005-0000-0000-00001D090000}"/>
    <cellStyle name="Output 4 2 4" xfId="920" xr:uid="{00000000-0005-0000-0000-00001E090000}"/>
    <cellStyle name="Output 4 2 5" xfId="1223" xr:uid="{00000000-0005-0000-0000-00001F090000}"/>
    <cellStyle name="Output 4 2 6" xfId="1150" xr:uid="{00000000-0005-0000-0000-000020090000}"/>
    <cellStyle name="Output 4 2 7" xfId="1285" xr:uid="{00000000-0005-0000-0000-000021090000}"/>
    <cellStyle name="Output 4 2 8" xfId="1621" xr:uid="{00000000-0005-0000-0000-000022090000}"/>
    <cellStyle name="Output 4 2 9" xfId="1832" xr:uid="{00000000-0005-0000-0000-000023090000}"/>
    <cellStyle name="Output 4 20" xfId="2622" xr:uid="{00000000-0005-0000-0000-000024090000}"/>
    <cellStyle name="Output 4 21" xfId="2940" xr:uid="{00000000-0005-0000-0000-000025090000}"/>
    <cellStyle name="Output 4 22" xfId="2880" xr:uid="{00000000-0005-0000-0000-000026090000}"/>
    <cellStyle name="Output 4 3" xfId="782" xr:uid="{00000000-0005-0000-0000-000027090000}"/>
    <cellStyle name="Output 4 4" xfId="858" xr:uid="{00000000-0005-0000-0000-000028090000}"/>
    <cellStyle name="Output 4 5" xfId="1069" xr:uid="{00000000-0005-0000-0000-000029090000}"/>
    <cellStyle name="Output 4 6" xfId="736" xr:uid="{00000000-0005-0000-0000-00002A090000}"/>
    <cellStyle name="Output 4 7" xfId="830" xr:uid="{00000000-0005-0000-0000-00002B090000}"/>
    <cellStyle name="Output 4 8" xfId="1179" xr:uid="{00000000-0005-0000-0000-00002C090000}"/>
    <cellStyle name="Output 4 9" xfId="1067" xr:uid="{00000000-0005-0000-0000-00002D090000}"/>
    <cellStyle name="Output 5" xfId="299" xr:uid="{00000000-0005-0000-0000-00002E090000}"/>
    <cellStyle name="Output 6" xfId="397" xr:uid="{00000000-0005-0000-0000-00002F090000}"/>
    <cellStyle name="Output 6 10" xfId="1936" xr:uid="{00000000-0005-0000-0000-000030090000}"/>
    <cellStyle name="Output 6 11" xfId="1416" xr:uid="{00000000-0005-0000-0000-000031090000}"/>
    <cellStyle name="Output 6 12" xfId="1839" xr:uid="{00000000-0005-0000-0000-000032090000}"/>
    <cellStyle name="Output 6 13" xfId="2577" xr:uid="{00000000-0005-0000-0000-000033090000}"/>
    <cellStyle name="Output 6 14" xfId="2404" xr:uid="{00000000-0005-0000-0000-000034090000}"/>
    <cellStyle name="Output 6 15" xfId="2641" xr:uid="{00000000-0005-0000-0000-000035090000}"/>
    <cellStyle name="Output 6 16" xfId="2583" xr:uid="{00000000-0005-0000-0000-000036090000}"/>
    <cellStyle name="Output 6 17" xfId="2896" xr:uid="{00000000-0005-0000-0000-000037090000}"/>
    <cellStyle name="Output 6 18" xfId="2923" xr:uid="{00000000-0005-0000-0000-000038090000}"/>
    <cellStyle name="Output 6 19" xfId="2979" xr:uid="{00000000-0005-0000-0000-000039090000}"/>
    <cellStyle name="Output 6 2" xfId="846" xr:uid="{00000000-0005-0000-0000-00003A090000}"/>
    <cellStyle name="Output 6 3" xfId="875" xr:uid="{00000000-0005-0000-0000-00003B090000}"/>
    <cellStyle name="Output 6 4" xfId="1044" xr:uid="{00000000-0005-0000-0000-00003C090000}"/>
    <cellStyle name="Output 6 5" xfId="1099" xr:uid="{00000000-0005-0000-0000-00003D090000}"/>
    <cellStyle name="Output 6 6" xfId="1174" xr:uid="{00000000-0005-0000-0000-00003E090000}"/>
    <cellStyle name="Output 6 7" xfId="1237" xr:uid="{00000000-0005-0000-0000-00003F090000}"/>
    <cellStyle name="Output 6 8" xfId="1501" xr:uid="{00000000-0005-0000-0000-000040090000}"/>
    <cellStyle name="Output 6 9" xfId="1656" xr:uid="{00000000-0005-0000-0000-000041090000}"/>
    <cellStyle name="Output 7" xfId="336" xr:uid="{00000000-0005-0000-0000-000042090000}"/>
    <cellStyle name="Output 7 10" xfId="1855" xr:uid="{00000000-0005-0000-0000-000043090000}"/>
    <cellStyle name="Output 7 11" xfId="1954" xr:uid="{00000000-0005-0000-0000-000044090000}"/>
    <cellStyle name="Output 7 12" xfId="2012" xr:uid="{00000000-0005-0000-0000-000045090000}"/>
    <cellStyle name="Output 7 13" xfId="2108" xr:uid="{00000000-0005-0000-0000-000046090000}"/>
    <cellStyle name="Output 7 14" xfId="2203" xr:uid="{00000000-0005-0000-0000-000047090000}"/>
    <cellStyle name="Output 7 15" xfId="2204" xr:uid="{00000000-0005-0000-0000-000048090000}"/>
    <cellStyle name="Output 7 16" xfId="2836" xr:uid="{00000000-0005-0000-0000-000049090000}"/>
    <cellStyle name="Output 7 17" xfId="2866" xr:uid="{00000000-0005-0000-0000-00004A090000}"/>
    <cellStyle name="Output 7 18" xfId="2797" xr:uid="{00000000-0005-0000-0000-00004B090000}"/>
    <cellStyle name="Output 7 19" xfId="2715" xr:uid="{00000000-0005-0000-0000-00004C090000}"/>
    <cellStyle name="Output 7 2" xfId="814" xr:uid="{00000000-0005-0000-0000-00004D090000}"/>
    <cellStyle name="Output 7 3" xfId="916" xr:uid="{00000000-0005-0000-0000-00004E090000}"/>
    <cellStyle name="Output 7 4" xfId="900" xr:uid="{00000000-0005-0000-0000-00004F090000}"/>
    <cellStyle name="Output 7 5" xfId="802" xr:uid="{00000000-0005-0000-0000-000050090000}"/>
    <cellStyle name="Output 7 6" xfId="907" xr:uid="{00000000-0005-0000-0000-000051090000}"/>
    <cellStyle name="Output 7 7" xfId="1145" xr:uid="{00000000-0005-0000-0000-000052090000}"/>
    <cellStyle name="Output 7 8" xfId="1468" xr:uid="{00000000-0005-0000-0000-000053090000}"/>
    <cellStyle name="Output 7 9" xfId="1420" xr:uid="{00000000-0005-0000-0000-000054090000}"/>
    <cellStyle name="Output 8" xfId="504" xr:uid="{00000000-0005-0000-0000-000055090000}"/>
    <cellStyle name="Output 8 10" xfId="1324" xr:uid="{00000000-0005-0000-0000-000056090000}"/>
    <cellStyle name="Output 8 11" xfId="1891" xr:uid="{00000000-0005-0000-0000-000057090000}"/>
    <cellStyle name="Output 8 12" xfId="1752" xr:uid="{00000000-0005-0000-0000-000058090000}"/>
    <cellStyle name="Output 8 13" xfId="2274" xr:uid="{00000000-0005-0000-0000-000059090000}"/>
    <cellStyle name="Output 8 14" xfId="2504" xr:uid="{00000000-0005-0000-0000-00005A090000}"/>
    <cellStyle name="Output 8 15" xfId="2339" xr:uid="{00000000-0005-0000-0000-00005B090000}"/>
    <cellStyle name="Output 8 16" xfId="2805" xr:uid="{00000000-0005-0000-0000-00005C090000}"/>
    <cellStyle name="Output 8 17" xfId="2638" xr:uid="{00000000-0005-0000-0000-00005D090000}"/>
    <cellStyle name="Output 8 18" xfId="2617" xr:uid="{00000000-0005-0000-0000-00005E090000}"/>
    <cellStyle name="Output 8 19" xfId="2967" xr:uid="{00000000-0005-0000-0000-00005F090000}"/>
    <cellStyle name="Output 8 2" xfId="885" xr:uid="{00000000-0005-0000-0000-000060090000}"/>
    <cellStyle name="Output 8 3" xfId="1079" xr:uid="{00000000-0005-0000-0000-000061090000}"/>
    <cellStyle name="Output 8 4" xfId="1073" xr:uid="{00000000-0005-0000-0000-000062090000}"/>
    <cellStyle name="Output 8 5" xfId="1086" xr:uid="{00000000-0005-0000-0000-000063090000}"/>
    <cellStyle name="Output 8 6" xfId="1232" xr:uid="{00000000-0005-0000-0000-000064090000}"/>
    <cellStyle name="Output 8 7" xfId="773" xr:uid="{00000000-0005-0000-0000-000065090000}"/>
    <cellStyle name="Output 8 8" xfId="1572" xr:uid="{00000000-0005-0000-0000-000066090000}"/>
    <cellStyle name="Output 8 9" xfId="1362" xr:uid="{00000000-0005-0000-0000-000067090000}"/>
    <cellStyle name="Output 9" xfId="673" xr:uid="{00000000-0005-0000-0000-000068090000}"/>
    <cellStyle name="Output 9 10" xfId="1677" xr:uid="{00000000-0005-0000-0000-000069090000}"/>
    <cellStyle name="Output 9 11" xfId="1845" xr:uid="{00000000-0005-0000-0000-00006A090000}"/>
    <cellStyle name="Output 9 12" xfId="2019" xr:uid="{00000000-0005-0000-0000-00006B090000}"/>
    <cellStyle name="Output 9 13" xfId="2492" xr:uid="{00000000-0005-0000-0000-00006C090000}"/>
    <cellStyle name="Output 9 14" xfId="2649" xr:uid="{00000000-0005-0000-0000-00006D090000}"/>
    <cellStyle name="Output 9 15" xfId="2672" xr:uid="{00000000-0005-0000-0000-00006E090000}"/>
    <cellStyle name="Output 9 16" xfId="2870" xr:uid="{00000000-0005-0000-0000-00006F090000}"/>
    <cellStyle name="Output 9 17" xfId="2382" xr:uid="{00000000-0005-0000-0000-000070090000}"/>
    <cellStyle name="Output 9 18" xfId="2960" xr:uid="{00000000-0005-0000-0000-000071090000}"/>
    <cellStyle name="Output 9 19" xfId="2987" xr:uid="{00000000-0005-0000-0000-000072090000}"/>
    <cellStyle name="Output 9 2" xfId="972" xr:uid="{00000000-0005-0000-0000-000073090000}"/>
    <cellStyle name="Output 9 3" xfId="1167" xr:uid="{00000000-0005-0000-0000-000074090000}"/>
    <cellStyle name="Output 9 4" xfId="1218" xr:uid="{00000000-0005-0000-0000-000075090000}"/>
    <cellStyle name="Output 9 5" xfId="1260" xr:uid="{00000000-0005-0000-0000-000076090000}"/>
    <cellStyle name="Output 9 6" xfId="1281" xr:uid="{00000000-0005-0000-0000-000077090000}"/>
    <cellStyle name="Output 9 7" xfId="1306" xr:uid="{00000000-0005-0000-0000-000078090000}"/>
    <cellStyle name="Output 9 8" xfId="1740" xr:uid="{00000000-0005-0000-0000-000079090000}"/>
    <cellStyle name="Output 9 9" xfId="1862" xr:uid="{00000000-0005-0000-0000-00007A090000}"/>
    <cellStyle name="Percent" xfId="2999" builtinId="5"/>
    <cellStyle name="Percent 10" xfId="668" xr:uid="{00000000-0005-0000-0000-00007C090000}"/>
    <cellStyle name="Percent 11" xfId="145" xr:uid="{00000000-0005-0000-0000-00007D090000}"/>
    <cellStyle name="Percent 12" xfId="1741" xr:uid="{00000000-0005-0000-0000-00007E090000}"/>
    <cellStyle name="Percent 13" xfId="1779" xr:uid="{00000000-0005-0000-0000-00007F090000}"/>
    <cellStyle name="Percent 14" xfId="1614" xr:uid="{00000000-0005-0000-0000-000080090000}"/>
    <cellStyle name="Percent 2" xfId="118" xr:uid="{00000000-0005-0000-0000-000081090000}"/>
    <cellStyle name="Percent 2 2" xfId="176" xr:uid="{00000000-0005-0000-0000-000082090000}"/>
    <cellStyle name="Percent 2 2 2" xfId="249" xr:uid="{00000000-0005-0000-0000-000083090000}"/>
    <cellStyle name="Percent 2 2 2 2" xfId="495" xr:uid="{00000000-0005-0000-0000-000084090000}"/>
    <cellStyle name="Percent 2 2 3" xfId="449" xr:uid="{00000000-0005-0000-0000-000085090000}"/>
    <cellStyle name="Percent 2 3" xfId="197" xr:uid="{00000000-0005-0000-0000-000086090000}"/>
    <cellStyle name="Percent 2 3 2" xfId="467" xr:uid="{00000000-0005-0000-0000-000087090000}"/>
    <cellStyle name="Percent 2 4" xfId="419" xr:uid="{00000000-0005-0000-0000-000088090000}"/>
    <cellStyle name="Percent 3" xfId="182" xr:uid="{00000000-0005-0000-0000-000089090000}"/>
    <cellStyle name="Percent 4" xfId="240" xr:uid="{00000000-0005-0000-0000-00008A090000}"/>
    <cellStyle name="Percent 5" xfId="429" xr:uid="{00000000-0005-0000-0000-00008B090000}"/>
    <cellStyle name="Percent 6" xfId="438" xr:uid="{00000000-0005-0000-0000-00008C090000}"/>
    <cellStyle name="Percent 7" xfId="625" xr:uid="{00000000-0005-0000-0000-00008D090000}"/>
    <cellStyle name="Percent 8" xfId="519" xr:uid="{00000000-0005-0000-0000-00008E090000}"/>
    <cellStyle name="Percent 9" xfId="678" xr:uid="{00000000-0005-0000-0000-00008F090000}"/>
    <cellStyle name="Reference" xfId="119" xr:uid="{00000000-0005-0000-0000-000090090000}"/>
    <cellStyle name="Row heading" xfId="120" xr:uid="{00000000-0005-0000-0000-000091090000}"/>
    <cellStyle name="Source Hed" xfId="121" xr:uid="{00000000-0005-0000-0000-000092090000}"/>
    <cellStyle name="Source Letter" xfId="122" xr:uid="{00000000-0005-0000-0000-000093090000}"/>
    <cellStyle name="Source Superscript" xfId="123" xr:uid="{00000000-0005-0000-0000-000094090000}"/>
    <cellStyle name="Source Text" xfId="100" xr:uid="{00000000-0005-0000-0000-000095090000}"/>
    <cellStyle name="State" xfId="124" xr:uid="{00000000-0005-0000-0000-000096090000}"/>
    <cellStyle name="Superscript" xfId="125" xr:uid="{00000000-0005-0000-0000-000097090000}"/>
    <cellStyle name="Superscript 2" xfId="177" xr:uid="{00000000-0005-0000-0000-000098090000}"/>
    <cellStyle name="Superscript 2 10" xfId="1483" xr:uid="{00000000-0005-0000-0000-000099090000}"/>
    <cellStyle name="Superscript 2 11" xfId="1676" xr:uid="{00000000-0005-0000-0000-00009A090000}"/>
    <cellStyle name="Superscript 2 12" xfId="2061" xr:uid="{00000000-0005-0000-0000-00009B090000}"/>
    <cellStyle name="Superscript 2 13" xfId="2575" xr:uid="{00000000-0005-0000-0000-00009C090000}"/>
    <cellStyle name="Superscript 2 14" xfId="2511" xr:uid="{00000000-0005-0000-0000-00009D090000}"/>
    <cellStyle name="Superscript 2 15" xfId="2639" xr:uid="{00000000-0005-0000-0000-00009E090000}"/>
    <cellStyle name="Superscript 2 16" xfId="2074" xr:uid="{00000000-0005-0000-0000-00009F090000}"/>
    <cellStyle name="Superscript 2 17" xfId="2818" xr:uid="{00000000-0005-0000-0000-0000A0090000}"/>
    <cellStyle name="Superscript 2 18" xfId="2623" xr:uid="{00000000-0005-0000-0000-0000A1090000}"/>
    <cellStyle name="Superscript 2 19" xfId="2821" xr:uid="{00000000-0005-0000-0000-0000A2090000}"/>
    <cellStyle name="Superscript 2 2" xfId="285" xr:uid="{00000000-0005-0000-0000-0000A3090000}"/>
    <cellStyle name="Superscript 2 2 10" xfId="1969" xr:uid="{00000000-0005-0000-0000-0000A4090000}"/>
    <cellStyle name="Superscript 2 2 11" xfId="2373" xr:uid="{00000000-0005-0000-0000-0000A5090000}"/>
    <cellStyle name="Superscript 2 2 12" xfId="2426" xr:uid="{00000000-0005-0000-0000-0000A6090000}"/>
    <cellStyle name="Superscript 2 2 13" xfId="2440" xr:uid="{00000000-0005-0000-0000-0000A7090000}"/>
    <cellStyle name="Superscript 2 2 14" xfId="2706" xr:uid="{00000000-0005-0000-0000-0000A8090000}"/>
    <cellStyle name="Superscript 2 2 15" xfId="2447" xr:uid="{00000000-0005-0000-0000-0000A9090000}"/>
    <cellStyle name="Superscript 2 2 16" xfId="2048" xr:uid="{00000000-0005-0000-0000-0000AA090000}"/>
    <cellStyle name="Superscript 2 2 17" xfId="2606" xr:uid="{00000000-0005-0000-0000-0000AB090000}"/>
    <cellStyle name="Superscript 2 2 18" xfId="2343" xr:uid="{00000000-0005-0000-0000-0000AC090000}"/>
    <cellStyle name="Superscript 2 2 2" xfId="924" xr:uid="{00000000-0005-0000-0000-0000AD090000}"/>
    <cellStyle name="Superscript 2 2 3" xfId="1063" xr:uid="{00000000-0005-0000-0000-0000AE090000}"/>
    <cellStyle name="Superscript 2 2 4" xfId="1161" xr:uid="{00000000-0005-0000-0000-0000AF090000}"/>
    <cellStyle name="Superscript 2 2 5" xfId="793" xr:uid="{00000000-0005-0000-0000-0000B0090000}"/>
    <cellStyle name="Superscript 2 2 6" xfId="1177" xr:uid="{00000000-0005-0000-0000-0000B1090000}"/>
    <cellStyle name="Superscript 2 2 7" xfId="1635" xr:uid="{00000000-0005-0000-0000-0000B2090000}"/>
    <cellStyle name="Superscript 2 2 8" xfId="1548" xr:uid="{00000000-0005-0000-0000-0000B3090000}"/>
    <cellStyle name="Superscript 2 2 9" xfId="1859" xr:uid="{00000000-0005-0000-0000-0000B4090000}"/>
    <cellStyle name="Superscript 2 3" xfId="718" xr:uid="{00000000-0005-0000-0000-0000B5090000}"/>
    <cellStyle name="Superscript 2 4" xfId="728" xr:uid="{00000000-0005-0000-0000-0000B6090000}"/>
    <cellStyle name="Superscript 2 5" xfId="711" xr:uid="{00000000-0005-0000-0000-0000B7090000}"/>
    <cellStyle name="Superscript 2 6" xfId="834" xr:uid="{00000000-0005-0000-0000-0000B8090000}"/>
    <cellStyle name="Superscript 2 7" xfId="1001" xr:uid="{00000000-0005-0000-0000-0000B9090000}"/>
    <cellStyle name="Superscript 2 8" xfId="1521" xr:uid="{00000000-0005-0000-0000-0000BA090000}"/>
    <cellStyle name="Superscript 2 9" xfId="1607" xr:uid="{00000000-0005-0000-0000-0000BB090000}"/>
    <cellStyle name="Superscript 3" xfId="265" xr:uid="{00000000-0005-0000-0000-0000BC090000}"/>
    <cellStyle name="Superscript 3 10" xfId="1918" xr:uid="{00000000-0005-0000-0000-0000BD090000}"/>
    <cellStyle name="Superscript 3 11" xfId="2064" xr:uid="{00000000-0005-0000-0000-0000BE090000}"/>
    <cellStyle name="Superscript 3 12" xfId="2651" xr:uid="{00000000-0005-0000-0000-0000BF090000}"/>
    <cellStyle name="Superscript 3 13" xfId="2171" xr:uid="{00000000-0005-0000-0000-0000C0090000}"/>
    <cellStyle name="Superscript 3 14" xfId="2034" xr:uid="{00000000-0005-0000-0000-0000C1090000}"/>
    <cellStyle name="Superscript 3 15" xfId="2181" xr:uid="{00000000-0005-0000-0000-0000C2090000}"/>
    <cellStyle name="Superscript 3 16" xfId="2849" xr:uid="{00000000-0005-0000-0000-0000C3090000}"/>
    <cellStyle name="Superscript 3 17" xfId="2902" xr:uid="{00000000-0005-0000-0000-0000C4090000}"/>
    <cellStyle name="Superscript 3 18" xfId="2856" xr:uid="{00000000-0005-0000-0000-0000C5090000}"/>
    <cellStyle name="Superscript 3 2" xfId="969" xr:uid="{00000000-0005-0000-0000-0000C6090000}"/>
    <cellStyle name="Superscript 3 3" xfId="755" xr:uid="{00000000-0005-0000-0000-0000C7090000}"/>
    <cellStyle name="Superscript 3 4" xfId="1111" xr:uid="{00000000-0005-0000-0000-0000C8090000}"/>
    <cellStyle name="Superscript 3 5" xfId="926" xr:uid="{00000000-0005-0000-0000-0000C9090000}"/>
    <cellStyle name="Superscript 3 6" xfId="1107" xr:uid="{00000000-0005-0000-0000-0000CA090000}"/>
    <cellStyle name="Superscript 3 7" xfId="1380" xr:uid="{00000000-0005-0000-0000-0000CB090000}"/>
    <cellStyle name="Superscript 3 8" xfId="1334" xr:uid="{00000000-0005-0000-0000-0000CC090000}"/>
    <cellStyle name="Superscript 3 9" xfId="1511" xr:uid="{00000000-0005-0000-0000-0000CD090000}"/>
    <cellStyle name="Superscript 4" xfId="751" xr:uid="{00000000-0005-0000-0000-0000CE090000}"/>
    <cellStyle name="Superscript 5" xfId="1376" xr:uid="{00000000-0005-0000-0000-0000CF090000}"/>
    <cellStyle name="Superscript- regular" xfId="126" xr:uid="{00000000-0005-0000-0000-0000D0090000}"/>
    <cellStyle name="Superscript- regular 2" xfId="178" xr:uid="{00000000-0005-0000-0000-0000D1090000}"/>
    <cellStyle name="Superscript- regular 2 10" xfId="1642" xr:uid="{00000000-0005-0000-0000-0000D2090000}"/>
    <cellStyle name="Superscript- regular 2 11" xfId="1949" xr:uid="{00000000-0005-0000-0000-0000D3090000}"/>
    <cellStyle name="Superscript- regular 2 12" xfId="2060" xr:uid="{00000000-0005-0000-0000-0000D4090000}"/>
    <cellStyle name="Superscript- regular 2 13" xfId="2035" xr:uid="{00000000-0005-0000-0000-0000D5090000}"/>
    <cellStyle name="Superscript- regular 2 14" xfId="2691" xr:uid="{00000000-0005-0000-0000-0000D6090000}"/>
    <cellStyle name="Superscript- regular 2 15" xfId="2318" xr:uid="{00000000-0005-0000-0000-0000D7090000}"/>
    <cellStyle name="Superscript- regular 2 16" xfId="2707" xr:uid="{00000000-0005-0000-0000-0000D8090000}"/>
    <cellStyle name="Superscript- regular 2 17" xfId="2068" xr:uid="{00000000-0005-0000-0000-0000D9090000}"/>
    <cellStyle name="Superscript- regular 2 18" xfId="2799" xr:uid="{00000000-0005-0000-0000-0000DA090000}"/>
    <cellStyle name="Superscript- regular 2 19" xfId="2751" xr:uid="{00000000-0005-0000-0000-0000DB090000}"/>
    <cellStyle name="Superscript- regular 2 2" xfId="286" xr:uid="{00000000-0005-0000-0000-0000DC090000}"/>
    <cellStyle name="Superscript- regular 2 2 10" xfId="1946" xr:uid="{00000000-0005-0000-0000-0000DD090000}"/>
    <cellStyle name="Superscript- regular 2 2 11" xfId="2376" xr:uid="{00000000-0005-0000-0000-0000DE090000}"/>
    <cellStyle name="Superscript- regular 2 2 12" xfId="2081" xr:uid="{00000000-0005-0000-0000-0000DF090000}"/>
    <cellStyle name="Superscript- regular 2 2 13" xfId="2627" xr:uid="{00000000-0005-0000-0000-0000E0090000}"/>
    <cellStyle name="Superscript- regular 2 2 14" xfId="2232" xr:uid="{00000000-0005-0000-0000-0000E1090000}"/>
    <cellStyle name="Superscript- regular 2 2 15" xfId="2366" xr:uid="{00000000-0005-0000-0000-0000E2090000}"/>
    <cellStyle name="Superscript- regular 2 2 16" xfId="2116" xr:uid="{00000000-0005-0000-0000-0000E3090000}"/>
    <cellStyle name="Superscript- regular 2 2 17" xfId="2873" xr:uid="{00000000-0005-0000-0000-0000E4090000}"/>
    <cellStyle name="Superscript- regular 2 2 18" xfId="2111" xr:uid="{00000000-0005-0000-0000-0000E5090000}"/>
    <cellStyle name="Superscript- regular 2 2 2" xfId="849" xr:uid="{00000000-0005-0000-0000-0000E6090000}"/>
    <cellStyle name="Superscript- regular 2 2 3" xfId="883" xr:uid="{00000000-0005-0000-0000-0000E7090000}"/>
    <cellStyle name="Superscript- regular 2 2 4" xfId="1009" xr:uid="{00000000-0005-0000-0000-0000E8090000}"/>
    <cellStyle name="Superscript- regular 2 2 5" xfId="863" xr:uid="{00000000-0005-0000-0000-0000E9090000}"/>
    <cellStyle name="Superscript- regular 2 2 6" xfId="1289" xr:uid="{00000000-0005-0000-0000-0000EA090000}"/>
    <cellStyle name="Superscript- regular 2 2 7" xfId="1703" xr:uid="{00000000-0005-0000-0000-0000EB090000}"/>
    <cellStyle name="Superscript- regular 2 2 8" xfId="1470" xr:uid="{00000000-0005-0000-0000-0000EC090000}"/>
    <cellStyle name="Superscript- regular 2 2 9" xfId="1395" xr:uid="{00000000-0005-0000-0000-0000ED090000}"/>
    <cellStyle name="Superscript- regular 2 3" xfId="952" xr:uid="{00000000-0005-0000-0000-0000EE090000}"/>
    <cellStyle name="Superscript- regular 2 4" xfId="879" xr:uid="{00000000-0005-0000-0000-0000EF090000}"/>
    <cellStyle name="Superscript- regular 2 5" xfId="737" xr:uid="{00000000-0005-0000-0000-0000F0090000}"/>
    <cellStyle name="Superscript- regular 2 6" xfId="1122" xr:uid="{00000000-0005-0000-0000-0000F1090000}"/>
    <cellStyle name="Superscript- regular 2 7" xfId="1249" xr:uid="{00000000-0005-0000-0000-0000F2090000}"/>
    <cellStyle name="Superscript- regular 2 8" xfId="1541" xr:uid="{00000000-0005-0000-0000-0000F3090000}"/>
    <cellStyle name="Superscript- regular 2 9" xfId="1904" xr:uid="{00000000-0005-0000-0000-0000F4090000}"/>
    <cellStyle name="Superscript- regular 3" xfId="266" xr:uid="{00000000-0005-0000-0000-0000F5090000}"/>
    <cellStyle name="Superscript- regular 3 10" xfId="1391" xr:uid="{00000000-0005-0000-0000-0000F6090000}"/>
    <cellStyle name="Superscript- regular 3 11" xfId="2282" xr:uid="{00000000-0005-0000-0000-0000F7090000}"/>
    <cellStyle name="Superscript- regular 3 12" xfId="2310" xr:uid="{00000000-0005-0000-0000-0000F8090000}"/>
    <cellStyle name="Superscript- regular 3 13" xfId="2044" xr:uid="{00000000-0005-0000-0000-0000F9090000}"/>
    <cellStyle name="Superscript- regular 3 14" xfId="2272" xr:uid="{00000000-0005-0000-0000-0000FA090000}"/>
    <cellStyle name="Superscript- regular 3 15" xfId="2746" xr:uid="{00000000-0005-0000-0000-0000FB090000}"/>
    <cellStyle name="Superscript- regular 3 16" xfId="2792" xr:uid="{00000000-0005-0000-0000-0000FC090000}"/>
    <cellStyle name="Superscript- regular 3 17" xfId="2087" xr:uid="{00000000-0005-0000-0000-0000FD090000}"/>
    <cellStyle name="Superscript- regular 3 18" xfId="2412" xr:uid="{00000000-0005-0000-0000-0000FE090000}"/>
    <cellStyle name="Superscript- regular 3 2" xfId="887" xr:uid="{00000000-0005-0000-0000-0000FF090000}"/>
    <cellStyle name="Superscript- regular 3 3" xfId="906" xr:uid="{00000000-0005-0000-0000-0000000A0000}"/>
    <cellStyle name="Superscript- regular 3 4" xfId="1151" xr:uid="{00000000-0005-0000-0000-0000010A0000}"/>
    <cellStyle name="Superscript- regular 3 5" xfId="1217" xr:uid="{00000000-0005-0000-0000-0000020A0000}"/>
    <cellStyle name="Superscript- regular 3 6" xfId="1259" xr:uid="{00000000-0005-0000-0000-0000030A0000}"/>
    <cellStyle name="Superscript- regular 3 7" xfId="1351" xr:uid="{00000000-0005-0000-0000-0000040A0000}"/>
    <cellStyle name="Superscript- regular 3 8" xfId="1563" xr:uid="{00000000-0005-0000-0000-0000050A0000}"/>
    <cellStyle name="Superscript- regular 3 9" xfId="1700" xr:uid="{00000000-0005-0000-0000-0000060A0000}"/>
    <cellStyle name="Superscript- regular 4" xfId="731" xr:uid="{00000000-0005-0000-0000-0000070A0000}"/>
    <cellStyle name="Superscript- regular 5" xfId="1342" xr:uid="{00000000-0005-0000-0000-0000080A0000}"/>
    <cellStyle name="Superscript_1-43A" xfId="127" xr:uid="{00000000-0005-0000-0000-0000090A0000}"/>
    <cellStyle name="Table Data" xfId="128" xr:uid="{00000000-0005-0000-0000-00000A0A0000}"/>
    <cellStyle name="Table Head Top" xfId="129" xr:uid="{00000000-0005-0000-0000-00000B0A0000}"/>
    <cellStyle name="Table Hed Side" xfId="130" xr:uid="{00000000-0005-0000-0000-00000C0A0000}"/>
    <cellStyle name="Table Hed Side 2" xfId="267" xr:uid="{00000000-0005-0000-0000-00000D0A0000}"/>
    <cellStyle name="Table Hed Side 2 10" xfId="1413" xr:uid="{00000000-0005-0000-0000-00000E0A0000}"/>
    <cellStyle name="Table Hed Side 2 11" xfId="1983" xr:uid="{00000000-0005-0000-0000-00000F0A0000}"/>
    <cellStyle name="Table Hed Side 2 12" xfId="2175" xr:uid="{00000000-0005-0000-0000-0000100A0000}"/>
    <cellStyle name="Table Hed Side 2 13" xfId="2329" xr:uid="{00000000-0005-0000-0000-0000110A0000}"/>
    <cellStyle name="Table Hed Side 2 14" xfId="2476" xr:uid="{00000000-0005-0000-0000-0000120A0000}"/>
    <cellStyle name="Table Hed Side 2 15" xfId="2611" xr:uid="{00000000-0005-0000-0000-0000130A0000}"/>
    <cellStyle name="Table Hed Side 2 16" xfId="2640" xr:uid="{00000000-0005-0000-0000-0000140A0000}"/>
    <cellStyle name="Table Hed Side 2 17" xfId="2556" xr:uid="{00000000-0005-0000-0000-0000150A0000}"/>
    <cellStyle name="Table Hed Side 2 18" xfId="2785" xr:uid="{00000000-0005-0000-0000-0000160A0000}"/>
    <cellStyle name="Table Hed Side 2 19" xfId="2051" xr:uid="{00000000-0005-0000-0000-0000170A0000}"/>
    <cellStyle name="Table Hed Side 2 2" xfId="784" xr:uid="{00000000-0005-0000-0000-0000180A0000}"/>
    <cellStyle name="Table Hed Side 2 20" xfId="2470" xr:uid="{00000000-0005-0000-0000-0000190A0000}"/>
    <cellStyle name="Table Hed Side 2 3" xfId="919" xr:uid="{00000000-0005-0000-0000-00001A0A0000}"/>
    <cellStyle name="Table Hed Side 2 4" xfId="1027" xr:uid="{00000000-0005-0000-0000-00001B0A0000}"/>
    <cellStyle name="Table Hed Side 2 5" xfId="901" xr:uid="{00000000-0005-0000-0000-00001C0A0000}"/>
    <cellStyle name="Table Hed Side 2 6" xfId="1435" xr:uid="{00000000-0005-0000-0000-00001D0A0000}"/>
    <cellStyle name="Table Hed Side 2 7" xfId="1431" xr:uid="{00000000-0005-0000-0000-00001E0A0000}"/>
    <cellStyle name="Table Hed Side 2 8" xfId="1367" xr:uid="{00000000-0005-0000-0000-00001F0A0000}"/>
    <cellStyle name="Table Hed Side 2 9" xfId="1529" xr:uid="{00000000-0005-0000-0000-0000200A0000}"/>
    <cellStyle name="Table Hed Side 3" xfId="1637" xr:uid="{00000000-0005-0000-0000-0000210A0000}"/>
    <cellStyle name="Table Hed Side 4" xfId="2415" xr:uid="{00000000-0005-0000-0000-0000220A0000}"/>
    <cellStyle name="Table Hed Side 5" xfId="2796" xr:uid="{00000000-0005-0000-0000-0000230A0000}"/>
    <cellStyle name="Table Hed Side 6" xfId="2789" xr:uid="{00000000-0005-0000-0000-0000240A0000}"/>
    <cellStyle name="Table Title" xfId="131" xr:uid="{00000000-0005-0000-0000-0000250A0000}"/>
    <cellStyle name="Title" xfId="1" builtinId="15" customBuiltin="1"/>
    <cellStyle name="Title 10" xfId="82" xr:uid="{00000000-0005-0000-0000-0000270A0000}"/>
    <cellStyle name="Title 11" xfId="1510" xr:uid="{00000000-0005-0000-0000-0000280A0000}"/>
    <cellStyle name="Title 12" xfId="1798" xr:uid="{00000000-0005-0000-0000-0000290A0000}"/>
    <cellStyle name="Title 13" xfId="1745" xr:uid="{00000000-0005-0000-0000-00002A0A0000}"/>
    <cellStyle name="Title 2" xfId="236" xr:uid="{00000000-0005-0000-0000-00002B0A0000}"/>
    <cellStyle name="Title 3" xfId="290" xr:uid="{00000000-0005-0000-0000-00002C0A0000}"/>
    <cellStyle name="Title 4" xfId="398" xr:uid="{00000000-0005-0000-0000-00002D0A0000}"/>
    <cellStyle name="Title 5" xfId="418" xr:uid="{00000000-0005-0000-0000-00002E0A0000}"/>
    <cellStyle name="Title 6" xfId="606" xr:uid="{00000000-0005-0000-0000-00002F0A0000}"/>
    <cellStyle name="Title 7" xfId="503" xr:uid="{00000000-0005-0000-0000-0000300A0000}"/>
    <cellStyle name="Title 8" xfId="653" xr:uid="{00000000-0005-0000-0000-0000310A0000}"/>
    <cellStyle name="Title 9" xfId="686" xr:uid="{00000000-0005-0000-0000-0000320A0000}"/>
    <cellStyle name="Title Text" xfId="132" xr:uid="{00000000-0005-0000-0000-0000330A0000}"/>
    <cellStyle name="Title Text 1" xfId="133" xr:uid="{00000000-0005-0000-0000-0000340A0000}"/>
    <cellStyle name="Title Text 2" xfId="134" xr:uid="{00000000-0005-0000-0000-0000350A0000}"/>
    <cellStyle name="Title-1" xfId="135" xr:uid="{00000000-0005-0000-0000-0000360A0000}"/>
    <cellStyle name="Title-1 2" xfId="141" xr:uid="{00000000-0005-0000-0000-0000370A0000}"/>
    <cellStyle name="Title-2" xfId="99" xr:uid="{00000000-0005-0000-0000-0000380A0000}"/>
    <cellStyle name="Title-3" xfId="136" xr:uid="{00000000-0005-0000-0000-0000390A0000}"/>
    <cellStyle name="Total" xfId="17" builtinId="25" customBuiltin="1"/>
    <cellStyle name="Total 10" xfId="661" xr:uid="{00000000-0005-0000-0000-00003B0A0000}"/>
    <cellStyle name="Total 10 10" xfId="1894" xr:uid="{00000000-0005-0000-0000-00003C0A0000}"/>
    <cellStyle name="Total 10 11" xfId="1976" xr:uid="{00000000-0005-0000-0000-00003D0A0000}"/>
    <cellStyle name="Total 10 12" xfId="1406" xr:uid="{00000000-0005-0000-0000-00003E0A0000}"/>
    <cellStyle name="Total 10 13" xfId="1947" xr:uid="{00000000-0005-0000-0000-00003F0A0000}"/>
    <cellStyle name="Total 10 14" xfId="2608" xr:uid="{00000000-0005-0000-0000-0000400A0000}"/>
    <cellStyle name="Total 10 15" xfId="2635" xr:uid="{00000000-0005-0000-0000-0000410A0000}"/>
    <cellStyle name="Total 10 16" xfId="2684" xr:uid="{00000000-0005-0000-0000-0000420A0000}"/>
    <cellStyle name="Total 10 17" xfId="2767" xr:uid="{00000000-0005-0000-0000-0000430A0000}"/>
    <cellStyle name="Total 10 18" xfId="2699" xr:uid="{00000000-0005-0000-0000-0000440A0000}"/>
    <cellStyle name="Total 10 19" xfId="2909" xr:uid="{00000000-0005-0000-0000-0000450A0000}"/>
    <cellStyle name="Total 10 2" xfId="965" xr:uid="{00000000-0005-0000-0000-0000460A0000}"/>
    <cellStyle name="Total 10 20" xfId="2942" xr:uid="{00000000-0005-0000-0000-0000470A0000}"/>
    <cellStyle name="Total 10 21" xfId="2982" xr:uid="{00000000-0005-0000-0000-0000480A0000}"/>
    <cellStyle name="Total 10 3" xfId="1160" xr:uid="{00000000-0005-0000-0000-0000490A0000}"/>
    <cellStyle name="Total 10 4" xfId="1212" xr:uid="{00000000-0005-0000-0000-00004A0A0000}"/>
    <cellStyle name="Total 10 5" xfId="1254" xr:uid="{00000000-0005-0000-0000-00004B0A0000}"/>
    <cellStyle name="Total 10 6" xfId="1276" xr:uid="{00000000-0005-0000-0000-00004C0A0000}"/>
    <cellStyle name="Total 10 7" xfId="1302" xr:uid="{00000000-0005-0000-0000-00004D0A0000}"/>
    <cellStyle name="Total 10 8" xfId="1316" xr:uid="{00000000-0005-0000-0000-00004E0A0000}"/>
    <cellStyle name="Total 10 9" xfId="1726" xr:uid="{00000000-0005-0000-0000-00004F0A0000}"/>
    <cellStyle name="Total 11" xfId="656" xr:uid="{00000000-0005-0000-0000-0000500A0000}"/>
    <cellStyle name="Total 11 10" xfId="1853" xr:uid="{00000000-0005-0000-0000-0000510A0000}"/>
    <cellStyle name="Total 11 11" xfId="1377" xr:uid="{00000000-0005-0000-0000-0000520A0000}"/>
    <cellStyle name="Total 11 12" xfId="1971" xr:uid="{00000000-0005-0000-0000-0000530A0000}"/>
    <cellStyle name="Total 11 13" xfId="1434" xr:uid="{00000000-0005-0000-0000-0000540A0000}"/>
    <cellStyle name="Total 11 14" xfId="2380" xr:uid="{00000000-0005-0000-0000-0000550A0000}"/>
    <cellStyle name="Total 11 15" xfId="2581" xr:uid="{00000000-0005-0000-0000-0000560A0000}"/>
    <cellStyle name="Total 11 16" xfId="2645" xr:uid="{00000000-0005-0000-0000-0000570A0000}"/>
    <cellStyle name="Total 11 17" xfId="2484" xr:uid="{00000000-0005-0000-0000-0000580A0000}"/>
    <cellStyle name="Total 11 18" xfId="2781" xr:uid="{00000000-0005-0000-0000-0000590A0000}"/>
    <cellStyle name="Total 11 19" xfId="2113" xr:uid="{00000000-0005-0000-0000-00005A0A0000}"/>
    <cellStyle name="Total 11 2" xfId="962" xr:uid="{00000000-0005-0000-0000-00005B0A0000}"/>
    <cellStyle name="Total 11 20" xfId="2790" xr:uid="{00000000-0005-0000-0000-00005C0A0000}"/>
    <cellStyle name="Total 11 21" xfId="2624" xr:uid="{00000000-0005-0000-0000-00005D0A0000}"/>
    <cellStyle name="Total 11 3" xfId="1158" xr:uid="{00000000-0005-0000-0000-00005E0A0000}"/>
    <cellStyle name="Total 11 4" xfId="1210" xr:uid="{00000000-0005-0000-0000-00005F0A0000}"/>
    <cellStyle name="Total 11 5" xfId="1252" xr:uid="{00000000-0005-0000-0000-0000600A0000}"/>
    <cellStyle name="Total 11 6" xfId="1275" xr:uid="{00000000-0005-0000-0000-0000610A0000}"/>
    <cellStyle name="Total 11 7" xfId="1301" xr:uid="{00000000-0005-0000-0000-0000620A0000}"/>
    <cellStyle name="Total 11 8" xfId="1315" xr:uid="{00000000-0005-0000-0000-0000630A0000}"/>
    <cellStyle name="Total 11 9" xfId="1716" xr:uid="{00000000-0005-0000-0000-0000640A0000}"/>
    <cellStyle name="Total 12" xfId="83" xr:uid="{00000000-0005-0000-0000-0000650A0000}"/>
    <cellStyle name="Total 12 10" xfId="2261" xr:uid="{00000000-0005-0000-0000-0000660A0000}"/>
    <cellStyle name="Total 12 11" xfId="2811" xr:uid="{00000000-0005-0000-0000-0000670A0000}"/>
    <cellStyle name="Total 12 12" xfId="2916" xr:uid="{00000000-0005-0000-0000-0000680A0000}"/>
    <cellStyle name="Total 12 13" xfId="2752" xr:uid="{00000000-0005-0000-0000-0000690A0000}"/>
    <cellStyle name="Total 12 14" xfId="2931" xr:uid="{00000000-0005-0000-0000-00006A0A0000}"/>
    <cellStyle name="Total 12 2" xfId="1615" xr:uid="{00000000-0005-0000-0000-00006B0A0000}"/>
    <cellStyle name="Total 12 3" xfId="1363" xr:uid="{00000000-0005-0000-0000-00006C0A0000}"/>
    <cellStyle name="Total 12 4" xfId="1934" xr:uid="{00000000-0005-0000-0000-00006D0A0000}"/>
    <cellStyle name="Total 12 5" xfId="1913" xr:uid="{00000000-0005-0000-0000-00006E0A0000}"/>
    <cellStyle name="Total 12 6" xfId="1858" xr:uid="{00000000-0005-0000-0000-00006F0A0000}"/>
    <cellStyle name="Total 12 7" xfId="2313" xr:uid="{00000000-0005-0000-0000-0000700A0000}"/>
    <cellStyle name="Total 12 8" xfId="2557" xr:uid="{00000000-0005-0000-0000-0000710A0000}"/>
    <cellStyle name="Total 12 9" xfId="2394" xr:uid="{00000000-0005-0000-0000-0000720A0000}"/>
    <cellStyle name="Total 13" xfId="724" xr:uid="{00000000-0005-0000-0000-0000730A0000}"/>
    <cellStyle name="Total 13 10" xfId="2854" xr:uid="{00000000-0005-0000-0000-0000740A0000}"/>
    <cellStyle name="Total 13 11" xfId="2903" xr:uid="{00000000-0005-0000-0000-0000750A0000}"/>
    <cellStyle name="Total 13 12" xfId="2951" xr:uid="{00000000-0005-0000-0000-0000760A0000}"/>
    <cellStyle name="Total 13 13" xfId="2976" xr:uid="{00000000-0005-0000-0000-0000770A0000}"/>
    <cellStyle name="Total 13 14" xfId="2996" xr:uid="{00000000-0005-0000-0000-0000780A0000}"/>
    <cellStyle name="Total 13 2" xfId="1807" xr:uid="{00000000-0005-0000-0000-0000790A0000}"/>
    <cellStyle name="Total 13 3" xfId="1930" xr:uid="{00000000-0005-0000-0000-00007A0A0000}"/>
    <cellStyle name="Total 13 4" xfId="1988" xr:uid="{00000000-0005-0000-0000-00007B0A0000}"/>
    <cellStyle name="Total 13 5" xfId="2010" xr:uid="{00000000-0005-0000-0000-00007C0A0000}"/>
    <cellStyle name="Total 13 6" xfId="2028" xr:uid="{00000000-0005-0000-0000-00007D0A0000}"/>
    <cellStyle name="Total 13 7" xfId="2572" xr:uid="{00000000-0005-0000-0000-00007E0A0000}"/>
    <cellStyle name="Total 13 8" xfId="2701" xr:uid="{00000000-0005-0000-0000-00007F0A0000}"/>
    <cellStyle name="Total 13 9" xfId="2778" xr:uid="{00000000-0005-0000-0000-0000800A0000}"/>
    <cellStyle name="Total 14" xfId="1680" xr:uid="{00000000-0005-0000-0000-0000810A0000}"/>
    <cellStyle name="Total 14 10" xfId="2829" xr:uid="{00000000-0005-0000-0000-0000820A0000}"/>
    <cellStyle name="Total 14 11" xfId="2894" xr:uid="{00000000-0005-0000-0000-0000830A0000}"/>
    <cellStyle name="Total 14 12" xfId="2648" xr:uid="{00000000-0005-0000-0000-0000840A0000}"/>
    <cellStyle name="Total 14 13" xfId="2906" xr:uid="{00000000-0005-0000-0000-0000850A0000}"/>
    <cellStyle name="Total 14 2" xfId="1369" xr:uid="{00000000-0005-0000-0000-0000860A0000}"/>
    <cellStyle name="Total 14 3" xfId="1539" xr:uid="{00000000-0005-0000-0000-0000870A0000}"/>
    <cellStyle name="Total 14 4" xfId="1903" xr:uid="{00000000-0005-0000-0000-0000880A0000}"/>
    <cellStyle name="Total 14 5" xfId="1459" xr:uid="{00000000-0005-0000-0000-0000890A0000}"/>
    <cellStyle name="Total 14 6" xfId="2309" xr:uid="{00000000-0005-0000-0000-00008A0A0000}"/>
    <cellStyle name="Total 14 7" xfId="2178" xr:uid="{00000000-0005-0000-0000-00008B0A0000}"/>
    <cellStyle name="Total 14 8" xfId="2290" xr:uid="{00000000-0005-0000-0000-00008C0A0000}"/>
    <cellStyle name="Total 14 9" xfId="2742" xr:uid="{00000000-0005-0000-0000-00008D0A0000}"/>
    <cellStyle name="Total 15" xfId="1507" xr:uid="{00000000-0005-0000-0000-00008E0A0000}"/>
    <cellStyle name="Total 15 10" xfId="2620" xr:uid="{00000000-0005-0000-0000-00008F0A0000}"/>
    <cellStyle name="Total 15 11" xfId="2924" xr:uid="{00000000-0005-0000-0000-0000900A0000}"/>
    <cellStyle name="Total 15 12" xfId="2835" xr:uid="{00000000-0005-0000-0000-0000910A0000}"/>
    <cellStyle name="Total 15 13" xfId="2150" xr:uid="{00000000-0005-0000-0000-0000920A0000}"/>
    <cellStyle name="Total 15 2" xfId="1856" xr:uid="{00000000-0005-0000-0000-0000930A0000}"/>
    <cellStyle name="Total 15 3" xfId="1323" xr:uid="{00000000-0005-0000-0000-0000940A0000}"/>
    <cellStyle name="Total 15 4" xfId="1890" xr:uid="{00000000-0005-0000-0000-0000950A0000}"/>
    <cellStyle name="Total 15 5" xfId="1981" xr:uid="{00000000-0005-0000-0000-0000960A0000}"/>
    <cellStyle name="Total 15 6" xfId="2265" xr:uid="{00000000-0005-0000-0000-0000970A0000}"/>
    <cellStyle name="Total 15 7" xfId="2482" xr:uid="{00000000-0005-0000-0000-0000980A0000}"/>
    <cellStyle name="Total 15 8" xfId="2677" xr:uid="{00000000-0005-0000-0000-0000990A0000}"/>
    <cellStyle name="Total 15 9" xfId="2755" xr:uid="{00000000-0005-0000-0000-00009A0A0000}"/>
    <cellStyle name="Total 16" xfId="2055" xr:uid="{00000000-0005-0000-0000-00009B0A0000}"/>
    <cellStyle name="Total 2" xfId="155" xr:uid="{00000000-0005-0000-0000-00009C0A0000}"/>
    <cellStyle name="Total 2 10" xfId="1374" xr:uid="{00000000-0005-0000-0000-00009D0A0000}"/>
    <cellStyle name="Total 2 11" xfId="1795" xr:uid="{00000000-0005-0000-0000-00009E0A0000}"/>
    <cellStyle name="Total 2 12" xfId="1897" xr:uid="{00000000-0005-0000-0000-00009F0A0000}"/>
    <cellStyle name="Total 2 13" xfId="1879" xr:uid="{00000000-0005-0000-0000-0000A00A0000}"/>
    <cellStyle name="Total 2 14" xfId="1454" xr:uid="{00000000-0005-0000-0000-0000A10A0000}"/>
    <cellStyle name="Total 2 15" xfId="2344" xr:uid="{00000000-0005-0000-0000-0000A20A0000}"/>
    <cellStyle name="Total 2 16" xfId="2467" xr:uid="{00000000-0005-0000-0000-0000A30A0000}"/>
    <cellStyle name="Total 2 17" xfId="2296" xr:uid="{00000000-0005-0000-0000-0000A40A0000}"/>
    <cellStyle name="Total 2 18" xfId="2600" xr:uid="{00000000-0005-0000-0000-0000A50A0000}"/>
    <cellStyle name="Total 2 19" xfId="2832" xr:uid="{00000000-0005-0000-0000-0000A60A0000}"/>
    <cellStyle name="Total 2 2" xfId="275" xr:uid="{00000000-0005-0000-0000-0000A70A0000}"/>
    <cellStyle name="Total 2 2 10" xfId="1448" xr:uid="{00000000-0005-0000-0000-0000A80A0000}"/>
    <cellStyle name="Total 2 2 11" xfId="1958" xr:uid="{00000000-0005-0000-0000-0000A90A0000}"/>
    <cellStyle name="Total 2 2 12" xfId="1869" xr:uid="{00000000-0005-0000-0000-0000AA0A0000}"/>
    <cellStyle name="Total 2 2 13" xfId="1328" xr:uid="{00000000-0005-0000-0000-0000AB0A0000}"/>
    <cellStyle name="Total 2 2 14" xfId="2328" xr:uid="{00000000-0005-0000-0000-0000AC0A0000}"/>
    <cellStyle name="Total 2 2 15" xfId="2212" xr:uid="{00000000-0005-0000-0000-0000AD0A0000}"/>
    <cellStyle name="Total 2 2 16" xfId="2093" xr:uid="{00000000-0005-0000-0000-0000AE0A0000}"/>
    <cellStyle name="Total 2 2 17" xfId="2200" xr:uid="{00000000-0005-0000-0000-0000AF0A0000}"/>
    <cellStyle name="Total 2 2 18" xfId="2636" xr:uid="{00000000-0005-0000-0000-0000B00A0000}"/>
    <cellStyle name="Total 2 2 19" xfId="2858" xr:uid="{00000000-0005-0000-0000-0000B10A0000}"/>
    <cellStyle name="Total 2 2 2" xfId="790" xr:uid="{00000000-0005-0000-0000-0000B20A0000}"/>
    <cellStyle name="Total 2 2 20" xfId="2658" xr:uid="{00000000-0005-0000-0000-0000B30A0000}"/>
    <cellStyle name="Total 2 2 21" xfId="2877" xr:uid="{00000000-0005-0000-0000-0000B40A0000}"/>
    <cellStyle name="Total 2 2 3" xfId="1062" xr:uid="{00000000-0005-0000-0000-0000B50A0000}"/>
    <cellStyle name="Total 2 2 4" xfId="1146" xr:uid="{00000000-0005-0000-0000-0000B60A0000}"/>
    <cellStyle name="Total 2 2 5" xfId="850" xr:uid="{00000000-0005-0000-0000-0000B70A0000}"/>
    <cellStyle name="Total 2 2 6" xfId="1094" xr:uid="{00000000-0005-0000-0000-0000B80A0000}"/>
    <cellStyle name="Total 2 2 7" xfId="822" xr:uid="{00000000-0005-0000-0000-0000B90A0000}"/>
    <cellStyle name="Total 2 2 8" xfId="1134" xr:uid="{00000000-0005-0000-0000-0000BA0A0000}"/>
    <cellStyle name="Total 2 2 9" xfId="1442" xr:uid="{00000000-0005-0000-0000-0000BB0A0000}"/>
    <cellStyle name="Total 2 20" xfId="2784" xr:uid="{00000000-0005-0000-0000-0000BC0A0000}"/>
    <cellStyle name="Total 2 21" xfId="2544" xr:uid="{00000000-0005-0000-0000-0000BD0A0000}"/>
    <cellStyle name="Total 2 22" xfId="2184" xr:uid="{00000000-0005-0000-0000-0000BE0A0000}"/>
    <cellStyle name="Total 2 3" xfId="745" xr:uid="{00000000-0005-0000-0000-0000BF0A0000}"/>
    <cellStyle name="Total 2 4" xfId="1039" xr:uid="{00000000-0005-0000-0000-0000C00A0000}"/>
    <cellStyle name="Total 2 5" xfId="944" xr:uid="{00000000-0005-0000-0000-0000C10A0000}"/>
    <cellStyle name="Total 2 6" xfId="749" xr:uid="{00000000-0005-0000-0000-0000C20A0000}"/>
    <cellStyle name="Total 2 7" xfId="1231" xr:uid="{00000000-0005-0000-0000-0000C30A0000}"/>
    <cellStyle name="Total 2 8" xfId="954" xr:uid="{00000000-0005-0000-0000-0000C40A0000}"/>
    <cellStyle name="Total 2 9" xfId="1312" xr:uid="{00000000-0005-0000-0000-0000C50A0000}"/>
    <cellStyle name="Total 3" xfId="237" xr:uid="{00000000-0005-0000-0000-0000C60A0000}"/>
    <cellStyle name="Total 3 10" xfId="1600" xr:uid="{00000000-0005-0000-0000-0000C70A0000}"/>
    <cellStyle name="Total 3 11" xfId="1848" xr:uid="{00000000-0005-0000-0000-0000C80A0000}"/>
    <cellStyle name="Total 3 12" xfId="1514" xr:uid="{00000000-0005-0000-0000-0000C90A0000}"/>
    <cellStyle name="Total 3 13" xfId="1336" xr:uid="{00000000-0005-0000-0000-0000CA0A0000}"/>
    <cellStyle name="Total 3 14" xfId="2325" xr:uid="{00000000-0005-0000-0000-0000CB0A0000}"/>
    <cellStyle name="Total 3 15" xfId="2275" xr:uid="{00000000-0005-0000-0000-0000CC0A0000}"/>
    <cellStyle name="Total 3 16" xfId="2278" xr:uid="{00000000-0005-0000-0000-0000CD0A0000}"/>
    <cellStyle name="Total 3 17" xfId="2458" xr:uid="{00000000-0005-0000-0000-0000CE0A0000}"/>
    <cellStyle name="Total 3 18" xfId="2599" xr:uid="{00000000-0005-0000-0000-0000CF0A0000}"/>
    <cellStyle name="Total 3 19" xfId="2875" xr:uid="{00000000-0005-0000-0000-0000D00A0000}"/>
    <cellStyle name="Total 3 2" xfId="772" xr:uid="{00000000-0005-0000-0000-0000D10A0000}"/>
    <cellStyle name="Total 3 20" xfId="2718" xr:uid="{00000000-0005-0000-0000-0000D20A0000}"/>
    <cellStyle name="Total 3 21" xfId="2312" xr:uid="{00000000-0005-0000-0000-0000D30A0000}"/>
    <cellStyle name="Total 3 3" xfId="801" xr:uid="{00000000-0005-0000-0000-0000D40A0000}"/>
    <cellStyle name="Total 3 4" xfId="953" xr:uid="{00000000-0005-0000-0000-0000D50A0000}"/>
    <cellStyle name="Total 3 5" xfId="1041" xr:uid="{00000000-0005-0000-0000-0000D60A0000}"/>
    <cellStyle name="Total 3 6" xfId="1247" xr:uid="{00000000-0005-0000-0000-0000D70A0000}"/>
    <cellStyle name="Total 3 7" xfId="1141" xr:uid="{00000000-0005-0000-0000-0000D80A0000}"/>
    <cellStyle name="Total 3 8" xfId="1273" xr:uid="{00000000-0005-0000-0000-0000D90A0000}"/>
    <cellStyle name="Total 3 9" xfId="1414" xr:uid="{00000000-0005-0000-0000-0000DA0A0000}"/>
    <cellStyle name="Total 4" xfId="256" xr:uid="{00000000-0005-0000-0000-0000DB0A0000}"/>
    <cellStyle name="Total 4 10" xfId="1588" xr:uid="{00000000-0005-0000-0000-0000DC0A0000}"/>
    <cellStyle name="Total 4 11" xfId="1923" xr:uid="{00000000-0005-0000-0000-0000DD0A0000}"/>
    <cellStyle name="Total 4 12" xfId="1743" xr:uid="{00000000-0005-0000-0000-0000DE0A0000}"/>
    <cellStyle name="Total 4 13" xfId="1365" xr:uid="{00000000-0005-0000-0000-0000DF0A0000}"/>
    <cellStyle name="Total 4 14" xfId="2121" xr:uid="{00000000-0005-0000-0000-0000E00A0000}"/>
    <cellStyle name="Total 4 15" xfId="2080" xr:uid="{00000000-0005-0000-0000-0000E10A0000}"/>
    <cellStyle name="Total 4 16" xfId="2607" xr:uid="{00000000-0005-0000-0000-0000E20A0000}"/>
    <cellStyle name="Total 4 17" xfId="2681" xr:uid="{00000000-0005-0000-0000-0000E30A0000}"/>
    <cellStyle name="Total 4 18" xfId="2850" xr:uid="{00000000-0005-0000-0000-0000E40A0000}"/>
    <cellStyle name="Total 4 19" xfId="2700" xr:uid="{00000000-0005-0000-0000-0000E50A0000}"/>
    <cellStyle name="Total 4 2" xfId="783" xr:uid="{00000000-0005-0000-0000-0000E60A0000}"/>
    <cellStyle name="Total 4 20" xfId="2864" xr:uid="{00000000-0005-0000-0000-0000E70A0000}"/>
    <cellStyle name="Total 4 21" xfId="2932" xr:uid="{00000000-0005-0000-0000-0000E80A0000}"/>
    <cellStyle name="Total 4 3" xfId="740" xr:uid="{00000000-0005-0000-0000-0000E90A0000}"/>
    <cellStyle name="Total 4 4" xfId="1142" xr:uid="{00000000-0005-0000-0000-0000EA0A0000}"/>
    <cellStyle name="Total 4 5" xfId="1113" xr:uid="{00000000-0005-0000-0000-0000EB0A0000}"/>
    <cellStyle name="Total 4 6" xfId="767" xr:uid="{00000000-0005-0000-0000-0000EC0A0000}"/>
    <cellStyle name="Total 4 7" xfId="1087" xr:uid="{00000000-0005-0000-0000-0000ED0A0000}"/>
    <cellStyle name="Total 4 8" xfId="1202" xr:uid="{00000000-0005-0000-0000-0000EE0A0000}"/>
    <cellStyle name="Total 4 9" xfId="1428" xr:uid="{00000000-0005-0000-0000-0000EF0A0000}"/>
    <cellStyle name="Total 5" xfId="306" xr:uid="{00000000-0005-0000-0000-0000F00A0000}"/>
    <cellStyle name="Total 6" xfId="399" xr:uid="{00000000-0005-0000-0000-0000F10A0000}"/>
    <cellStyle name="Total 6 10" xfId="1902" xr:uid="{00000000-0005-0000-0000-0000F20A0000}"/>
    <cellStyle name="Total 6 11" xfId="1463" xr:uid="{00000000-0005-0000-0000-0000F30A0000}"/>
    <cellStyle name="Total 6 12" xfId="1467" xr:uid="{00000000-0005-0000-0000-0000F40A0000}"/>
    <cellStyle name="Total 6 13" xfId="1486" xr:uid="{00000000-0005-0000-0000-0000F50A0000}"/>
    <cellStyle name="Total 6 14" xfId="2438" xr:uid="{00000000-0005-0000-0000-0000F60A0000}"/>
    <cellStyle name="Total 6 15" xfId="2038" xr:uid="{00000000-0005-0000-0000-0000F70A0000}"/>
    <cellStyle name="Total 6 16" xfId="2227" xr:uid="{00000000-0005-0000-0000-0000F80A0000}"/>
    <cellStyle name="Total 6 17" xfId="2826" xr:uid="{00000000-0005-0000-0000-0000F90A0000}"/>
    <cellStyle name="Total 6 18" xfId="2273" xr:uid="{00000000-0005-0000-0000-0000FA0A0000}"/>
    <cellStyle name="Total 6 19" xfId="2920" xr:uid="{00000000-0005-0000-0000-0000FB0A0000}"/>
    <cellStyle name="Total 6 2" xfId="604" xr:uid="{00000000-0005-0000-0000-0000FC0A0000}"/>
    <cellStyle name="Total 6 2 10" xfId="1450" xr:uid="{00000000-0005-0000-0000-0000FD0A0000}"/>
    <cellStyle name="Total 6 2 11" xfId="1688" xr:uid="{00000000-0005-0000-0000-0000FE0A0000}"/>
    <cellStyle name="Total 6 2 12" xfId="1611" xr:uid="{00000000-0005-0000-0000-0000FF0A0000}"/>
    <cellStyle name="Total 6 2 13" xfId="1962" xr:uid="{00000000-0005-0000-0000-0000000B0000}"/>
    <cellStyle name="Total 6 2 14" xfId="2253" xr:uid="{00000000-0005-0000-0000-0000010B0000}"/>
    <cellStyle name="Total 6 2 15" xfId="2509" xr:uid="{00000000-0005-0000-0000-0000020B0000}"/>
    <cellStyle name="Total 6 2 16" xfId="2506" xr:uid="{00000000-0005-0000-0000-0000030B0000}"/>
    <cellStyle name="Total 6 2 17" xfId="2747" xr:uid="{00000000-0005-0000-0000-0000040B0000}"/>
    <cellStyle name="Total 6 2 18" xfId="2801" xr:uid="{00000000-0005-0000-0000-0000050B0000}"/>
    <cellStyle name="Total 6 2 19" xfId="2188" xr:uid="{00000000-0005-0000-0000-0000060B0000}"/>
    <cellStyle name="Total 6 2 2" xfId="934" xr:uid="{00000000-0005-0000-0000-0000070B0000}"/>
    <cellStyle name="Total 6 2 20" xfId="2914" xr:uid="{00000000-0005-0000-0000-0000080B0000}"/>
    <cellStyle name="Total 6 2 21" xfId="2943" xr:uid="{00000000-0005-0000-0000-0000090B0000}"/>
    <cellStyle name="Total 6 2 3" xfId="1129" xr:uid="{00000000-0005-0000-0000-00000A0B0000}"/>
    <cellStyle name="Total 6 2 4" xfId="873" xr:uid="{00000000-0005-0000-0000-00000B0B0000}"/>
    <cellStyle name="Total 6 2 5" xfId="1235" xr:uid="{00000000-0005-0000-0000-00000C0B0000}"/>
    <cellStyle name="Total 6 2 6" xfId="839" xr:uid="{00000000-0005-0000-0000-00000D0B0000}"/>
    <cellStyle name="Total 6 2 7" xfId="1292" xr:uid="{00000000-0005-0000-0000-00000E0B0000}"/>
    <cellStyle name="Total 6 2 8" xfId="1299" xr:uid="{00000000-0005-0000-0000-00000F0B0000}"/>
    <cellStyle name="Total 6 2 9" xfId="1672" xr:uid="{00000000-0005-0000-0000-0000100B0000}"/>
    <cellStyle name="Total 6 20" xfId="2978" xr:uid="{00000000-0005-0000-0000-0000110B0000}"/>
    <cellStyle name="Total 6 3" xfId="847" xr:uid="{00000000-0005-0000-0000-0000120B0000}"/>
    <cellStyle name="Total 6 4" xfId="713" xr:uid="{00000000-0005-0000-0000-0000130B0000}"/>
    <cellStyle name="Total 6 5" xfId="1060" xr:uid="{00000000-0005-0000-0000-0000140B0000}"/>
    <cellStyle name="Total 6 6" xfId="1114" xr:uid="{00000000-0005-0000-0000-0000150B0000}"/>
    <cellStyle name="Total 6 7" xfId="1208" xr:uid="{00000000-0005-0000-0000-0000160B0000}"/>
    <cellStyle name="Total 6 8" xfId="766" xr:uid="{00000000-0005-0000-0000-0000170B0000}"/>
    <cellStyle name="Total 6 9" xfId="1502" xr:uid="{00000000-0005-0000-0000-0000180B0000}"/>
    <cellStyle name="Total 7" xfId="505" xr:uid="{00000000-0005-0000-0000-0000190B0000}"/>
    <cellStyle name="Total 7 10" xfId="1852" xr:uid="{00000000-0005-0000-0000-00001A0B0000}"/>
    <cellStyle name="Total 7 11" xfId="1920" xr:uid="{00000000-0005-0000-0000-00001B0B0000}"/>
    <cellStyle name="Total 7 12" xfId="1687" xr:uid="{00000000-0005-0000-0000-00001C0B0000}"/>
    <cellStyle name="Total 7 13" xfId="1986" xr:uid="{00000000-0005-0000-0000-00001D0B0000}"/>
    <cellStyle name="Total 7 14" xfId="2262" xr:uid="{00000000-0005-0000-0000-00001E0B0000}"/>
    <cellStyle name="Total 7 15" xfId="2562" xr:uid="{00000000-0005-0000-0000-00001F0B0000}"/>
    <cellStyle name="Total 7 16" xfId="2549" xr:uid="{00000000-0005-0000-0000-0000200B0000}"/>
    <cellStyle name="Total 7 17" xfId="2046" xr:uid="{00000000-0005-0000-0000-0000210B0000}"/>
    <cellStyle name="Total 7 18" xfId="2741" xr:uid="{00000000-0005-0000-0000-0000220B0000}"/>
    <cellStyle name="Total 7 19" xfId="2206" xr:uid="{00000000-0005-0000-0000-0000230B0000}"/>
    <cellStyle name="Total 7 2" xfId="886" xr:uid="{00000000-0005-0000-0000-0000240B0000}"/>
    <cellStyle name="Total 7 20" xfId="2231" xr:uid="{00000000-0005-0000-0000-0000250B0000}"/>
    <cellStyle name="Total 7 21" xfId="2758" xr:uid="{00000000-0005-0000-0000-0000260B0000}"/>
    <cellStyle name="Total 7 3" xfId="1080" xr:uid="{00000000-0005-0000-0000-0000270B0000}"/>
    <cellStyle name="Total 7 4" xfId="1061" xr:uid="{00000000-0005-0000-0000-0000280B0000}"/>
    <cellStyle name="Total 7 5" xfId="921" xr:uid="{00000000-0005-0000-0000-0000290B0000}"/>
    <cellStyle name="Total 7 6" xfId="1066" xr:uid="{00000000-0005-0000-0000-00002A0B0000}"/>
    <cellStyle name="Total 7 7" xfId="1097" xr:uid="{00000000-0005-0000-0000-00002B0B0000}"/>
    <cellStyle name="Total 7 8" xfId="1314" xr:uid="{00000000-0005-0000-0000-00002C0B0000}"/>
    <cellStyle name="Total 7 9" xfId="1573" xr:uid="{00000000-0005-0000-0000-00002D0B0000}"/>
    <cellStyle name="Total 8" xfId="619" xr:uid="{00000000-0005-0000-0000-00002E0B0000}"/>
    <cellStyle name="Total 8 10" xfId="1674" xr:uid="{00000000-0005-0000-0000-00002F0B0000}"/>
    <cellStyle name="Total 8 11" xfId="1974" xr:uid="{00000000-0005-0000-0000-0000300B0000}"/>
    <cellStyle name="Total 8 12" xfId="1403" xr:uid="{00000000-0005-0000-0000-0000310B0000}"/>
    <cellStyle name="Total 8 13" xfId="2007" xr:uid="{00000000-0005-0000-0000-0000320B0000}"/>
    <cellStyle name="Total 8 14" xfId="2614" xr:uid="{00000000-0005-0000-0000-0000330B0000}"/>
    <cellStyle name="Total 8 15" xfId="2147" xr:uid="{00000000-0005-0000-0000-0000340B0000}"/>
    <cellStyle name="Total 8 16" xfId="2260" xr:uid="{00000000-0005-0000-0000-0000350B0000}"/>
    <cellStyle name="Total 8 17" xfId="2332" xr:uid="{00000000-0005-0000-0000-0000360B0000}"/>
    <cellStyle name="Total 8 18" xfId="2516" xr:uid="{00000000-0005-0000-0000-0000370B0000}"/>
    <cellStyle name="Total 8 19" xfId="2049" xr:uid="{00000000-0005-0000-0000-0000380B0000}"/>
    <cellStyle name="Total 8 2" xfId="942" xr:uid="{00000000-0005-0000-0000-0000390B0000}"/>
    <cellStyle name="Total 8 20" xfId="2852" xr:uid="{00000000-0005-0000-0000-00003A0B0000}"/>
    <cellStyle name="Total 8 21" xfId="2804" xr:uid="{00000000-0005-0000-0000-00003B0B0000}"/>
    <cellStyle name="Total 8 3" xfId="1137" xr:uid="{00000000-0005-0000-0000-00003C0B0000}"/>
    <cellStyle name="Total 8 4" xfId="1188" xr:uid="{00000000-0005-0000-0000-00003D0B0000}"/>
    <cellStyle name="Total 8 5" xfId="1240" xr:uid="{00000000-0005-0000-0000-00003E0B0000}"/>
    <cellStyle name="Total 8 6" xfId="1270" xr:uid="{00000000-0005-0000-0000-00003F0B0000}"/>
    <cellStyle name="Total 8 7" xfId="1294" xr:uid="{00000000-0005-0000-0000-0000400B0000}"/>
    <cellStyle name="Total 8 8" xfId="1286" xr:uid="{00000000-0005-0000-0000-0000410B0000}"/>
    <cellStyle name="Total 8 9" xfId="1684" xr:uid="{00000000-0005-0000-0000-0000420B0000}"/>
    <cellStyle name="Total 9" xfId="665" xr:uid="{00000000-0005-0000-0000-0000430B0000}"/>
    <cellStyle name="Total 9 10" xfId="1622" xr:uid="{00000000-0005-0000-0000-0000440B0000}"/>
    <cellStyle name="Total 9 11" xfId="1901" xr:uid="{00000000-0005-0000-0000-0000450B0000}"/>
    <cellStyle name="Total 9 12" xfId="1994" xr:uid="{00000000-0005-0000-0000-0000460B0000}"/>
    <cellStyle name="Total 9 13" xfId="2015" xr:uid="{00000000-0005-0000-0000-0000470B0000}"/>
    <cellStyle name="Total 9 14" xfId="2474" xr:uid="{00000000-0005-0000-0000-0000480B0000}"/>
    <cellStyle name="Total 9 15" xfId="2642" xr:uid="{00000000-0005-0000-0000-0000490B0000}"/>
    <cellStyle name="Total 9 16" xfId="2738" xr:uid="{00000000-0005-0000-0000-00004A0B0000}"/>
    <cellStyle name="Total 9 17" xfId="2717" xr:uid="{00000000-0005-0000-0000-00004B0B0000}"/>
    <cellStyle name="Total 9 18" xfId="2493" xr:uid="{00000000-0005-0000-0000-00004C0B0000}"/>
    <cellStyle name="Total 9 19" xfId="2946" xr:uid="{00000000-0005-0000-0000-00004D0B0000}"/>
    <cellStyle name="Total 9 2" xfId="967" xr:uid="{00000000-0005-0000-0000-00004E0B0000}"/>
    <cellStyle name="Total 9 20" xfId="2956" xr:uid="{00000000-0005-0000-0000-00004F0B0000}"/>
    <cellStyle name="Total 9 21" xfId="2983" xr:uid="{00000000-0005-0000-0000-0000500B0000}"/>
    <cellStyle name="Total 9 3" xfId="1163" xr:uid="{00000000-0005-0000-0000-0000510B0000}"/>
    <cellStyle name="Total 9 4" xfId="1213" xr:uid="{00000000-0005-0000-0000-0000520B0000}"/>
    <cellStyle name="Total 9 5" xfId="1255" xr:uid="{00000000-0005-0000-0000-0000530B0000}"/>
    <cellStyle name="Total 9 6" xfId="1277" xr:uid="{00000000-0005-0000-0000-0000540B0000}"/>
    <cellStyle name="Total 9 7" xfId="1303" xr:uid="{00000000-0005-0000-0000-0000550B0000}"/>
    <cellStyle name="Total 9 8" xfId="1317" xr:uid="{00000000-0005-0000-0000-0000560B0000}"/>
    <cellStyle name="Total 9 9" xfId="1731" xr:uid="{00000000-0005-0000-0000-0000570B0000}"/>
    <cellStyle name="Warning Text" xfId="14" builtinId="11" customBuiltin="1"/>
    <cellStyle name="Warning Text 10" xfId="84" xr:uid="{00000000-0005-0000-0000-0000590B0000}"/>
    <cellStyle name="Warning Text 11" xfId="1809" xr:uid="{00000000-0005-0000-0000-00005A0B0000}"/>
    <cellStyle name="Warning Text 12" xfId="1762" xr:uid="{00000000-0005-0000-0000-00005B0B0000}"/>
    <cellStyle name="Warning Text 13" xfId="1638" xr:uid="{00000000-0005-0000-0000-00005C0B0000}"/>
    <cellStyle name="Warning Text 2" xfId="238" xr:uid="{00000000-0005-0000-0000-00005D0B0000}"/>
    <cellStyle name="Warning Text 3" xfId="303" xr:uid="{00000000-0005-0000-0000-00005E0B0000}"/>
    <cellStyle name="Warning Text 4" xfId="400" xr:uid="{00000000-0005-0000-0000-00005F0B0000}"/>
    <cellStyle name="Warning Text 5" xfId="517" xr:uid="{00000000-0005-0000-0000-0000600B0000}"/>
    <cellStyle name="Warning Text 6" xfId="344" xr:uid="{00000000-0005-0000-0000-0000610B0000}"/>
    <cellStyle name="Warning Text 7" xfId="600" xr:uid="{00000000-0005-0000-0000-0000620B0000}"/>
    <cellStyle name="Warning Text 8" xfId="674" xr:uid="{00000000-0005-0000-0000-0000630B0000}"/>
    <cellStyle name="Warning Text 9" xfId="544" xr:uid="{00000000-0005-0000-0000-0000640B0000}"/>
    <cellStyle name="Wrap" xfId="137" xr:uid="{00000000-0005-0000-0000-0000650B0000}"/>
    <cellStyle name="Wrap 2" xfId="179" xr:uid="{00000000-0005-0000-0000-0000660B0000}"/>
    <cellStyle name="Wrap 2 10" xfId="1327" xr:uid="{00000000-0005-0000-0000-0000670B0000}"/>
    <cellStyle name="Wrap 2 11" xfId="1474" xr:uid="{00000000-0005-0000-0000-0000680B0000}"/>
    <cellStyle name="Wrap 2 12" xfId="2103" xr:uid="{00000000-0005-0000-0000-0000690B0000}"/>
    <cellStyle name="Wrap 2 13" xfId="2468" xr:uid="{00000000-0005-0000-0000-00006A0B0000}"/>
    <cellStyle name="Wrap 2 14" xfId="2632" xr:uid="{00000000-0005-0000-0000-00006B0B0000}"/>
    <cellStyle name="Wrap 2 15" xfId="2208" xr:uid="{00000000-0005-0000-0000-00006C0B0000}"/>
    <cellStyle name="Wrap 2 16" xfId="2117" xr:uid="{00000000-0005-0000-0000-00006D0B0000}"/>
    <cellStyle name="Wrap 2 17" xfId="2834" xr:uid="{00000000-0005-0000-0000-00006E0B0000}"/>
    <cellStyle name="Wrap 2 18" xfId="2414" xr:uid="{00000000-0005-0000-0000-00006F0B0000}"/>
    <cellStyle name="Wrap 2 19" xfId="2337" xr:uid="{00000000-0005-0000-0000-0000700B0000}"/>
    <cellStyle name="Wrap 2 2" xfId="287" xr:uid="{00000000-0005-0000-0000-0000710B0000}"/>
    <cellStyle name="Wrap 2 2 10" xfId="1919" xr:uid="{00000000-0005-0000-0000-0000720B0000}"/>
    <cellStyle name="Wrap 2 2 11" xfId="2371" xr:uid="{00000000-0005-0000-0000-0000730B0000}"/>
    <cellStyle name="Wrap 2 2 12" xfId="2131" xr:uid="{00000000-0005-0000-0000-0000740B0000}"/>
    <cellStyle name="Wrap 2 2 13" xfId="2251" xr:uid="{00000000-0005-0000-0000-0000750B0000}"/>
    <cellStyle name="Wrap 2 2 14" xfId="2305" xr:uid="{00000000-0005-0000-0000-0000760B0000}"/>
    <cellStyle name="Wrap 2 2 15" xfId="2761" xr:uid="{00000000-0005-0000-0000-0000770B0000}"/>
    <cellStyle name="Wrap 2 2 16" xfId="2637" xr:uid="{00000000-0005-0000-0000-0000780B0000}"/>
    <cellStyle name="Wrap 2 2 17" xfId="2483" xr:uid="{00000000-0005-0000-0000-0000790B0000}"/>
    <cellStyle name="Wrap 2 2 18" xfId="2512" xr:uid="{00000000-0005-0000-0000-00007A0B0000}"/>
    <cellStyle name="Wrap 2 2 2" xfId="835" xr:uid="{00000000-0005-0000-0000-00007B0B0000}"/>
    <cellStyle name="Wrap 2 2 3" xfId="1018" xr:uid="{00000000-0005-0000-0000-00007C0B0000}"/>
    <cellStyle name="Wrap 2 2 4" xfId="1091" xr:uid="{00000000-0005-0000-0000-00007D0B0000}"/>
    <cellStyle name="Wrap 2 2 5" xfId="981" xr:uid="{00000000-0005-0000-0000-00007E0B0000}"/>
    <cellStyle name="Wrap 2 2 6" xfId="1298" xr:uid="{00000000-0005-0000-0000-00007F0B0000}"/>
    <cellStyle name="Wrap 2 2 7" xfId="1663" xr:uid="{00000000-0005-0000-0000-0000800B0000}"/>
    <cellStyle name="Wrap 2 2 8" xfId="1706" xr:uid="{00000000-0005-0000-0000-0000810B0000}"/>
    <cellStyle name="Wrap 2 2 9" xfId="1911" xr:uid="{00000000-0005-0000-0000-0000820B0000}"/>
    <cellStyle name="Wrap 2 3" xfId="893" xr:uid="{00000000-0005-0000-0000-0000830B0000}"/>
    <cellStyle name="Wrap 2 4" xfId="1071" xr:uid="{00000000-0005-0000-0000-0000840B0000}"/>
    <cellStyle name="Wrap 2 5" xfId="894" xr:uid="{00000000-0005-0000-0000-0000850B0000}"/>
    <cellStyle name="Wrap 2 6" xfId="1154" xr:uid="{00000000-0005-0000-0000-0000860B0000}"/>
    <cellStyle name="Wrap 2 7" xfId="1133" xr:uid="{00000000-0005-0000-0000-0000870B0000}"/>
    <cellStyle name="Wrap 2 8" xfId="1392" xr:uid="{00000000-0005-0000-0000-0000880B0000}"/>
    <cellStyle name="Wrap 2 9" xfId="1883" xr:uid="{00000000-0005-0000-0000-0000890B0000}"/>
    <cellStyle name="Wrap 3" xfId="268" xr:uid="{00000000-0005-0000-0000-00008A0B0000}"/>
    <cellStyle name="Wrap 3 10" xfId="1415" xr:uid="{00000000-0005-0000-0000-00008B0B0000}"/>
    <cellStyle name="Wrap 3 11" xfId="2120" xr:uid="{00000000-0005-0000-0000-00008C0B0000}"/>
    <cellStyle name="Wrap 3 12" xfId="2303" xr:uid="{00000000-0005-0000-0000-00008D0B0000}"/>
    <cellStyle name="Wrap 3 13" xfId="2429" xr:uid="{00000000-0005-0000-0000-00008E0B0000}"/>
    <cellStyle name="Wrap 3 14" xfId="2031" xr:uid="{00000000-0005-0000-0000-00008F0B0000}"/>
    <cellStyle name="Wrap 3 15" xfId="2748" xr:uid="{00000000-0005-0000-0000-0000900B0000}"/>
    <cellStyle name="Wrap 3 16" xfId="2770" xr:uid="{00000000-0005-0000-0000-0000910B0000}"/>
    <cellStyle name="Wrap 3 17" xfId="2735" xr:uid="{00000000-0005-0000-0000-0000920B0000}"/>
    <cellStyle name="Wrap 3 18" xfId="2726" xr:uid="{00000000-0005-0000-0000-0000930B0000}"/>
    <cellStyle name="Wrap 3 2" xfId="852" xr:uid="{00000000-0005-0000-0000-0000940B0000}"/>
    <cellStyle name="Wrap 3 3" xfId="983" xr:uid="{00000000-0005-0000-0000-0000950B0000}"/>
    <cellStyle name="Wrap 3 4" xfId="1140" xr:uid="{00000000-0005-0000-0000-0000960B0000}"/>
    <cellStyle name="Wrap 3 5" xfId="1015" xr:uid="{00000000-0005-0000-0000-0000970B0000}"/>
    <cellStyle name="Wrap 3 6" xfId="902" xr:uid="{00000000-0005-0000-0000-0000980B0000}"/>
    <cellStyle name="Wrap 3 7" xfId="1444" xr:uid="{00000000-0005-0000-0000-0000990B0000}"/>
    <cellStyle name="Wrap 3 8" xfId="1417" xr:uid="{00000000-0005-0000-0000-00009A0B0000}"/>
    <cellStyle name="Wrap 3 9" xfId="1963" xr:uid="{00000000-0005-0000-0000-00009B0B0000}"/>
    <cellStyle name="Wrap 4" xfId="959" xr:uid="{00000000-0005-0000-0000-00009C0B0000}"/>
    <cellStyle name="Wrap 5" xfId="1341" xr:uid="{00000000-0005-0000-0000-00009D0B0000}"/>
    <cellStyle name="Wrap Bold" xfId="138" xr:uid="{00000000-0005-0000-0000-00009E0B0000}"/>
    <cellStyle name="Wrap Bold 2" xfId="269" xr:uid="{00000000-0005-0000-0000-00009F0B0000}"/>
    <cellStyle name="Wrap Bold 2 10" xfId="1906" xr:uid="{00000000-0005-0000-0000-0000A00B0000}"/>
    <cellStyle name="Wrap Bold 2 11" xfId="1877" xr:uid="{00000000-0005-0000-0000-0000A10B0000}"/>
    <cellStyle name="Wrap Bold 2 12" xfId="2177" xr:uid="{00000000-0005-0000-0000-0000A20B0000}"/>
    <cellStyle name="Wrap Bold 2 13" xfId="2316" xr:uid="{00000000-0005-0000-0000-0000A30B0000}"/>
    <cellStyle name="Wrap Bold 2 14" xfId="2335" xr:uid="{00000000-0005-0000-0000-0000A40B0000}"/>
    <cellStyle name="Wrap Bold 2 15" xfId="2153" xr:uid="{00000000-0005-0000-0000-0000A50B0000}"/>
    <cellStyle name="Wrap Bold 2 16" xfId="2389" xr:uid="{00000000-0005-0000-0000-0000A60B0000}"/>
    <cellStyle name="Wrap Bold 2 17" xfId="2390" xr:uid="{00000000-0005-0000-0000-0000A70B0000}"/>
    <cellStyle name="Wrap Bold 2 18" xfId="2671" xr:uid="{00000000-0005-0000-0000-0000A80B0000}"/>
    <cellStyle name="Wrap Bold 2 19" xfId="2901" xr:uid="{00000000-0005-0000-0000-0000A90B0000}"/>
    <cellStyle name="Wrap Bold 2 2" xfId="785" xr:uid="{00000000-0005-0000-0000-0000AA0B0000}"/>
    <cellStyle name="Wrap Bold 2 20" xfId="2891" xr:uid="{00000000-0005-0000-0000-0000AB0B0000}"/>
    <cellStyle name="Wrap Bold 2 3" xfId="837" xr:uid="{00000000-0005-0000-0000-0000AC0B0000}"/>
    <cellStyle name="Wrap Bold 2 4" xfId="1196" xr:uid="{00000000-0005-0000-0000-0000AD0B0000}"/>
    <cellStyle name="Wrap Bold 2 5" xfId="1047" xr:uid="{00000000-0005-0000-0000-0000AE0B0000}"/>
    <cellStyle name="Wrap Bold 2 6" xfId="1436" xr:uid="{00000000-0005-0000-0000-0000AF0B0000}"/>
    <cellStyle name="Wrap Bold 2 7" xfId="1379" xr:uid="{00000000-0005-0000-0000-0000B00B0000}"/>
    <cellStyle name="Wrap Bold 2 8" xfId="1330" xr:uid="{00000000-0005-0000-0000-0000B10B0000}"/>
    <cellStyle name="Wrap Bold 2 9" xfId="1394" xr:uid="{00000000-0005-0000-0000-0000B20B0000}"/>
    <cellStyle name="Wrap Bold 3" xfId="1385" xr:uid="{00000000-0005-0000-0000-0000B30B0000}"/>
    <cellStyle name="Wrap Bold 4" xfId="2462" xr:uid="{00000000-0005-0000-0000-0000B40B0000}"/>
    <cellStyle name="Wrap Bold 5" xfId="2749" xr:uid="{00000000-0005-0000-0000-0000B50B0000}"/>
    <cellStyle name="Wrap Bold 6" xfId="2102" xr:uid="{00000000-0005-0000-0000-0000B60B0000}"/>
    <cellStyle name="Wrap Title" xfId="139" xr:uid="{00000000-0005-0000-0000-0000B70B0000}"/>
    <cellStyle name="Wrap_NTS99-~11" xfId="140" xr:uid="{00000000-0005-0000-0000-0000B80B0000}"/>
  </cellStyles>
  <dxfs count="31">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s>
  <tableStyles count="0" defaultTableStyle="TableStyleMedium2" defaultPivotStyle="PivotStyleLight16"/>
  <colors>
    <mruColors>
      <color rgb="FF008000"/>
      <color rgb="FF7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13606</xdr:colOff>
      <xdr:row>13</xdr:row>
      <xdr:rowOff>0</xdr:rowOff>
    </xdr:from>
    <xdr:to>
      <xdr:col>4</xdr:col>
      <xdr:colOff>272142</xdr:colOff>
      <xdr:row>14</xdr:row>
      <xdr:rowOff>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147206" y="2914650"/>
          <a:ext cx="258536" cy="209550"/>
          <a:chOff x="2163535" y="2653393"/>
          <a:chExt cx="258536" cy="204107"/>
        </a:xfrm>
      </xdr:grpSpPr>
      <xdr:sp macro="" textlink="">
        <xdr:nvSpPr>
          <xdr:cNvPr id="3" name="Oval 2">
            <a:extLst>
              <a:ext uri="{FF2B5EF4-FFF2-40B4-BE49-F238E27FC236}">
                <a16:creationId xmlns:a16="http://schemas.microsoft.com/office/drawing/2014/main" id="{00000000-0008-0000-0000-00000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a:t>
            </a:r>
          </a:p>
        </xdr:txBody>
      </xdr:sp>
    </xdr:grpSp>
    <xdr:clientData/>
  </xdr:twoCellAnchor>
  <xdr:twoCellAnchor>
    <xdr:from>
      <xdr:col>4</xdr:col>
      <xdr:colOff>16329</xdr:colOff>
      <xdr:row>13</xdr:row>
      <xdr:rowOff>193221</xdr:rowOff>
    </xdr:from>
    <xdr:to>
      <xdr:col>4</xdr:col>
      <xdr:colOff>274865</xdr:colOff>
      <xdr:row>14</xdr:row>
      <xdr:rowOff>193221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2149929" y="3107871"/>
          <a:ext cx="258536" cy="209550"/>
          <a:chOff x="2163535" y="2653393"/>
          <a:chExt cx="258536" cy="204107"/>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2</a:t>
            </a:r>
          </a:p>
        </xdr:txBody>
      </xdr:sp>
    </xdr:grpSp>
    <xdr:clientData/>
  </xdr:twoCellAnchor>
  <xdr:twoCellAnchor>
    <xdr:from>
      <xdr:col>4</xdr:col>
      <xdr:colOff>13607</xdr:colOff>
      <xdr:row>14</xdr:row>
      <xdr:rowOff>190500</xdr:rowOff>
    </xdr:from>
    <xdr:to>
      <xdr:col>4</xdr:col>
      <xdr:colOff>272143</xdr:colOff>
      <xdr:row>15</xdr:row>
      <xdr:rowOff>190500</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147207" y="3314700"/>
          <a:ext cx="258536" cy="209550"/>
          <a:chOff x="2163535" y="2653393"/>
          <a:chExt cx="258536" cy="204107"/>
        </a:xfrm>
      </xdr:grpSpPr>
      <xdr:sp macro="" textlink="">
        <xdr:nvSpPr>
          <xdr:cNvPr id="10" name="Oval 9">
            <a:extLst>
              <a:ext uri="{FF2B5EF4-FFF2-40B4-BE49-F238E27FC236}">
                <a16:creationId xmlns:a16="http://schemas.microsoft.com/office/drawing/2014/main" id="{00000000-0008-0000-0000-00000A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3</a:t>
            </a:r>
          </a:p>
        </xdr:txBody>
      </xdr:sp>
    </xdr:grpSp>
    <xdr:clientData/>
  </xdr:twoCellAnchor>
  <xdr:twoCellAnchor>
    <xdr:from>
      <xdr:col>4</xdr:col>
      <xdr:colOff>13607</xdr:colOff>
      <xdr:row>15</xdr:row>
      <xdr:rowOff>190500</xdr:rowOff>
    </xdr:from>
    <xdr:to>
      <xdr:col>4</xdr:col>
      <xdr:colOff>272143</xdr:colOff>
      <xdr:row>16</xdr:row>
      <xdr:rowOff>190500</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2147207" y="3524250"/>
          <a:ext cx="258536" cy="209550"/>
          <a:chOff x="2163535" y="2653393"/>
          <a:chExt cx="258536" cy="204107"/>
        </a:xfrm>
      </xdr:grpSpPr>
      <xdr:sp macro="" textlink="">
        <xdr:nvSpPr>
          <xdr:cNvPr id="13" name="Oval 12">
            <a:extLst>
              <a:ext uri="{FF2B5EF4-FFF2-40B4-BE49-F238E27FC236}">
                <a16:creationId xmlns:a16="http://schemas.microsoft.com/office/drawing/2014/main" id="{00000000-0008-0000-0000-00000D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editAs="oneCell">
    <xdr:from>
      <xdr:col>0</xdr:col>
      <xdr:colOff>312963</xdr:colOff>
      <xdr:row>0</xdr:row>
      <xdr:rowOff>150840</xdr:rowOff>
    </xdr:from>
    <xdr:to>
      <xdr:col>4</xdr:col>
      <xdr:colOff>18903</xdr:colOff>
      <xdr:row>8</xdr:row>
      <xdr:rowOff>186890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963" y="150840"/>
          <a:ext cx="1848249" cy="1848249"/>
        </a:xfrm>
        <a:prstGeom prst="rect">
          <a:avLst/>
        </a:prstGeom>
      </xdr:spPr>
    </xdr:pic>
    <xdr:clientData/>
  </xdr:twoCellAnchor>
  <xdr:twoCellAnchor>
    <xdr:from>
      <xdr:col>4</xdr:col>
      <xdr:colOff>13607</xdr:colOff>
      <xdr:row>18</xdr:row>
      <xdr:rowOff>13607</xdr:rowOff>
    </xdr:from>
    <xdr:to>
      <xdr:col>4</xdr:col>
      <xdr:colOff>272143</xdr:colOff>
      <xdr:row>19</xdr:row>
      <xdr:rowOff>0</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2147207" y="3976007"/>
          <a:ext cx="258536" cy="195943"/>
          <a:chOff x="2163535" y="2653393"/>
          <a:chExt cx="258536" cy="204107"/>
        </a:xfrm>
      </xdr:grpSpPr>
      <xdr:sp macro="" textlink="">
        <xdr:nvSpPr>
          <xdr:cNvPr id="17" name="Oval 16">
            <a:extLst>
              <a:ext uri="{FF2B5EF4-FFF2-40B4-BE49-F238E27FC236}">
                <a16:creationId xmlns:a16="http://schemas.microsoft.com/office/drawing/2014/main" id="{00000000-0008-0000-0000-000011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4</a:t>
            </a:r>
          </a:p>
        </xdr:txBody>
      </xdr:sp>
    </xdr:grpSp>
    <xdr:clientData/>
  </xdr:twoCellAnchor>
  <xdr:twoCellAnchor>
    <xdr:from>
      <xdr:col>9</xdr:col>
      <xdr:colOff>54430</xdr:colOff>
      <xdr:row>37</xdr:row>
      <xdr:rowOff>95250</xdr:rowOff>
    </xdr:from>
    <xdr:to>
      <xdr:col>10</xdr:col>
      <xdr:colOff>0</xdr:colOff>
      <xdr:row>37</xdr:row>
      <xdr:rowOff>95250</xdr:rowOff>
    </xdr:to>
    <xdr:cxnSp macro="">
      <xdr:nvCxnSpPr>
        <xdr:cNvPr id="19" name="Straight Arrow Connector 18">
          <a:extLst>
            <a:ext uri="{FF2B5EF4-FFF2-40B4-BE49-F238E27FC236}">
              <a16:creationId xmlns:a16="http://schemas.microsoft.com/office/drawing/2014/main" id="{00000000-0008-0000-0000-000013000000}"/>
            </a:ext>
          </a:extLst>
        </xdr:cNvPr>
        <xdr:cNvCxnSpPr/>
      </xdr:nvCxnSpPr>
      <xdr:spPr>
        <a:xfrm flipH="1">
          <a:off x="4667251" y="6422571"/>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13607</xdr:colOff>
      <xdr:row>19</xdr:row>
      <xdr:rowOff>27213</xdr:rowOff>
    </xdr:from>
    <xdr:to>
      <xdr:col>4</xdr:col>
      <xdr:colOff>272143</xdr:colOff>
      <xdr:row>20</xdr:row>
      <xdr:rowOff>13606</xdr:rowOff>
    </xdr:to>
    <xdr:grpSp>
      <xdr:nvGrpSpPr>
        <xdr:cNvPr id="20" name="Group 19">
          <a:extLst>
            <a:ext uri="{FF2B5EF4-FFF2-40B4-BE49-F238E27FC236}">
              <a16:creationId xmlns:a16="http://schemas.microsoft.com/office/drawing/2014/main" id="{00000000-0008-0000-0000-000014000000}"/>
            </a:ext>
          </a:extLst>
        </xdr:cNvPr>
        <xdr:cNvGrpSpPr/>
      </xdr:nvGrpSpPr>
      <xdr:grpSpPr>
        <a:xfrm>
          <a:off x="2147207" y="4199163"/>
          <a:ext cx="258536" cy="195943"/>
          <a:chOff x="2163535" y="2653393"/>
          <a:chExt cx="258536" cy="204107"/>
        </a:xfrm>
      </xdr:grpSpPr>
      <xdr:sp macro="" textlink="">
        <xdr:nvSpPr>
          <xdr:cNvPr id="21" name="Oval 20">
            <a:extLst>
              <a:ext uri="{FF2B5EF4-FFF2-40B4-BE49-F238E27FC236}">
                <a16:creationId xmlns:a16="http://schemas.microsoft.com/office/drawing/2014/main" id="{00000000-0008-0000-0000-000015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5</a:t>
            </a:r>
          </a:p>
        </xdr:txBody>
      </xdr:sp>
    </xdr:grpSp>
    <xdr:clientData/>
  </xdr:twoCellAnchor>
  <xdr:twoCellAnchor>
    <xdr:from>
      <xdr:col>4</xdr:col>
      <xdr:colOff>13607</xdr:colOff>
      <xdr:row>20</xdr:row>
      <xdr:rowOff>27214</xdr:rowOff>
    </xdr:from>
    <xdr:to>
      <xdr:col>4</xdr:col>
      <xdr:colOff>272143</xdr:colOff>
      <xdr:row>21</xdr:row>
      <xdr:rowOff>13607</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2147207" y="4408714"/>
          <a:ext cx="258536" cy="195943"/>
          <a:chOff x="2163535" y="2653393"/>
          <a:chExt cx="258536" cy="204107"/>
        </a:xfrm>
      </xdr:grpSpPr>
      <xdr:sp macro="" textlink="">
        <xdr:nvSpPr>
          <xdr:cNvPr id="24" name="Oval 23">
            <a:extLst>
              <a:ext uri="{FF2B5EF4-FFF2-40B4-BE49-F238E27FC236}">
                <a16:creationId xmlns:a16="http://schemas.microsoft.com/office/drawing/2014/main" id="{00000000-0008-0000-0000-000018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6</a:t>
            </a:r>
          </a:p>
        </xdr:txBody>
      </xdr:sp>
    </xdr:grpSp>
    <xdr:clientData/>
  </xdr:twoCellAnchor>
  <xdr:twoCellAnchor>
    <xdr:from>
      <xdr:col>4</xdr:col>
      <xdr:colOff>13606</xdr:colOff>
      <xdr:row>21</xdr:row>
      <xdr:rowOff>13607</xdr:rowOff>
    </xdr:from>
    <xdr:to>
      <xdr:col>4</xdr:col>
      <xdr:colOff>272142</xdr:colOff>
      <xdr:row>22</xdr:row>
      <xdr:rowOff>0</xdr:rowOff>
    </xdr:to>
    <xdr:grpSp>
      <xdr:nvGrpSpPr>
        <xdr:cNvPr id="26" name="Group 25">
          <a:extLst>
            <a:ext uri="{FF2B5EF4-FFF2-40B4-BE49-F238E27FC236}">
              <a16:creationId xmlns:a16="http://schemas.microsoft.com/office/drawing/2014/main" id="{00000000-0008-0000-0000-00001A000000}"/>
            </a:ext>
          </a:extLst>
        </xdr:cNvPr>
        <xdr:cNvGrpSpPr/>
      </xdr:nvGrpSpPr>
      <xdr:grpSpPr>
        <a:xfrm>
          <a:off x="2147206" y="4604657"/>
          <a:ext cx="258536" cy="195943"/>
          <a:chOff x="2163535" y="2653393"/>
          <a:chExt cx="258536" cy="204107"/>
        </a:xfrm>
      </xdr:grpSpPr>
      <xdr:sp macro="" textlink="">
        <xdr:nvSpPr>
          <xdr:cNvPr id="27" name="Oval 26">
            <a:extLst>
              <a:ext uri="{FF2B5EF4-FFF2-40B4-BE49-F238E27FC236}">
                <a16:creationId xmlns:a16="http://schemas.microsoft.com/office/drawing/2014/main" id="{00000000-0008-0000-0000-00001B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7</a:t>
            </a:r>
          </a:p>
        </xdr:txBody>
      </xdr:sp>
    </xdr:grpSp>
    <xdr:clientData/>
  </xdr:twoCellAnchor>
  <xdr:twoCellAnchor>
    <xdr:from>
      <xdr:col>9</xdr:col>
      <xdr:colOff>40823</xdr:colOff>
      <xdr:row>21</xdr:row>
      <xdr:rowOff>95249</xdr:rowOff>
    </xdr:from>
    <xdr:to>
      <xdr:col>9</xdr:col>
      <xdr:colOff>299358</xdr:colOff>
      <xdr:row>21</xdr:row>
      <xdr:rowOff>95249</xdr:rowOff>
    </xdr:to>
    <xdr:cxnSp macro="">
      <xdr:nvCxnSpPr>
        <xdr:cNvPr id="29" name="Straight Arrow Connector 28">
          <a:extLst>
            <a:ext uri="{FF2B5EF4-FFF2-40B4-BE49-F238E27FC236}">
              <a16:creationId xmlns:a16="http://schemas.microsoft.com/office/drawing/2014/main" id="{00000000-0008-0000-0000-00001D000000}"/>
            </a:ext>
          </a:extLst>
        </xdr:cNvPr>
        <xdr:cNvCxnSpPr/>
      </xdr:nvCxnSpPr>
      <xdr:spPr>
        <a:xfrm flipH="1">
          <a:off x="4653644" y="4381499"/>
          <a:ext cx="25853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13608</xdr:colOff>
      <xdr:row>23</xdr:row>
      <xdr:rowOff>1</xdr:rowOff>
    </xdr:from>
    <xdr:to>
      <xdr:col>1</xdr:col>
      <xdr:colOff>272144</xdr:colOff>
      <xdr:row>23</xdr:row>
      <xdr:rowOff>190501</xdr:rowOff>
    </xdr:to>
    <xdr:grpSp>
      <xdr:nvGrpSpPr>
        <xdr:cNvPr id="31" name="Group 30">
          <a:extLst>
            <a:ext uri="{FF2B5EF4-FFF2-40B4-BE49-F238E27FC236}">
              <a16:creationId xmlns:a16="http://schemas.microsoft.com/office/drawing/2014/main" id="{00000000-0008-0000-0000-00001F000000}"/>
            </a:ext>
          </a:extLst>
        </xdr:cNvPr>
        <xdr:cNvGrpSpPr/>
      </xdr:nvGrpSpPr>
      <xdr:grpSpPr>
        <a:xfrm>
          <a:off x="318408" y="5010151"/>
          <a:ext cx="258536" cy="190500"/>
          <a:chOff x="2163535" y="2653393"/>
          <a:chExt cx="258536" cy="204107"/>
        </a:xfrm>
      </xdr:grpSpPr>
      <xdr:sp macro="" textlink="">
        <xdr:nvSpPr>
          <xdr:cNvPr id="32" name="Oval 31">
            <a:extLst>
              <a:ext uri="{FF2B5EF4-FFF2-40B4-BE49-F238E27FC236}">
                <a16:creationId xmlns:a16="http://schemas.microsoft.com/office/drawing/2014/main" id="{00000000-0008-0000-0000-000020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8</a:t>
            </a:r>
          </a:p>
        </xdr:txBody>
      </xdr:sp>
    </xdr:grpSp>
    <xdr:clientData/>
  </xdr:twoCellAnchor>
  <xdr:twoCellAnchor>
    <xdr:from>
      <xdr:col>9</xdr:col>
      <xdr:colOff>299358</xdr:colOff>
      <xdr:row>23</xdr:row>
      <xdr:rowOff>0</xdr:rowOff>
    </xdr:from>
    <xdr:to>
      <xdr:col>10</xdr:col>
      <xdr:colOff>244929</xdr:colOff>
      <xdr:row>23</xdr:row>
      <xdr:rowOff>190500</xdr:rowOff>
    </xdr:to>
    <xdr:grpSp>
      <xdr:nvGrpSpPr>
        <xdr:cNvPr id="34" name="Group 33">
          <a:extLst>
            <a:ext uri="{FF2B5EF4-FFF2-40B4-BE49-F238E27FC236}">
              <a16:creationId xmlns:a16="http://schemas.microsoft.com/office/drawing/2014/main" id="{00000000-0008-0000-0000-000022000000}"/>
            </a:ext>
          </a:extLst>
        </xdr:cNvPr>
        <xdr:cNvGrpSpPr/>
      </xdr:nvGrpSpPr>
      <xdr:grpSpPr>
        <a:xfrm>
          <a:off x="4899933" y="5010150"/>
          <a:ext cx="250371" cy="190500"/>
          <a:chOff x="2163535" y="2653393"/>
          <a:chExt cx="258536" cy="204107"/>
        </a:xfrm>
      </xdr:grpSpPr>
      <xdr:sp macro="" textlink="">
        <xdr:nvSpPr>
          <xdr:cNvPr id="35" name="Oval 34">
            <a:extLst>
              <a:ext uri="{FF2B5EF4-FFF2-40B4-BE49-F238E27FC236}">
                <a16:creationId xmlns:a16="http://schemas.microsoft.com/office/drawing/2014/main" id="{00000000-0008-0000-0000-000023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9</a:t>
            </a:r>
          </a:p>
        </xdr:txBody>
      </xdr:sp>
    </xdr:grpSp>
    <xdr:clientData/>
  </xdr:twoCellAnchor>
  <xdr:twoCellAnchor>
    <xdr:from>
      <xdr:col>19</xdr:col>
      <xdr:colOff>1</xdr:colOff>
      <xdr:row>23</xdr:row>
      <xdr:rowOff>0</xdr:rowOff>
    </xdr:from>
    <xdr:to>
      <xdr:col>19</xdr:col>
      <xdr:colOff>258537</xdr:colOff>
      <xdr:row>23</xdr:row>
      <xdr:rowOff>190500</xdr:rowOff>
    </xdr:to>
    <xdr:grpSp>
      <xdr:nvGrpSpPr>
        <xdr:cNvPr id="37" name="Group 36">
          <a:extLst>
            <a:ext uri="{FF2B5EF4-FFF2-40B4-BE49-F238E27FC236}">
              <a16:creationId xmlns:a16="http://schemas.microsoft.com/office/drawing/2014/main" id="{00000000-0008-0000-0000-000025000000}"/>
            </a:ext>
          </a:extLst>
        </xdr:cNvPr>
        <xdr:cNvGrpSpPr/>
      </xdr:nvGrpSpPr>
      <xdr:grpSpPr>
        <a:xfrm>
          <a:off x="9639300" y="5010150"/>
          <a:ext cx="0" cy="190500"/>
          <a:chOff x="2163535" y="2653393"/>
          <a:chExt cx="258536" cy="204107"/>
        </a:xfrm>
      </xdr:grpSpPr>
      <xdr:sp macro="" textlink="">
        <xdr:nvSpPr>
          <xdr:cNvPr id="38" name="Oval 37">
            <a:extLst>
              <a:ext uri="{FF2B5EF4-FFF2-40B4-BE49-F238E27FC236}">
                <a16:creationId xmlns:a16="http://schemas.microsoft.com/office/drawing/2014/main" id="{00000000-0008-0000-0000-000026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twoCellAnchor>
    <xdr:from>
      <xdr:col>28</xdr:col>
      <xdr:colOff>0</xdr:colOff>
      <xdr:row>23</xdr:row>
      <xdr:rowOff>1</xdr:rowOff>
    </xdr:from>
    <xdr:to>
      <xdr:col>28</xdr:col>
      <xdr:colOff>258536</xdr:colOff>
      <xdr:row>23</xdr:row>
      <xdr:rowOff>190501</xdr:rowOff>
    </xdr:to>
    <xdr:grpSp>
      <xdr:nvGrpSpPr>
        <xdr:cNvPr id="40" name="Group 39">
          <a:extLst>
            <a:ext uri="{FF2B5EF4-FFF2-40B4-BE49-F238E27FC236}">
              <a16:creationId xmlns:a16="http://schemas.microsoft.com/office/drawing/2014/main" id="{00000000-0008-0000-0000-000028000000}"/>
            </a:ext>
          </a:extLst>
        </xdr:cNvPr>
        <xdr:cNvGrpSpPr/>
      </xdr:nvGrpSpPr>
      <xdr:grpSpPr>
        <a:xfrm>
          <a:off x="9639300" y="5010151"/>
          <a:ext cx="0" cy="190500"/>
          <a:chOff x="2163535" y="2653393"/>
          <a:chExt cx="258536" cy="204107"/>
        </a:xfrm>
      </xdr:grpSpPr>
      <xdr:sp macro="" textlink="">
        <xdr:nvSpPr>
          <xdr:cNvPr id="41" name="Oval 40">
            <a:extLst>
              <a:ext uri="{FF2B5EF4-FFF2-40B4-BE49-F238E27FC236}">
                <a16:creationId xmlns:a16="http://schemas.microsoft.com/office/drawing/2014/main" id="{00000000-0008-0000-0000-000029000000}"/>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2163535"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11</a:t>
            </a:r>
          </a:p>
        </xdr:txBody>
      </xdr:sp>
    </xdr:grpSp>
    <xdr:clientData/>
  </xdr:twoCellAnchor>
  <xdr:twoCellAnchor>
    <xdr:from>
      <xdr:col>13</xdr:col>
      <xdr:colOff>4081</xdr:colOff>
      <xdr:row>24</xdr:row>
      <xdr:rowOff>13607</xdr:rowOff>
    </xdr:from>
    <xdr:to>
      <xdr:col>13</xdr:col>
      <xdr:colOff>262617</xdr:colOff>
      <xdr:row>25</xdr:row>
      <xdr:rowOff>0</xdr:rowOff>
    </xdr:to>
    <xdr:grpSp>
      <xdr:nvGrpSpPr>
        <xdr:cNvPr id="58" name="Group 57">
          <a:extLst>
            <a:ext uri="{FF2B5EF4-FFF2-40B4-BE49-F238E27FC236}">
              <a16:creationId xmlns:a16="http://schemas.microsoft.com/office/drawing/2014/main" id="{4B585369-863F-489C-A1FF-FA2C5CE28558}"/>
            </a:ext>
          </a:extLst>
        </xdr:cNvPr>
        <xdr:cNvGrpSpPr/>
      </xdr:nvGrpSpPr>
      <xdr:grpSpPr>
        <a:xfrm>
          <a:off x="6738256" y="5233307"/>
          <a:ext cx="258536" cy="195943"/>
          <a:chOff x="2154010" y="2653393"/>
          <a:chExt cx="258536" cy="204107"/>
        </a:xfrm>
      </xdr:grpSpPr>
      <xdr:sp macro="" textlink="">
        <xdr:nvSpPr>
          <xdr:cNvPr id="59" name="Oval 58">
            <a:extLst>
              <a:ext uri="{FF2B5EF4-FFF2-40B4-BE49-F238E27FC236}">
                <a16:creationId xmlns:a16="http://schemas.microsoft.com/office/drawing/2014/main" id="{D0C1A567-926C-4F4D-802F-0472B40E9C23}"/>
              </a:ext>
            </a:extLst>
          </xdr:cNvPr>
          <xdr:cNvSpPr/>
        </xdr:nvSpPr>
        <xdr:spPr>
          <a:xfrm>
            <a:off x="2204356" y="2666999"/>
            <a:ext cx="176893" cy="176893"/>
          </a:xfrm>
          <a:prstGeom prst="ellipse">
            <a:avLst/>
          </a:prstGeom>
          <a:solidFill>
            <a:srgbClr val="008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TextBox 59">
            <a:extLst>
              <a:ext uri="{FF2B5EF4-FFF2-40B4-BE49-F238E27FC236}">
                <a16:creationId xmlns:a16="http://schemas.microsoft.com/office/drawing/2014/main" id="{0FCE80CB-9E85-4003-8F0C-999F7AF60442}"/>
              </a:ext>
            </a:extLst>
          </xdr:cNvPr>
          <xdr:cNvSpPr txBox="1"/>
        </xdr:nvSpPr>
        <xdr:spPr>
          <a:xfrm>
            <a:off x="2154010" y="2653393"/>
            <a:ext cx="258536"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100">
                <a:solidFill>
                  <a:schemeClr val="bg1"/>
                </a:solidFill>
                <a:latin typeface="Century Gothic" panose="020B0502020202020204" pitchFamily="34" charset="0"/>
              </a:rPr>
              <a:t>10</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300027</xdr:colOff>
      <xdr:row>0</xdr:row>
      <xdr:rowOff>122464</xdr:rowOff>
    </xdr:from>
    <xdr:to>
      <xdr:col>4</xdr:col>
      <xdr:colOff>40822</xdr:colOff>
      <xdr:row>7</xdr:row>
      <xdr:rowOff>110762</xdr:rowOff>
    </xdr:to>
    <xdr:pic>
      <xdr:nvPicPr>
        <xdr:cNvPr id="2" name="Picture 1" descr="http://jobs.ite.org/employers/images/alta_logo.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027" y="122464"/>
          <a:ext cx="1890724" cy="14151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0</xdr:row>
      <xdr:rowOff>122464</xdr:rowOff>
    </xdr:from>
    <xdr:to>
      <xdr:col>4</xdr:col>
      <xdr:colOff>93025</xdr:colOff>
      <xdr:row>9</xdr:row>
      <xdr:rowOff>93615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2464"/>
          <a:ext cx="1875561" cy="1877784"/>
        </a:xfrm>
        <a:prstGeom prst="rect">
          <a:avLst/>
        </a:prstGeom>
      </xdr:spPr>
    </xdr:pic>
    <xdr:clientData/>
  </xdr:twoCellAnchor>
  <xdr:twoCellAnchor>
    <xdr:from>
      <xdr:col>3</xdr:col>
      <xdr:colOff>530680</xdr:colOff>
      <xdr:row>16</xdr:row>
      <xdr:rowOff>81643</xdr:rowOff>
    </xdr:from>
    <xdr:to>
      <xdr:col>4</xdr:col>
      <xdr:colOff>136073</xdr:colOff>
      <xdr:row>16</xdr:row>
      <xdr:rowOff>81643</xdr:rowOff>
    </xdr:to>
    <xdr:cxnSp macro="">
      <xdr:nvCxnSpPr>
        <xdr:cNvPr id="4" name="Straight Arrow Connector 3">
          <a:extLst>
            <a:ext uri="{FF2B5EF4-FFF2-40B4-BE49-F238E27FC236}">
              <a16:creationId xmlns:a16="http://schemas.microsoft.com/office/drawing/2014/main" id="{00000000-0008-0000-0100-000004000000}"/>
            </a:ext>
          </a:extLst>
        </xdr:cNvPr>
        <xdr:cNvCxnSpPr/>
      </xdr:nvCxnSpPr>
      <xdr:spPr>
        <a:xfrm>
          <a:off x="2068287" y="3211286"/>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56381</xdr:colOff>
      <xdr:row>0</xdr:row>
      <xdr:rowOff>122464</xdr:rowOff>
    </xdr:from>
    <xdr:to>
      <xdr:col>4</xdr:col>
      <xdr:colOff>94883</xdr:colOff>
      <xdr:row>9</xdr:row>
      <xdr:rowOff>97425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2464"/>
          <a:ext cx="1871657" cy="1877784"/>
        </a:xfrm>
        <a:prstGeom prst="rect">
          <a:avLst/>
        </a:prstGeom>
      </xdr:spPr>
    </xdr:pic>
    <xdr:clientData/>
  </xdr:twoCellAnchor>
  <xdr:twoCellAnchor>
    <xdr:from>
      <xdr:col>3</xdr:col>
      <xdr:colOff>530680</xdr:colOff>
      <xdr:row>14</xdr:row>
      <xdr:rowOff>81643</xdr:rowOff>
    </xdr:from>
    <xdr:to>
      <xdr:col>4</xdr:col>
      <xdr:colOff>136073</xdr:colOff>
      <xdr:row>14</xdr:row>
      <xdr:rowOff>81643</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2068287" y="2857500"/>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27213</xdr:colOff>
      <xdr:row>1</xdr:row>
      <xdr:rowOff>40822</xdr:rowOff>
    </xdr:from>
    <xdr:to>
      <xdr:col>4</xdr:col>
      <xdr:colOff>61902</xdr:colOff>
      <xdr:row>9</xdr:row>
      <xdr:rowOff>98915</xdr:rowOff>
    </xdr:to>
    <xdr:pic>
      <xdr:nvPicPr>
        <xdr:cNvPr id="2" name="Picture 1">
          <a:extLst>
            <a:ext uri="{FF2B5EF4-FFF2-40B4-BE49-F238E27FC236}">
              <a16:creationId xmlns:a16="http://schemas.microsoft.com/office/drawing/2014/main" id="{DDDCB9D0-E2A7-47CD-8480-0B01A8A358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177" y="231322"/>
          <a:ext cx="1856414" cy="18482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600075</xdr:colOff>
      <xdr:row>27</xdr:row>
      <xdr:rowOff>152400</xdr:rowOff>
    </xdr:from>
    <xdr:to>
      <xdr:col>19</xdr:col>
      <xdr:colOff>186690</xdr:colOff>
      <xdr:row>37</xdr:row>
      <xdr:rowOff>72390</xdr:rowOff>
    </xdr:to>
    <xdr:pic>
      <xdr:nvPicPr>
        <xdr:cNvPr id="2" name="Picture 1">
          <a:extLst>
            <a:ext uri="{FF2B5EF4-FFF2-40B4-BE49-F238E27FC236}">
              <a16:creationId xmlns:a16="http://schemas.microsoft.com/office/drawing/2014/main" id="{C5E5A269-263F-44E6-8E47-925E19FB421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7275" y="5467350"/>
          <a:ext cx="5943600" cy="1809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433973</xdr:colOff>
      <xdr:row>9</xdr:row>
      <xdr:rowOff>105791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364305</xdr:colOff>
      <xdr:row>9</xdr:row>
      <xdr:rowOff>107696</xdr:rowOff>
    </xdr:to>
    <xdr:pic>
      <xdr:nvPicPr>
        <xdr:cNvPr id="2" name="Picture 1">
          <a:extLst>
            <a:ext uri="{FF2B5EF4-FFF2-40B4-BE49-F238E27FC236}">
              <a16:creationId xmlns:a16="http://schemas.microsoft.com/office/drawing/2014/main" id="{48409909-20E1-4F72-B38A-6944E5DA57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0706" y="125527"/>
          <a:ext cx="1866214" cy="18566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54429</xdr:colOff>
      <xdr:row>0</xdr:row>
      <xdr:rowOff>123575</xdr:rowOff>
    </xdr:from>
    <xdr:to>
      <xdr:col>4</xdr:col>
      <xdr:colOff>93025</xdr:colOff>
      <xdr:row>9</xdr:row>
      <xdr:rowOff>107743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393" y="123575"/>
          <a:ext cx="1875561" cy="1875561"/>
        </a:xfrm>
        <a:prstGeom prst="rect">
          <a:avLst/>
        </a:prstGeom>
      </xdr:spPr>
    </xdr:pic>
    <xdr:clientData/>
  </xdr:twoCellAnchor>
  <xdr:twoCellAnchor>
    <xdr:from>
      <xdr:col>3</xdr:col>
      <xdr:colOff>530680</xdr:colOff>
      <xdr:row>14</xdr:row>
      <xdr:rowOff>68036</xdr:rowOff>
    </xdr:from>
    <xdr:to>
      <xdr:col>4</xdr:col>
      <xdr:colOff>136073</xdr:colOff>
      <xdr:row>14</xdr:row>
      <xdr:rowOff>68036</xdr:rowOff>
    </xdr:to>
    <xdr:cxnSp macro="">
      <xdr:nvCxnSpPr>
        <xdr:cNvPr id="3" name="Straight Arrow Connector 2">
          <a:extLst>
            <a:ext uri="{FF2B5EF4-FFF2-40B4-BE49-F238E27FC236}">
              <a16:creationId xmlns:a16="http://schemas.microsoft.com/office/drawing/2014/main" id="{00000000-0008-0000-0300-000003000000}"/>
            </a:ext>
          </a:extLst>
        </xdr:cNvPr>
        <xdr:cNvCxnSpPr/>
      </xdr:nvCxnSpPr>
      <xdr:spPr>
        <a:xfrm>
          <a:off x="2068287" y="2843893"/>
          <a:ext cx="217715" cy="0"/>
        </a:xfrm>
        <a:prstGeom prst="straightConnector1">
          <a:avLst/>
        </a:prstGeom>
        <a:ln>
          <a:solidFill>
            <a:srgbClr val="008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56381</xdr:colOff>
      <xdr:row>0</xdr:row>
      <xdr:rowOff>125527</xdr:rowOff>
    </xdr:from>
    <xdr:to>
      <xdr:col>3</xdr:col>
      <xdr:colOff>701308</xdr:colOff>
      <xdr:row>9</xdr:row>
      <xdr:rowOff>98806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345" y="125527"/>
          <a:ext cx="1871657" cy="18716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hared\PROJECTS\2021\00-2021-058%20EBRPD%20CA%20BUILD%20Grant%20Application\Products\BCA\Alta_CostBenefitModel_RAISE_EBRPD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FRONTS"/>
      <sheetName val="ACS"/>
      <sheetName val="TAZ"/>
      <sheetName val="DEMAND"/>
      <sheetName val="CRF"/>
      <sheetName val="SAFETY_CRF"/>
      <sheetName val="BASELINE"/>
      <sheetName val="BUILD_SCENARIO"/>
      <sheetName val="DROPDOWN2"/>
      <sheetName val="OPTIONAL - PROPERTY DATA"/>
      <sheetName val="RESULTS"/>
      <sheetName val="RESULT_TABLES"/>
      <sheetName val="MULTIPLIERS"/>
      <sheetName val="ALT B_OLD"/>
      <sheetName val="OUTPUT"/>
      <sheetName val="CMList"/>
      <sheetName val="DROPDOW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Alabama</v>
          </cell>
          <cell r="B2">
            <v>2012</v>
          </cell>
          <cell r="D2" t="str">
            <v>Specific Values</v>
          </cell>
          <cell r="E2" t="str">
            <v>Yes</v>
          </cell>
          <cell r="K2" t="str">
            <v>[SELECT LOCATION TYPE]</v>
          </cell>
          <cell r="N2" t="str">
            <v>[INDICATE IF THIS IS YOUR BASELINE]</v>
          </cell>
          <cell r="P2" t="str">
            <v>[INDICATE RESIDUAL CHOICE]</v>
          </cell>
        </row>
        <row r="3">
          <cell r="A3" t="str">
            <v>Alaska</v>
          </cell>
          <cell r="B3">
            <v>2013</v>
          </cell>
          <cell r="D3" t="str">
            <v>General Estimates</v>
          </cell>
          <cell r="E3" t="str">
            <v>No</v>
          </cell>
          <cell r="F3" t="str">
            <v>Alt A</v>
          </cell>
          <cell r="K3" t="str">
            <v>Signalized Intersection</v>
          </cell>
          <cell r="N3" t="str">
            <v>Yes</v>
          </cell>
          <cell r="P3" t="str">
            <v>Yes</v>
          </cell>
        </row>
        <row r="4">
          <cell r="A4" t="str">
            <v>Arizona</v>
          </cell>
          <cell r="B4">
            <v>2014</v>
          </cell>
          <cell r="D4" t="str">
            <v>CRF</v>
          </cell>
          <cell r="F4" t="str">
            <v>Alt B</v>
          </cell>
          <cell r="K4" t="str">
            <v>Non-Signalized Intersection</v>
          </cell>
          <cell r="N4" t="str">
            <v>No</v>
          </cell>
          <cell r="P4" t="str">
            <v>No</v>
          </cell>
        </row>
        <row r="5">
          <cell r="A5" t="str">
            <v>Arkansas</v>
          </cell>
          <cell r="B5">
            <v>2015</v>
          </cell>
          <cell r="F5" t="str">
            <v>Alt C</v>
          </cell>
          <cell r="K5" t="str">
            <v>Roadway</v>
          </cell>
        </row>
        <row r="6">
          <cell r="A6" t="str">
            <v>California</v>
          </cell>
          <cell r="B6">
            <v>2016</v>
          </cell>
          <cell r="F6" t="str">
            <v>Alt D</v>
          </cell>
        </row>
        <row r="7">
          <cell r="A7" t="str">
            <v>Colorado</v>
          </cell>
          <cell r="B7">
            <v>2017</v>
          </cell>
        </row>
        <row r="8">
          <cell r="A8" t="str">
            <v>Connecticut</v>
          </cell>
          <cell r="B8">
            <v>2018</v>
          </cell>
        </row>
        <row r="9">
          <cell r="A9" t="str">
            <v>Delaware</v>
          </cell>
          <cell r="B9">
            <v>2019</v>
          </cell>
        </row>
        <row r="10">
          <cell r="A10" t="str">
            <v>Florida</v>
          </cell>
          <cell r="B10">
            <v>2020</v>
          </cell>
        </row>
        <row r="11">
          <cell r="A11" t="str">
            <v>Georgia</v>
          </cell>
          <cell r="B11">
            <v>2021</v>
          </cell>
        </row>
        <row r="12">
          <cell r="A12" t="str">
            <v>Hawaii</v>
          </cell>
          <cell r="B12">
            <v>2022</v>
          </cell>
        </row>
        <row r="13">
          <cell r="A13" t="str">
            <v>Idaho</v>
          </cell>
          <cell r="B13">
            <v>2023</v>
          </cell>
        </row>
        <row r="14">
          <cell r="A14" t="str">
            <v>Illinois</v>
          </cell>
          <cell r="B14">
            <v>2024</v>
          </cell>
        </row>
        <row r="15">
          <cell r="A15" t="str">
            <v>Indiana</v>
          </cell>
          <cell r="B15">
            <v>2025</v>
          </cell>
        </row>
        <row r="16">
          <cell r="A16" t="str">
            <v>Iowa</v>
          </cell>
          <cell r="B16">
            <v>2026</v>
          </cell>
        </row>
        <row r="17">
          <cell r="A17" t="str">
            <v>Kansas</v>
          </cell>
          <cell r="B17">
            <v>2027</v>
          </cell>
        </row>
        <row r="18">
          <cell r="A18" t="str">
            <v>Kentucky</v>
          </cell>
          <cell r="B18">
            <v>2028</v>
          </cell>
        </row>
        <row r="19">
          <cell r="A19" t="str">
            <v>Louisiana</v>
          </cell>
          <cell r="B19">
            <v>2029</v>
          </cell>
        </row>
        <row r="20">
          <cell r="A20" t="str">
            <v>Maine</v>
          </cell>
          <cell r="B20">
            <v>2030</v>
          </cell>
        </row>
        <row r="21">
          <cell r="A21" t="str">
            <v>Maryland</v>
          </cell>
          <cell r="B21">
            <v>2031</v>
          </cell>
        </row>
        <row r="22">
          <cell r="A22" t="str">
            <v>Massachusetts</v>
          </cell>
          <cell r="B22">
            <v>2032</v>
          </cell>
        </row>
        <row r="23">
          <cell r="A23" t="str">
            <v>Michigan</v>
          </cell>
          <cell r="B23">
            <v>2033</v>
          </cell>
        </row>
        <row r="24">
          <cell r="A24" t="str">
            <v>Minnesota</v>
          </cell>
          <cell r="B24">
            <v>2034</v>
          </cell>
        </row>
        <row r="25">
          <cell r="A25" t="str">
            <v>Mississippi</v>
          </cell>
          <cell r="B25">
            <v>2035</v>
          </cell>
        </row>
        <row r="26">
          <cell r="A26" t="str">
            <v>Missouri</v>
          </cell>
          <cell r="B26">
            <v>2036</v>
          </cell>
        </row>
        <row r="27">
          <cell r="A27" t="str">
            <v>Montana</v>
          </cell>
          <cell r="B27">
            <v>2037</v>
          </cell>
        </row>
        <row r="28">
          <cell r="A28" t="str">
            <v>Nebraska</v>
          </cell>
          <cell r="B28">
            <v>2038</v>
          </cell>
        </row>
        <row r="29">
          <cell r="A29" t="str">
            <v>Nevada</v>
          </cell>
          <cell r="B29">
            <v>2039</v>
          </cell>
        </row>
        <row r="30">
          <cell r="A30" t="str">
            <v>New Hampshire</v>
          </cell>
          <cell r="B30">
            <v>2040</v>
          </cell>
        </row>
        <row r="31">
          <cell r="A31" t="str">
            <v>New Jersey</v>
          </cell>
          <cell r="B31">
            <v>2041</v>
          </cell>
        </row>
        <row r="32">
          <cell r="A32" t="str">
            <v>New Mexico</v>
          </cell>
          <cell r="B32">
            <v>2042</v>
          </cell>
        </row>
        <row r="33">
          <cell r="A33" t="str">
            <v>New York</v>
          </cell>
          <cell r="B33">
            <v>2043</v>
          </cell>
        </row>
        <row r="34">
          <cell r="A34" t="str">
            <v>North Carolina</v>
          </cell>
          <cell r="B34">
            <v>2044</v>
          </cell>
        </row>
        <row r="35">
          <cell r="A35" t="str">
            <v>North Dakota</v>
          </cell>
          <cell r="B35">
            <v>2045</v>
          </cell>
        </row>
        <row r="36">
          <cell r="A36" t="str">
            <v>Ohio</v>
          </cell>
          <cell r="B36">
            <v>2046</v>
          </cell>
        </row>
        <row r="37">
          <cell r="A37" t="str">
            <v>Oklahoma</v>
          </cell>
          <cell r="B37">
            <v>2047</v>
          </cell>
        </row>
        <row r="38">
          <cell r="A38" t="str">
            <v>Oregon</v>
          </cell>
          <cell r="B38">
            <v>2048</v>
          </cell>
        </row>
        <row r="39">
          <cell r="A39" t="str">
            <v>Pennsylvania</v>
          </cell>
          <cell r="B39">
            <v>2049</v>
          </cell>
        </row>
        <row r="40">
          <cell r="A40" t="str">
            <v>Rhode Island</v>
          </cell>
          <cell r="B40">
            <v>2050</v>
          </cell>
        </row>
        <row r="41">
          <cell r="A41" t="str">
            <v>South Carolina</v>
          </cell>
        </row>
        <row r="42">
          <cell r="A42" t="str">
            <v>South Dakota</v>
          </cell>
        </row>
        <row r="43">
          <cell r="A43" t="str">
            <v>Tennessee</v>
          </cell>
        </row>
        <row r="44">
          <cell r="A44" t="str">
            <v>Texas</v>
          </cell>
        </row>
        <row r="45">
          <cell r="A45" t="str">
            <v>Utah</v>
          </cell>
        </row>
        <row r="46">
          <cell r="A46" t="str">
            <v>Vermont</v>
          </cell>
        </row>
        <row r="47">
          <cell r="A47" t="str">
            <v>Virginia</v>
          </cell>
        </row>
        <row r="48">
          <cell r="A48" t="str">
            <v>Washington</v>
          </cell>
        </row>
        <row r="49">
          <cell r="A49" t="str">
            <v>West Virginia</v>
          </cell>
        </row>
        <row r="50">
          <cell r="A50" t="str">
            <v>Wisconsin</v>
          </cell>
        </row>
        <row r="51">
          <cell r="A51" t="str">
            <v>Wyoming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hyperlink" Target="http://nhts.ornl.gov/tables09/fatcat/2009/aptl_TRPTRANS_WHYTRP1S.html" TargetMode="External"/><Relationship Id="rId13" Type="http://schemas.openxmlformats.org/officeDocument/2006/relationships/hyperlink" Target="https://www.nhtsa.gov/sites/nhtsa.dot.gov/files/documents/ld_cafe_co2_nhtsa_2127-al76_epa_pria_181016.pdf" TargetMode="External"/><Relationship Id="rId18" Type="http://schemas.openxmlformats.org/officeDocument/2006/relationships/drawing" Target="../drawings/drawing9.xml"/><Relationship Id="rId3" Type="http://schemas.openxmlformats.org/officeDocument/2006/relationships/hyperlink" Target="http://nhts.ornl.gov/tables09/fatcat/2009/aptl_TRPTRANS_WHYTRP1S.html" TargetMode="External"/><Relationship Id="rId7" Type="http://schemas.openxmlformats.org/officeDocument/2006/relationships/hyperlink" Target="https://www.epa.gov/sites/production/files/2016-12/documents/sc_co2_tsd_august_2016.pdf" TargetMode="External"/><Relationship Id="rId12" Type="http://schemas.openxmlformats.org/officeDocument/2006/relationships/hyperlink" Target="https://www.transportation.gov/sites/dot.gov/files/docs/BCA%20Resource%20Guide%202016.pdf" TargetMode="External"/><Relationship Id="rId17" Type="http://schemas.openxmlformats.org/officeDocument/2006/relationships/printerSettings" Target="../printerSettings/printerSettings12.bin"/><Relationship Id="rId2" Type="http://schemas.openxmlformats.org/officeDocument/2006/relationships/hyperlink" Target="https://fred.stlouisfed.org/series/GDPDEF" TargetMode="External"/><Relationship Id="rId16" Type="http://schemas.openxmlformats.org/officeDocument/2006/relationships/hyperlink" Target="https://www3.epa.gov/otaq/consumer/420f08024.pdf" TargetMode="External"/><Relationship Id="rId1" Type="http://schemas.openxmlformats.org/officeDocument/2006/relationships/hyperlink" Target="http://www.cdc.gov/physicalactivity/downloads/pa_state_indicator_report_2014.pdf" TargetMode="External"/><Relationship Id="rId6" Type="http://schemas.openxmlformats.org/officeDocument/2006/relationships/hyperlink" Target="http://nhts.ornl.gov/tables09/fatcat/2009/aptl_TRPTRANS_WHYTRP1S.html" TargetMode="External"/><Relationship Id="rId11" Type="http://schemas.openxmlformats.org/officeDocument/2006/relationships/hyperlink" Target="https://www.msd.govt.nz/about-msd-and-our-work/publications-resources/journals-and-magazines/social-policy-journal/spj37/37-the-destinations-travel-modes-and-co2-emissions-of-new-zealand-households.html" TargetMode="External"/><Relationship Id="rId5" Type="http://schemas.openxmlformats.org/officeDocument/2006/relationships/hyperlink" Target="http://www.saferoutesinfo.org/sites/default/files/SurveyTrends_2007-13_final1.pdf" TargetMode="External"/><Relationship Id="rId15" Type="http://schemas.openxmlformats.org/officeDocument/2006/relationships/hyperlink" Target="http://www.cdc.gov/nccdphp/dnpao/docs/carlson-physical-activity-and-healthcare-expenditures-final-508tagged.pdf" TargetMode="External"/><Relationship Id="rId10" Type="http://schemas.openxmlformats.org/officeDocument/2006/relationships/hyperlink" Target="http://nhts.ornl.gov/tables09/fatcat/2009/aptl_TRPTRANS_WHYTRP1S.html" TargetMode="External"/><Relationship Id="rId4" Type="http://schemas.openxmlformats.org/officeDocument/2006/relationships/hyperlink" Target="http://nhts.ornl.gov/tables09/fatcat/2009/aptl_TRPTRANS_WHYTRP1S.html" TargetMode="External"/><Relationship Id="rId9" Type="http://schemas.openxmlformats.org/officeDocument/2006/relationships/hyperlink" Target="http://www.camsys.com/pubs/2011_AAA_CrashvCongUpd.pdf" TargetMode="External"/><Relationship Id="rId14" Type="http://schemas.openxmlformats.org/officeDocument/2006/relationships/hyperlink" Target="http://www.dot.ca.gov/hq/tpp/offices/eab/docs/INFRA_TIGER_benefit-cost-analysis-guidance-2017.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8000"/>
  </sheetPr>
  <dimension ref="B2:AO102"/>
  <sheetViews>
    <sheetView tabSelected="1" workbookViewId="0">
      <selection activeCell="G14" sqref="G14"/>
    </sheetView>
  </sheetViews>
  <sheetFormatPr defaultColWidth="9.140625" defaultRowHeight="16.5" x14ac:dyDescent="0.3"/>
  <cols>
    <col min="1" max="1" width="4.5703125" style="258" customWidth="1"/>
    <col min="2" max="4" width="9.140625" style="258"/>
    <col min="5" max="5" width="4.5703125" style="258" customWidth="1"/>
    <col min="6" max="6" width="9.5703125" style="258" bestFit="1" customWidth="1"/>
    <col min="7" max="8" width="9.140625" style="258"/>
    <col min="9" max="10" width="4.5703125" style="258" customWidth="1"/>
    <col min="11" max="12" width="9.140625" style="258"/>
    <col min="13" max="13" width="9.140625" style="258" customWidth="1"/>
    <col min="14" max="14" width="4.5703125" style="258" customWidth="1"/>
    <col min="15" max="15" width="11.5703125" style="258" bestFit="1" customWidth="1"/>
    <col min="16" max="17" width="9.140625" style="258"/>
    <col min="18" max="19" width="4.5703125" style="258" customWidth="1"/>
    <col min="20" max="22" width="0" style="258" hidden="1" customWidth="1"/>
    <col min="23" max="23" width="4.5703125" style="258" hidden="1" customWidth="1"/>
    <col min="24" max="26" width="0" style="258" hidden="1" customWidth="1"/>
    <col min="27" max="28" width="4.5703125" style="258" hidden="1" customWidth="1"/>
    <col min="29" max="31" width="0" style="258" hidden="1" customWidth="1"/>
    <col min="32" max="32" width="4.5703125" style="258" hidden="1" customWidth="1"/>
    <col min="33" max="35" width="0" style="258" hidden="1" customWidth="1"/>
    <col min="36" max="36" width="4.5703125" style="258" hidden="1" customWidth="1"/>
    <col min="37" max="37" width="11.42578125" style="258" bestFit="1" customWidth="1"/>
    <col min="38" max="16384" width="9.140625" style="258"/>
  </cols>
  <sheetData>
    <row r="2" spans="2:36" ht="29.25" x14ac:dyDescent="0.35">
      <c r="F2" s="259" t="s">
        <v>0</v>
      </c>
    </row>
    <row r="3" spans="2:36" x14ac:dyDescent="0.3">
      <c r="F3" s="624" t="s">
        <v>1117</v>
      </c>
    </row>
    <row r="4" spans="2:36" ht="17.25" x14ac:dyDescent="0.3">
      <c r="F4" s="260" t="s">
        <v>1</v>
      </c>
    </row>
    <row r="5" spans="2:36" ht="17.25" x14ac:dyDescent="0.3">
      <c r="F5" s="3" t="s">
        <v>1118</v>
      </c>
    </row>
    <row r="7" spans="2:36" x14ac:dyDescent="0.3">
      <c r="F7" s="261" t="s">
        <v>2</v>
      </c>
    </row>
    <row r="8" spans="2:36" ht="17.25" customHeight="1" x14ac:dyDescent="0.3">
      <c r="F8" s="653" t="s">
        <v>1108</v>
      </c>
      <c r="G8" s="654"/>
      <c r="H8" s="654"/>
      <c r="I8" s="654"/>
      <c r="J8" s="654"/>
      <c r="K8" s="654"/>
      <c r="L8" s="654"/>
      <c r="M8" s="654"/>
      <c r="N8" s="654"/>
      <c r="O8" s="654"/>
      <c r="P8" s="654"/>
      <c r="Q8" s="654"/>
      <c r="R8" s="654"/>
      <c r="S8" s="654"/>
      <c r="T8" s="654"/>
      <c r="U8" s="654"/>
      <c r="V8" s="654"/>
      <c r="W8" s="654"/>
      <c r="X8" s="654"/>
      <c r="Y8" s="654"/>
      <c r="Z8" s="654"/>
      <c r="AA8" s="654"/>
      <c r="AB8" s="654"/>
      <c r="AC8" s="654"/>
      <c r="AD8" s="654"/>
      <c r="AE8" s="654"/>
      <c r="AF8" s="654"/>
      <c r="AG8" s="654"/>
      <c r="AH8" s="654"/>
      <c r="AI8" s="654"/>
      <c r="AJ8" s="654"/>
    </row>
    <row r="9" spans="2:36" ht="16.5" customHeight="1" x14ac:dyDescent="0.3">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row>
    <row r="10" spans="2:36" ht="16.5" customHeight="1" x14ac:dyDescent="0.3">
      <c r="F10" s="654"/>
      <c r="G10" s="654"/>
      <c r="H10" s="654"/>
      <c r="I10" s="654"/>
      <c r="J10" s="654"/>
      <c r="K10" s="654"/>
      <c r="L10" s="654"/>
      <c r="M10" s="654"/>
      <c r="N10" s="654"/>
      <c r="O10" s="654"/>
      <c r="P10" s="654"/>
      <c r="Q10" s="654"/>
      <c r="R10" s="654"/>
      <c r="S10" s="654"/>
      <c r="T10" s="654"/>
      <c r="U10" s="654"/>
      <c r="V10" s="654"/>
      <c r="W10" s="654"/>
      <c r="X10" s="654"/>
      <c r="Y10" s="654"/>
      <c r="Z10" s="654"/>
      <c r="AA10" s="654"/>
      <c r="AB10" s="654"/>
      <c r="AC10" s="654"/>
      <c r="AD10" s="654"/>
      <c r="AE10" s="654"/>
      <c r="AF10" s="654"/>
      <c r="AG10" s="654"/>
      <c r="AH10" s="654"/>
      <c r="AI10" s="654"/>
      <c r="AJ10" s="654"/>
    </row>
    <row r="11" spans="2:36" x14ac:dyDescent="0.3">
      <c r="F11" s="654"/>
      <c r="G11" s="654"/>
      <c r="H11" s="654"/>
      <c r="I11" s="654"/>
      <c r="J11" s="654"/>
      <c r="K11" s="654"/>
      <c r="L11" s="654"/>
      <c r="M11" s="654"/>
      <c r="N11" s="654"/>
      <c r="O11" s="654"/>
      <c r="P11" s="654"/>
      <c r="Q11" s="654"/>
      <c r="R11" s="654"/>
      <c r="S11" s="654"/>
      <c r="T11" s="654"/>
      <c r="U11" s="654"/>
      <c r="V11" s="654"/>
      <c r="W11" s="654"/>
      <c r="X11" s="654"/>
      <c r="Y11" s="654"/>
      <c r="Z11" s="654"/>
      <c r="AA11" s="654"/>
      <c r="AB11" s="654"/>
      <c r="AC11" s="654"/>
      <c r="AD11" s="654"/>
      <c r="AE11" s="654"/>
      <c r="AF11" s="654"/>
      <c r="AG11" s="654"/>
      <c r="AH11" s="654"/>
      <c r="AI11" s="654"/>
      <c r="AJ11" s="654"/>
    </row>
    <row r="12" spans="2:36" x14ac:dyDescent="0.3">
      <c r="B12" s="261" t="s">
        <v>7</v>
      </c>
      <c r="T12" s="271"/>
    </row>
    <row r="13" spans="2:36" x14ac:dyDescent="0.3">
      <c r="T13" s="267"/>
    </row>
    <row r="14" spans="2:36" x14ac:dyDescent="0.3">
      <c r="B14" s="262" t="s">
        <v>3</v>
      </c>
      <c r="E14" s="263"/>
      <c r="F14" s="4" t="s">
        <v>1113</v>
      </c>
      <c r="J14" s="473"/>
      <c r="K14" s="472" t="s">
        <v>998</v>
      </c>
      <c r="T14" s="271"/>
    </row>
    <row r="15" spans="2:36" x14ac:dyDescent="0.3">
      <c r="B15" s="262" t="s">
        <v>4</v>
      </c>
      <c r="F15" s="4" t="s">
        <v>1109</v>
      </c>
    </row>
    <row r="16" spans="2:36" x14ac:dyDescent="0.3">
      <c r="B16" s="262" t="s">
        <v>5</v>
      </c>
      <c r="F16" s="4" t="s">
        <v>1110</v>
      </c>
    </row>
    <row r="17" spans="2:41" x14ac:dyDescent="0.3">
      <c r="B17" s="262" t="s">
        <v>6</v>
      </c>
      <c r="F17" s="332">
        <f ca="1">TODAY()</f>
        <v>44390</v>
      </c>
      <c r="AL17" s="264"/>
      <c r="AM17" s="264"/>
      <c r="AN17" s="264"/>
      <c r="AO17" s="265"/>
    </row>
    <row r="18" spans="2:41" x14ac:dyDescent="0.3">
      <c r="AL18" s="264"/>
      <c r="AM18" s="264"/>
      <c r="AN18" s="264"/>
      <c r="AO18" s="265"/>
    </row>
    <row r="19" spans="2:41" x14ac:dyDescent="0.3">
      <c r="B19" s="262" t="s">
        <v>8</v>
      </c>
      <c r="F19" s="660" t="s">
        <v>41</v>
      </c>
      <c r="G19" s="661"/>
      <c r="H19" s="662"/>
      <c r="I19" s="266" t="s">
        <v>73</v>
      </c>
      <c r="AL19" s="264"/>
      <c r="AM19" s="264"/>
      <c r="AN19" s="264"/>
      <c r="AO19" s="265"/>
    </row>
    <row r="20" spans="2:41" x14ac:dyDescent="0.3">
      <c r="B20" s="360" t="s">
        <v>1016</v>
      </c>
      <c r="F20" s="663">
        <v>2021</v>
      </c>
      <c r="G20" s="664"/>
      <c r="H20" s="665"/>
      <c r="I20" s="268" t="s">
        <v>73</v>
      </c>
      <c r="K20" s="267"/>
      <c r="O20" s="673"/>
      <c r="P20" s="673"/>
      <c r="Q20" s="673"/>
      <c r="R20" s="265"/>
      <c r="X20" s="673"/>
      <c r="Y20" s="673"/>
      <c r="Z20" s="673"/>
      <c r="AA20" s="265"/>
      <c r="AC20" s="267"/>
      <c r="AG20" s="673"/>
      <c r="AH20" s="673"/>
      <c r="AI20" s="673"/>
      <c r="AJ20" s="265"/>
    </row>
    <row r="21" spans="2:41" x14ac:dyDescent="0.3">
      <c r="B21" s="267" t="s">
        <v>72</v>
      </c>
      <c r="F21" s="669">
        <v>2019</v>
      </c>
      <c r="G21" s="661"/>
      <c r="H21" s="662"/>
      <c r="I21" s="266" t="s">
        <v>73</v>
      </c>
      <c r="J21" s="269"/>
      <c r="K21" s="267"/>
      <c r="O21" s="270"/>
      <c r="P21" s="270"/>
      <c r="Q21" s="270"/>
      <c r="R21" s="265"/>
      <c r="S21" s="269"/>
      <c r="U21" s="269"/>
      <c r="V21" s="269"/>
      <c r="W21" s="269"/>
      <c r="X21" s="270"/>
      <c r="Y21" s="270"/>
      <c r="Z21" s="270"/>
      <c r="AA21" s="265"/>
      <c r="AB21" s="269"/>
      <c r="AC21" s="271"/>
      <c r="AD21" s="269"/>
      <c r="AE21" s="269"/>
      <c r="AF21" s="269"/>
      <c r="AG21" s="270"/>
      <c r="AH21" s="270"/>
      <c r="AI21" s="270"/>
      <c r="AJ21" s="265"/>
    </row>
    <row r="22" spans="2:41" x14ac:dyDescent="0.3">
      <c r="B22" s="267" t="s">
        <v>500</v>
      </c>
      <c r="F22" s="669" t="s">
        <v>499</v>
      </c>
      <c r="G22" s="661"/>
      <c r="H22" s="662"/>
      <c r="I22" s="266" t="s">
        <v>73</v>
      </c>
      <c r="J22" s="269"/>
      <c r="K22" s="5" t="s">
        <v>965</v>
      </c>
      <c r="O22" s="270"/>
      <c r="P22" s="270"/>
      <c r="Q22" s="270"/>
      <c r="R22" s="265"/>
      <c r="S22" s="269"/>
      <c r="U22" s="269"/>
      <c r="V22" s="269"/>
      <c r="W22" s="269"/>
      <c r="X22" s="270"/>
      <c r="Y22" s="270"/>
      <c r="Z22" s="270"/>
      <c r="AA22" s="265"/>
      <c r="AB22" s="269"/>
      <c r="AC22" s="271"/>
      <c r="AD22" s="269"/>
      <c r="AE22" s="269"/>
      <c r="AF22" s="269"/>
      <c r="AG22" s="270"/>
      <c r="AH22" s="270"/>
      <c r="AI22" s="270"/>
      <c r="AJ22" s="265"/>
    </row>
    <row r="23" spans="2:41" x14ac:dyDescent="0.3">
      <c r="B23" s="267"/>
      <c r="F23" s="270"/>
      <c r="G23" s="270"/>
      <c r="H23" s="270"/>
      <c r="I23" s="265"/>
      <c r="J23" s="269"/>
      <c r="K23" s="267"/>
      <c r="O23" s="270"/>
      <c r="P23" s="270"/>
      <c r="Q23" s="270"/>
      <c r="R23" s="265"/>
      <c r="S23" s="269"/>
      <c r="U23" s="269"/>
      <c r="V23" s="269"/>
      <c r="W23" s="269"/>
      <c r="X23" s="270"/>
      <c r="Y23" s="270"/>
      <c r="Z23" s="270"/>
      <c r="AA23" s="265"/>
      <c r="AB23" s="269"/>
      <c r="AC23" s="271"/>
      <c r="AD23" s="269"/>
      <c r="AE23" s="269"/>
      <c r="AF23" s="269"/>
      <c r="AG23" s="270"/>
      <c r="AH23" s="270"/>
      <c r="AI23" s="270"/>
      <c r="AJ23" s="265"/>
    </row>
    <row r="24" spans="2:41" x14ac:dyDescent="0.3">
      <c r="B24" s="198" t="s">
        <v>1088</v>
      </c>
      <c r="C24" s="273"/>
      <c r="D24" s="273"/>
      <c r="E24" s="273"/>
      <c r="F24" s="272"/>
      <c r="G24" s="273"/>
      <c r="H24" s="273"/>
      <c r="I24" s="273"/>
      <c r="J24" s="274"/>
      <c r="K24" s="198" t="s">
        <v>1089</v>
      </c>
      <c r="L24" s="275"/>
      <c r="M24" s="275"/>
      <c r="N24" s="276"/>
      <c r="O24" s="275"/>
      <c r="P24" s="275"/>
      <c r="Q24" s="275"/>
      <c r="R24" s="275"/>
      <c r="T24" s="272" t="s">
        <v>501</v>
      </c>
      <c r="U24" s="275"/>
      <c r="V24" s="275"/>
      <c r="W24" s="276"/>
      <c r="X24" s="275"/>
      <c r="Y24" s="275"/>
      <c r="Z24" s="275"/>
      <c r="AA24" s="275"/>
      <c r="AC24" s="272" t="s">
        <v>502</v>
      </c>
      <c r="AD24" s="275"/>
      <c r="AE24" s="275"/>
      <c r="AF24" s="276"/>
      <c r="AG24" s="275"/>
      <c r="AH24" s="275"/>
      <c r="AI24" s="275"/>
      <c r="AJ24" s="275"/>
    </row>
    <row r="25" spans="2:41" x14ac:dyDescent="0.3">
      <c r="B25" s="277"/>
      <c r="C25" s="278"/>
      <c r="D25" s="278"/>
      <c r="E25" s="278"/>
      <c r="F25" s="277"/>
      <c r="G25" s="278"/>
      <c r="H25" s="278"/>
      <c r="I25" s="278"/>
      <c r="J25" s="274"/>
      <c r="K25" s="360" t="s">
        <v>1091</v>
      </c>
      <c r="O25" s="669" t="s">
        <v>1093</v>
      </c>
      <c r="P25" s="661"/>
      <c r="Q25" s="662"/>
      <c r="R25" s="266" t="s">
        <v>73</v>
      </c>
      <c r="T25" s="277"/>
      <c r="W25" s="274"/>
      <c r="AC25" s="277"/>
      <c r="AF25" s="274"/>
    </row>
    <row r="26" spans="2:41" x14ac:dyDescent="0.3">
      <c r="B26" s="261" t="s">
        <v>425</v>
      </c>
      <c r="C26" s="279"/>
      <c r="D26" s="280"/>
      <c r="E26" s="280"/>
      <c r="F26" s="672" t="s">
        <v>1026</v>
      </c>
      <c r="G26" s="637"/>
      <c r="H26" s="638"/>
      <c r="I26" s="281"/>
      <c r="J26" s="282"/>
      <c r="K26" s="261" t="s">
        <v>425</v>
      </c>
      <c r="L26" s="280"/>
      <c r="M26" s="280"/>
      <c r="N26" s="280"/>
      <c r="O26" s="672" t="s">
        <v>1111</v>
      </c>
      <c r="P26" s="637"/>
      <c r="Q26" s="638"/>
      <c r="R26" s="281"/>
      <c r="S26" s="283"/>
      <c r="T26" s="261" t="s">
        <v>425</v>
      </c>
      <c r="U26" s="280"/>
      <c r="V26" s="280"/>
      <c r="W26" s="280"/>
      <c r="X26" s="672"/>
      <c r="Y26" s="637"/>
      <c r="Z26" s="638"/>
      <c r="AA26" s="281"/>
      <c r="AB26" s="283"/>
      <c r="AC26" s="261" t="s">
        <v>425</v>
      </c>
      <c r="AD26" s="280"/>
      <c r="AE26" s="280"/>
      <c r="AF26" s="280"/>
      <c r="AG26" s="672"/>
      <c r="AH26" s="637"/>
      <c r="AI26" s="638"/>
      <c r="AJ26" s="281"/>
    </row>
    <row r="27" spans="2:41" hidden="1" x14ac:dyDescent="0.3">
      <c r="B27" s="261" t="s">
        <v>948</v>
      </c>
      <c r="C27" s="279"/>
      <c r="D27" s="280"/>
      <c r="E27" s="280"/>
      <c r="F27" s="636" t="s">
        <v>498</v>
      </c>
      <c r="G27" s="637"/>
      <c r="H27" s="638"/>
      <c r="I27" s="284" t="s">
        <v>73</v>
      </c>
      <c r="J27" s="282"/>
      <c r="K27" s="261" t="str">
        <f>B27</f>
        <v>IS THIS THE BASELINE?</v>
      </c>
      <c r="L27" s="280"/>
      <c r="M27" s="280"/>
      <c r="N27" s="280"/>
      <c r="O27" s="636" t="s">
        <v>499</v>
      </c>
      <c r="P27" s="637"/>
      <c r="Q27" s="638"/>
      <c r="R27" s="284" t="s">
        <v>73</v>
      </c>
      <c r="S27" s="283"/>
      <c r="T27" s="261" t="str">
        <f>B27</f>
        <v>IS THIS THE BASELINE?</v>
      </c>
      <c r="U27" s="280"/>
      <c r="V27" s="280"/>
      <c r="W27" s="280"/>
      <c r="X27" s="636" t="s">
        <v>499</v>
      </c>
      <c r="Y27" s="637"/>
      <c r="Z27" s="638"/>
      <c r="AA27" s="284" t="s">
        <v>73</v>
      </c>
      <c r="AB27" s="283"/>
      <c r="AC27" s="261" t="str">
        <f>B27</f>
        <v>IS THIS THE BASELINE?</v>
      </c>
      <c r="AD27" s="280"/>
      <c r="AE27" s="280"/>
      <c r="AF27" s="280"/>
      <c r="AG27" s="636" t="s">
        <v>499</v>
      </c>
      <c r="AH27" s="637"/>
      <c r="AI27" s="638"/>
      <c r="AJ27" s="284" t="s">
        <v>73</v>
      </c>
    </row>
    <row r="28" spans="2:41" x14ac:dyDescent="0.3">
      <c r="B28" s="267"/>
      <c r="F28" s="285"/>
      <c r="G28" s="285"/>
      <c r="H28" s="285"/>
      <c r="I28" s="286"/>
      <c r="J28" s="269"/>
      <c r="K28" s="271"/>
      <c r="L28" s="269"/>
      <c r="M28" s="269"/>
      <c r="N28" s="269"/>
      <c r="O28" s="285"/>
      <c r="P28" s="285"/>
      <c r="Q28" s="285"/>
      <c r="R28" s="286"/>
      <c r="S28" s="269"/>
      <c r="T28" s="271"/>
      <c r="U28" s="269"/>
      <c r="V28" s="269"/>
      <c r="W28" s="269"/>
      <c r="X28" s="285"/>
      <c r="Y28" s="285"/>
      <c r="Z28" s="285"/>
      <c r="AA28" s="286"/>
      <c r="AB28" s="269"/>
      <c r="AC28" s="271"/>
      <c r="AD28" s="269"/>
      <c r="AE28" s="269"/>
      <c r="AF28" s="269"/>
      <c r="AG28" s="285"/>
      <c r="AH28" s="285"/>
      <c r="AI28" s="285"/>
      <c r="AJ28" s="286"/>
    </row>
    <row r="29" spans="2:41" x14ac:dyDescent="0.3">
      <c r="B29" s="267" t="s">
        <v>70</v>
      </c>
      <c r="F29" s="666">
        <v>2022</v>
      </c>
      <c r="G29" s="667"/>
      <c r="H29" s="668"/>
      <c r="I29" s="287" t="s">
        <v>73</v>
      </c>
      <c r="K29" s="267" t="s">
        <v>70</v>
      </c>
      <c r="O29" s="666">
        <v>2022</v>
      </c>
      <c r="P29" s="667"/>
      <c r="Q29" s="668"/>
      <c r="R29" s="287" t="s">
        <v>73</v>
      </c>
      <c r="T29" s="267" t="s">
        <v>70</v>
      </c>
      <c r="X29" s="666">
        <v>2021</v>
      </c>
      <c r="Y29" s="667"/>
      <c r="Z29" s="668"/>
      <c r="AA29" s="287" t="s">
        <v>73</v>
      </c>
      <c r="AC29" s="267" t="s">
        <v>70</v>
      </c>
      <c r="AG29" s="666">
        <v>2021</v>
      </c>
      <c r="AH29" s="667"/>
      <c r="AI29" s="668"/>
      <c r="AJ29" s="266" t="s">
        <v>73</v>
      </c>
    </row>
    <row r="30" spans="2:41" x14ac:dyDescent="0.3">
      <c r="B30" s="267" t="s">
        <v>71</v>
      </c>
      <c r="F30" s="669">
        <v>2025</v>
      </c>
      <c r="G30" s="661"/>
      <c r="H30" s="662"/>
      <c r="I30" s="266" t="s">
        <v>73</v>
      </c>
      <c r="K30" s="267" t="s">
        <v>71</v>
      </c>
      <c r="O30" s="669">
        <v>2025</v>
      </c>
      <c r="P30" s="661"/>
      <c r="Q30" s="662"/>
      <c r="R30" s="266" t="s">
        <v>73</v>
      </c>
      <c r="T30" s="267" t="s">
        <v>71</v>
      </c>
      <c r="X30" s="669">
        <v>2026</v>
      </c>
      <c r="Y30" s="661"/>
      <c r="Z30" s="662"/>
      <c r="AA30" s="266" t="s">
        <v>73</v>
      </c>
      <c r="AC30" s="267" t="s">
        <v>71</v>
      </c>
      <c r="AG30" s="669">
        <v>2026</v>
      </c>
      <c r="AH30" s="661"/>
      <c r="AI30" s="662"/>
      <c r="AJ30" s="266" t="s">
        <v>73</v>
      </c>
    </row>
    <row r="31" spans="2:41" x14ac:dyDescent="0.3">
      <c r="F31" s="658" t="str">
        <f>IF('CBI - BASELINE'!BC79="","","Error: years exceed parameters")</f>
        <v/>
      </c>
      <c r="G31" s="658"/>
      <c r="H31" s="658"/>
      <c r="O31" s="659"/>
      <c r="P31" s="659"/>
      <c r="Q31" s="659"/>
      <c r="R31" s="659"/>
      <c r="X31" s="659"/>
      <c r="Y31" s="659"/>
      <c r="Z31" s="659"/>
      <c r="AA31" s="659"/>
      <c r="AG31" s="659"/>
      <c r="AH31" s="659"/>
      <c r="AI31" s="659"/>
      <c r="AJ31" s="659"/>
    </row>
    <row r="32" spans="2:41" x14ac:dyDescent="0.3">
      <c r="B32" s="261" t="s">
        <v>74</v>
      </c>
      <c r="K32" s="261" t="s">
        <v>74</v>
      </c>
      <c r="T32" s="261" t="s">
        <v>74</v>
      </c>
      <c r="AC32" s="261" t="s">
        <v>74</v>
      </c>
    </row>
    <row r="33" spans="2:40" x14ac:dyDescent="0.3">
      <c r="B33" s="267" t="s">
        <v>75</v>
      </c>
      <c r="F33" s="639">
        <f>ACS!K14/ACS!G14</f>
        <v>8.8743258925523929E-4</v>
      </c>
      <c r="G33" s="670"/>
      <c r="H33" s="671"/>
      <c r="K33" s="267" t="s">
        <v>75</v>
      </c>
      <c r="O33" s="639">
        <v>9.4000000000000004E-3</v>
      </c>
      <c r="P33" s="642"/>
      <c r="Q33" s="643"/>
      <c r="R33" s="473"/>
      <c r="S33" s="473"/>
      <c r="T33" s="480"/>
      <c r="U33" s="473"/>
      <c r="V33" s="473"/>
      <c r="W33" s="473"/>
      <c r="X33" s="674"/>
      <c r="Y33" s="675"/>
      <c r="Z33" s="676"/>
      <c r="AA33" s="473"/>
      <c r="AB33" s="473"/>
      <c r="AC33" s="480"/>
      <c r="AD33" s="473"/>
      <c r="AE33" s="473"/>
      <c r="AF33" s="473"/>
      <c r="AG33" s="674"/>
      <c r="AH33" s="675"/>
      <c r="AI33" s="676"/>
      <c r="AJ33" s="473"/>
      <c r="AK33" s="472"/>
      <c r="AL33" s="473"/>
      <c r="AM33" s="473"/>
      <c r="AN33" s="473"/>
    </row>
    <row r="34" spans="2:40" x14ac:dyDescent="0.3">
      <c r="B34" s="267" t="s">
        <v>76</v>
      </c>
      <c r="F34" s="639">
        <f>ACS!L13/ACS!G13</f>
        <v>9.7588978185993106E-3</v>
      </c>
      <c r="G34" s="642"/>
      <c r="H34" s="643"/>
      <c r="K34" s="267" t="s">
        <v>76</v>
      </c>
      <c r="O34" s="639">
        <v>0.1346</v>
      </c>
      <c r="P34" s="642"/>
      <c r="Q34" s="643"/>
      <c r="T34" s="267" t="s">
        <v>76</v>
      </c>
      <c r="X34" s="644">
        <v>3.4700000000000002E-2</v>
      </c>
      <c r="Y34" s="640"/>
      <c r="Z34" s="641"/>
      <c r="AC34" s="267" t="s">
        <v>76</v>
      </c>
      <c r="AG34" s="644"/>
      <c r="AH34" s="640"/>
      <c r="AI34" s="641"/>
    </row>
    <row r="35" spans="2:40" x14ac:dyDescent="0.3">
      <c r="B35" s="267" t="s">
        <v>959</v>
      </c>
      <c r="F35" s="639">
        <f>ACS!J14/ACS!G14</f>
        <v>9.8982865724622834E-3</v>
      </c>
      <c r="G35" s="642"/>
      <c r="H35" s="643"/>
      <c r="K35" s="267" t="s">
        <v>959</v>
      </c>
      <c r="O35" s="644">
        <f t="shared" ref="O35" si="0">F35</f>
        <v>9.8982865724622834E-3</v>
      </c>
      <c r="P35" s="640"/>
      <c r="Q35" s="641"/>
      <c r="T35" s="267" t="s">
        <v>959</v>
      </c>
      <c r="X35" s="639">
        <f>O35</f>
        <v>9.8982865724622834E-3</v>
      </c>
      <c r="Y35" s="640"/>
      <c r="Z35" s="641"/>
      <c r="AC35" s="267" t="s">
        <v>959</v>
      </c>
      <c r="AG35" s="644"/>
      <c r="AH35" s="640"/>
      <c r="AI35" s="641"/>
    </row>
    <row r="36" spans="2:40" x14ac:dyDescent="0.3">
      <c r="B36" s="267" t="s">
        <v>958</v>
      </c>
      <c r="F36" s="639">
        <f>ACS!H14/ACS!G14</f>
        <v>0.78261314765513001</v>
      </c>
      <c r="G36" s="642"/>
      <c r="H36" s="643"/>
      <c r="K36" s="267" t="s">
        <v>958</v>
      </c>
      <c r="O36" s="644">
        <f>F36+F34+F33-O33-O34</f>
        <v>0.64925947806298456</v>
      </c>
      <c r="P36" s="640"/>
      <c r="Q36" s="641"/>
      <c r="T36" s="267" t="s">
        <v>958</v>
      </c>
      <c r="X36" s="639">
        <f>O36+O34+O33-X33-X34</f>
        <v>0.75855947806298463</v>
      </c>
      <c r="Y36" s="642"/>
      <c r="Z36" s="643"/>
      <c r="AC36" s="267" t="s">
        <v>958</v>
      </c>
      <c r="AG36" s="644"/>
      <c r="AH36" s="640"/>
      <c r="AI36" s="641"/>
    </row>
    <row r="38" spans="2:40" x14ac:dyDescent="0.3">
      <c r="B38" s="261" t="s">
        <v>77</v>
      </c>
      <c r="F38" s="655" t="s">
        <v>674</v>
      </c>
      <c r="G38" s="656"/>
      <c r="H38" s="657"/>
      <c r="I38" s="266" t="s">
        <v>73</v>
      </c>
      <c r="K38" s="645" t="s">
        <v>1090</v>
      </c>
      <c r="L38" s="646"/>
      <c r="M38" s="646"/>
      <c r="O38" s="647"/>
      <c r="P38" s="647"/>
      <c r="Q38" s="647"/>
      <c r="R38" s="265"/>
      <c r="S38" s="269"/>
      <c r="T38" s="288"/>
      <c r="U38" s="269"/>
      <c r="V38" s="269"/>
      <c r="W38" s="269"/>
      <c r="X38" s="647"/>
      <c r="Y38" s="647"/>
      <c r="Z38" s="647"/>
      <c r="AA38" s="265"/>
      <c r="AB38" s="269"/>
      <c r="AC38" s="288"/>
      <c r="AD38" s="269"/>
      <c r="AE38" s="269"/>
      <c r="AF38" s="269"/>
      <c r="AG38" s="647"/>
      <c r="AH38" s="647"/>
      <c r="AI38" s="647"/>
      <c r="AJ38" s="265"/>
    </row>
    <row r="39" spans="2:40" x14ac:dyDescent="0.3">
      <c r="B39" s="262" t="s">
        <v>78</v>
      </c>
      <c r="F39" s="655"/>
      <c r="G39" s="656"/>
      <c r="H39" s="679"/>
      <c r="K39" s="646"/>
      <c r="L39" s="646"/>
      <c r="M39" s="646"/>
      <c r="O39" s="678"/>
      <c r="P39" s="647"/>
      <c r="Q39" s="647"/>
      <c r="R39" s="647"/>
      <c r="S39" s="647"/>
      <c r="T39" s="647"/>
      <c r="U39" s="269"/>
      <c r="V39" s="269"/>
      <c r="W39" s="269"/>
      <c r="X39" s="647"/>
      <c r="Y39" s="647"/>
      <c r="Z39" s="647"/>
      <c r="AA39" s="269"/>
      <c r="AB39" s="269"/>
      <c r="AC39" s="289"/>
      <c r="AD39" s="269"/>
      <c r="AE39" s="269"/>
      <c r="AF39" s="269"/>
      <c r="AG39" s="647"/>
      <c r="AH39" s="647"/>
      <c r="AI39" s="647"/>
    </row>
    <row r="40" spans="2:40" x14ac:dyDescent="0.3">
      <c r="B40" s="262" t="s">
        <v>82</v>
      </c>
      <c r="F40" s="655"/>
      <c r="G40" s="656"/>
      <c r="H40" s="679"/>
      <c r="K40" s="646"/>
      <c r="L40" s="646"/>
      <c r="M40" s="646"/>
      <c r="O40" s="647"/>
      <c r="P40" s="647"/>
      <c r="Q40" s="647"/>
      <c r="R40" s="647"/>
      <c r="S40" s="647"/>
      <c r="T40" s="647"/>
      <c r="U40" s="269"/>
      <c r="V40" s="269"/>
      <c r="W40" s="269"/>
      <c r="X40" s="647"/>
      <c r="Y40" s="647"/>
      <c r="Z40" s="647"/>
      <c r="AA40" s="269"/>
      <c r="AB40" s="269"/>
      <c r="AC40" s="289"/>
      <c r="AD40" s="269"/>
      <c r="AE40" s="269"/>
      <c r="AF40" s="269"/>
      <c r="AG40" s="647"/>
      <c r="AH40" s="647"/>
      <c r="AI40" s="647"/>
    </row>
    <row r="41" spans="2:40" x14ac:dyDescent="0.3">
      <c r="B41" s="262" t="s">
        <v>83</v>
      </c>
      <c r="F41" s="655"/>
      <c r="G41" s="656"/>
      <c r="H41" s="679"/>
      <c r="K41" s="646"/>
      <c r="L41" s="646"/>
      <c r="M41" s="646"/>
      <c r="O41" s="647"/>
      <c r="P41" s="647"/>
      <c r="Q41" s="647"/>
      <c r="R41" s="647"/>
      <c r="S41" s="647"/>
      <c r="T41" s="647"/>
      <c r="U41" s="269"/>
      <c r="V41" s="269"/>
      <c r="W41" s="269"/>
      <c r="X41" s="647"/>
      <c r="Y41" s="647"/>
      <c r="Z41" s="647"/>
      <c r="AA41" s="269"/>
      <c r="AB41" s="269"/>
      <c r="AC41" s="289"/>
      <c r="AD41" s="269"/>
      <c r="AE41" s="269"/>
      <c r="AF41" s="269"/>
      <c r="AG41" s="647"/>
      <c r="AH41" s="647"/>
      <c r="AI41" s="647"/>
    </row>
    <row r="42" spans="2:40" x14ac:dyDescent="0.3">
      <c r="B42" s="262" t="s">
        <v>84</v>
      </c>
      <c r="F42" s="655"/>
      <c r="G42" s="656"/>
      <c r="H42" s="679"/>
      <c r="K42" s="646"/>
      <c r="L42" s="646"/>
      <c r="M42" s="646"/>
      <c r="O42" s="647"/>
      <c r="P42" s="647"/>
      <c r="Q42" s="647"/>
      <c r="R42" s="647"/>
      <c r="S42" s="647"/>
      <c r="T42" s="647"/>
      <c r="U42" s="269"/>
      <c r="V42" s="269"/>
      <c r="W42" s="269"/>
      <c r="X42" s="647"/>
      <c r="Y42" s="647"/>
      <c r="Z42" s="647"/>
      <c r="AA42" s="269"/>
      <c r="AB42" s="269"/>
      <c r="AC42" s="289"/>
      <c r="AD42" s="269"/>
      <c r="AE42" s="269"/>
      <c r="AF42" s="269"/>
      <c r="AG42" s="647"/>
      <c r="AH42" s="647"/>
      <c r="AI42" s="647"/>
    </row>
    <row r="43" spans="2:40" x14ac:dyDescent="0.3">
      <c r="B43" s="262" t="s">
        <v>81</v>
      </c>
      <c r="F43" s="655"/>
      <c r="G43" s="656"/>
      <c r="H43" s="679"/>
      <c r="K43" s="646"/>
      <c r="L43" s="646"/>
      <c r="M43" s="646"/>
      <c r="O43" s="647"/>
      <c r="P43" s="647"/>
      <c r="Q43" s="647"/>
      <c r="R43" s="647"/>
      <c r="S43" s="647"/>
      <c r="T43" s="647"/>
      <c r="U43" s="269"/>
      <c r="V43" s="269"/>
      <c r="W43" s="269"/>
      <c r="X43" s="647"/>
      <c r="Y43" s="647"/>
      <c r="Z43" s="647"/>
      <c r="AA43" s="269"/>
      <c r="AB43" s="269"/>
      <c r="AC43" s="289"/>
      <c r="AD43" s="269"/>
      <c r="AE43" s="269"/>
      <c r="AF43" s="269"/>
      <c r="AG43" s="647"/>
      <c r="AH43" s="647"/>
      <c r="AI43" s="647"/>
    </row>
    <row r="44" spans="2:40" x14ac:dyDescent="0.3">
      <c r="B44" s="262" t="s">
        <v>80</v>
      </c>
      <c r="F44" s="655"/>
      <c r="G44" s="656"/>
      <c r="H44" s="679"/>
      <c r="K44" s="646"/>
      <c r="L44" s="646"/>
      <c r="M44" s="646"/>
      <c r="O44" s="647"/>
      <c r="P44" s="647"/>
      <c r="Q44" s="647"/>
      <c r="R44" s="647"/>
      <c r="S44" s="647"/>
      <c r="T44" s="647"/>
      <c r="U44" s="269"/>
      <c r="V44" s="269"/>
      <c r="W44" s="269"/>
      <c r="X44" s="647"/>
      <c r="Y44" s="647"/>
      <c r="Z44" s="647"/>
      <c r="AA44" s="269"/>
      <c r="AB44" s="269"/>
      <c r="AC44" s="289"/>
      <c r="AD44" s="269"/>
      <c r="AE44" s="269"/>
      <c r="AF44" s="269"/>
      <c r="AG44" s="647"/>
      <c r="AH44" s="647"/>
      <c r="AI44" s="647"/>
    </row>
    <row r="45" spans="2:40" x14ac:dyDescent="0.3">
      <c r="B45" s="262" t="s">
        <v>79</v>
      </c>
      <c r="F45" s="655"/>
      <c r="G45" s="656"/>
      <c r="H45" s="679"/>
      <c r="K45" s="646"/>
      <c r="L45" s="646"/>
      <c r="M45" s="646"/>
      <c r="O45" s="647"/>
      <c r="P45" s="647"/>
      <c r="Q45" s="647"/>
      <c r="R45" s="647"/>
      <c r="S45" s="647"/>
      <c r="T45" s="647"/>
      <c r="U45" s="269"/>
      <c r="V45" s="269"/>
      <c r="W45" s="269"/>
      <c r="X45" s="647"/>
      <c r="Y45" s="647"/>
      <c r="Z45" s="647"/>
      <c r="AA45" s="269"/>
      <c r="AB45" s="269"/>
      <c r="AC45" s="289"/>
      <c r="AD45" s="269"/>
      <c r="AE45" s="269"/>
      <c r="AF45" s="269"/>
      <c r="AG45" s="647"/>
      <c r="AH45" s="647"/>
      <c r="AI45" s="647"/>
    </row>
    <row r="47" spans="2:40" x14ac:dyDescent="0.3">
      <c r="B47" s="261" t="s">
        <v>126</v>
      </c>
      <c r="K47" s="261" t="s">
        <v>126</v>
      </c>
      <c r="T47" s="261"/>
      <c r="AC47" s="261"/>
    </row>
    <row r="48" spans="2:40" x14ac:dyDescent="0.3">
      <c r="B48" s="262" t="s">
        <v>85</v>
      </c>
      <c r="C48" s="262">
        <f>F29</f>
        <v>2022</v>
      </c>
      <c r="D48" s="262"/>
      <c r="E48" s="262"/>
      <c r="F48" s="650">
        <v>0</v>
      </c>
      <c r="G48" s="651"/>
      <c r="H48" s="652"/>
      <c r="K48" s="262" t="s">
        <v>85</v>
      </c>
      <c r="L48" s="262">
        <f>O29</f>
        <v>2022</v>
      </c>
      <c r="M48" s="262"/>
      <c r="N48" s="262"/>
      <c r="O48" s="476">
        <v>154640</v>
      </c>
      <c r="P48" s="477"/>
      <c r="Q48" s="478"/>
      <c r="T48" s="262"/>
      <c r="U48" s="262"/>
      <c r="V48" s="262"/>
      <c r="W48" s="262"/>
      <c r="X48" s="650"/>
      <c r="Y48" s="651"/>
      <c r="Z48" s="652"/>
      <c r="AC48" s="262"/>
      <c r="AD48" s="262"/>
      <c r="AE48" s="262"/>
      <c r="AF48" s="262"/>
      <c r="AG48" s="650"/>
      <c r="AH48" s="651"/>
      <c r="AI48" s="652"/>
      <c r="AK48" s="1"/>
    </row>
    <row r="49" spans="2:37" x14ac:dyDescent="0.3">
      <c r="B49" s="262" t="s">
        <v>86</v>
      </c>
      <c r="C49" s="262">
        <f>C48+1</f>
        <v>2023</v>
      </c>
      <c r="D49" s="262"/>
      <c r="E49" s="262"/>
      <c r="F49" s="650">
        <v>0</v>
      </c>
      <c r="G49" s="651"/>
      <c r="H49" s="652"/>
      <c r="K49" s="262" t="s">
        <v>86</v>
      </c>
      <c r="L49" s="262">
        <f>L48+1</f>
        <v>2023</v>
      </c>
      <c r="M49" s="262"/>
      <c r="N49" s="262"/>
      <c r="O49" s="476">
        <v>356186</v>
      </c>
      <c r="P49" s="477"/>
      <c r="Q49" s="478"/>
      <c r="T49" s="262"/>
      <c r="U49" s="262"/>
      <c r="V49" s="262"/>
      <c r="W49" s="262"/>
      <c r="X49" s="650"/>
      <c r="Y49" s="651"/>
      <c r="Z49" s="652"/>
      <c r="AC49" s="262"/>
      <c r="AD49" s="262"/>
      <c r="AE49" s="262"/>
      <c r="AF49" s="262"/>
      <c r="AG49" s="650"/>
      <c r="AH49" s="651"/>
      <c r="AI49" s="652"/>
      <c r="AK49" s="474"/>
    </row>
    <row r="50" spans="2:37" x14ac:dyDescent="0.3">
      <c r="B50" s="262" t="s">
        <v>87</v>
      </c>
      <c r="C50" s="262">
        <f t="shared" ref="C50:C87" si="1">C49+1</f>
        <v>2024</v>
      </c>
      <c r="D50" s="262"/>
      <c r="E50" s="262"/>
      <c r="F50" s="650">
        <v>0</v>
      </c>
      <c r="G50" s="651"/>
      <c r="H50" s="652"/>
      <c r="K50" s="262" t="s">
        <v>87</v>
      </c>
      <c r="L50" s="262">
        <f t="shared" ref="L50:L87" si="2">L49+1</f>
        <v>2024</v>
      </c>
      <c r="M50" s="262"/>
      <c r="N50" s="262"/>
      <c r="O50" s="476">
        <v>1919589</v>
      </c>
      <c r="P50" s="477"/>
      <c r="Q50" s="478"/>
      <c r="T50" s="262"/>
      <c r="U50" s="262"/>
      <c r="V50" s="262"/>
      <c r="W50" s="262"/>
      <c r="X50" s="650"/>
      <c r="Y50" s="651"/>
      <c r="Z50" s="652"/>
      <c r="AC50" s="262"/>
      <c r="AD50" s="262"/>
      <c r="AE50" s="262"/>
      <c r="AF50" s="262"/>
      <c r="AG50" s="650"/>
      <c r="AH50" s="651"/>
      <c r="AI50" s="652"/>
    </row>
    <row r="51" spans="2:37" x14ac:dyDescent="0.3">
      <c r="B51" s="262" t="s">
        <v>88</v>
      </c>
      <c r="C51" s="262">
        <f t="shared" si="1"/>
        <v>2025</v>
      </c>
      <c r="D51" s="262"/>
      <c r="E51" s="262"/>
      <c r="F51" s="650">
        <v>0</v>
      </c>
      <c r="G51" s="651"/>
      <c r="H51" s="652"/>
      <c r="K51" s="262" t="s">
        <v>88</v>
      </c>
      <c r="L51" s="262">
        <f t="shared" si="2"/>
        <v>2025</v>
      </c>
      <c r="M51" s="262"/>
      <c r="N51" s="262"/>
      <c r="O51" s="476">
        <v>2879384</v>
      </c>
      <c r="P51" s="477"/>
      <c r="Q51" s="478"/>
      <c r="T51" s="262"/>
      <c r="U51" s="262"/>
      <c r="V51" s="262"/>
      <c r="W51" s="262"/>
      <c r="X51" s="650"/>
      <c r="Y51" s="651"/>
      <c r="Z51" s="652"/>
      <c r="AC51" s="262"/>
      <c r="AD51" s="262"/>
      <c r="AE51" s="262"/>
      <c r="AF51" s="262"/>
      <c r="AG51" s="650"/>
      <c r="AH51" s="651"/>
      <c r="AI51" s="652"/>
      <c r="AK51" s="1"/>
    </row>
    <row r="52" spans="2:37" x14ac:dyDescent="0.3">
      <c r="B52" s="262" t="s">
        <v>89</v>
      </c>
      <c r="C52" s="262">
        <f t="shared" si="1"/>
        <v>2026</v>
      </c>
      <c r="D52" s="262"/>
      <c r="E52" s="262"/>
      <c r="F52" s="650">
        <v>0</v>
      </c>
      <c r="G52" s="651"/>
      <c r="H52" s="652"/>
      <c r="K52" s="262" t="s">
        <v>89</v>
      </c>
      <c r="L52" s="262">
        <f t="shared" si="2"/>
        <v>2026</v>
      </c>
      <c r="M52" s="262"/>
      <c r="N52" s="262"/>
      <c r="O52" s="650">
        <v>0</v>
      </c>
      <c r="P52" s="651"/>
      <c r="Q52" s="652"/>
      <c r="T52" s="262"/>
      <c r="U52" s="262"/>
      <c r="V52" s="262"/>
      <c r="W52" s="262"/>
      <c r="X52" s="650"/>
      <c r="Y52" s="651"/>
      <c r="Z52" s="652"/>
      <c r="AC52" s="262"/>
      <c r="AD52" s="262"/>
      <c r="AE52" s="262"/>
      <c r="AF52" s="262"/>
      <c r="AG52" s="650"/>
      <c r="AH52" s="651"/>
      <c r="AI52" s="652"/>
      <c r="AK52" s="475"/>
    </row>
    <row r="53" spans="2:37" x14ac:dyDescent="0.3">
      <c r="B53" s="262" t="s">
        <v>90</v>
      </c>
      <c r="C53" s="262">
        <f t="shared" si="1"/>
        <v>2027</v>
      </c>
      <c r="D53" s="262"/>
      <c r="E53" s="262"/>
      <c r="F53" s="650">
        <v>0</v>
      </c>
      <c r="G53" s="651"/>
      <c r="H53" s="652"/>
      <c r="K53" s="262" t="s">
        <v>90</v>
      </c>
      <c r="L53" s="262">
        <f t="shared" si="2"/>
        <v>2027</v>
      </c>
      <c r="M53" s="262"/>
      <c r="N53" s="262"/>
      <c r="O53" s="650">
        <v>0</v>
      </c>
      <c r="P53" s="651"/>
      <c r="Q53" s="652"/>
      <c r="T53" s="262"/>
      <c r="U53" s="262"/>
      <c r="V53" s="262"/>
      <c r="W53" s="262"/>
      <c r="X53" s="650"/>
      <c r="Y53" s="651"/>
      <c r="Z53" s="652"/>
      <c r="AC53" s="262"/>
      <c r="AD53" s="262"/>
      <c r="AE53" s="262"/>
      <c r="AF53" s="262"/>
      <c r="AG53" s="650"/>
      <c r="AH53" s="651"/>
      <c r="AI53" s="652"/>
    </row>
    <row r="54" spans="2:37" x14ac:dyDescent="0.3">
      <c r="B54" s="262" t="s">
        <v>91</v>
      </c>
      <c r="C54" s="262">
        <f t="shared" si="1"/>
        <v>2028</v>
      </c>
      <c r="D54" s="262"/>
      <c r="E54" s="262"/>
      <c r="F54" s="650">
        <v>0</v>
      </c>
      <c r="G54" s="651"/>
      <c r="H54" s="652"/>
      <c r="K54" s="262" t="s">
        <v>91</v>
      </c>
      <c r="L54" s="262">
        <f t="shared" si="2"/>
        <v>2028</v>
      </c>
      <c r="M54" s="262"/>
      <c r="N54" s="262"/>
      <c r="O54" s="650">
        <v>0</v>
      </c>
      <c r="P54" s="651"/>
      <c r="Q54" s="652"/>
      <c r="T54" s="262"/>
      <c r="U54" s="262"/>
      <c r="V54" s="262"/>
      <c r="W54" s="262"/>
      <c r="X54" s="650"/>
      <c r="Y54" s="651"/>
      <c r="Z54" s="652"/>
      <c r="AC54" s="262"/>
      <c r="AD54" s="262"/>
      <c r="AE54" s="262"/>
      <c r="AF54" s="262"/>
      <c r="AG54" s="650"/>
      <c r="AH54" s="651"/>
      <c r="AI54" s="652"/>
      <c r="AK54" s="1"/>
    </row>
    <row r="55" spans="2:37" x14ac:dyDescent="0.3">
      <c r="B55" s="262" t="s">
        <v>92</v>
      </c>
      <c r="C55" s="262">
        <f t="shared" si="1"/>
        <v>2029</v>
      </c>
      <c r="D55" s="262"/>
      <c r="E55" s="262"/>
      <c r="F55" s="650">
        <v>0</v>
      </c>
      <c r="G55" s="651"/>
      <c r="H55" s="652"/>
      <c r="K55" s="262" t="s">
        <v>92</v>
      </c>
      <c r="L55" s="262">
        <f t="shared" si="2"/>
        <v>2029</v>
      </c>
      <c r="M55" s="262"/>
      <c r="N55" s="262"/>
      <c r="O55" s="650">
        <v>0</v>
      </c>
      <c r="P55" s="651"/>
      <c r="Q55" s="652"/>
      <c r="T55" s="262"/>
      <c r="U55" s="262"/>
      <c r="V55" s="262"/>
      <c r="W55" s="262"/>
      <c r="X55" s="650"/>
      <c r="Y55" s="651"/>
      <c r="Z55" s="652"/>
      <c r="AC55" s="262"/>
      <c r="AD55" s="262"/>
      <c r="AE55" s="262"/>
      <c r="AF55" s="262"/>
      <c r="AG55" s="650"/>
      <c r="AH55" s="651"/>
      <c r="AI55" s="652"/>
    </row>
    <row r="56" spans="2:37" x14ac:dyDescent="0.3">
      <c r="B56" s="262" t="s">
        <v>93</v>
      </c>
      <c r="C56" s="262">
        <f t="shared" si="1"/>
        <v>2030</v>
      </c>
      <c r="D56" s="262"/>
      <c r="E56" s="262"/>
      <c r="F56" s="650">
        <v>0</v>
      </c>
      <c r="G56" s="651"/>
      <c r="H56" s="652"/>
      <c r="K56" s="262" t="s">
        <v>93</v>
      </c>
      <c r="L56" s="262">
        <f t="shared" si="2"/>
        <v>2030</v>
      </c>
      <c r="M56" s="262"/>
      <c r="N56" s="262"/>
      <c r="O56" s="650">
        <v>0</v>
      </c>
      <c r="P56" s="651"/>
      <c r="Q56" s="652"/>
      <c r="T56" s="262"/>
      <c r="U56" s="262"/>
      <c r="V56" s="262"/>
      <c r="W56" s="262"/>
      <c r="X56" s="650"/>
      <c r="Y56" s="651"/>
      <c r="Z56" s="652"/>
      <c r="AC56" s="262"/>
      <c r="AD56" s="262"/>
      <c r="AE56" s="262"/>
      <c r="AF56" s="262"/>
      <c r="AG56" s="650"/>
      <c r="AH56" s="651"/>
      <c r="AI56" s="652"/>
    </row>
    <row r="57" spans="2:37" x14ac:dyDescent="0.3">
      <c r="B57" s="262" t="s">
        <v>94</v>
      </c>
      <c r="C57" s="262">
        <f t="shared" si="1"/>
        <v>2031</v>
      </c>
      <c r="D57" s="262"/>
      <c r="E57" s="262"/>
      <c r="F57" s="650">
        <v>0</v>
      </c>
      <c r="G57" s="651"/>
      <c r="H57" s="652"/>
      <c r="K57" s="262" t="s">
        <v>94</v>
      </c>
      <c r="L57" s="262">
        <f t="shared" si="2"/>
        <v>2031</v>
      </c>
      <c r="M57" s="262"/>
      <c r="N57" s="262"/>
      <c r="O57" s="650">
        <v>0</v>
      </c>
      <c r="P57" s="651"/>
      <c r="Q57" s="652"/>
      <c r="T57" s="262" t="s">
        <v>94</v>
      </c>
      <c r="U57" s="262">
        <f t="shared" ref="U57:U87" si="3">U56+1</f>
        <v>1</v>
      </c>
      <c r="V57" s="262"/>
      <c r="W57" s="262"/>
      <c r="X57" s="650">
        <v>0</v>
      </c>
      <c r="Y57" s="651"/>
      <c r="Z57" s="652"/>
      <c r="AC57" s="262" t="s">
        <v>94</v>
      </c>
      <c r="AD57" s="262">
        <f t="shared" ref="AD57:AD87" si="4">AD56+1</f>
        <v>1</v>
      </c>
      <c r="AE57" s="262"/>
      <c r="AF57" s="262"/>
      <c r="AG57" s="650">
        <v>0</v>
      </c>
      <c r="AH57" s="651"/>
      <c r="AI57" s="652"/>
      <c r="AK57" s="475"/>
    </row>
    <row r="58" spans="2:37" x14ac:dyDescent="0.3">
      <c r="B58" s="262" t="s">
        <v>95</v>
      </c>
      <c r="C58" s="262">
        <f t="shared" si="1"/>
        <v>2032</v>
      </c>
      <c r="D58" s="262"/>
      <c r="E58" s="262"/>
      <c r="F58" s="650">
        <v>0</v>
      </c>
      <c r="G58" s="651"/>
      <c r="H58" s="652"/>
      <c r="K58" s="262" t="s">
        <v>95</v>
      </c>
      <c r="L58" s="262">
        <f t="shared" si="2"/>
        <v>2032</v>
      </c>
      <c r="M58" s="262"/>
      <c r="N58" s="262"/>
      <c r="O58" s="650">
        <v>0</v>
      </c>
      <c r="P58" s="651"/>
      <c r="Q58" s="652"/>
      <c r="T58" s="262" t="s">
        <v>95</v>
      </c>
      <c r="U58" s="262">
        <f t="shared" si="3"/>
        <v>2</v>
      </c>
      <c r="V58" s="262"/>
      <c r="W58" s="262"/>
      <c r="X58" s="650">
        <v>0</v>
      </c>
      <c r="Y58" s="651"/>
      <c r="Z58" s="652"/>
      <c r="AC58" s="262" t="s">
        <v>95</v>
      </c>
      <c r="AD58" s="262">
        <f t="shared" si="4"/>
        <v>2</v>
      </c>
      <c r="AE58" s="262"/>
      <c r="AF58" s="262"/>
      <c r="AG58" s="650">
        <v>0</v>
      </c>
      <c r="AH58" s="651"/>
      <c r="AI58" s="652"/>
    </row>
    <row r="59" spans="2:37" x14ac:dyDescent="0.3">
      <c r="B59" s="262" t="s">
        <v>96</v>
      </c>
      <c r="C59" s="262">
        <f t="shared" si="1"/>
        <v>2033</v>
      </c>
      <c r="D59" s="262"/>
      <c r="E59" s="262"/>
      <c r="F59" s="650">
        <v>0</v>
      </c>
      <c r="G59" s="651"/>
      <c r="H59" s="652"/>
      <c r="K59" s="262" t="s">
        <v>96</v>
      </c>
      <c r="L59" s="262">
        <f t="shared" si="2"/>
        <v>2033</v>
      </c>
      <c r="M59" s="262"/>
      <c r="N59" s="262"/>
      <c r="O59" s="650">
        <v>0</v>
      </c>
      <c r="P59" s="651"/>
      <c r="Q59" s="652"/>
      <c r="T59" s="262" t="s">
        <v>96</v>
      </c>
      <c r="U59" s="262">
        <f t="shared" si="3"/>
        <v>3</v>
      </c>
      <c r="V59" s="262"/>
      <c r="W59" s="262"/>
      <c r="X59" s="650">
        <v>0</v>
      </c>
      <c r="Y59" s="651"/>
      <c r="Z59" s="652"/>
      <c r="AC59" s="262" t="s">
        <v>96</v>
      </c>
      <c r="AD59" s="262">
        <f t="shared" si="4"/>
        <v>3</v>
      </c>
      <c r="AE59" s="262"/>
      <c r="AF59" s="262"/>
      <c r="AG59" s="650">
        <v>0</v>
      </c>
      <c r="AH59" s="651"/>
      <c r="AI59" s="652"/>
    </row>
    <row r="60" spans="2:37" x14ac:dyDescent="0.3">
      <c r="B60" s="262" t="s">
        <v>97</v>
      </c>
      <c r="C60" s="262">
        <f t="shared" si="1"/>
        <v>2034</v>
      </c>
      <c r="D60" s="262"/>
      <c r="E60" s="262"/>
      <c r="F60" s="650">
        <v>0</v>
      </c>
      <c r="G60" s="651"/>
      <c r="H60" s="652"/>
      <c r="K60" s="262" t="s">
        <v>97</v>
      </c>
      <c r="L60" s="262">
        <f t="shared" si="2"/>
        <v>2034</v>
      </c>
      <c r="M60" s="262"/>
      <c r="N60" s="262"/>
      <c r="O60" s="650">
        <v>0</v>
      </c>
      <c r="P60" s="651"/>
      <c r="Q60" s="652"/>
      <c r="T60" s="262" t="s">
        <v>97</v>
      </c>
      <c r="U60" s="262">
        <f t="shared" si="3"/>
        <v>4</v>
      </c>
      <c r="V60" s="262"/>
      <c r="W60" s="262"/>
      <c r="X60" s="650">
        <v>0</v>
      </c>
      <c r="Y60" s="651"/>
      <c r="Z60" s="652"/>
      <c r="AC60" s="262" t="s">
        <v>97</v>
      </c>
      <c r="AD60" s="262">
        <f t="shared" si="4"/>
        <v>4</v>
      </c>
      <c r="AE60" s="262"/>
      <c r="AF60" s="262"/>
      <c r="AG60" s="650">
        <v>0</v>
      </c>
      <c r="AH60" s="651"/>
      <c r="AI60" s="652"/>
    </row>
    <row r="61" spans="2:37" x14ac:dyDescent="0.3">
      <c r="B61" s="262" t="s">
        <v>98</v>
      </c>
      <c r="C61" s="262">
        <f t="shared" si="1"/>
        <v>2035</v>
      </c>
      <c r="D61" s="262"/>
      <c r="E61" s="262"/>
      <c r="F61" s="650">
        <v>0</v>
      </c>
      <c r="G61" s="651"/>
      <c r="H61" s="652"/>
      <c r="K61" s="262" t="s">
        <v>98</v>
      </c>
      <c r="L61" s="262">
        <f t="shared" si="2"/>
        <v>2035</v>
      </c>
      <c r="M61" s="262"/>
      <c r="N61" s="262"/>
      <c r="O61" s="650">
        <v>0</v>
      </c>
      <c r="P61" s="651"/>
      <c r="Q61" s="652"/>
      <c r="T61" s="262" t="s">
        <v>98</v>
      </c>
      <c r="U61" s="262">
        <f t="shared" si="3"/>
        <v>5</v>
      </c>
      <c r="V61" s="262"/>
      <c r="W61" s="262"/>
      <c r="X61" s="650">
        <v>0</v>
      </c>
      <c r="Y61" s="651"/>
      <c r="Z61" s="652"/>
      <c r="AC61" s="262" t="s">
        <v>98</v>
      </c>
      <c r="AD61" s="262">
        <f t="shared" si="4"/>
        <v>5</v>
      </c>
      <c r="AE61" s="262"/>
      <c r="AF61" s="262"/>
      <c r="AG61" s="650">
        <v>0</v>
      </c>
      <c r="AH61" s="651"/>
      <c r="AI61" s="652"/>
    </row>
    <row r="62" spans="2:37" x14ac:dyDescent="0.3">
      <c r="B62" s="262" t="s">
        <v>99</v>
      </c>
      <c r="C62" s="262">
        <f t="shared" si="1"/>
        <v>2036</v>
      </c>
      <c r="D62" s="262"/>
      <c r="E62" s="262"/>
      <c r="F62" s="650">
        <v>0</v>
      </c>
      <c r="G62" s="651"/>
      <c r="H62" s="652"/>
      <c r="K62" s="262" t="s">
        <v>99</v>
      </c>
      <c r="L62" s="262">
        <f t="shared" si="2"/>
        <v>2036</v>
      </c>
      <c r="M62" s="262"/>
      <c r="N62" s="262"/>
      <c r="O62" s="650">
        <v>0</v>
      </c>
      <c r="P62" s="651"/>
      <c r="Q62" s="652"/>
      <c r="T62" s="262" t="s">
        <v>99</v>
      </c>
      <c r="U62" s="262">
        <f t="shared" si="3"/>
        <v>6</v>
      </c>
      <c r="V62" s="262"/>
      <c r="W62" s="262"/>
      <c r="X62" s="650">
        <v>0</v>
      </c>
      <c r="Y62" s="651"/>
      <c r="Z62" s="652"/>
      <c r="AC62" s="262" t="s">
        <v>99</v>
      </c>
      <c r="AD62" s="262">
        <f t="shared" si="4"/>
        <v>6</v>
      </c>
      <c r="AE62" s="262"/>
      <c r="AF62" s="262"/>
      <c r="AG62" s="650">
        <v>0</v>
      </c>
      <c r="AH62" s="651"/>
      <c r="AI62" s="652"/>
    </row>
    <row r="63" spans="2:37" x14ac:dyDescent="0.3">
      <c r="B63" s="262" t="s">
        <v>100</v>
      </c>
      <c r="C63" s="262">
        <f t="shared" si="1"/>
        <v>2037</v>
      </c>
      <c r="D63" s="262"/>
      <c r="E63" s="262"/>
      <c r="F63" s="650">
        <v>0</v>
      </c>
      <c r="G63" s="651"/>
      <c r="H63" s="652"/>
      <c r="K63" s="262" t="s">
        <v>100</v>
      </c>
      <c r="L63" s="262">
        <f t="shared" si="2"/>
        <v>2037</v>
      </c>
      <c r="M63" s="262"/>
      <c r="N63" s="262"/>
      <c r="O63" s="650">
        <v>0</v>
      </c>
      <c r="P63" s="651"/>
      <c r="Q63" s="652"/>
      <c r="T63" s="262" t="s">
        <v>100</v>
      </c>
      <c r="U63" s="262">
        <f t="shared" si="3"/>
        <v>7</v>
      </c>
      <c r="V63" s="262"/>
      <c r="W63" s="262"/>
      <c r="X63" s="650">
        <v>0</v>
      </c>
      <c r="Y63" s="651"/>
      <c r="Z63" s="652"/>
      <c r="AC63" s="262" t="s">
        <v>100</v>
      </c>
      <c r="AD63" s="262">
        <f t="shared" si="4"/>
        <v>7</v>
      </c>
      <c r="AE63" s="262"/>
      <c r="AF63" s="262"/>
      <c r="AG63" s="650">
        <v>0</v>
      </c>
      <c r="AH63" s="651"/>
      <c r="AI63" s="652"/>
    </row>
    <row r="64" spans="2:37" x14ac:dyDescent="0.3">
      <c r="B64" s="262" t="s">
        <v>101</v>
      </c>
      <c r="C64" s="262">
        <f t="shared" si="1"/>
        <v>2038</v>
      </c>
      <c r="D64" s="262"/>
      <c r="E64" s="262"/>
      <c r="F64" s="650">
        <v>0</v>
      </c>
      <c r="G64" s="651"/>
      <c r="H64" s="652"/>
      <c r="K64" s="262" t="s">
        <v>101</v>
      </c>
      <c r="L64" s="262">
        <f t="shared" si="2"/>
        <v>2038</v>
      </c>
      <c r="M64" s="262"/>
      <c r="N64" s="262"/>
      <c r="O64" s="650">
        <v>0</v>
      </c>
      <c r="P64" s="651"/>
      <c r="Q64" s="652"/>
      <c r="T64" s="262" t="s">
        <v>101</v>
      </c>
      <c r="U64" s="262">
        <f t="shared" si="3"/>
        <v>8</v>
      </c>
      <c r="V64" s="262"/>
      <c r="W64" s="262"/>
      <c r="X64" s="650">
        <v>0</v>
      </c>
      <c r="Y64" s="651"/>
      <c r="Z64" s="652"/>
      <c r="AC64" s="262" t="s">
        <v>101</v>
      </c>
      <c r="AD64" s="262">
        <f t="shared" si="4"/>
        <v>8</v>
      </c>
      <c r="AE64" s="262"/>
      <c r="AF64" s="262"/>
      <c r="AG64" s="650">
        <v>0</v>
      </c>
      <c r="AH64" s="651"/>
      <c r="AI64" s="652"/>
    </row>
    <row r="65" spans="2:35" x14ac:dyDescent="0.3">
      <c r="B65" s="262" t="s">
        <v>102</v>
      </c>
      <c r="C65" s="262">
        <f t="shared" si="1"/>
        <v>2039</v>
      </c>
      <c r="D65" s="262"/>
      <c r="E65" s="262"/>
      <c r="F65" s="650">
        <v>0</v>
      </c>
      <c r="G65" s="651"/>
      <c r="H65" s="652"/>
      <c r="K65" s="262" t="s">
        <v>102</v>
      </c>
      <c r="L65" s="262">
        <f t="shared" si="2"/>
        <v>2039</v>
      </c>
      <c r="M65" s="262"/>
      <c r="N65" s="262"/>
      <c r="O65" s="650">
        <v>0</v>
      </c>
      <c r="P65" s="651"/>
      <c r="Q65" s="652"/>
      <c r="T65" s="262" t="s">
        <v>102</v>
      </c>
      <c r="U65" s="262">
        <f t="shared" si="3"/>
        <v>9</v>
      </c>
      <c r="V65" s="262"/>
      <c r="W65" s="262"/>
      <c r="X65" s="650">
        <v>0</v>
      </c>
      <c r="Y65" s="651"/>
      <c r="Z65" s="652"/>
      <c r="AC65" s="262" t="s">
        <v>102</v>
      </c>
      <c r="AD65" s="262">
        <f t="shared" si="4"/>
        <v>9</v>
      </c>
      <c r="AE65" s="262"/>
      <c r="AF65" s="262"/>
      <c r="AG65" s="650">
        <v>0</v>
      </c>
      <c r="AH65" s="651"/>
      <c r="AI65" s="652"/>
    </row>
    <row r="66" spans="2:35" x14ac:dyDescent="0.3">
      <c r="B66" s="262" t="s">
        <v>103</v>
      </c>
      <c r="C66" s="262">
        <f t="shared" si="1"/>
        <v>2040</v>
      </c>
      <c r="D66" s="262"/>
      <c r="E66" s="262"/>
      <c r="F66" s="650">
        <v>0</v>
      </c>
      <c r="G66" s="651"/>
      <c r="H66" s="652"/>
      <c r="K66" s="262" t="s">
        <v>103</v>
      </c>
      <c r="L66" s="262">
        <f t="shared" si="2"/>
        <v>2040</v>
      </c>
      <c r="M66" s="262"/>
      <c r="N66" s="262"/>
      <c r="O66" s="650">
        <v>0</v>
      </c>
      <c r="P66" s="651"/>
      <c r="Q66" s="652"/>
      <c r="T66" s="262" t="s">
        <v>103</v>
      </c>
      <c r="U66" s="262">
        <f t="shared" si="3"/>
        <v>10</v>
      </c>
      <c r="V66" s="262"/>
      <c r="W66" s="262"/>
      <c r="X66" s="650">
        <v>0</v>
      </c>
      <c r="Y66" s="651"/>
      <c r="Z66" s="652"/>
      <c r="AC66" s="262" t="s">
        <v>103</v>
      </c>
      <c r="AD66" s="262">
        <f t="shared" si="4"/>
        <v>10</v>
      </c>
      <c r="AE66" s="262"/>
      <c r="AF66" s="262"/>
      <c r="AG66" s="650">
        <v>0</v>
      </c>
      <c r="AH66" s="651"/>
      <c r="AI66" s="652"/>
    </row>
    <row r="67" spans="2:35" x14ac:dyDescent="0.3">
      <c r="B67" s="262" t="s">
        <v>104</v>
      </c>
      <c r="C67" s="262">
        <f t="shared" si="1"/>
        <v>2041</v>
      </c>
      <c r="D67" s="262"/>
      <c r="E67" s="262"/>
      <c r="F67" s="650">
        <v>0</v>
      </c>
      <c r="G67" s="651"/>
      <c r="H67" s="652"/>
      <c r="K67" s="262" t="s">
        <v>104</v>
      </c>
      <c r="L67" s="262">
        <f t="shared" si="2"/>
        <v>2041</v>
      </c>
      <c r="M67" s="262"/>
      <c r="N67" s="262"/>
      <c r="O67" s="650">
        <v>0</v>
      </c>
      <c r="P67" s="651"/>
      <c r="Q67" s="652"/>
      <c r="T67" s="262" t="s">
        <v>104</v>
      </c>
      <c r="U67" s="262">
        <f t="shared" si="3"/>
        <v>11</v>
      </c>
      <c r="V67" s="262"/>
      <c r="W67" s="262"/>
      <c r="X67" s="650">
        <v>0</v>
      </c>
      <c r="Y67" s="651"/>
      <c r="Z67" s="652"/>
      <c r="AC67" s="262" t="s">
        <v>104</v>
      </c>
      <c r="AD67" s="262">
        <f t="shared" si="4"/>
        <v>11</v>
      </c>
      <c r="AE67" s="262"/>
      <c r="AF67" s="262"/>
      <c r="AG67" s="650">
        <v>0</v>
      </c>
      <c r="AH67" s="651"/>
      <c r="AI67" s="652"/>
    </row>
    <row r="68" spans="2:35" x14ac:dyDescent="0.3">
      <c r="B68" s="262" t="s">
        <v>105</v>
      </c>
      <c r="C68" s="262">
        <f t="shared" si="1"/>
        <v>2042</v>
      </c>
      <c r="D68" s="262"/>
      <c r="E68" s="262"/>
      <c r="F68" s="650">
        <v>0</v>
      </c>
      <c r="G68" s="651"/>
      <c r="H68" s="652"/>
      <c r="K68" s="262" t="s">
        <v>105</v>
      </c>
      <c r="L68" s="262">
        <f t="shared" si="2"/>
        <v>2042</v>
      </c>
      <c r="M68" s="262"/>
      <c r="N68" s="262"/>
      <c r="O68" s="650">
        <v>0</v>
      </c>
      <c r="P68" s="651"/>
      <c r="Q68" s="652"/>
      <c r="T68" s="262" t="s">
        <v>105</v>
      </c>
      <c r="U68" s="262">
        <f t="shared" si="3"/>
        <v>12</v>
      </c>
      <c r="V68" s="262"/>
      <c r="W68" s="262"/>
      <c r="X68" s="650">
        <v>0</v>
      </c>
      <c r="Y68" s="651"/>
      <c r="Z68" s="652"/>
      <c r="AC68" s="262" t="s">
        <v>105</v>
      </c>
      <c r="AD68" s="262">
        <f t="shared" si="4"/>
        <v>12</v>
      </c>
      <c r="AE68" s="262"/>
      <c r="AF68" s="262"/>
      <c r="AG68" s="650">
        <v>0</v>
      </c>
      <c r="AH68" s="651"/>
      <c r="AI68" s="652"/>
    </row>
    <row r="69" spans="2:35" x14ac:dyDescent="0.3">
      <c r="B69" s="262" t="s">
        <v>106</v>
      </c>
      <c r="C69" s="262">
        <f t="shared" si="1"/>
        <v>2043</v>
      </c>
      <c r="D69" s="262"/>
      <c r="E69" s="262"/>
      <c r="F69" s="650">
        <v>0</v>
      </c>
      <c r="G69" s="651"/>
      <c r="H69" s="652"/>
      <c r="K69" s="262" t="s">
        <v>106</v>
      </c>
      <c r="L69" s="262">
        <f t="shared" si="2"/>
        <v>2043</v>
      </c>
      <c r="M69" s="262"/>
      <c r="N69" s="262"/>
      <c r="O69" s="650">
        <v>0</v>
      </c>
      <c r="P69" s="651"/>
      <c r="Q69" s="652"/>
      <c r="T69" s="262" t="s">
        <v>106</v>
      </c>
      <c r="U69" s="262">
        <f t="shared" si="3"/>
        <v>13</v>
      </c>
      <c r="V69" s="262"/>
      <c r="W69" s="262"/>
      <c r="X69" s="650">
        <v>0</v>
      </c>
      <c r="Y69" s="651"/>
      <c r="Z69" s="652"/>
      <c r="AC69" s="262" t="s">
        <v>106</v>
      </c>
      <c r="AD69" s="262">
        <f t="shared" si="4"/>
        <v>13</v>
      </c>
      <c r="AE69" s="262"/>
      <c r="AF69" s="262"/>
      <c r="AG69" s="650">
        <v>0</v>
      </c>
      <c r="AH69" s="651"/>
      <c r="AI69" s="652"/>
    </row>
    <row r="70" spans="2:35" x14ac:dyDescent="0.3">
      <c r="B70" s="262" t="s">
        <v>107</v>
      </c>
      <c r="C70" s="262">
        <f t="shared" si="1"/>
        <v>2044</v>
      </c>
      <c r="D70" s="262"/>
      <c r="E70" s="262"/>
      <c r="F70" s="650">
        <v>0</v>
      </c>
      <c r="G70" s="651"/>
      <c r="H70" s="652"/>
      <c r="K70" s="262" t="s">
        <v>107</v>
      </c>
      <c r="L70" s="262">
        <f t="shared" si="2"/>
        <v>2044</v>
      </c>
      <c r="M70" s="262"/>
      <c r="N70" s="262"/>
      <c r="O70" s="650">
        <v>0</v>
      </c>
      <c r="P70" s="651"/>
      <c r="Q70" s="652"/>
      <c r="T70" s="262" t="s">
        <v>107</v>
      </c>
      <c r="U70" s="262">
        <f t="shared" si="3"/>
        <v>14</v>
      </c>
      <c r="V70" s="262"/>
      <c r="W70" s="262"/>
      <c r="X70" s="650">
        <v>0</v>
      </c>
      <c r="Y70" s="651"/>
      <c r="Z70" s="652"/>
      <c r="AC70" s="262" t="s">
        <v>107</v>
      </c>
      <c r="AD70" s="262">
        <f t="shared" si="4"/>
        <v>14</v>
      </c>
      <c r="AE70" s="262"/>
      <c r="AF70" s="262"/>
      <c r="AG70" s="650">
        <v>0</v>
      </c>
      <c r="AH70" s="651"/>
      <c r="AI70" s="652"/>
    </row>
    <row r="71" spans="2:35" x14ac:dyDescent="0.3">
      <c r="B71" s="262" t="s">
        <v>108</v>
      </c>
      <c r="C71" s="262">
        <f t="shared" si="1"/>
        <v>2045</v>
      </c>
      <c r="D71" s="262"/>
      <c r="E71" s="262"/>
      <c r="F71" s="650">
        <v>0</v>
      </c>
      <c r="G71" s="651"/>
      <c r="H71" s="652"/>
      <c r="K71" s="262" t="s">
        <v>108</v>
      </c>
      <c r="L71" s="262">
        <f t="shared" si="2"/>
        <v>2045</v>
      </c>
      <c r="M71" s="262"/>
      <c r="N71" s="262"/>
      <c r="O71" s="650">
        <v>0</v>
      </c>
      <c r="P71" s="651"/>
      <c r="Q71" s="652"/>
      <c r="T71" s="262" t="s">
        <v>108</v>
      </c>
      <c r="U71" s="262">
        <f t="shared" si="3"/>
        <v>15</v>
      </c>
      <c r="V71" s="262"/>
      <c r="W71" s="262"/>
      <c r="X71" s="650">
        <v>0</v>
      </c>
      <c r="Y71" s="651"/>
      <c r="Z71" s="652"/>
      <c r="AC71" s="262" t="s">
        <v>108</v>
      </c>
      <c r="AD71" s="262">
        <f t="shared" si="4"/>
        <v>15</v>
      </c>
      <c r="AE71" s="262"/>
      <c r="AF71" s="262"/>
      <c r="AG71" s="650">
        <v>0</v>
      </c>
      <c r="AH71" s="651"/>
      <c r="AI71" s="652"/>
    </row>
    <row r="72" spans="2:35" x14ac:dyDescent="0.3">
      <c r="B72" s="262" t="s">
        <v>109</v>
      </c>
      <c r="C72" s="262">
        <f t="shared" si="1"/>
        <v>2046</v>
      </c>
      <c r="D72" s="262"/>
      <c r="E72" s="262"/>
      <c r="F72" s="650">
        <v>0</v>
      </c>
      <c r="G72" s="651"/>
      <c r="H72" s="652"/>
      <c r="K72" s="262" t="s">
        <v>109</v>
      </c>
      <c r="L72" s="262">
        <f t="shared" si="2"/>
        <v>2046</v>
      </c>
      <c r="M72" s="262"/>
      <c r="N72" s="262"/>
      <c r="O72" s="650">
        <v>0</v>
      </c>
      <c r="P72" s="651"/>
      <c r="Q72" s="652"/>
      <c r="T72" s="262" t="s">
        <v>109</v>
      </c>
      <c r="U72" s="262">
        <f t="shared" si="3"/>
        <v>16</v>
      </c>
      <c r="V72" s="262"/>
      <c r="W72" s="262"/>
      <c r="X72" s="650">
        <v>0</v>
      </c>
      <c r="Y72" s="651"/>
      <c r="Z72" s="652"/>
      <c r="AC72" s="262" t="s">
        <v>109</v>
      </c>
      <c r="AD72" s="262">
        <f t="shared" si="4"/>
        <v>16</v>
      </c>
      <c r="AE72" s="262"/>
      <c r="AF72" s="262"/>
      <c r="AG72" s="650">
        <v>0</v>
      </c>
      <c r="AH72" s="651"/>
      <c r="AI72" s="652"/>
    </row>
    <row r="73" spans="2:35" x14ac:dyDescent="0.3">
      <c r="B73" s="262" t="s">
        <v>110</v>
      </c>
      <c r="C73" s="262">
        <f t="shared" si="1"/>
        <v>2047</v>
      </c>
      <c r="D73" s="262"/>
      <c r="E73" s="262"/>
      <c r="F73" s="650">
        <v>0</v>
      </c>
      <c r="G73" s="651"/>
      <c r="H73" s="652"/>
      <c r="K73" s="262" t="s">
        <v>110</v>
      </c>
      <c r="L73" s="262">
        <f t="shared" si="2"/>
        <v>2047</v>
      </c>
      <c r="M73" s="262"/>
      <c r="N73" s="262"/>
      <c r="O73" s="650">
        <v>0</v>
      </c>
      <c r="P73" s="651"/>
      <c r="Q73" s="652"/>
      <c r="T73" s="262" t="s">
        <v>110</v>
      </c>
      <c r="U73" s="262">
        <f t="shared" si="3"/>
        <v>17</v>
      </c>
      <c r="V73" s="262"/>
      <c r="W73" s="262"/>
      <c r="X73" s="650">
        <v>0</v>
      </c>
      <c r="Y73" s="651"/>
      <c r="Z73" s="652"/>
      <c r="AC73" s="262" t="s">
        <v>110</v>
      </c>
      <c r="AD73" s="262">
        <f t="shared" si="4"/>
        <v>17</v>
      </c>
      <c r="AE73" s="262"/>
      <c r="AF73" s="262"/>
      <c r="AG73" s="650">
        <v>0</v>
      </c>
      <c r="AH73" s="651"/>
      <c r="AI73" s="652"/>
    </row>
    <row r="74" spans="2:35" x14ac:dyDescent="0.3">
      <c r="B74" s="262" t="s">
        <v>111</v>
      </c>
      <c r="C74" s="262">
        <f t="shared" si="1"/>
        <v>2048</v>
      </c>
      <c r="D74" s="262"/>
      <c r="E74" s="262"/>
      <c r="F74" s="650">
        <v>0</v>
      </c>
      <c r="G74" s="651"/>
      <c r="H74" s="652"/>
      <c r="K74" s="262" t="s">
        <v>111</v>
      </c>
      <c r="L74" s="262">
        <f t="shared" si="2"/>
        <v>2048</v>
      </c>
      <c r="M74" s="262"/>
      <c r="N74" s="262"/>
      <c r="O74" s="650">
        <v>0</v>
      </c>
      <c r="P74" s="651"/>
      <c r="Q74" s="652"/>
      <c r="T74" s="262" t="s">
        <v>111</v>
      </c>
      <c r="U74" s="262">
        <f t="shared" si="3"/>
        <v>18</v>
      </c>
      <c r="V74" s="262"/>
      <c r="W74" s="262"/>
      <c r="X74" s="650">
        <v>0</v>
      </c>
      <c r="Y74" s="651"/>
      <c r="Z74" s="652"/>
      <c r="AC74" s="262" t="s">
        <v>111</v>
      </c>
      <c r="AD74" s="262">
        <f t="shared" si="4"/>
        <v>18</v>
      </c>
      <c r="AE74" s="262"/>
      <c r="AF74" s="262"/>
      <c r="AG74" s="650">
        <v>0</v>
      </c>
      <c r="AH74" s="651"/>
      <c r="AI74" s="652"/>
    </row>
    <row r="75" spans="2:35" x14ac:dyDescent="0.3">
      <c r="B75" s="262" t="s">
        <v>112</v>
      </c>
      <c r="C75" s="262">
        <f t="shared" si="1"/>
        <v>2049</v>
      </c>
      <c r="D75" s="262"/>
      <c r="E75" s="262"/>
      <c r="F75" s="650">
        <v>0</v>
      </c>
      <c r="G75" s="651"/>
      <c r="H75" s="652"/>
      <c r="K75" s="262" t="s">
        <v>112</v>
      </c>
      <c r="L75" s="262">
        <f t="shared" si="2"/>
        <v>2049</v>
      </c>
      <c r="M75" s="262"/>
      <c r="N75" s="262"/>
      <c r="O75" s="650">
        <v>0</v>
      </c>
      <c r="P75" s="651"/>
      <c r="Q75" s="652"/>
      <c r="T75" s="262" t="s">
        <v>112</v>
      </c>
      <c r="U75" s="262">
        <f t="shared" si="3"/>
        <v>19</v>
      </c>
      <c r="V75" s="262"/>
      <c r="W75" s="262"/>
      <c r="X75" s="650">
        <v>0</v>
      </c>
      <c r="Y75" s="651"/>
      <c r="Z75" s="652"/>
      <c r="AC75" s="262" t="s">
        <v>112</v>
      </c>
      <c r="AD75" s="262">
        <f t="shared" si="4"/>
        <v>19</v>
      </c>
      <c r="AE75" s="262"/>
      <c r="AF75" s="262"/>
      <c r="AG75" s="650">
        <v>0</v>
      </c>
      <c r="AH75" s="651"/>
      <c r="AI75" s="652"/>
    </row>
    <row r="76" spans="2:35" x14ac:dyDescent="0.3">
      <c r="B76" s="262" t="s">
        <v>113</v>
      </c>
      <c r="C76" s="262">
        <f t="shared" si="1"/>
        <v>2050</v>
      </c>
      <c r="D76" s="262"/>
      <c r="E76" s="262"/>
      <c r="F76" s="650">
        <v>0</v>
      </c>
      <c r="G76" s="651"/>
      <c r="H76" s="652"/>
      <c r="K76" s="262" t="s">
        <v>113</v>
      </c>
      <c r="L76" s="262">
        <f t="shared" si="2"/>
        <v>2050</v>
      </c>
      <c r="M76" s="262"/>
      <c r="N76" s="262"/>
      <c r="O76" s="650">
        <v>0</v>
      </c>
      <c r="P76" s="651"/>
      <c r="Q76" s="652"/>
      <c r="T76" s="262" t="s">
        <v>113</v>
      </c>
      <c r="U76" s="262">
        <f t="shared" si="3"/>
        <v>20</v>
      </c>
      <c r="V76" s="262"/>
      <c r="W76" s="262"/>
      <c r="X76" s="650">
        <v>0</v>
      </c>
      <c r="Y76" s="651"/>
      <c r="Z76" s="652"/>
      <c r="AC76" s="262" t="s">
        <v>113</v>
      </c>
      <c r="AD76" s="262">
        <f t="shared" si="4"/>
        <v>20</v>
      </c>
      <c r="AE76" s="262"/>
      <c r="AF76" s="262"/>
      <c r="AG76" s="650">
        <v>0</v>
      </c>
      <c r="AH76" s="651"/>
      <c r="AI76" s="652"/>
    </row>
    <row r="77" spans="2:35" x14ac:dyDescent="0.3">
      <c r="B77" s="262" t="s">
        <v>114</v>
      </c>
      <c r="C77" s="262">
        <f t="shared" si="1"/>
        <v>2051</v>
      </c>
      <c r="D77" s="262"/>
      <c r="E77" s="262"/>
      <c r="F77" s="650">
        <v>0</v>
      </c>
      <c r="G77" s="651"/>
      <c r="H77" s="652"/>
      <c r="K77" s="262" t="s">
        <v>114</v>
      </c>
      <c r="L77" s="262">
        <f t="shared" si="2"/>
        <v>2051</v>
      </c>
      <c r="M77" s="262"/>
      <c r="N77" s="262"/>
      <c r="O77" s="650">
        <v>0</v>
      </c>
      <c r="P77" s="651"/>
      <c r="Q77" s="652"/>
      <c r="T77" s="262" t="s">
        <v>114</v>
      </c>
      <c r="U77" s="262">
        <f t="shared" si="3"/>
        <v>21</v>
      </c>
      <c r="V77" s="262"/>
      <c r="W77" s="262"/>
      <c r="X77" s="650">
        <v>0</v>
      </c>
      <c r="Y77" s="651"/>
      <c r="Z77" s="652"/>
      <c r="AC77" s="262" t="s">
        <v>114</v>
      </c>
      <c r="AD77" s="262">
        <f t="shared" si="4"/>
        <v>21</v>
      </c>
      <c r="AE77" s="262"/>
      <c r="AF77" s="262"/>
      <c r="AG77" s="650">
        <v>0</v>
      </c>
      <c r="AH77" s="651"/>
      <c r="AI77" s="652"/>
    </row>
    <row r="78" spans="2:35" x14ac:dyDescent="0.3">
      <c r="B78" s="262" t="s">
        <v>115</v>
      </c>
      <c r="C78" s="262">
        <f t="shared" si="1"/>
        <v>2052</v>
      </c>
      <c r="D78" s="262"/>
      <c r="E78" s="262"/>
      <c r="F78" s="650">
        <v>0</v>
      </c>
      <c r="G78" s="651"/>
      <c r="H78" s="652"/>
      <c r="K78" s="262" t="s">
        <v>115</v>
      </c>
      <c r="L78" s="262">
        <f t="shared" si="2"/>
        <v>2052</v>
      </c>
      <c r="M78" s="262"/>
      <c r="N78" s="262"/>
      <c r="O78" s="650">
        <v>0</v>
      </c>
      <c r="P78" s="651"/>
      <c r="Q78" s="652"/>
      <c r="T78" s="262" t="s">
        <v>115</v>
      </c>
      <c r="U78" s="262">
        <f t="shared" si="3"/>
        <v>22</v>
      </c>
      <c r="V78" s="262"/>
      <c r="W78" s="262"/>
      <c r="X78" s="650">
        <v>0</v>
      </c>
      <c r="Y78" s="651"/>
      <c r="Z78" s="652"/>
      <c r="AC78" s="262" t="s">
        <v>115</v>
      </c>
      <c r="AD78" s="262">
        <f t="shared" si="4"/>
        <v>22</v>
      </c>
      <c r="AE78" s="262"/>
      <c r="AF78" s="262"/>
      <c r="AG78" s="650">
        <v>0</v>
      </c>
      <c r="AH78" s="651"/>
      <c r="AI78" s="652"/>
    </row>
    <row r="79" spans="2:35" x14ac:dyDescent="0.3">
      <c r="B79" s="262" t="s">
        <v>116</v>
      </c>
      <c r="C79" s="262">
        <f t="shared" si="1"/>
        <v>2053</v>
      </c>
      <c r="D79" s="262"/>
      <c r="E79" s="262"/>
      <c r="F79" s="650">
        <v>0</v>
      </c>
      <c r="G79" s="651"/>
      <c r="H79" s="652"/>
      <c r="K79" s="262" t="s">
        <v>116</v>
      </c>
      <c r="L79" s="262">
        <f t="shared" si="2"/>
        <v>2053</v>
      </c>
      <c r="M79" s="262"/>
      <c r="N79" s="262"/>
      <c r="O79" s="650">
        <v>0</v>
      </c>
      <c r="P79" s="651"/>
      <c r="Q79" s="652"/>
      <c r="T79" s="262" t="s">
        <v>116</v>
      </c>
      <c r="U79" s="262">
        <f t="shared" si="3"/>
        <v>23</v>
      </c>
      <c r="V79" s="262"/>
      <c r="W79" s="262"/>
      <c r="X79" s="650">
        <v>0</v>
      </c>
      <c r="Y79" s="651"/>
      <c r="Z79" s="652"/>
      <c r="AC79" s="262" t="s">
        <v>116</v>
      </c>
      <c r="AD79" s="262">
        <f t="shared" si="4"/>
        <v>23</v>
      </c>
      <c r="AE79" s="262"/>
      <c r="AF79" s="262"/>
      <c r="AG79" s="650">
        <v>0</v>
      </c>
      <c r="AH79" s="651"/>
      <c r="AI79" s="652"/>
    </row>
    <row r="80" spans="2:35" x14ac:dyDescent="0.3">
      <c r="B80" s="262" t="s">
        <v>117</v>
      </c>
      <c r="C80" s="262">
        <f t="shared" si="1"/>
        <v>2054</v>
      </c>
      <c r="D80" s="262"/>
      <c r="E80" s="262"/>
      <c r="F80" s="650">
        <v>0</v>
      </c>
      <c r="G80" s="651"/>
      <c r="H80" s="652"/>
      <c r="K80" s="262" t="s">
        <v>117</v>
      </c>
      <c r="L80" s="262">
        <f t="shared" si="2"/>
        <v>2054</v>
      </c>
      <c r="M80" s="262"/>
      <c r="N80" s="262"/>
      <c r="O80" s="650">
        <v>0</v>
      </c>
      <c r="P80" s="651"/>
      <c r="Q80" s="652"/>
      <c r="T80" s="262" t="s">
        <v>117</v>
      </c>
      <c r="U80" s="262">
        <f t="shared" si="3"/>
        <v>24</v>
      </c>
      <c r="V80" s="262"/>
      <c r="W80" s="262"/>
      <c r="X80" s="650">
        <v>0</v>
      </c>
      <c r="Y80" s="651"/>
      <c r="Z80" s="652"/>
      <c r="AC80" s="262" t="s">
        <v>117</v>
      </c>
      <c r="AD80" s="262">
        <f t="shared" si="4"/>
        <v>24</v>
      </c>
      <c r="AE80" s="262"/>
      <c r="AF80" s="262"/>
      <c r="AG80" s="650">
        <v>0</v>
      </c>
      <c r="AH80" s="651"/>
      <c r="AI80" s="652"/>
    </row>
    <row r="81" spans="2:36" x14ac:dyDescent="0.3">
      <c r="B81" s="262" t="s">
        <v>118</v>
      </c>
      <c r="C81" s="262">
        <f t="shared" si="1"/>
        <v>2055</v>
      </c>
      <c r="D81" s="262"/>
      <c r="E81" s="262"/>
      <c r="F81" s="650">
        <v>0</v>
      </c>
      <c r="G81" s="651"/>
      <c r="H81" s="652"/>
      <c r="K81" s="262" t="s">
        <v>118</v>
      </c>
      <c r="L81" s="262">
        <f t="shared" si="2"/>
        <v>2055</v>
      </c>
      <c r="M81" s="262"/>
      <c r="N81" s="262"/>
      <c r="O81" s="650">
        <v>0</v>
      </c>
      <c r="P81" s="651"/>
      <c r="Q81" s="652"/>
      <c r="T81" s="262" t="s">
        <v>118</v>
      </c>
      <c r="U81" s="262">
        <f t="shared" si="3"/>
        <v>25</v>
      </c>
      <c r="V81" s="262"/>
      <c r="W81" s="262"/>
      <c r="X81" s="650">
        <v>0</v>
      </c>
      <c r="Y81" s="651"/>
      <c r="Z81" s="652"/>
      <c r="AC81" s="262" t="s">
        <v>118</v>
      </c>
      <c r="AD81" s="262">
        <f t="shared" si="4"/>
        <v>25</v>
      </c>
      <c r="AE81" s="262"/>
      <c r="AF81" s="262"/>
      <c r="AG81" s="650">
        <v>0</v>
      </c>
      <c r="AH81" s="651"/>
      <c r="AI81" s="652"/>
    </row>
    <row r="82" spans="2:36" x14ac:dyDescent="0.3">
      <c r="B82" s="262" t="s">
        <v>119</v>
      </c>
      <c r="C82" s="262">
        <f t="shared" si="1"/>
        <v>2056</v>
      </c>
      <c r="D82" s="262"/>
      <c r="E82" s="262"/>
      <c r="F82" s="650">
        <v>0</v>
      </c>
      <c r="G82" s="651"/>
      <c r="H82" s="652"/>
      <c r="K82" s="262" t="s">
        <v>119</v>
      </c>
      <c r="L82" s="262">
        <f t="shared" si="2"/>
        <v>2056</v>
      </c>
      <c r="M82" s="262"/>
      <c r="N82" s="262"/>
      <c r="O82" s="650">
        <v>0</v>
      </c>
      <c r="P82" s="651"/>
      <c r="Q82" s="652"/>
      <c r="T82" s="262" t="s">
        <v>119</v>
      </c>
      <c r="U82" s="262">
        <f t="shared" si="3"/>
        <v>26</v>
      </c>
      <c r="V82" s="262"/>
      <c r="W82" s="262"/>
      <c r="X82" s="650">
        <v>0</v>
      </c>
      <c r="Y82" s="651"/>
      <c r="Z82" s="652"/>
      <c r="AC82" s="262" t="s">
        <v>119</v>
      </c>
      <c r="AD82" s="262">
        <f t="shared" si="4"/>
        <v>26</v>
      </c>
      <c r="AE82" s="262"/>
      <c r="AF82" s="262"/>
      <c r="AG82" s="650">
        <v>0</v>
      </c>
      <c r="AH82" s="651"/>
      <c r="AI82" s="652"/>
    </row>
    <row r="83" spans="2:36" x14ac:dyDescent="0.3">
      <c r="B83" s="262" t="s">
        <v>120</v>
      </c>
      <c r="C83" s="262">
        <f t="shared" si="1"/>
        <v>2057</v>
      </c>
      <c r="D83" s="262"/>
      <c r="E83" s="262"/>
      <c r="F83" s="650">
        <v>0</v>
      </c>
      <c r="G83" s="651"/>
      <c r="H83" s="652"/>
      <c r="K83" s="262" t="s">
        <v>120</v>
      </c>
      <c r="L83" s="262">
        <f t="shared" si="2"/>
        <v>2057</v>
      </c>
      <c r="M83" s="262"/>
      <c r="N83" s="262"/>
      <c r="O83" s="650">
        <v>0</v>
      </c>
      <c r="P83" s="651"/>
      <c r="Q83" s="652"/>
      <c r="T83" s="262" t="s">
        <v>120</v>
      </c>
      <c r="U83" s="262">
        <f t="shared" si="3"/>
        <v>27</v>
      </c>
      <c r="V83" s="262"/>
      <c r="W83" s="262"/>
      <c r="X83" s="650">
        <v>0</v>
      </c>
      <c r="Y83" s="651"/>
      <c r="Z83" s="652"/>
      <c r="AC83" s="262" t="s">
        <v>120</v>
      </c>
      <c r="AD83" s="262">
        <f t="shared" si="4"/>
        <v>27</v>
      </c>
      <c r="AE83" s="262"/>
      <c r="AF83" s="262"/>
      <c r="AG83" s="650">
        <v>0</v>
      </c>
      <c r="AH83" s="651"/>
      <c r="AI83" s="652"/>
    </row>
    <row r="84" spans="2:36" x14ac:dyDescent="0.3">
      <c r="B84" s="262" t="s">
        <v>121</v>
      </c>
      <c r="C84" s="262">
        <f t="shared" si="1"/>
        <v>2058</v>
      </c>
      <c r="D84" s="262"/>
      <c r="E84" s="262"/>
      <c r="F84" s="650">
        <v>0</v>
      </c>
      <c r="G84" s="651"/>
      <c r="H84" s="652"/>
      <c r="K84" s="262" t="s">
        <v>121</v>
      </c>
      <c r="L84" s="262">
        <f t="shared" si="2"/>
        <v>2058</v>
      </c>
      <c r="M84" s="262"/>
      <c r="N84" s="262"/>
      <c r="O84" s="650">
        <v>0</v>
      </c>
      <c r="P84" s="651"/>
      <c r="Q84" s="652"/>
      <c r="T84" s="262" t="s">
        <v>121</v>
      </c>
      <c r="U84" s="262">
        <f t="shared" si="3"/>
        <v>28</v>
      </c>
      <c r="V84" s="262"/>
      <c r="W84" s="262"/>
      <c r="X84" s="650">
        <v>0</v>
      </c>
      <c r="Y84" s="651"/>
      <c r="Z84" s="652"/>
      <c r="AC84" s="262" t="s">
        <v>121</v>
      </c>
      <c r="AD84" s="262">
        <f t="shared" si="4"/>
        <v>28</v>
      </c>
      <c r="AE84" s="262"/>
      <c r="AF84" s="262"/>
      <c r="AG84" s="650">
        <v>0</v>
      </c>
      <c r="AH84" s="651"/>
      <c r="AI84" s="652"/>
    </row>
    <row r="85" spans="2:36" x14ac:dyDescent="0.3">
      <c r="B85" s="262" t="s">
        <v>122</v>
      </c>
      <c r="C85" s="262">
        <f t="shared" si="1"/>
        <v>2059</v>
      </c>
      <c r="D85" s="262"/>
      <c r="E85" s="262"/>
      <c r="F85" s="650">
        <v>0</v>
      </c>
      <c r="G85" s="651"/>
      <c r="H85" s="652"/>
      <c r="K85" s="262" t="s">
        <v>122</v>
      </c>
      <c r="L85" s="262">
        <f t="shared" si="2"/>
        <v>2059</v>
      </c>
      <c r="M85" s="262"/>
      <c r="N85" s="262"/>
      <c r="O85" s="650">
        <v>0</v>
      </c>
      <c r="P85" s="651"/>
      <c r="Q85" s="652"/>
      <c r="T85" s="262" t="s">
        <v>122</v>
      </c>
      <c r="U85" s="262">
        <f t="shared" si="3"/>
        <v>29</v>
      </c>
      <c r="V85" s="262"/>
      <c r="W85" s="262"/>
      <c r="X85" s="650">
        <v>0</v>
      </c>
      <c r="Y85" s="651"/>
      <c r="Z85" s="652"/>
      <c r="AC85" s="262" t="s">
        <v>122</v>
      </c>
      <c r="AD85" s="262">
        <f t="shared" si="4"/>
        <v>29</v>
      </c>
      <c r="AE85" s="262"/>
      <c r="AF85" s="262"/>
      <c r="AG85" s="650">
        <v>0</v>
      </c>
      <c r="AH85" s="651"/>
      <c r="AI85" s="652"/>
    </row>
    <row r="86" spans="2:36" x14ac:dyDescent="0.3">
      <c r="B86" s="262" t="s">
        <v>123</v>
      </c>
      <c r="C86" s="262">
        <f t="shared" si="1"/>
        <v>2060</v>
      </c>
      <c r="D86" s="262"/>
      <c r="E86" s="262"/>
      <c r="F86" s="650">
        <v>0</v>
      </c>
      <c r="G86" s="651"/>
      <c r="H86" s="652"/>
      <c r="K86" s="262" t="s">
        <v>123</v>
      </c>
      <c r="L86" s="262">
        <f t="shared" si="2"/>
        <v>2060</v>
      </c>
      <c r="M86" s="262"/>
      <c r="N86" s="262"/>
      <c r="O86" s="650">
        <v>0</v>
      </c>
      <c r="P86" s="651"/>
      <c r="Q86" s="652"/>
      <c r="T86" s="262" t="s">
        <v>123</v>
      </c>
      <c r="U86" s="262">
        <f t="shared" si="3"/>
        <v>30</v>
      </c>
      <c r="V86" s="262"/>
      <c r="W86" s="262"/>
      <c r="X86" s="650">
        <v>0</v>
      </c>
      <c r="Y86" s="651"/>
      <c r="Z86" s="652"/>
      <c r="AC86" s="262" t="s">
        <v>123</v>
      </c>
      <c r="AD86" s="262">
        <f t="shared" si="4"/>
        <v>30</v>
      </c>
      <c r="AE86" s="262"/>
      <c r="AF86" s="262"/>
      <c r="AG86" s="650">
        <v>0</v>
      </c>
      <c r="AH86" s="651"/>
      <c r="AI86" s="652"/>
    </row>
    <row r="87" spans="2:36" x14ac:dyDescent="0.3">
      <c r="B87" s="262" t="s">
        <v>124</v>
      </c>
      <c r="C87" s="262">
        <f t="shared" si="1"/>
        <v>2061</v>
      </c>
      <c r="D87" s="262"/>
      <c r="E87" s="262"/>
      <c r="F87" s="650">
        <v>0</v>
      </c>
      <c r="G87" s="651"/>
      <c r="H87" s="652"/>
      <c r="K87" s="262" t="s">
        <v>124</v>
      </c>
      <c r="L87" s="262">
        <f t="shared" si="2"/>
        <v>2061</v>
      </c>
      <c r="M87" s="262"/>
      <c r="N87" s="262"/>
      <c r="O87" s="650">
        <v>0</v>
      </c>
      <c r="P87" s="651"/>
      <c r="Q87" s="652"/>
      <c r="T87" s="262" t="s">
        <v>124</v>
      </c>
      <c r="U87" s="262">
        <f t="shared" si="3"/>
        <v>31</v>
      </c>
      <c r="V87" s="262"/>
      <c r="W87" s="262"/>
      <c r="X87" s="650">
        <v>0</v>
      </c>
      <c r="Y87" s="651"/>
      <c r="Z87" s="652"/>
      <c r="AC87" s="262" t="s">
        <v>124</v>
      </c>
      <c r="AD87" s="262">
        <f t="shared" si="4"/>
        <v>31</v>
      </c>
      <c r="AE87" s="262"/>
      <c r="AF87" s="262"/>
      <c r="AG87" s="650">
        <v>0</v>
      </c>
      <c r="AH87" s="651"/>
      <c r="AI87" s="652"/>
    </row>
    <row r="88" spans="2:36" x14ac:dyDescent="0.3">
      <c r="B88" s="290" t="s">
        <v>125</v>
      </c>
      <c r="C88" s="290"/>
      <c r="D88" s="290"/>
      <c r="E88" s="290"/>
      <c r="F88" s="648">
        <f>SUM(F48:H87)</f>
        <v>0</v>
      </c>
      <c r="G88" s="649"/>
      <c r="H88" s="649"/>
      <c r="K88" s="290" t="s">
        <v>125</v>
      </c>
      <c r="L88" s="290"/>
      <c r="M88" s="290"/>
      <c r="N88" s="290"/>
      <c r="O88" s="648">
        <f>SUM(O48:Q87)</f>
        <v>5309799</v>
      </c>
      <c r="P88" s="649"/>
      <c r="Q88" s="649"/>
      <c r="T88" s="290" t="s">
        <v>125</v>
      </c>
      <c r="U88" s="290"/>
      <c r="V88" s="290"/>
      <c r="W88" s="290"/>
      <c r="X88" s="648">
        <f>SUM(X48:Z87)</f>
        <v>0</v>
      </c>
      <c r="Y88" s="649"/>
      <c r="Z88" s="649"/>
      <c r="AC88" s="290" t="s">
        <v>125</v>
      </c>
      <c r="AD88" s="290"/>
      <c r="AE88" s="290"/>
      <c r="AF88" s="290"/>
      <c r="AG88" s="648">
        <f>SUM(AG48:AI87)</f>
        <v>0</v>
      </c>
      <c r="AH88" s="649"/>
      <c r="AI88" s="649"/>
    </row>
    <row r="89" spans="2:36" x14ac:dyDescent="0.3">
      <c r="B89" s="262"/>
      <c r="C89" s="262"/>
      <c r="D89" s="262"/>
      <c r="E89" s="262"/>
      <c r="F89" s="262"/>
      <c r="G89" s="262"/>
      <c r="H89" s="262"/>
      <c r="K89" s="262"/>
      <c r="L89" s="262"/>
      <c r="M89" s="262"/>
      <c r="N89" s="262"/>
      <c r="O89" s="262"/>
      <c r="P89" s="262"/>
      <c r="Q89" s="262"/>
      <c r="T89" s="262"/>
      <c r="U89" s="262"/>
      <c r="V89" s="262"/>
      <c r="W89" s="262"/>
      <c r="X89" s="262"/>
      <c r="Y89" s="262"/>
      <c r="Z89" s="262"/>
      <c r="AC89" s="262"/>
      <c r="AD89" s="262"/>
      <c r="AE89" s="262"/>
      <c r="AF89" s="262"/>
      <c r="AG89" s="262"/>
      <c r="AH89" s="262"/>
      <c r="AI89" s="262"/>
    </row>
    <row r="90" spans="2:36" x14ac:dyDescent="0.3">
      <c r="B90" s="261" t="s">
        <v>127</v>
      </c>
      <c r="C90" s="262"/>
      <c r="D90" s="262"/>
      <c r="E90" s="262"/>
      <c r="F90" s="650">
        <v>0</v>
      </c>
      <c r="G90" s="651"/>
      <c r="H90" s="652"/>
      <c r="K90" s="261" t="s">
        <v>127</v>
      </c>
      <c r="L90" s="262"/>
      <c r="M90" s="262"/>
      <c r="N90" s="262"/>
      <c r="O90" s="677">
        <v>10000</v>
      </c>
      <c r="P90" s="651"/>
      <c r="Q90" s="652"/>
      <c r="T90" s="261" t="s">
        <v>127</v>
      </c>
      <c r="U90" s="262"/>
      <c r="V90" s="262"/>
      <c r="W90" s="262"/>
      <c r="X90" s="650">
        <f>O90</f>
        <v>10000</v>
      </c>
      <c r="Y90" s="651"/>
      <c r="Z90" s="652"/>
      <c r="AC90" s="261" t="s">
        <v>127</v>
      </c>
      <c r="AD90" s="262"/>
      <c r="AE90" s="262"/>
      <c r="AF90" s="262"/>
      <c r="AG90" s="650">
        <f>O90</f>
        <v>10000</v>
      </c>
      <c r="AH90" s="651"/>
      <c r="AI90" s="652"/>
    </row>
    <row r="91" spans="2:36" x14ac:dyDescent="0.3">
      <c r="B91" s="262"/>
      <c r="C91" s="262"/>
      <c r="D91" s="262"/>
      <c r="E91" s="262"/>
      <c r="F91" s="262"/>
      <c r="G91" s="262"/>
      <c r="H91" s="262"/>
      <c r="K91" s="262"/>
      <c r="L91" s="262"/>
      <c r="M91" s="262"/>
      <c r="N91" s="262"/>
      <c r="O91" s="428"/>
      <c r="P91" s="262"/>
      <c r="Q91" s="262"/>
      <c r="T91" s="262"/>
      <c r="U91" s="262"/>
      <c r="V91" s="262"/>
      <c r="W91" s="262"/>
      <c r="X91" s="262"/>
      <c r="Y91" s="262"/>
      <c r="Z91" s="262"/>
      <c r="AC91" s="262"/>
      <c r="AD91" s="262"/>
      <c r="AE91" s="262"/>
      <c r="AF91" s="262"/>
      <c r="AG91" s="262"/>
      <c r="AH91" s="262"/>
      <c r="AI91" s="262"/>
    </row>
    <row r="92" spans="2:36" hidden="1" x14ac:dyDescent="0.3">
      <c r="B92" s="261" t="s">
        <v>128</v>
      </c>
      <c r="C92" s="262"/>
      <c r="D92" s="262"/>
      <c r="E92" s="262"/>
      <c r="F92" s="262"/>
      <c r="G92" s="262"/>
      <c r="H92" s="262"/>
      <c r="K92" s="261" t="s">
        <v>128</v>
      </c>
      <c r="L92" s="262"/>
      <c r="M92" s="262"/>
      <c r="N92" s="262"/>
      <c r="O92" s="262"/>
      <c r="P92" s="262"/>
      <c r="Q92" s="262"/>
      <c r="T92" s="261" t="s">
        <v>128</v>
      </c>
      <c r="U92" s="262"/>
      <c r="V92" s="262"/>
      <c r="W92" s="262"/>
      <c r="X92" s="262"/>
      <c r="Y92" s="262"/>
      <c r="Z92" s="262"/>
      <c r="AC92" s="261" t="s">
        <v>128</v>
      </c>
      <c r="AD92" s="262"/>
      <c r="AE92" s="262"/>
      <c r="AF92" s="262"/>
      <c r="AG92" s="262"/>
      <c r="AH92" s="262"/>
      <c r="AI92" s="262"/>
    </row>
    <row r="93" spans="2:36" hidden="1" x14ac:dyDescent="0.3">
      <c r="B93" s="262" t="s">
        <v>129</v>
      </c>
      <c r="C93" s="262"/>
      <c r="D93" s="262"/>
      <c r="E93" s="262"/>
      <c r="F93" s="650">
        <v>1</v>
      </c>
      <c r="G93" s="651"/>
      <c r="H93" s="652"/>
      <c r="K93" s="262" t="s">
        <v>129</v>
      </c>
      <c r="L93" s="262"/>
      <c r="M93" s="262"/>
      <c r="N93" s="262"/>
      <c r="O93" s="650">
        <v>1</v>
      </c>
      <c r="P93" s="651"/>
      <c r="Q93" s="652"/>
      <c r="T93" s="262" t="s">
        <v>129</v>
      </c>
      <c r="U93" s="262"/>
      <c r="V93" s="262"/>
      <c r="W93" s="262"/>
      <c r="X93" s="650">
        <v>1</v>
      </c>
      <c r="Y93" s="651"/>
      <c r="Z93" s="652"/>
      <c r="AC93" s="262" t="s">
        <v>129</v>
      </c>
      <c r="AD93" s="262"/>
      <c r="AE93" s="262"/>
      <c r="AF93" s="262"/>
      <c r="AG93" s="650">
        <v>1</v>
      </c>
      <c r="AH93" s="651"/>
      <c r="AI93" s="652"/>
    </row>
    <row r="95" spans="2:36" x14ac:dyDescent="0.3">
      <c r="B95" s="261" t="s">
        <v>951</v>
      </c>
      <c r="F95" s="636" t="s">
        <v>499</v>
      </c>
      <c r="G95" s="637"/>
      <c r="H95" s="638"/>
      <c r="I95" s="284" t="s">
        <v>73</v>
      </c>
      <c r="K95" s="261" t="s">
        <v>951</v>
      </c>
      <c r="O95" s="636" t="s">
        <v>498</v>
      </c>
      <c r="P95" s="637"/>
      <c r="Q95" s="638"/>
      <c r="R95" s="284" t="s">
        <v>73</v>
      </c>
      <c r="T95" s="261" t="s">
        <v>951</v>
      </c>
      <c r="X95" s="636" t="s">
        <v>499</v>
      </c>
      <c r="Y95" s="637"/>
      <c r="Z95" s="638"/>
      <c r="AA95" s="284" t="s">
        <v>73</v>
      </c>
      <c r="AC95" s="261" t="s">
        <v>951</v>
      </c>
      <c r="AG95" s="636" t="s">
        <v>499</v>
      </c>
      <c r="AH95" s="637"/>
      <c r="AI95" s="638"/>
      <c r="AJ95" s="284" t="s">
        <v>73</v>
      </c>
    </row>
    <row r="96" spans="2:36" x14ac:dyDescent="0.3">
      <c r="B96" s="261" t="s">
        <v>901</v>
      </c>
      <c r="F96" s="633">
        <v>0</v>
      </c>
      <c r="G96" s="634"/>
      <c r="H96" s="635"/>
      <c r="K96" s="261" t="s">
        <v>901</v>
      </c>
      <c r="O96" s="633">
        <v>30</v>
      </c>
      <c r="P96" s="634"/>
      <c r="Q96" s="635"/>
      <c r="T96" s="261" t="s">
        <v>901</v>
      </c>
      <c r="X96" s="633">
        <v>20</v>
      </c>
      <c r="Y96" s="634"/>
      <c r="Z96" s="635"/>
      <c r="AC96" s="261" t="s">
        <v>901</v>
      </c>
      <c r="AG96" s="633">
        <v>20</v>
      </c>
      <c r="AH96" s="634"/>
      <c r="AI96" s="635"/>
    </row>
    <row r="97" spans="2:36" x14ac:dyDescent="0.3">
      <c r="O97" s="1"/>
      <c r="X97" s="1"/>
      <c r="AG97" s="1"/>
    </row>
    <row r="98" spans="2:36" hidden="1" x14ac:dyDescent="0.3">
      <c r="B98" s="299" t="s">
        <v>962</v>
      </c>
      <c r="C98" s="299"/>
      <c r="D98" s="299"/>
      <c r="E98" s="299"/>
    </row>
    <row r="99" spans="2:36" hidden="1" x14ac:dyDescent="0.3"/>
    <row r="100" spans="2:36" hidden="1" x14ac:dyDescent="0.3">
      <c r="B100" s="261" t="s">
        <v>960</v>
      </c>
      <c r="F100" s="633" t="s">
        <v>499</v>
      </c>
      <c r="G100" s="634"/>
      <c r="H100" s="635"/>
      <c r="I100" s="284" t="s">
        <v>73</v>
      </c>
      <c r="K100" s="261" t="s">
        <v>960</v>
      </c>
      <c r="O100" s="633"/>
      <c r="P100" s="634"/>
      <c r="Q100" s="635"/>
      <c r="R100" s="284"/>
      <c r="T100" s="261"/>
      <c r="X100" s="633"/>
      <c r="Y100" s="634"/>
      <c r="Z100" s="635"/>
      <c r="AA100" s="284" t="s">
        <v>73</v>
      </c>
      <c r="AC100" s="261" t="s">
        <v>960</v>
      </c>
      <c r="AG100" s="633" t="s">
        <v>499</v>
      </c>
      <c r="AH100" s="634"/>
      <c r="AI100" s="635"/>
      <c r="AJ100" s="284" t="s">
        <v>73</v>
      </c>
    </row>
    <row r="101" spans="2:36" hidden="1" x14ac:dyDescent="0.3">
      <c r="B101" s="261" t="s">
        <v>961</v>
      </c>
      <c r="F101" s="633" t="s">
        <v>499</v>
      </c>
      <c r="G101" s="634"/>
      <c r="H101" s="635"/>
      <c r="I101" s="284" t="s">
        <v>73</v>
      </c>
      <c r="K101" s="261" t="s">
        <v>961</v>
      </c>
      <c r="O101" s="633"/>
      <c r="P101" s="634"/>
      <c r="Q101" s="635"/>
      <c r="R101" s="284"/>
      <c r="T101" s="261"/>
      <c r="X101" s="633"/>
      <c r="Y101" s="634"/>
      <c r="Z101" s="635"/>
      <c r="AA101" s="284" t="s">
        <v>73</v>
      </c>
      <c r="AC101" s="261" t="s">
        <v>961</v>
      </c>
      <c r="AG101" s="633" t="s">
        <v>499</v>
      </c>
      <c r="AH101" s="634"/>
      <c r="AI101" s="635"/>
      <c r="AJ101" s="284" t="s">
        <v>73</v>
      </c>
    </row>
    <row r="102" spans="2:36" x14ac:dyDescent="0.3">
      <c r="B102" s="1" t="s">
        <v>964</v>
      </c>
    </row>
  </sheetData>
  <mergeCells count="269">
    <mergeCell ref="X27:Z27"/>
    <mergeCell ref="AG27:AI27"/>
    <mergeCell ref="AG26:AI26"/>
    <mergeCell ref="X26:Z26"/>
    <mergeCell ref="O26:Q26"/>
    <mergeCell ref="F57:H57"/>
    <mergeCell ref="F56:H56"/>
    <mergeCell ref="F55:H55"/>
    <mergeCell ref="F54:H54"/>
    <mergeCell ref="F53:H53"/>
    <mergeCell ref="F52:H52"/>
    <mergeCell ref="F51:H51"/>
    <mergeCell ref="F50:H50"/>
    <mergeCell ref="F34:H34"/>
    <mergeCell ref="F45:H45"/>
    <mergeCell ref="F44:H44"/>
    <mergeCell ref="F43:H43"/>
    <mergeCell ref="F42:H42"/>
    <mergeCell ref="F41:H41"/>
    <mergeCell ref="F40:H40"/>
    <mergeCell ref="F39:H39"/>
    <mergeCell ref="O52:Q52"/>
    <mergeCell ref="AG48:AI48"/>
    <mergeCell ref="AG49:AI49"/>
    <mergeCell ref="F65:H65"/>
    <mergeCell ref="F64:H64"/>
    <mergeCell ref="F63:H63"/>
    <mergeCell ref="F62:H62"/>
    <mergeCell ref="F61:H61"/>
    <mergeCell ref="F60:H60"/>
    <mergeCell ref="F59:H59"/>
    <mergeCell ref="F58:H58"/>
    <mergeCell ref="O25:Q25"/>
    <mergeCell ref="O27:Q27"/>
    <mergeCell ref="O54:Q54"/>
    <mergeCell ref="O55:Q55"/>
    <mergeCell ref="O56:Q56"/>
    <mergeCell ref="O57:Q57"/>
    <mergeCell ref="O53:Q53"/>
    <mergeCell ref="O62:Q62"/>
    <mergeCell ref="O63:Q63"/>
    <mergeCell ref="O64:Q64"/>
    <mergeCell ref="O65:Q65"/>
    <mergeCell ref="O35:Q35"/>
    <mergeCell ref="O36:Q36"/>
    <mergeCell ref="F73:H73"/>
    <mergeCell ref="F72:H72"/>
    <mergeCell ref="F71:H71"/>
    <mergeCell ref="F80:H80"/>
    <mergeCell ref="F79:H79"/>
    <mergeCell ref="F78:H78"/>
    <mergeCell ref="F77:H77"/>
    <mergeCell ref="F76:H76"/>
    <mergeCell ref="F66:H66"/>
    <mergeCell ref="F87:H87"/>
    <mergeCell ref="F86:H86"/>
    <mergeCell ref="F85:H85"/>
    <mergeCell ref="F84:H84"/>
    <mergeCell ref="F83:H83"/>
    <mergeCell ref="F82:H82"/>
    <mergeCell ref="F81:H81"/>
    <mergeCell ref="F75:H75"/>
    <mergeCell ref="F74:H74"/>
    <mergeCell ref="F88:H88"/>
    <mergeCell ref="F90:H90"/>
    <mergeCell ref="F93:H93"/>
    <mergeCell ref="O20:Q20"/>
    <mergeCell ref="O29:Q29"/>
    <mergeCell ref="O30:Q30"/>
    <mergeCell ref="O33:Q33"/>
    <mergeCell ref="O34:Q34"/>
    <mergeCell ref="O39:Q39"/>
    <mergeCell ref="O40:Q40"/>
    <mergeCell ref="O41:Q41"/>
    <mergeCell ref="O42:Q42"/>
    <mergeCell ref="O43:Q43"/>
    <mergeCell ref="O44:Q44"/>
    <mergeCell ref="O45:Q45"/>
    <mergeCell ref="F70:H70"/>
    <mergeCell ref="F69:H69"/>
    <mergeCell ref="F68:H68"/>
    <mergeCell ref="F67:H67"/>
    <mergeCell ref="O67:Q67"/>
    <mergeCell ref="O58:Q58"/>
    <mergeCell ref="O59:Q59"/>
    <mergeCell ref="O60:Q60"/>
    <mergeCell ref="O61:Q61"/>
    <mergeCell ref="O82:Q82"/>
    <mergeCell ref="O73:Q73"/>
    <mergeCell ref="O74:Q74"/>
    <mergeCell ref="O75:Q75"/>
    <mergeCell ref="O76:Q76"/>
    <mergeCell ref="O77:Q77"/>
    <mergeCell ref="O68:Q68"/>
    <mergeCell ref="O69:Q69"/>
    <mergeCell ref="O70:Q70"/>
    <mergeCell ref="O71:Q71"/>
    <mergeCell ref="O72:Q72"/>
    <mergeCell ref="O81:Q81"/>
    <mergeCell ref="O66:Q66"/>
    <mergeCell ref="O88:Q88"/>
    <mergeCell ref="O90:Q90"/>
    <mergeCell ref="O93:Q93"/>
    <mergeCell ref="X20:Z20"/>
    <mergeCell ref="X29:Z29"/>
    <mergeCell ref="X30:Z30"/>
    <mergeCell ref="X33:Z33"/>
    <mergeCell ref="X34:Z34"/>
    <mergeCell ref="X39:Z39"/>
    <mergeCell ref="X40:Z40"/>
    <mergeCell ref="X41:Z41"/>
    <mergeCell ref="X42:Z42"/>
    <mergeCell ref="X43:Z43"/>
    <mergeCell ref="X44:Z44"/>
    <mergeCell ref="X45:Z45"/>
    <mergeCell ref="O83:Q83"/>
    <mergeCell ref="O84:Q84"/>
    <mergeCell ref="O85:Q85"/>
    <mergeCell ref="O86:Q86"/>
    <mergeCell ref="O87:Q87"/>
    <mergeCell ref="O78:Q78"/>
    <mergeCell ref="O79:Q79"/>
    <mergeCell ref="O80:Q80"/>
    <mergeCell ref="X76:Z76"/>
    <mergeCell ref="X77:Z77"/>
    <mergeCell ref="X68:Z68"/>
    <mergeCell ref="X69:Z69"/>
    <mergeCell ref="X70:Z70"/>
    <mergeCell ref="X71:Z71"/>
    <mergeCell ref="X72:Z72"/>
    <mergeCell ref="X63:Z63"/>
    <mergeCell ref="X49:Z49"/>
    <mergeCell ref="X50:Z50"/>
    <mergeCell ref="X51:Z51"/>
    <mergeCell ref="X52:Z52"/>
    <mergeCell ref="X85:Z85"/>
    <mergeCell ref="X86:Z86"/>
    <mergeCell ref="X87:Z87"/>
    <mergeCell ref="X78:Z78"/>
    <mergeCell ref="X48:Z48"/>
    <mergeCell ref="AG20:AI20"/>
    <mergeCell ref="AG29:AI29"/>
    <mergeCell ref="AG30:AI30"/>
    <mergeCell ref="AG33:AI33"/>
    <mergeCell ref="AG34:AI34"/>
    <mergeCell ref="AG39:AI39"/>
    <mergeCell ref="AG40:AI40"/>
    <mergeCell ref="AG41:AI41"/>
    <mergeCell ref="AG42:AI42"/>
    <mergeCell ref="AG43:AI43"/>
    <mergeCell ref="AG44:AI44"/>
    <mergeCell ref="AG45:AI45"/>
    <mergeCell ref="X79:Z79"/>
    <mergeCell ref="X80:Z80"/>
    <mergeCell ref="X81:Z81"/>
    <mergeCell ref="X82:Z82"/>
    <mergeCell ref="X73:Z73"/>
    <mergeCell ref="X74:Z74"/>
    <mergeCell ref="X75:Z75"/>
    <mergeCell ref="AG69:AI69"/>
    <mergeCell ref="AG70:AI70"/>
    <mergeCell ref="AG71:AI71"/>
    <mergeCell ref="AG72:AI72"/>
    <mergeCell ref="AG52:AI52"/>
    <mergeCell ref="X88:Z88"/>
    <mergeCell ref="X90:Z90"/>
    <mergeCell ref="X93:Z93"/>
    <mergeCell ref="X64:Z64"/>
    <mergeCell ref="X65:Z65"/>
    <mergeCell ref="X66:Z66"/>
    <mergeCell ref="X67:Z67"/>
    <mergeCell ref="X58:Z58"/>
    <mergeCell ref="X59:Z59"/>
    <mergeCell ref="X60:Z60"/>
    <mergeCell ref="X61:Z61"/>
    <mergeCell ref="X62:Z62"/>
    <mergeCell ref="X53:Z53"/>
    <mergeCell ref="X54:Z54"/>
    <mergeCell ref="X55:Z55"/>
    <mergeCell ref="X56:Z56"/>
    <mergeCell ref="X57:Z57"/>
    <mergeCell ref="X83:Z83"/>
    <mergeCell ref="X84:Z84"/>
    <mergeCell ref="AG50:AI50"/>
    <mergeCell ref="AG51:AI51"/>
    <mergeCell ref="F8:AJ11"/>
    <mergeCell ref="F38:H38"/>
    <mergeCell ref="O38:Q38"/>
    <mergeCell ref="X38:Z38"/>
    <mergeCell ref="AG38:AI38"/>
    <mergeCell ref="F49:H49"/>
    <mergeCell ref="F48:H48"/>
    <mergeCell ref="F31:H31"/>
    <mergeCell ref="O31:R31"/>
    <mergeCell ref="X31:AA31"/>
    <mergeCell ref="AG31:AJ31"/>
    <mergeCell ref="F19:H19"/>
    <mergeCell ref="F20:H20"/>
    <mergeCell ref="F29:H29"/>
    <mergeCell ref="F30:H30"/>
    <mergeCell ref="F21:H21"/>
    <mergeCell ref="F33:H33"/>
    <mergeCell ref="F22:H22"/>
    <mergeCell ref="F27:H27"/>
    <mergeCell ref="F26:H26"/>
    <mergeCell ref="F35:H35"/>
    <mergeCell ref="F36:H36"/>
    <mergeCell ref="AG58:AI58"/>
    <mergeCell ref="AG59:AI59"/>
    <mergeCell ref="AG60:AI60"/>
    <mergeCell ref="AG61:AI61"/>
    <mergeCell ref="AG62:AI62"/>
    <mergeCell ref="AG53:AI53"/>
    <mergeCell ref="AG54:AI54"/>
    <mergeCell ref="AG55:AI55"/>
    <mergeCell ref="AG56:AI56"/>
    <mergeCell ref="AG57:AI57"/>
    <mergeCell ref="AG88:AI88"/>
    <mergeCell ref="AG90:AI90"/>
    <mergeCell ref="AG93:AI93"/>
    <mergeCell ref="AG87:AI87"/>
    <mergeCell ref="AG63:AI63"/>
    <mergeCell ref="AG64:AI64"/>
    <mergeCell ref="AG65:AI65"/>
    <mergeCell ref="AG66:AI66"/>
    <mergeCell ref="AG67:AI67"/>
    <mergeCell ref="AG83:AI83"/>
    <mergeCell ref="AG84:AI84"/>
    <mergeCell ref="AG85:AI85"/>
    <mergeCell ref="AG86:AI86"/>
    <mergeCell ref="AG78:AI78"/>
    <mergeCell ref="AG79:AI79"/>
    <mergeCell ref="AG80:AI80"/>
    <mergeCell ref="AG81:AI81"/>
    <mergeCell ref="AG82:AI82"/>
    <mergeCell ref="AG73:AI73"/>
    <mergeCell ref="AG74:AI74"/>
    <mergeCell ref="AG75:AI75"/>
    <mergeCell ref="AG76:AI76"/>
    <mergeCell ref="AG77:AI77"/>
    <mergeCell ref="AG68:AI68"/>
    <mergeCell ref="X35:Z35"/>
    <mergeCell ref="X36:Z36"/>
    <mergeCell ref="AG35:AI35"/>
    <mergeCell ref="AG36:AI36"/>
    <mergeCell ref="K38:M45"/>
    <mergeCell ref="R39:T39"/>
    <mergeCell ref="R40:T40"/>
    <mergeCell ref="R41:T41"/>
    <mergeCell ref="R42:T42"/>
    <mergeCell ref="R43:T43"/>
    <mergeCell ref="R44:T44"/>
    <mergeCell ref="R45:T45"/>
    <mergeCell ref="F100:H100"/>
    <mergeCell ref="F101:H101"/>
    <mergeCell ref="O100:Q100"/>
    <mergeCell ref="O101:Q101"/>
    <mergeCell ref="X100:Z100"/>
    <mergeCell ref="X101:Z101"/>
    <mergeCell ref="AG100:AI100"/>
    <mergeCell ref="AG101:AI101"/>
    <mergeCell ref="F95:H95"/>
    <mergeCell ref="O95:Q95"/>
    <mergeCell ref="X95:Z95"/>
    <mergeCell ref="AG95:AI95"/>
    <mergeCell ref="F96:H96"/>
    <mergeCell ref="O96:Q96"/>
    <mergeCell ref="X96:Z96"/>
    <mergeCell ref="AG96:AI96"/>
  </mergeCells>
  <dataValidations count="6">
    <dataValidation type="list" showInputMessage="1" showErrorMessage="1" sqref="F19:H19" xr:uid="{00000000-0002-0000-0000-000000000000}">
      <formula1>STATES</formula1>
    </dataValidation>
    <dataValidation type="list" allowBlank="1" showInputMessage="1" showErrorMessage="1" sqref="F20:H21 F29:H30 X29:Z30 O29:Q30 AG29:AI30" xr:uid="{00000000-0002-0000-0000-000001000000}">
      <formula1>YEARS</formula1>
    </dataValidation>
    <dataValidation type="list" allowBlank="1" showInputMessage="1" showErrorMessage="1" sqref="F38:H38" xr:uid="{00000000-0002-0000-0000-000002000000}">
      <formula1>Crash</formula1>
    </dataValidation>
    <dataValidation type="list" allowBlank="1" showInputMessage="1" showErrorMessage="1" sqref="F22:H22 F100:H101 O100:Q101 X100:Z101 AG100:AI101" xr:uid="{00000000-0002-0000-0000-000003000000}">
      <formula1>RECREATIONAL</formula1>
    </dataValidation>
    <dataValidation type="list" allowBlank="1" showInputMessage="1" showErrorMessage="1" sqref="F27:H27 O27:Q27 X27:Z27 AG27:AI27" xr:uid="{00000000-0002-0000-0000-000004000000}">
      <formula1>Baseline</formula1>
    </dataValidation>
    <dataValidation type="list" allowBlank="1" showInputMessage="1" showErrorMessage="1" sqref="F95:H95 O95:Q95 X95:Z95 AG95:AI95" xr:uid="{00000000-0002-0000-0000-000005000000}">
      <formula1>Residual</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E790C3-F6FE-408A-8286-3172AFD0102A}">
          <x14:formula1>
            <xm:f>DROPDOWNS!$R$2:$R$4</xm:f>
          </x14:formula1>
          <xm:sqref>O25:Q25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7F84B-216B-4A23-9061-A84BA3C7C749}">
  <dimension ref="D3:AI36"/>
  <sheetViews>
    <sheetView topLeftCell="V13" workbookViewId="0">
      <selection activeCell="H7" sqref="H7:H35"/>
    </sheetView>
  </sheetViews>
  <sheetFormatPr defaultRowHeight="15" x14ac:dyDescent="0.25"/>
  <cols>
    <col min="4" max="4" width="12.85546875" customWidth="1"/>
    <col min="6" max="6" width="18.5703125" customWidth="1"/>
    <col min="7" max="8" width="13.85546875" customWidth="1"/>
    <col min="9" max="9" width="14.5703125" customWidth="1"/>
    <col min="10" max="10" width="16.5703125" customWidth="1"/>
    <col min="11" max="11" width="14.42578125" customWidth="1"/>
    <col min="12" max="12" width="13.5703125" customWidth="1"/>
    <col min="13" max="13" width="14.42578125" customWidth="1"/>
    <col min="14" max="14" width="12.42578125" customWidth="1"/>
    <col min="15" max="15" width="15.85546875" customWidth="1"/>
    <col min="16" max="16" width="13" customWidth="1"/>
    <col min="17" max="17" width="13.85546875" customWidth="1"/>
    <col min="18" max="18" width="15" customWidth="1"/>
    <col min="19" max="19" width="12.5703125" customWidth="1"/>
    <col min="20" max="20" width="12.85546875" customWidth="1"/>
    <col min="21" max="21" width="14.5703125" customWidth="1"/>
    <col min="22" max="22" width="13.85546875" customWidth="1"/>
    <col min="23" max="23" width="14.85546875" customWidth="1"/>
    <col min="24" max="24" width="12.42578125" customWidth="1"/>
    <col min="25" max="25" width="13" customWidth="1"/>
    <col min="26" max="26" width="14.42578125" customWidth="1"/>
    <col min="27" max="27" width="11.5703125" customWidth="1"/>
    <col min="28" max="29" width="14" customWidth="1"/>
    <col min="30" max="30" width="16" customWidth="1"/>
    <col min="31" max="31" width="16.42578125" customWidth="1"/>
    <col min="32" max="32" width="16.140625" customWidth="1"/>
    <col min="33" max="33" width="23" customWidth="1"/>
    <col min="34" max="34" width="16.42578125" customWidth="1"/>
    <col min="35" max="35" width="16.140625" customWidth="1"/>
  </cols>
  <sheetData>
    <row r="3" spans="4:35" x14ac:dyDescent="0.25">
      <c r="E3" s="446"/>
    </row>
    <row r="4" spans="4:35" ht="15.75" thickBot="1" x14ac:dyDescent="0.3"/>
    <row r="5" spans="4:35" s="436" customFormat="1" ht="33" customHeight="1" thickBot="1" x14ac:dyDescent="0.3">
      <c r="D5" s="714" t="s">
        <v>1087</v>
      </c>
      <c r="E5" s="715"/>
      <c r="F5" s="708" t="s">
        <v>1103</v>
      </c>
      <c r="G5" s="709"/>
      <c r="H5" s="710"/>
      <c r="I5" s="708" t="s">
        <v>1086</v>
      </c>
      <c r="J5" s="709"/>
      <c r="K5" s="710"/>
      <c r="L5" s="708" t="s">
        <v>641</v>
      </c>
      <c r="M5" s="709"/>
      <c r="N5" s="710"/>
      <c r="O5" s="708" t="s">
        <v>642</v>
      </c>
      <c r="P5" s="709"/>
      <c r="Q5" s="710"/>
      <c r="R5" s="708" t="s">
        <v>643</v>
      </c>
      <c r="S5" s="709"/>
      <c r="T5" s="710"/>
      <c r="U5" s="708" t="s">
        <v>644</v>
      </c>
      <c r="V5" s="709"/>
      <c r="W5" s="710"/>
      <c r="X5" s="708" t="s">
        <v>645</v>
      </c>
      <c r="Y5" s="709"/>
      <c r="Z5" s="710"/>
      <c r="AA5" s="708" t="s">
        <v>1104</v>
      </c>
      <c r="AB5" s="709"/>
      <c r="AC5" s="710"/>
      <c r="AD5" s="711" t="s">
        <v>1105</v>
      </c>
      <c r="AE5" s="712"/>
      <c r="AF5" s="713"/>
      <c r="AG5" s="711" t="s">
        <v>1106</v>
      </c>
      <c r="AH5" s="712"/>
      <c r="AI5" s="713"/>
    </row>
    <row r="6" spans="4:35" s="444" customFormat="1" ht="39.75" customHeight="1" x14ac:dyDescent="0.25">
      <c r="D6" s="437" t="s">
        <v>631</v>
      </c>
      <c r="E6" s="438" t="s">
        <v>630</v>
      </c>
      <c r="F6" s="437" t="s">
        <v>1016</v>
      </c>
      <c r="G6" s="439" t="s">
        <v>1085</v>
      </c>
      <c r="H6" s="440" t="s">
        <v>1107</v>
      </c>
      <c r="I6" s="437" t="s">
        <v>1016</v>
      </c>
      <c r="J6" s="439" t="s">
        <v>1085</v>
      </c>
      <c r="K6" s="440" t="s">
        <v>1107</v>
      </c>
      <c r="L6" s="437" t="s">
        <v>1016</v>
      </c>
      <c r="M6" s="439" t="s">
        <v>1085</v>
      </c>
      <c r="N6" s="440" t="s">
        <v>1107</v>
      </c>
      <c r="O6" s="437" t="s">
        <v>1016</v>
      </c>
      <c r="P6" s="439" t="s">
        <v>1085</v>
      </c>
      <c r="Q6" s="440" t="s">
        <v>1107</v>
      </c>
      <c r="R6" s="437" t="s">
        <v>1016</v>
      </c>
      <c r="S6" s="439" t="s">
        <v>1085</v>
      </c>
      <c r="T6" s="440" t="s">
        <v>1107</v>
      </c>
      <c r="U6" s="437" t="s">
        <v>1016</v>
      </c>
      <c r="V6" s="439" t="s">
        <v>1085</v>
      </c>
      <c r="W6" s="440" t="s">
        <v>1107</v>
      </c>
      <c r="X6" s="437" t="s">
        <v>1016</v>
      </c>
      <c r="Y6" s="439" t="s">
        <v>1085</v>
      </c>
      <c r="Z6" s="440" t="s">
        <v>1107</v>
      </c>
      <c r="AA6" s="437" t="s">
        <v>1016</v>
      </c>
      <c r="AB6" s="439" t="s">
        <v>1085</v>
      </c>
      <c r="AC6" s="440" t="s">
        <v>1107</v>
      </c>
      <c r="AD6" s="441" t="s">
        <v>1016</v>
      </c>
      <c r="AE6" s="442" t="s">
        <v>1085</v>
      </c>
      <c r="AF6" s="443" t="s">
        <v>1107</v>
      </c>
      <c r="AG6" s="441" t="s">
        <v>1016</v>
      </c>
      <c r="AH6" s="442" t="s">
        <v>1085</v>
      </c>
      <c r="AI6" s="443" t="s">
        <v>1107</v>
      </c>
    </row>
    <row r="7" spans="4:35" s="453" customFormat="1" x14ac:dyDescent="0.25">
      <c r="D7" s="445">
        <v>-8</v>
      </c>
      <c r="E7" s="446" t="str">
        <f>IFERROR(INDEX('CBI - BUILD_SCENARIO'!$G$60:$BC$60, MATCH(RESULT_TABLES!D7, 'CBI - BUILD_SCENARIO'!$G$59:$BC$59, 0)), "")</f>
        <v/>
      </c>
      <c r="F7" s="447" t="str">
        <f>IFERROR(ROUND(INDEX('CBI - BASELINE'!$G$160:$BC$160, MATCH(RESULT_TABLES!D7, 'CBI - BASELINE'!$G$59:$BC$59, 0)), -4), "")</f>
        <v/>
      </c>
      <c r="G7" s="448" t="str">
        <f>IFERROR(INDEX('CBI - BUILD_SCENARIO'!$G$190:$BC$190, MATCH(RESULT_TABLES!D7, 'CBI - BUILD_SCENARIO'!$G$59:$BC$59, 0)), "")</f>
        <v/>
      </c>
      <c r="H7" s="449" t="str">
        <f t="shared" ref="H7:H35" si="0">IFERROR(G7-F7, "")</f>
        <v/>
      </c>
      <c r="I7" s="447" t="str">
        <f>IFERROR(ROUND(INDEX('CBI - BASELINE'!$G$162:$BC$162, MATCH(RESULT_TABLES!$D7, 'CBI - BASELINE'!$G$59:$BC$59, 0)), -4), "")</f>
        <v/>
      </c>
      <c r="J7" s="448" t="str">
        <f>IFERROR(ROUND(INDEX('CBI - BUILD_SCENARIO'!$G$192:$BC$192, MATCH(RESULT_TABLES!$D7, 'CBI - BUILD_SCENARIO'!$G$59:$BC$59, 0)), -4), "")</f>
        <v/>
      </c>
      <c r="K7" s="449" t="str">
        <f>IFERROR(J7-I7, "")</f>
        <v/>
      </c>
      <c r="L7" s="450" t="str">
        <f>IFERROR(ROUND(INDEX('CBI - BASELINE'!$G$178:$BC$178, MATCH(RESULT_TABLES!$D7, 'CBI - BASELINE'!$G$59:$BC$59, 0)), -4), "")</f>
        <v/>
      </c>
      <c r="M7" s="451" t="str">
        <f>IFERROR(ROUND(INDEX('CBI - BUILD_SCENARIO'!$G$234:$BC$234, MATCH(RESULT_TABLES!$D7, 'CBI - BUILD_SCENARIO'!$G$59:$BC$59, 0)), -4), "")</f>
        <v/>
      </c>
      <c r="N7" s="452" t="str">
        <f t="shared" ref="N7:N35" si="1">IFERROR(M7-L7, "")</f>
        <v/>
      </c>
      <c r="O7" s="450" t="str">
        <f>IFERROR(ROUND(INDEX('CBI - BASELINE'!$G$185:$BC$185, MATCH(RESULT_TABLES!$D7, 'CBI - BASELINE'!$G$59:$BC$59, 0)), -4), "")</f>
        <v/>
      </c>
      <c r="P7" s="451" t="str">
        <f>IFERROR(ROUND(INDEX('CBI - BUILD_SCENARIO'!$G$241:$BC$241, MATCH(RESULT_TABLES!$D7, 'CBI - BUILD_SCENARIO'!$G$59:$BC$59, 0)), -4), "")</f>
        <v/>
      </c>
      <c r="Q7" s="452" t="str">
        <f t="shared" ref="Q7:Q35" si="2">IFERROR(P7-O7, "")</f>
        <v/>
      </c>
      <c r="R7" s="450" t="str">
        <f>IFERROR(ROUND(INDEX('CBI - BASELINE'!$G$192:$BC$192, MATCH(RESULT_TABLES!$D7, 'CBI - BASELINE'!$G$59:$BC$59, 0)), -4), "")</f>
        <v/>
      </c>
      <c r="S7" s="451" t="str">
        <f>IFERROR(ROUND(INDEX('CBI - BUILD_SCENARIO'!$G$248:$BC$248, MATCH(RESULT_TABLES!$D7, 'CBI - BUILD_SCENARIO'!$G$59:$BC$59, 0)), -4), "")</f>
        <v/>
      </c>
      <c r="T7" s="452" t="str">
        <f t="shared" ref="T7:T35" si="3">IFERROR(S7-R7, "")</f>
        <v/>
      </c>
      <c r="U7" s="450" t="str">
        <f>IFERROR(ROUND(INDEX('CBI - BASELINE'!$G$197:$BC$197, MATCH(RESULT_TABLES!$D7, 'CBI - BASELINE'!$G$59:$BC$59, 0)), -4), "")</f>
        <v/>
      </c>
      <c r="V7" s="451" t="str">
        <f>IFERROR(ROUND(INDEX('CBI - BUILD_SCENARIO'!$G$253:$BC$253, MATCH(RESULT_TABLES!$D7, 'CBI - BUILD_SCENARIO'!$G$59:$BC$59, 0)), -4), "")</f>
        <v/>
      </c>
      <c r="W7" s="452" t="str">
        <f t="shared" ref="W7:W35" si="4">IFERROR(V7-U7, "")</f>
        <v/>
      </c>
      <c r="X7" s="450" t="str">
        <f>IFERROR(ROUND(INDEX('CBI - BASELINE'!$G$202:$BC$202, MATCH(RESULT_TABLES!$D7, 'CBI - BASELINE'!$G$59:$BC$59, 0)), -4), "")</f>
        <v/>
      </c>
      <c r="Y7" s="451" t="str">
        <f>IFERROR(ROUND(INDEX('CBI - BUILD_SCENARIO'!$G$258:$BC$258, MATCH(RESULT_TABLES!$D7, 'CBI - BUILD_SCENARIO'!$G$59:$BC$59, 0)), -4), "")</f>
        <v/>
      </c>
      <c r="Z7" s="452" t="str">
        <f t="shared" ref="Z7:Z35" si="5">IFERROR(Y7-X7, "")</f>
        <v/>
      </c>
      <c r="AA7" s="450" t="str">
        <f>IF(D7&gt;0, ROUND(UPFRONTS!$F$90, -4), "")</f>
        <v/>
      </c>
      <c r="AB7" s="451" t="str">
        <f>IF(D7&gt;0,ROUND(1-UPFRONTS!$O$90, -4), "")</f>
        <v/>
      </c>
      <c r="AC7" s="452" t="str">
        <f t="shared" ref="AC7:AC35" si="6">IFERROR(AB7-AA7, "")</f>
        <v/>
      </c>
      <c r="AD7" s="450" t="str">
        <f>IFERROR(ROUND(INDEX('CBI - BASELINE'!$G$213:$BC$213, MATCH(RESULT_TABLES!$D7, 'CBI - BASELINE'!$G$59:$BC$59, 0)), -4), "")</f>
        <v/>
      </c>
      <c r="AE7" s="451" t="str">
        <f t="shared" ref="AE7:AE15" si="7">IFERROR(AD7+AF7, "")</f>
        <v/>
      </c>
      <c r="AF7" s="452" t="str">
        <f>IFERROR(ROUND(INDEX('CBI - BUILD_SCENARIO'!$G$270:$BC$270, MATCH(RESULT_TABLES!$D7, 'CBI - BUILD_SCENARIO'!$G$59:$BC$59, 0)), -4), "")</f>
        <v/>
      </c>
      <c r="AG7" s="450" t="str">
        <f>IFERROR(ROUND(1-INDEX('CBI - BUILD_SCENARIO'!$G$299:$BC$299, MATCH(RESULT_TABLES!$D7, 'CBI - BUILD_SCENARIO'!$G$59:$BC$59, 0)), -4), "")</f>
        <v/>
      </c>
      <c r="AH7" s="451" t="str">
        <f>IFERROR(ROUND(INDEX('CBI - BUILD_SCENARIO'!$G$300:$BC$300, MATCH(RESULT_TABLES!$D7, 'CBI - BUILD_SCENARIO'!$G$59:$BC$59, 0)), -4), "")</f>
        <v/>
      </c>
      <c r="AI7" s="452" t="str">
        <f>IFERROR(ROUND(INDEX('CBI - BUILD_SCENARIO'!$G$302:$BC$302, MATCH(RESULT_TABLES!$D7, 'CBI - BUILD_SCENARIO'!$G$59:$BC$59, 0)), -4), "")</f>
        <v/>
      </c>
    </row>
    <row r="8" spans="4:35" s="453" customFormat="1" x14ac:dyDescent="0.25">
      <c r="D8" s="445">
        <v>-7</v>
      </c>
      <c r="E8" s="446" t="str">
        <f>IFERROR(INDEX('CBI - BUILD_SCENARIO'!$G$60:$BC$60, MATCH(RESULT_TABLES!D8, 'CBI - BUILD_SCENARIO'!$G$59:$BC$59, 0)), "")</f>
        <v/>
      </c>
      <c r="F8" s="447" t="str">
        <f>IFERROR(ROUND(INDEX('CBI - BASELINE'!$G$160:$BC$160, MATCH(RESULT_TABLES!D8, 'CBI - BASELINE'!$G$59:$BC$59, 0)), -4), "")</f>
        <v/>
      </c>
      <c r="G8" s="448" t="str">
        <f>IFERROR(INDEX('CBI - BUILD_SCENARIO'!$G$190:$BC$190, MATCH(RESULT_TABLES!D8, 'CBI - BUILD_SCENARIO'!$G$59:$BC$59, 0)), "")</f>
        <v/>
      </c>
      <c r="H8" s="449" t="str">
        <f t="shared" si="0"/>
        <v/>
      </c>
      <c r="I8" s="447" t="str">
        <f>IFERROR(ROUND(INDEX('CBI - BASELINE'!$G$162:$BC$162, MATCH(RESULT_TABLES!$D8, 'CBI - BASELINE'!$G$59:$BC$59, 0)), -4), "")</f>
        <v/>
      </c>
      <c r="J8" s="448" t="str">
        <f>IFERROR(ROUND(INDEX('CBI - BUILD_SCENARIO'!$G$192:$BC$192, MATCH(RESULT_TABLES!$D8, 'CBI - BUILD_SCENARIO'!$G$59:$BC$59, 0)), -4), "")</f>
        <v/>
      </c>
      <c r="K8" s="449" t="str">
        <f t="shared" ref="K8:K35" si="8">IFERROR(J8-I8, "")</f>
        <v/>
      </c>
      <c r="L8" s="450" t="str">
        <f>IFERROR(ROUND(INDEX('CBI - BASELINE'!$G$178:$BC$178, MATCH(RESULT_TABLES!$D8, 'CBI - BASELINE'!$G$59:$BC$59, 0)), -4), "")</f>
        <v/>
      </c>
      <c r="M8" s="451" t="str">
        <f>IFERROR(ROUND(INDEX('CBI - BUILD_SCENARIO'!$G$234:$BC$234, MATCH(RESULT_TABLES!$D8, 'CBI - BUILD_SCENARIO'!$G$59:$BC$59, 0)), -4), "")</f>
        <v/>
      </c>
      <c r="N8" s="452" t="str">
        <f t="shared" si="1"/>
        <v/>
      </c>
      <c r="O8" s="450" t="str">
        <f>IFERROR(ROUND(INDEX('CBI - BASELINE'!$G$185:$BC$185, MATCH(RESULT_TABLES!$D8, 'CBI - BASELINE'!$G$59:$BC$59, 0)), -4), "")</f>
        <v/>
      </c>
      <c r="P8" s="451" t="str">
        <f>IFERROR(ROUND(INDEX('CBI - BUILD_SCENARIO'!$G$241:$BC$241, MATCH(RESULT_TABLES!$D8, 'CBI - BUILD_SCENARIO'!$G$59:$BC$59, 0)), -4), "")</f>
        <v/>
      </c>
      <c r="Q8" s="452" t="str">
        <f t="shared" si="2"/>
        <v/>
      </c>
      <c r="R8" s="450" t="str">
        <f>IFERROR(ROUND(INDEX('CBI - BASELINE'!$G$192:$BC$192, MATCH(RESULT_TABLES!$D8, 'CBI - BASELINE'!$G$59:$BC$59, 0)), -4), "")</f>
        <v/>
      </c>
      <c r="S8" s="451" t="str">
        <f>IFERROR(ROUND(INDEX('CBI - BUILD_SCENARIO'!$G$248:$BC$248, MATCH(RESULT_TABLES!$D8, 'CBI - BUILD_SCENARIO'!$G$59:$BC$59, 0)), -4), "")</f>
        <v/>
      </c>
      <c r="T8" s="452" t="str">
        <f t="shared" si="3"/>
        <v/>
      </c>
      <c r="U8" s="450" t="str">
        <f>IFERROR(ROUND(INDEX('CBI - BASELINE'!$G$197:$BC$197, MATCH(RESULT_TABLES!$D8, 'CBI - BASELINE'!$G$59:$BC$59, 0)), -4), "")</f>
        <v/>
      </c>
      <c r="V8" s="451" t="str">
        <f>IFERROR(ROUND(INDEX('CBI - BUILD_SCENARIO'!$G$253:$BC$253, MATCH(RESULT_TABLES!$D8, 'CBI - BUILD_SCENARIO'!$G$59:$BC$59, 0)), -4), "")</f>
        <v/>
      </c>
      <c r="W8" s="452" t="str">
        <f t="shared" si="4"/>
        <v/>
      </c>
      <c r="X8" s="450" t="str">
        <f>IFERROR(ROUND(INDEX('CBI - BASELINE'!$G$202:$BC$202, MATCH(RESULT_TABLES!$D8, 'CBI - BASELINE'!$G$59:$BC$59, 0)), -4), "")</f>
        <v/>
      </c>
      <c r="Y8" s="451" t="str">
        <f>IFERROR(ROUND(INDEX('CBI - BUILD_SCENARIO'!$G$258:$BC$258, MATCH(RESULT_TABLES!$D8, 'CBI - BUILD_SCENARIO'!$G$59:$BC$59, 0)), -4), "")</f>
        <v/>
      </c>
      <c r="Z8" s="452" t="str">
        <f t="shared" si="5"/>
        <v/>
      </c>
      <c r="AA8" s="450" t="str">
        <f>IF(D8&gt;0, ROUND(UPFRONTS!$F$90, -4), "")</f>
        <v/>
      </c>
      <c r="AB8" s="451" t="str">
        <f>IF(D8&gt;0,ROUND(1-UPFRONTS!$O$90, -4), "")</f>
        <v/>
      </c>
      <c r="AC8" s="452" t="str">
        <f t="shared" si="6"/>
        <v/>
      </c>
      <c r="AD8" s="450" t="str">
        <f>IFERROR(ROUND(INDEX('CBI - BASELINE'!$G$213:$BC$213, MATCH(RESULT_TABLES!$D8, 'CBI - BASELINE'!$G$59:$BC$59, 0)), -4), "")</f>
        <v/>
      </c>
      <c r="AE8" s="451" t="str">
        <f t="shared" si="7"/>
        <v/>
      </c>
      <c r="AF8" s="452" t="str">
        <f>IFERROR(ROUND(INDEX('CBI - BUILD_SCENARIO'!$G$270:$BC$270, MATCH(RESULT_TABLES!$D8, 'CBI - BUILD_SCENARIO'!$G$59:$BC$59, 0)), -4), "")</f>
        <v/>
      </c>
      <c r="AG8" s="450" t="str">
        <f>IFERROR(ROUND(1-INDEX('CBI - BUILD_SCENARIO'!$G$299:$BC$299, MATCH(RESULT_TABLES!$D8, 'CBI - BUILD_SCENARIO'!$G$59:$BC$59, 0)), -4), "")</f>
        <v/>
      </c>
      <c r="AH8" s="451" t="str">
        <f>IFERROR(ROUND(INDEX('CBI - BUILD_SCENARIO'!$G$300:$BC$300, MATCH(RESULT_TABLES!$D8, 'CBI - BUILD_SCENARIO'!$G$59:$BC$59, 0)), -4), "")</f>
        <v/>
      </c>
      <c r="AI8" s="452" t="str">
        <f>IFERROR(ROUND(INDEX('CBI - BUILD_SCENARIO'!$G$302:$BC$302, MATCH(RESULT_TABLES!$D8, 'CBI - BUILD_SCENARIO'!$G$59:$BC$59, 0)), -4), "")</f>
        <v/>
      </c>
    </row>
    <row r="9" spans="4:35" s="453" customFormat="1" x14ac:dyDescent="0.25">
      <c r="D9" s="445">
        <v>-6</v>
      </c>
      <c r="E9" s="446" t="str">
        <f>IFERROR(INDEX('CBI - BUILD_SCENARIO'!$G$60:$BC$60, MATCH(RESULT_TABLES!D9, 'CBI - BUILD_SCENARIO'!$G$59:$BC$59, 0)), "")</f>
        <v/>
      </c>
      <c r="F9" s="447" t="str">
        <f>IFERROR(ROUND(INDEX('CBI - BASELINE'!$G$160:$BC$160, MATCH(RESULT_TABLES!$D9, 'CBI - BASELINE'!$G$59:$BC$59, 0)), -4), "")</f>
        <v/>
      </c>
      <c r="G9" s="448" t="str">
        <f>IFERROR(ROUND(INDEX('CBI - BUILD_SCENARIO'!$G$190:$BC$190, MATCH(RESULT_TABLES!$D9, 'CBI - BUILD_SCENARIO'!$G$59:$BC$59, 0)), -4), "")</f>
        <v/>
      </c>
      <c r="H9" s="449" t="str">
        <f t="shared" si="0"/>
        <v/>
      </c>
      <c r="I9" s="447" t="str">
        <f>IFERROR(ROUND(INDEX('CBI - BASELINE'!$G$162:$BC$162, MATCH(RESULT_TABLES!$D9, 'CBI - BASELINE'!$G$59:$BC$59, 0)), -4), "")</f>
        <v/>
      </c>
      <c r="J9" s="448" t="str">
        <f>IFERROR(ROUND(INDEX('CBI - BUILD_SCENARIO'!$G$192:$BC$192, MATCH(RESULT_TABLES!$D9, 'CBI - BUILD_SCENARIO'!$G$59:$BC$59, 0)), -4), "")</f>
        <v/>
      </c>
      <c r="K9" s="449" t="str">
        <f t="shared" si="8"/>
        <v/>
      </c>
      <c r="L9" s="450" t="str">
        <f>IFERROR(ROUND(INDEX('CBI - BASELINE'!$G$178:$BC$178, MATCH(RESULT_TABLES!$D9, 'CBI - BASELINE'!$G$59:$BC$59, 0)), -4), "")</f>
        <v/>
      </c>
      <c r="M9" s="451" t="str">
        <f>IFERROR(ROUND(INDEX('CBI - BUILD_SCENARIO'!$G$234:$BC$234, MATCH(RESULT_TABLES!$D9, 'CBI - BUILD_SCENARIO'!$G$59:$BC$59, 0)), -4), "")</f>
        <v/>
      </c>
      <c r="N9" s="452" t="str">
        <f t="shared" si="1"/>
        <v/>
      </c>
      <c r="O9" s="450" t="str">
        <f>IFERROR(ROUND(INDEX('CBI - BASELINE'!$G$185:$BC$185, MATCH(RESULT_TABLES!$D9, 'CBI - BASELINE'!$G$59:$BC$59, 0)), -4), "")</f>
        <v/>
      </c>
      <c r="P9" s="451" t="str">
        <f>IFERROR(ROUND(INDEX('CBI - BUILD_SCENARIO'!$G$241:$BC$241, MATCH(RESULT_TABLES!$D9, 'CBI - BUILD_SCENARIO'!$G$59:$BC$59, 0)), -4), "")</f>
        <v/>
      </c>
      <c r="Q9" s="452" t="str">
        <f t="shared" si="2"/>
        <v/>
      </c>
      <c r="R9" s="450" t="str">
        <f>IFERROR(ROUND(INDEX('CBI - BASELINE'!$G$192:$BC$192, MATCH(RESULT_TABLES!$D9, 'CBI - BASELINE'!$G$59:$BC$59, 0)), -4), "")</f>
        <v/>
      </c>
      <c r="S9" s="451" t="str">
        <f>IFERROR(ROUND(INDEX('CBI - BUILD_SCENARIO'!$G$248:$BC$248, MATCH(RESULT_TABLES!$D9, 'CBI - BUILD_SCENARIO'!$G$59:$BC$59, 0)), -4), "")</f>
        <v/>
      </c>
      <c r="T9" s="452" t="str">
        <f t="shared" si="3"/>
        <v/>
      </c>
      <c r="U9" s="450" t="str">
        <f>IFERROR(ROUND(INDEX('CBI - BASELINE'!$G$197:$BC$197, MATCH(RESULT_TABLES!$D9, 'CBI - BASELINE'!$G$59:$BC$59, 0)), -4), "")</f>
        <v/>
      </c>
      <c r="V9" s="451" t="str">
        <f>IFERROR(ROUND(INDEX('CBI - BUILD_SCENARIO'!$G$253:$BC$253, MATCH(RESULT_TABLES!$D9, 'CBI - BUILD_SCENARIO'!$G$59:$BC$59, 0)), -4), "")</f>
        <v/>
      </c>
      <c r="W9" s="452" t="str">
        <f t="shared" si="4"/>
        <v/>
      </c>
      <c r="X9" s="450" t="str">
        <f>IFERROR(ROUND(INDEX('CBI - BASELINE'!$G$202:$BC$202, MATCH(RESULT_TABLES!$D9, 'CBI - BASELINE'!$G$59:$BC$59, 0)), -4), "")</f>
        <v/>
      </c>
      <c r="Y9" s="451" t="str">
        <f>IFERROR(ROUND(INDEX('CBI - BUILD_SCENARIO'!$G$258:$BC$258, MATCH(RESULT_TABLES!$D9, 'CBI - BUILD_SCENARIO'!$G$59:$BC$59, 0)), -4), "")</f>
        <v/>
      </c>
      <c r="Z9" s="452" t="str">
        <f t="shared" si="5"/>
        <v/>
      </c>
      <c r="AA9" s="450" t="str">
        <f>IF(D9&gt;0, ROUND(UPFRONTS!$F$90, -4), "")</f>
        <v/>
      </c>
      <c r="AB9" s="451" t="str">
        <f>IF(D9&gt;0,ROUND(1-UPFRONTS!$O$90, -4), "")</f>
        <v/>
      </c>
      <c r="AC9" s="452" t="str">
        <f t="shared" si="6"/>
        <v/>
      </c>
      <c r="AD9" s="450" t="str">
        <f>IFERROR(ROUND(INDEX('CBI - BASELINE'!$G$213:$BC$213, MATCH(RESULT_TABLES!$D9, 'CBI - BASELINE'!$G$59:$BC$59, 0)), -4), "")</f>
        <v/>
      </c>
      <c r="AE9" s="451" t="str">
        <f t="shared" si="7"/>
        <v/>
      </c>
      <c r="AF9" s="452" t="str">
        <f>IFERROR(ROUND(INDEX('CBI - BUILD_SCENARIO'!$G$270:$BC$270, MATCH(RESULT_TABLES!$D9, 'CBI - BUILD_SCENARIO'!$G$59:$BC$59, 0)), -4), "")</f>
        <v/>
      </c>
      <c r="AG9" s="450" t="str">
        <f>IFERROR(ROUND(1-INDEX('CBI - BUILD_SCENARIO'!$G$299:$BC$299, MATCH(RESULT_TABLES!$D9, 'CBI - BUILD_SCENARIO'!$G$59:$BC$59, 0)), -4), "")</f>
        <v/>
      </c>
      <c r="AH9" s="451" t="str">
        <f>IFERROR(ROUND(INDEX('CBI - BUILD_SCENARIO'!$G$300:$BC$300, MATCH(RESULT_TABLES!$D9, 'CBI - BUILD_SCENARIO'!$G$59:$BC$59, 0)), -4), "")</f>
        <v/>
      </c>
      <c r="AI9" s="452" t="str">
        <f>IFERROR(ROUND(INDEX('CBI - BUILD_SCENARIO'!$G$302:$BC$302, MATCH(RESULT_TABLES!$D9, 'CBI - BUILD_SCENARIO'!$G$59:$BC$59, 0)), -4), "")</f>
        <v/>
      </c>
    </row>
    <row r="10" spans="4:35" s="453" customFormat="1" x14ac:dyDescent="0.25">
      <c r="D10" s="445">
        <v>-5</v>
      </c>
      <c r="E10" s="446" t="str">
        <f>IFERROR(INDEX('CBI - BUILD_SCENARIO'!$G$60:$BC$60, MATCH(RESULT_TABLES!D10, 'CBI - BUILD_SCENARIO'!$G$59:$BC$59, 0)), "")</f>
        <v/>
      </c>
      <c r="F10" s="447" t="str">
        <f>IFERROR(ROUND(INDEX('CBI - BASELINE'!$G$160:$BC$160, MATCH(RESULT_TABLES!D10, 'CBI - BASELINE'!$G$59:$BC$59, 0)), -4), "")</f>
        <v/>
      </c>
      <c r="G10" s="448" t="str">
        <f>IFERROR(ROUND(INDEX('CBI - BUILD_SCENARIO'!$G$190:$BC$190, MATCH(RESULT_TABLES!D10, 'CBI - BUILD_SCENARIO'!$G$59:$BC$59, 0)), -4), "")</f>
        <v/>
      </c>
      <c r="H10" s="449" t="str">
        <f t="shared" si="0"/>
        <v/>
      </c>
      <c r="I10" s="447" t="str">
        <f>IFERROR(ROUND(INDEX('CBI - BASELINE'!$G$162:$BC$162, MATCH(RESULT_TABLES!$D10, 'CBI - BASELINE'!$G$59:$BC$59, 0)), -4), "")</f>
        <v/>
      </c>
      <c r="J10" s="448" t="str">
        <f>IFERROR(ROUND(INDEX('CBI - BUILD_SCENARIO'!$G$192:$BC$192, MATCH(RESULT_TABLES!$D10, 'CBI - BUILD_SCENARIO'!$G$59:$BC$59, 0)), -4), "")</f>
        <v/>
      </c>
      <c r="K10" s="449" t="str">
        <f t="shared" si="8"/>
        <v/>
      </c>
      <c r="L10" s="450" t="str">
        <f>IFERROR(ROUND(INDEX('CBI - BASELINE'!$G$178:$BC$178, MATCH(RESULT_TABLES!$D10, 'CBI - BASELINE'!$G$59:$BC$59, 0)), -4), "")</f>
        <v/>
      </c>
      <c r="M10" s="451" t="str">
        <f>IFERROR(ROUND(INDEX('CBI - BUILD_SCENARIO'!$G$234:$BC$234, MATCH(RESULT_TABLES!$D10, 'CBI - BUILD_SCENARIO'!$G$59:$BC$59, 0)), -4), "")</f>
        <v/>
      </c>
      <c r="N10" s="452" t="str">
        <f t="shared" si="1"/>
        <v/>
      </c>
      <c r="O10" s="450" t="str">
        <f>IFERROR(ROUND(INDEX('CBI - BASELINE'!$G$185:$BC$185, MATCH(RESULT_TABLES!$D10, 'CBI - BASELINE'!$G$59:$BC$59, 0)), -4), "")</f>
        <v/>
      </c>
      <c r="P10" s="451" t="str">
        <f>IFERROR(ROUND(INDEX('CBI - BUILD_SCENARIO'!$G$241:$BC$241, MATCH(RESULT_TABLES!$D10, 'CBI - BUILD_SCENARIO'!$G$59:$BC$59, 0)), -4), "")</f>
        <v/>
      </c>
      <c r="Q10" s="452" t="str">
        <f t="shared" si="2"/>
        <v/>
      </c>
      <c r="R10" s="450" t="str">
        <f>IFERROR(ROUND(INDEX('CBI - BASELINE'!$G$192:$BC$192, MATCH(RESULT_TABLES!$D10, 'CBI - BASELINE'!$G$59:$BC$59, 0)), -4), "")</f>
        <v/>
      </c>
      <c r="S10" s="451" t="str">
        <f>IFERROR(ROUND(INDEX('CBI - BUILD_SCENARIO'!$G$248:$BC$248, MATCH(RESULT_TABLES!$D10, 'CBI - BUILD_SCENARIO'!$G$59:$BC$59, 0)), -4), "")</f>
        <v/>
      </c>
      <c r="T10" s="452" t="str">
        <f t="shared" si="3"/>
        <v/>
      </c>
      <c r="U10" s="450" t="str">
        <f>IFERROR(ROUND(INDEX('CBI - BASELINE'!$G$197:$BC$197, MATCH(RESULT_TABLES!$D10, 'CBI - BASELINE'!$G$59:$BC$59, 0)), -4), "")</f>
        <v/>
      </c>
      <c r="V10" s="451" t="str">
        <f>IFERROR(ROUND(INDEX('CBI - BUILD_SCENARIO'!$G$253:$BC$253, MATCH(RESULT_TABLES!$D10, 'CBI - BUILD_SCENARIO'!$G$59:$BC$59, 0)), -4), "")</f>
        <v/>
      </c>
      <c r="W10" s="452" t="str">
        <f t="shared" si="4"/>
        <v/>
      </c>
      <c r="X10" s="450" t="str">
        <f>IFERROR(ROUND(INDEX('CBI - BASELINE'!$G$202:$BC$202, MATCH(RESULT_TABLES!$D10, 'CBI - BASELINE'!$G$59:$BC$59, 0)), -4), "")</f>
        <v/>
      </c>
      <c r="Y10" s="451" t="str">
        <f>IFERROR(ROUND(INDEX('CBI - BUILD_SCENARIO'!$G$258:$BC$258, MATCH(RESULT_TABLES!$D10, 'CBI - BUILD_SCENARIO'!$G$59:$BC$59, 0)), -4), "")</f>
        <v/>
      </c>
      <c r="Z10" s="452" t="str">
        <f t="shared" si="5"/>
        <v/>
      </c>
      <c r="AA10" s="450" t="str">
        <f>IF(D10&gt;0, ROUND(UPFRONTS!$F$90, -4), "")</f>
        <v/>
      </c>
      <c r="AB10" s="451" t="str">
        <f>IF(D10&gt;0,ROUND(1-UPFRONTS!$O$90, -4), "")</f>
        <v/>
      </c>
      <c r="AC10" s="452" t="str">
        <f t="shared" si="6"/>
        <v/>
      </c>
      <c r="AD10" s="450" t="str">
        <f>IFERROR(ROUND(INDEX('CBI - BASELINE'!$G$213:$BC$213, MATCH(RESULT_TABLES!$D10, 'CBI - BASELINE'!$G$59:$BC$59, 0)), -4), "")</f>
        <v/>
      </c>
      <c r="AE10" s="451" t="str">
        <f t="shared" si="7"/>
        <v/>
      </c>
      <c r="AF10" s="452" t="str">
        <f>IFERROR(ROUND(INDEX('CBI - BUILD_SCENARIO'!$G$270:$BC$270, MATCH(RESULT_TABLES!$D10, 'CBI - BUILD_SCENARIO'!$G$59:$BC$59, 0)), -4), "")</f>
        <v/>
      </c>
      <c r="AG10" s="450" t="str">
        <f>IFERROR(ROUND(1-INDEX('CBI - BUILD_SCENARIO'!$G$299:$BC$299, MATCH(RESULT_TABLES!$D10, 'CBI - BUILD_SCENARIO'!$G$59:$BC$59, 0)), -4), "")</f>
        <v/>
      </c>
      <c r="AH10" s="451" t="str">
        <f>IFERROR(ROUND(INDEX('CBI - BUILD_SCENARIO'!$G$300:$BC$300, MATCH(RESULT_TABLES!$D10, 'CBI - BUILD_SCENARIO'!$G$59:$BC$59, 0)), -4), "")</f>
        <v/>
      </c>
      <c r="AI10" s="452" t="str">
        <f>IFERROR(ROUND(INDEX('CBI - BUILD_SCENARIO'!$G$302:$BC$302, MATCH(RESULT_TABLES!$D10, 'CBI - BUILD_SCENARIO'!$G$59:$BC$59, 0)), -4), "")</f>
        <v/>
      </c>
    </row>
    <row r="11" spans="4:35" s="453" customFormat="1" x14ac:dyDescent="0.25">
      <c r="D11" s="445">
        <v>-4</v>
      </c>
      <c r="E11" s="446">
        <f>IFERROR(INDEX('CBI - BUILD_SCENARIO'!$G$60:$BC$60, MATCH(RESULT_TABLES!D11, 'CBI - BUILD_SCENARIO'!$G$59:$BC$59, 0)), "")</f>
        <v>2021</v>
      </c>
      <c r="F11" s="447">
        <f>IFERROR(ROUND(INDEX('CBI - BASELINE'!$G$160:$BC$160, MATCH(RESULT_TABLES!D11, 'CBI - BASELINE'!$G$59:$BC$59, 0)), -4), "")</f>
        <v>250000</v>
      </c>
      <c r="G11" s="448">
        <f>IFERROR(ROUND(INDEX('CBI - BUILD_SCENARIO'!$G$190:$BC$190, MATCH(RESULT_TABLES!D11, 'CBI - BUILD_SCENARIO'!$G$59:$BC$59, 0)), -4), "")</f>
        <v>250000</v>
      </c>
      <c r="H11" s="449">
        <f t="shared" si="0"/>
        <v>0</v>
      </c>
      <c r="I11" s="447">
        <f>IFERROR(ROUND(INDEX('CBI - BASELINE'!$G$162:$BC$162, MATCH(RESULT_TABLES!$D11, 'CBI - BASELINE'!$G$59:$BC$59, 0)), -4), "")</f>
        <v>300000</v>
      </c>
      <c r="J11" s="448">
        <f>IFERROR(ROUND(INDEX('CBI - BUILD_SCENARIO'!$G$192:$BC$192, MATCH(RESULT_TABLES!$D11, 'CBI - BUILD_SCENARIO'!$G$59:$BC$59, 0)), -4), "")</f>
        <v>300000</v>
      </c>
      <c r="K11" s="449">
        <f t="shared" si="8"/>
        <v>0</v>
      </c>
      <c r="L11" s="450">
        <f>IFERROR(ROUND(INDEX('CBI - BASELINE'!$G$178:$BC$178, MATCH(RESULT_TABLES!$D11, 'CBI - BASELINE'!$G$59:$BC$59, 0)), -4), "")</f>
        <v>0</v>
      </c>
      <c r="M11" s="451">
        <f>IFERROR(ROUND(INDEX('CBI - BUILD_SCENARIO'!$G$234:$BC$234, MATCH(RESULT_TABLES!$D11, 'CBI - BUILD_SCENARIO'!$G$59:$BC$59, 0)), -4), "")</f>
        <v>0</v>
      </c>
      <c r="N11" s="452">
        <f t="shared" si="1"/>
        <v>0</v>
      </c>
      <c r="O11" s="450">
        <f>IFERROR(ROUND(INDEX('CBI - BASELINE'!$G$185:$BC$185, MATCH(RESULT_TABLES!$D11, 'CBI - BASELINE'!$G$59:$BC$59, 0)), -4), "")</f>
        <v>0</v>
      </c>
      <c r="P11" s="451">
        <f>IFERROR(ROUND(INDEX('CBI - BUILD_SCENARIO'!$G$241:$BC$241, MATCH(RESULT_TABLES!$D11, 'CBI - BUILD_SCENARIO'!$G$59:$BC$59, 0)), -4), "")</f>
        <v>0</v>
      </c>
      <c r="Q11" s="452">
        <f t="shared" si="2"/>
        <v>0</v>
      </c>
      <c r="R11" s="450">
        <f>IFERROR(ROUND(INDEX('CBI - BASELINE'!$G$192:$BC$192, MATCH(RESULT_TABLES!$D11, 'CBI - BASELINE'!$G$59:$BC$59, 0)), -4), "")</f>
        <v>0</v>
      </c>
      <c r="S11" s="451">
        <f>IFERROR(ROUND(INDEX('CBI - BUILD_SCENARIO'!$G$248:$BC$248, MATCH(RESULT_TABLES!$D11, 'CBI - BUILD_SCENARIO'!$G$59:$BC$59, 0)), -4), "")</f>
        <v>0</v>
      </c>
      <c r="T11" s="452">
        <f t="shared" si="3"/>
        <v>0</v>
      </c>
      <c r="U11" s="450">
        <f>IFERROR(ROUND(INDEX('CBI - BASELINE'!$G$197:$BC$197, MATCH(RESULT_TABLES!$D11, 'CBI - BASELINE'!$G$59:$BC$59, 0)), -4), "")</f>
        <v>0</v>
      </c>
      <c r="V11" s="451">
        <f>IFERROR(ROUND(INDEX('CBI - BUILD_SCENARIO'!$G$253:$BC$253, MATCH(RESULT_TABLES!$D11, 'CBI - BUILD_SCENARIO'!$G$59:$BC$59, 0)), -4), "")</f>
        <v>0</v>
      </c>
      <c r="W11" s="452">
        <f t="shared" si="4"/>
        <v>0</v>
      </c>
      <c r="X11" s="450">
        <f>IFERROR(ROUND(INDEX('CBI - BASELINE'!$G$202:$BC$202, MATCH(RESULT_TABLES!$D11, 'CBI - BASELINE'!$G$59:$BC$59, 0)), -4), "")</f>
        <v>0</v>
      </c>
      <c r="Y11" s="451">
        <f>IFERROR(ROUND(INDEX('CBI - BUILD_SCENARIO'!$G$258:$BC$258, MATCH(RESULT_TABLES!$D11, 'CBI - BUILD_SCENARIO'!$G$59:$BC$59, 0)), -4), "")</f>
        <v>0</v>
      </c>
      <c r="Z11" s="452">
        <f t="shared" si="5"/>
        <v>0</v>
      </c>
      <c r="AA11" s="450" t="str">
        <f>IF(D11&gt;0, ROUND(UPFRONTS!$F$90, -4), "")</f>
        <v/>
      </c>
      <c r="AB11" s="451" t="str">
        <f>IF(D11&gt;0,ROUND(1-UPFRONTS!$O$90, -4), "")</f>
        <v/>
      </c>
      <c r="AC11" s="452" t="str">
        <f t="shared" si="6"/>
        <v/>
      </c>
      <c r="AD11" s="450">
        <f>IFERROR(ROUND(INDEX('CBI - BASELINE'!$G$213:$BC$213, MATCH(RESULT_TABLES!$D11, 'CBI - BASELINE'!$G$59:$BC$59, 0)), -4), "")</f>
        <v>0</v>
      </c>
      <c r="AE11" s="451">
        <f t="shared" si="7"/>
        <v>0</v>
      </c>
      <c r="AF11" s="452">
        <f>IFERROR(ROUND(INDEX('CBI - BUILD_SCENARIO'!$G$270:$BC$270, MATCH(RESULT_TABLES!$D11, 'CBI - BUILD_SCENARIO'!$G$59:$BC$59, 0)), -4), "")</f>
        <v>0</v>
      </c>
      <c r="AG11" s="450">
        <f>IFERROR(ROUND(1-INDEX('CBI - BUILD_SCENARIO'!$G$299:$BC$299, MATCH(RESULT_TABLES!$D11, 'CBI - BUILD_SCENARIO'!$G$59:$BC$59, 0)), -4), "")</f>
        <v>0</v>
      </c>
      <c r="AH11" s="451">
        <f>IFERROR(ROUND(INDEX('CBI - BUILD_SCENARIO'!$G$300:$BC$300, MATCH(RESULT_TABLES!$D11, 'CBI - BUILD_SCENARIO'!$G$59:$BC$59, 0)), -4), "")</f>
        <v>0</v>
      </c>
      <c r="AI11" s="452">
        <f>IFERROR(ROUND(INDEX('CBI - BUILD_SCENARIO'!$G$302:$BC$302, MATCH(RESULT_TABLES!$D11, 'CBI - BUILD_SCENARIO'!$G$59:$BC$59, 0)), -4), "")</f>
        <v>0</v>
      </c>
    </row>
    <row r="12" spans="4:35" s="453" customFormat="1" x14ac:dyDescent="0.25">
      <c r="D12" s="445">
        <v>-3</v>
      </c>
      <c r="E12" s="446">
        <f>IFERROR(INDEX('CBI - BUILD_SCENARIO'!$G$60:$BC$60, MATCH(RESULT_TABLES!D12, 'CBI - BUILD_SCENARIO'!$G$59:$BC$59, 0)), "")</f>
        <v>2022</v>
      </c>
      <c r="F12" s="447">
        <f>IFERROR(ROUND(INDEX('CBI - BASELINE'!$G$160:$BC$160, MATCH(RESULT_TABLES!D12, 'CBI - BASELINE'!$G$59:$BC$59, 0)), -4), "")</f>
        <v>250000</v>
      </c>
      <c r="G12" s="448">
        <f>IFERROR(ROUND(INDEX('CBI - BUILD_SCENARIO'!$G$190:$BC$190, MATCH(RESULT_TABLES!D12, 'CBI - BUILD_SCENARIO'!$G$59:$BC$59, 0)), -4), "")</f>
        <v>250000</v>
      </c>
      <c r="H12" s="449">
        <f t="shared" si="0"/>
        <v>0</v>
      </c>
      <c r="I12" s="447">
        <f>IFERROR(ROUND(INDEX('CBI - BASELINE'!$G$162:$BC$162, MATCH(RESULT_TABLES!$D12, 'CBI - BASELINE'!$G$59:$BC$59, 0)), -4), "")</f>
        <v>300000</v>
      </c>
      <c r="J12" s="448">
        <f>IFERROR(ROUND(INDEX('CBI - BUILD_SCENARIO'!$G$192:$BC$192, MATCH(RESULT_TABLES!$D12, 'CBI - BUILD_SCENARIO'!$G$59:$BC$59, 0)), -4), "")</f>
        <v>300000</v>
      </c>
      <c r="K12" s="449">
        <f t="shared" si="8"/>
        <v>0</v>
      </c>
      <c r="L12" s="450">
        <f>IFERROR(ROUND(INDEX('CBI - BASELINE'!$G$178:$BC$178, MATCH(RESULT_TABLES!$D12, 'CBI - BASELINE'!$G$59:$BC$59, 0)), -4), "")</f>
        <v>0</v>
      </c>
      <c r="M12" s="451">
        <f>IFERROR(ROUND(INDEX('CBI - BUILD_SCENARIO'!$G$234:$BC$234, MATCH(RESULT_TABLES!$D12, 'CBI - BUILD_SCENARIO'!$G$59:$BC$59, 0)), -4), "")</f>
        <v>0</v>
      </c>
      <c r="N12" s="452">
        <f t="shared" si="1"/>
        <v>0</v>
      </c>
      <c r="O12" s="450">
        <f>IFERROR(ROUND(INDEX('CBI - BASELINE'!$G$185:$BC$185, MATCH(RESULT_TABLES!$D12, 'CBI - BASELINE'!$G$59:$BC$59, 0)), -4), "")</f>
        <v>0</v>
      </c>
      <c r="P12" s="451">
        <f>IFERROR(ROUND(INDEX('CBI - BUILD_SCENARIO'!$G$241:$BC$241, MATCH(RESULT_TABLES!$D12, 'CBI - BUILD_SCENARIO'!$G$59:$BC$59, 0)), -4), "")</f>
        <v>0</v>
      </c>
      <c r="Q12" s="452">
        <f t="shared" si="2"/>
        <v>0</v>
      </c>
      <c r="R12" s="450">
        <f>IFERROR(ROUND(INDEX('CBI - BASELINE'!$G$192:$BC$192, MATCH(RESULT_TABLES!$D12, 'CBI - BASELINE'!$G$59:$BC$59, 0)), -4), "")</f>
        <v>0</v>
      </c>
      <c r="S12" s="451">
        <f>IFERROR(ROUND(INDEX('CBI - BUILD_SCENARIO'!$G$248:$BC$248, MATCH(RESULT_TABLES!$D12, 'CBI - BUILD_SCENARIO'!$G$59:$BC$59, 0)), -4), "")</f>
        <v>0</v>
      </c>
      <c r="T12" s="452">
        <f t="shared" si="3"/>
        <v>0</v>
      </c>
      <c r="U12" s="450">
        <f>IFERROR(ROUND(INDEX('CBI - BASELINE'!$G$197:$BC$197, MATCH(RESULT_TABLES!$D12, 'CBI - BASELINE'!$G$59:$BC$59, 0)), -4), "")</f>
        <v>0</v>
      </c>
      <c r="V12" s="451">
        <f>IFERROR(ROUND(INDEX('CBI - BUILD_SCENARIO'!$G$253:$BC$253, MATCH(RESULT_TABLES!$D12, 'CBI - BUILD_SCENARIO'!$G$59:$BC$59, 0)), -4), "")</f>
        <v>0</v>
      </c>
      <c r="W12" s="452">
        <f t="shared" si="4"/>
        <v>0</v>
      </c>
      <c r="X12" s="450">
        <f>IFERROR(ROUND(INDEX('CBI - BASELINE'!$G$202:$BC$202, MATCH(RESULT_TABLES!$D12, 'CBI - BASELINE'!$G$59:$BC$59, 0)), -4), "")</f>
        <v>0</v>
      </c>
      <c r="Y12" s="451">
        <f>IFERROR(ROUND(INDEX('CBI - BUILD_SCENARIO'!$G$258:$BC$258, MATCH(RESULT_TABLES!$D12, 'CBI - BUILD_SCENARIO'!$G$59:$BC$59, 0)), -4), "")</f>
        <v>0</v>
      </c>
      <c r="Z12" s="452">
        <f t="shared" si="5"/>
        <v>0</v>
      </c>
      <c r="AA12" s="450" t="str">
        <f>IF(D12&gt;0, ROUND(UPFRONTS!$F$90, -4), "")</f>
        <v/>
      </c>
      <c r="AB12" s="451" t="str">
        <f>IF(D12&gt;0,ROUND(1-UPFRONTS!$O$90, -4), "")</f>
        <v/>
      </c>
      <c r="AC12" s="452" t="str">
        <f t="shared" si="6"/>
        <v/>
      </c>
      <c r="AD12" s="450">
        <f>IFERROR(ROUND(INDEX('CBI - BASELINE'!$G$213:$BC$213, MATCH(RESULT_TABLES!$D12, 'CBI - BASELINE'!$G$59:$BC$59, 0)), -4), "")</f>
        <v>0</v>
      </c>
      <c r="AE12" s="451">
        <f t="shared" si="7"/>
        <v>0</v>
      </c>
      <c r="AF12" s="452">
        <f>IFERROR(ROUND(INDEX('CBI - BUILD_SCENARIO'!$G$270:$BC$270, MATCH(RESULT_TABLES!$D12, 'CBI - BUILD_SCENARIO'!$G$59:$BC$59, 0)), -4), "")</f>
        <v>0</v>
      </c>
      <c r="AG12" s="450">
        <f>IFERROR(ROUND(1-INDEX('CBI - BUILD_SCENARIO'!$G$299:$BC$299, MATCH(RESULT_TABLES!$D12, 'CBI - BUILD_SCENARIO'!$G$59:$BC$59, 0)), -4), "")</f>
        <v>-140000</v>
      </c>
      <c r="AH12" s="451">
        <f>IFERROR(ROUND(INDEX('CBI - BUILD_SCENARIO'!$G$300:$BC$300, MATCH(RESULT_TABLES!$D12, 'CBI - BUILD_SCENARIO'!$G$59:$BC$59, 0)), -4), "")</f>
        <v>0</v>
      </c>
      <c r="AI12" s="452">
        <f>IFERROR(ROUND(INDEX('CBI - BUILD_SCENARIO'!$G$302:$BC$302, MATCH(RESULT_TABLES!$D12, 'CBI - BUILD_SCENARIO'!$G$59:$BC$59, 0)), -4), "")</f>
        <v>-140000</v>
      </c>
    </row>
    <row r="13" spans="4:35" s="453" customFormat="1" x14ac:dyDescent="0.25">
      <c r="D13" s="445">
        <v>-2</v>
      </c>
      <c r="E13" s="446">
        <f>IFERROR(INDEX('CBI - BUILD_SCENARIO'!$G$60:$BC$60, MATCH(RESULT_TABLES!D13, 'CBI - BUILD_SCENARIO'!$G$59:$BC$59, 0)), "")</f>
        <v>2023</v>
      </c>
      <c r="F13" s="447">
        <f>IFERROR(ROUND(INDEX('CBI - BASELINE'!$G$160:$BC$160, MATCH(RESULT_TABLES!D13, 'CBI - BASELINE'!$G$59:$BC$59, 0)), -4), "")</f>
        <v>250000</v>
      </c>
      <c r="G13" s="448">
        <f>IFERROR(ROUND(INDEX('CBI - BUILD_SCENARIO'!$G$190:$BC$190, MATCH(RESULT_TABLES!D13, 'CBI - BUILD_SCENARIO'!$G$59:$BC$59, 0)), -4), "")</f>
        <v>250000</v>
      </c>
      <c r="H13" s="449">
        <f t="shared" si="0"/>
        <v>0</v>
      </c>
      <c r="I13" s="447">
        <f>IFERROR(ROUND(INDEX('CBI - BASELINE'!$G$162:$BC$162, MATCH(RESULT_TABLES!$D13, 'CBI - BASELINE'!$G$59:$BC$59, 0)), -4), "")</f>
        <v>310000</v>
      </c>
      <c r="J13" s="448">
        <f>IFERROR(ROUND(INDEX('CBI - BUILD_SCENARIO'!$G$192:$BC$192, MATCH(RESULT_TABLES!$D13, 'CBI - BUILD_SCENARIO'!$G$59:$BC$59, 0)), -4), "")</f>
        <v>310000</v>
      </c>
      <c r="K13" s="449">
        <f t="shared" si="8"/>
        <v>0</v>
      </c>
      <c r="L13" s="450">
        <f>IFERROR(ROUND(INDEX('CBI - BASELINE'!$G$178:$BC$178, MATCH(RESULT_TABLES!$D13, 'CBI - BASELINE'!$G$59:$BC$59, 0)), -4), "")</f>
        <v>0</v>
      </c>
      <c r="M13" s="451">
        <f>IFERROR(ROUND(INDEX('CBI - BUILD_SCENARIO'!$G$234:$BC$234, MATCH(RESULT_TABLES!$D13, 'CBI - BUILD_SCENARIO'!$G$59:$BC$59, 0)), -4), "")</f>
        <v>0</v>
      </c>
      <c r="N13" s="452">
        <f t="shared" si="1"/>
        <v>0</v>
      </c>
      <c r="O13" s="450">
        <f>IFERROR(ROUND(INDEX('CBI - BASELINE'!$G$185:$BC$185, MATCH(RESULT_TABLES!$D13, 'CBI - BASELINE'!$G$59:$BC$59, 0)), -4), "")</f>
        <v>0</v>
      </c>
      <c r="P13" s="451">
        <f>IFERROR(ROUND(INDEX('CBI - BUILD_SCENARIO'!$G$241:$BC$241, MATCH(RESULT_TABLES!$D13, 'CBI - BUILD_SCENARIO'!$G$59:$BC$59, 0)), -4), "")</f>
        <v>0</v>
      </c>
      <c r="Q13" s="452">
        <f t="shared" si="2"/>
        <v>0</v>
      </c>
      <c r="R13" s="450">
        <f>IFERROR(ROUND(INDEX('CBI - BASELINE'!$G$192:$BC$192, MATCH(RESULT_TABLES!$D13, 'CBI - BASELINE'!$G$59:$BC$59, 0)), -4), "")</f>
        <v>0</v>
      </c>
      <c r="S13" s="451">
        <f>IFERROR(ROUND(INDEX('CBI - BUILD_SCENARIO'!$G$248:$BC$248, MATCH(RESULT_TABLES!$D13, 'CBI - BUILD_SCENARIO'!$G$59:$BC$59, 0)), -4), "")</f>
        <v>0</v>
      </c>
      <c r="T13" s="452">
        <f t="shared" si="3"/>
        <v>0</v>
      </c>
      <c r="U13" s="450">
        <f>IFERROR(ROUND(INDEX('CBI - BASELINE'!$G$197:$BC$197, MATCH(RESULT_TABLES!$D13, 'CBI - BASELINE'!$G$59:$BC$59, 0)), -4), "")</f>
        <v>0</v>
      </c>
      <c r="V13" s="451">
        <f>IFERROR(ROUND(INDEX('CBI - BUILD_SCENARIO'!$G$253:$BC$253, MATCH(RESULT_TABLES!$D13, 'CBI - BUILD_SCENARIO'!$G$59:$BC$59, 0)), -4), "")</f>
        <v>0</v>
      </c>
      <c r="W13" s="452">
        <f t="shared" si="4"/>
        <v>0</v>
      </c>
      <c r="X13" s="450">
        <f>IFERROR(ROUND(INDEX('CBI - BASELINE'!$G$202:$BC$202, MATCH(RESULT_TABLES!$D13, 'CBI - BASELINE'!$G$59:$BC$59, 0)), -4), "")</f>
        <v>0</v>
      </c>
      <c r="Y13" s="451">
        <f>IFERROR(ROUND(INDEX('CBI - BUILD_SCENARIO'!$G$258:$BC$258, MATCH(RESULT_TABLES!$D13, 'CBI - BUILD_SCENARIO'!$G$59:$BC$59, 0)), -4), "")</f>
        <v>0</v>
      </c>
      <c r="Z13" s="452">
        <f t="shared" si="5"/>
        <v>0</v>
      </c>
      <c r="AA13" s="450" t="str">
        <f>IF(D13&gt;0, ROUND(UPFRONTS!$F$90, -4), "")</f>
        <v/>
      </c>
      <c r="AB13" s="451" t="str">
        <f>IF(D13&gt;0,ROUND(1-UPFRONTS!$O$90, -4), "")</f>
        <v/>
      </c>
      <c r="AC13" s="452" t="str">
        <f t="shared" si="6"/>
        <v/>
      </c>
      <c r="AD13" s="450">
        <f>IFERROR(ROUND(INDEX('CBI - BASELINE'!$G$213:$BC$213, MATCH(RESULT_TABLES!$D13, 'CBI - BASELINE'!$G$59:$BC$59, 0)), -4), "")</f>
        <v>0</v>
      </c>
      <c r="AE13" s="451">
        <f t="shared" si="7"/>
        <v>0</v>
      </c>
      <c r="AF13" s="452">
        <f>IFERROR(ROUND(INDEX('CBI - BUILD_SCENARIO'!$G$270:$BC$270, MATCH(RESULT_TABLES!$D13, 'CBI - BUILD_SCENARIO'!$G$59:$BC$59, 0)), -4), "")</f>
        <v>0</v>
      </c>
      <c r="AG13" s="450">
        <f>IFERROR(ROUND(1-INDEX('CBI - BUILD_SCENARIO'!$G$299:$BC$299, MATCH(RESULT_TABLES!$D13, 'CBI - BUILD_SCENARIO'!$G$59:$BC$59, 0)), -4), "")</f>
        <v>-310000</v>
      </c>
      <c r="AH13" s="451">
        <f>IFERROR(ROUND(INDEX('CBI - BUILD_SCENARIO'!$G$300:$BC$300, MATCH(RESULT_TABLES!$D13, 'CBI - BUILD_SCENARIO'!$G$59:$BC$59, 0)), -4), "")</f>
        <v>0</v>
      </c>
      <c r="AI13" s="452">
        <f>IFERROR(ROUND(INDEX('CBI - BUILD_SCENARIO'!$G$302:$BC$302, MATCH(RESULT_TABLES!$D13, 'CBI - BUILD_SCENARIO'!$G$59:$BC$59, 0)), -4), "")</f>
        <v>-460000</v>
      </c>
    </row>
    <row r="14" spans="4:35" s="453" customFormat="1" x14ac:dyDescent="0.25">
      <c r="D14" s="445">
        <v>-1</v>
      </c>
      <c r="E14" s="446">
        <f>IFERROR(INDEX('CBI - BUILD_SCENARIO'!$G$60:$BC$60, MATCH(RESULT_TABLES!D14, 'CBI - BUILD_SCENARIO'!$G$59:$BC$59, 0)), "")</f>
        <v>2024</v>
      </c>
      <c r="F14" s="447">
        <f>IFERROR(ROUND(INDEX('CBI - BASELINE'!$G$160:$BC$160, MATCH(RESULT_TABLES!D14, 'CBI - BASELINE'!$G$59:$BC$59, 0)), -4), "")</f>
        <v>250000</v>
      </c>
      <c r="G14" s="448">
        <f>IFERROR(ROUND(INDEX('CBI - BUILD_SCENARIO'!$G$190:$BC$190, MATCH(RESULT_TABLES!D14, 'CBI - BUILD_SCENARIO'!$G$59:$BC$59, 0)), -4), "")</f>
        <v>250000</v>
      </c>
      <c r="H14" s="449">
        <f t="shared" si="0"/>
        <v>0</v>
      </c>
      <c r="I14" s="447">
        <f>IFERROR(ROUND(INDEX('CBI - BASELINE'!$G$162:$BC$162, MATCH(RESULT_TABLES!$D14, 'CBI - BASELINE'!$G$59:$BC$59, 0)), -4), "")</f>
        <v>310000</v>
      </c>
      <c r="J14" s="448">
        <f>IFERROR(ROUND(INDEX('CBI - BUILD_SCENARIO'!$G$192:$BC$192, MATCH(RESULT_TABLES!$D14, 'CBI - BUILD_SCENARIO'!$G$59:$BC$59, 0)), -4), "")</f>
        <v>310000</v>
      </c>
      <c r="K14" s="449">
        <f t="shared" si="8"/>
        <v>0</v>
      </c>
      <c r="L14" s="450">
        <f>IFERROR(ROUND(INDEX('CBI - BASELINE'!$G$178:$BC$178, MATCH(RESULT_TABLES!$D14, 'CBI - BASELINE'!$G$59:$BC$59, 0)), -4), "")</f>
        <v>0</v>
      </c>
      <c r="M14" s="451">
        <f>IFERROR(ROUND(INDEX('CBI - BUILD_SCENARIO'!$G$234:$BC$234, MATCH(RESULT_TABLES!$D14, 'CBI - BUILD_SCENARIO'!$G$59:$BC$59, 0)), -4), "")</f>
        <v>0</v>
      </c>
      <c r="N14" s="452">
        <f t="shared" si="1"/>
        <v>0</v>
      </c>
      <c r="O14" s="450">
        <f>IFERROR(ROUND(INDEX('CBI - BASELINE'!$G$185:$BC$185, MATCH(RESULT_TABLES!$D14, 'CBI - BASELINE'!$G$59:$BC$59, 0)), -4), "")</f>
        <v>0</v>
      </c>
      <c r="P14" s="451">
        <f>IFERROR(ROUND(INDEX('CBI - BUILD_SCENARIO'!$G$241:$BC$241, MATCH(RESULT_TABLES!$D14, 'CBI - BUILD_SCENARIO'!$G$59:$BC$59, 0)), -4), "")</f>
        <v>0</v>
      </c>
      <c r="Q14" s="452">
        <f t="shared" si="2"/>
        <v>0</v>
      </c>
      <c r="R14" s="450">
        <f>IFERROR(ROUND(INDEX('CBI - BASELINE'!$G$192:$BC$192, MATCH(RESULT_TABLES!$D14, 'CBI - BASELINE'!$G$59:$BC$59, 0)), -4), "")</f>
        <v>0</v>
      </c>
      <c r="S14" s="451">
        <f>IFERROR(ROUND(INDEX('CBI - BUILD_SCENARIO'!$G$248:$BC$248, MATCH(RESULT_TABLES!$D14, 'CBI - BUILD_SCENARIO'!$G$59:$BC$59, 0)), -4), "")</f>
        <v>0</v>
      </c>
      <c r="T14" s="452">
        <f t="shared" si="3"/>
        <v>0</v>
      </c>
      <c r="U14" s="450">
        <f>IFERROR(ROUND(INDEX('CBI - BASELINE'!$G$197:$BC$197, MATCH(RESULT_TABLES!$D14, 'CBI - BASELINE'!$G$59:$BC$59, 0)), -4), "")</f>
        <v>0</v>
      </c>
      <c r="V14" s="451">
        <f>IFERROR(ROUND(INDEX('CBI - BUILD_SCENARIO'!$G$253:$BC$253, MATCH(RESULT_TABLES!$D14, 'CBI - BUILD_SCENARIO'!$G$59:$BC$59, 0)), -4), "")</f>
        <v>0</v>
      </c>
      <c r="W14" s="452">
        <f t="shared" si="4"/>
        <v>0</v>
      </c>
      <c r="X14" s="450">
        <f>IFERROR(ROUND(INDEX('CBI - BASELINE'!$G$202:$BC$202, MATCH(RESULT_TABLES!$D14, 'CBI - BASELINE'!$G$59:$BC$59, 0)), -4), "")</f>
        <v>0</v>
      </c>
      <c r="Y14" s="451">
        <f>IFERROR(ROUND(INDEX('CBI - BUILD_SCENARIO'!$G$258:$BC$258, MATCH(RESULT_TABLES!$D14, 'CBI - BUILD_SCENARIO'!$G$59:$BC$59, 0)), -4), "")</f>
        <v>0</v>
      </c>
      <c r="Z14" s="452">
        <f t="shared" si="5"/>
        <v>0</v>
      </c>
      <c r="AA14" s="450" t="str">
        <f>IF(D14&gt;0, ROUND(UPFRONTS!$F$90, -4), "")</f>
        <v/>
      </c>
      <c r="AB14" s="451" t="str">
        <f>IF(D14&gt;0,ROUND(1-UPFRONTS!$O$90, -4), "")</f>
        <v/>
      </c>
      <c r="AC14" s="452" t="str">
        <f t="shared" si="6"/>
        <v/>
      </c>
      <c r="AD14" s="450">
        <f>IFERROR(ROUND(INDEX('CBI - BASELINE'!$G$213:$BC$213, MATCH(RESULT_TABLES!$D14, 'CBI - BASELINE'!$G$59:$BC$59, 0)), -4), "")</f>
        <v>0</v>
      </c>
      <c r="AE14" s="451">
        <f t="shared" si="7"/>
        <v>0</v>
      </c>
      <c r="AF14" s="452">
        <f>IFERROR(ROUND(INDEX('CBI - BUILD_SCENARIO'!$G$270:$BC$270, MATCH(RESULT_TABLES!$D14, 'CBI - BUILD_SCENARIO'!$G$59:$BC$59, 0)), -4), "")</f>
        <v>0</v>
      </c>
      <c r="AG14" s="450">
        <f>IFERROR(ROUND(1-INDEX('CBI - BUILD_SCENARIO'!$G$299:$BC$299, MATCH(RESULT_TABLES!$D14, 'CBI - BUILD_SCENARIO'!$G$59:$BC$59, 0)), -4), "")</f>
        <v>-1570000</v>
      </c>
      <c r="AH14" s="451">
        <f>IFERROR(ROUND(INDEX('CBI - BUILD_SCENARIO'!$G$300:$BC$300, MATCH(RESULT_TABLES!$D14, 'CBI - BUILD_SCENARIO'!$G$59:$BC$59, 0)), -4), "")</f>
        <v>0</v>
      </c>
      <c r="AI14" s="452">
        <f>IFERROR(ROUND(INDEX('CBI - BUILD_SCENARIO'!$G$302:$BC$302, MATCH(RESULT_TABLES!$D14, 'CBI - BUILD_SCENARIO'!$G$59:$BC$59, 0)), -4), "")</f>
        <v>-2020000</v>
      </c>
    </row>
    <row r="15" spans="4:35" s="453" customFormat="1" x14ac:dyDescent="0.25">
      <c r="D15" s="445">
        <v>0</v>
      </c>
      <c r="E15" s="446">
        <f>IFERROR(INDEX('CBI - BUILD_SCENARIO'!$G$60:$BC$60, MATCH(RESULT_TABLES!D15, 'CBI - BUILD_SCENARIO'!$G$59:$BC$59, 0)), "")</f>
        <v>2025</v>
      </c>
      <c r="F15" s="447">
        <f>IFERROR(ROUND(INDEX('CBI - BASELINE'!$G$160:$BC$160, MATCH(RESULT_TABLES!D15, 'CBI - BASELINE'!$G$59:$BC$59, 0)), -4), "")</f>
        <v>260000</v>
      </c>
      <c r="G15" s="448">
        <f>IFERROR(ROUND(INDEX('CBI - BUILD_SCENARIO'!$G$190:$BC$190, MATCH(RESULT_TABLES!D15, 'CBI - BUILD_SCENARIO'!$G$59:$BC$59, 0)), -4), "")</f>
        <v>260000</v>
      </c>
      <c r="H15" s="449">
        <f t="shared" si="0"/>
        <v>0</v>
      </c>
      <c r="I15" s="447">
        <f>IFERROR(ROUND(INDEX('CBI - BASELINE'!$G$162:$BC$162, MATCH(RESULT_TABLES!$D15, 'CBI - BASELINE'!$G$59:$BC$59, 0)), -4), "")</f>
        <v>310000</v>
      </c>
      <c r="J15" s="448">
        <f>IFERROR(ROUND(INDEX('CBI - BUILD_SCENARIO'!$G$192:$BC$192, MATCH(RESULT_TABLES!$D15, 'CBI - BUILD_SCENARIO'!$G$59:$BC$59, 0)), -4), "")</f>
        <v>310000</v>
      </c>
      <c r="K15" s="449">
        <f t="shared" si="8"/>
        <v>0</v>
      </c>
      <c r="L15" s="450">
        <f>IFERROR(ROUND(INDEX('CBI - BASELINE'!$G$178:$BC$178, MATCH(RESULT_TABLES!$D15, 'CBI - BASELINE'!$G$59:$BC$59, 0)), -4), "")</f>
        <v>0</v>
      </c>
      <c r="M15" s="451">
        <f>IFERROR(ROUND(INDEX('CBI - BUILD_SCENARIO'!$G$234:$BC$234, MATCH(RESULT_TABLES!$D15, 'CBI - BUILD_SCENARIO'!$G$59:$BC$59, 0)), -4), "")</f>
        <v>0</v>
      </c>
      <c r="N15" s="452">
        <f t="shared" si="1"/>
        <v>0</v>
      </c>
      <c r="O15" s="450">
        <f>IFERROR(ROUND(INDEX('CBI - BASELINE'!$G$185:$BC$185, MATCH(RESULT_TABLES!$D15, 'CBI - BASELINE'!$G$59:$BC$59, 0)), -4), "")</f>
        <v>0</v>
      </c>
      <c r="P15" s="451">
        <f>IFERROR(ROUND(INDEX('CBI - BUILD_SCENARIO'!$G$241:$BC$241, MATCH(RESULT_TABLES!$D15, 'CBI - BUILD_SCENARIO'!$G$59:$BC$59, 0)), -4), "")</f>
        <v>0</v>
      </c>
      <c r="Q15" s="452">
        <f t="shared" si="2"/>
        <v>0</v>
      </c>
      <c r="R15" s="450">
        <f>IFERROR(ROUND(INDEX('CBI - BASELINE'!$G$192:$BC$192, MATCH(RESULT_TABLES!$D15, 'CBI - BASELINE'!$G$59:$BC$59, 0)), -4), "")</f>
        <v>0</v>
      </c>
      <c r="S15" s="451">
        <f>IFERROR(ROUND(INDEX('CBI - BUILD_SCENARIO'!$G$248:$BC$248, MATCH(RESULT_TABLES!$D15, 'CBI - BUILD_SCENARIO'!$G$59:$BC$59, 0)), -4), "")</f>
        <v>0</v>
      </c>
      <c r="T15" s="452">
        <f t="shared" si="3"/>
        <v>0</v>
      </c>
      <c r="U15" s="450">
        <f>IFERROR(ROUND(INDEX('CBI - BASELINE'!$G$197:$BC$197, MATCH(RESULT_TABLES!$D15, 'CBI - BASELINE'!$G$59:$BC$59, 0)), -4), "")</f>
        <v>0</v>
      </c>
      <c r="V15" s="451">
        <f>IFERROR(ROUND(INDEX('CBI - BUILD_SCENARIO'!$G$253:$BC$253, MATCH(RESULT_TABLES!$D15, 'CBI - BUILD_SCENARIO'!$G$59:$BC$59, 0)), -4), "")</f>
        <v>0</v>
      </c>
      <c r="W15" s="452">
        <f t="shared" si="4"/>
        <v>0</v>
      </c>
      <c r="X15" s="450">
        <f>IFERROR(ROUND(INDEX('CBI - BASELINE'!$G$202:$BC$202, MATCH(RESULT_TABLES!$D15, 'CBI - BASELINE'!$G$59:$BC$59, 0)), -4), "")</f>
        <v>0</v>
      </c>
      <c r="Y15" s="451">
        <f>IFERROR(ROUND(INDEX('CBI - BUILD_SCENARIO'!$G$258:$BC$258, MATCH(RESULT_TABLES!$D15, 'CBI - BUILD_SCENARIO'!$G$59:$BC$59, 0)), -4), "")</f>
        <v>0</v>
      </c>
      <c r="Z15" s="452">
        <f t="shared" si="5"/>
        <v>0</v>
      </c>
      <c r="AA15" s="450" t="str">
        <f>IF(D15&gt;0, ROUND(UPFRONTS!$F$90, -4), "")</f>
        <v/>
      </c>
      <c r="AB15" s="451" t="str">
        <f>IF(D15&gt;0,ROUND(1-UPFRONTS!$O$90, -4), "")</f>
        <v/>
      </c>
      <c r="AC15" s="452" t="str">
        <f t="shared" si="6"/>
        <v/>
      </c>
      <c r="AD15" s="450">
        <f>IFERROR(ROUND(INDEX('CBI - BASELINE'!$G$213:$BC$213, MATCH(RESULT_TABLES!$D15, 'CBI - BASELINE'!$G$59:$BC$59, 0)), -4), "")</f>
        <v>0</v>
      </c>
      <c r="AE15" s="451">
        <f t="shared" si="7"/>
        <v>0</v>
      </c>
      <c r="AF15" s="452">
        <f>IFERROR(ROUND(INDEX('CBI - BUILD_SCENARIO'!$G$270:$BC$270, MATCH(RESULT_TABLES!$D15, 'CBI - BUILD_SCENARIO'!$G$59:$BC$59, 0)), -4), "")</f>
        <v>0</v>
      </c>
      <c r="AG15" s="450">
        <f>IFERROR(ROUND(1-INDEX('CBI - BUILD_SCENARIO'!$G$299:$BC$299, MATCH(RESULT_TABLES!$D15, 'CBI - BUILD_SCENARIO'!$G$59:$BC$59, 0)), -4), "")</f>
        <v>-2200000</v>
      </c>
      <c r="AH15" s="451">
        <f>IFERROR(ROUND(INDEX('CBI - BUILD_SCENARIO'!$G$300:$BC$300, MATCH(RESULT_TABLES!$D15, 'CBI - BUILD_SCENARIO'!$G$59:$BC$59, 0)), -4), "")</f>
        <v>0</v>
      </c>
      <c r="AI15" s="452">
        <f>IFERROR(ROUND(INDEX('CBI - BUILD_SCENARIO'!$G$302:$BC$302, MATCH(RESULT_TABLES!$D15, 'CBI - BUILD_SCENARIO'!$G$59:$BC$59, 0)), -4), "")</f>
        <v>-4220000</v>
      </c>
    </row>
    <row r="16" spans="4:35" s="453" customFormat="1" x14ac:dyDescent="0.25">
      <c r="D16" s="445">
        <v>1</v>
      </c>
      <c r="E16" s="446">
        <f>IFERROR(INDEX('CBI - BUILD_SCENARIO'!$G$60:$BC$60, MATCH(RESULT_TABLES!D16, 'CBI - BUILD_SCENARIO'!$G$59:$BC$59, 0)), "")</f>
        <v>2026</v>
      </c>
      <c r="F16" s="447">
        <f>IFERROR(ROUND(INDEX('CBI - BASELINE'!$G$160:$BC$160, MATCH(RESULT_TABLES!D16, 'CBI - BASELINE'!$G$59:$BC$59, 0)), -4), "")</f>
        <v>260000</v>
      </c>
      <c r="G16" s="448">
        <f>IFERROR(ROUND(INDEX('CBI - BUILD_SCENARIO'!$G$190:$BC$190, MATCH(RESULT_TABLES!D16, 'CBI - BUILD_SCENARIO'!$G$59:$BC$59, 0)), -4), "")</f>
        <v>390000</v>
      </c>
      <c r="H16" s="449">
        <f t="shared" si="0"/>
        <v>130000</v>
      </c>
      <c r="I16" s="447">
        <f>IFERROR(ROUND(INDEX('CBI - BASELINE'!$G$162:$BC$162, MATCH(RESULT_TABLES!$D16, 'CBI - BASELINE'!$G$59:$BC$59, 0)), -4), "")</f>
        <v>310000</v>
      </c>
      <c r="J16" s="448">
        <f>IFERROR(ROUND(INDEX('CBI - BUILD_SCENARIO'!$G$192:$BC$192, MATCH(RESULT_TABLES!$D16, 'CBI - BUILD_SCENARIO'!$G$59:$BC$59, 0)), -4), "")</f>
        <v>470000</v>
      </c>
      <c r="K16" s="449">
        <f t="shared" si="8"/>
        <v>160000</v>
      </c>
      <c r="L16" s="450">
        <f>IFERROR(ROUND(INDEX('CBI - BASELINE'!$G$178:$BC$178, MATCH(RESULT_TABLES!$D16, 'CBI - BASELINE'!$G$59:$BC$59, 0)), -4), "")</f>
        <v>10000</v>
      </c>
      <c r="M16" s="451">
        <f>IFERROR(ROUND(INDEX('CBI - BUILD_SCENARIO'!$G$234:$BC$234, MATCH(RESULT_TABLES!$D16, 'CBI - BUILD_SCENARIO'!$G$59:$BC$59, 0)), -4), "")</f>
        <v>20000</v>
      </c>
      <c r="N16" s="452">
        <f t="shared" si="1"/>
        <v>10000</v>
      </c>
      <c r="O16" s="450">
        <f>IFERROR(ROUND(INDEX('CBI - BASELINE'!$G$185:$BC$185, MATCH(RESULT_TABLES!$D16, 'CBI - BASELINE'!$G$59:$BC$59, 0)), -4), "")</f>
        <v>150000</v>
      </c>
      <c r="P16" s="451">
        <f>IFERROR(ROUND(INDEX('CBI - BUILD_SCENARIO'!$G$241:$BC$241, MATCH(RESULT_TABLES!$D16, 'CBI - BUILD_SCENARIO'!$G$59:$BC$59, 0)), -4), "")</f>
        <v>220000</v>
      </c>
      <c r="Q16" s="452">
        <f t="shared" si="2"/>
        <v>70000</v>
      </c>
      <c r="R16" s="450">
        <f>IFERROR(ROUND(INDEX('CBI - BASELINE'!$G$192:$BC$192, MATCH(RESULT_TABLES!$D16, 'CBI - BASELINE'!$G$59:$BC$59, 0)), -4), "")</f>
        <v>160000</v>
      </c>
      <c r="S16" s="451">
        <f>IFERROR(ROUND(INDEX('CBI - BUILD_SCENARIO'!$G$248:$BC$248, MATCH(RESULT_TABLES!$D16, 'CBI - BUILD_SCENARIO'!$G$59:$BC$59, 0)), -4), "")</f>
        <v>240000</v>
      </c>
      <c r="T16" s="452">
        <f t="shared" si="3"/>
        <v>80000</v>
      </c>
      <c r="U16" s="450">
        <f>IFERROR(ROUND(INDEX('CBI - BASELINE'!$G$197:$BC$197, MATCH(RESULT_TABLES!$D16, 'CBI - BASELINE'!$G$59:$BC$59, 0)), -4), "")</f>
        <v>0</v>
      </c>
      <c r="V16" s="451">
        <f>IFERROR(ROUND(INDEX('CBI - BUILD_SCENARIO'!$G$253:$BC$253, MATCH(RESULT_TABLES!$D16, 'CBI - BUILD_SCENARIO'!$G$59:$BC$59, 0)), -4), "")</f>
        <v>510000</v>
      </c>
      <c r="W16" s="452">
        <f t="shared" si="4"/>
        <v>510000</v>
      </c>
      <c r="X16" s="450">
        <f>IFERROR(ROUND(INDEX('CBI - BASELINE'!$G$202:$BC$202, MATCH(RESULT_TABLES!$D16, 'CBI - BASELINE'!$G$59:$BC$59, 0)), -4), "")</f>
        <v>20000</v>
      </c>
      <c r="Y16" s="451">
        <f>IFERROR(ROUND(INDEX('CBI - BUILD_SCENARIO'!$G$258:$BC$258, MATCH(RESULT_TABLES!$D16, 'CBI - BUILD_SCENARIO'!$G$59:$BC$59, 0)), -4), "")</f>
        <v>30000</v>
      </c>
      <c r="Z16" s="452">
        <f t="shared" si="5"/>
        <v>10000</v>
      </c>
      <c r="AA16" s="450">
        <f>IF(D16&gt;0, ROUND(UPFRONTS!$F$90, -4), "")</f>
        <v>0</v>
      </c>
      <c r="AB16" s="451">
        <f>IF(D16&gt;0,ROUND(1-UPFRONTS!$O$90, -4), "")</f>
        <v>-10000</v>
      </c>
      <c r="AC16" s="452">
        <f t="shared" si="6"/>
        <v>-10000</v>
      </c>
      <c r="AD16" s="450">
        <f>IFERROR(ROUND(INDEX('CBI - BASELINE'!$G$213:$BC$213, MATCH(RESULT_TABLES!$D16, 'CBI - BASELINE'!$G$59:$BC$59, 0)), -4), "")</f>
        <v>0</v>
      </c>
      <c r="AE16" s="451">
        <f ca="1">IFERROR(AD16+AF16, "")</f>
        <v>660000</v>
      </c>
      <c r="AF16" s="452">
        <f ca="1">IFERROR(ROUND(INDEX('CBI - BUILD_SCENARIO'!$G$270:$BC$270, MATCH(RESULT_TABLES!$D16, 'CBI - BUILD_SCENARIO'!$G$59:$BC$59, 0)), -4), "")</f>
        <v>660000</v>
      </c>
      <c r="AG16" s="450">
        <f>IFERROR(ROUND(1-INDEX('CBI - BUILD_SCENARIO'!$G$299:$BC$299, MATCH(RESULT_TABLES!$D16, 'CBI - BUILD_SCENARIO'!$G$59:$BC$59, 0)), -4), "")</f>
        <v>0</v>
      </c>
      <c r="AH16" s="451">
        <f ca="1">IFERROR(ROUND(INDEX('CBI - BUILD_SCENARIO'!$G$300:$BC$300, MATCH(RESULT_TABLES!$D16, 'CBI - BUILD_SCENARIO'!$G$59:$BC$59, 0)), -4), "")</f>
        <v>470000</v>
      </c>
      <c r="AI16" s="452">
        <f ca="1">IFERROR(ROUND(INDEX('CBI - BUILD_SCENARIO'!$G$302:$BC$302, MATCH(RESULT_TABLES!$D16, 'CBI - BUILD_SCENARIO'!$G$59:$BC$59, 0)), -4), "")</f>
        <v>-3750000</v>
      </c>
    </row>
    <row r="17" spans="4:35" s="453" customFormat="1" x14ac:dyDescent="0.25">
      <c r="D17" s="445">
        <v>2</v>
      </c>
      <c r="E17" s="446">
        <f>IFERROR(INDEX('CBI - BUILD_SCENARIO'!$G$60:$BC$60, MATCH(RESULT_TABLES!D17, 'CBI - BUILD_SCENARIO'!$G$59:$BC$59, 0)), "")</f>
        <v>2027</v>
      </c>
      <c r="F17" s="447">
        <f>IFERROR(ROUND(INDEX('CBI - BASELINE'!$G$160:$BC$160, MATCH(RESULT_TABLES!D17, 'CBI - BASELINE'!$G$59:$BC$59, 0)), -4), "")</f>
        <v>260000</v>
      </c>
      <c r="G17" s="448">
        <f>IFERROR(ROUND(INDEX('CBI - BUILD_SCENARIO'!$G$190:$BC$190, MATCH(RESULT_TABLES!D17, 'CBI - BUILD_SCENARIO'!$G$59:$BC$59, 0)), -4), "")</f>
        <v>530000</v>
      </c>
      <c r="H17" s="449">
        <f t="shared" si="0"/>
        <v>270000</v>
      </c>
      <c r="I17" s="447">
        <f>IFERROR(ROUND(INDEX('CBI - BASELINE'!$G$162:$BC$162, MATCH(RESULT_TABLES!$D17, 'CBI - BASELINE'!$G$59:$BC$59, 0)), -4), "")</f>
        <v>310000</v>
      </c>
      <c r="J17" s="448">
        <f>IFERROR(ROUND(INDEX('CBI - BUILD_SCENARIO'!$G$192:$BC$192, MATCH(RESULT_TABLES!$D17, 'CBI - BUILD_SCENARIO'!$G$59:$BC$59, 0)), -4), "")</f>
        <v>630000</v>
      </c>
      <c r="K17" s="449">
        <f t="shared" si="8"/>
        <v>320000</v>
      </c>
      <c r="L17" s="450">
        <f>IFERROR(ROUND(INDEX('CBI - BASELINE'!$G$178:$BC$178, MATCH(RESULT_TABLES!$D17, 'CBI - BASELINE'!$G$59:$BC$59, 0)), -4), "")</f>
        <v>10000</v>
      </c>
      <c r="M17" s="451">
        <f>IFERROR(ROUND(INDEX('CBI - BUILD_SCENARIO'!$G$234:$BC$234, MATCH(RESULT_TABLES!$D17, 'CBI - BUILD_SCENARIO'!$G$59:$BC$59, 0)), -4), "")</f>
        <v>30000</v>
      </c>
      <c r="N17" s="452">
        <f t="shared" si="1"/>
        <v>20000</v>
      </c>
      <c r="O17" s="450">
        <f>IFERROR(ROUND(INDEX('CBI - BASELINE'!$G$185:$BC$185, MATCH(RESULT_TABLES!$D17, 'CBI - BASELINE'!$G$59:$BC$59, 0)), -4), "")</f>
        <v>150000</v>
      </c>
      <c r="P17" s="451">
        <f>IFERROR(ROUND(INDEX('CBI - BUILD_SCENARIO'!$G$241:$BC$241, MATCH(RESULT_TABLES!$D17, 'CBI - BUILD_SCENARIO'!$G$59:$BC$59, 0)), -4), "")</f>
        <v>290000</v>
      </c>
      <c r="Q17" s="452">
        <f t="shared" si="2"/>
        <v>140000</v>
      </c>
      <c r="R17" s="450">
        <f>IFERROR(ROUND(INDEX('CBI - BASELINE'!$G$192:$BC$192, MATCH(RESULT_TABLES!$D17, 'CBI - BASELINE'!$G$59:$BC$59, 0)), -4), "")</f>
        <v>160000</v>
      </c>
      <c r="S17" s="451">
        <f>IFERROR(ROUND(INDEX('CBI - BUILD_SCENARIO'!$G$248:$BC$248, MATCH(RESULT_TABLES!$D17, 'CBI - BUILD_SCENARIO'!$G$59:$BC$59, 0)), -4), "")</f>
        <v>320000</v>
      </c>
      <c r="T17" s="452">
        <f t="shared" si="3"/>
        <v>160000</v>
      </c>
      <c r="U17" s="450">
        <f>IFERROR(ROUND(INDEX('CBI - BASELINE'!$G$197:$BC$197, MATCH(RESULT_TABLES!$D17, 'CBI - BASELINE'!$G$59:$BC$59, 0)), -4), "")</f>
        <v>0</v>
      </c>
      <c r="V17" s="451">
        <f>IFERROR(ROUND(INDEX('CBI - BUILD_SCENARIO'!$G$253:$BC$253, MATCH(RESULT_TABLES!$D17, 'CBI - BUILD_SCENARIO'!$G$59:$BC$59, 0)), -4), "")</f>
        <v>510000</v>
      </c>
      <c r="W17" s="452">
        <f t="shared" si="4"/>
        <v>510000</v>
      </c>
      <c r="X17" s="450">
        <f>IFERROR(ROUND(INDEX('CBI - BASELINE'!$G$202:$BC$202, MATCH(RESULT_TABLES!$D17, 'CBI - BASELINE'!$G$59:$BC$59, 0)), -4), "")</f>
        <v>20000</v>
      </c>
      <c r="Y17" s="451">
        <f>IFERROR(ROUND(INDEX('CBI - BUILD_SCENARIO'!$G$258:$BC$258, MATCH(RESULT_TABLES!$D17, 'CBI - BUILD_SCENARIO'!$G$59:$BC$59, 0)), -4), "")</f>
        <v>40000</v>
      </c>
      <c r="Z17" s="452">
        <f t="shared" si="5"/>
        <v>20000</v>
      </c>
      <c r="AA17" s="450">
        <f>IF(D17&gt;0, ROUND(UPFRONTS!$F$90, -4), "")</f>
        <v>0</v>
      </c>
      <c r="AB17" s="451">
        <f>IF(D17&gt;0,ROUND(1-UPFRONTS!$O$90, -4), "")</f>
        <v>-10000</v>
      </c>
      <c r="AC17" s="452">
        <f t="shared" si="6"/>
        <v>-10000</v>
      </c>
      <c r="AD17" s="450">
        <f>IFERROR(ROUND(INDEX('CBI - BASELINE'!$G$213:$BC$213, MATCH(RESULT_TABLES!$D17, 'CBI - BASELINE'!$G$59:$BC$59, 0)), -4), "")</f>
        <v>0</v>
      </c>
      <c r="AE17" s="451">
        <f t="shared" ref="AE17:AE35" si="9">IFERROR(AD17+AF17, "")</f>
        <v>830000</v>
      </c>
      <c r="AF17" s="452">
        <f>IFERROR(ROUND(INDEX('CBI - BUILD_SCENARIO'!$G$270:$BC$270, MATCH(RESULT_TABLES!$D17, 'CBI - BUILD_SCENARIO'!$G$59:$BC$59, 0)), -4), "")</f>
        <v>830000</v>
      </c>
      <c r="AG17" s="450">
        <f>IFERROR(ROUND(1-INDEX('CBI - BUILD_SCENARIO'!$G$299:$BC$299, MATCH(RESULT_TABLES!$D17, 'CBI - BUILD_SCENARIO'!$G$59:$BC$59, 0)), -4), "")</f>
        <v>0</v>
      </c>
      <c r="AH17" s="451">
        <f>IFERROR(ROUND(INDEX('CBI - BUILD_SCENARIO'!$G$300:$BC$300, MATCH(RESULT_TABLES!$D17, 'CBI - BUILD_SCENARIO'!$G$59:$BC$59, 0)), -4), "")</f>
        <v>550000</v>
      </c>
      <c r="AI17" s="452">
        <f ca="1">IFERROR(ROUND(INDEX('CBI - BUILD_SCENARIO'!$G$302:$BC$302, MATCH(RESULT_TABLES!$D17, 'CBI - BUILD_SCENARIO'!$G$59:$BC$59, 0)), -4), "")</f>
        <v>-3190000</v>
      </c>
    </row>
    <row r="18" spans="4:35" s="453" customFormat="1" x14ac:dyDescent="0.25">
      <c r="D18" s="445">
        <v>3</v>
      </c>
      <c r="E18" s="446">
        <f>IFERROR(INDEX('CBI - BUILD_SCENARIO'!$G$60:$BC$60, MATCH(RESULT_TABLES!D18, 'CBI - BUILD_SCENARIO'!$G$59:$BC$59, 0)), "")</f>
        <v>2028</v>
      </c>
      <c r="F18" s="447">
        <f>IFERROR(ROUND(INDEX('CBI - BASELINE'!$G$160:$BC$160, MATCH(RESULT_TABLES!D18, 'CBI - BASELINE'!$G$59:$BC$59, 0)), -4), "")</f>
        <v>260000</v>
      </c>
      <c r="G18" s="448">
        <f>IFERROR(ROUND(INDEX('CBI - BUILD_SCENARIO'!$G$190:$BC$190, MATCH(RESULT_TABLES!D18, 'CBI - BUILD_SCENARIO'!$G$59:$BC$59, 0)), -4), "")</f>
        <v>670000</v>
      </c>
      <c r="H18" s="449">
        <f t="shared" si="0"/>
        <v>410000</v>
      </c>
      <c r="I18" s="447">
        <f>IFERROR(ROUND(INDEX('CBI - BASELINE'!$G$162:$BC$162, MATCH(RESULT_TABLES!$D18, 'CBI - BASELINE'!$G$59:$BC$59, 0)), -4), "")</f>
        <v>320000</v>
      </c>
      <c r="J18" s="448">
        <f>IFERROR(ROUND(INDEX('CBI - BUILD_SCENARIO'!$G$192:$BC$192, MATCH(RESULT_TABLES!$D18, 'CBI - BUILD_SCENARIO'!$G$59:$BC$59, 0)), -4), "")</f>
        <v>800000</v>
      </c>
      <c r="K18" s="449">
        <f t="shared" si="8"/>
        <v>480000</v>
      </c>
      <c r="L18" s="450">
        <f>IFERROR(ROUND(INDEX('CBI - BASELINE'!$G$178:$BC$178, MATCH(RESULT_TABLES!$D18, 'CBI - BASELINE'!$G$59:$BC$59, 0)), -4), "")</f>
        <v>10000</v>
      </c>
      <c r="M18" s="451">
        <f>IFERROR(ROUND(INDEX('CBI - BUILD_SCENARIO'!$G$234:$BC$234, MATCH(RESULT_TABLES!$D18, 'CBI - BUILD_SCENARIO'!$G$59:$BC$59, 0)), -4), "")</f>
        <v>40000</v>
      </c>
      <c r="N18" s="452">
        <f t="shared" si="1"/>
        <v>30000</v>
      </c>
      <c r="O18" s="450">
        <f>IFERROR(ROUND(INDEX('CBI - BASELINE'!$G$185:$BC$185, MATCH(RESULT_TABLES!$D18, 'CBI - BASELINE'!$G$59:$BC$59, 0)), -4), "")</f>
        <v>150000</v>
      </c>
      <c r="P18" s="451">
        <f>IFERROR(ROUND(INDEX('CBI - BUILD_SCENARIO'!$G$241:$BC$241, MATCH(RESULT_TABLES!$D18, 'CBI - BUILD_SCENARIO'!$G$59:$BC$59, 0)), -4), "")</f>
        <v>360000</v>
      </c>
      <c r="Q18" s="452">
        <f t="shared" si="2"/>
        <v>210000</v>
      </c>
      <c r="R18" s="450">
        <f>IFERROR(ROUND(INDEX('CBI - BASELINE'!$G$192:$BC$192, MATCH(RESULT_TABLES!$D18, 'CBI - BASELINE'!$G$59:$BC$59, 0)), -4), "")</f>
        <v>160000</v>
      </c>
      <c r="S18" s="451">
        <f>IFERROR(ROUND(INDEX('CBI - BUILD_SCENARIO'!$G$248:$BC$248, MATCH(RESULT_TABLES!$D18, 'CBI - BUILD_SCENARIO'!$G$59:$BC$59, 0)), -4), "")</f>
        <v>410000</v>
      </c>
      <c r="T18" s="452">
        <f t="shared" si="3"/>
        <v>250000</v>
      </c>
      <c r="U18" s="450">
        <f>IFERROR(ROUND(INDEX('CBI - BASELINE'!$G$197:$BC$197, MATCH(RESULT_TABLES!$D18, 'CBI - BASELINE'!$G$59:$BC$59, 0)), -4), "")</f>
        <v>0</v>
      </c>
      <c r="V18" s="451">
        <f>IFERROR(ROUND(INDEX('CBI - BUILD_SCENARIO'!$G$253:$BC$253, MATCH(RESULT_TABLES!$D18, 'CBI - BUILD_SCENARIO'!$G$59:$BC$59, 0)), -4), "")</f>
        <v>510000</v>
      </c>
      <c r="W18" s="452">
        <f t="shared" si="4"/>
        <v>510000</v>
      </c>
      <c r="X18" s="450">
        <f>IFERROR(ROUND(INDEX('CBI - BASELINE'!$G$202:$BC$202, MATCH(RESULT_TABLES!$D18, 'CBI - BASELINE'!$G$59:$BC$59, 0)), -4), "")</f>
        <v>20000</v>
      </c>
      <c r="Y18" s="451">
        <f>IFERROR(ROUND(INDEX('CBI - BUILD_SCENARIO'!$G$258:$BC$258, MATCH(RESULT_TABLES!$D18, 'CBI - BUILD_SCENARIO'!$G$59:$BC$59, 0)), -4), "")</f>
        <v>50000</v>
      </c>
      <c r="Z18" s="452">
        <f t="shared" si="5"/>
        <v>30000</v>
      </c>
      <c r="AA18" s="450">
        <f>IF(D18&gt;0, ROUND(UPFRONTS!$F$90, -4), "")</f>
        <v>0</v>
      </c>
      <c r="AB18" s="451">
        <f>IF(D18&gt;0,ROUND(1-UPFRONTS!$O$90, -4), "")</f>
        <v>-10000</v>
      </c>
      <c r="AC18" s="452">
        <f t="shared" si="6"/>
        <v>-10000</v>
      </c>
      <c r="AD18" s="450">
        <f>IFERROR(ROUND(INDEX('CBI - BASELINE'!$G$213:$BC$213, MATCH(RESULT_TABLES!$D18, 'CBI - BASELINE'!$G$59:$BC$59, 0)), -4), "")</f>
        <v>0</v>
      </c>
      <c r="AE18" s="451">
        <f t="shared" si="9"/>
        <v>1000000</v>
      </c>
      <c r="AF18" s="452">
        <f>IFERROR(ROUND(INDEX('CBI - BUILD_SCENARIO'!$G$270:$BC$270, MATCH(RESULT_TABLES!$D18, 'CBI - BUILD_SCENARIO'!$G$59:$BC$59, 0)), -4), "")</f>
        <v>1000000</v>
      </c>
      <c r="AG18" s="450">
        <f>IFERROR(ROUND(1-INDEX('CBI - BUILD_SCENARIO'!$G$299:$BC$299, MATCH(RESULT_TABLES!$D18, 'CBI - BUILD_SCENARIO'!$G$59:$BC$59, 0)), -4), "")</f>
        <v>0</v>
      </c>
      <c r="AH18" s="451">
        <f>IFERROR(ROUND(INDEX('CBI - BUILD_SCENARIO'!$G$300:$BC$300, MATCH(RESULT_TABLES!$D18, 'CBI - BUILD_SCENARIO'!$G$59:$BC$59, 0)), -4), "")</f>
        <v>620000</v>
      </c>
      <c r="AI18" s="452">
        <f ca="1">IFERROR(ROUND(INDEX('CBI - BUILD_SCENARIO'!$G$302:$BC$302, MATCH(RESULT_TABLES!$D18, 'CBI - BUILD_SCENARIO'!$G$59:$BC$59, 0)), -4), "")</f>
        <v>-2570000</v>
      </c>
    </row>
    <row r="19" spans="4:35" s="453" customFormat="1" x14ac:dyDescent="0.25">
      <c r="D19" s="445">
        <v>4</v>
      </c>
      <c r="E19" s="446">
        <f>IFERROR(INDEX('CBI - BUILD_SCENARIO'!$G$60:$BC$60, MATCH(RESULT_TABLES!D19, 'CBI - BUILD_SCENARIO'!$G$59:$BC$59, 0)), "")</f>
        <v>2029</v>
      </c>
      <c r="F19" s="447">
        <f>IFERROR(ROUND(INDEX('CBI - BASELINE'!$G$160:$BC$160, MATCH(RESULT_TABLES!D19, 'CBI - BASELINE'!$G$59:$BC$59, 0)), -4), "")</f>
        <v>260000</v>
      </c>
      <c r="G19" s="448">
        <f>IFERROR(ROUND(INDEX('CBI - BUILD_SCENARIO'!$G$190:$BC$190, MATCH(RESULT_TABLES!D19, 'CBI - BUILD_SCENARIO'!$G$59:$BC$59, 0)), -4), "")</f>
        <v>820000</v>
      </c>
      <c r="H19" s="449">
        <f t="shared" si="0"/>
        <v>560000</v>
      </c>
      <c r="I19" s="447">
        <f>IFERROR(ROUND(INDEX('CBI - BASELINE'!$G$162:$BC$162, MATCH(RESULT_TABLES!$D19, 'CBI - BASELINE'!$G$59:$BC$59, 0)), -4), "")</f>
        <v>320000</v>
      </c>
      <c r="J19" s="448">
        <f>IFERROR(ROUND(INDEX('CBI - BUILD_SCENARIO'!$G$192:$BC$192, MATCH(RESULT_TABLES!$D19, 'CBI - BUILD_SCENARIO'!$G$59:$BC$59, 0)), -4), "")</f>
        <v>960000</v>
      </c>
      <c r="K19" s="449">
        <f t="shared" si="8"/>
        <v>640000</v>
      </c>
      <c r="L19" s="450">
        <f>IFERROR(ROUND(INDEX('CBI - BASELINE'!$G$178:$BC$178, MATCH(RESULT_TABLES!$D19, 'CBI - BASELINE'!$G$59:$BC$59, 0)), -4), "")</f>
        <v>10000</v>
      </c>
      <c r="M19" s="451">
        <f>IFERROR(ROUND(INDEX('CBI - BUILD_SCENARIO'!$G$234:$BC$234, MATCH(RESULT_TABLES!$D19, 'CBI - BUILD_SCENARIO'!$G$59:$BC$59, 0)), -4), "")</f>
        <v>40000</v>
      </c>
      <c r="N19" s="452">
        <f t="shared" si="1"/>
        <v>30000</v>
      </c>
      <c r="O19" s="450">
        <f>IFERROR(ROUND(INDEX('CBI - BASELINE'!$G$185:$BC$185, MATCH(RESULT_TABLES!$D19, 'CBI - BASELINE'!$G$59:$BC$59, 0)), -4), "")</f>
        <v>150000</v>
      </c>
      <c r="P19" s="451">
        <f>IFERROR(ROUND(INDEX('CBI - BUILD_SCENARIO'!$G$241:$BC$241, MATCH(RESULT_TABLES!$D19, 'CBI - BUILD_SCENARIO'!$G$59:$BC$59, 0)), -4), "")</f>
        <v>430000</v>
      </c>
      <c r="Q19" s="452">
        <f t="shared" si="2"/>
        <v>280000</v>
      </c>
      <c r="R19" s="450">
        <f>IFERROR(ROUND(INDEX('CBI - BASELINE'!$G$192:$BC$192, MATCH(RESULT_TABLES!$D19, 'CBI - BASELINE'!$G$59:$BC$59, 0)), -4), "")</f>
        <v>160000</v>
      </c>
      <c r="S19" s="451">
        <f>IFERROR(ROUND(INDEX('CBI - BUILD_SCENARIO'!$G$248:$BC$248, MATCH(RESULT_TABLES!$D19, 'CBI - BUILD_SCENARIO'!$G$59:$BC$59, 0)), -4), "")</f>
        <v>490000</v>
      </c>
      <c r="T19" s="452">
        <f t="shared" si="3"/>
        <v>330000</v>
      </c>
      <c r="U19" s="450">
        <f>IFERROR(ROUND(INDEX('CBI - BASELINE'!$G$197:$BC$197, MATCH(RESULT_TABLES!$D19, 'CBI - BASELINE'!$G$59:$BC$59, 0)), -4), "")</f>
        <v>0</v>
      </c>
      <c r="V19" s="451">
        <f>IFERROR(ROUND(INDEX('CBI - BUILD_SCENARIO'!$G$253:$BC$253, MATCH(RESULT_TABLES!$D19, 'CBI - BUILD_SCENARIO'!$G$59:$BC$59, 0)), -4), "")</f>
        <v>510000</v>
      </c>
      <c r="W19" s="452">
        <f t="shared" si="4"/>
        <v>510000</v>
      </c>
      <c r="X19" s="450">
        <f>IFERROR(ROUND(INDEX('CBI - BASELINE'!$G$202:$BC$202, MATCH(RESULT_TABLES!$D19, 'CBI - BASELINE'!$G$59:$BC$59, 0)), -4), "")</f>
        <v>20000</v>
      </c>
      <c r="Y19" s="451">
        <f>IFERROR(ROUND(INDEX('CBI - BUILD_SCENARIO'!$G$258:$BC$258, MATCH(RESULT_TABLES!$D19, 'CBI - BUILD_SCENARIO'!$G$59:$BC$59, 0)), -4), "")</f>
        <v>60000</v>
      </c>
      <c r="Z19" s="452">
        <f t="shared" si="5"/>
        <v>40000</v>
      </c>
      <c r="AA19" s="450">
        <f>IF(D19&gt;0, ROUND(UPFRONTS!$F$90, -4), "")</f>
        <v>0</v>
      </c>
      <c r="AB19" s="451">
        <f>IF(D19&gt;0,ROUND(1-UPFRONTS!$O$90, -4), "")</f>
        <v>-10000</v>
      </c>
      <c r="AC19" s="452">
        <f t="shared" si="6"/>
        <v>-10000</v>
      </c>
      <c r="AD19" s="450">
        <f>IFERROR(ROUND(INDEX('CBI - BASELINE'!$G$213:$BC$213, MATCH(RESULT_TABLES!$D19, 'CBI - BASELINE'!$G$59:$BC$59, 0)), -4), "")</f>
        <v>0</v>
      </c>
      <c r="AE19" s="451">
        <f t="shared" si="9"/>
        <v>1180000</v>
      </c>
      <c r="AF19" s="452">
        <f>IFERROR(ROUND(INDEX('CBI - BUILD_SCENARIO'!$G$270:$BC$270, MATCH(RESULT_TABLES!$D19, 'CBI - BUILD_SCENARIO'!$G$59:$BC$59, 0)), -4), "")</f>
        <v>1180000</v>
      </c>
      <c r="AG19" s="450">
        <f>IFERROR(ROUND(1-INDEX('CBI - BUILD_SCENARIO'!$G$299:$BC$299, MATCH(RESULT_TABLES!$D19, 'CBI - BUILD_SCENARIO'!$G$59:$BC$59, 0)), -4), "")</f>
        <v>0</v>
      </c>
      <c r="AH19" s="451">
        <f>IFERROR(ROUND(INDEX('CBI - BUILD_SCENARIO'!$G$300:$BC$300, MATCH(RESULT_TABLES!$D19, 'CBI - BUILD_SCENARIO'!$G$59:$BC$59, 0)), -4), "")</f>
        <v>690000</v>
      </c>
      <c r="AI19" s="452">
        <f ca="1">IFERROR(ROUND(INDEX('CBI - BUILD_SCENARIO'!$G$302:$BC$302, MATCH(RESULT_TABLES!$D19, 'CBI - BUILD_SCENARIO'!$G$59:$BC$59, 0)), -4), "")</f>
        <v>-1880000</v>
      </c>
    </row>
    <row r="20" spans="4:35" s="453" customFormat="1" x14ac:dyDescent="0.25">
      <c r="D20" s="445">
        <v>5</v>
      </c>
      <c r="E20" s="446">
        <f>IFERROR(INDEX('CBI - BUILD_SCENARIO'!$G$60:$BC$60, MATCH(RESULT_TABLES!D20, 'CBI - BUILD_SCENARIO'!$G$59:$BC$59, 0)), "")</f>
        <v>2030</v>
      </c>
      <c r="F20" s="447">
        <f>IFERROR(ROUND(INDEX('CBI - BASELINE'!$G$160:$BC$160, MATCH(RESULT_TABLES!D20, 'CBI - BASELINE'!$G$59:$BC$59, 0)), -4), "")</f>
        <v>260000</v>
      </c>
      <c r="G20" s="448">
        <f>IFERROR(ROUND(INDEX('CBI - BUILD_SCENARIO'!$G$190:$BC$190, MATCH(RESULT_TABLES!D20, 'CBI - BUILD_SCENARIO'!$G$59:$BC$59, 0)), -4), "")</f>
        <v>960000</v>
      </c>
      <c r="H20" s="449">
        <f t="shared" si="0"/>
        <v>700000</v>
      </c>
      <c r="I20" s="447">
        <f>IFERROR(ROUND(INDEX('CBI - BASELINE'!$G$162:$BC$162, MATCH(RESULT_TABLES!$D20, 'CBI - BASELINE'!$G$59:$BC$59, 0)), -4), "")</f>
        <v>320000</v>
      </c>
      <c r="J20" s="448">
        <f>IFERROR(ROUND(INDEX('CBI - BUILD_SCENARIO'!$G$192:$BC$192, MATCH(RESULT_TABLES!$D20, 'CBI - BUILD_SCENARIO'!$G$59:$BC$59, 0)), -4), "")</f>
        <v>1130000</v>
      </c>
      <c r="K20" s="449">
        <f t="shared" si="8"/>
        <v>810000</v>
      </c>
      <c r="L20" s="450">
        <f>IFERROR(ROUND(INDEX('CBI - BASELINE'!$G$178:$BC$178, MATCH(RESULT_TABLES!$D20, 'CBI - BASELINE'!$G$59:$BC$59, 0)), -4), "")</f>
        <v>10000</v>
      </c>
      <c r="M20" s="451">
        <f>IFERROR(ROUND(INDEX('CBI - BUILD_SCENARIO'!$G$234:$BC$234, MATCH(RESULT_TABLES!$D20, 'CBI - BUILD_SCENARIO'!$G$59:$BC$59, 0)), -4), "")</f>
        <v>50000</v>
      </c>
      <c r="N20" s="452">
        <f t="shared" si="1"/>
        <v>40000</v>
      </c>
      <c r="O20" s="450">
        <f>IFERROR(ROUND(INDEX('CBI - BASELINE'!$G$185:$BC$185, MATCH(RESULT_TABLES!$D20, 'CBI - BASELINE'!$G$59:$BC$59, 0)), -4), "")</f>
        <v>150000</v>
      </c>
      <c r="P20" s="451">
        <f>IFERROR(ROUND(INDEX('CBI - BUILD_SCENARIO'!$G$241:$BC$241, MATCH(RESULT_TABLES!$D20, 'CBI - BUILD_SCENARIO'!$G$59:$BC$59, 0)), -4), "")</f>
        <v>500000</v>
      </c>
      <c r="Q20" s="452">
        <f t="shared" si="2"/>
        <v>350000</v>
      </c>
      <c r="R20" s="450">
        <f>IFERROR(ROUND(INDEX('CBI - BASELINE'!$G$192:$BC$192, MATCH(RESULT_TABLES!$D20, 'CBI - BASELINE'!$G$59:$BC$59, 0)), -4), "")</f>
        <v>160000</v>
      </c>
      <c r="S20" s="451">
        <f>IFERROR(ROUND(INDEX('CBI - BUILD_SCENARIO'!$G$248:$BC$248, MATCH(RESULT_TABLES!$D20, 'CBI - BUILD_SCENARIO'!$G$59:$BC$59, 0)), -4), "")</f>
        <v>580000</v>
      </c>
      <c r="T20" s="452">
        <f t="shared" si="3"/>
        <v>420000</v>
      </c>
      <c r="U20" s="450">
        <f>IFERROR(ROUND(INDEX('CBI - BASELINE'!$G$197:$BC$197, MATCH(RESULT_TABLES!$D20, 'CBI - BASELINE'!$G$59:$BC$59, 0)), -4), "")</f>
        <v>0</v>
      </c>
      <c r="V20" s="451">
        <f>IFERROR(ROUND(INDEX('CBI - BUILD_SCENARIO'!$G$253:$BC$253, MATCH(RESULT_TABLES!$D20, 'CBI - BUILD_SCENARIO'!$G$59:$BC$59, 0)), -4), "")</f>
        <v>510000</v>
      </c>
      <c r="W20" s="452">
        <f t="shared" si="4"/>
        <v>510000</v>
      </c>
      <c r="X20" s="450">
        <f>IFERROR(ROUND(INDEX('CBI - BASELINE'!$G$202:$BC$202, MATCH(RESULT_TABLES!$D20, 'CBI - BASELINE'!$G$59:$BC$59, 0)), -4), "")</f>
        <v>20000</v>
      </c>
      <c r="Y20" s="451">
        <f>IFERROR(ROUND(INDEX('CBI - BUILD_SCENARIO'!$G$258:$BC$258, MATCH(RESULT_TABLES!$D20, 'CBI - BUILD_SCENARIO'!$G$59:$BC$59, 0)), -4), "")</f>
        <v>70000</v>
      </c>
      <c r="Z20" s="452">
        <f t="shared" si="5"/>
        <v>50000</v>
      </c>
      <c r="AA20" s="450">
        <f>IF(D20&gt;0, ROUND(UPFRONTS!$F$90, -4), "")</f>
        <v>0</v>
      </c>
      <c r="AB20" s="451">
        <f>IF(D20&gt;0,ROUND(1-UPFRONTS!$O$90, -4), "")</f>
        <v>-10000</v>
      </c>
      <c r="AC20" s="452">
        <f t="shared" si="6"/>
        <v>-10000</v>
      </c>
      <c r="AD20" s="450">
        <f>IFERROR(ROUND(INDEX('CBI - BASELINE'!$G$213:$BC$213, MATCH(RESULT_TABLES!$D20, 'CBI - BASELINE'!$G$59:$BC$59, 0)), -4), "")</f>
        <v>0</v>
      </c>
      <c r="AE20" s="451">
        <f t="shared" si="9"/>
        <v>1350000</v>
      </c>
      <c r="AF20" s="452">
        <f>IFERROR(ROUND(INDEX('CBI - BUILD_SCENARIO'!$G$270:$BC$270, MATCH(RESULT_TABLES!$D20, 'CBI - BUILD_SCENARIO'!$G$59:$BC$59, 0)), -4), "")</f>
        <v>1350000</v>
      </c>
      <c r="AG20" s="450">
        <f>IFERROR(ROUND(1-INDEX('CBI - BUILD_SCENARIO'!$G$299:$BC$299, MATCH(RESULT_TABLES!$D20, 'CBI - BUILD_SCENARIO'!$G$59:$BC$59, 0)), -4), "")</f>
        <v>0</v>
      </c>
      <c r="AH20" s="451">
        <f>IFERROR(ROUND(INDEX('CBI - BUILD_SCENARIO'!$G$300:$BC$300, MATCH(RESULT_TABLES!$D20, 'CBI - BUILD_SCENARIO'!$G$59:$BC$59, 0)), -4), "")</f>
        <v>740000</v>
      </c>
      <c r="AI20" s="452">
        <f ca="1">IFERROR(ROUND(INDEX('CBI - BUILD_SCENARIO'!$G$302:$BC$302, MATCH(RESULT_TABLES!$D20, 'CBI - BUILD_SCENARIO'!$G$59:$BC$59, 0)), -4), "")</f>
        <v>-1140000</v>
      </c>
    </row>
    <row r="21" spans="4:35" s="453" customFormat="1" x14ac:dyDescent="0.25">
      <c r="D21" s="445">
        <v>6</v>
      </c>
      <c r="E21" s="446">
        <f>IFERROR(INDEX('CBI - BUILD_SCENARIO'!$G$60:$BC$60, MATCH(RESULT_TABLES!D21, 'CBI - BUILD_SCENARIO'!$G$59:$BC$59, 0)), "")</f>
        <v>2031</v>
      </c>
      <c r="F21" s="447">
        <f>IFERROR(ROUND(INDEX('CBI - BASELINE'!$G$160:$BC$160, MATCH(RESULT_TABLES!D21, 'CBI - BASELINE'!$G$59:$BC$59, 0)), -4), "")</f>
        <v>270000</v>
      </c>
      <c r="G21" s="448">
        <f>IFERROR(ROUND(INDEX('CBI - BUILD_SCENARIO'!$G$190:$BC$190, MATCH(RESULT_TABLES!D21, 'CBI - BUILD_SCENARIO'!$G$59:$BC$59, 0)), -4), "")</f>
        <v>1110000</v>
      </c>
      <c r="H21" s="449">
        <f t="shared" si="0"/>
        <v>840000</v>
      </c>
      <c r="I21" s="447">
        <f>IFERROR(ROUND(INDEX('CBI - BASELINE'!$G$162:$BC$162, MATCH(RESULT_TABLES!$D21, 'CBI - BASELINE'!$G$59:$BC$59, 0)), -4), "")</f>
        <v>320000</v>
      </c>
      <c r="J21" s="448">
        <f>IFERROR(ROUND(INDEX('CBI - BUILD_SCENARIO'!$G$192:$BC$192, MATCH(RESULT_TABLES!$D21, 'CBI - BUILD_SCENARIO'!$G$59:$BC$59, 0)), -4), "")</f>
        <v>1300000</v>
      </c>
      <c r="K21" s="449">
        <f t="shared" si="8"/>
        <v>980000</v>
      </c>
      <c r="L21" s="450">
        <f>IFERROR(ROUND(INDEX('CBI - BASELINE'!$G$178:$BC$178, MATCH(RESULT_TABLES!$D21, 'CBI - BASELINE'!$G$59:$BC$59, 0)), -4), "")</f>
        <v>20000</v>
      </c>
      <c r="M21" s="451">
        <f>IFERROR(ROUND(INDEX('CBI - BUILD_SCENARIO'!$G$234:$BC$234, MATCH(RESULT_TABLES!$D21, 'CBI - BUILD_SCENARIO'!$G$59:$BC$59, 0)), -4), "")</f>
        <v>60000</v>
      </c>
      <c r="N21" s="452">
        <f t="shared" si="1"/>
        <v>40000</v>
      </c>
      <c r="O21" s="450">
        <f>IFERROR(ROUND(INDEX('CBI - BASELINE'!$G$185:$BC$185, MATCH(RESULT_TABLES!$D21, 'CBI - BASELINE'!$G$59:$BC$59, 0)), -4), "")</f>
        <v>160000</v>
      </c>
      <c r="P21" s="451">
        <f>IFERROR(ROUND(INDEX('CBI - BUILD_SCENARIO'!$G$241:$BC$241, MATCH(RESULT_TABLES!$D21, 'CBI - BUILD_SCENARIO'!$G$59:$BC$59, 0)), -4), "")</f>
        <v>570000</v>
      </c>
      <c r="Q21" s="452">
        <f t="shared" si="2"/>
        <v>410000</v>
      </c>
      <c r="R21" s="450">
        <f>IFERROR(ROUND(INDEX('CBI - BASELINE'!$G$192:$BC$192, MATCH(RESULT_TABLES!$D21, 'CBI - BASELINE'!$G$59:$BC$59, 0)), -4), "")</f>
        <v>160000</v>
      </c>
      <c r="S21" s="451">
        <f>IFERROR(ROUND(INDEX('CBI - BUILD_SCENARIO'!$G$248:$BC$248, MATCH(RESULT_TABLES!$D21, 'CBI - BUILD_SCENARIO'!$G$59:$BC$59, 0)), -4), "")</f>
        <v>660000</v>
      </c>
      <c r="T21" s="452">
        <f t="shared" si="3"/>
        <v>500000</v>
      </c>
      <c r="U21" s="450">
        <f>IFERROR(ROUND(INDEX('CBI - BASELINE'!$G$197:$BC$197, MATCH(RESULT_TABLES!$D21, 'CBI - BASELINE'!$G$59:$BC$59, 0)), -4), "")</f>
        <v>0</v>
      </c>
      <c r="V21" s="451">
        <f>IFERROR(ROUND(INDEX('CBI - BUILD_SCENARIO'!$G$253:$BC$253, MATCH(RESULT_TABLES!$D21, 'CBI - BUILD_SCENARIO'!$G$59:$BC$59, 0)), -4), "")</f>
        <v>510000</v>
      </c>
      <c r="W21" s="452">
        <f t="shared" si="4"/>
        <v>510000</v>
      </c>
      <c r="X21" s="450">
        <f>IFERROR(ROUND(INDEX('CBI - BASELINE'!$G$202:$BC$202, MATCH(RESULT_TABLES!$D21, 'CBI - BASELINE'!$G$59:$BC$59, 0)), -4), "")</f>
        <v>20000</v>
      </c>
      <c r="Y21" s="451">
        <f>IFERROR(ROUND(INDEX('CBI - BUILD_SCENARIO'!$G$258:$BC$258, MATCH(RESULT_TABLES!$D21, 'CBI - BUILD_SCENARIO'!$G$59:$BC$59, 0)), -4), "")</f>
        <v>80000</v>
      </c>
      <c r="Z21" s="452">
        <f t="shared" si="5"/>
        <v>60000</v>
      </c>
      <c r="AA21" s="450">
        <f>IF(D21&gt;0, ROUND(UPFRONTS!$F$90, -4), "")</f>
        <v>0</v>
      </c>
      <c r="AB21" s="451">
        <f>IF(D21&gt;0,ROUND(1-UPFRONTS!$O$90, -4), "")</f>
        <v>-10000</v>
      </c>
      <c r="AC21" s="452">
        <f t="shared" si="6"/>
        <v>-10000</v>
      </c>
      <c r="AD21" s="450">
        <f>IFERROR(ROUND(INDEX('CBI - BASELINE'!$G$213:$BC$213, MATCH(RESULT_TABLES!$D21, 'CBI - BASELINE'!$G$59:$BC$59, 0)), -4), "")</f>
        <v>0</v>
      </c>
      <c r="AE21" s="451">
        <f t="shared" si="9"/>
        <v>1530000</v>
      </c>
      <c r="AF21" s="452">
        <f>IFERROR(ROUND(INDEX('CBI - BUILD_SCENARIO'!$G$270:$BC$270, MATCH(RESULT_TABLES!$D21, 'CBI - BUILD_SCENARIO'!$G$59:$BC$59, 0)), -4), "")</f>
        <v>1530000</v>
      </c>
      <c r="AG21" s="450">
        <f>IFERROR(ROUND(1-INDEX('CBI - BUILD_SCENARIO'!$G$299:$BC$299, MATCH(RESULT_TABLES!$D21, 'CBI - BUILD_SCENARIO'!$G$59:$BC$59, 0)), -4), "")</f>
        <v>0</v>
      </c>
      <c r="AH21" s="451">
        <f>IFERROR(ROUND(INDEX('CBI - BUILD_SCENARIO'!$G$300:$BC$300, MATCH(RESULT_TABLES!$D21, 'CBI - BUILD_SCENARIO'!$G$59:$BC$59, 0)), -4), "")</f>
        <v>780000</v>
      </c>
      <c r="AI21" s="452">
        <f ca="1">IFERROR(ROUND(INDEX('CBI - BUILD_SCENARIO'!$G$302:$BC$302, MATCH(RESULT_TABLES!$D21, 'CBI - BUILD_SCENARIO'!$G$59:$BC$59, 0)), -4), "")</f>
        <v>-350000</v>
      </c>
    </row>
    <row r="22" spans="4:35" s="453" customFormat="1" x14ac:dyDescent="0.25">
      <c r="D22" s="445">
        <v>7</v>
      </c>
      <c r="E22" s="446">
        <f>IFERROR(INDEX('CBI - BUILD_SCENARIO'!$G$60:$BC$60, MATCH(RESULT_TABLES!D22, 'CBI - BUILD_SCENARIO'!$G$59:$BC$59, 0)), "")</f>
        <v>2032</v>
      </c>
      <c r="F22" s="447">
        <f>IFERROR(ROUND(INDEX('CBI - BASELINE'!$G$160:$BC$160, MATCH(RESULT_TABLES!D22, 'CBI - BASELINE'!$G$59:$BC$59, 0)), -4), "")</f>
        <v>270000</v>
      </c>
      <c r="G22" s="448">
        <f>IFERROR(ROUND(INDEX('CBI - BUILD_SCENARIO'!$G$190:$BC$190, MATCH(RESULT_TABLES!D22, 'CBI - BUILD_SCENARIO'!$G$59:$BC$59, 0)), -4), "")</f>
        <v>1260000</v>
      </c>
      <c r="H22" s="449">
        <f t="shared" si="0"/>
        <v>990000</v>
      </c>
      <c r="I22" s="447">
        <f>IFERROR(ROUND(INDEX('CBI - BASELINE'!$G$162:$BC$162, MATCH(RESULT_TABLES!$D22, 'CBI - BASELINE'!$G$59:$BC$59, 0)), -4), "")</f>
        <v>330000</v>
      </c>
      <c r="J22" s="448">
        <f>IFERROR(ROUND(INDEX('CBI - BUILD_SCENARIO'!$G$192:$BC$192, MATCH(RESULT_TABLES!$D22, 'CBI - BUILD_SCENARIO'!$G$59:$BC$59, 0)), -4), "")</f>
        <v>1480000</v>
      </c>
      <c r="K22" s="449">
        <f t="shared" si="8"/>
        <v>1150000</v>
      </c>
      <c r="L22" s="450">
        <f>IFERROR(ROUND(INDEX('CBI - BASELINE'!$G$178:$BC$178, MATCH(RESULT_TABLES!$D22, 'CBI - BASELINE'!$G$59:$BC$59, 0)), -4), "")</f>
        <v>20000</v>
      </c>
      <c r="M22" s="451">
        <f>IFERROR(ROUND(INDEX('CBI - BUILD_SCENARIO'!$G$234:$BC$234, MATCH(RESULT_TABLES!$D22, 'CBI - BUILD_SCENARIO'!$G$59:$BC$59, 0)), -4), "")</f>
        <v>70000</v>
      </c>
      <c r="N22" s="452">
        <f t="shared" si="1"/>
        <v>50000</v>
      </c>
      <c r="O22" s="450">
        <f>IFERROR(ROUND(INDEX('CBI - BASELINE'!$G$185:$BC$185, MATCH(RESULT_TABLES!$D22, 'CBI - BASELINE'!$G$59:$BC$59, 0)), -4), "")</f>
        <v>160000</v>
      </c>
      <c r="P22" s="451">
        <f>IFERROR(ROUND(INDEX('CBI - BUILD_SCENARIO'!$G$241:$BC$241, MATCH(RESULT_TABLES!$D22, 'CBI - BUILD_SCENARIO'!$G$59:$BC$59, 0)), -4), "")</f>
        <v>650000</v>
      </c>
      <c r="Q22" s="452">
        <f t="shared" si="2"/>
        <v>490000</v>
      </c>
      <c r="R22" s="450">
        <f>IFERROR(ROUND(INDEX('CBI - BASELINE'!$G$192:$BC$192, MATCH(RESULT_TABLES!$D22, 'CBI - BASELINE'!$G$59:$BC$59, 0)), -4), "")</f>
        <v>170000</v>
      </c>
      <c r="S22" s="451">
        <f>IFERROR(ROUND(INDEX('CBI - BUILD_SCENARIO'!$G$248:$BC$248, MATCH(RESULT_TABLES!$D22, 'CBI - BUILD_SCENARIO'!$G$59:$BC$59, 0)), -4), "")</f>
        <v>750000</v>
      </c>
      <c r="T22" s="452">
        <f t="shared" si="3"/>
        <v>580000</v>
      </c>
      <c r="U22" s="450">
        <f>IFERROR(ROUND(INDEX('CBI - BASELINE'!$G$197:$BC$197, MATCH(RESULT_TABLES!$D22, 'CBI - BASELINE'!$G$59:$BC$59, 0)), -4), "")</f>
        <v>0</v>
      </c>
      <c r="V22" s="451">
        <f>IFERROR(ROUND(INDEX('CBI - BUILD_SCENARIO'!$G$253:$BC$253, MATCH(RESULT_TABLES!$D22, 'CBI - BUILD_SCENARIO'!$G$59:$BC$59, 0)), -4), "")</f>
        <v>510000</v>
      </c>
      <c r="W22" s="452">
        <f t="shared" si="4"/>
        <v>510000</v>
      </c>
      <c r="X22" s="450">
        <f>IFERROR(ROUND(INDEX('CBI - BASELINE'!$G$202:$BC$202, MATCH(RESULT_TABLES!$D22, 'CBI - BASELINE'!$G$59:$BC$59, 0)), -4), "")</f>
        <v>20000</v>
      </c>
      <c r="Y22" s="451">
        <f>IFERROR(ROUND(INDEX('CBI - BUILD_SCENARIO'!$G$258:$BC$258, MATCH(RESULT_TABLES!$D22, 'CBI - BUILD_SCENARIO'!$G$59:$BC$59, 0)), -4), "")</f>
        <v>100000</v>
      </c>
      <c r="Z22" s="452">
        <f t="shared" si="5"/>
        <v>80000</v>
      </c>
      <c r="AA22" s="450">
        <f>IF(D22&gt;0, ROUND(UPFRONTS!$F$90, -4), "")</f>
        <v>0</v>
      </c>
      <c r="AB22" s="451">
        <f>IF(D22&gt;0,ROUND(1-UPFRONTS!$O$90, -4), "")</f>
        <v>-10000</v>
      </c>
      <c r="AC22" s="452">
        <f t="shared" si="6"/>
        <v>-10000</v>
      </c>
      <c r="AD22" s="450">
        <f>IFERROR(ROUND(INDEX('CBI - BASELINE'!$G$213:$BC$213, MATCH(RESULT_TABLES!$D22, 'CBI - BASELINE'!$G$59:$BC$59, 0)), -4), "")</f>
        <v>0</v>
      </c>
      <c r="AE22" s="451">
        <f t="shared" si="9"/>
        <v>1710000</v>
      </c>
      <c r="AF22" s="452">
        <f>IFERROR(ROUND(INDEX('CBI - BUILD_SCENARIO'!$G$270:$BC$270, MATCH(RESULT_TABLES!$D22, 'CBI - BUILD_SCENARIO'!$G$59:$BC$59, 0)), -4), "")</f>
        <v>1710000</v>
      </c>
      <c r="AG22" s="450">
        <f>IFERROR(ROUND(1-INDEX('CBI - BUILD_SCENARIO'!$G$299:$BC$299, MATCH(RESULT_TABLES!$D22, 'CBI - BUILD_SCENARIO'!$G$59:$BC$59, 0)), -4), "")</f>
        <v>0</v>
      </c>
      <c r="AH22" s="451">
        <f>IFERROR(ROUND(INDEX('CBI - BUILD_SCENARIO'!$G$300:$BC$300, MATCH(RESULT_TABLES!$D22, 'CBI - BUILD_SCENARIO'!$G$59:$BC$59, 0)), -4), "")</f>
        <v>820000</v>
      </c>
      <c r="AI22" s="452">
        <f ca="1">IFERROR(ROUND(INDEX('CBI - BUILD_SCENARIO'!$G$302:$BC$302, MATCH(RESULT_TABLES!$D22, 'CBI - BUILD_SCENARIO'!$G$59:$BC$59, 0)), -4), "")</f>
        <v>470000</v>
      </c>
    </row>
    <row r="23" spans="4:35" s="453" customFormat="1" x14ac:dyDescent="0.25">
      <c r="D23" s="445">
        <v>8</v>
      </c>
      <c r="E23" s="446">
        <f>IFERROR(INDEX('CBI - BUILD_SCENARIO'!$G$60:$BC$60, MATCH(RESULT_TABLES!D23, 'CBI - BUILD_SCENARIO'!$G$59:$BC$59, 0)), "")</f>
        <v>2033</v>
      </c>
      <c r="F23" s="447">
        <f>IFERROR(ROUND(INDEX('CBI - BASELINE'!$G$160:$BC$160, MATCH(RESULT_TABLES!D23, 'CBI - BASELINE'!$G$59:$BC$59, 0)), -4), "")</f>
        <v>270000</v>
      </c>
      <c r="G23" s="448">
        <f>IFERROR(ROUND(INDEX('CBI - BUILD_SCENARIO'!$G$190:$BC$190, MATCH(RESULT_TABLES!D23, 'CBI - BUILD_SCENARIO'!$G$59:$BC$59, 0)), -4), "")</f>
        <v>1410000</v>
      </c>
      <c r="H23" s="449">
        <f t="shared" si="0"/>
        <v>1140000</v>
      </c>
      <c r="I23" s="447">
        <f>IFERROR(ROUND(INDEX('CBI - BASELINE'!$G$162:$BC$162, MATCH(RESULT_TABLES!$D23, 'CBI - BASELINE'!$G$59:$BC$59, 0)), -4), "")</f>
        <v>330000</v>
      </c>
      <c r="J23" s="448">
        <f>IFERROR(ROUND(INDEX('CBI - BUILD_SCENARIO'!$G$192:$BC$192, MATCH(RESULT_TABLES!$D23, 'CBI - BUILD_SCENARIO'!$G$59:$BC$59, 0)), -4), "")</f>
        <v>1650000</v>
      </c>
      <c r="K23" s="449">
        <f t="shared" si="8"/>
        <v>1320000</v>
      </c>
      <c r="L23" s="450">
        <f>IFERROR(ROUND(INDEX('CBI - BASELINE'!$G$178:$BC$178, MATCH(RESULT_TABLES!$D23, 'CBI - BASELINE'!$G$59:$BC$59, 0)), -4), "")</f>
        <v>20000</v>
      </c>
      <c r="M23" s="451">
        <f>IFERROR(ROUND(INDEX('CBI - BUILD_SCENARIO'!$G$234:$BC$234, MATCH(RESULT_TABLES!$D23, 'CBI - BUILD_SCENARIO'!$G$59:$BC$59, 0)), -4), "")</f>
        <v>80000</v>
      </c>
      <c r="N23" s="452">
        <f t="shared" si="1"/>
        <v>60000</v>
      </c>
      <c r="O23" s="450">
        <f>IFERROR(ROUND(INDEX('CBI - BASELINE'!$G$185:$BC$185, MATCH(RESULT_TABLES!$D23, 'CBI - BASELINE'!$G$59:$BC$59, 0)), -4), "")</f>
        <v>160000</v>
      </c>
      <c r="P23" s="451">
        <f>IFERROR(ROUND(INDEX('CBI - BUILD_SCENARIO'!$G$241:$BC$241, MATCH(RESULT_TABLES!$D23, 'CBI - BUILD_SCENARIO'!$G$59:$BC$59, 0)), -4), "")</f>
        <v>720000</v>
      </c>
      <c r="Q23" s="452">
        <f t="shared" si="2"/>
        <v>560000</v>
      </c>
      <c r="R23" s="450">
        <f>IFERROR(ROUND(INDEX('CBI - BASELINE'!$G$192:$BC$192, MATCH(RESULT_TABLES!$D23, 'CBI - BASELINE'!$G$59:$BC$59, 0)), -4), "")</f>
        <v>170000</v>
      </c>
      <c r="S23" s="451">
        <f>IFERROR(ROUND(INDEX('CBI - BUILD_SCENARIO'!$G$248:$BC$248, MATCH(RESULT_TABLES!$D23, 'CBI - BUILD_SCENARIO'!$G$59:$BC$59, 0)), -4), "")</f>
        <v>840000</v>
      </c>
      <c r="T23" s="452">
        <f t="shared" si="3"/>
        <v>670000</v>
      </c>
      <c r="U23" s="450">
        <f>IFERROR(ROUND(INDEX('CBI - BASELINE'!$G$197:$BC$197, MATCH(RESULT_TABLES!$D23, 'CBI - BASELINE'!$G$59:$BC$59, 0)), -4), "")</f>
        <v>0</v>
      </c>
      <c r="V23" s="451">
        <f>IFERROR(ROUND(INDEX('CBI - BUILD_SCENARIO'!$G$253:$BC$253, MATCH(RESULT_TABLES!$D23, 'CBI - BUILD_SCENARIO'!$G$59:$BC$59, 0)), -4), "")</f>
        <v>510000</v>
      </c>
      <c r="W23" s="452">
        <f t="shared" si="4"/>
        <v>510000</v>
      </c>
      <c r="X23" s="450">
        <f>IFERROR(ROUND(INDEX('CBI - BASELINE'!$G$202:$BC$202, MATCH(RESULT_TABLES!$D23, 'CBI - BASELINE'!$G$59:$BC$59, 0)), -4), "")</f>
        <v>20000</v>
      </c>
      <c r="Y23" s="451">
        <f>IFERROR(ROUND(INDEX('CBI - BUILD_SCENARIO'!$G$258:$BC$258, MATCH(RESULT_TABLES!$D23, 'CBI - BUILD_SCENARIO'!$G$59:$BC$59, 0)), -4), "")</f>
        <v>110000</v>
      </c>
      <c r="Z23" s="452">
        <f t="shared" si="5"/>
        <v>90000</v>
      </c>
      <c r="AA23" s="450">
        <f>IF(D23&gt;0, ROUND(UPFRONTS!$F$90, -4), "")</f>
        <v>0</v>
      </c>
      <c r="AB23" s="451">
        <f>IF(D23&gt;0,ROUND(1-UPFRONTS!$O$90, -4), "")</f>
        <v>-10000</v>
      </c>
      <c r="AC23" s="452">
        <f t="shared" si="6"/>
        <v>-10000</v>
      </c>
      <c r="AD23" s="450">
        <f>IFERROR(ROUND(INDEX('CBI - BASELINE'!$G$213:$BC$213, MATCH(RESULT_TABLES!$D23, 'CBI - BASELINE'!$G$59:$BC$59, 0)), -4), "")</f>
        <v>0</v>
      </c>
      <c r="AE23" s="451">
        <f t="shared" si="9"/>
        <v>1890000</v>
      </c>
      <c r="AF23" s="452">
        <f>IFERROR(ROUND(INDEX('CBI - BUILD_SCENARIO'!$G$270:$BC$270, MATCH(RESULT_TABLES!$D23, 'CBI - BUILD_SCENARIO'!$G$59:$BC$59, 0)), -4), "")</f>
        <v>1890000</v>
      </c>
      <c r="AG23" s="450">
        <f>IFERROR(ROUND(1-INDEX('CBI - BUILD_SCENARIO'!$G$299:$BC$299, MATCH(RESULT_TABLES!$D23, 'CBI - BUILD_SCENARIO'!$G$59:$BC$59, 0)), -4), "")</f>
        <v>0</v>
      </c>
      <c r="AH23" s="451">
        <f>IFERROR(ROUND(INDEX('CBI - BUILD_SCENARIO'!$G$300:$BC$300, MATCH(RESULT_TABLES!$D23, 'CBI - BUILD_SCENARIO'!$G$59:$BC$59, 0)), -4), "")</f>
        <v>850000</v>
      </c>
      <c r="AI23" s="452">
        <f ca="1">IFERROR(ROUND(INDEX('CBI - BUILD_SCENARIO'!$G$302:$BC$302, MATCH(RESULT_TABLES!$D23, 'CBI - BUILD_SCENARIO'!$G$59:$BC$59, 0)), -4), "")</f>
        <v>1320000</v>
      </c>
    </row>
    <row r="24" spans="4:35" s="453" customFormat="1" x14ac:dyDescent="0.25">
      <c r="D24" s="445">
        <v>9</v>
      </c>
      <c r="E24" s="446">
        <f>IFERROR(INDEX('CBI - BUILD_SCENARIO'!$G$60:$BC$60, MATCH(RESULT_TABLES!D24, 'CBI - BUILD_SCENARIO'!$G$59:$BC$59, 0)), "")</f>
        <v>2034</v>
      </c>
      <c r="F24" s="447">
        <f>IFERROR(ROUND(INDEX('CBI - BASELINE'!$G$160:$BC$160, MATCH(RESULT_TABLES!D24, 'CBI - BASELINE'!$G$59:$BC$59, 0)), -4), "")</f>
        <v>270000</v>
      </c>
      <c r="G24" s="448">
        <f>IFERROR(ROUND(INDEX('CBI - BUILD_SCENARIO'!$G$190:$BC$190, MATCH(RESULT_TABLES!D24, 'CBI - BUILD_SCENARIO'!$G$59:$BC$59, 0)), -4), "")</f>
        <v>1560000</v>
      </c>
      <c r="H24" s="449">
        <f t="shared" si="0"/>
        <v>1290000</v>
      </c>
      <c r="I24" s="447">
        <f>IFERROR(ROUND(INDEX('CBI - BASELINE'!$G$162:$BC$162, MATCH(RESULT_TABLES!$D24, 'CBI - BASELINE'!$G$59:$BC$59, 0)), -4), "")</f>
        <v>330000</v>
      </c>
      <c r="J24" s="448">
        <f>IFERROR(ROUND(INDEX('CBI - BUILD_SCENARIO'!$G$192:$BC$192, MATCH(RESULT_TABLES!$D24, 'CBI - BUILD_SCENARIO'!$G$59:$BC$59, 0)), -4), "")</f>
        <v>1830000</v>
      </c>
      <c r="K24" s="449">
        <f t="shared" si="8"/>
        <v>1500000</v>
      </c>
      <c r="L24" s="450">
        <f>IFERROR(ROUND(INDEX('CBI - BASELINE'!$G$178:$BC$178, MATCH(RESULT_TABLES!$D24, 'CBI - BASELINE'!$G$59:$BC$59, 0)), -4), "")</f>
        <v>20000</v>
      </c>
      <c r="M24" s="451">
        <f>IFERROR(ROUND(INDEX('CBI - BUILD_SCENARIO'!$G$234:$BC$234, MATCH(RESULT_TABLES!$D24, 'CBI - BUILD_SCENARIO'!$G$59:$BC$59, 0)), -4), "")</f>
        <v>90000</v>
      </c>
      <c r="N24" s="452">
        <f t="shared" si="1"/>
        <v>70000</v>
      </c>
      <c r="O24" s="450">
        <f>IFERROR(ROUND(INDEX('CBI - BASELINE'!$G$185:$BC$185, MATCH(RESULT_TABLES!$D24, 'CBI - BASELINE'!$G$59:$BC$59, 0)), -4), "")</f>
        <v>160000</v>
      </c>
      <c r="P24" s="451">
        <f>IFERROR(ROUND(INDEX('CBI - BUILD_SCENARIO'!$G$241:$BC$241, MATCH(RESULT_TABLES!$D24, 'CBI - BUILD_SCENARIO'!$G$59:$BC$59, 0)), -4), "")</f>
        <v>800000</v>
      </c>
      <c r="Q24" s="452">
        <f t="shared" si="2"/>
        <v>640000</v>
      </c>
      <c r="R24" s="450">
        <f>IFERROR(ROUND(INDEX('CBI - BASELINE'!$G$192:$BC$192, MATCH(RESULT_TABLES!$D24, 'CBI - BASELINE'!$G$59:$BC$59, 0)), -4), "")</f>
        <v>170000</v>
      </c>
      <c r="S24" s="451">
        <f>IFERROR(ROUND(INDEX('CBI - BUILD_SCENARIO'!$G$248:$BC$248, MATCH(RESULT_TABLES!$D24, 'CBI - BUILD_SCENARIO'!$G$59:$BC$59, 0)), -4), "")</f>
        <v>930000</v>
      </c>
      <c r="T24" s="452">
        <f t="shared" si="3"/>
        <v>760000</v>
      </c>
      <c r="U24" s="450">
        <f>IFERROR(ROUND(INDEX('CBI - BASELINE'!$G$197:$BC$197, MATCH(RESULT_TABLES!$D24, 'CBI - BASELINE'!$G$59:$BC$59, 0)), -4), "")</f>
        <v>0</v>
      </c>
      <c r="V24" s="451">
        <f>IFERROR(ROUND(INDEX('CBI - BUILD_SCENARIO'!$G$253:$BC$253, MATCH(RESULT_TABLES!$D24, 'CBI - BUILD_SCENARIO'!$G$59:$BC$59, 0)), -4), "")</f>
        <v>510000</v>
      </c>
      <c r="W24" s="452">
        <f t="shared" si="4"/>
        <v>510000</v>
      </c>
      <c r="X24" s="450">
        <f>IFERROR(ROUND(INDEX('CBI - BASELINE'!$G$202:$BC$202, MATCH(RESULT_TABLES!$D24, 'CBI - BASELINE'!$G$59:$BC$59, 0)), -4), "")</f>
        <v>20000</v>
      </c>
      <c r="Y24" s="451">
        <f>IFERROR(ROUND(INDEX('CBI - BUILD_SCENARIO'!$G$258:$BC$258, MATCH(RESULT_TABLES!$D24, 'CBI - BUILD_SCENARIO'!$G$59:$BC$59, 0)), -4), "")</f>
        <v>120000</v>
      </c>
      <c r="Z24" s="452">
        <f t="shared" si="5"/>
        <v>100000</v>
      </c>
      <c r="AA24" s="450">
        <f>IF(D24&gt;0, ROUND(UPFRONTS!$F$90, -4), "")</f>
        <v>0</v>
      </c>
      <c r="AB24" s="451">
        <f>IF(D24&gt;0,ROUND(1-UPFRONTS!$O$90, -4), "")</f>
        <v>-10000</v>
      </c>
      <c r="AC24" s="452">
        <f t="shared" si="6"/>
        <v>-10000</v>
      </c>
      <c r="AD24" s="450">
        <f>IFERROR(ROUND(INDEX('CBI - BASELINE'!$G$213:$BC$213, MATCH(RESULT_TABLES!$D24, 'CBI - BASELINE'!$G$59:$BC$59, 0)), -4), "")</f>
        <v>0</v>
      </c>
      <c r="AE24" s="451">
        <f t="shared" si="9"/>
        <v>2080000</v>
      </c>
      <c r="AF24" s="452">
        <f>IFERROR(ROUND(INDEX('CBI - BUILD_SCENARIO'!$G$270:$BC$270, MATCH(RESULT_TABLES!$D24, 'CBI - BUILD_SCENARIO'!$G$59:$BC$59, 0)), -4), "")</f>
        <v>2080000</v>
      </c>
      <c r="AG24" s="450">
        <f>IFERROR(ROUND(1-INDEX('CBI - BUILD_SCENARIO'!$G$299:$BC$299, MATCH(RESULT_TABLES!$D24, 'CBI - BUILD_SCENARIO'!$G$59:$BC$59, 0)), -4), "")</f>
        <v>0</v>
      </c>
      <c r="AH24" s="451">
        <f>IFERROR(ROUND(INDEX('CBI - BUILD_SCENARIO'!$G$300:$BC$300, MATCH(RESULT_TABLES!$D24, 'CBI - BUILD_SCENARIO'!$G$59:$BC$59, 0)), -4), "")</f>
        <v>870000</v>
      </c>
      <c r="AI24" s="452">
        <f ca="1">IFERROR(ROUND(INDEX('CBI - BUILD_SCENARIO'!$G$302:$BC$302, MATCH(RESULT_TABLES!$D24, 'CBI - BUILD_SCENARIO'!$G$59:$BC$59, 0)), -4), "")</f>
        <v>2190000</v>
      </c>
    </row>
    <row r="25" spans="4:35" s="453" customFormat="1" x14ac:dyDescent="0.25">
      <c r="D25" s="445">
        <v>10</v>
      </c>
      <c r="E25" s="446">
        <f>IFERROR(INDEX('CBI - BUILD_SCENARIO'!$G$60:$BC$60, MATCH(RESULT_TABLES!D25, 'CBI - BUILD_SCENARIO'!$G$59:$BC$59, 0)), "")</f>
        <v>2035</v>
      </c>
      <c r="F25" s="447">
        <f>IFERROR(ROUND(INDEX('CBI - BASELINE'!$G$160:$BC$160, MATCH(RESULT_TABLES!D25, 'CBI - BASELINE'!$G$59:$BC$59, 0)), -4), "")</f>
        <v>270000</v>
      </c>
      <c r="G25" s="448">
        <f>IFERROR(ROUND(INDEX('CBI - BUILD_SCENARIO'!$G$190:$BC$190, MATCH(RESULT_TABLES!D25, 'CBI - BUILD_SCENARIO'!$G$59:$BC$59, 0)), -4), "")</f>
        <v>1710000</v>
      </c>
      <c r="H25" s="449">
        <f t="shared" si="0"/>
        <v>1440000</v>
      </c>
      <c r="I25" s="447">
        <f>IFERROR(ROUND(INDEX('CBI - BASELINE'!$G$162:$BC$162, MATCH(RESULT_TABLES!$D25, 'CBI - BASELINE'!$G$59:$BC$59, 0)), -4), "")</f>
        <v>330000</v>
      </c>
      <c r="J25" s="448">
        <f>IFERROR(ROUND(INDEX('CBI - BUILD_SCENARIO'!$G$192:$BC$192, MATCH(RESULT_TABLES!$D25, 'CBI - BUILD_SCENARIO'!$G$59:$BC$59, 0)), -4), "")</f>
        <v>2010000</v>
      </c>
      <c r="K25" s="449">
        <f t="shared" si="8"/>
        <v>1680000</v>
      </c>
      <c r="L25" s="450">
        <f>IFERROR(ROUND(INDEX('CBI - BASELINE'!$G$178:$BC$178, MATCH(RESULT_TABLES!$D25, 'CBI - BASELINE'!$G$59:$BC$59, 0)), -4), "")</f>
        <v>20000</v>
      </c>
      <c r="M25" s="451">
        <f>IFERROR(ROUND(INDEX('CBI - BUILD_SCENARIO'!$G$234:$BC$234, MATCH(RESULT_TABLES!$D25, 'CBI - BUILD_SCENARIO'!$G$59:$BC$59, 0)), -4), "")</f>
        <v>100000</v>
      </c>
      <c r="N25" s="452">
        <f t="shared" si="1"/>
        <v>80000</v>
      </c>
      <c r="O25" s="450">
        <f>IFERROR(ROUND(INDEX('CBI - BASELINE'!$G$185:$BC$185, MATCH(RESULT_TABLES!$D25, 'CBI - BASELINE'!$G$59:$BC$59, 0)), -4), "")</f>
        <v>160000</v>
      </c>
      <c r="P25" s="451">
        <f>IFERROR(ROUND(INDEX('CBI - BUILD_SCENARIO'!$G$241:$BC$241, MATCH(RESULT_TABLES!$D25, 'CBI - BUILD_SCENARIO'!$G$59:$BC$59, 0)), -4), "")</f>
        <v>880000</v>
      </c>
      <c r="Q25" s="452">
        <f t="shared" si="2"/>
        <v>720000</v>
      </c>
      <c r="R25" s="450">
        <f>IFERROR(ROUND(INDEX('CBI - BASELINE'!$G$192:$BC$192, MATCH(RESULT_TABLES!$D25, 'CBI - BASELINE'!$G$59:$BC$59, 0)), -4), "")</f>
        <v>170000</v>
      </c>
      <c r="S25" s="451">
        <f>IFERROR(ROUND(INDEX('CBI - BUILD_SCENARIO'!$G$248:$BC$248, MATCH(RESULT_TABLES!$D25, 'CBI - BUILD_SCENARIO'!$G$59:$BC$59, 0)), -4), "")</f>
        <v>1020000</v>
      </c>
      <c r="T25" s="452">
        <f t="shared" si="3"/>
        <v>850000</v>
      </c>
      <c r="U25" s="450">
        <f>IFERROR(ROUND(INDEX('CBI - BASELINE'!$G$197:$BC$197, MATCH(RESULT_TABLES!$D25, 'CBI - BASELINE'!$G$59:$BC$59, 0)), -4), "")</f>
        <v>0</v>
      </c>
      <c r="V25" s="451">
        <f>IFERROR(ROUND(INDEX('CBI - BUILD_SCENARIO'!$G$253:$BC$253, MATCH(RESULT_TABLES!$D25, 'CBI - BUILD_SCENARIO'!$G$59:$BC$59, 0)), -4), "")</f>
        <v>510000</v>
      </c>
      <c r="W25" s="452">
        <f t="shared" si="4"/>
        <v>510000</v>
      </c>
      <c r="X25" s="450">
        <f>IFERROR(ROUND(INDEX('CBI - BASELINE'!$G$202:$BC$202, MATCH(RESULT_TABLES!$D25, 'CBI - BASELINE'!$G$59:$BC$59, 0)), -4), "")</f>
        <v>20000</v>
      </c>
      <c r="Y25" s="451">
        <f>IFERROR(ROUND(INDEX('CBI - BUILD_SCENARIO'!$G$258:$BC$258, MATCH(RESULT_TABLES!$D25, 'CBI - BUILD_SCENARIO'!$G$59:$BC$59, 0)), -4), "")</f>
        <v>130000</v>
      </c>
      <c r="Z25" s="452">
        <f t="shared" si="5"/>
        <v>110000</v>
      </c>
      <c r="AA25" s="450">
        <f>IF(D25&gt;0, ROUND(UPFRONTS!$F$90, -4), "")</f>
        <v>0</v>
      </c>
      <c r="AB25" s="451">
        <f>IF(D25&gt;0,ROUND(1-UPFRONTS!$O$90, -4), "")</f>
        <v>-10000</v>
      </c>
      <c r="AC25" s="452">
        <f t="shared" si="6"/>
        <v>-10000</v>
      </c>
      <c r="AD25" s="450">
        <f>IFERROR(ROUND(INDEX('CBI - BASELINE'!$G$213:$BC$213, MATCH(RESULT_TABLES!$D25, 'CBI - BASELINE'!$G$59:$BC$59, 0)), -4), "")</f>
        <v>0</v>
      </c>
      <c r="AE25" s="451">
        <f t="shared" si="9"/>
        <v>2260000</v>
      </c>
      <c r="AF25" s="452">
        <f>IFERROR(ROUND(INDEX('CBI - BUILD_SCENARIO'!$G$270:$BC$270, MATCH(RESULT_TABLES!$D25, 'CBI - BUILD_SCENARIO'!$G$59:$BC$59, 0)), -4), "")</f>
        <v>2260000</v>
      </c>
      <c r="AG25" s="450">
        <f>IFERROR(ROUND(1-INDEX('CBI - BUILD_SCENARIO'!$G$299:$BC$299, MATCH(RESULT_TABLES!$D25, 'CBI - BUILD_SCENARIO'!$G$59:$BC$59, 0)), -4), "")</f>
        <v>0</v>
      </c>
      <c r="AH25" s="451">
        <f>IFERROR(ROUND(INDEX('CBI - BUILD_SCENARIO'!$G$300:$BC$300, MATCH(RESULT_TABLES!$D25, 'CBI - BUILD_SCENARIO'!$G$59:$BC$59, 0)), -4), "")</f>
        <v>890000</v>
      </c>
      <c r="AI25" s="452">
        <f ca="1">IFERROR(ROUND(INDEX('CBI - BUILD_SCENARIO'!$G$302:$BC$302, MATCH(RESULT_TABLES!$D25, 'CBI - BUILD_SCENARIO'!$G$59:$BC$59, 0)), -4), "")</f>
        <v>3080000</v>
      </c>
    </row>
    <row r="26" spans="4:35" s="453" customFormat="1" x14ac:dyDescent="0.25">
      <c r="D26" s="445">
        <v>11</v>
      </c>
      <c r="E26" s="446">
        <f>IFERROR(INDEX('CBI - BUILD_SCENARIO'!$G$60:$BC$60, MATCH(RESULT_TABLES!D26, 'CBI - BUILD_SCENARIO'!$G$59:$BC$59, 0)), "")</f>
        <v>2036</v>
      </c>
      <c r="F26" s="447">
        <f>IFERROR(ROUND(INDEX('CBI - BASELINE'!$G$160:$BC$160, MATCH(RESULT_TABLES!D26, 'CBI - BASELINE'!$G$59:$BC$59, 0)), -4), "")</f>
        <v>270000</v>
      </c>
      <c r="G26" s="448">
        <f>IFERROR(ROUND(INDEX('CBI - BUILD_SCENARIO'!$G$190:$BC$190, MATCH(RESULT_TABLES!D26, 'CBI - BUILD_SCENARIO'!$G$59:$BC$59, 0)), -4), "")</f>
        <v>1870000</v>
      </c>
      <c r="H26" s="449">
        <f t="shared" si="0"/>
        <v>1600000</v>
      </c>
      <c r="I26" s="447">
        <f>IFERROR(ROUND(INDEX('CBI - BASELINE'!$G$162:$BC$162, MATCH(RESULT_TABLES!$D26, 'CBI - BASELINE'!$G$59:$BC$59, 0)), -4), "")</f>
        <v>330000</v>
      </c>
      <c r="J26" s="448">
        <f>IFERROR(ROUND(INDEX('CBI - BUILD_SCENARIO'!$G$192:$BC$192, MATCH(RESULT_TABLES!$D26, 'CBI - BUILD_SCENARIO'!$G$59:$BC$59, 0)), -4), "")</f>
        <v>2190000</v>
      </c>
      <c r="K26" s="449">
        <f t="shared" si="8"/>
        <v>1860000</v>
      </c>
      <c r="L26" s="450">
        <f>IFERROR(ROUND(INDEX('CBI - BASELINE'!$G$178:$BC$178, MATCH(RESULT_TABLES!$D26, 'CBI - BASELINE'!$G$59:$BC$59, 0)), -4), "")</f>
        <v>20000</v>
      </c>
      <c r="M26" s="451">
        <f>IFERROR(ROUND(INDEX('CBI - BUILD_SCENARIO'!$G$234:$BC$234, MATCH(RESULT_TABLES!$D26, 'CBI - BUILD_SCENARIO'!$G$59:$BC$59, 0)), -4), "")</f>
        <v>110000</v>
      </c>
      <c r="N26" s="452">
        <f t="shared" si="1"/>
        <v>90000</v>
      </c>
      <c r="O26" s="450">
        <f>IFERROR(ROUND(INDEX('CBI - BASELINE'!$G$185:$BC$185, MATCH(RESULT_TABLES!$D26, 'CBI - BASELINE'!$G$59:$BC$59, 0)), -4), "")</f>
        <v>160000</v>
      </c>
      <c r="P26" s="451">
        <f>IFERROR(ROUND(INDEX('CBI - BUILD_SCENARIO'!$G$241:$BC$241, MATCH(RESULT_TABLES!$D26, 'CBI - BUILD_SCENARIO'!$G$59:$BC$59, 0)), -4), "")</f>
        <v>950000</v>
      </c>
      <c r="Q26" s="452">
        <f t="shared" si="2"/>
        <v>790000</v>
      </c>
      <c r="R26" s="450">
        <f>IFERROR(ROUND(INDEX('CBI - BASELINE'!$G$192:$BC$192, MATCH(RESULT_TABLES!$D26, 'CBI - BASELINE'!$G$59:$BC$59, 0)), -4), "")</f>
        <v>170000</v>
      </c>
      <c r="S26" s="451">
        <f>IFERROR(ROUND(INDEX('CBI - BUILD_SCENARIO'!$G$248:$BC$248, MATCH(RESULT_TABLES!$D26, 'CBI - BUILD_SCENARIO'!$G$59:$BC$59, 0)), -4), "")</f>
        <v>1110000</v>
      </c>
      <c r="T26" s="452">
        <f t="shared" si="3"/>
        <v>940000</v>
      </c>
      <c r="U26" s="450">
        <f>IFERROR(ROUND(INDEX('CBI - BASELINE'!$G$197:$BC$197, MATCH(RESULT_TABLES!$D26, 'CBI - BASELINE'!$G$59:$BC$59, 0)), -4), "")</f>
        <v>0</v>
      </c>
      <c r="V26" s="451">
        <f>IFERROR(ROUND(INDEX('CBI - BUILD_SCENARIO'!$G$253:$BC$253, MATCH(RESULT_TABLES!$D26, 'CBI - BUILD_SCENARIO'!$G$59:$BC$59, 0)), -4), "")</f>
        <v>510000</v>
      </c>
      <c r="W26" s="452">
        <f t="shared" si="4"/>
        <v>510000</v>
      </c>
      <c r="X26" s="450">
        <f>IFERROR(ROUND(INDEX('CBI - BASELINE'!$G$202:$BC$202, MATCH(RESULT_TABLES!$D26, 'CBI - BASELINE'!$G$59:$BC$59, 0)), -4), "")</f>
        <v>20000</v>
      </c>
      <c r="Y26" s="451">
        <f>IFERROR(ROUND(INDEX('CBI - BUILD_SCENARIO'!$G$258:$BC$258, MATCH(RESULT_TABLES!$D26, 'CBI - BUILD_SCENARIO'!$G$59:$BC$59, 0)), -4), "")</f>
        <v>140000</v>
      </c>
      <c r="Z26" s="452">
        <f t="shared" si="5"/>
        <v>120000</v>
      </c>
      <c r="AA26" s="450">
        <f>IF(D26&gt;0, ROUND(UPFRONTS!$F$90, -4), "")</f>
        <v>0</v>
      </c>
      <c r="AB26" s="451">
        <f>IF(D26&gt;0,ROUND(1-UPFRONTS!$O$90, -4), "")</f>
        <v>-10000</v>
      </c>
      <c r="AC26" s="452">
        <f t="shared" si="6"/>
        <v>-10000</v>
      </c>
      <c r="AD26" s="450">
        <f>IFERROR(ROUND(INDEX('CBI - BASELINE'!$G$213:$BC$213, MATCH(RESULT_TABLES!$D26, 'CBI - BASELINE'!$G$59:$BC$59, 0)), -4), "")</f>
        <v>0</v>
      </c>
      <c r="AE26" s="451">
        <f t="shared" si="9"/>
        <v>2450000</v>
      </c>
      <c r="AF26" s="452">
        <f>IFERROR(ROUND(INDEX('CBI - BUILD_SCENARIO'!$G$270:$BC$270, MATCH(RESULT_TABLES!$D26, 'CBI - BUILD_SCENARIO'!$G$59:$BC$59, 0)), -4), "")</f>
        <v>2450000</v>
      </c>
      <c r="AG26" s="450">
        <f>IFERROR(ROUND(1-INDEX('CBI - BUILD_SCENARIO'!$G$299:$BC$299, MATCH(RESULT_TABLES!$D26, 'CBI - BUILD_SCENARIO'!$G$59:$BC$59, 0)), -4), "")</f>
        <v>0</v>
      </c>
      <c r="AH26" s="451">
        <f>IFERROR(ROUND(INDEX('CBI - BUILD_SCENARIO'!$G$300:$BC$300, MATCH(RESULT_TABLES!$D26, 'CBI - BUILD_SCENARIO'!$G$59:$BC$59, 0)), -4), "")</f>
        <v>900000</v>
      </c>
      <c r="AI26" s="452">
        <f ca="1">IFERROR(ROUND(INDEX('CBI - BUILD_SCENARIO'!$G$302:$BC$302, MATCH(RESULT_TABLES!$D26, 'CBI - BUILD_SCENARIO'!$G$59:$BC$59, 0)), -4), "")</f>
        <v>3990000</v>
      </c>
    </row>
    <row r="27" spans="4:35" s="453" customFormat="1" x14ac:dyDescent="0.25">
      <c r="D27" s="445">
        <v>12</v>
      </c>
      <c r="E27" s="446">
        <f>IFERROR(INDEX('CBI - BUILD_SCENARIO'!$G$60:$BC$60, MATCH(RESULT_TABLES!D27, 'CBI - BUILD_SCENARIO'!$G$59:$BC$59, 0)), "")</f>
        <v>2037</v>
      </c>
      <c r="F27" s="447">
        <f>IFERROR(ROUND(INDEX('CBI - BASELINE'!$G$160:$BC$160, MATCH(RESULT_TABLES!D27, 'CBI - BASELINE'!$G$59:$BC$59, 0)), -4), "")</f>
        <v>280000</v>
      </c>
      <c r="G27" s="448">
        <f>IFERROR(ROUND(INDEX('CBI - BUILD_SCENARIO'!$G$190:$BC$190, MATCH(RESULT_TABLES!D27, 'CBI - BUILD_SCENARIO'!$G$59:$BC$59, 0)), -4), "")</f>
        <v>2030000</v>
      </c>
      <c r="H27" s="449">
        <f t="shared" si="0"/>
        <v>1750000</v>
      </c>
      <c r="I27" s="447">
        <f>IFERROR(ROUND(INDEX('CBI - BASELINE'!$G$162:$BC$162, MATCH(RESULT_TABLES!$D27, 'CBI - BASELINE'!$G$59:$BC$59, 0)), -4), "")</f>
        <v>340000</v>
      </c>
      <c r="J27" s="448">
        <f>IFERROR(ROUND(INDEX('CBI - BUILD_SCENARIO'!$G$192:$BC$192, MATCH(RESULT_TABLES!$D27, 'CBI - BUILD_SCENARIO'!$G$59:$BC$59, 0)), -4), "")</f>
        <v>2370000</v>
      </c>
      <c r="K27" s="449">
        <f t="shared" si="8"/>
        <v>2030000</v>
      </c>
      <c r="L27" s="450">
        <f>IFERROR(ROUND(INDEX('CBI - BASELINE'!$G$178:$BC$178, MATCH(RESULT_TABLES!$D27, 'CBI - BASELINE'!$G$59:$BC$59, 0)), -4), "")</f>
        <v>20000</v>
      </c>
      <c r="M27" s="451">
        <f>IFERROR(ROUND(INDEX('CBI - BUILD_SCENARIO'!$G$234:$BC$234, MATCH(RESULT_TABLES!$D27, 'CBI - BUILD_SCENARIO'!$G$59:$BC$59, 0)), -4), "")</f>
        <v>120000</v>
      </c>
      <c r="N27" s="452">
        <f t="shared" si="1"/>
        <v>100000</v>
      </c>
      <c r="O27" s="450">
        <f>IFERROR(ROUND(INDEX('CBI - BASELINE'!$G$185:$BC$185, MATCH(RESULT_TABLES!$D27, 'CBI - BASELINE'!$G$59:$BC$59, 0)), -4), "")</f>
        <v>160000</v>
      </c>
      <c r="P27" s="451">
        <f>IFERROR(ROUND(INDEX('CBI - BUILD_SCENARIO'!$G$241:$BC$241, MATCH(RESULT_TABLES!$D27, 'CBI - BUILD_SCENARIO'!$G$59:$BC$59, 0)), -4), "")</f>
        <v>1030000</v>
      </c>
      <c r="Q27" s="452">
        <f t="shared" si="2"/>
        <v>870000</v>
      </c>
      <c r="R27" s="450">
        <f>IFERROR(ROUND(INDEX('CBI - BASELINE'!$G$192:$BC$192, MATCH(RESULT_TABLES!$D27, 'CBI - BASELINE'!$G$59:$BC$59, 0)), -4), "")</f>
        <v>170000</v>
      </c>
      <c r="S27" s="451">
        <f>IFERROR(ROUND(INDEX('CBI - BUILD_SCENARIO'!$G$248:$BC$248, MATCH(RESULT_TABLES!$D27, 'CBI - BUILD_SCENARIO'!$G$59:$BC$59, 0)), -4), "")</f>
        <v>1210000</v>
      </c>
      <c r="T27" s="452">
        <f t="shared" si="3"/>
        <v>1040000</v>
      </c>
      <c r="U27" s="450">
        <f>IFERROR(ROUND(INDEX('CBI - BASELINE'!$G$197:$BC$197, MATCH(RESULT_TABLES!$D27, 'CBI - BASELINE'!$G$59:$BC$59, 0)), -4), "")</f>
        <v>0</v>
      </c>
      <c r="V27" s="451">
        <f>IFERROR(ROUND(INDEX('CBI - BUILD_SCENARIO'!$G$253:$BC$253, MATCH(RESULT_TABLES!$D27, 'CBI - BUILD_SCENARIO'!$G$59:$BC$59, 0)), -4), "")</f>
        <v>510000</v>
      </c>
      <c r="W27" s="452">
        <f t="shared" si="4"/>
        <v>510000</v>
      </c>
      <c r="X27" s="450">
        <f>IFERROR(ROUND(INDEX('CBI - BASELINE'!$G$202:$BC$202, MATCH(RESULT_TABLES!$D27, 'CBI - BASELINE'!$G$59:$BC$59, 0)), -4), "")</f>
        <v>20000</v>
      </c>
      <c r="Y27" s="451">
        <f>IFERROR(ROUND(INDEX('CBI - BUILD_SCENARIO'!$G$258:$BC$258, MATCH(RESULT_TABLES!$D27, 'CBI - BUILD_SCENARIO'!$G$59:$BC$59, 0)), -4), "")</f>
        <v>150000</v>
      </c>
      <c r="Z27" s="452">
        <f t="shared" si="5"/>
        <v>130000</v>
      </c>
      <c r="AA27" s="450">
        <f>IF(D27&gt;0, ROUND(UPFRONTS!$F$90, -4), "")</f>
        <v>0</v>
      </c>
      <c r="AB27" s="451">
        <f>IF(D27&gt;0,ROUND(1-UPFRONTS!$O$90, -4), "")</f>
        <v>-10000</v>
      </c>
      <c r="AC27" s="452">
        <f t="shared" si="6"/>
        <v>-10000</v>
      </c>
      <c r="AD27" s="450">
        <f>IFERROR(ROUND(INDEX('CBI - BASELINE'!$G$213:$BC$213, MATCH(RESULT_TABLES!$D27, 'CBI - BASELINE'!$G$59:$BC$59, 0)), -4), "")</f>
        <v>0</v>
      </c>
      <c r="AE27" s="451">
        <f t="shared" si="9"/>
        <v>2640000</v>
      </c>
      <c r="AF27" s="452">
        <f>IFERROR(ROUND(INDEX('CBI - BUILD_SCENARIO'!$G$270:$BC$270, MATCH(RESULT_TABLES!$D27, 'CBI - BUILD_SCENARIO'!$G$59:$BC$59, 0)), -4), "")</f>
        <v>2640000</v>
      </c>
      <c r="AG27" s="450">
        <f>IFERROR(ROUND(1-INDEX('CBI - BUILD_SCENARIO'!$G$299:$BC$299, MATCH(RESULT_TABLES!$D27, 'CBI - BUILD_SCENARIO'!$G$59:$BC$59, 0)), -4), "")</f>
        <v>0</v>
      </c>
      <c r="AH27" s="451">
        <f>IFERROR(ROUND(INDEX('CBI - BUILD_SCENARIO'!$G$300:$BC$300, MATCH(RESULT_TABLES!$D27, 'CBI - BUILD_SCENARIO'!$G$59:$BC$59, 0)), -4), "")</f>
        <v>910000</v>
      </c>
      <c r="AI27" s="452">
        <f ca="1">IFERROR(ROUND(INDEX('CBI - BUILD_SCENARIO'!$G$302:$BC$302, MATCH(RESULT_TABLES!$D27, 'CBI - BUILD_SCENARIO'!$G$59:$BC$59, 0)), -4), "")</f>
        <v>4900000</v>
      </c>
    </row>
    <row r="28" spans="4:35" s="453" customFormat="1" x14ac:dyDescent="0.25">
      <c r="D28" s="445">
        <v>13</v>
      </c>
      <c r="E28" s="446">
        <f>IFERROR(INDEX('CBI - BUILD_SCENARIO'!$G$60:$BC$60, MATCH(RESULT_TABLES!D28, 'CBI - BUILD_SCENARIO'!$G$59:$BC$59, 0)), "")</f>
        <v>2038</v>
      </c>
      <c r="F28" s="447">
        <f>IFERROR(ROUND(INDEX('CBI - BASELINE'!$G$160:$BC$160, MATCH(RESULT_TABLES!D28, 'CBI - BASELINE'!$G$59:$BC$59, 0)), -4), "")</f>
        <v>280000</v>
      </c>
      <c r="G28" s="448">
        <f>IFERROR(ROUND(INDEX('CBI - BUILD_SCENARIO'!$G$190:$BC$190, MATCH(RESULT_TABLES!D28, 'CBI - BUILD_SCENARIO'!$G$59:$BC$59, 0)), -4), "")</f>
        <v>2190000</v>
      </c>
      <c r="H28" s="449">
        <f t="shared" si="0"/>
        <v>1910000</v>
      </c>
      <c r="I28" s="447">
        <f>IFERROR(ROUND(INDEX('CBI - BASELINE'!$G$162:$BC$162, MATCH(RESULT_TABLES!$D28, 'CBI - BASELINE'!$G$59:$BC$59, 0)), -4), "")</f>
        <v>340000</v>
      </c>
      <c r="J28" s="448">
        <f>IFERROR(ROUND(INDEX('CBI - BUILD_SCENARIO'!$G$192:$BC$192, MATCH(RESULT_TABLES!$D28, 'CBI - BUILD_SCENARIO'!$G$59:$BC$59, 0)), -4), "")</f>
        <v>2560000</v>
      </c>
      <c r="K28" s="449">
        <f t="shared" si="8"/>
        <v>2220000</v>
      </c>
      <c r="L28" s="450">
        <f>IFERROR(ROUND(INDEX('CBI - BASELINE'!$G$178:$BC$178, MATCH(RESULT_TABLES!$D28, 'CBI - BASELINE'!$G$59:$BC$59, 0)), -4), "")</f>
        <v>20000</v>
      </c>
      <c r="M28" s="451">
        <f>IFERROR(ROUND(INDEX('CBI - BUILD_SCENARIO'!$G$234:$BC$234, MATCH(RESULT_TABLES!$D28, 'CBI - BUILD_SCENARIO'!$G$59:$BC$59, 0)), -4), "")</f>
        <v>130000</v>
      </c>
      <c r="N28" s="452">
        <f t="shared" si="1"/>
        <v>110000</v>
      </c>
      <c r="O28" s="450">
        <f>IFERROR(ROUND(INDEX('CBI - BASELINE'!$G$185:$BC$185, MATCH(RESULT_TABLES!$D28, 'CBI - BASELINE'!$G$59:$BC$59, 0)), -4), "")</f>
        <v>160000</v>
      </c>
      <c r="P28" s="451">
        <f>IFERROR(ROUND(INDEX('CBI - BUILD_SCENARIO'!$G$241:$BC$241, MATCH(RESULT_TABLES!$D28, 'CBI - BUILD_SCENARIO'!$G$59:$BC$59, 0)), -4), "")</f>
        <v>1110000</v>
      </c>
      <c r="Q28" s="452">
        <f t="shared" si="2"/>
        <v>950000</v>
      </c>
      <c r="R28" s="450">
        <f>IFERROR(ROUND(INDEX('CBI - BASELINE'!$G$192:$BC$192, MATCH(RESULT_TABLES!$D28, 'CBI - BASELINE'!$G$59:$BC$59, 0)), -4), "")</f>
        <v>170000</v>
      </c>
      <c r="S28" s="451">
        <f>IFERROR(ROUND(INDEX('CBI - BUILD_SCENARIO'!$G$248:$BC$248, MATCH(RESULT_TABLES!$D28, 'CBI - BUILD_SCENARIO'!$G$59:$BC$59, 0)), -4), "")</f>
        <v>1300000</v>
      </c>
      <c r="T28" s="452">
        <f t="shared" si="3"/>
        <v>1130000</v>
      </c>
      <c r="U28" s="450">
        <f>IFERROR(ROUND(INDEX('CBI - BASELINE'!$G$197:$BC$197, MATCH(RESULT_TABLES!$D28, 'CBI - BASELINE'!$G$59:$BC$59, 0)), -4), "")</f>
        <v>0</v>
      </c>
      <c r="V28" s="451">
        <f>IFERROR(ROUND(INDEX('CBI - BUILD_SCENARIO'!$G$253:$BC$253, MATCH(RESULT_TABLES!$D28, 'CBI - BUILD_SCENARIO'!$G$59:$BC$59, 0)), -4), "")</f>
        <v>510000</v>
      </c>
      <c r="W28" s="452">
        <f t="shared" si="4"/>
        <v>510000</v>
      </c>
      <c r="X28" s="450">
        <f>IFERROR(ROUND(INDEX('CBI - BASELINE'!$G$202:$BC$202, MATCH(RESULT_TABLES!$D28, 'CBI - BASELINE'!$G$59:$BC$59, 0)), -4), "")</f>
        <v>20000</v>
      </c>
      <c r="Y28" s="451">
        <f>IFERROR(ROUND(INDEX('CBI - BUILD_SCENARIO'!$G$258:$BC$258, MATCH(RESULT_TABLES!$D28, 'CBI - BUILD_SCENARIO'!$G$59:$BC$59, 0)), -4), "")</f>
        <v>170000</v>
      </c>
      <c r="Z28" s="452">
        <f t="shared" si="5"/>
        <v>150000</v>
      </c>
      <c r="AA28" s="450">
        <f>IF(D28&gt;0, ROUND(UPFRONTS!$F$90, -4), "")</f>
        <v>0</v>
      </c>
      <c r="AB28" s="451">
        <f>IF(D28&gt;0,ROUND(1-UPFRONTS!$O$90, -4), "")</f>
        <v>-10000</v>
      </c>
      <c r="AC28" s="452">
        <f t="shared" si="6"/>
        <v>-10000</v>
      </c>
      <c r="AD28" s="450">
        <f>IFERROR(ROUND(INDEX('CBI - BASELINE'!$G$213:$BC$213, MATCH(RESULT_TABLES!$D28, 'CBI - BASELINE'!$G$59:$BC$59, 0)), -4), "")</f>
        <v>0</v>
      </c>
      <c r="AE28" s="451">
        <f t="shared" si="9"/>
        <v>2840000</v>
      </c>
      <c r="AF28" s="452">
        <f>IFERROR(ROUND(INDEX('CBI - BUILD_SCENARIO'!$G$270:$BC$270, MATCH(RESULT_TABLES!$D28, 'CBI - BUILD_SCENARIO'!$G$59:$BC$59, 0)), -4), "")</f>
        <v>2840000</v>
      </c>
      <c r="AG28" s="450">
        <f>IFERROR(ROUND(1-INDEX('CBI - BUILD_SCENARIO'!$G$299:$BC$299, MATCH(RESULT_TABLES!$D28, 'CBI - BUILD_SCENARIO'!$G$59:$BC$59, 0)), -4), "")</f>
        <v>0</v>
      </c>
      <c r="AH28" s="451">
        <f>IFERROR(ROUND(INDEX('CBI - BUILD_SCENARIO'!$G$300:$BC$300, MATCH(RESULT_TABLES!$D28, 'CBI - BUILD_SCENARIO'!$G$59:$BC$59, 0)), -4), "")</f>
        <v>920000</v>
      </c>
      <c r="AI28" s="452">
        <f ca="1">IFERROR(ROUND(INDEX('CBI - BUILD_SCENARIO'!$G$302:$BC$302, MATCH(RESULT_TABLES!$D28, 'CBI - BUILD_SCENARIO'!$G$59:$BC$59, 0)), -4), "")</f>
        <v>5820000</v>
      </c>
    </row>
    <row r="29" spans="4:35" s="453" customFormat="1" x14ac:dyDescent="0.25">
      <c r="D29" s="445">
        <v>14</v>
      </c>
      <c r="E29" s="446">
        <f>IFERROR(INDEX('CBI - BUILD_SCENARIO'!$G$60:$BC$60, MATCH(RESULT_TABLES!D29, 'CBI - BUILD_SCENARIO'!$G$59:$BC$59, 0)), "")</f>
        <v>2039</v>
      </c>
      <c r="F29" s="447">
        <f>IFERROR(ROUND(INDEX('CBI - BASELINE'!$G$160:$BC$160, MATCH(RESULT_TABLES!D29, 'CBI - BASELINE'!$G$59:$BC$59, 0)), -4), "")</f>
        <v>280000</v>
      </c>
      <c r="G29" s="448">
        <f>IFERROR(ROUND(INDEX('CBI - BUILD_SCENARIO'!$G$190:$BC$190, MATCH(RESULT_TABLES!D29, 'CBI - BUILD_SCENARIO'!$G$59:$BC$59, 0)), -4), "")</f>
        <v>2350000</v>
      </c>
      <c r="H29" s="449">
        <f t="shared" si="0"/>
        <v>2070000</v>
      </c>
      <c r="I29" s="447">
        <f>IFERROR(ROUND(INDEX('CBI - BASELINE'!$G$162:$BC$162, MATCH(RESULT_TABLES!$D29, 'CBI - BASELINE'!$G$59:$BC$59, 0)), -4), "")</f>
        <v>340000</v>
      </c>
      <c r="J29" s="448">
        <f>IFERROR(ROUND(INDEX('CBI - BUILD_SCENARIO'!$G$192:$BC$192, MATCH(RESULT_TABLES!$D29, 'CBI - BUILD_SCENARIO'!$G$59:$BC$59, 0)), -4), "")</f>
        <v>2740000</v>
      </c>
      <c r="K29" s="449">
        <f t="shared" si="8"/>
        <v>2400000</v>
      </c>
      <c r="L29" s="450">
        <f>IFERROR(ROUND(INDEX('CBI - BASELINE'!$G$178:$BC$178, MATCH(RESULT_TABLES!$D29, 'CBI - BASELINE'!$G$59:$BC$59, 0)), -4), "")</f>
        <v>20000</v>
      </c>
      <c r="M29" s="451">
        <f>IFERROR(ROUND(INDEX('CBI - BUILD_SCENARIO'!$G$234:$BC$234, MATCH(RESULT_TABLES!$D29, 'CBI - BUILD_SCENARIO'!$G$59:$BC$59, 0)), -4), "")</f>
        <v>140000</v>
      </c>
      <c r="N29" s="452">
        <f t="shared" si="1"/>
        <v>120000</v>
      </c>
      <c r="O29" s="450">
        <f>IFERROR(ROUND(INDEX('CBI - BASELINE'!$G$185:$BC$185, MATCH(RESULT_TABLES!$D29, 'CBI - BASELINE'!$G$59:$BC$59, 0)), -4), "")</f>
        <v>160000</v>
      </c>
      <c r="P29" s="451">
        <f>IFERROR(ROUND(INDEX('CBI - BUILD_SCENARIO'!$G$241:$BC$241, MATCH(RESULT_TABLES!$D29, 'CBI - BUILD_SCENARIO'!$G$59:$BC$59, 0)), -4), "")</f>
        <v>1190000</v>
      </c>
      <c r="Q29" s="452">
        <f t="shared" si="2"/>
        <v>1030000</v>
      </c>
      <c r="R29" s="450">
        <f>IFERROR(ROUND(INDEX('CBI - BASELINE'!$G$192:$BC$192, MATCH(RESULT_TABLES!$D29, 'CBI - BASELINE'!$G$59:$BC$59, 0)), -4), "")</f>
        <v>170000</v>
      </c>
      <c r="S29" s="451">
        <f>IFERROR(ROUND(INDEX('CBI - BUILD_SCENARIO'!$G$248:$BC$248, MATCH(RESULT_TABLES!$D29, 'CBI - BUILD_SCENARIO'!$G$59:$BC$59, 0)), -4), "")</f>
        <v>1400000</v>
      </c>
      <c r="T29" s="452">
        <f t="shared" si="3"/>
        <v>1230000</v>
      </c>
      <c r="U29" s="450">
        <f>IFERROR(ROUND(INDEX('CBI - BASELINE'!$G$197:$BC$197, MATCH(RESULT_TABLES!$D29, 'CBI - BASELINE'!$G$59:$BC$59, 0)), -4), "")</f>
        <v>0</v>
      </c>
      <c r="V29" s="451">
        <f>IFERROR(ROUND(INDEX('CBI - BUILD_SCENARIO'!$G$253:$BC$253, MATCH(RESULT_TABLES!$D29, 'CBI - BUILD_SCENARIO'!$G$59:$BC$59, 0)), -4), "")</f>
        <v>510000</v>
      </c>
      <c r="W29" s="452">
        <f t="shared" si="4"/>
        <v>510000</v>
      </c>
      <c r="X29" s="450">
        <f>IFERROR(ROUND(INDEX('CBI - BASELINE'!$G$202:$BC$202, MATCH(RESULT_TABLES!$D29, 'CBI - BASELINE'!$G$59:$BC$59, 0)), -4), "")</f>
        <v>20000</v>
      </c>
      <c r="Y29" s="451">
        <f>IFERROR(ROUND(INDEX('CBI - BUILD_SCENARIO'!$G$258:$BC$258, MATCH(RESULT_TABLES!$D29, 'CBI - BUILD_SCENARIO'!$G$59:$BC$59, 0)), -4), "")</f>
        <v>180000</v>
      </c>
      <c r="Z29" s="452">
        <f t="shared" si="5"/>
        <v>160000</v>
      </c>
      <c r="AA29" s="450">
        <f>IF(D29&gt;0, ROUND(UPFRONTS!$F$90, -4), "")</f>
        <v>0</v>
      </c>
      <c r="AB29" s="451">
        <f>IF(D29&gt;0,ROUND(1-UPFRONTS!$O$90, -4), "")</f>
        <v>-10000</v>
      </c>
      <c r="AC29" s="452">
        <f t="shared" si="6"/>
        <v>-10000</v>
      </c>
      <c r="AD29" s="450">
        <f>IFERROR(ROUND(INDEX('CBI - BASELINE'!$G$213:$BC$213, MATCH(RESULT_TABLES!$D29, 'CBI - BASELINE'!$G$59:$BC$59, 0)), -4), "")</f>
        <v>0</v>
      </c>
      <c r="AE29" s="451">
        <f t="shared" si="9"/>
        <v>3030000</v>
      </c>
      <c r="AF29" s="452">
        <f>IFERROR(ROUND(INDEX('CBI - BUILD_SCENARIO'!$G$270:$BC$270, MATCH(RESULT_TABLES!$D29, 'CBI - BUILD_SCENARIO'!$G$59:$BC$59, 0)), -4), "")</f>
        <v>3030000</v>
      </c>
      <c r="AG29" s="450">
        <f>IFERROR(ROUND(1-INDEX('CBI - BUILD_SCENARIO'!$G$299:$BC$299, MATCH(RESULT_TABLES!$D29, 'CBI - BUILD_SCENARIO'!$G$59:$BC$59, 0)), -4), "")</f>
        <v>0</v>
      </c>
      <c r="AH29" s="451">
        <f>IFERROR(ROUND(INDEX('CBI - BUILD_SCENARIO'!$G$300:$BC$300, MATCH(RESULT_TABLES!$D29, 'CBI - BUILD_SCENARIO'!$G$59:$BC$59, 0)), -4), "")</f>
        <v>920000</v>
      </c>
      <c r="AI29" s="452">
        <f ca="1">IFERROR(ROUND(INDEX('CBI - BUILD_SCENARIO'!$G$302:$BC$302, MATCH(RESULT_TABLES!$D29, 'CBI - BUILD_SCENARIO'!$G$59:$BC$59, 0)), -4), "")</f>
        <v>6740000</v>
      </c>
    </row>
    <row r="30" spans="4:35" s="453" customFormat="1" x14ac:dyDescent="0.25">
      <c r="D30" s="445">
        <v>15</v>
      </c>
      <c r="E30" s="446">
        <f>IFERROR(INDEX('CBI - BUILD_SCENARIO'!$G$60:$BC$60, MATCH(RESULT_TABLES!D30, 'CBI - BUILD_SCENARIO'!$G$59:$BC$59, 0)), "")</f>
        <v>2040</v>
      </c>
      <c r="F30" s="447">
        <f>IFERROR(ROUND(INDEX('CBI - BASELINE'!$G$160:$BC$160, MATCH(RESULT_TABLES!D30, 'CBI - BASELINE'!$G$59:$BC$59, 0)), -4), "")</f>
        <v>280000</v>
      </c>
      <c r="G30" s="448">
        <f>IFERROR(ROUND(INDEX('CBI - BUILD_SCENARIO'!$G$190:$BC$190, MATCH(RESULT_TABLES!D30, 'CBI - BUILD_SCENARIO'!$G$59:$BC$59, 0)), -4), "")</f>
        <v>2510000</v>
      </c>
      <c r="H30" s="449">
        <f t="shared" si="0"/>
        <v>2230000</v>
      </c>
      <c r="I30" s="447">
        <f>IFERROR(ROUND(INDEX('CBI - BASELINE'!$G$162:$BC$162, MATCH(RESULT_TABLES!$D30, 'CBI - BASELINE'!$G$59:$BC$59, 0)), -4), "")</f>
        <v>340000</v>
      </c>
      <c r="J30" s="448">
        <f>IFERROR(ROUND(INDEX('CBI - BUILD_SCENARIO'!$G$192:$BC$192, MATCH(RESULT_TABLES!$D30, 'CBI - BUILD_SCENARIO'!$G$59:$BC$59, 0)), -4), "")</f>
        <v>2930000</v>
      </c>
      <c r="K30" s="449">
        <f t="shared" si="8"/>
        <v>2590000</v>
      </c>
      <c r="L30" s="450">
        <f>IFERROR(ROUND(INDEX('CBI - BASELINE'!$G$178:$BC$178, MATCH(RESULT_TABLES!$D30, 'CBI - BASELINE'!$G$59:$BC$59, 0)), -4), "")</f>
        <v>20000</v>
      </c>
      <c r="M30" s="451">
        <f>IFERROR(ROUND(INDEX('CBI - BUILD_SCENARIO'!$G$234:$BC$234, MATCH(RESULT_TABLES!$D30, 'CBI - BUILD_SCENARIO'!$G$59:$BC$59, 0)), -4), "")</f>
        <v>150000</v>
      </c>
      <c r="N30" s="452">
        <f t="shared" si="1"/>
        <v>130000</v>
      </c>
      <c r="O30" s="450">
        <f>IFERROR(ROUND(INDEX('CBI - BASELINE'!$G$185:$BC$185, MATCH(RESULT_TABLES!$D30, 'CBI - BASELINE'!$G$59:$BC$59, 0)), -4), "")</f>
        <v>160000</v>
      </c>
      <c r="P30" s="451">
        <f>IFERROR(ROUND(INDEX('CBI - BUILD_SCENARIO'!$G$241:$BC$241, MATCH(RESULT_TABLES!$D30, 'CBI - BUILD_SCENARIO'!$G$59:$BC$59, 0)), -4), "")</f>
        <v>1270000</v>
      </c>
      <c r="Q30" s="452">
        <f t="shared" si="2"/>
        <v>1110000</v>
      </c>
      <c r="R30" s="450">
        <f>IFERROR(ROUND(INDEX('CBI - BASELINE'!$G$192:$BC$192, MATCH(RESULT_TABLES!$D30, 'CBI - BASELINE'!$G$59:$BC$59, 0)), -4), "")</f>
        <v>170000</v>
      </c>
      <c r="S30" s="451">
        <f>IFERROR(ROUND(INDEX('CBI - BUILD_SCENARIO'!$G$248:$BC$248, MATCH(RESULT_TABLES!$D30, 'CBI - BUILD_SCENARIO'!$G$59:$BC$59, 0)), -4), "")</f>
        <v>1490000</v>
      </c>
      <c r="T30" s="452">
        <f t="shared" si="3"/>
        <v>1320000</v>
      </c>
      <c r="U30" s="450">
        <f>IFERROR(ROUND(INDEX('CBI - BASELINE'!$G$197:$BC$197, MATCH(RESULT_TABLES!$D30, 'CBI - BASELINE'!$G$59:$BC$59, 0)), -4), "")</f>
        <v>0</v>
      </c>
      <c r="V30" s="451">
        <f>IFERROR(ROUND(INDEX('CBI - BUILD_SCENARIO'!$G$253:$BC$253, MATCH(RESULT_TABLES!$D30, 'CBI - BUILD_SCENARIO'!$G$59:$BC$59, 0)), -4), "")</f>
        <v>510000</v>
      </c>
      <c r="W30" s="452">
        <f t="shared" si="4"/>
        <v>510000</v>
      </c>
      <c r="X30" s="450">
        <f>IFERROR(ROUND(INDEX('CBI - BASELINE'!$G$202:$BC$202, MATCH(RESULT_TABLES!$D30, 'CBI - BASELINE'!$G$59:$BC$59, 0)), -4), "")</f>
        <v>20000</v>
      </c>
      <c r="Y30" s="451">
        <f>IFERROR(ROUND(INDEX('CBI - BUILD_SCENARIO'!$G$258:$BC$258, MATCH(RESULT_TABLES!$D30, 'CBI - BUILD_SCENARIO'!$G$59:$BC$59, 0)), -4), "")</f>
        <v>190000</v>
      </c>
      <c r="Z30" s="452">
        <f t="shared" si="5"/>
        <v>170000</v>
      </c>
      <c r="AA30" s="450">
        <f>IF(D30&gt;0, ROUND(UPFRONTS!$F$90, -4), "")</f>
        <v>0</v>
      </c>
      <c r="AB30" s="451">
        <f>IF(D30&gt;0,ROUND(1-UPFRONTS!$O$90, -4), "")</f>
        <v>-10000</v>
      </c>
      <c r="AC30" s="452">
        <f t="shared" si="6"/>
        <v>-10000</v>
      </c>
      <c r="AD30" s="450">
        <f>IFERROR(ROUND(INDEX('CBI - BASELINE'!$G$213:$BC$213, MATCH(RESULT_TABLES!$D30, 'CBI - BASELINE'!$G$59:$BC$59, 0)), -4), "")</f>
        <v>0</v>
      </c>
      <c r="AE30" s="451">
        <f t="shared" si="9"/>
        <v>3230000</v>
      </c>
      <c r="AF30" s="452">
        <f>IFERROR(ROUND(INDEX('CBI - BUILD_SCENARIO'!$G$270:$BC$270, MATCH(RESULT_TABLES!$D30, 'CBI - BUILD_SCENARIO'!$G$59:$BC$59, 0)), -4), "")</f>
        <v>3230000</v>
      </c>
      <c r="AG30" s="450">
        <f>IFERROR(ROUND(1-INDEX('CBI - BUILD_SCENARIO'!$G$299:$BC$299, MATCH(RESULT_TABLES!$D30, 'CBI - BUILD_SCENARIO'!$G$59:$BC$59, 0)), -4), "")</f>
        <v>0</v>
      </c>
      <c r="AH30" s="451">
        <f>IFERROR(ROUND(INDEX('CBI - BUILD_SCENARIO'!$G$300:$BC$300, MATCH(RESULT_TABLES!$D30, 'CBI - BUILD_SCENARIO'!$G$59:$BC$59, 0)), -4), "")</f>
        <v>920000</v>
      </c>
      <c r="AI30" s="452">
        <f ca="1">IFERROR(ROUND(INDEX('CBI - BUILD_SCENARIO'!$G$302:$BC$302, MATCH(RESULT_TABLES!$D30, 'CBI - BUILD_SCENARIO'!$G$59:$BC$59, 0)), -4), "")</f>
        <v>7660000</v>
      </c>
    </row>
    <row r="31" spans="4:35" s="453" customFormat="1" x14ac:dyDescent="0.25">
      <c r="D31" s="445">
        <v>16</v>
      </c>
      <c r="E31" s="446">
        <f>IFERROR(INDEX('CBI - BUILD_SCENARIO'!$G$60:$BC$60, MATCH(RESULT_TABLES!D31, 'CBI - BUILD_SCENARIO'!$G$59:$BC$59, 0)), "")</f>
        <v>2041</v>
      </c>
      <c r="F31" s="447">
        <f>IFERROR(ROUND(INDEX('CBI - BASELINE'!$G$160:$BC$160, MATCH(RESULT_TABLES!D31, 'CBI - BASELINE'!$G$59:$BC$59, 0)), -4), "")</f>
        <v>280000</v>
      </c>
      <c r="G31" s="448">
        <f>IFERROR(ROUND(INDEX('CBI - BUILD_SCENARIO'!$G$190:$BC$190, MATCH(RESULT_TABLES!D31, 'CBI - BUILD_SCENARIO'!$G$59:$BC$59, 0)), -4), "")</f>
        <v>2680000</v>
      </c>
      <c r="H31" s="449">
        <f t="shared" si="0"/>
        <v>2400000</v>
      </c>
      <c r="I31" s="447">
        <f>IFERROR(ROUND(INDEX('CBI - BASELINE'!$G$162:$BC$162, MATCH(RESULT_TABLES!$D31, 'CBI - BASELINE'!$G$59:$BC$59, 0)), -4), "")</f>
        <v>340000</v>
      </c>
      <c r="J31" s="448">
        <f>IFERROR(ROUND(INDEX('CBI - BUILD_SCENARIO'!$G$192:$BC$192, MATCH(RESULT_TABLES!$D31, 'CBI - BUILD_SCENARIO'!$G$59:$BC$59, 0)), -4), "")</f>
        <v>3120000</v>
      </c>
      <c r="K31" s="449">
        <f t="shared" si="8"/>
        <v>2780000</v>
      </c>
      <c r="L31" s="450">
        <f>IFERROR(ROUND(INDEX('CBI - BASELINE'!$G$178:$BC$178, MATCH(RESULT_TABLES!$D31, 'CBI - BASELINE'!$G$59:$BC$59, 0)), -4), "")</f>
        <v>20000</v>
      </c>
      <c r="M31" s="451">
        <f>IFERROR(ROUND(INDEX('CBI - BUILD_SCENARIO'!$G$234:$BC$234, MATCH(RESULT_TABLES!$D31, 'CBI - BUILD_SCENARIO'!$G$59:$BC$59, 0)), -4), "")</f>
        <v>160000</v>
      </c>
      <c r="N31" s="452">
        <f t="shared" si="1"/>
        <v>140000</v>
      </c>
      <c r="O31" s="450">
        <f>IFERROR(ROUND(INDEX('CBI - BASELINE'!$G$185:$BC$185, MATCH(RESULT_TABLES!$D31, 'CBI - BASELINE'!$G$59:$BC$59, 0)), -4), "")</f>
        <v>170000</v>
      </c>
      <c r="P31" s="451">
        <f>IFERROR(ROUND(INDEX('CBI - BUILD_SCENARIO'!$G$241:$BC$241, MATCH(RESULT_TABLES!$D31, 'CBI - BUILD_SCENARIO'!$G$59:$BC$59, 0)), -4), "")</f>
        <v>1360000</v>
      </c>
      <c r="Q31" s="452">
        <f t="shared" si="2"/>
        <v>1190000</v>
      </c>
      <c r="R31" s="450">
        <f>IFERROR(ROUND(INDEX('CBI - BASELINE'!$G$192:$BC$192, MATCH(RESULT_TABLES!$D31, 'CBI - BASELINE'!$G$59:$BC$59, 0)), -4), "")</f>
        <v>180000</v>
      </c>
      <c r="S31" s="451">
        <f>IFERROR(ROUND(INDEX('CBI - BUILD_SCENARIO'!$G$248:$BC$248, MATCH(RESULT_TABLES!$D31, 'CBI - BUILD_SCENARIO'!$G$59:$BC$59, 0)), -4), "")</f>
        <v>1590000</v>
      </c>
      <c r="T31" s="452">
        <f t="shared" si="3"/>
        <v>1410000</v>
      </c>
      <c r="U31" s="450">
        <f>IFERROR(ROUND(INDEX('CBI - BASELINE'!$G$197:$BC$197, MATCH(RESULT_TABLES!$D31, 'CBI - BASELINE'!$G$59:$BC$59, 0)), -4), "")</f>
        <v>0</v>
      </c>
      <c r="V31" s="451">
        <f>IFERROR(ROUND(INDEX('CBI - BUILD_SCENARIO'!$G$253:$BC$253, MATCH(RESULT_TABLES!$D31, 'CBI - BUILD_SCENARIO'!$G$59:$BC$59, 0)), -4), "")</f>
        <v>510000</v>
      </c>
      <c r="W31" s="452">
        <f t="shared" si="4"/>
        <v>510000</v>
      </c>
      <c r="X31" s="450">
        <f>IFERROR(ROUND(INDEX('CBI - BASELINE'!$G$202:$BC$202, MATCH(RESULT_TABLES!$D31, 'CBI - BASELINE'!$G$59:$BC$59, 0)), -4), "")</f>
        <v>20000</v>
      </c>
      <c r="Y31" s="451">
        <f>IFERROR(ROUND(INDEX('CBI - BUILD_SCENARIO'!$G$258:$BC$258, MATCH(RESULT_TABLES!$D31, 'CBI - BUILD_SCENARIO'!$G$59:$BC$59, 0)), -4), "")</f>
        <v>200000</v>
      </c>
      <c r="Z31" s="452">
        <f t="shared" si="5"/>
        <v>180000</v>
      </c>
      <c r="AA31" s="450">
        <f>IF(D31&gt;0, ROUND(UPFRONTS!$F$90, -4), "")</f>
        <v>0</v>
      </c>
      <c r="AB31" s="451">
        <f>IF(D31&gt;0,ROUND(1-UPFRONTS!$O$90, -4), "")</f>
        <v>-10000</v>
      </c>
      <c r="AC31" s="452">
        <f t="shared" si="6"/>
        <v>-10000</v>
      </c>
      <c r="AD31" s="450">
        <f>IFERROR(ROUND(INDEX('CBI - BASELINE'!$G$213:$BC$213, MATCH(RESULT_TABLES!$D31, 'CBI - BASELINE'!$G$59:$BC$59, 0)), -4), "")</f>
        <v>0</v>
      </c>
      <c r="AE31" s="451">
        <f t="shared" si="9"/>
        <v>3430000</v>
      </c>
      <c r="AF31" s="452">
        <f>IFERROR(ROUND(INDEX('CBI - BUILD_SCENARIO'!$G$270:$BC$270, MATCH(RESULT_TABLES!$D31, 'CBI - BUILD_SCENARIO'!$G$59:$BC$59, 0)), -4), "")</f>
        <v>3430000</v>
      </c>
      <c r="AG31" s="450">
        <f>IFERROR(ROUND(1-INDEX('CBI - BUILD_SCENARIO'!$G$299:$BC$299, MATCH(RESULT_TABLES!$D31, 'CBI - BUILD_SCENARIO'!$G$59:$BC$59, 0)), -4), "")</f>
        <v>0</v>
      </c>
      <c r="AH31" s="451">
        <f>IFERROR(ROUND(INDEX('CBI - BUILD_SCENARIO'!$G$300:$BC$300, MATCH(RESULT_TABLES!$D31, 'CBI - BUILD_SCENARIO'!$G$59:$BC$59, 0)), -4), "")</f>
        <v>910000</v>
      </c>
      <c r="AI31" s="452">
        <f ca="1">IFERROR(ROUND(INDEX('CBI - BUILD_SCENARIO'!$G$302:$BC$302, MATCH(RESULT_TABLES!$D31, 'CBI - BUILD_SCENARIO'!$G$59:$BC$59, 0)), -4), "")</f>
        <v>8570000</v>
      </c>
    </row>
    <row r="32" spans="4:35" s="453" customFormat="1" x14ac:dyDescent="0.25">
      <c r="D32" s="445">
        <v>17</v>
      </c>
      <c r="E32" s="446">
        <f>IFERROR(INDEX('CBI - BUILD_SCENARIO'!$G$60:$BC$60, MATCH(RESULT_TABLES!D32, 'CBI - BUILD_SCENARIO'!$G$59:$BC$59, 0)), "")</f>
        <v>2042</v>
      </c>
      <c r="F32" s="447">
        <f>IFERROR(ROUND(INDEX('CBI - BASELINE'!$G$160:$BC$160, MATCH(RESULT_TABLES!D32, 'CBI - BASELINE'!$G$59:$BC$59, 0)), -4), "")</f>
        <v>290000</v>
      </c>
      <c r="G32" s="448">
        <f>IFERROR(ROUND(INDEX('CBI - BUILD_SCENARIO'!$G$190:$BC$190, MATCH(RESULT_TABLES!D32, 'CBI - BUILD_SCENARIO'!$G$59:$BC$59, 0)), -4), "")</f>
        <v>2840000</v>
      </c>
      <c r="H32" s="449">
        <f t="shared" si="0"/>
        <v>2550000</v>
      </c>
      <c r="I32" s="447">
        <f>IFERROR(ROUND(INDEX('CBI - BASELINE'!$G$162:$BC$162, MATCH(RESULT_TABLES!$D32, 'CBI - BASELINE'!$G$59:$BC$59, 0)), -4), "")</f>
        <v>350000</v>
      </c>
      <c r="J32" s="448">
        <f>IFERROR(ROUND(INDEX('CBI - BUILD_SCENARIO'!$G$192:$BC$192, MATCH(RESULT_TABLES!$D32, 'CBI - BUILD_SCENARIO'!$G$59:$BC$59, 0)), -4), "")</f>
        <v>3320000</v>
      </c>
      <c r="K32" s="449">
        <f t="shared" si="8"/>
        <v>2970000</v>
      </c>
      <c r="L32" s="450">
        <f>IFERROR(ROUND(INDEX('CBI - BASELINE'!$G$178:$BC$178, MATCH(RESULT_TABLES!$D32, 'CBI - BASELINE'!$G$59:$BC$59, 0)), -4), "")</f>
        <v>20000</v>
      </c>
      <c r="M32" s="451">
        <f>IFERROR(ROUND(INDEX('CBI - BUILD_SCENARIO'!$G$234:$BC$234, MATCH(RESULT_TABLES!$D32, 'CBI - BUILD_SCENARIO'!$G$59:$BC$59, 0)), -4), "")</f>
        <v>170000</v>
      </c>
      <c r="N32" s="452">
        <f t="shared" si="1"/>
        <v>150000</v>
      </c>
      <c r="O32" s="450">
        <f>IFERROR(ROUND(INDEX('CBI - BASELINE'!$G$185:$BC$185, MATCH(RESULT_TABLES!$D32, 'CBI - BASELINE'!$G$59:$BC$59, 0)), -4), "")</f>
        <v>170000</v>
      </c>
      <c r="P32" s="451">
        <f>IFERROR(ROUND(INDEX('CBI - BUILD_SCENARIO'!$G$241:$BC$241, MATCH(RESULT_TABLES!$D32, 'CBI - BUILD_SCENARIO'!$G$59:$BC$59, 0)), -4), "")</f>
        <v>1440000</v>
      </c>
      <c r="Q32" s="452">
        <f t="shared" si="2"/>
        <v>1270000</v>
      </c>
      <c r="R32" s="450">
        <f>IFERROR(ROUND(INDEX('CBI - BASELINE'!$G$192:$BC$192, MATCH(RESULT_TABLES!$D32, 'CBI - BASELINE'!$G$59:$BC$59, 0)), -4), "")</f>
        <v>180000</v>
      </c>
      <c r="S32" s="451">
        <f>IFERROR(ROUND(INDEX('CBI - BUILD_SCENARIO'!$G$248:$BC$248, MATCH(RESULT_TABLES!$D32, 'CBI - BUILD_SCENARIO'!$G$59:$BC$59, 0)), -4), "")</f>
        <v>1690000</v>
      </c>
      <c r="T32" s="452">
        <f t="shared" si="3"/>
        <v>1510000</v>
      </c>
      <c r="U32" s="450">
        <f>IFERROR(ROUND(INDEX('CBI - BASELINE'!$G$197:$BC$197, MATCH(RESULT_TABLES!$D32, 'CBI - BASELINE'!$G$59:$BC$59, 0)), -4), "")</f>
        <v>0</v>
      </c>
      <c r="V32" s="451">
        <f>IFERROR(ROUND(INDEX('CBI - BUILD_SCENARIO'!$G$253:$BC$253, MATCH(RESULT_TABLES!$D32, 'CBI - BUILD_SCENARIO'!$G$59:$BC$59, 0)), -4), "")</f>
        <v>510000</v>
      </c>
      <c r="W32" s="452">
        <f t="shared" si="4"/>
        <v>510000</v>
      </c>
      <c r="X32" s="450">
        <f>IFERROR(ROUND(INDEX('CBI - BASELINE'!$G$202:$BC$202, MATCH(RESULT_TABLES!$D32, 'CBI - BASELINE'!$G$59:$BC$59, 0)), -4), "")</f>
        <v>20000</v>
      </c>
      <c r="Y32" s="451">
        <f>IFERROR(ROUND(INDEX('CBI - BUILD_SCENARIO'!$G$258:$BC$258, MATCH(RESULT_TABLES!$D32, 'CBI - BUILD_SCENARIO'!$G$59:$BC$59, 0)), -4), "")</f>
        <v>220000</v>
      </c>
      <c r="Z32" s="452">
        <f t="shared" si="5"/>
        <v>200000</v>
      </c>
      <c r="AA32" s="450">
        <f>IF(D32&gt;0, ROUND(UPFRONTS!$F$90, -4), "")</f>
        <v>0</v>
      </c>
      <c r="AB32" s="451">
        <f>IF(D32&gt;0,ROUND(1-UPFRONTS!$O$90, -4), "")</f>
        <v>-10000</v>
      </c>
      <c r="AC32" s="452">
        <f t="shared" si="6"/>
        <v>-10000</v>
      </c>
      <c r="AD32" s="450">
        <f>IFERROR(ROUND(INDEX('CBI - BASELINE'!$G$213:$BC$213, MATCH(RESULT_TABLES!$D32, 'CBI - BASELINE'!$G$59:$BC$59, 0)), -4), "")</f>
        <v>0</v>
      </c>
      <c r="AE32" s="451">
        <f t="shared" si="9"/>
        <v>3640000</v>
      </c>
      <c r="AF32" s="452">
        <f>IFERROR(ROUND(INDEX('CBI - BUILD_SCENARIO'!$G$270:$BC$270, MATCH(RESULT_TABLES!$D32, 'CBI - BUILD_SCENARIO'!$G$59:$BC$59, 0)), -4), "")</f>
        <v>3640000</v>
      </c>
      <c r="AG32" s="450">
        <f>IFERROR(ROUND(1-INDEX('CBI - BUILD_SCENARIO'!$G$299:$BC$299, MATCH(RESULT_TABLES!$D32, 'CBI - BUILD_SCENARIO'!$G$59:$BC$59, 0)), -4), "")</f>
        <v>0</v>
      </c>
      <c r="AH32" s="451">
        <f>IFERROR(ROUND(INDEX('CBI - BUILD_SCENARIO'!$G$300:$BC$300, MATCH(RESULT_TABLES!$D32, 'CBI - BUILD_SCENARIO'!$G$59:$BC$59, 0)), -4), "")</f>
        <v>910000</v>
      </c>
      <c r="AI32" s="452">
        <f ca="1">IFERROR(ROUND(INDEX('CBI - BUILD_SCENARIO'!$G$302:$BC$302, MATCH(RESULT_TABLES!$D32, 'CBI - BUILD_SCENARIO'!$G$59:$BC$59, 0)), -4), "")</f>
        <v>9480000</v>
      </c>
    </row>
    <row r="33" spans="4:35" s="453" customFormat="1" x14ac:dyDescent="0.25">
      <c r="D33" s="445">
        <v>18</v>
      </c>
      <c r="E33" s="446">
        <f>IFERROR(INDEX('CBI - BUILD_SCENARIO'!$G$60:$BC$60, MATCH(RESULT_TABLES!D33, 'CBI - BUILD_SCENARIO'!$G$59:$BC$59, 0)), "")</f>
        <v>2043</v>
      </c>
      <c r="F33" s="447">
        <f>IFERROR(ROUND(INDEX('CBI - BASELINE'!$G$160:$BC$160, MATCH(RESULT_TABLES!D33, 'CBI - BASELINE'!$G$59:$BC$59, 0)), -4), "")</f>
        <v>290000</v>
      </c>
      <c r="G33" s="448">
        <f>IFERROR(ROUND(INDEX('CBI - BUILD_SCENARIO'!$G$190:$BC$190, MATCH(RESULT_TABLES!D33, 'CBI - BUILD_SCENARIO'!$G$59:$BC$59, 0)), -4), "")</f>
        <v>3010000</v>
      </c>
      <c r="H33" s="449">
        <f t="shared" si="0"/>
        <v>2720000</v>
      </c>
      <c r="I33" s="447">
        <f>IFERROR(ROUND(INDEX('CBI - BASELINE'!$G$162:$BC$162, MATCH(RESULT_TABLES!$D33, 'CBI - BASELINE'!$G$59:$BC$59, 0)), -4), "")</f>
        <v>350000</v>
      </c>
      <c r="J33" s="448">
        <f>IFERROR(ROUND(INDEX('CBI - BUILD_SCENARIO'!$G$192:$BC$192, MATCH(RESULT_TABLES!$D33, 'CBI - BUILD_SCENARIO'!$G$59:$BC$59, 0)), -4), "")</f>
        <v>3510000</v>
      </c>
      <c r="K33" s="449">
        <f t="shared" si="8"/>
        <v>3160000</v>
      </c>
      <c r="L33" s="450">
        <f>IFERROR(ROUND(INDEX('CBI - BASELINE'!$G$178:$BC$178, MATCH(RESULT_TABLES!$D33, 'CBI - BASELINE'!$G$59:$BC$59, 0)), -4), "")</f>
        <v>20000</v>
      </c>
      <c r="M33" s="451">
        <f>IFERROR(ROUND(INDEX('CBI - BUILD_SCENARIO'!$G$234:$BC$234, MATCH(RESULT_TABLES!$D33, 'CBI - BUILD_SCENARIO'!$G$59:$BC$59, 0)), -4), "")</f>
        <v>190000</v>
      </c>
      <c r="N33" s="452">
        <f t="shared" si="1"/>
        <v>170000</v>
      </c>
      <c r="O33" s="450">
        <f>IFERROR(ROUND(INDEX('CBI - BASELINE'!$G$185:$BC$185, MATCH(RESULT_TABLES!$D33, 'CBI - BASELINE'!$G$59:$BC$59, 0)), -4), "")</f>
        <v>170000</v>
      </c>
      <c r="P33" s="451">
        <f>IFERROR(ROUND(INDEX('CBI - BUILD_SCENARIO'!$G$241:$BC$241, MATCH(RESULT_TABLES!$D33, 'CBI - BUILD_SCENARIO'!$G$59:$BC$59, 0)), -4), "")</f>
        <v>1520000</v>
      </c>
      <c r="Q33" s="452">
        <f t="shared" si="2"/>
        <v>1350000</v>
      </c>
      <c r="R33" s="450">
        <f>IFERROR(ROUND(INDEX('CBI - BASELINE'!$G$192:$BC$192, MATCH(RESULT_TABLES!$D33, 'CBI - BASELINE'!$G$59:$BC$59, 0)), -4), "")</f>
        <v>180000</v>
      </c>
      <c r="S33" s="451">
        <f>IFERROR(ROUND(INDEX('CBI - BUILD_SCENARIO'!$G$248:$BC$248, MATCH(RESULT_TABLES!$D33, 'CBI - BUILD_SCENARIO'!$G$59:$BC$59, 0)), -4), "")</f>
        <v>1790000</v>
      </c>
      <c r="T33" s="452">
        <f t="shared" si="3"/>
        <v>1610000</v>
      </c>
      <c r="U33" s="450">
        <f>IFERROR(ROUND(INDEX('CBI - BASELINE'!$G$197:$BC$197, MATCH(RESULT_TABLES!$D33, 'CBI - BASELINE'!$G$59:$BC$59, 0)), -4), "")</f>
        <v>0</v>
      </c>
      <c r="V33" s="451">
        <f>IFERROR(ROUND(INDEX('CBI - BUILD_SCENARIO'!$G$253:$BC$253, MATCH(RESULT_TABLES!$D33, 'CBI - BUILD_SCENARIO'!$G$59:$BC$59, 0)), -4), "")</f>
        <v>510000</v>
      </c>
      <c r="W33" s="452">
        <f t="shared" si="4"/>
        <v>510000</v>
      </c>
      <c r="X33" s="450">
        <f>IFERROR(ROUND(INDEX('CBI - BASELINE'!$G$202:$BC$202, MATCH(RESULT_TABLES!$D33, 'CBI - BASELINE'!$G$59:$BC$59, 0)), -4), "")</f>
        <v>20000</v>
      </c>
      <c r="Y33" s="451">
        <f>IFERROR(ROUND(INDEX('CBI - BUILD_SCENARIO'!$G$258:$BC$258, MATCH(RESULT_TABLES!$D33, 'CBI - BUILD_SCENARIO'!$G$59:$BC$59, 0)), -4), "")</f>
        <v>230000</v>
      </c>
      <c r="Z33" s="452">
        <f t="shared" si="5"/>
        <v>210000</v>
      </c>
      <c r="AA33" s="450">
        <f>IF(D33&gt;0, ROUND(UPFRONTS!$F$90, -4), "")</f>
        <v>0</v>
      </c>
      <c r="AB33" s="451">
        <f>IF(D33&gt;0,ROUND(1-UPFRONTS!$O$90, -4), "")</f>
        <v>-10000</v>
      </c>
      <c r="AC33" s="452">
        <f t="shared" si="6"/>
        <v>-10000</v>
      </c>
      <c r="AD33" s="450">
        <f>IFERROR(ROUND(INDEX('CBI - BASELINE'!$G$213:$BC$213, MATCH(RESULT_TABLES!$D33, 'CBI - BASELINE'!$G$59:$BC$59, 0)), -4), "")</f>
        <v>0</v>
      </c>
      <c r="AE33" s="451">
        <f t="shared" si="9"/>
        <v>3840000</v>
      </c>
      <c r="AF33" s="452">
        <f>IFERROR(ROUND(INDEX('CBI - BUILD_SCENARIO'!$G$270:$BC$270, MATCH(RESULT_TABLES!$D33, 'CBI - BUILD_SCENARIO'!$G$59:$BC$59, 0)), -4), "")</f>
        <v>3840000</v>
      </c>
      <c r="AG33" s="450">
        <f>IFERROR(ROUND(1-INDEX('CBI - BUILD_SCENARIO'!$G$299:$BC$299, MATCH(RESULT_TABLES!$D33, 'CBI - BUILD_SCENARIO'!$G$59:$BC$59, 0)), -4), "")</f>
        <v>0</v>
      </c>
      <c r="AH33" s="451">
        <f>IFERROR(ROUND(INDEX('CBI - BUILD_SCENARIO'!$G$300:$BC$300, MATCH(RESULT_TABLES!$D33, 'CBI - BUILD_SCENARIO'!$G$59:$BC$59, 0)), -4), "")</f>
        <v>900000</v>
      </c>
      <c r="AI33" s="452">
        <f ca="1">IFERROR(ROUND(INDEX('CBI - BUILD_SCENARIO'!$G$302:$BC$302, MATCH(RESULT_TABLES!$D33, 'CBI - BUILD_SCENARIO'!$G$59:$BC$59, 0)), -4), "")</f>
        <v>10380000</v>
      </c>
    </row>
    <row r="34" spans="4:35" s="453" customFormat="1" x14ac:dyDescent="0.25">
      <c r="D34" s="445">
        <v>19</v>
      </c>
      <c r="E34" s="446">
        <f>IFERROR(INDEX('CBI - BUILD_SCENARIO'!$G$60:$BC$60, MATCH(RESULT_TABLES!D34, 'CBI - BUILD_SCENARIO'!$G$59:$BC$59, 0)), "")</f>
        <v>2044</v>
      </c>
      <c r="F34" s="447">
        <f>IFERROR(ROUND(INDEX('CBI - BASELINE'!$G$160:$BC$160, MATCH(RESULT_TABLES!D34, 'CBI - BASELINE'!$G$59:$BC$59, 0)), -4), "")</f>
        <v>290000</v>
      </c>
      <c r="G34" s="448">
        <f>IFERROR(ROUND(INDEX('CBI - BUILD_SCENARIO'!$G$190:$BC$190, MATCH(RESULT_TABLES!D34, 'CBI - BUILD_SCENARIO'!$G$59:$BC$59, 0)), -4), "")</f>
        <v>3180000</v>
      </c>
      <c r="H34" s="449">
        <f t="shared" si="0"/>
        <v>2890000</v>
      </c>
      <c r="I34" s="447">
        <f>IFERROR(ROUND(INDEX('CBI - BASELINE'!$G$162:$BC$162, MATCH(RESULT_TABLES!$D34, 'CBI - BASELINE'!$G$59:$BC$59, 0)), -4), "")</f>
        <v>350000</v>
      </c>
      <c r="J34" s="448">
        <f>IFERROR(ROUND(INDEX('CBI - BUILD_SCENARIO'!$G$192:$BC$192, MATCH(RESULT_TABLES!$D34, 'CBI - BUILD_SCENARIO'!$G$59:$BC$59, 0)), -4), "")</f>
        <v>3710000</v>
      </c>
      <c r="K34" s="449">
        <f t="shared" si="8"/>
        <v>3360000</v>
      </c>
      <c r="L34" s="450">
        <f>IFERROR(ROUND(INDEX('CBI - BASELINE'!$G$178:$BC$178, MATCH(RESULT_TABLES!$D34, 'CBI - BASELINE'!$G$59:$BC$59, 0)), -4), "")</f>
        <v>20000</v>
      </c>
      <c r="M34" s="451">
        <f>IFERROR(ROUND(INDEX('CBI - BUILD_SCENARIO'!$G$234:$BC$234, MATCH(RESULT_TABLES!$D34, 'CBI - BUILD_SCENARIO'!$G$59:$BC$59, 0)), -4), "")</f>
        <v>200000</v>
      </c>
      <c r="N34" s="452">
        <f t="shared" si="1"/>
        <v>180000</v>
      </c>
      <c r="O34" s="450">
        <f>IFERROR(ROUND(INDEX('CBI - BASELINE'!$G$185:$BC$185, MATCH(RESULT_TABLES!$D34, 'CBI - BASELINE'!$G$59:$BC$59, 0)), -4), "")</f>
        <v>170000</v>
      </c>
      <c r="P34" s="451">
        <f>IFERROR(ROUND(INDEX('CBI - BUILD_SCENARIO'!$G$241:$BC$241, MATCH(RESULT_TABLES!$D34, 'CBI - BUILD_SCENARIO'!$G$59:$BC$59, 0)), -4), "")</f>
        <v>1610000</v>
      </c>
      <c r="Q34" s="452">
        <f t="shared" si="2"/>
        <v>1440000</v>
      </c>
      <c r="R34" s="450">
        <f>IFERROR(ROUND(INDEX('CBI - BASELINE'!$G$192:$BC$192, MATCH(RESULT_TABLES!$D34, 'CBI - BASELINE'!$G$59:$BC$59, 0)), -4), "")</f>
        <v>180000</v>
      </c>
      <c r="S34" s="451">
        <f>IFERROR(ROUND(INDEX('CBI - BUILD_SCENARIO'!$G$248:$BC$248, MATCH(RESULT_TABLES!$D34, 'CBI - BUILD_SCENARIO'!$G$59:$BC$59, 0)), -4), "")</f>
        <v>1890000</v>
      </c>
      <c r="T34" s="452">
        <f t="shared" si="3"/>
        <v>1710000</v>
      </c>
      <c r="U34" s="450">
        <f>IFERROR(ROUND(INDEX('CBI - BASELINE'!$G$197:$BC$197, MATCH(RESULT_TABLES!$D34, 'CBI - BASELINE'!$G$59:$BC$59, 0)), -4), "")</f>
        <v>0</v>
      </c>
      <c r="V34" s="451">
        <f>IFERROR(ROUND(INDEX('CBI - BUILD_SCENARIO'!$G$253:$BC$253, MATCH(RESULT_TABLES!$D34, 'CBI - BUILD_SCENARIO'!$G$59:$BC$59, 0)), -4), "")</f>
        <v>510000</v>
      </c>
      <c r="W34" s="452">
        <f t="shared" si="4"/>
        <v>510000</v>
      </c>
      <c r="X34" s="450">
        <f>IFERROR(ROUND(INDEX('CBI - BASELINE'!$G$202:$BC$202, MATCH(RESULT_TABLES!$D34, 'CBI - BASELINE'!$G$59:$BC$59, 0)), -4), "")</f>
        <v>20000</v>
      </c>
      <c r="Y34" s="451">
        <f>IFERROR(ROUND(INDEX('CBI - BUILD_SCENARIO'!$G$258:$BC$258, MATCH(RESULT_TABLES!$D34, 'CBI - BUILD_SCENARIO'!$G$59:$BC$59, 0)), -4), "")</f>
        <v>240000</v>
      </c>
      <c r="Z34" s="452">
        <f t="shared" si="5"/>
        <v>220000</v>
      </c>
      <c r="AA34" s="450">
        <f>IF(D34&gt;0, ROUND(UPFRONTS!$F$90, -4), "")</f>
        <v>0</v>
      </c>
      <c r="AB34" s="451">
        <f>IF(D34&gt;0,ROUND(1-UPFRONTS!$O$90, -4), "")</f>
        <v>-10000</v>
      </c>
      <c r="AC34" s="452">
        <f t="shared" si="6"/>
        <v>-10000</v>
      </c>
      <c r="AD34" s="450">
        <f>IFERROR(ROUND(INDEX('CBI - BASELINE'!$G$213:$BC$213, MATCH(RESULT_TABLES!$D34, 'CBI - BASELINE'!$G$59:$BC$59, 0)), -4), "")</f>
        <v>0</v>
      </c>
      <c r="AE34" s="451">
        <f t="shared" si="9"/>
        <v>4050000</v>
      </c>
      <c r="AF34" s="452">
        <f>IFERROR(ROUND(INDEX('CBI - BUILD_SCENARIO'!$G$270:$BC$270, MATCH(RESULT_TABLES!$D34, 'CBI - BUILD_SCENARIO'!$G$59:$BC$59, 0)), -4), "")</f>
        <v>4050000</v>
      </c>
      <c r="AG34" s="450">
        <f>IFERROR(ROUND(1-INDEX('CBI - BUILD_SCENARIO'!$G$299:$BC$299, MATCH(RESULT_TABLES!$D34, 'CBI - BUILD_SCENARIO'!$G$59:$BC$59, 0)), -4), "")</f>
        <v>0</v>
      </c>
      <c r="AH34" s="451">
        <f>IFERROR(ROUND(INDEX('CBI - BUILD_SCENARIO'!$G$300:$BC$300, MATCH(RESULT_TABLES!$D34, 'CBI - BUILD_SCENARIO'!$G$59:$BC$59, 0)), -4), "")</f>
        <v>890000</v>
      </c>
      <c r="AI34" s="452">
        <f ca="1">IFERROR(ROUND(INDEX('CBI - BUILD_SCENARIO'!$G$302:$BC$302, MATCH(RESULT_TABLES!$D34, 'CBI - BUILD_SCENARIO'!$G$59:$BC$59, 0)), -4), "")</f>
        <v>11270000</v>
      </c>
    </row>
    <row r="35" spans="4:35" s="453" customFormat="1" ht="15.75" thickBot="1" x14ac:dyDescent="0.3">
      <c r="D35" s="454">
        <v>20</v>
      </c>
      <c r="E35" s="455">
        <f>IFERROR(INDEX('CBI - BUILD_SCENARIO'!$G$60:$BC$60, MATCH(RESULT_TABLES!D35, 'CBI - BUILD_SCENARIO'!$G$59:$BC$59, 0)), "")</f>
        <v>2045</v>
      </c>
      <c r="F35" s="456">
        <f>IFERROR(ROUND(INDEX('CBI - BASELINE'!$G$160:$BC$160, MATCH(RESULT_TABLES!D35, 'CBI - BASELINE'!$G$59:$BC$59, 0)), -4), "")</f>
        <v>290000</v>
      </c>
      <c r="G35" s="457">
        <f>IFERROR(ROUND(INDEX('CBI - BUILD_SCENARIO'!$G$190:$BC$190, MATCH(RESULT_TABLES!D35, 'CBI - BUILD_SCENARIO'!$G$59:$BC$59, 0)), -4), "")</f>
        <v>3350000</v>
      </c>
      <c r="H35" s="449">
        <f t="shared" si="0"/>
        <v>3060000</v>
      </c>
      <c r="I35" s="456">
        <f>IFERROR(ROUND(INDEX('CBI - BASELINE'!$G$162:$BC$162, MATCH(RESULT_TABLES!$D35, 'CBI - BASELINE'!$G$59:$BC$59, 0)), -4), "")</f>
        <v>350000</v>
      </c>
      <c r="J35" s="457">
        <f>IFERROR(ROUND(INDEX('CBI - BUILD_SCENARIO'!$G$192:$BC$192, MATCH(RESULT_TABLES!$D35, 'CBI - BUILD_SCENARIO'!$G$59:$BC$59, 0)), -4), "")</f>
        <v>3910000</v>
      </c>
      <c r="K35" s="458">
        <f t="shared" si="8"/>
        <v>3560000</v>
      </c>
      <c r="L35" s="459">
        <f>IFERROR(ROUND(INDEX('CBI - BASELINE'!$G$178:$BC$178, MATCH(RESULT_TABLES!$D35, 'CBI - BASELINE'!$G$59:$BC$59, 0)), -4), "")</f>
        <v>20000</v>
      </c>
      <c r="M35" s="460">
        <f>IFERROR(ROUND(INDEX('CBI - BUILD_SCENARIO'!$G$234:$BC$234, MATCH(RESULT_TABLES!$D35, 'CBI - BUILD_SCENARIO'!$G$59:$BC$59, 0)), -4), "")</f>
        <v>210000</v>
      </c>
      <c r="N35" s="461">
        <f t="shared" si="1"/>
        <v>190000</v>
      </c>
      <c r="O35" s="459">
        <f>IFERROR(ROUND(INDEX('CBI - BASELINE'!$G$185:$BC$185, MATCH(RESULT_TABLES!$D35, 'CBI - BASELINE'!$G$59:$BC$59, 0)), -4), "")</f>
        <v>170000</v>
      </c>
      <c r="P35" s="460">
        <f>IFERROR(ROUND(INDEX('CBI - BUILD_SCENARIO'!$G$241:$BC$241, MATCH(RESULT_TABLES!$D35, 'CBI - BUILD_SCENARIO'!$G$59:$BC$59, 0)), -4), "")</f>
        <v>1690000</v>
      </c>
      <c r="Q35" s="461">
        <f t="shared" si="2"/>
        <v>1520000</v>
      </c>
      <c r="R35" s="459">
        <f>IFERROR(ROUND(INDEX('CBI - BASELINE'!$G$192:$BC$192, MATCH(RESULT_TABLES!$D35, 'CBI - BASELINE'!$G$59:$BC$59, 0)), -4), "")</f>
        <v>180000</v>
      </c>
      <c r="S35" s="460">
        <f>IFERROR(ROUND(INDEX('CBI - BUILD_SCENARIO'!$G$248:$BC$248, MATCH(RESULT_TABLES!$D35, 'CBI - BUILD_SCENARIO'!$G$59:$BC$59, 0)), -4), "")</f>
        <v>1990000</v>
      </c>
      <c r="T35" s="461">
        <f t="shared" si="3"/>
        <v>1810000</v>
      </c>
      <c r="U35" s="459">
        <f>IFERROR(ROUND(INDEX('CBI - BASELINE'!$G$197:$BC$197, MATCH(RESULT_TABLES!$D35, 'CBI - BASELINE'!$G$59:$BC$59, 0)), -4), "")</f>
        <v>0</v>
      </c>
      <c r="V35" s="460">
        <f>IFERROR(ROUND(INDEX('CBI - BUILD_SCENARIO'!$G$253:$BC$253, MATCH(RESULT_TABLES!$D35, 'CBI - BUILD_SCENARIO'!$G$59:$BC$59, 0)), -4), "")</f>
        <v>510000</v>
      </c>
      <c r="W35" s="461">
        <f t="shared" si="4"/>
        <v>510000</v>
      </c>
      <c r="X35" s="459">
        <f>IFERROR(ROUND(INDEX('CBI - BASELINE'!$G$202:$BC$202, MATCH(RESULT_TABLES!$D35, 'CBI - BASELINE'!$G$59:$BC$59, 0)), -4), "")</f>
        <v>20000</v>
      </c>
      <c r="Y35" s="460">
        <f>IFERROR(ROUND(INDEX('CBI - BUILD_SCENARIO'!$G$258:$BC$258, MATCH(RESULT_TABLES!$D35, 'CBI - BUILD_SCENARIO'!$G$59:$BC$59, 0)), -4), "")</f>
        <v>250000</v>
      </c>
      <c r="Z35" s="461">
        <f t="shared" si="5"/>
        <v>230000</v>
      </c>
      <c r="AA35" s="459">
        <f>IF(D35&gt;0, ROUND(UPFRONTS!$F$90, -4), "")</f>
        <v>0</v>
      </c>
      <c r="AB35" s="460">
        <f>IF(D35&gt;0,ROUND(1-UPFRONTS!$O$90, -4), "")</f>
        <v>-10000</v>
      </c>
      <c r="AC35" s="461">
        <f t="shared" si="6"/>
        <v>-10000</v>
      </c>
      <c r="AD35" s="459">
        <f>IFERROR(ROUND(INDEX('CBI - BASELINE'!$G$213:$BC$213, MATCH(RESULT_TABLES!$D35, 'CBI - BASELINE'!$G$59:$BC$59, 0)), -4), "")</f>
        <v>0</v>
      </c>
      <c r="AE35" s="460">
        <f t="shared" si="9"/>
        <v>6030000</v>
      </c>
      <c r="AF35" s="461">
        <f>IFERROR(ROUND(INDEX('CBI - BUILD_SCENARIO'!$G$270:$BC$270, MATCH(RESULT_TABLES!$D35, 'CBI - BUILD_SCENARIO'!$G$59:$BC$59, 0)), -4), "")</f>
        <v>6030000</v>
      </c>
      <c r="AG35" s="459">
        <f>IFERROR(ROUND(1-INDEX('CBI - BUILD_SCENARIO'!$G$299:$BC$299, MATCH(RESULT_TABLES!$D35, 'CBI - BUILD_SCENARIO'!$G$59:$BC$59, 0)), -4), "")</f>
        <v>0</v>
      </c>
      <c r="AH35" s="460">
        <f>IFERROR(ROUND(INDEX('CBI - BUILD_SCENARIO'!$G$300:$BC$300, MATCH(RESULT_TABLES!$D35, 'CBI - BUILD_SCENARIO'!$G$59:$BC$59, 0)), -4), "")</f>
        <v>1230000</v>
      </c>
      <c r="AI35" s="461">
        <f ca="1">IFERROR(ROUND(INDEX('CBI - BUILD_SCENARIO'!$G$302:$BC$302, MATCH(RESULT_TABLES!$D35, 'CBI - BUILD_SCENARIO'!$G$59:$BC$59, 0)), -4), "")</f>
        <v>12490000</v>
      </c>
    </row>
    <row r="36" spans="4:35" s="421" customFormat="1" x14ac:dyDescent="0.25">
      <c r="D36" s="462" t="s">
        <v>651</v>
      </c>
      <c r="F36" s="463"/>
      <c r="G36" s="463"/>
      <c r="H36" s="463">
        <f>SUM(H7:H35)</f>
        <v>30950000</v>
      </c>
      <c r="K36" s="463">
        <f>SUM(K7:K35)</f>
        <v>35970000</v>
      </c>
      <c r="L36" s="464"/>
      <c r="M36" s="464"/>
      <c r="N36" s="464">
        <f>SUM(N7:N35)</f>
        <v>1810000</v>
      </c>
      <c r="O36" s="464"/>
      <c r="P36" s="464"/>
      <c r="Q36" s="464">
        <f>SUM(Q7:Q35)</f>
        <v>15390000</v>
      </c>
      <c r="R36" s="464"/>
      <c r="S36" s="464"/>
      <c r="T36" s="464">
        <f>SUM(T7:T35)</f>
        <v>18310000</v>
      </c>
      <c r="U36" s="464"/>
      <c r="V36" s="464"/>
      <c r="W36" s="464">
        <f>SUM(W7:W35)</f>
        <v>10200000</v>
      </c>
      <c r="X36" s="464"/>
      <c r="Y36" s="464"/>
      <c r="Z36" s="464">
        <f>SUM(Z7:Z35)</f>
        <v>2360000</v>
      </c>
      <c r="AA36" s="464"/>
      <c r="AB36" s="464"/>
      <c r="AC36" s="464">
        <f>SUM(AC7:AC35)</f>
        <v>-200000</v>
      </c>
      <c r="AF36" s="464">
        <f ca="1">SUM(AF7:AF35)</f>
        <v>49670000</v>
      </c>
      <c r="AI36" s="464">
        <f ca="1">AI35</f>
        <v>12490000</v>
      </c>
    </row>
  </sheetData>
  <mergeCells count="11">
    <mergeCell ref="R5:T5"/>
    <mergeCell ref="D5:E5"/>
    <mergeCell ref="F5:H5"/>
    <mergeCell ref="I5:K5"/>
    <mergeCell ref="L5:N5"/>
    <mergeCell ref="O5:Q5"/>
    <mergeCell ref="U5:W5"/>
    <mergeCell ref="X5:Z5"/>
    <mergeCell ref="AA5:AC5"/>
    <mergeCell ref="AD5:AF5"/>
    <mergeCell ref="AG5:AI5"/>
  </mergeCells>
  <pageMargins left="0.7" right="0.7" top="0.75" bottom="0.75" header="0.3" footer="0.3"/>
  <pageSetup orientation="portrait" horizontalDpi="300" verticalDpi="0" copies="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AB9"/>
  <sheetViews>
    <sheetView workbookViewId="0"/>
  </sheetViews>
  <sheetFormatPr defaultColWidth="8.85546875" defaultRowHeight="15" x14ac:dyDescent="0.25"/>
  <cols>
    <col min="2" max="3" width="9.140625" style="187"/>
  </cols>
  <sheetData>
    <row r="2" spans="2:28" x14ac:dyDescent="0.25">
      <c r="B2" s="186" t="s">
        <v>881</v>
      </c>
      <c r="C2" s="186" t="s">
        <v>683</v>
      </c>
      <c r="D2" s="186" t="s">
        <v>722</v>
      </c>
      <c r="E2" s="186" t="s">
        <v>765</v>
      </c>
    </row>
    <row r="3" spans="2:28" x14ac:dyDescent="0.25">
      <c r="B3" s="186" t="s">
        <v>882</v>
      </c>
      <c r="C3" s="186" t="s">
        <v>687</v>
      </c>
      <c r="D3" s="186" t="s">
        <v>690</v>
      </c>
      <c r="E3" s="186" t="s">
        <v>692</v>
      </c>
      <c r="F3" s="186" t="s">
        <v>694</v>
      </c>
      <c r="G3" s="186" t="s">
        <v>696</v>
      </c>
      <c r="H3" s="186" t="s">
        <v>698</v>
      </c>
    </row>
    <row r="4" spans="2:28" x14ac:dyDescent="0.25">
      <c r="B4" s="186" t="s">
        <v>883</v>
      </c>
      <c r="C4" s="186" t="s">
        <v>700</v>
      </c>
      <c r="D4" s="186" t="s">
        <v>702</v>
      </c>
      <c r="E4" s="186" t="s">
        <v>704</v>
      </c>
      <c r="F4" s="186" t="s">
        <v>734</v>
      </c>
      <c r="G4" s="186" t="s">
        <v>736</v>
      </c>
      <c r="H4" s="186" t="s">
        <v>738</v>
      </c>
      <c r="I4" s="186" t="s">
        <v>740</v>
      </c>
      <c r="J4" s="186" t="s">
        <v>742</v>
      </c>
      <c r="K4" s="186" t="s">
        <v>744</v>
      </c>
      <c r="L4" s="186" t="s">
        <v>704</v>
      </c>
      <c r="M4" s="186" t="s">
        <v>809</v>
      </c>
      <c r="N4" s="186" t="s">
        <v>811</v>
      </c>
      <c r="O4" s="186" t="s">
        <v>813</v>
      </c>
      <c r="P4" s="186" t="s">
        <v>815</v>
      </c>
      <c r="Q4" s="186" t="s">
        <v>817</v>
      </c>
      <c r="R4" s="186" t="s">
        <v>819</v>
      </c>
      <c r="S4" s="186" t="s">
        <v>821</v>
      </c>
      <c r="T4" s="186" t="s">
        <v>823</v>
      </c>
      <c r="U4" s="186" t="s">
        <v>825</v>
      </c>
      <c r="V4" s="186" t="s">
        <v>827</v>
      </c>
    </row>
    <row r="5" spans="2:28" x14ac:dyDescent="0.25">
      <c r="B5" s="186" t="s">
        <v>884</v>
      </c>
      <c r="C5" s="186" t="s">
        <v>706</v>
      </c>
      <c r="D5" s="186" t="s">
        <v>708</v>
      </c>
      <c r="E5" s="186" t="s">
        <v>710</v>
      </c>
      <c r="F5" s="186" t="s">
        <v>712</v>
      </c>
      <c r="G5" s="186" t="s">
        <v>720</v>
      </c>
      <c r="H5" s="186" t="s">
        <v>746</v>
      </c>
      <c r="I5" s="186" t="s">
        <v>748</v>
      </c>
      <c r="J5" s="186" t="s">
        <v>750</v>
      </c>
      <c r="K5" s="186" t="s">
        <v>752</v>
      </c>
      <c r="L5" s="186" t="s">
        <v>754</v>
      </c>
      <c r="M5" s="186" t="s">
        <v>780</v>
      </c>
      <c r="N5" s="186" t="s">
        <v>782</v>
      </c>
      <c r="O5" s="186" t="s">
        <v>784</v>
      </c>
      <c r="P5" s="186" t="s">
        <v>786</v>
      </c>
      <c r="Q5" s="186" t="s">
        <v>788</v>
      </c>
      <c r="R5" s="186" t="s">
        <v>790</v>
      </c>
      <c r="S5" s="186" t="s">
        <v>792</v>
      </c>
      <c r="T5" s="186" t="s">
        <v>794</v>
      </c>
      <c r="U5" s="186" t="s">
        <v>796</v>
      </c>
      <c r="V5" s="186" t="s">
        <v>798</v>
      </c>
      <c r="W5" s="186" t="s">
        <v>800</v>
      </c>
      <c r="X5" s="186" t="s">
        <v>802</v>
      </c>
      <c r="Y5" s="186" t="s">
        <v>804</v>
      </c>
      <c r="Z5" s="186" t="s">
        <v>806</v>
      </c>
      <c r="AA5" s="186" t="s">
        <v>704</v>
      </c>
      <c r="AB5" s="186" t="s">
        <v>720</v>
      </c>
    </row>
    <row r="6" spans="2:28" x14ac:dyDescent="0.25">
      <c r="B6" s="186" t="s">
        <v>885</v>
      </c>
      <c r="C6" s="186" t="s">
        <v>714</v>
      </c>
      <c r="D6" s="186" t="s">
        <v>716</v>
      </c>
      <c r="E6" s="186" t="s">
        <v>718</v>
      </c>
      <c r="F6" s="186" t="s">
        <v>756</v>
      </c>
      <c r="G6" s="186" t="s">
        <v>758</v>
      </c>
      <c r="H6" s="186" t="s">
        <v>760</v>
      </c>
      <c r="I6" s="186" t="s">
        <v>762</v>
      </c>
      <c r="J6" s="186" t="s">
        <v>829</v>
      </c>
      <c r="K6" s="186" t="s">
        <v>831</v>
      </c>
      <c r="L6" s="186" t="s">
        <v>833</v>
      </c>
      <c r="M6" s="186" t="s">
        <v>835</v>
      </c>
    </row>
    <row r="7" spans="2:28" x14ac:dyDescent="0.25">
      <c r="B7" s="186" t="s">
        <v>886</v>
      </c>
      <c r="C7" s="186" t="s">
        <v>726</v>
      </c>
      <c r="D7" s="186" t="s">
        <v>728</v>
      </c>
      <c r="E7" s="186" t="s">
        <v>730</v>
      </c>
      <c r="F7" s="186" t="s">
        <v>732</v>
      </c>
    </row>
    <row r="8" spans="2:28" x14ac:dyDescent="0.25">
      <c r="B8" s="186" t="s">
        <v>887</v>
      </c>
      <c r="C8" s="186" t="s">
        <v>768</v>
      </c>
      <c r="D8" s="186" t="s">
        <v>770</v>
      </c>
      <c r="E8" s="186" t="s">
        <v>772</v>
      </c>
      <c r="F8" s="186" t="s">
        <v>774</v>
      </c>
      <c r="G8" s="186" t="s">
        <v>776</v>
      </c>
    </row>
    <row r="9" spans="2:28" x14ac:dyDescent="0.25">
      <c r="B9" s="186"/>
      <c r="C9" s="18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R5027"/>
  <sheetViews>
    <sheetView workbookViewId="0"/>
  </sheetViews>
  <sheetFormatPr defaultColWidth="9.140625" defaultRowHeight="13.5" x14ac:dyDescent="0.25"/>
  <cols>
    <col min="1" max="1" width="4.5703125" style="4" customWidth="1"/>
    <col min="2" max="4" width="9.140625" style="4"/>
    <col min="5" max="5" width="4.5703125" style="4" customWidth="1"/>
    <col min="6" max="6" width="16.42578125" style="4" customWidth="1"/>
    <col min="7" max="7" width="16.85546875" style="4" bestFit="1" customWidth="1"/>
    <col min="8" max="8" width="9.140625" style="4"/>
    <col min="9" max="9" width="13.140625" style="4" bestFit="1" customWidth="1"/>
    <col min="10" max="10" width="16.5703125" style="4" bestFit="1" customWidth="1"/>
    <col min="11" max="11" width="9.140625" style="4"/>
    <col min="12" max="12" width="13.140625" style="4" bestFit="1" customWidth="1"/>
    <col min="13" max="13" width="16.5703125" style="4" bestFit="1" customWidth="1"/>
    <col min="14" max="14" width="9.140625" style="4"/>
    <col min="15" max="15" width="13.140625" style="4" bestFit="1" customWidth="1"/>
    <col min="16" max="16" width="16.5703125" style="4" bestFit="1" customWidth="1"/>
    <col min="17" max="16384" width="9.140625" style="4"/>
  </cols>
  <sheetData>
    <row r="2" spans="2:18" ht="29.25" x14ac:dyDescent="0.35">
      <c r="F2" s="2" t="s">
        <v>157</v>
      </c>
    </row>
    <row r="3" spans="2:18" ht="17.25" x14ac:dyDescent="0.3">
      <c r="F3" s="3" t="str">
        <f>UPFRONTS!F4</f>
        <v>ALTA PLANNING + DESIGN</v>
      </c>
    </row>
    <row r="4" spans="2:18" ht="17.25" x14ac:dyDescent="0.3">
      <c r="F4" s="3" t="str">
        <f>UPFRONTS!F5</f>
        <v>2021 RAISE GRANT</v>
      </c>
    </row>
    <row r="5" spans="2:18" ht="16.5" x14ac:dyDescent="0.3">
      <c r="F5" s="1"/>
    </row>
    <row r="6" spans="2:18" x14ac:dyDescent="0.25">
      <c r="F6" s="5" t="s">
        <v>156</v>
      </c>
    </row>
    <row r="7" spans="2:18" x14ac:dyDescent="0.25">
      <c r="F7" s="684" t="s">
        <v>158</v>
      </c>
      <c r="G7" s="684"/>
      <c r="H7" s="684"/>
      <c r="I7" s="684"/>
      <c r="J7" s="684"/>
      <c r="K7" s="684"/>
      <c r="L7" s="684"/>
      <c r="M7" s="684"/>
      <c r="N7" s="684"/>
      <c r="O7" s="684"/>
      <c r="P7" s="684"/>
      <c r="Q7" s="684"/>
      <c r="R7" s="684"/>
    </row>
    <row r="8" spans="2:18" x14ac:dyDescent="0.25">
      <c r="F8" s="684"/>
      <c r="G8" s="684"/>
      <c r="H8" s="684"/>
      <c r="I8" s="684"/>
      <c r="J8" s="684"/>
      <c r="K8" s="684"/>
      <c r="L8" s="684"/>
      <c r="M8" s="684"/>
      <c r="N8" s="684"/>
      <c r="O8" s="684"/>
      <c r="P8" s="684"/>
      <c r="Q8" s="684"/>
      <c r="R8" s="684"/>
    </row>
    <row r="9" spans="2:18" x14ac:dyDescent="0.25">
      <c r="F9" s="684"/>
      <c r="G9" s="684"/>
      <c r="H9" s="684"/>
      <c r="I9" s="684"/>
      <c r="J9" s="684"/>
      <c r="K9" s="684"/>
      <c r="L9" s="684"/>
      <c r="M9" s="684"/>
      <c r="N9" s="684"/>
      <c r="O9" s="684"/>
      <c r="P9" s="684"/>
      <c r="Q9" s="684"/>
      <c r="R9" s="684"/>
    </row>
    <row r="10" spans="2:18" x14ac:dyDescent="0.25">
      <c r="F10" s="27"/>
    </row>
    <row r="11" spans="2:18" x14ac:dyDescent="0.25">
      <c r="F11" s="25">
        <f>COUNTA(F14:F5027)+13</f>
        <v>14</v>
      </c>
      <c r="G11" s="161" t="s">
        <v>66</v>
      </c>
      <c r="I11" s="25">
        <f>COUNTA(I14:I5027)+13</f>
        <v>14</v>
      </c>
      <c r="J11" s="161" t="s">
        <v>67</v>
      </c>
      <c r="L11" s="25">
        <f>COUNTA(L14:L5027)+13</f>
        <v>14</v>
      </c>
      <c r="M11" s="161" t="s">
        <v>68</v>
      </c>
      <c r="O11" s="25">
        <f>COUNTA(O14:O5027)+13</f>
        <v>14</v>
      </c>
      <c r="P11" s="161" t="s">
        <v>69</v>
      </c>
    </row>
    <row r="12" spans="2:18" x14ac:dyDescent="0.25">
      <c r="F12" s="45" t="s">
        <v>159</v>
      </c>
      <c r="G12" s="46" t="s">
        <v>160</v>
      </c>
      <c r="I12" s="45" t="s">
        <v>159</v>
      </c>
      <c r="J12" s="46" t="s">
        <v>160</v>
      </c>
      <c r="L12" s="45" t="s">
        <v>159</v>
      </c>
      <c r="M12" s="46" t="s">
        <v>160</v>
      </c>
      <c r="O12" s="45" t="s">
        <v>159</v>
      </c>
      <c r="P12" s="46" t="s">
        <v>160</v>
      </c>
    </row>
    <row r="13" spans="2:18" x14ac:dyDescent="0.25">
      <c r="F13" s="38" t="s">
        <v>137</v>
      </c>
      <c r="G13" s="26">
        <f ca="1">IF(ISERROR(SUM(INDIRECT("G"&amp;F11):G14)),"N/A",SUM((INDIRECT("G"&amp;F11):G14)))</f>
        <v>0</v>
      </c>
      <c r="I13" s="38" t="s">
        <v>137</v>
      </c>
      <c r="J13" s="26">
        <f ca="1">IF(ISERROR(SUM(INDIRECT("j"&amp;I11):J14)),"N/A",SUM((INDIRECT("j"&amp;I11):J14)))</f>
        <v>0</v>
      </c>
      <c r="L13" s="38" t="s">
        <v>137</v>
      </c>
      <c r="M13" s="26">
        <f ca="1">IF(ISERROR(SUM(INDIRECT("m"&amp;L11):M14)),"N/A",SUM((INDIRECT("m"&amp;L11):M14)))</f>
        <v>0</v>
      </c>
      <c r="O13" s="38" t="s">
        <v>137</v>
      </c>
      <c r="P13" s="26">
        <f ca="1">IF(ISERROR(SUM(INDIRECT("p"&amp;O11):P14)),"N/A",SUM((INDIRECT("p"&amp;O11):P14)))</f>
        <v>0</v>
      </c>
    </row>
    <row r="14" spans="2:18" ht="13.5" hidden="1" customHeight="1" x14ac:dyDescent="0.25">
      <c r="B14" s="160"/>
      <c r="C14" s="160"/>
      <c r="D14" s="160"/>
      <c r="F14" s="20">
        <v>0</v>
      </c>
      <c r="G14" s="39">
        <v>0</v>
      </c>
      <c r="I14" s="20">
        <v>0</v>
      </c>
      <c r="J14" s="39">
        <v>0</v>
      </c>
      <c r="L14" s="20">
        <v>0</v>
      </c>
      <c r="M14" s="39">
        <v>0</v>
      </c>
      <c r="O14" s="20">
        <v>0</v>
      </c>
      <c r="P14" s="39">
        <v>0</v>
      </c>
    </row>
    <row r="15" spans="2:18" x14ac:dyDescent="0.25">
      <c r="B15" s="645" t="s">
        <v>161</v>
      </c>
      <c r="C15" s="645"/>
      <c r="D15" s="645"/>
      <c r="F15" s="20"/>
      <c r="G15" s="39"/>
      <c r="I15" s="20"/>
      <c r="J15" s="39"/>
      <c r="L15" s="20"/>
      <c r="M15" s="39"/>
      <c r="O15" s="20"/>
      <c r="P15" s="39"/>
    </row>
    <row r="16" spans="2:18" x14ac:dyDescent="0.25">
      <c r="B16" s="645"/>
      <c r="C16" s="645"/>
      <c r="D16" s="645"/>
      <c r="F16" s="20"/>
      <c r="G16" s="39"/>
      <c r="I16" s="20"/>
      <c r="J16" s="39"/>
      <c r="L16" s="20"/>
      <c r="M16" s="39"/>
      <c r="O16" s="20"/>
      <c r="P16" s="39"/>
    </row>
    <row r="17" spans="2:16" x14ac:dyDescent="0.25">
      <c r="B17" s="645"/>
      <c r="C17" s="645"/>
      <c r="D17" s="645"/>
      <c r="F17" s="20"/>
      <c r="G17" s="39"/>
      <c r="I17" s="20"/>
      <c r="J17" s="39"/>
      <c r="L17" s="20"/>
      <c r="M17" s="39"/>
      <c r="O17" s="20"/>
      <c r="P17" s="39"/>
    </row>
    <row r="18" spans="2:16" x14ac:dyDescent="0.25">
      <c r="B18" s="645"/>
      <c r="C18" s="645"/>
      <c r="D18" s="645"/>
      <c r="F18" s="20"/>
      <c r="G18" s="39"/>
      <c r="I18" s="20"/>
      <c r="J18" s="39"/>
      <c r="L18" s="20"/>
      <c r="M18" s="39"/>
      <c r="O18" s="20"/>
      <c r="P18" s="39"/>
    </row>
    <row r="19" spans="2:16" x14ac:dyDescent="0.25">
      <c r="B19" s="645"/>
      <c r="C19" s="645"/>
      <c r="D19" s="645"/>
      <c r="F19" s="20"/>
      <c r="G19" s="39"/>
      <c r="I19" s="20"/>
      <c r="J19" s="39"/>
      <c r="L19" s="20"/>
      <c r="M19" s="39"/>
      <c r="O19" s="20"/>
      <c r="P19" s="39"/>
    </row>
    <row r="20" spans="2:16" x14ac:dyDescent="0.25">
      <c r="B20" s="645"/>
      <c r="C20" s="645"/>
      <c r="D20" s="645"/>
      <c r="F20" s="20"/>
      <c r="G20" s="39"/>
      <c r="I20" s="20"/>
      <c r="J20" s="39"/>
      <c r="L20" s="20"/>
      <c r="M20" s="39"/>
      <c r="O20" s="20"/>
      <c r="P20" s="39"/>
    </row>
    <row r="21" spans="2:16" x14ac:dyDescent="0.25">
      <c r="B21" s="645"/>
      <c r="C21" s="645"/>
      <c r="D21" s="645"/>
      <c r="F21" s="20"/>
      <c r="G21" s="39"/>
      <c r="I21" s="20"/>
      <c r="J21" s="39"/>
      <c r="L21" s="20"/>
      <c r="M21" s="39"/>
      <c r="O21" s="20"/>
      <c r="P21" s="39"/>
    </row>
    <row r="22" spans="2:16" x14ac:dyDescent="0.25">
      <c r="B22" s="645"/>
      <c r="C22" s="645"/>
      <c r="D22" s="645"/>
      <c r="F22" s="20"/>
      <c r="G22" s="39"/>
      <c r="I22" s="20"/>
      <c r="J22" s="39"/>
      <c r="L22" s="20"/>
      <c r="M22" s="39"/>
      <c r="O22" s="20"/>
      <c r="P22" s="39"/>
    </row>
    <row r="23" spans="2:16" x14ac:dyDescent="0.25">
      <c r="B23" s="645"/>
      <c r="C23" s="645"/>
      <c r="D23" s="645"/>
      <c r="F23" s="20"/>
      <c r="G23" s="39"/>
      <c r="I23" s="20"/>
      <c r="J23" s="39"/>
      <c r="L23" s="20"/>
      <c r="M23" s="39"/>
      <c r="O23" s="20"/>
      <c r="P23" s="39"/>
    </row>
    <row r="24" spans="2:16" x14ac:dyDescent="0.25">
      <c r="B24" s="645"/>
      <c r="C24" s="645"/>
      <c r="D24" s="645"/>
      <c r="F24" s="20"/>
      <c r="G24" s="39"/>
      <c r="I24" s="20"/>
      <c r="J24" s="39"/>
      <c r="L24" s="20"/>
      <c r="M24" s="39"/>
      <c r="O24" s="20"/>
      <c r="P24" s="39"/>
    </row>
    <row r="25" spans="2:16" x14ac:dyDescent="0.25">
      <c r="B25" s="645"/>
      <c r="C25" s="645"/>
      <c r="D25" s="645"/>
      <c r="F25" s="20"/>
      <c r="G25" s="39"/>
      <c r="I25" s="20"/>
      <c r="J25" s="39"/>
      <c r="L25" s="20"/>
      <c r="M25" s="39"/>
      <c r="O25" s="20"/>
      <c r="P25" s="39"/>
    </row>
    <row r="26" spans="2:16" x14ac:dyDescent="0.25">
      <c r="B26" s="645"/>
      <c r="C26" s="645"/>
      <c r="D26" s="645"/>
      <c r="F26" s="20"/>
      <c r="G26" s="39"/>
      <c r="I26" s="20"/>
      <c r="J26" s="39"/>
      <c r="L26" s="20"/>
      <c r="M26" s="39"/>
      <c r="O26" s="20"/>
      <c r="P26" s="39"/>
    </row>
    <row r="27" spans="2:16" x14ac:dyDescent="0.25">
      <c r="B27" s="645"/>
      <c r="C27" s="645"/>
      <c r="D27" s="645"/>
      <c r="F27" s="20"/>
      <c r="G27" s="39"/>
      <c r="I27" s="20"/>
      <c r="J27" s="39"/>
      <c r="L27" s="20"/>
      <c r="M27" s="39"/>
      <c r="O27" s="20"/>
      <c r="P27" s="39"/>
    </row>
    <row r="28" spans="2:16" x14ac:dyDescent="0.25">
      <c r="B28" s="645"/>
      <c r="C28" s="645"/>
      <c r="D28" s="645"/>
      <c r="F28" s="20"/>
      <c r="G28" s="39"/>
      <c r="I28" s="20"/>
      <c r="J28" s="39"/>
      <c r="L28" s="20"/>
      <c r="M28" s="39"/>
      <c r="O28" s="20"/>
      <c r="P28" s="39"/>
    </row>
    <row r="29" spans="2:16" x14ac:dyDescent="0.25">
      <c r="B29" s="645"/>
      <c r="C29" s="645"/>
      <c r="D29" s="645"/>
      <c r="F29" s="20"/>
      <c r="G29" s="39"/>
      <c r="I29" s="20"/>
      <c r="J29" s="39"/>
      <c r="L29" s="20"/>
      <c r="M29" s="39"/>
      <c r="O29" s="20"/>
      <c r="P29" s="39"/>
    </row>
    <row r="30" spans="2:16" x14ac:dyDescent="0.25">
      <c r="F30" s="23"/>
      <c r="G30" s="39" t="str">
        <f t="shared" ref="G30:G78" si="0">IF(F30="","",F30*0.04)</f>
        <v/>
      </c>
      <c r="I30" s="23"/>
      <c r="J30" s="39" t="str">
        <f t="shared" ref="J30:J78" si="1">IF(I30="","",I30*0.04)</f>
        <v/>
      </c>
      <c r="L30" s="23"/>
      <c r="M30" s="39" t="str">
        <f t="shared" ref="M30:M78" si="2">IF(L30="","",L30*0.04)</f>
        <v/>
      </c>
      <c r="O30" s="23"/>
      <c r="P30" s="39" t="str">
        <f t="shared" ref="P30:P78" si="3">IF(O30="","",O30*0.04)</f>
        <v/>
      </c>
    </row>
    <row r="31" spans="2:16" x14ac:dyDescent="0.25">
      <c r="F31" s="23"/>
      <c r="G31" s="39" t="str">
        <f t="shared" si="0"/>
        <v/>
      </c>
      <c r="I31" s="23"/>
      <c r="J31" s="39" t="str">
        <f t="shared" si="1"/>
        <v/>
      </c>
      <c r="L31" s="23"/>
      <c r="M31" s="39" t="str">
        <f t="shared" si="2"/>
        <v/>
      </c>
      <c r="O31" s="23"/>
      <c r="P31" s="39" t="str">
        <f t="shared" si="3"/>
        <v/>
      </c>
    </row>
    <row r="32" spans="2:16" x14ac:dyDescent="0.25">
      <c r="F32" s="23"/>
      <c r="G32" s="39" t="str">
        <f t="shared" si="0"/>
        <v/>
      </c>
      <c r="I32" s="23"/>
      <c r="J32" s="39" t="str">
        <f t="shared" si="1"/>
        <v/>
      </c>
      <c r="L32" s="23"/>
      <c r="M32" s="39" t="str">
        <f t="shared" si="2"/>
        <v/>
      </c>
      <c r="O32" s="23"/>
      <c r="P32" s="39" t="str">
        <f t="shared" si="3"/>
        <v/>
      </c>
    </row>
    <row r="33" spans="6:16" x14ac:dyDescent="0.25">
      <c r="F33" s="23"/>
      <c r="G33" s="39" t="str">
        <f t="shared" si="0"/>
        <v/>
      </c>
      <c r="I33" s="23"/>
      <c r="J33" s="39" t="str">
        <f t="shared" si="1"/>
        <v/>
      </c>
      <c r="L33" s="23"/>
      <c r="M33" s="39" t="str">
        <f t="shared" si="2"/>
        <v/>
      </c>
      <c r="O33" s="23"/>
      <c r="P33" s="39" t="str">
        <f t="shared" si="3"/>
        <v/>
      </c>
    </row>
    <row r="34" spans="6:16" x14ac:dyDescent="0.25">
      <c r="F34" s="23"/>
      <c r="G34" s="39" t="str">
        <f t="shared" si="0"/>
        <v/>
      </c>
      <c r="I34" s="23"/>
      <c r="J34" s="39" t="str">
        <f t="shared" si="1"/>
        <v/>
      </c>
      <c r="L34" s="23"/>
      <c r="M34" s="39" t="str">
        <f t="shared" si="2"/>
        <v/>
      </c>
      <c r="O34" s="23"/>
      <c r="P34" s="39" t="str">
        <f t="shared" si="3"/>
        <v/>
      </c>
    </row>
    <row r="35" spans="6:16" x14ac:dyDescent="0.25">
      <c r="F35" s="23"/>
      <c r="G35" s="39" t="str">
        <f t="shared" si="0"/>
        <v/>
      </c>
      <c r="I35" s="23"/>
      <c r="J35" s="39" t="str">
        <f t="shared" si="1"/>
        <v/>
      </c>
      <c r="L35" s="23"/>
      <c r="M35" s="39" t="str">
        <f t="shared" si="2"/>
        <v/>
      </c>
      <c r="O35" s="23"/>
      <c r="P35" s="39" t="str">
        <f t="shared" si="3"/>
        <v/>
      </c>
    </row>
    <row r="36" spans="6:16" x14ac:dyDescent="0.25">
      <c r="F36" s="23"/>
      <c r="G36" s="39" t="str">
        <f t="shared" si="0"/>
        <v/>
      </c>
      <c r="I36" s="23"/>
      <c r="J36" s="39" t="str">
        <f t="shared" si="1"/>
        <v/>
      </c>
      <c r="L36" s="23"/>
      <c r="M36" s="39" t="str">
        <f t="shared" si="2"/>
        <v/>
      </c>
      <c r="O36" s="23"/>
      <c r="P36" s="39" t="str">
        <f t="shared" si="3"/>
        <v/>
      </c>
    </row>
    <row r="37" spans="6:16" x14ac:dyDescent="0.25">
      <c r="F37" s="23"/>
      <c r="G37" s="39" t="str">
        <f t="shared" si="0"/>
        <v/>
      </c>
      <c r="I37" s="23"/>
      <c r="J37" s="39" t="str">
        <f t="shared" si="1"/>
        <v/>
      </c>
      <c r="L37" s="23"/>
      <c r="M37" s="39" t="str">
        <f t="shared" si="2"/>
        <v/>
      </c>
      <c r="O37" s="23"/>
      <c r="P37" s="39" t="str">
        <f t="shared" si="3"/>
        <v/>
      </c>
    </row>
    <row r="38" spans="6:16" x14ac:dyDescent="0.25">
      <c r="F38" s="23"/>
      <c r="G38" s="39" t="str">
        <f t="shared" si="0"/>
        <v/>
      </c>
      <c r="I38" s="23"/>
      <c r="J38" s="39" t="str">
        <f t="shared" si="1"/>
        <v/>
      </c>
      <c r="L38" s="23"/>
      <c r="M38" s="39" t="str">
        <f t="shared" si="2"/>
        <v/>
      </c>
      <c r="O38" s="23"/>
      <c r="P38" s="39" t="str">
        <f t="shared" si="3"/>
        <v/>
      </c>
    </row>
    <row r="39" spans="6:16" x14ac:dyDescent="0.25">
      <c r="F39" s="23"/>
      <c r="G39" s="39" t="str">
        <f t="shared" si="0"/>
        <v/>
      </c>
      <c r="I39" s="23"/>
      <c r="J39" s="39" t="str">
        <f t="shared" si="1"/>
        <v/>
      </c>
      <c r="L39" s="23"/>
      <c r="M39" s="39" t="str">
        <f t="shared" si="2"/>
        <v/>
      </c>
      <c r="O39" s="23"/>
      <c r="P39" s="39" t="str">
        <f t="shared" si="3"/>
        <v/>
      </c>
    </row>
    <row r="40" spans="6:16" x14ac:dyDescent="0.25">
      <c r="F40" s="23"/>
      <c r="G40" s="39" t="str">
        <f t="shared" si="0"/>
        <v/>
      </c>
      <c r="I40" s="23"/>
      <c r="J40" s="39" t="str">
        <f t="shared" si="1"/>
        <v/>
      </c>
      <c r="L40" s="23"/>
      <c r="M40" s="39" t="str">
        <f t="shared" si="2"/>
        <v/>
      </c>
      <c r="O40" s="23"/>
      <c r="P40" s="39" t="str">
        <f t="shared" si="3"/>
        <v/>
      </c>
    </row>
    <row r="41" spans="6:16" x14ac:dyDescent="0.25">
      <c r="F41" s="23"/>
      <c r="G41" s="39" t="str">
        <f t="shared" si="0"/>
        <v/>
      </c>
      <c r="I41" s="23"/>
      <c r="J41" s="39" t="str">
        <f t="shared" si="1"/>
        <v/>
      </c>
      <c r="L41" s="23"/>
      <c r="M41" s="39" t="str">
        <f t="shared" si="2"/>
        <v/>
      </c>
      <c r="O41" s="23"/>
      <c r="P41" s="39" t="str">
        <f t="shared" si="3"/>
        <v/>
      </c>
    </row>
    <row r="42" spans="6:16" x14ac:dyDescent="0.25">
      <c r="F42" s="23"/>
      <c r="G42" s="39" t="str">
        <f t="shared" si="0"/>
        <v/>
      </c>
      <c r="I42" s="23"/>
      <c r="J42" s="39" t="str">
        <f t="shared" si="1"/>
        <v/>
      </c>
      <c r="L42" s="23"/>
      <c r="M42" s="39" t="str">
        <f t="shared" si="2"/>
        <v/>
      </c>
      <c r="O42" s="23"/>
      <c r="P42" s="39" t="str">
        <f t="shared" si="3"/>
        <v/>
      </c>
    </row>
    <row r="43" spans="6:16" x14ac:dyDescent="0.25">
      <c r="F43" s="23"/>
      <c r="G43" s="39" t="str">
        <f t="shared" si="0"/>
        <v/>
      </c>
      <c r="I43" s="23"/>
      <c r="J43" s="39" t="str">
        <f t="shared" si="1"/>
        <v/>
      </c>
      <c r="L43" s="23"/>
      <c r="M43" s="39" t="str">
        <f t="shared" si="2"/>
        <v/>
      </c>
      <c r="O43" s="23"/>
      <c r="P43" s="39" t="str">
        <f t="shared" si="3"/>
        <v/>
      </c>
    </row>
    <row r="44" spans="6:16" x14ac:dyDescent="0.25">
      <c r="F44" s="23"/>
      <c r="G44" s="39" t="str">
        <f t="shared" si="0"/>
        <v/>
      </c>
      <c r="I44" s="23"/>
      <c r="J44" s="39" t="str">
        <f t="shared" si="1"/>
        <v/>
      </c>
      <c r="L44" s="23"/>
      <c r="M44" s="39" t="str">
        <f t="shared" si="2"/>
        <v/>
      </c>
      <c r="O44" s="23"/>
      <c r="P44" s="39" t="str">
        <f t="shared" si="3"/>
        <v/>
      </c>
    </row>
    <row r="45" spans="6:16" x14ac:dyDescent="0.25">
      <c r="F45" s="23"/>
      <c r="G45" s="39" t="str">
        <f t="shared" si="0"/>
        <v/>
      </c>
      <c r="I45" s="23"/>
      <c r="J45" s="39" t="str">
        <f t="shared" si="1"/>
        <v/>
      </c>
      <c r="L45" s="23"/>
      <c r="M45" s="39" t="str">
        <f t="shared" si="2"/>
        <v/>
      </c>
      <c r="O45" s="23"/>
      <c r="P45" s="39" t="str">
        <f t="shared" si="3"/>
        <v/>
      </c>
    </row>
    <row r="46" spans="6:16" x14ac:dyDescent="0.25">
      <c r="F46" s="23"/>
      <c r="G46" s="39" t="str">
        <f t="shared" si="0"/>
        <v/>
      </c>
      <c r="I46" s="23"/>
      <c r="J46" s="39" t="str">
        <f t="shared" si="1"/>
        <v/>
      </c>
      <c r="L46" s="23"/>
      <c r="M46" s="39" t="str">
        <f t="shared" si="2"/>
        <v/>
      </c>
      <c r="O46" s="23"/>
      <c r="P46" s="39" t="str">
        <f t="shared" si="3"/>
        <v/>
      </c>
    </row>
    <row r="47" spans="6:16" x14ac:dyDescent="0.25">
      <c r="F47" s="23"/>
      <c r="G47" s="39" t="str">
        <f t="shared" si="0"/>
        <v/>
      </c>
      <c r="I47" s="23"/>
      <c r="J47" s="39" t="str">
        <f t="shared" si="1"/>
        <v/>
      </c>
      <c r="L47" s="23"/>
      <c r="M47" s="39" t="str">
        <f t="shared" si="2"/>
        <v/>
      </c>
      <c r="O47" s="23"/>
      <c r="P47" s="39" t="str">
        <f t="shared" si="3"/>
        <v/>
      </c>
    </row>
    <row r="48" spans="6:16" x14ac:dyDescent="0.25">
      <c r="F48" s="23"/>
      <c r="G48" s="39" t="str">
        <f t="shared" si="0"/>
        <v/>
      </c>
      <c r="I48" s="23"/>
      <c r="J48" s="39" t="str">
        <f t="shared" si="1"/>
        <v/>
      </c>
      <c r="L48" s="23"/>
      <c r="M48" s="39" t="str">
        <f t="shared" si="2"/>
        <v/>
      </c>
      <c r="O48" s="23"/>
      <c r="P48" s="39" t="str">
        <f t="shared" si="3"/>
        <v/>
      </c>
    </row>
    <row r="49" spans="6:16" x14ac:dyDescent="0.25">
      <c r="F49" s="23"/>
      <c r="G49" s="39" t="str">
        <f t="shared" si="0"/>
        <v/>
      </c>
      <c r="I49" s="23"/>
      <c r="J49" s="39" t="str">
        <f t="shared" si="1"/>
        <v/>
      </c>
      <c r="L49" s="23"/>
      <c r="M49" s="39" t="str">
        <f t="shared" si="2"/>
        <v/>
      </c>
      <c r="O49" s="23"/>
      <c r="P49" s="39" t="str">
        <f t="shared" si="3"/>
        <v/>
      </c>
    </row>
    <row r="50" spans="6:16" x14ac:dyDescent="0.25">
      <c r="F50" s="23"/>
      <c r="G50" s="39" t="str">
        <f t="shared" si="0"/>
        <v/>
      </c>
      <c r="I50" s="23"/>
      <c r="J50" s="39" t="str">
        <f t="shared" si="1"/>
        <v/>
      </c>
      <c r="L50" s="23"/>
      <c r="M50" s="39" t="str">
        <f t="shared" si="2"/>
        <v/>
      </c>
      <c r="O50" s="23"/>
      <c r="P50" s="39" t="str">
        <f t="shared" si="3"/>
        <v/>
      </c>
    </row>
    <row r="51" spans="6:16" x14ac:dyDescent="0.25">
      <c r="F51" s="23"/>
      <c r="G51" s="39" t="str">
        <f t="shared" si="0"/>
        <v/>
      </c>
      <c r="I51" s="23"/>
      <c r="J51" s="39" t="str">
        <f t="shared" si="1"/>
        <v/>
      </c>
      <c r="L51" s="23"/>
      <c r="M51" s="39" t="str">
        <f t="shared" si="2"/>
        <v/>
      </c>
      <c r="O51" s="23"/>
      <c r="P51" s="39" t="str">
        <f t="shared" si="3"/>
        <v/>
      </c>
    </row>
    <row r="52" spans="6:16" x14ac:dyDescent="0.25">
      <c r="F52" s="23"/>
      <c r="G52" s="39" t="str">
        <f t="shared" si="0"/>
        <v/>
      </c>
      <c r="I52" s="23"/>
      <c r="J52" s="39" t="str">
        <f t="shared" si="1"/>
        <v/>
      </c>
      <c r="L52" s="23"/>
      <c r="M52" s="39" t="str">
        <f t="shared" si="2"/>
        <v/>
      </c>
      <c r="O52" s="23"/>
      <c r="P52" s="39" t="str">
        <f t="shared" si="3"/>
        <v/>
      </c>
    </row>
    <row r="53" spans="6:16" x14ac:dyDescent="0.25">
      <c r="F53" s="23"/>
      <c r="G53" s="39" t="str">
        <f t="shared" si="0"/>
        <v/>
      </c>
      <c r="I53" s="23"/>
      <c r="J53" s="39" t="str">
        <f t="shared" si="1"/>
        <v/>
      </c>
      <c r="L53" s="23"/>
      <c r="M53" s="39" t="str">
        <f t="shared" si="2"/>
        <v/>
      </c>
      <c r="O53" s="23"/>
      <c r="P53" s="39" t="str">
        <f t="shared" si="3"/>
        <v/>
      </c>
    </row>
    <row r="54" spans="6:16" x14ac:dyDescent="0.25">
      <c r="F54" s="23"/>
      <c r="G54" s="39" t="str">
        <f t="shared" si="0"/>
        <v/>
      </c>
      <c r="I54" s="23"/>
      <c r="J54" s="39" t="str">
        <f t="shared" si="1"/>
        <v/>
      </c>
      <c r="L54" s="23"/>
      <c r="M54" s="39" t="str">
        <f t="shared" si="2"/>
        <v/>
      </c>
      <c r="O54" s="23"/>
      <c r="P54" s="39" t="str">
        <f t="shared" si="3"/>
        <v/>
      </c>
    </row>
    <row r="55" spans="6:16" x14ac:dyDescent="0.25">
      <c r="F55" s="23"/>
      <c r="G55" s="39" t="str">
        <f t="shared" si="0"/>
        <v/>
      </c>
      <c r="I55" s="23"/>
      <c r="J55" s="39" t="str">
        <f t="shared" si="1"/>
        <v/>
      </c>
      <c r="L55" s="23"/>
      <c r="M55" s="39" t="str">
        <f t="shared" si="2"/>
        <v/>
      </c>
      <c r="O55" s="23"/>
      <c r="P55" s="39" t="str">
        <f t="shared" si="3"/>
        <v/>
      </c>
    </row>
    <row r="56" spans="6:16" x14ac:dyDescent="0.25">
      <c r="F56" s="23"/>
      <c r="G56" s="39" t="str">
        <f t="shared" si="0"/>
        <v/>
      </c>
      <c r="I56" s="23"/>
      <c r="J56" s="39" t="str">
        <f t="shared" si="1"/>
        <v/>
      </c>
      <c r="L56" s="23"/>
      <c r="M56" s="39" t="str">
        <f t="shared" si="2"/>
        <v/>
      </c>
      <c r="O56" s="23"/>
      <c r="P56" s="39" t="str">
        <f t="shared" si="3"/>
        <v/>
      </c>
    </row>
    <row r="57" spans="6:16" x14ac:dyDescent="0.25">
      <c r="F57" s="23"/>
      <c r="G57" s="39" t="str">
        <f t="shared" si="0"/>
        <v/>
      </c>
      <c r="I57" s="23"/>
      <c r="J57" s="39" t="str">
        <f t="shared" si="1"/>
        <v/>
      </c>
      <c r="L57" s="23"/>
      <c r="M57" s="39" t="str">
        <f t="shared" si="2"/>
        <v/>
      </c>
      <c r="O57" s="23"/>
      <c r="P57" s="39" t="str">
        <f t="shared" si="3"/>
        <v/>
      </c>
    </row>
    <row r="58" spans="6:16" x14ac:dyDescent="0.25">
      <c r="F58" s="23"/>
      <c r="G58" s="39" t="str">
        <f t="shared" si="0"/>
        <v/>
      </c>
      <c r="I58" s="23"/>
      <c r="J58" s="39" t="str">
        <f t="shared" si="1"/>
        <v/>
      </c>
      <c r="L58" s="23"/>
      <c r="M58" s="39" t="str">
        <f t="shared" si="2"/>
        <v/>
      </c>
      <c r="O58" s="23"/>
      <c r="P58" s="39" t="str">
        <f t="shared" si="3"/>
        <v/>
      </c>
    </row>
    <row r="59" spans="6:16" x14ac:dyDescent="0.25">
      <c r="F59" s="23"/>
      <c r="G59" s="39" t="str">
        <f t="shared" si="0"/>
        <v/>
      </c>
      <c r="I59" s="23"/>
      <c r="J59" s="39" t="str">
        <f t="shared" si="1"/>
        <v/>
      </c>
      <c r="L59" s="23"/>
      <c r="M59" s="39" t="str">
        <f t="shared" si="2"/>
        <v/>
      </c>
      <c r="O59" s="23"/>
      <c r="P59" s="39" t="str">
        <f t="shared" si="3"/>
        <v/>
      </c>
    </row>
    <row r="60" spans="6:16" x14ac:dyDescent="0.25">
      <c r="F60" s="23"/>
      <c r="G60" s="39" t="str">
        <f t="shared" si="0"/>
        <v/>
      </c>
      <c r="I60" s="23"/>
      <c r="J60" s="39" t="str">
        <f t="shared" si="1"/>
        <v/>
      </c>
      <c r="L60" s="23"/>
      <c r="M60" s="39" t="str">
        <f t="shared" si="2"/>
        <v/>
      </c>
      <c r="O60" s="23"/>
      <c r="P60" s="39" t="str">
        <f t="shared" si="3"/>
        <v/>
      </c>
    </row>
    <row r="61" spans="6:16" x14ac:dyDescent="0.25">
      <c r="F61" s="23"/>
      <c r="G61" s="39" t="str">
        <f t="shared" si="0"/>
        <v/>
      </c>
      <c r="I61" s="23"/>
      <c r="J61" s="39" t="str">
        <f t="shared" si="1"/>
        <v/>
      </c>
      <c r="L61" s="23"/>
      <c r="M61" s="39" t="str">
        <f t="shared" si="2"/>
        <v/>
      </c>
      <c r="O61" s="23"/>
      <c r="P61" s="39" t="str">
        <f t="shared" si="3"/>
        <v/>
      </c>
    </row>
    <row r="62" spans="6:16" x14ac:dyDescent="0.25">
      <c r="F62" s="23"/>
      <c r="G62" s="39" t="str">
        <f t="shared" si="0"/>
        <v/>
      </c>
      <c r="I62" s="23"/>
      <c r="J62" s="39" t="str">
        <f t="shared" si="1"/>
        <v/>
      </c>
      <c r="L62" s="23"/>
      <c r="M62" s="39" t="str">
        <f t="shared" si="2"/>
        <v/>
      </c>
      <c r="O62" s="23"/>
      <c r="P62" s="39" t="str">
        <f t="shared" si="3"/>
        <v/>
      </c>
    </row>
    <row r="63" spans="6:16" x14ac:dyDescent="0.25">
      <c r="F63" s="23"/>
      <c r="G63" s="39" t="str">
        <f t="shared" si="0"/>
        <v/>
      </c>
      <c r="I63" s="23"/>
      <c r="J63" s="39" t="str">
        <f t="shared" si="1"/>
        <v/>
      </c>
      <c r="L63" s="23"/>
      <c r="M63" s="39" t="str">
        <f t="shared" si="2"/>
        <v/>
      </c>
      <c r="O63" s="23"/>
      <c r="P63" s="39" t="str">
        <f t="shared" si="3"/>
        <v/>
      </c>
    </row>
    <row r="64" spans="6:16" x14ac:dyDescent="0.25">
      <c r="F64" s="23"/>
      <c r="G64" s="39" t="str">
        <f t="shared" si="0"/>
        <v/>
      </c>
      <c r="I64" s="23"/>
      <c r="J64" s="39" t="str">
        <f t="shared" si="1"/>
        <v/>
      </c>
      <c r="L64" s="23"/>
      <c r="M64" s="39" t="str">
        <f t="shared" si="2"/>
        <v/>
      </c>
      <c r="O64" s="23"/>
      <c r="P64" s="39" t="str">
        <f t="shared" si="3"/>
        <v/>
      </c>
    </row>
    <row r="65" spans="6:16" x14ac:dyDescent="0.25">
      <c r="F65" s="23"/>
      <c r="G65" s="39" t="str">
        <f t="shared" si="0"/>
        <v/>
      </c>
      <c r="I65" s="23"/>
      <c r="J65" s="39" t="str">
        <f t="shared" si="1"/>
        <v/>
      </c>
      <c r="L65" s="23"/>
      <c r="M65" s="39" t="str">
        <f t="shared" si="2"/>
        <v/>
      </c>
      <c r="O65" s="23"/>
      <c r="P65" s="39" t="str">
        <f t="shared" si="3"/>
        <v/>
      </c>
    </row>
    <row r="66" spans="6:16" x14ac:dyDescent="0.25">
      <c r="F66" s="23"/>
      <c r="G66" s="39" t="str">
        <f t="shared" si="0"/>
        <v/>
      </c>
      <c r="I66" s="23"/>
      <c r="J66" s="39" t="str">
        <f t="shared" si="1"/>
        <v/>
      </c>
      <c r="L66" s="23"/>
      <c r="M66" s="39" t="str">
        <f t="shared" si="2"/>
        <v/>
      </c>
      <c r="O66" s="23"/>
      <c r="P66" s="39" t="str">
        <f t="shared" si="3"/>
        <v/>
      </c>
    </row>
    <row r="67" spans="6:16" x14ac:dyDescent="0.25">
      <c r="F67" s="23"/>
      <c r="G67" s="39" t="str">
        <f t="shared" si="0"/>
        <v/>
      </c>
      <c r="I67" s="23"/>
      <c r="J67" s="39" t="str">
        <f t="shared" si="1"/>
        <v/>
      </c>
      <c r="L67" s="23"/>
      <c r="M67" s="39" t="str">
        <f t="shared" si="2"/>
        <v/>
      </c>
      <c r="O67" s="23"/>
      <c r="P67" s="39" t="str">
        <f t="shared" si="3"/>
        <v/>
      </c>
    </row>
    <row r="68" spans="6:16" x14ac:dyDescent="0.25">
      <c r="F68" s="23"/>
      <c r="G68" s="39" t="str">
        <f t="shared" si="0"/>
        <v/>
      </c>
      <c r="I68" s="23"/>
      <c r="J68" s="39" t="str">
        <f t="shared" si="1"/>
        <v/>
      </c>
      <c r="L68" s="23"/>
      <c r="M68" s="39" t="str">
        <f t="shared" si="2"/>
        <v/>
      </c>
      <c r="O68" s="23"/>
      <c r="P68" s="39" t="str">
        <f t="shared" si="3"/>
        <v/>
      </c>
    </row>
    <row r="69" spans="6:16" x14ac:dyDescent="0.25">
      <c r="F69" s="23"/>
      <c r="G69" s="39" t="str">
        <f t="shared" si="0"/>
        <v/>
      </c>
      <c r="I69" s="23"/>
      <c r="J69" s="39" t="str">
        <f t="shared" si="1"/>
        <v/>
      </c>
      <c r="L69" s="23"/>
      <c r="M69" s="39" t="str">
        <f t="shared" si="2"/>
        <v/>
      </c>
      <c r="O69" s="23"/>
      <c r="P69" s="39" t="str">
        <f t="shared" si="3"/>
        <v/>
      </c>
    </row>
    <row r="70" spans="6:16" x14ac:dyDescent="0.25">
      <c r="F70" s="23"/>
      <c r="G70" s="39" t="str">
        <f t="shared" si="0"/>
        <v/>
      </c>
      <c r="I70" s="23"/>
      <c r="J70" s="39" t="str">
        <f t="shared" si="1"/>
        <v/>
      </c>
      <c r="L70" s="23"/>
      <c r="M70" s="39" t="str">
        <f t="shared" si="2"/>
        <v/>
      </c>
      <c r="O70" s="23"/>
      <c r="P70" s="39" t="str">
        <f t="shared" si="3"/>
        <v/>
      </c>
    </row>
    <row r="71" spans="6:16" x14ac:dyDescent="0.25">
      <c r="F71" s="23"/>
      <c r="G71" s="39" t="str">
        <f t="shared" si="0"/>
        <v/>
      </c>
      <c r="I71" s="23"/>
      <c r="J71" s="39" t="str">
        <f t="shared" si="1"/>
        <v/>
      </c>
      <c r="L71" s="23"/>
      <c r="M71" s="39" t="str">
        <f t="shared" si="2"/>
        <v/>
      </c>
      <c r="O71" s="23"/>
      <c r="P71" s="39" t="str">
        <f t="shared" si="3"/>
        <v/>
      </c>
    </row>
    <row r="72" spans="6:16" x14ac:dyDescent="0.25">
      <c r="F72" s="23"/>
      <c r="G72" s="39" t="str">
        <f t="shared" si="0"/>
        <v/>
      </c>
      <c r="I72" s="23"/>
      <c r="J72" s="39" t="str">
        <f t="shared" si="1"/>
        <v/>
      </c>
      <c r="L72" s="23"/>
      <c r="M72" s="39" t="str">
        <f t="shared" si="2"/>
        <v/>
      </c>
      <c r="O72" s="23"/>
      <c r="P72" s="39" t="str">
        <f t="shared" si="3"/>
        <v/>
      </c>
    </row>
    <row r="73" spans="6:16" x14ac:dyDescent="0.25">
      <c r="F73" s="23"/>
      <c r="G73" s="39" t="str">
        <f t="shared" si="0"/>
        <v/>
      </c>
      <c r="I73" s="23"/>
      <c r="J73" s="39" t="str">
        <f t="shared" si="1"/>
        <v/>
      </c>
      <c r="L73" s="23"/>
      <c r="M73" s="39" t="str">
        <f t="shared" si="2"/>
        <v/>
      </c>
      <c r="O73" s="23"/>
      <c r="P73" s="39" t="str">
        <f t="shared" si="3"/>
        <v/>
      </c>
    </row>
    <row r="74" spans="6:16" x14ac:dyDescent="0.25">
      <c r="F74" s="23"/>
      <c r="G74" s="39" t="str">
        <f t="shared" si="0"/>
        <v/>
      </c>
      <c r="I74" s="23"/>
      <c r="J74" s="39" t="str">
        <f t="shared" si="1"/>
        <v/>
      </c>
      <c r="L74" s="23"/>
      <c r="M74" s="39" t="str">
        <f t="shared" si="2"/>
        <v/>
      </c>
      <c r="O74" s="23"/>
      <c r="P74" s="39" t="str">
        <f t="shared" si="3"/>
        <v/>
      </c>
    </row>
    <row r="75" spans="6:16" x14ac:dyDescent="0.25">
      <c r="F75" s="23"/>
      <c r="G75" s="39" t="str">
        <f t="shared" si="0"/>
        <v/>
      </c>
      <c r="I75" s="23"/>
      <c r="J75" s="39" t="str">
        <f t="shared" si="1"/>
        <v/>
      </c>
      <c r="L75" s="23"/>
      <c r="M75" s="39" t="str">
        <f t="shared" si="2"/>
        <v/>
      </c>
      <c r="O75" s="23"/>
      <c r="P75" s="39" t="str">
        <f t="shared" si="3"/>
        <v/>
      </c>
    </row>
    <row r="76" spans="6:16" x14ac:dyDescent="0.25">
      <c r="F76" s="23"/>
      <c r="G76" s="39" t="str">
        <f t="shared" si="0"/>
        <v/>
      </c>
      <c r="I76" s="23"/>
      <c r="J76" s="39" t="str">
        <f t="shared" si="1"/>
        <v/>
      </c>
      <c r="L76" s="23"/>
      <c r="M76" s="39" t="str">
        <f t="shared" si="2"/>
        <v/>
      </c>
      <c r="O76" s="23"/>
      <c r="P76" s="39" t="str">
        <f t="shared" si="3"/>
        <v/>
      </c>
    </row>
    <row r="77" spans="6:16" x14ac:dyDescent="0.25">
      <c r="F77" s="23"/>
      <c r="G77" s="39" t="str">
        <f t="shared" si="0"/>
        <v/>
      </c>
      <c r="I77" s="23"/>
      <c r="J77" s="39" t="str">
        <f t="shared" si="1"/>
        <v/>
      </c>
      <c r="L77" s="23"/>
      <c r="M77" s="39" t="str">
        <f t="shared" si="2"/>
        <v/>
      </c>
      <c r="O77" s="23"/>
      <c r="P77" s="39" t="str">
        <f t="shared" si="3"/>
        <v/>
      </c>
    </row>
    <row r="78" spans="6:16" x14ac:dyDescent="0.25">
      <c r="F78" s="23"/>
      <c r="G78" s="39" t="str">
        <f t="shared" si="0"/>
        <v/>
      </c>
      <c r="I78" s="23"/>
      <c r="J78" s="39" t="str">
        <f t="shared" si="1"/>
        <v/>
      </c>
      <c r="L78" s="23"/>
      <c r="M78" s="39" t="str">
        <f t="shared" si="2"/>
        <v/>
      </c>
      <c r="O78" s="23"/>
      <c r="P78" s="39" t="str">
        <f t="shared" si="3"/>
        <v/>
      </c>
    </row>
    <row r="79" spans="6:16" x14ac:dyDescent="0.25">
      <c r="F79" s="23"/>
      <c r="G79" s="39" t="str">
        <f t="shared" ref="G79:G142" si="4">IF(F79="","",F79*0.04)</f>
        <v/>
      </c>
      <c r="I79" s="23"/>
      <c r="J79" s="39" t="str">
        <f t="shared" ref="J79:J142" si="5">IF(I79="","",I79*0.04)</f>
        <v/>
      </c>
      <c r="L79" s="23"/>
      <c r="M79" s="39" t="str">
        <f t="shared" ref="M79:M142" si="6">IF(L79="","",L79*0.04)</f>
        <v/>
      </c>
      <c r="O79" s="23"/>
      <c r="P79" s="39" t="str">
        <f t="shared" ref="P79:P142" si="7">IF(O79="","",O79*0.04)</f>
        <v/>
      </c>
    </row>
    <row r="80" spans="6:16" x14ac:dyDescent="0.25">
      <c r="F80" s="23"/>
      <c r="G80" s="39" t="str">
        <f t="shared" si="4"/>
        <v/>
      </c>
      <c r="I80" s="23"/>
      <c r="J80" s="39" t="str">
        <f t="shared" si="5"/>
        <v/>
      </c>
      <c r="L80" s="23"/>
      <c r="M80" s="39" t="str">
        <f t="shared" si="6"/>
        <v/>
      </c>
      <c r="O80" s="23"/>
      <c r="P80" s="39" t="str">
        <f t="shared" si="7"/>
        <v/>
      </c>
    </row>
    <row r="81" spans="6:16" x14ac:dyDescent="0.25">
      <c r="F81" s="23"/>
      <c r="G81" s="39" t="str">
        <f t="shared" si="4"/>
        <v/>
      </c>
      <c r="I81" s="23"/>
      <c r="J81" s="39" t="str">
        <f t="shared" si="5"/>
        <v/>
      </c>
      <c r="L81" s="23"/>
      <c r="M81" s="39" t="str">
        <f t="shared" si="6"/>
        <v/>
      </c>
      <c r="O81" s="23"/>
      <c r="P81" s="39" t="str">
        <f t="shared" si="7"/>
        <v/>
      </c>
    </row>
    <row r="82" spans="6:16" x14ac:dyDescent="0.25">
      <c r="F82" s="23"/>
      <c r="G82" s="39" t="str">
        <f t="shared" si="4"/>
        <v/>
      </c>
      <c r="I82" s="23"/>
      <c r="J82" s="39" t="str">
        <f t="shared" si="5"/>
        <v/>
      </c>
      <c r="L82" s="23"/>
      <c r="M82" s="39" t="str">
        <f t="shared" si="6"/>
        <v/>
      </c>
      <c r="O82" s="23"/>
      <c r="P82" s="39" t="str">
        <f t="shared" si="7"/>
        <v/>
      </c>
    </row>
    <row r="83" spans="6:16" x14ac:dyDescent="0.25">
      <c r="F83" s="23"/>
      <c r="G83" s="39" t="str">
        <f t="shared" si="4"/>
        <v/>
      </c>
      <c r="I83" s="23"/>
      <c r="J83" s="39" t="str">
        <f t="shared" si="5"/>
        <v/>
      </c>
      <c r="L83" s="23"/>
      <c r="M83" s="39" t="str">
        <f t="shared" si="6"/>
        <v/>
      </c>
      <c r="O83" s="23"/>
      <c r="P83" s="39" t="str">
        <f t="shared" si="7"/>
        <v/>
      </c>
    </row>
    <row r="84" spans="6:16" x14ac:dyDescent="0.25">
      <c r="F84" s="23"/>
      <c r="G84" s="39" t="str">
        <f t="shared" si="4"/>
        <v/>
      </c>
      <c r="I84" s="23"/>
      <c r="J84" s="39" t="str">
        <f t="shared" si="5"/>
        <v/>
      </c>
      <c r="L84" s="23"/>
      <c r="M84" s="39" t="str">
        <f t="shared" si="6"/>
        <v/>
      </c>
      <c r="O84" s="23"/>
      <c r="P84" s="39" t="str">
        <f t="shared" si="7"/>
        <v/>
      </c>
    </row>
    <row r="85" spans="6:16" x14ac:dyDescent="0.25">
      <c r="F85" s="23"/>
      <c r="G85" s="39" t="str">
        <f t="shared" si="4"/>
        <v/>
      </c>
      <c r="I85" s="23"/>
      <c r="J85" s="39" t="str">
        <f t="shared" si="5"/>
        <v/>
      </c>
      <c r="L85" s="23"/>
      <c r="M85" s="39" t="str">
        <f t="shared" si="6"/>
        <v/>
      </c>
      <c r="O85" s="23"/>
      <c r="P85" s="39" t="str">
        <f t="shared" si="7"/>
        <v/>
      </c>
    </row>
    <row r="86" spans="6:16" x14ac:dyDescent="0.25">
      <c r="F86" s="23"/>
      <c r="G86" s="39" t="str">
        <f t="shared" si="4"/>
        <v/>
      </c>
      <c r="I86" s="23"/>
      <c r="J86" s="39" t="str">
        <f t="shared" si="5"/>
        <v/>
      </c>
      <c r="L86" s="23"/>
      <c r="M86" s="39" t="str">
        <f t="shared" si="6"/>
        <v/>
      </c>
      <c r="O86" s="23"/>
      <c r="P86" s="39" t="str">
        <f t="shared" si="7"/>
        <v/>
      </c>
    </row>
    <row r="87" spans="6:16" x14ac:dyDescent="0.25">
      <c r="F87" s="23"/>
      <c r="G87" s="39" t="str">
        <f t="shared" si="4"/>
        <v/>
      </c>
      <c r="I87" s="23"/>
      <c r="J87" s="39" t="str">
        <f t="shared" si="5"/>
        <v/>
      </c>
      <c r="L87" s="23"/>
      <c r="M87" s="39" t="str">
        <f t="shared" si="6"/>
        <v/>
      </c>
      <c r="O87" s="23"/>
      <c r="P87" s="39" t="str">
        <f t="shared" si="7"/>
        <v/>
      </c>
    </row>
    <row r="88" spans="6:16" x14ac:dyDescent="0.25">
      <c r="F88" s="23"/>
      <c r="G88" s="39" t="str">
        <f t="shared" si="4"/>
        <v/>
      </c>
      <c r="I88" s="23"/>
      <c r="J88" s="39" t="str">
        <f t="shared" si="5"/>
        <v/>
      </c>
      <c r="L88" s="23"/>
      <c r="M88" s="39" t="str">
        <f t="shared" si="6"/>
        <v/>
      </c>
      <c r="O88" s="23"/>
      <c r="P88" s="39" t="str">
        <f t="shared" si="7"/>
        <v/>
      </c>
    </row>
    <row r="89" spans="6:16" x14ac:dyDescent="0.25">
      <c r="F89" s="23"/>
      <c r="G89" s="39" t="str">
        <f t="shared" si="4"/>
        <v/>
      </c>
      <c r="I89" s="23"/>
      <c r="J89" s="39" t="str">
        <f t="shared" si="5"/>
        <v/>
      </c>
      <c r="L89" s="23"/>
      <c r="M89" s="39" t="str">
        <f t="shared" si="6"/>
        <v/>
      </c>
      <c r="O89" s="23"/>
      <c r="P89" s="39" t="str">
        <f t="shared" si="7"/>
        <v/>
      </c>
    </row>
    <row r="90" spans="6:16" x14ac:dyDescent="0.25">
      <c r="F90" s="23"/>
      <c r="G90" s="39" t="str">
        <f t="shared" si="4"/>
        <v/>
      </c>
      <c r="I90" s="23"/>
      <c r="J90" s="39" t="str">
        <f t="shared" si="5"/>
        <v/>
      </c>
      <c r="L90" s="23"/>
      <c r="M90" s="39" t="str">
        <f t="shared" si="6"/>
        <v/>
      </c>
      <c r="O90" s="23"/>
      <c r="P90" s="39" t="str">
        <f t="shared" si="7"/>
        <v/>
      </c>
    </row>
    <row r="91" spans="6:16" x14ac:dyDescent="0.25">
      <c r="F91" s="23"/>
      <c r="G91" s="39" t="str">
        <f t="shared" si="4"/>
        <v/>
      </c>
      <c r="I91" s="23"/>
      <c r="J91" s="39" t="str">
        <f t="shared" si="5"/>
        <v/>
      </c>
      <c r="L91" s="23"/>
      <c r="M91" s="39" t="str">
        <f t="shared" si="6"/>
        <v/>
      </c>
      <c r="O91" s="23"/>
      <c r="P91" s="39" t="str">
        <f t="shared" si="7"/>
        <v/>
      </c>
    </row>
    <row r="92" spans="6:16" x14ac:dyDescent="0.25">
      <c r="F92" s="23"/>
      <c r="G92" s="39" t="str">
        <f t="shared" si="4"/>
        <v/>
      </c>
      <c r="I92" s="23"/>
      <c r="J92" s="39" t="str">
        <f t="shared" si="5"/>
        <v/>
      </c>
      <c r="L92" s="23"/>
      <c r="M92" s="39" t="str">
        <f t="shared" si="6"/>
        <v/>
      </c>
      <c r="O92" s="23"/>
      <c r="P92" s="39" t="str">
        <f t="shared" si="7"/>
        <v/>
      </c>
    </row>
    <row r="93" spans="6:16" x14ac:dyDescent="0.25">
      <c r="F93" s="23"/>
      <c r="G93" s="39" t="str">
        <f t="shared" si="4"/>
        <v/>
      </c>
      <c r="I93" s="23"/>
      <c r="J93" s="39" t="str">
        <f t="shared" si="5"/>
        <v/>
      </c>
      <c r="L93" s="23"/>
      <c r="M93" s="39" t="str">
        <f t="shared" si="6"/>
        <v/>
      </c>
      <c r="O93" s="23"/>
      <c r="P93" s="39" t="str">
        <f t="shared" si="7"/>
        <v/>
      </c>
    </row>
    <row r="94" spans="6:16" x14ac:dyDescent="0.25">
      <c r="F94" s="23"/>
      <c r="G94" s="39" t="str">
        <f t="shared" si="4"/>
        <v/>
      </c>
      <c r="I94" s="23"/>
      <c r="J94" s="39" t="str">
        <f t="shared" si="5"/>
        <v/>
      </c>
      <c r="L94" s="23"/>
      <c r="M94" s="39" t="str">
        <f t="shared" si="6"/>
        <v/>
      </c>
      <c r="O94" s="23"/>
      <c r="P94" s="39" t="str">
        <f t="shared" si="7"/>
        <v/>
      </c>
    </row>
    <row r="95" spans="6:16" x14ac:dyDescent="0.25">
      <c r="F95" s="23"/>
      <c r="G95" s="39" t="str">
        <f t="shared" si="4"/>
        <v/>
      </c>
      <c r="I95" s="23"/>
      <c r="J95" s="39" t="str">
        <f t="shared" si="5"/>
        <v/>
      </c>
      <c r="L95" s="23"/>
      <c r="M95" s="39" t="str">
        <f t="shared" si="6"/>
        <v/>
      </c>
      <c r="O95" s="23"/>
      <c r="P95" s="39" t="str">
        <f t="shared" si="7"/>
        <v/>
      </c>
    </row>
    <row r="96" spans="6:16" x14ac:dyDescent="0.25">
      <c r="F96" s="23"/>
      <c r="G96" s="39" t="str">
        <f t="shared" si="4"/>
        <v/>
      </c>
      <c r="I96" s="23"/>
      <c r="J96" s="39" t="str">
        <f t="shared" si="5"/>
        <v/>
      </c>
      <c r="L96" s="23"/>
      <c r="M96" s="39" t="str">
        <f t="shared" si="6"/>
        <v/>
      </c>
      <c r="O96" s="23"/>
      <c r="P96" s="39" t="str">
        <f t="shared" si="7"/>
        <v/>
      </c>
    </row>
    <row r="97" spans="6:16" x14ac:dyDescent="0.25">
      <c r="F97" s="23"/>
      <c r="G97" s="39" t="str">
        <f t="shared" si="4"/>
        <v/>
      </c>
      <c r="I97" s="23"/>
      <c r="J97" s="39" t="str">
        <f t="shared" si="5"/>
        <v/>
      </c>
      <c r="L97" s="23"/>
      <c r="M97" s="39" t="str">
        <f t="shared" si="6"/>
        <v/>
      </c>
      <c r="O97" s="23"/>
      <c r="P97" s="39" t="str">
        <f t="shared" si="7"/>
        <v/>
      </c>
    </row>
    <row r="98" spans="6:16" x14ac:dyDescent="0.25">
      <c r="F98" s="23"/>
      <c r="G98" s="39" t="str">
        <f t="shared" si="4"/>
        <v/>
      </c>
      <c r="I98" s="23"/>
      <c r="J98" s="39" t="str">
        <f t="shared" si="5"/>
        <v/>
      </c>
      <c r="L98" s="23"/>
      <c r="M98" s="39" t="str">
        <f t="shared" si="6"/>
        <v/>
      </c>
      <c r="O98" s="23"/>
      <c r="P98" s="39" t="str">
        <f t="shared" si="7"/>
        <v/>
      </c>
    </row>
    <row r="99" spans="6:16" x14ac:dyDescent="0.25">
      <c r="F99" s="23"/>
      <c r="G99" s="39" t="str">
        <f t="shared" si="4"/>
        <v/>
      </c>
      <c r="I99" s="23"/>
      <c r="J99" s="39" t="str">
        <f t="shared" si="5"/>
        <v/>
      </c>
      <c r="L99" s="23"/>
      <c r="M99" s="39" t="str">
        <f t="shared" si="6"/>
        <v/>
      </c>
      <c r="O99" s="23"/>
      <c r="P99" s="39" t="str">
        <f t="shared" si="7"/>
        <v/>
      </c>
    </row>
    <row r="100" spans="6:16" x14ac:dyDescent="0.25">
      <c r="F100" s="23"/>
      <c r="G100" s="39" t="str">
        <f t="shared" si="4"/>
        <v/>
      </c>
      <c r="I100" s="23"/>
      <c r="J100" s="39" t="str">
        <f t="shared" si="5"/>
        <v/>
      </c>
      <c r="L100" s="23"/>
      <c r="M100" s="39" t="str">
        <f t="shared" si="6"/>
        <v/>
      </c>
      <c r="O100" s="23"/>
      <c r="P100" s="39" t="str">
        <f t="shared" si="7"/>
        <v/>
      </c>
    </row>
    <row r="101" spans="6:16" x14ac:dyDescent="0.25">
      <c r="F101" s="23"/>
      <c r="G101" s="39" t="str">
        <f t="shared" si="4"/>
        <v/>
      </c>
      <c r="I101" s="23"/>
      <c r="J101" s="39" t="str">
        <f t="shared" si="5"/>
        <v/>
      </c>
      <c r="L101" s="23"/>
      <c r="M101" s="39" t="str">
        <f t="shared" si="6"/>
        <v/>
      </c>
      <c r="O101" s="23"/>
      <c r="P101" s="39" t="str">
        <f t="shared" si="7"/>
        <v/>
      </c>
    </row>
    <row r="102" spans="6:16" x14ac:dyDescent="0.25">
      <c r="F102" s="23"/>
      <c r="G102" s="39" t="str">
        <f t="shared" si="4"/>
        <v/>
      </c>
      <c r="I102" s="23"/>
      <c r="J102" s="39" t="str">
        <f t="shared" si="5"/>
        <v/>
      </c>
      <c r="L102" s="23"/>
      <c r="M102" s="39" t="str">
        <f t="shared" si="6"/>
        <v/>
      </c>
      <c r="O102" s="23"/>
      <c r="P102" s="39" t="str">
        <f t="shared" si="7"/>
        <v/>
      </c>
    </row>
    <row r="103" spans="6:16" x14ac:dyDescent="0.25">
      <c r="F103" s="23"/>
      <c r="G103" s="39" t="str">
        <f t="shared" si="4"/>
        <v/>
      </c>
      <c r="I103" s="23"/>
      <c r="J103" s="39" t="str">
        <f t="shared" si="5"/>
        <v/>
      </c>
      <c r="L103" s="23"/>
      <c r="M103" s="39" t="str">
        <f t="shared" si="6"/>
        <v/>
      </c>
      <c r="O103" s="23"/>
      <c r="P103" s="39" t="str">
        <f t="shared" si="7"/>
        <v/>
      </c>
    </row>
    <row r="104" spans="6:16" x14ac:dyDescent="0.25">
      <c r="F104" s="23"/>
      <c r="G104" s="39" t="str">
        <f t="shared" si="4"/>
        <v/>
      </c>
      <c r="I104" s="23"/>
      <c r="J104" s="39" t="str">
        <f t="shared" si="5"/>
        <v/>
      </c>
      <c r="L104" s="23"/>
      <c r="M104" s="39" t="str">
        <f t="shared" si="6"/>
        <v/>
      </c>
      <c r="O104" s="23"/>
      <c r="P104" s="39" t="str">
        <f t="shared" si="7"/>
        <v/>
      </c>
    </row>
    <row r="105" spans="6:16" x14ac:dyDescent="0.25">
      <c r="F105" s="23"/>
      <c r="G105" s="39" t="str">
        <f t="shared" si="4"/>
        <v/>
      </c>
      <c r="I105" s="23"/>
      <c r="J105" s="39" t="str">
        <f t="shared" si="5"/>
        <v/>
      </c>
      <c r="L105" s="23"/>
      <c r="M105" s="39" t="str">
        <f t="shared" si="6"/>
        <v/>
      </c>
      <c r="O105" s="23"/>
      <c r="P105" s="39" t="str">
        <f t="shared" si="7"/>
        <v/>
      </c>
    </row>
    <row r="106" spans="6:16" x14ac:dyDescent="0.25">
      <c r="F106" s="23"/>
      <c r="G106" s="39" t="str">
        <f t="shared" si="4"/>
        <v/>
      </c>
      <c r="I106" s="23"/>
      <c r="J106" s="39" t="str">
        <f t="shared" si="5"/>
        <v/>
      </c>
      <c r="L106" s="23"/>
      <c r="M106" s="39" t="str">
        <f t="shared" si="6"/>
        <v/>
      </c>
      <c r="O106" s="23"/>
      <c r="P106" s="39" t="str">
        <f t="shared" si="7"/>
        <v/>
      </c>
    </row>
    <row r="107" spans="6:16" x14ac:dyDescent="0.25">
      <c r="F107" s="23"/>
      <c r="G107" s="39" t="str">
        <f t="shared" si="4"/>
        <v/>
      </c>
      <c r="I107" s="23"/>
      <c r="J107" s="39" t="str">
        <f t="shared" si="5"/>
        <v/>
      </c>
      <c r="L107" s="23"/>
      <c r="M107" s="39" t="str">
        <f t="shared" si="6"/>
        <v/>
      </c>
      <c r="O107" s="23"/>
      <c r="P107" s="39" t="str">
        <f t="shared" si="7"/>
        <v/>
      </c>
    </row>
    <row r="108" spans="6:16" x14ac:dyDescent="0.25">
      <c r="F108" s="23"/>
      <c r="G108" s="39" t="str">
        <f t="shared" si="4"/>
        <v/>
      </c>
      <c r="I108" s="23"/>
      <c r="J108" s="39" t="str">
        <f t="shared" si="5"/>
        <v/>
      </c>
      <c r="L108" s="23"/>
      <c r="M108" s="39" t="str">
        <f t="shared" si="6"/>
        <v/>
      </c>
      <c r="O108" s="23"/>
      <c r="P108" s="39" t="str">
        <f t="shared" si="7"/>
        <v/>
      </c>
    </row>
    <row r="109" spans="6:16" x14ac:dyDescent="0.25">
      <c r="F109" s="23"/>
      <c r="G109" s="39" t="str">
        <f t="shared" si="4"/>
        <v/>
      </c>
      <c r="I109" s="23"/>
      <c r="J109" s="39" t="str">
        <f t="shared" si="5"/>
        <v/>
      </c>
      <c r="L109" s="23"/>
      <c r="M109" s="39" t="str">
        <f t="shared" si="6"/>
        <v/>
      </c>
      <c r="O109" s="23"/>
      <c r="P109" s="39" t="str">
        <f t="shared" si="7"/>
        <v/>
      </c>
    </row>
    <row r="110" spans="6:16" x14ac:dyDescent="0.25">
      <c r="F110" s="23"/>
      <c r="G110" s="39" t="str">
        <f t="shared" si="4"/>
        <v/>
      </c>
      <c r="I110" s="23"/>
      <c r="J110" s="39" t="str">
        <f t="shared" si="5"/>
        <v/>
      </c>
      <c r="L110" s="23"/>
      <c r="M110" s="39" t="str">
        <f t="shared" si="6"/>
        <v/>
      </c>
      <c r="O110" s="23"/>
      <c r="P110" s="39" t="str">
        <f t="shared" si="7"/>
        <v/>
      </c>
    </row>
    <row r="111" spans="6:16" x14ac:dyDescent="0.25">
      <c r="F111" s="23"/>
      <c r="G111" s="39" t="str">
        <f t="shared" si="4"/>
        <v/>
      </c>
      <c r="I111" s="23"/>
      <c r="J111" s="39" t="str">
        <f t="shared" si="5"/>
        <v/>
      </c>
      <c r="L111" s="23"/>
      <c r="M111" s="39" t="str">
        <f t="shared" si="6"/>
        <v/>
      </c>
      <c r="O111" s="23"/>
      <c r="P111" s="39" t="str">
        <f t="shared" si="7"/>
        <v/>
      </c>
    </row>
    <row r="112" spans="6:16" x14ac:dyDescent="0.25">
      <c r="F112" s="23"/>
      <c r="G112" s="39" t="str">
        <f t="shared" si="4"/>
        <v/>
      </c>
      <c r="I112" s="23"/>
      <c r="J112" s="39" t="str">
        <f t="shared" si="5"/>
        <v/>
      </c>
      <c r="L112" s="23"/>
      <c r="M112" s="39" t="str">
        <f t="shared" si="6"/>
        <v/>
      </c>
      <c r="O112" s="23"/>
      <c r="P112" s="39" t="str">
        <f t="shared" si="7"/>
        <v/>
      </c>
    </row>
    <row r="113" spans="6:16" x14ac:dyDescent="0.25">
      <c r="F113" s="23"/>
      <c r="G113" s="39" t="str">
        <f t="shared" si="4"/>
        <v/>
      </c>
      <c r="I113" s="23"/>
      <c r="J113" s="39" t="str">
        <f t="shared" si="5"/>
        <v/>
      </c>
      <c r="L113" s="23"/>
      <c r="M113" s="39" t="str">
        <f t="shared" si="6"/>
        <v/>
      </c>
      <c r="O113" s="23"/>
      <c r="P113" s="39" t="str">
        <f t="shared" si="7"/>
        <v/>
      </c>
    </row>
    <row r="114" spans="6:16" x14ac:dyDescent="0.25">
      <c r="F114" s="23"/>
      <c r="G114" s="39" t="str">
        <f t="shared" si="4"/>
        <v/>
      </c>
      <c r="I114" s="23"/>
      <c r="J114" s="39" t="str">
        <f t="shared" si="5"/>
        <v/>
      </c>
      <c r="L114" s="23"/>
      <c r="M114" s="39" t="str">
        <f t="shared" si="6"/>
        <v/>
      </c>
      <c r="O114" s="23"/>
      <c r="P114" s="39" t="str">
        <f t="shared" si="7"/>
        <v/>
      </c>
    </row>
    <row r="115" spans="6:16" x14ac:dyDescent="0.25">
      <c r="F115" s="23"/>
      <c r="G115" s="39" t="str">
        <f t="shared" si="4"/>
        <v/>
      </c>
      <c r="I115" s="23"/>
      <c r="J115" s="39" t="str">
        <f t="shared" si="5"/>
        <v/>
      </c>
      <c r="L115" s="23"/>
      <c r="M115" s="39" t="str">
        <f t="shared" si="6"/>
        <v/>
      </c>
      <c r="O115" s="23"/>
      <c r="P115" s="39" t="str">
        <f t="shared" si="7"/>
        <v/>
      </c>
    </row>
    <row r="116" spans="6:16" x14ac:dyDescent="0.25">
      <c r="F116" s="23"/>
      <c r="G116" s="39" t="str">
        <f t="shared" si="4"/>
        <v/>
      </c>
      <c r="I116" s="23"/>
      <c r="J116" s="39" t="str">
        <f t="shared" si="5"/>
        <v/>
      </c>
      <c r="L116" s="23"/>
      <c r="M116" s="39" t="str">
        <f t="shared" si="6"/>
        <v/>
      </c>
      <c r="O116" s="23"/>
      <c r="P116" s="39" t="str">
        <f t="shared" si="7"/>
        <v/>
      </c>
    </row>
    <row r="117" spans="6:16" x14ac:dyDescent="0.25">
      <c r="F117" s="23"/>
      <c r="G117" s="39" t="str">
        <f t="shared" si="4"/>
        <v/>
      </c>
      <c r="I117" s="23"/>
      <c r="J117" s="39" t="str">
        <f t="shared" si="5"/>
        <v/>
      </c>
      <c r="L117" s="23"/>
      <c r="M117" s="39" t="str">
        <f t="shared" si="6"/>
        <v/>
      </c>
      <c r="O117" s="23"/>
      <c r="P117" s="39" t="str">
        <f t="shared" si="7"/>
        <v/>
      </c>
    </row>
    <row r="118" spans="6:16" x14ac:dyDescent="0.25">
      <c r="F118" s="23"/>
      <c r="G118" s="39" t="str">
        <f t="shared" si="4"/>
        <v/>
      </c>
      <c r="I118" s="23"/>
      <c r="J118" s="39" t="str">
        <f t="shared" si="5"/>
        <v/>
      </c>
      <c r="L118" s="23"/>
      <c r="M118" s="39" t="str">
        <f t="shared" si="6"/>
        <v/>
      </c>
      <c r="O118" s="23"/>
      <c r="P118" s="39" t="str">
        <f t="shared" si="7"/>
        <v/>
      </c>
    </row>
    <row r="119" spans="6:16" x14ac:dyDescent="0.25">
      <c r="F119" s="23"/>
      <c r="G119" s="39" t="str">
        <f t="shared" si="4"/>
        <v/>
      </c>
      <c r="I119" s="23"/>
      <c r="J119" s="39" t="str">
        <f t="shared" si="5"/>
        <v/>
      </c>
      <c r="L119" s="23"/>
      <c r="M119" s="39" t="str">
        <f t="shared" si="6"/>
        <v/>
      </c>
      <c r="O119" s="23"/>
      <c r="P119" s="39" t="str">
        <f t="shared" si="7"/>
        <v/>
      </c>
    </row>
    <row r="120" spans="6:16" x14ac:dyDescent="0.25">
      <c r="F120" s="23"/>
      <c r="G120" s="39" t="str">
        <f t="shared" si="4"/>
        <v/>
      </c>
      <c r="I120" s="23"/>
      <c r="J120" s="39" t="str">
        <f t="shared" si="5"/>
        <v/>
      </c>
      <c r="L120" s="23"/>
      <c r="M120" s="39" t="str">
        <f t="shared" si="6"/>
        <v/>
      </c>
      <c r="O120" s="23"/>
      <c r="P120" s="39" t="str">
        <f t="shared" si="7"/>
        <v/>
      </c>
    </row>
    <row r="121" spans="6:16" x14ac:dyDescent="0.25">
      <c r="F121" s="23"/>
      <c r="G121" s="39" t="str">
        <f t="shared" si="4"/>
        <v/>
      </c>
      <c r="I121" s="23"/>
      <c r="J121" s="39" t="str">
        <f t="shared" si="5"/>
        <v/>
      </c>
      <c r="L121" s="23"/>
      <c r="M121" s="39" t="str">
        <f t="shared" si="6"/>
        <v/>
      </c>
      <c r="O121" s="23"/>
      <c r="P121" s="39" t="str">
        <f t="shared" si="7"/>
        <v/>
      </c>
    </row>
    <row r="122" spans="6:16" x14ac:dyDescent="0.25">
      <c r="F122" s="23"/>
      <c r="G122" s="39" t="str">
        <f t="shared" si="4"/>
        <v/>
      </c>
      <c r="I122" s="23"/>
      <c r="J122" s="39" t="str">
        <f t="shared" si="5"/>
        <v/>
      </c>
      <c r="L122" s="23"/>
      <c r="M122" s="39" t="str">
        <f t="shared" si="6"/>
        <v/>
      </c>
      <c r="O122" s="23"/>
      <c r="P122" s="39" t="str">
        <f t="shared" si="7"/>
        <v/>
      </c>
    </row>
    <row r="123" spans="6:16" x14ac:dyDescent="0.25">
      <c r="F123" s="23"/>
      <c r="G123" s="39" t="str">
        <f t="shared" si="4"/>
        <v/>
      </c>
      <c r="I123" s="23"/>
      <c r="J123" s="39" t="str">
        <f t="shared" si="5"/>
        <v/>
      </c>
      <c r="L123" s="23"/>
      <c r="M123" s="39" t="str">
        <f t="shared" si="6"/>
        <v/>
      </c>
      <c r="O123" s="23"/>
      <c r="P123" s="39" t="str">
        <f t="shared" si="7"/>
        <v/>
      </c>
    </row>
    <row r="124" spans="6:16" x14ac:dyDescent="0.25">
      <c r="F124" s="23"/>
      <c r="G124" s="39" t="str">
        <f t="shared" si="4"/>
        <v/>
      </c>
      <c r="I124" s="23"/>
      <c r="J124" s="39" t="str">
        <f t="shared" si="5"/>
        <v/>
      </c>
      <c r="L124" s="23"/>
      <c r="M124" s="39" t="str">
        <f t="shared" si="6"/>
        <v/>
      </c>
      <c r="O124" s="23"/>
      <c r="P124" s="39" t="str">
        <f t="shared" si="7"/>
        <v/>
      </c>
    </row>
    <row r="125" spans="6:16" x14ac:dyDescent="0.25">
      <c r="F125" s="23"/>
      <c r="G125" s="39" t="str">
        <f t="shared" si="4"/>
        <v/>
      </c>
      <c r="I125" s="23"/>
      <c r="J125" s="39" t="str">
        <f t="shared" si="5"/>
        <v/>
      </c>
      <c r="L125" s="23"/>
      <c r="M125" s="39" t="str">
        <f t="shared" si="6"/>
        <v/>
      </c>
      <c r="O125" s="23"/>
      <c r="P125" s="39" t="str">
        <f t="shared" si="7"/>
        <v/>
      </c>
    </row>
    <row r="126" spans="6:16" x14ac:dyDescent="0.25">
      <c r="F126" s="23"/>
      <c r="G126" s="39" t="str">
        <f t="shared" si="4"/>
        <v/>
      </c>
      <c r="I126" s="23"/>
      <c r="J126" s="39" t="str">
        <f t="shared" si="5"/>
        <v/>
      </c>
      <c r="L126" s="23"/>
      <c r="M126" s="39" t="str">
        <f t="shared" si="6"/>
        <v/>
      </c>
      <c r="O126" s="23"/>
      <c r="P126" s="39" t="str">
        <f t="shared" si="7"/>
        <v/>
      </c>
    </row>
    <row r="127" spans="6:16" x14ac:dyDescent="0.25">
      <c r="F127" s="23"/>
      <c r="G127" s="39" t="str">
        <f t="shared" si="4"/>
        <v/>
      </c>
      <c r="I127" s="23"/>
      <c r="J127" s="39" t="str">
        <f t="shared" si="5"/>
        <v/>
      </c>
      <c r="L127" s="23"/>
      <c r="M127" s="39" t="str">
        <f t="shared" si="6"/>
        <v/>
      </c>
      <c r="O127" s="23"/>
      <c r="P127" s="39" t="str">
        <f t="shared" si="7"/>
        <v/>
      </c>
    </row>
    <row r="128" spans="6:16" x14ac:dyDescent="0.25">
      <c r="F128" s="23"/>
      <c r="G128" s="39" t="str">
        <f t="shared" si="4"/>
        <v/>
      </c>
      <c r="I128" s="23"/>
      <c r="J128" s="39" t="str">
        <f t="shared" si="5"/>
        <v/>
      </c>
      <c r="L128" s="23"/>
      <c r="M128" s="39" t="str">
        <f t="shared" si="6"/>
        <v/>
      </c>
      <c r="O128" s="23"/>
      <c r="P128" s="39" t="str">
        <f t="shared" si="7"/>
        <v/>
      </c>
    </row>
    <row r="129" spans="6:16" x14ac:dyDescent="0.25">
      <c r="F129" s="23"/>
      <c r="G129" s="39" t="str">
        <f t="shared" si="4"/>
        <v/>
      </c>
      <c r="I129" s="23"/>
      <c r="J129" s="39" t="str">
        <f t="shared" si="5"/>
        <v/>
      </c>
      <c r="L129" s="23"/>
      <c r="M129" s="39" t="str">
        <f t="shared" si="6"/>
        <v/>
      </c>
      <c r="O129" s="23"/>
      <c r="P129" s="39" t="str">
        <f t="shared" si="7"/>
        <v/>
      </c>
    </row>
    <row r="130" spans="6:16" x14ac:dyDescent="0.25">
      <c r="F130" s="23"/>
      <c r="G130" s="39" t="str">
        <f t="shared" si="4"/>
        <v/>
      </c>
      <c r="I130" s="23"/>
      <c r="J130" s="39" t="str">
        <f t="shared" si="5"/>
        <v/>
      </c>
      <c r="L130" s="23"/>
      <c r="M130" s="39" t="str">
        <f t="shared" si="6"/>
        <v/>
      </c>
      <c r="O130" s="23"/>
      <c r="P130" s="39" t="str">
        <f t="shared" si="7"/>
        <v/>
      </c>
    </row>
    <row r="131" spans="6:16" x14ac:dyDescent="0.25">
      <c r="F131" s="23"/>
      <c r="G131" s="39" t="str">
        <f t="shared" si="4"/>
        <v/>
      </c>
      <c r="I131" s="23"/>
      <c r="J131" s="39" t="str">
        <f t="shared" si="5"/>
        <v/>
      </c>
      <c r="L131" s="23"/>
      <c r="M131" s="39" t="str">
        <f t="shared" si="6"/>
        <v/>
      </c>
      <c r="O131" s="23"/>
      <c r="P131" s="39" t="str">
        <f t="shared" si="7"/>
        <v/>
      </c>
    </row>
    <row r="132" spans="6:16" x14ac:dyDescent="0.25">
      <c r="F132" s="23"/>
      <c r="G132" s="39" t="str">
        <f t="shared" si="4"/>
        <v/>
      </c>
      <c r="I132" s="23"/>
      <c r="J132" s="39" t="str">
        <f t="shared" si="5"/>
        <v/>
      </c>
      <c r="L132" s="23"/>
      <c r="M132" s="39" t="str">
        <f t="shared" si="6"/>
        <v/>
      </c>
      <c r="O132" s="23"/>
      <c r="P132" s="39" t="str">
        <f t="shared" si="7"/>
        <v/>
      </c>
    </row>
    <row r="133" spans="6:16" x14ac:dyDescent="0.25">
      <c r="F133" s="23"/>
      <c r="G133" s="39" t="str">
        <f t="shared" si="4"/>
        <v/>
      </c>
      <c r="I133" s="23"/>
      <c r="J133" s="39" t="str">
        <f t="shared" si="5"/>
        <v/>
      </c>
      <c r="L133" s="23"/>
      <c r="M133" s="39" t="str">
        <f t="shared" si="6"/>
        <v/>
      </c>
      <c r="O133" s="23"/>
      <c r="P133" s="39" t="str">
        <f t="shared" si="7"/>
        <v/>
      </c>
    </row>
    <row r="134" spans="6:16" x14ac:dyDescent="0.25">
      <c r="F134" s="23"/>
      <c r="G134" s="39" t="str">
        <f t="shared" si="4"/>
        <v/>
      </c>
      <c r="I134" s="23"/>
      <c r="J134" s="39" t="str">
        <f t="shared" si="5"/>
        <v/>
      </c>
      <c r="L134" s="23"/>
      <c r="M134" s="39" t="str">
        <f t="shared" si="6"/>
        <v/>
      </c>
      <c r="O134" s="23"/>
      <c r="P134" s="39" t="str">
        <f t="shared" si="7"/>
        <v/>
      </c>
    </row>
    <row r="135" spans="6:16" x14ac:dyDescent="0.25">
      <c r="F135" s="23"/>
      <c r="G135" s="39" t="str">
        <f t="shared" si="4"/>
        <v/>
      </c>
      <c r="I135" s="23"/>
      <c r="J135" s="39" t="str">
        <f t="shared" si="5"/>
        <v/>
      </c>
      <c r="L135" s="23"/>
      <c r="M135" s="39" t="str">
        <f t="shared" si="6"/>
        <v/>
      </c>
      <c r="O135" s="23"/>
      <c r="P135" s="39" t="str">
        <f t="shared" si="7"/>
        <v/>
      </c>
    </row>
    <row r="136" spans="6:16" x14ac:dyDescent="0.25">
      <c r="F136" s="23"/>
      <c r="G136" s="39" t="str">
        <f t="shared" si="4"/>
        <v/>
      </c>
      <c r="I136" s="23"/>
      <c r="J136" s="39" t="str">
        <f t="shared" si="5"/>
        <v/>
      </c>
      <c r="L136" s="23"/>
      <c r="M136" s="39" t="str">
        <f t="shared" si="6"/>
        <v/>
      </c>
      <c r="O136" s="23"/>
      <c r="P136" s="39" t="str">
        <f t="shared" si="7"/>
        <v/>
      </c>
    </row>
    <row r="137" spans="6:16" x14ac:dyDescent="0.25">
      <c r="F137" s="23"/>
      <c r="G137" s="39" t="str">
        <f t="shared" si="4"/>
        <v/>
      </c>
      <c r="I137" s="23"/>
      <c r="J137" s="39" t="str">
        <f t="shared" si="5"/>
        <v/>
      </c>
      <c r="L137" s="23"/>
      <c r="M137" s="39" t="str">
        <f t="shared" si="6"/>
        <v/>
      </c>
      <c r="O137" s="23"/>
      <c r="P137" s="39" t="str">
        <f t="shared" si="7"/>
        <v/>
      </c>
    </row>
    <row r="138" spans="6:16" x14ac:dyDescent="0.25">
      <c r="F138" s="23"/>
      <c r="G138" s="39" t="str">
        <f t="shared" si="4"/>
        <v/>
      </c>
      <c r="I138" s="23"/>
      <c r="J138" s="39" t="str">
        <f t="shared" si="5"/>
        <v/>
      </c>
      <c r="L138" s="23"/>
      <c r="M138" s="39" t="str">
        <f t="shared" si="6"/>
        <v/>
      </c>
      <c r="O138" s="23"/>
      <c r="P138" s="39" t="str">
        <f t="shared" si="7"/>
        <v/>
      </c>
    </row>
    <row r="139" spans="6:16" x14ac:dyDescent="0.25">
      <c r="F139" s="23"/>
      <c r="G139" s="39" t="str">
        <f t="shared" si="4"/>
        <v/>
      </c>
      <c r="I139" s="23"/>
      <c r="J139" s="39" t="str">
        <f t="shared" si="5"/>
        <v/>
      </c>
      <c r="L139" s="23"/>
      <c r="M139" s="39" t="str">
        <f t="shared" si="6"/>
        <v/>
      </c>
      <c r="O139" s="23"/>
      <c r="P139" s="39" t="str">
        <f t="shared" si="7"/>
        <v/>
      </c>
    </row>
    <row r="140" spans="6:16" x14ac:dyDescent="0.25">
      <c r="F140" s="23"/>
      <c r="G140" s="39" t="str">
        <f t="shared" si="4"/>
        <v/>
      </c>
      <c r="I140" s="23"/>
      <c r="J140" s="39" t="str">
        <f t="shared" si="5"/>
        <v/>
      </c>
      <c r="L140" s="23"/>
      <c r="M140" s="39" t="str">
        <f t="shared" si="6"/>
        <v/>
      </c>
      <c r="O140" s="23"/>
      <c r="P140" s="39" t="str">
        <f t="shared" si="7"/>
        <v/>
      </c>
    </row>
    <row r="141" spans="6:16" x14ac:dyDescent="0.25">
      <c r="F141" s="23"/>
      <c r="G141" s="39" t="str">
        <f t="shared" si="4"/>
        <v/>
      </c>
      <c r="I141" s="23"/>
      <c r="J141" s="39" t="str">
        <f t="shared" si="5"/>
        <v/>
      </c>
      <c r="L141" s="23"/>
      <c r="M141" s="39" t="str">
        <f t="shared" si="6"/>
        <v/>
      </c>
      <c r="O141" s="23"/>
      <c r="P141" s="39" t="str">
        <f t="shared" si="7"/>
        <v/>
      </c>
    </row>
    <row r="142" spans="6:16" x14ac:dyDescent="0.25">
      <c r="F142" s="23"/>
      <c r="G142" s="39" t="str">
        <f t="shared" si="4"/>
        <v/>
      </c>
      <c r="I142" s="23"/>
      <c r="J142" s="39" t="str">
        <f t="shared" si="5"/>
        <v/>
      </c>
      <c r="L142" s="23"/>
      <c r="M142" s="39" t="str">
        <f t="shared" si="6"/>
        <v/>
      </c>
      <c r="O142" s="23"/>
      <c r="P142" s="39" t="str">
        <f t="shared" si="7"/>
        <v/>
      </c>
    </row>
    <row r="143" spans="6:16" x14ac:dyDescent="0.25">
      <c r="F143" s="23"/>
      <c r="G143" s="39" t="str">
        <f t="shared" ref="G143:G206" si="8">IF(F143="","",F143*0.04)</f>
        <v/>
      </c>
      <c r="I143" s="23"/>
      <c r="J143" s="39" t="str">
        <f t="shared" ref="J143:J206" si="9">IF(I143="","",I143*0.04)</f>
        <v/>
      </c>
      <c r="L143" s="23"/>
      <c r="M143" s="39" t="str">
        <f t="shared" ref="M143:M206" si="10">IF(L143="","",L143*0.04)</f>
        <v/>
      </c>
      <c r="O143" s="23"/>
      <c r="P143" s="39" t="str">
        <f t="shared" ref="P143:P206" si="11">IF(O143="","",O143*0.04)</f>
        <v/>
      </c>
    </row>
    <row r="144" spans="6:16" x14ac:dyDescent="0.25">
      <c r="F144" s="23"/>
      <c r="G144" s="39" t="str">
        <f t="shared" si="8"/>
        <v/>
      </c>
      <c r="I144" s="23"/>
      <c r="J144" s="39" t="str">
        <f t="shared" si="9"/>
        <v/>
      </c>
      <c r="L144" s="23"/>
      <c r="M144" s="39" t="str">
        <f t="shared" si="10"/>
        <v/>
      </c>
      <c r="O144" s="23"/>
      <c r="P144" s="39" t="str">
        <f t="shared" si="11"/>
        <v/>
      </c>
    </row>
    <row r="145" spans="6:16" x14ac:dyDescent="0.25">
      <c r="F145" s="23"/>
      <c r="G145" s="39" t="str">
        <f t="shared" si="8"/>
        <v/>
      </c>
      <c r="I145" s="23"/>
      <c r="J145" s="39" t="str">
        <f t="shared" si="9"/>
        <v/>
      </c>
      <c r="L145" s="23"/>
      <c r="M145" s="39" t="str">
        <f t="shared" si="10"/>
        <v/>
      </c>
      <c r="O145" s="23"/>
      <c r="P145" s="39" t="str">
        <f t="shared" si="11"/>
        <v/>
      </c>
    </row>
    <row r="146" spans="6:16" x14ac:dyDescent="0.25">
      <c r="F146" s="23"/>
      <c r="G146" s="39" t="str">
        <f t="shared" si="8"/>
        <v/>
      </c>
      <c r="I146" s="23"/>
      <c r="J146" s="39" t="str">
        <f t="shared" si="9"/>
        <v/>
      </c>
      <c r="L146" s="23"/>
      <c r="M146" s="39" t="str">
        <f t="shared" si="10"/>
        <v/>
      </c>
      <c r="O146" s="23"/>
      <c r="P146" s="39" t="str">
        <f t="shared" si="11"/>
        <v/>
      </c>
    </row>
    <row r="147" spans="6:16" x14ac:dyDescent="0.25">
      <c r="F147" s="23"/>
      <c r="G147" s="39" t="str">
        <f t="shared" si="8"/>
        <v/>
      </c>
      <c r="I147" s="23"/>
      <c r="J147" s="39" t="str">
        <f t="shared" si="9"/>
        <v/>
      </c>
      <c r="L147" s="23"/>
      <c r="M147" s="39" t="str">
        <f t="shared" si="10"/>
        <v/>
      </c>
      <c r="O147" s="23"/>
      <c r="P147" s="39" t="str">
        <f t="shared" si="11"/>
        <v/>
      </c>
    </row>
    <row r="148" spans="6:16" x14ac:dyDescent="0.25">
      <c r="F148" s="23"/>
      <c r="G148" s="39" t="str">
        <f t="shared" si="8"/>
        <v/>
      </c>
      <c r="I148" s="23"/>
      <c r="J148" s="39" t="str">
        <f t="shared" si="9"/>
        <v/>
      </c>
      <c r="L148" s="23"/>
      <c r="M148" s="39" t="str">
        <f t="shared" si="10"/>
        <v/>
      </c>
      <c r="O148" s="23"/>
      <c r="P148" s="39" t="str">
        <f t="shared" si="11"/>
        <v/>
      </c>
    </row>
    <row r="149" spans="6:16" x14ac:dyDescent="0.25">
      <c r="F149" s="23"/>
      <c r="G149" s="39" t="str">
        <f t="shared" si="8"/>
        <v/>
      </c>
      <c r="I149" s="23"/>
      <c r="J149" s="39" t="str">
        <f t="shared" si="9"/>
        <v/>
      </c>
      <c r="L149" s="23"/>
      <c r="M149" s="39" t="str">
        <f t="shared" si="10"/>
        <v/>
      </c>
      <c r="O149" s="23"/>
      <c r="P149" s="39" t="str">
        <f t="shared" si="11"/>
        <v/>
      </c>
    </row>
    <row r="150" spans="6:16" x14ac:dyDescent="0.25">
      <c r="F150" s="23"/>
      <c r="G150" s="39" t="str">
        <f t="shared" si="8"/>
        <v/>
      </c>
      <c r="I150" s="23"/>
      <c r="J150" s="39" t="str">
        <f t="shared" si="9"/>
        <v/>
      </c>
      <c r="L150" s="23"/>
      <c r="M150" s="39" t="str">
        <f t="shared" si="10"/>
        <v/>
      </c>
      <c r="O150" s="23"/>
      <c r="P150" s="39" t="str">
        <f t="shared" si="11"/>
        <v/>
      </c>
    </row>
    <row r="151" spans="6:16" x14ac:dyDescent="0.25">
      <c r="F151" s="23"/>
      <c r="G151" s="39" t="str">
        <f t="shared" si="8"/>
        <v/>
      </c>
      <c r="I151" s="23"/>
      <c r="J151" s="39" t="str">
        <f t="shared" si="9"/>
        <v/>
      </c>
      <c r="L151" s="23"/>
      <c r="M151" s="39" t="str">
        <f t="shared" si="10"/>
        <v/>
      </c>
      <c r="O151" s="23"/>
      <c r="P151" s="39" t="str">
        <f t="shared" si="11"/>
        <v/>
      </c>
    </row>
    <row r="152" spans="6:16" x14ac:dyDescent="0.25">
      <c r="F152" s="23"/>
      <c r="G152" s="39" t="str">
        <f t="shared" si="8"/>
        <v/>
      </c>
      <c r="I152" s="23"/>
      <c r="J152" s="39" t="str">
        <f t="shared" si="9"/>
        <v/>
      </c>
      <c r="L152" s="23"/>
      <c r="M152" s="39" t="str">
        <f t="shared" si="10"/>
        <v/>
      </c>
      <c r="O152" s="23"/>
      <c r="P152" s="39" t="str">
        <f t="shared" si="11"/>
        <v/>
      </c>
    </row>
    <row r="153" spans="6:16" x14ac:dyDescent="0.25">
      <c r="F153" s="23"/>
      <c r="G153" s="39" t="str">
        <f t="shared" si="8"/>
        <v/>
      </c>
      <c r="I153" s="23"/>
      <c r="J153" s="39" t="str">
        <f t="shared" si="9"/>
        <v/>
      </c>
      <c r="L153" s="23"/>
      <c r="M153" s="39" t="str">
        <f t="shared" si="10"/>
        <v/>
      </c>
      <c r="O153" s="23"/>
      <c r="P153" s="39" t="str">
        <f t="shared" si="11"/>
        <v/>
      </c>
    </row>
    <row r="154" spans="6:16" x14ac:dyDescent="0.25">
      <c r="F154" s="23"/>
      <c r="G154" s="39" t="str">
        <f t="shared" si="8"/>
        <v/>
      </c>
      <c r="I154" s="23"/>
      <c r="J154" s="39" t="str">
        <f t="shared" si="9"/>
        <v/>
      </c>
      <c r="L154" s="23"/>
      <c r="M154" s="39" t="str">
        <f t="shared" si="10"/>
        <v/>
      </c>
      <c r="O154" s="23"/>
      <c r="P154" s="39" t="str">
        <f t="shared" si="11"/>
        <v/>
      </c>
    </row>
    <row r="155" spans="6:16" x14ac:dyDescent="0.25">
      <c r="F155" s="23"/>
      <c r="G155" s="39" t="str">
        <f t="shared" si="8"/>
        <v/>
      </c>
      <c r="I155" s="23"/>
      <c r="J155" s="39" t="str">
        <f t="shared" si="9"/>
        <v/>
      </c>
      <c r="L155" s="23"/>
      <c r="M155" s="39" t="str">
        <f t="shared" si="10"/>
        <v/>
      </c>
      <c r="O155" s="23"/>
      <c r="P155" s="39" t="str">
        <f t="shared" si="11"/>
        <v/>
      </c>
    </row>
    <row r="156" spans="6:16" x14ac:dyDescent="0.25">
      <c r="F156" s="23"/>
      <c r="G156" s="39" t="str">
        <f t="shared" si="8"/>
        <v/>
      </c>
      <c r="I156" s="23"/>
      <c r="J156" s="39" t="str">
        <f t="shared" si="9"/>
        <v/>
      </c>
      <c r="L156" s="23"/>
      <c r="M156" s="39" t="str">
        <f t="shared" si="10"/>
        <v/>
      </c>
      <c r="O156" s="23"/>
      <c r="P156" s="39" t="str">
        <f t="shared" si="11"/>
        <v/>
      </c>
    </row>
    <row r="157" spans="6:16" x14ac:dyDescent="0.25">
      <c r="F157" s="23"/>
      <c r="G157" s="39" t="str">
        <f t="shared" si="8"/>
        <v/>
      </c>
      <c r="I157" s="23"/>
      <c r="J157" s="39" t="str">
        <f t="shared" si="9"/>
        <v/>
      </c>
      <c r="L157" s="23"/>
      <c r="M157" s="39" t="str">
        <f t="shared" si="10"/>
        <v/>
      </c>
      <c r="O157" s="23"/>
      <c r="P157" s="39" t="str">
        <f t="shared" si="11"/>
        <v/>
      </c>
    </row>
    <row r="158" spans="6:16" x14ac:dyDescent="0.25">
      <c r="F158" s="23"/>
      <c r="G158" s="39" t="str">
        <f t="shared" si="8"/>
        <v/>
      </c>
      <c r="I158" s="23"/>
      <c r="J158" s="39" t="str">
        <f t="shared" si="9"/>
        <v/>
      </c>
      <c r="L158" s="23"/>
      <c r="M158" s="39" t="str">
        <f t="shared" si="10"/>
        <v/>
      </c>
      <c r="O158" s="23"/>
      <c r="P158" s="39" t="str">
        <f t="shared" si="11"/>
        <v/>
      </c>
    </row>
    <row r="159" spans="6:16" x14ac:dyDescent="0.25">
      <c r="F159" s="23"/>
      <c r="G159" s="39" t="str">
        <f t="shared" si="8"/>
        <v/>
      </c>
      <c r="I159" s="23"/>
      <c r="J159" s="39" t="str">
        <f t="shared" si="9"/>
        <v/>
      </c>
      <c r="L159" s="23"/>
      <c r="M159" s="39" t="str">
        <f t="shared" si="10"/>
        <v/>
      </c>
      <c r="O159" s="23"/>
      <c r="P159" s="39" t="str">
        <f t="shared" si="11"/>
        <v/>
      </c>
    </row>
    <row r="160" spans="6:16" x14ac:dyDescent="0.25">
      <c r="F160" s="23"/>
      <c r="G160" s="39" t="str">
        <f t="shared" si="8"/>
        <v/>
      </c>
      <c r="I160" s="23"/>
      <c r="J160" s="39" t="str">
        <f t="shared" si="9"/>
        <v/>
      </c>
      <c r="L160" s="23"/>
      <c r="M160" s="39" t="str">
        <f t="shared" si="10"/>
        <v/>
      </c>
      <c r="O160" s="23"/>
      <c r="P160" s="39" t="str">
        <f t="shared" si="11"/>
        <v/>
      </c>
    </row>
    <row r="161" spans="6:16" x14ac:dyDescent="0.25">
      <c r="F161" s="23"/>
      <c r="G161" s="39" t="str">
        <f t="shared" si="8"/>
        <v/>
      </c>
      <c r="I161" s="23"/>
      <c r="J161" s="39" t="str">
        <f t="shared" si="9"/>
        <v/>
      </c>
      <c r="L161" s="23"/>
      <c r="M161" s="39" t="str">
        <f t="shared" si="10"/>
        <v/>
      </c>
      <c r="O161" s="23"/>
      <c r="P161" s="39" t="str">
        <f t="shared" si="11"/>
        <v/>
      </c>
    </row>
    <row r="162" spans="6:16" x14ac:dyDescent="0.25">
      <c r="F162" s="23"/>
      <c r="G162" s="39" t="str">
        <f t="shared" si="8"/>
        <v/>
      </c>
      <c r="I162" s="23"/>
      <c r="J162" s="39" t="str">
        <f t="shared" si="9"/>
        <v/>
      </c>
      <c r="L162" s="23"/>
      <c r="M162" s="39" t="str">
        <f t="shared" si="10"/>
        <v/>
      </c>
      <c r="O162" s="23"/>
      <c r="P162" s="39" t="str">
        <f t="shared" si="11"/>
        <v/>
      </c>
    </row>
    <row r="163" spans="6:16" x14ac:dyDescent="0.25">
      <c r="F163" s="23"/>
      <c r="G163" s="39" t="str">
        <f t="shared" si="8"/>
        <v/>
      </c>
      <c r="I163" s="23"/>
      <c r="J163" s="39" t="str">
        <f t="shared" si="9"/>
        <v/>
      </c>
      <c r="L163" s="23"/>
      <c r="M163" s="39" t="str">
        <f t="shared" si="10"/>
        <v/>
      </c>
      <c r="O163" s="23"/>
      <c r="P163" s="39" t="str">
        <f t="shared" si="11"/>
        <v/>
      </c>
    </row>
    <row r="164" spans="6:16" x14ac:dyDescent="0.25">
      <c r="F164" s="23"/>
      <c r="G164" s="39" t="str">
        <f t="shared" si="8"/>
        <v/>
      </c>
      <c r="I164" s="23"/>
      <c r="J164" s="39" t="str">
        <f t="shared" si="9"/>
        <v/>
      </c>
      <c r="L164" s="23"/>
      <c r="M164" s="39" t="str">
        <f t="shared" si="10"/>
        <v/>
      </c>
      <c r="O164" s="23"/>
      <c r="P164" s="39" t="str">
        <f t="shared" si="11"/>
        <v/>
      </c>
    </row>
    <row r="165" spans="6:16" x14ac:dyDescent="0.25">
      <c r="F165" s="23"/>
      <c r="G165" s="39" t="str">
        <f t="shared" si="8"/>
        <v/>
      </c>
      <c r="I165" s="23"/>
      <c r="J165" s="39" t="str">
        <f t="shared" si="9"/>
        <v/>
      </c>
      <c r="L165" s="23"/>
      <c r="M165" s="39" t="str">
        <f t="shared" si="10"/>
        <v/>
      </c>
      <c r="O165" s="23"/>
      <c r="P165" s="39" t="str">
        <f t="shared" si="11"/>
        <v/>
      </c>
    </row>
    <row r="166" spans="6:16" x14ac:dyDescent="0.25">
      <c r="F166" s="23"/>
      <c r="G166" s="39" t="str">
        <f t="shared" si="8"/>
        <v/>
      </c>
      <c r="I166" s="23"/>
      <c r="J166" s="39" t="str">
        <f t="shared" si="9"/>
        <v/>
      </c>
      <c r="L166" s="23"/>
      <c r="M166" s="39" t="str">
        <f t="shared" si="10"/>
        <v/>
      </c>
      <c r="O166" s="23"/>
      <c r="P166" s="39" t="str">
        <f t="shared" si="11"/>
        <v/>
      </c>
    </row>
    <row r="167" spans="6:16" x14ac:dyDescent="0.25">
      <c r="F167" s="23"/>
      <c r="G167" s="39" t="str">
        <f t="shared" si="8"/>
        <v/>
      </c>
      <c r="I167" s="23"/>
      <c r="J167" s="39" t="str">
        <f t="shared" si="9"/>
        <v/>
      </c>
      <c r="L167" s="23"/>
      <c r="M167" s="39" t="str">
        <f t="shared" si="10"/>
        <v/>
      </c>
      <c r="O167" s="23"/>
      <c r="P167" s="39" t="str">
        <f t="shared" si="11"/>
        <v/>
      </c>
    </row>
    <row r="168" spans="6:16" x14ac:dyDescent="0.25">
      <c r="F168" s="23"/>
      <c r="G168" s="39" t="str">
        <f t="shared" si="8"/>
        <v/>
      </c>
      <c r="I168" s="23"/>
      <c r="J168" s="39" t="str">
        <f t="shared" si="9"/>
        <v/>
      </c>
      <c r="L168" s="23"/>
      <c r="M168" s="39" t="str">
        <f t="shared" si="10"/>
        <v/>
      </c>
      <c r="O168" s="23"/>
      <c r="P168" s="39" t="str">
        <f t="shared" si="11"/>
        <v/>
      </c>
    </row>
    <row r="169" spans="6:16" x14ac:dyDescent="0.25">
      <c r="F169" s="23"/>
      <c r="G169" s="39" t="str">
        <f t="shared" si="8"/>
        <v/>
      </c>
      <c r="I169" s="23"/>
      <c r="J169" s="39" t="str">
        <f t="shared" si="9"/>
        <v/>
      </c>
      <c r="L169" s="23"/>
      <c r="M169" s="39" t="str">
        <f t="shared" si="10"/>
        <v/>
      </c>
      <c r="O169" s="23"/>
      <c r="P169" s="39" t="str">
        <f t="shared" si="11"/>
        <v/>
      </c>
    </row>
    <row r="170" spans="6:16" x14ac:dyDescent="0.25">
      <c r="F170" s="23"/>
      <c r="G170" s="39" t="str">
        <f t="shared" si="8"/>
        <v/>
      </c>
      <c r="I170" s="23"/>
      <c r="J170" s="39" t="str">
        <f t="shared" si="9"/>
        <v/>
      </c>
      <c r="L170" s="23"/>
      <c r="M170" s="39" t="str">
        <f t="shared" si="10"/>
        <v/>
      </c>
      <c r="O170" s="23"/>
      <c r="P170" s="39" t="str">
        <f t="shared" si="11"/>
        <v/>
      </c>
    </row>
    <row r="171" spans="6:16" x14ac:dyDescent="0.25">
      <c r="F171" s="23"/>
      <c r="G171" s="39" t="str">
        <f t="shared" si="8"/>
        <v/>
      </c>
      <c r="I171" s="23"/>
      <c r="J171" s="39" t="str">
        <f t="shared" si="9"/>
        <v/>
      </c>
      <c r="L171" s="23"/>
      <c r="M171" s="39" t="str">
        <f t="shared" si="10"/>
        <v/>
      </c>
      <c r="O171" s="23"/>
      <c r="P171" s="39" t="str">
        <f t="shared" si="11"/>
        <v/>
      </c>
    </row>
    <row r="172" spans="6:16" x14ac:dyDescent="0.25">
      <c r="F172" s="23"/>
      <c r="G172" s="39" t="str">
        <f t="shared" si="8"/>
        <v/>
      </c>
      <c r="I172" s="23"/>
      <c r="J172" s="39" t="str">
        <f t="shared" si="9"/>
        <v/>
      </c>
      <c r="L172" s="23"/>
      <c r="M172" s="39" t="str">
        <f t="shared" si="10"/>
        <v/>
      </c>
      <c r="O172" s="23"/>
      <c r="P172" s="39" t="str">
        <f t="shared" si="11"/>
        <v/>
      </c>
    </row>
    <row r="173" spans="6:16" x14ac:dyDescent="0.25">
      <c r="F173" s="23"/>
      <c r="G173" s="39" t="str">
        <f t="shared" si="8"/>
        <v/>
      </c>
      <c r="I173" s="23"/>
      <c r="J173" s="39" t="str">
        <f t="shared" si="9"/>
        <v/>
      </c>
      <c r="L173" s="23"/>
      <c r="M173" s="39" t="str">
        <f t="shared" si="10"/>
        <v/>
      </c>
      <c r="O173" s="23"/>
      <c r="P173" s="39" t="str">
        <f t="shared" si="11"/>
        <v/>
      </c>
    </row>
    <row r="174" spans="6:16" x14ac:dyDescent="0.25">
      <c r="F174" s="23"/>
      <c r="G174" s="39" t="str">
        <f t="shared" si="8"/>
        <v/>
      </c>
      <c r="I174" s="23"/>
      <c r="J174" s="39" t="str">
        <f t="shared" si="9"/>
        <v/>
      </c>
      <c r="L174" s="23"/>
      <c r="M174" s="39" t="str">
        <f t="shared" si="10"/>
        <v/>
      </c>
      <c r="O174" s="23"/>
      <c r="P174" s="39" t="str">
        <f t="shared" si="11"/>
        <v/>
      </c>
    </row>
    <row r="175" spans="6:16" x14ac:dyDescent="0.25">
      <c r="F175" s="23"/>
      <c r="G175" s="39" t="str">
        <f t="shared" si="8"/>
        <v/>
      </c>
      <c r="I175" s="23"/>
      <c r="J175" s="39" t="str">
        <f t="shared" si="9"/>
        <v/>
      </c>
      <c r="L175" s="23"/>
      <c r="M175" s="39" t="str">
        <f t="shared" si="10"/>
        <v/>
      </c>
      <c r="O175" s="23"/>
      <c r="P175" s="39" t="str">
        <f t="shared" si="11"/>
        <v/>
      </c>
    </row>
    <row r="176" spans="6:16" x14ac:dyDescent="0.25">
      <c r="F176" s="23"/>
      <c r="G176" s="39" t="str">
        <f t="shared" si="8"/>
        <v/>
      </c>
      <c r="I176" s="23"/>
      <c r="J176" s="39" t="str">
        <f t="shared" si="9"/>
        <v/>
      </c>
      <c r="L176" s="23"/>
      <c r="M176" s="39" t="str">
        <f t="shared" si="10"/>
        <v/>
      </c>
      <c r="O176" s="23"/>
      <c r="P176" s="39" t="str">
        <f t="shared" si="11"/>
        <v/>
      </c>
    </row>
    <row r="177" spans="6:16" x14ac:dyDescent="0.25">
      <c r="F177" s="23"/>
      <c r="G177" s="39" t="str">
        <f t="shared" si="8"/>
        <v/>
      </c>
      <c r="I177" s="23"/>
      <c r="J177" s="39" t="str">
        <f t="shared" si="9"/>
        <v/>
      </c>
      <c r="L177" s="23"/>
      <c r="M177" s="39" t="str">
        <f t="shared" si="10"/>
        <v/>
      </c>
      <c r="O177" s="23"/>
      <c r="P177" s="39" t="str">
        <f t="shared" si="11"/>
        <v/>
      </c>
    </row>
    <row r="178" spans="6:16" x14ac:dyDescent="0.25">
      <c r="F178" s="23"/>
      <c r="G178" s="39" t="str">
        <f t="shared" si="8"/>
        <v/>
      </c>
      <c r="I178" s="23"/>
      <c r="J178" s="39" t="str">
        <f t="shared" si="9"/>
        <v/>
      </c>
      <c r="L178" s="23"/>
      <c r="M178" s="39" t="str">
        <f t="shared" si="10"/>
        <v/>
      </c>
      <c r="O178" s="23"/>
      <c r="P178" s="39" t="str">
        <f t="shared" si="11"/>
        <v/>
      </c>
    </row>
    <row r="179" spans="6:16" x14ac:dyDescent="0.25">
      <c r="F179" s="23"/>
      <c r="G179" s="39" t="str">
        <f t="shared" si="8"/>
        <v/>
      </c>
      <c r="I179" s="23"/>
      <c r="J179" s="39" t="str">
        <f t="shared" si="9"/>
        <v/>
      </c>
      <c r="L179" s="23"/>
      <c r="M179" s="39" t="str">
        <f t="shared" si="10"/>
        <v/>
      </c>
      <c r="O179" s="23"/>
      <c r="P179" s="39" t="str">
        <f t="shared" si="11"/>
        <v/>
      </c>
    </row>
    <row r="180" spans="6:16" x14ac:dyDescent="0.25">
      <c r="F180" s="23"/>
      <c r="G180" s="39" t="str">
        <f t="shared" si="8"/>
        <v/>
      </c>
      <c r="I180" s="23"/>
      <c r="J180" s="39" t="str">
        <f t="shared" si="9"/>
        <v/>
      </c>
      <c r="L180" s="23"/>
      <c r="M180" s="39" t="str">
        <f t="shared" si="10"/>
        <v/>
      </c>
      <c r="O180" s="23"/>
      <c r="P180" s="39" t="str">
        <f t="shared" si="11"/>
        <v/>
      </c>
    </row>
    <row r="181" spans="6:16" x14ac:dyDescent="0.25">
      <c r="F181" s="23"/>
      <c r="G181" s="39" t="str">
        <f t="shared" si="8"/>
        <v/>
      </c>
      <c r="I181" s="23"/>
      <c r="J181" s="39" t="str">
        <f t="shared" si="9"/>
        <v/>
      </c>
      <c r="L181" s="23"/>
      <c r="M181" s="39" t="str">
        <f t="shared" si="10"/>
        <v/>
      </c>
      <c r="O181" s="23"/>
      <c r="P181" s="39" t="str">
        <f t="shared" si="11"/>
        <v/>
      </c>
    </row>
    <row r="182" spans="6:16" x14ac:dyDescent="0.25">
      <c r="F182" s="23"/>
      <c r="G182" s="39" t="str">
        <f t="shared" si="8"/>
        <v/>
      </c>
      <c r="I182" s="23"/>
      <c r="J182" s="39" t="str">
        <f t="shared" si="9"/>
        <v/>
      </c>
      <c r="L182" s="23"/>
      <c r="M182" s="39" t="str">
        <f t="shared" si="10"/>
        <v/>
      </c>
      <c r="O182" s="23"/>
      <c r="P182" s="39" t="str">
        <f t="shared" si="11"/>
        <v/>
      </c>
    </row>
    <row r="183" spans="6:16" x14ac:dyDescent="0.25">
      <c r="F183" s="23"/>
      <c r="G183" s="39" t="str">
        <f t="shared" si="8"/>
        <v/>
      </c>
      <c r="I183" s="23"/>
      <c r="J183" s="39" t="str">
        <f t="shared" si="9"/>
        <v/>
      </c>
      <c r="L183" s="23"/>
      <c r="M183" s="39" t="str">
        <f t="shared" si="10"/>
        <v/>
      </c>
      <c r="O183" s="23"/>
      <c r="P183" s="39" t="str">
        <f t="shared" si="11"/>
        <v/>
      </c>
    </row>
    <row r="184" spans="6:16" x14ac:dyDescent="0.25">
      <c r="F184" s="23"/>
      <c r="G184" s="39" t="str">
        <f t="shared" si="8"/>
        <v/>
      </c>
      <c r="I184" s="23"/>
      <c r="J184" s="39" t="str">
        <f t="shared" si="9"/>
        <v/>
      </c>
      <c r="L184" s="23"/>
      <c r="M184" s="39" t="str">
        <f t="shared" si="10"/>
        <v/>
      </c>
      <c r="O184" s="23"/>
      <c r="P184" s="39" t="str">
        <f t="shared" si="11"/>
        <v/>
      </c>
    </row>
    <row r="185" spans="6:16" x14ac:dyDescent="0.25">
      <c r="F185" s="23"/>
      <c r="G185" s="39" t="str">
        <f t="shared" si="8"/>
        <v/>
      </c>
      <c r="I185" s="23"/>
      <c r="J185" s="39" t="str">
        <f t="shared" si="9"/>
        <v/>
      </c>
      <c r="L185" s="23"/>
      <c r="M185" s="39" t="str">
        <f t="shared" si="10"/>
        <v/>
      </c>
      <c r="O185" s="23"/>
      <c r="P185" s="39" t="str">
        <f t="shared" si="11"/>
        <v/>
      </c>
    </row>
    <row r="186" spans="6:16" x14ac:dyDescent="0.25">
      <c r="F186" s="23"/>
      <c r="G186" s="39" t="str">
        <f t="shared" si="8"/>
        <v/>
      </c>
      <c r="I186" s="23"/>
      <c r="J186" s="39" t="str">
        <f t="shared" si="9"/>
        <v/>
      </c>
      <c r="L186" s="23"/>
      <c r="M186" s="39" t="str">
        <f t="shared" si="10"/>
        <v/>
      </c>
      <c r="O186" s="23"/>
      <c r="P186" s="39" t="str">
        <f t="shared" si="11"/>
        <v/>
      </c>
    </row>
    <row r="187" spans="6:16" x14ac:dyDescent="0.25">
      <c r="F187" s="23"/>
      <c r="G187" s="39" t="str">
        <f t="shared" si="8"/>
        <v/>
      </c>
      <c r="I187" s="23"/>
      <c r="J187" s="39" t="str">
        <f t="shared" si="9"/>
        <v/>
      </c>
      <c r="L187" s="23"/>
      <c r="M187" s="39" t="str">
        <f t="shared" si="10"/>
        <v/>
      </c>
      <c r="O187" s="23"/>
      <c r="P187" s="39" t="str">
        <f t="shared" si="11"/>
        <v/>
      </c>
    </row>
    <row r="188" spans="6:16" x14ac:dyDescent="0.25">
      <c r="F188" s="23"/>
      <c r="G188" s="39" t="str">
        <f t="shared" si="8"/>
        <v/>
      </c>
      <c r="I188" s="23"/>
      <c r="J188" s="39" t="str">
        <f t="shared" si="9"/>
        <v/>
      </c>
      <c r="L188" s="23"/>
      <c r="M188" s="39" t="str">
        <f t="shared" si="10"/>
        <v/>
      </c>
      <c r="O188" s="23"/>
      <c r="P188" s="39" t="str">
        <f t="shared" si="11"/>
        <v/>
      </c>
    </row>
    <row r="189" spans="6:16" x14ac:dyDescent="0.25">
      <c r="F189" s="23"/>
      <c r="G189" s="39" t="str">
        <f t="shared" si="8"/>
        <v/>
      </c>
      <c r="I189" s="23"/>
      <c r="J189" s="39" t="str">
        <f t="shared" si="9"/>
        <v/>
      </c>
      <c r="L189" s="23"/>
      <c r="M189" s="39" t="str">
        <f t="shared" si="10"/>
        <v/>
      </c>
      <c r="O189" s="23"/>
      <c r="P189" s="39" t="str">
        <f t="shared" si="11"/>
        <v/>
      </c>
    </row>
    <row r="190" spans="6:16" x14ac:dyDescent="0.25">
      <c r="F190" s="23"/>
      <c r="G190" s="39" t="str">
        <f t="shared" si="8"/>
        <v/>
      </c>
      <c r="I190" s="23"/>
      <c r="J190" s="39" t="str">
        <f t="shared" si="9"/>
        <v/>
      </c>
      <c r="L190" s="23"/>
      <c r="M190" s="39" t="str">
        <f t="shared" si="10"/>
        <v/>
      </c>
      <c r="O190" s="23"/>
      <c r="P190" s="39" t="str">
        <f t="shared" si="11"/>
        <v/>
      </c>
    </row>
    <row r="191" spans="6:16" x14ac:dyDescent="0.25">
      <c r="F191" s="23"/>
      <c r="G191" s="39" t="str">
        <f t="shared" si="8"/>
        <v/>
      </c>
      <c r="I191" s="23"/>
      <c r="J191" s="39" t="str">
        <f t="shared" si="9"/>
        <v/>
      </c>
      <c r="L191" s="23"/>
      <c r="M191" s="39" t="str">
        <f t="shared" si="10"/>
        <v/>
      </c>
      <c r="O191" s="23"/>
      <c r="P191" s="39" t="str">
        <f t="shared" si="11"/>
        <v/>
      </c>
    </row>
    <row r="192" spans="6:16" x14ac:dyDescent="0.25">
      <c r="F192" s="23"/>
      <c r="G192" s="39" t="str">
        <f t="shared" si="8"/>
        <v/>
      </c>
      <c r="I192" s="23"/>
      <c r="J192" s="39" t="str">
        <f t="shared" si="9"/>
        <v/>
      </c>
      <c r="L192" s="23"/>
      <c r="M192" s="39" t="str">
        <f t="shared" si="10"/>
        <v/>
      </c>
      <c r="O192" s="23"/>
      <c r="P192" s="39" t="str">
        <f t="shared" si="11"/>
        <v/>
      </c>
    </row>
    <row r="193" spans="6:16" x14ac:dyDescent="0.25">
      <c r="F193" s="23"/>
      <c r="G193" s="39" t="str">
        <f t="shared" si="8"/>
        <v/>
      </c>
      <c r="I193" s="23"/>
      <c r="J193" s="39" t="str">
        <f t="shared" si="9"/>
        <v/>
      </c>
      <c r="L193" s="23"/>
      <c r="M193" s="39" t="str">
        <f t="shared" si="10"/>
        <v/>
      </c>
      <c r="O193" s="23"/>
      <c r="P193" s="39" t="str">
        <f t="shared" si="11"/>
        <v/>
      </c>
    </row>
    <row r="194" spans="6:16" x14ac:dyDescent="0.25">
      <c r="F194" s="23"/>
      <c r="G194" s="39" t="str">
        <f t="shared" si="8"/>
        <v/>
      </c>
      <c r="I194" s="23"/>
      <c r="J194" s="39" t="str">
        <f t="shared" si="9"/>
        <v/>
      </c>
      <c r="L194" s="23"/>
      <c r="M194" s="39" t="str">
        <f t="shared" si="10"/>
        <v/>
      </c>
      <c r="O194" s="23"/>
      <c r="P194" s="39" t="str">
        <f t="shared" si="11"/>
        <v/>
      </c>
    </row>
    <row r="195" spans="6:16" x14ac:dyDescent="0.25">
      <c r="F195" s="23"/>
      <c r="G195" s="39" t="str">
        <f t="shared" si="8"/>
        <v/>
      </c>
      <c r="I195" s="23"/>
      <c r="J195" s="39" t="str">
        <f t="shared" si="9"/>
        <v/>
      </c>
      <c r="L195" s="23"/>
      <c r="M195" s="39" t="str">
        <f t="shared" si="10"/>
        <v/>
      </c>
      <c r="O195" s="23"/>
      <c r="P195" s="39" t="str">
        <f t="shared" si="11"/>
        <v/>
      </c>
    </row>
    <row r="196" spans="6:16" x14ac:dyDescent="0.25">
      <c r="F196" s="23"/>
      <c r="G196" s="39" t="str">
        <f t="shared" si="8"/>
        <v/>
      </c>
      <c r="I196" s="23"/>
      <c r="J196" s="39" t="str">
        <f t="shared" si="9"/>
        <v/>
      </c>
      <c r="L196" s="23"/>
      <c r="M196" s="39" t="str">
        <f t="shared" si="10"/>
        <v/>
      </c>
      <c r="O196" s="23"/>
      <c r="P196" s="39" t="str">
        <f t="shared" si="11"/>
        <v/>
      </c>
    </row>
    <row r="197" spans="6:16" x14ac:dyDescent="0.25">
      <c r="F197" s="23"/>
      <c r="G197" s="39" t="str">
        <f t="shared" si="8"/>
        <v/>
      </c>
      <c r="I197" s="23"/>
      <c r="J197" s="39" t="str">
        <f t="shared" si="9"/>
        <v/>
      </c>
      <c r="L197" s="23"/>
      <c r="M197" s="39" t="str">
        <f t="shared" si="10"/>
        <v/>
      </c>
      <c r="O197" s="23"/>
      <c r="P197" s="39" t="str">
        <f t="shared" si="11"/>
        <v/>
      </c>
    </row>
    <row r="198" spans="6:16" x14ac:dyDescent="0.25">
      <c r="F198" s="23"/>
      <c r="G198" s="39" t="str">
        <f t="shared" si="8"/>
        <v/>
      </c>
      <c r="I198" s="23"/>
      <c r="J198" s="39" t="str">
        <f t="shared" si="9"/>
        <v/>
      </c>
      <c r="L198" s="23"/>
      <c r="M198" s="39" t="str">
        <f t="shared" si="10"/>
        <v/>
      </c>
      <c r="O198" s="23"/>
      <c r="P198" s="39" t="str">
        <f t="shared" si="11"/>
        <v/>
      </c>
    </row>
    <row r="199" spans="6:16" x14ac:dyDescent="0.25">
      <c r="F199" s="23"/>
      <c r="G199" s="39" t="str">
        <f t="shared" si="8"/>
        <v/>
      </c>
      <c r="I199" s="23"/>
      <c r="J199" s="39" t="str">
        <f t="shared" si="9"/>
        <v/>
      </c>
      <c r="L199" s="23"/>
      <c r="M199" s="39" t="str">
        <f t="shared" si="10"/>
        <v/>
      </c>
      <c r="O199" s="23"/>
      <c r="P199" s="39" t="str">
        <f t="shared" si="11"/>
        <v/>
      </c>
    </row>
    <row r="200" spans="6:16" x14ac:dyDescent="0.25">
      <c r="F200" s="23"/>
      <c r="G200" s="39" t="str">
        <f t="shared" si="8"/>
        <v/>
      </c>
      <c r="I200" s="23"/>
      <c r="J200" s="39" t="str">
        <f t="shared" si="9"/>
        <v/>
      </c>
      <c r="L200" s="23"/>
      <c r="M200" s="39" t="str">
        <f t="shared" si="10"/>
        <v/>
      </c>
      <c r="O200" s="23"/>
      <c r="P200" s="39" t="str">
        <f t="shared" si="11"/>
        <v/>
      </c>
    </row>
    <row r="201" spans="6:16" x14ac:dyDescent="0.25">
      <c r="F201" s="23"/>
      <c r="G201" s="39" t="str">
        <f t="shared" si="8"/>
        <v/>
      </c>
      <c r="I201" s="23"/>
      <c r="J201" s="39" t="str">
        <f t="shared" si="9"/>
        <v/>
      </c>
      <c r="L201" s="23"/>
      <c r="M201" s="39" t="str">
        <f t="shared" si="10"/>
        <v/>
      </c>
      <c r="O201" s="23"/>
      <c r="P201" s="39" t="str">
        <f t="shared" si="11"/>
        <v/>
      </c>
    </row>
    <row r="202" spans="6:16" x14ac:dyDescent="0.25">
      <c r="F202" s="23"/>
      <c r="G202" s="39" t="str">
        <f t="shared" si="8"/>
        <v/>
      </c>
      <c r="I202" s="23"/>
      <c r="J202" s="39" t="str">
        <f t="shared" si="9"/>
        <v/>
      </c>
      <c r="L202" s="23"/>
      <c r="M202" s="39" t="str">
        <f t="shared" si="10"/>
        <v/>
      </c>
      <c r="O202" s="23"/>
      <c r="P202" s="39" t="str">
        <f t="shared" si="11"/>
        <v/>
      </c>
    </row>
    <row r="203" spans="6:16" x14ac:dyDescent="0.25">
      <c r="F203" s="23"/>
      <c r="G203" s="39" t="str">
        <f t="shared" si="8"/>
        <v/>
      </c>
      <c r="I203" s="23"/>
      <c r="J203" s="39" t="str">
        <f t="shared" si="9"/>
        <v/>
      </c>
      <c r="L203" s="23"/>
      <c r="M203" s="39" t="str">
        <f t="shared" si="10"/>
        <v/>
      </c>
      <c r="O203" s="23"/>
      <c r="P203" s="39" t="str">
        <f t="shared" si="11"/>
        <v/>
      </c>
    </row>
    <row r="204" spans="6:16" x14ac:dyDescent="0.25">
      <c r="F204" s="23"/>
      <c r="G204" s="39" t="str">
        <f t="shared" si="8"/>
        <v/>
      </c>
      <c r="I204" s="23"/>
      <c r="J204" s="39" t="str">
        <f t="shared" si="9"/>
        <v/>
      </c>
      <c r="L204" s="23"/>
      <c r="M204" s="39" t="str">
        <f t="shared" si="10"/>
        <v/>
      </c>
      <c r="O204" s="23"/>
      <c r="P204" s="39" t="str">
        <f t="shared" si="11"/>
        <v/>
      </c>
    </row>
    <row r="205" spans="6:16" x14ac:dyDescent="0.25">
      <c r="F205" s="23"/>
      <c r="G205" s="39" t="str">
        <f t="shared" si="8"/>
        <v/>
      </c>
      <c r="I205" s="23"/>
      <c r="J205" s="39" t="str">
        <f t="shared" si="9"/>
        <v/>
      </c>
      <c r="L205" s="23"/>
      <c r="M205" s="39" t="str">
        <f t="shared" si="10"/>
        <v/>
      </c>
      <c r="O205" s="23"/>
      <c r="P205" s="39" t="str">
        <f t="shared" si="11"/>
        <v/>
      </c>
    </row>
    <row r="206" spans="6:16" x14ac:dyDescent="0.25">
      <c r="F206" s="23"/>
      <c r="G206" s="39" t="str">
        <f t="shared" si="8"/>
        <v/>
      </c>
      <c r="I206" s="23"/>
      <c r="J206" s="39" t="str">
        <f t="shared" si="9"/>
        <v/>
      </c>
      <c r="L206" s="23"/>
      <c r="M206" s="39" t="str">
        <f t="shared" si="10"/>
        <v/>
      </c>
      <c r="O206" s="23"/>
      <c r="P206" s="39" t="str">
        <f t="shared" si="11"/>
        <v/>
      </c>
    </row>
    <row r="207" spans="6:16" x14ac:dyDescent="0.25">
      <c r="F207" s="23"/>
      <c r="G207" s="39" t="str">
        <f t="shared" ref="G207:G270" si="12">IF(F207="","",F207*0.04)</f>
        <v/>
      </c>
      <c r="I207" s="23"/>
      <c r="J207" s="39" t="str">
        <f t="shared" ref="J207:J270" si="13">IF(I207="","",I207*0.04)</f>
        <v/>
      </c>
      <c r="L207" s="23"/>
      <c r="M207" s="39" t="str">
        <f t="shared" ref="M207:M270" si="14">IF(L207="","",L207*0.04)</f>
        <v/>
      </c>
      <c r="O207" s="23"/>
      <c r="P207" s="39" t="str">
        <f t="shared" ref="P207:P270" si="15">IF(O207="","",O207*0.04)</f>
        <v/>
      </c>
    </row>
    <row r="208" spans="6:16" x14ac:dyDescent="0.25">
      <c r="F208" s="23"/>
      <c r="G208" s="39" t="str">
        <f t="shared" si="12"/>
        <v/>
      </c>
      <c r="I208" s="23"/>
      <c r="J208" s="39" t="str">
        <f t="shared" si="13"/>
        <v/>
      </c>
      <c r="L208" s="23"/>
      <c r="M208" s="39" t="str">
        <f t="shared" si="14"/>
        <v/>
      </c>
      <c r="O208" s="23"/>
      <c r="P208" s="39" t="str">
        <f t="shared" si="15"/>
        <v/>
      </c>
    </row>
    <row r="209" spans="6:16" x14ac:dyDescent="0.25">
      <c r="F209" s="23"/>
      <c r="G209" s="39" t="str">
        <f t="shared" si="12"/>
        <v/>
      </c>
      <c r="I209" s="23"/>
      <c r="J209" s="39" t="str">
        <f t="shared" si="13"/>
        <v/>
      </c>
      <c r="L209" s="23"/>
      <c r="M209" s="39" t="str">
        <f t="shared" si="14"/>
        <v/>
      </c>
      <c r="O209" s="23"/>
      <c r="P209" s="39" t="str">
        <f t="shared" si="15"/>
        <v/>
      </c>
    </row>
    <row r="210" spans="6:16" x14ac:dyDescent="0.25">
      <c r="F210" s="23"/>
      <c r="G210" s="39" t="str">
        <f t="shared" si="12"/>
        <v/>
      </c>
      <c r="I210" s="23"/>
      <c r="J210" s="39" t="str">
        <f t="shared" si="13"/>
        <v/>
      </c>
      <c r="L210" s="23"/>
      <c r="M210" s="39" t="str">
        <f t="shared" si="14"/>
        <v/>
      </c>
      <c r="O210" s="23"/>
      <c r="P210" s="39" t="str">
        <f t="shared" si="15"/>
        <v/>
      </c>
    </row>
    <row r="211" spans="6:16" x14ac:dyDescent="0.25">
      <c r="F211" s="23"/>
      <c r="G211" s="39" t="str">
        <f t="shared" si="12"/>
        <v/>
      </c>
      <c r="I211" s="23"/>
      <c r="J211" s="39" t="str">
        <f t="shared" si="13"/>
        <v/>
      </c>
      <c r="L211" s="23"/>
      <c r="M211" s="39" t="str">
        <f t="shared" si="14"/>
        <v/>
      </c>
      <c r="O211" s="23"/>
      <c r="P211" s="39" t="str">
        <f t="shared" si="15"/>
        <v/>
      </c>
    </row>
    <row r="212" spans="6:16" x14ac:dyDescent="0.25">
      <c r="F212" s="23"/>
      <c r="G212" s="39" t="str">
        <f t="shared" si="12"/>
        <v/>
      </c>
      <c r="I212" s="23"/>
      <c r="J212" s="39" t="str">
        <f t="shared" si="13"/>
        <v/>
      </c>
      <c r="L212" s="23"/>
      <c r="M212" s="39" t="str">
        <f t="shared" si="14"/>
        <v/>
      </c>
      <c r="O212" s="23"/>
      <c r="P212" s="39" t="str">
        <f t="shared" si="15"/>
        <v/>
      </c>
    </row>
    <row r="213" spans="6:16" x14ac:dyDescent="0.25">
      <c r="F213" s="23"/>
      <c r="G213" s="39" t="str">
        <f t="shared" si="12"/>
        <v/>
      </c>
      <c r="I213" s="23"/>
      <c r="J213" s="39" t="str">
        <f t="shared" si="13"/>
        <v/>
      </c>
      <c r="L213" s="23"/>
      <c r="M213" s="39" t="str">
        <f t="shared" si="14"/>
        <v/>
      </c>
      <c r="O213" s="23"/>
      <c r="P213" s="39" t="str">
        <f t="shared" si="15"/>
        <v/>
      </c>
    </row>
    <row r="214" spans="6:16" x14ac:dyDescent="0.25">
      <c r="F214" s="23"/>
      <c r="G214" s="39" t="str">
        <f t="shared" si="12"/>
        <v/>
      </c>
      <c r="I214" s="23"/>
      <c r="J214" s="39" t="str">
        <f t="shared" si="13"/>
        <v/>
      </c>
      <c r="L214" s="23"/>
      <c r="M214" s="39" t="str">
        <f t="shared" si="14"/>
        <v/>
      </c>
      <c r="O214" s="23"/>
      <c r="P214" s="39" t="str">
        <f t="shared" si="15"/>
        <v/>
      </c>
    </row>
    <row r="215" spans="6:16" x14ac:dyDescent="0.25">
      <c r="F215" s="23"/>
      <c r="G215" s="39" t="str">
        <f t="shared" si="12"/>
        <v/>
      </c>
      <c r="I215" s="23"/>
      <c r="J215" s="39" t="str">
        <f t="shared" si="13"/>
        <v/>
      </c>
      <c r="L215" s="23"/>
      <c r="M215" s="39" t="str">
        <f t="shared" si="14"/>
        <v/>
      </c>
      <c r="O215" s="23"/>
      <c r="P215" s="39" t="str">
        <f t="shared" si="15"/>
        <v/>
      </c>
    </row>
    <row r="216" spans="6:16" x14ac:dyDescent="0.25">
      <c r="F216" s="23"/>
      <c r="G216" s="39" t="str">
        <f t="shared" si="12"/>
        <v/>
      </c>
      <c r="I216" s="23"/>
      <c r="J216" s="39" t="str">
        <f t="shared" si="13"/>
        <v/>
      </c>
      <c r="L216" s="23"/>
      <c r="M216" s="39" t="str">
        <f t="shared" si="14"/>
        <v/>
      </c>
      <c r="O216" s="23"/>
      <c r="P216" s="39" t="str">
        <f t="shared" si="15"/>
        <v/>
      </c>
    </row>
    <row r="217" spans="6:16" x14ac:dyDescent="0.25">
      <c r="F217" s="23"/>
      <c r="G217" s="39" t="str">
        <f t="shared" si="12"/>
        <v/>
      </c>
      <c r="I217" s="23"/>
      <c r="J217" s="39" t="str">
        <f t="shared" si="13"/>
        <v/>
      </c>
      <c r="L217" s="23"/>
      <c r="M217" s="39" t="str">
        <f t="shared" si="14"/>
        <v/>
      </c>
      <c r="O217" s="23"/>
      <c r="P217" s="39" t="str">
        <f t="shared" si="15"/>
        <v/>
      </c>
    </row>
    <row r="218" spans="6:16" x14ac:dyDescent="0.25">
      <c r="F218" s="23"/>
      <c r="G218" s="39" t="str">
        <f t="shared" si="12"/>
        <v/>
      </c>
      <c r="I218" s="23"/>
      <c r="J218" s="39" t="str">
        <f t="shared" si="13"/>
        <v/>
      </c>
      <c r="L218" s="23"/>
      <c r="M218" s="39" t="str">
        <f t="shared" si="14"/>
        <v/>
      </c>
      <c r="O218" s="23"/>
      <c r="P218" s="39" t="str">
        <f t="shared" si="15"/>
        <v/>
      </c>
    </row>
    <row r="219" spans="6:16" x14ac:dyDescent="0.25">
      <c r="F219" s="23"/>
      <c r="G219" s="39" t="str">
        <f t="shared" si="12"/>
        <v/>
      </c>
      <c r="I219" s="23"/>
      <c r="J219" s="39" t="str">
        <f t="shared" si="13"/>
        <v/>
      </c>
      <c r="L219" s="23"/>
      <c r="M219" s="39" t="str">
        <f t="shared" si="14"/>
        <v/>
      </c>
      <c r="O219" s="23"/>
      <c r="P219" s="39" t="str">
        <f t="shared" si="15"/>
        <v/>
      </c>
    </row>
    <row r="220" spans="6:16" x14ac:dyDescent="0.25">
      <c r="F220" s="23"/>
      <c r="G220" s="39" t="str">
        <f t="shared" si="12"/>
        <v/>
      </c>
      <c r="I220" s="23"/>
      <c r="J220" s="39" t="str">
        <f t="shared" si="13"/>
        <v/>
      </c>
      <c r="L220" s="23"/>
      <c r="M220" s="39" t="str">
        <f t="shared" si="14"/>
        <v/>
      </c>
      <c r="O220" s="23"/>
      <c r="P220" s="39" t="str">
        <f t="shared" si="15"/>
        <v/>
      </c>
    </row>
    <row r="221" spans="6:16" x14ac:dyDescent="0.25">
      <c r="F221" s="23"/>
      <c r="G221" s="39" t="str">
        <f t="shared" si="12"/>
        <v/>
      </c>
      <c r="I221" s="23"/>
      <c r="J221" s="39" t="str">
        <f t="shared" si="13"/>
        <v/>
      </c>
      <c r="L221" s="23"/>
      <c r="M221" s="39" t="str">
        <f t="shared" si="14"/>
        <v/>
      </c>
      <c r="O221" s="23"/>
      <c r="P221" s="39" t="str">
        <f t="shared" si="15"/>
        <v/>
      </c>
    </row>
    <row r="222" spans="6:16" x14ac:dyDescent="0.25">
      <c r="F222" s="23"/>
      <c r="G222" s="39" t="str">
        <f t="shared" si="12"/>
        <v/>
      </c>
      <c r="I222" s="23"/>
      <c r="J222" s="39" t="str">
        <f t="shared" si="13"/>
        <v/>
      </c>
      <c r="L222" s="23"/>
      <c r="M222" s="39" t="str">
        <f t="shared" si="14"/>
        <v/>
      </c>
      <c r="O222" s="23"/>
      <c r="P222" s="39" t="str">
        <f t="shared" si="15"/>
        <v/>
      </c>
    </row>
    <row r="223" spans="6:16" x14ac:dyDescent="0.25">
      <c r="F223" s="23"/>
      <c r="G223" s="39" t="str">
        <f t="shared" si="12"/>
        <v/>
      </c>
      <c r="I223" s="23"/>
      <c r="J223" s="39" t="str">
        <f t="shared" si="13"/>
        <v/>
      </c>
      <c r="L223" s="23"/>
      <c r="M223" s="39" t="str">
        <f t="shared" si="14"/>
        <v/>
      </c>
      <c r="O223" s="23"/>
      <c r="P223" s="39" t="str">
        <f t="shared" si="15"/>
        <v/>
      </c>
    </row>
    <row r="224" spans="6:16" x14ac:dyDescent="0.25">
      <c r="F224" s="23"/>
      <c r="G224" s="39" t="str">
        <f t="shared" si="12"/>
        <v/>
      </c>
      <c r="I224" s="23"/>
      <c r="J224" s="39" t="str">
        <f t="shared" si="13"/>
        <v/>
      </c>
      <c r="L224" s="23"/>
      <c r="M224" s="39" t="str">
        <f t="shared" si="14"/>
        <v/>
      </c>
      <c r="O224" s="23"/>
      <c r="P224" s="39" t="str">
        <f t="shared" si="15"/>
        <v/>
      </c>
    </row>
    <row r="225" spans="6:16" x14ac:dyDescent="0.25">
      <c r="F225" s="23"/>
      <c r="G225" s="39" t="str">
        <f t="shared" si="12"/>
        <v/>
      </c>
      <c r="I225" s="23"/>
      <c r="J225" s="39" t="str">
        <f t="shared" si="13"/>
        <v/>
      </c>
      <c r="L225" s="23"/>
      <c r="M225" s="39" t="str">
        <f t="shared" si="14"/>
        <v/>
      </c>
      <c r="O225" s="23"/>
      <c r="P225" s="39" t="str">
        <f t="shared" si="15"/>
        <v/>
      </c>
    </row>
    <row r="226" spans="6:16" x14ac:dyDescent="0.25">
      <c r="F226" s="23"/>
      <c r="G226" s="39" t="str">
        <f t="shared" si="12"/>
        <v/>
      </c>
      <c r="I226" s="23"/>
      <c r="J226" s="39" t="str">
        <f t="shared" si="13"/>
        <v/>
      </c>
      <c r="L226" s="23"/>
      <c r="M226" s="39" t="str">
        <f t="shared" si="14"/>
        <v/>
      </c>
      <c r="O226" s="23"/>
      <c r="P226" s="39" t="str">
        <f t="shared" si="15"/>
        <v/>
      </c>
    </row>
    <row r="227" spans="6:16" x14ac:dyDescent="0.25">
      <c r="F227" s="23"/>
      <c r="G227" s="39" t="str">
        <f t="shared" si="12"/>
        <v/>
      </c>
      <c r="I227" s="23"/>
      <c r="J227" s="39" t="str">
        <f t="shared" si="13"/>
        <v/>
      </c>
      <c r="L227" s="23"/>
      <c r="M227" s="39" t="str">
        <f t="shared" si="14"/>
        <v/>
      </c>
      <c r="O227" s="23"/>
      <c r="P227" s="39" t="str">
        <f t="shared" si="15"/>
        <v/>
      </c>
    </row>
    <row r="228" spans="6:16" x14ac:dyDescent="0.25">
      <c r="F228" s="23"/>
      <c r="G228" s="39" t="str">
        <f t="shared" si="12"/>
        <v/>
      </c>
      <c r="I228" s="23"/>
      <c r="J228" s="39" t="str">
        <f t="shared" si="13"/>
        <v/>
      </c>
      <c r="L228" s="23"/>
      <c r="M228" s="39" t="str">
        <f t="shared" si="14"/>
        <v/>
      </c>
      <c r="O228" s="23"/>
      <c r="P228" s="39" t="str">
        <f t="shared" si="15"/>
        <v/>
      </c>
    </row>
    <row r="229" spans="6:16" x14ac:dyDescent="0.25">
      <c r="F229" s="23"/>
      <c r="G229" s="39" t="str">
        <f t="shared" si="12"/>
        <v/>
      </c>
      <c r="I229" s="23"/>
      <c r="J229" s="39" t="str">
        <f t="shared" si="13"/>
        <v/>
      </c>
      <c r="L229" s="23"/>
      <c r="M229" s="39" t="str">
        <f t="shared" si="14"/>
        <v/>
      </c>
      <c r="O229" s="23"/>
      <c r="P229" s="39" t="str">
        <f t="shared" si="15"/>
        <v/>
      </c>
    </row>
    <row r="230" spans="6:16" x14ac:dyDescent="0.25">
      <c r="F230" s="23"/>
      <c r="G230" s="39" t="str">
        <f t="shared" si="12"/>
        <v/>
      </c>
      <c r="I230" s="23"/>
      <c r="J230" s="39" t="str">
        <f t="shared" si="13"/>
        <v/>
      </c>
      <c r="L230" s="23"/>
      <c r="M230" s="39" t="str">
        <f t="shared" si="14"/>
        <v/>
      </c>
      <c r="O230" s="23"/>
      <c r="P230" s="39" t="str">
        <f t="shared" si="15"/>
        <v/>
      </c>
    </row>
    <row r="231" spans="6:16" x14ac:dyDescent="0.25">
      <c r="F231" s="23"/>
      <c r="G231" s="39" t="str">
        <f t="shared" si="12"/>
        <v/>
      </c>
      <c r="I231" s="23"/>
      <c r="J231" s="39" t="str">
        <f t="shared" si="13"/>
        <v/>
      </c>
      <c r="L231" s="23"/>
      <c r="M231" s="39" t="str">
        <f t="shared" si="14"/>
        <v/>
      </c>
      <c r="O231" s="23"/>
      <c r="P231" s="39" t="str">
        <f t="shared" si="15"/>
        <v/>
      </c>
    </row>
    <row r="232" spans="6:16" x14ac:dyDescent="0.25">
      <c r="F232" s="23"/>
      <c r="G232" s="39" t="str">
        <f t="shared" si="12"/>
        <v/>
      </c>
      <c r="I232" s="23"/>
      <c r="J232" s="39" t="str">
        <f t="shared" si="13"/>
        <v/>
      </c>
      <c r="L232" s="23"/>
      <c r="M232" s="39" t="str">
        <f t="shared" si="14"/>
        <v/>
      </c>
      <c r="O232" s="23"/>
      <c r="P232" s="39" t="str">
        <f t="shared" si="15"/>
        <v/>
      </c>
    </row>
    <row r="233" spans="6:16" x14ac:dyDescent="0.25">
      <c r="F233" s="23"/>
      <c r="G233" s="39" t="str">
        <f t="shared" si="12"/>
        <v/>
      </c>
      <c r="I233" s="23"/>
      <c r="J233" s="39" t="str">
        <f t="shared" si="13"/>
        <v/>
      </c>
      <c r="L233" s="23"/>
      <c r="M233" s="39" t="str">
        <f t="shared" si="14"/>
        <v/>
      </c>
      <c r="O233" s="23"/>
      <c r="P233" s="39" t="str">
        <f t="shared" si="15"/>
        <v/>
      </c>
    </row>
    <row r="234" spans="6:16" x14ac:dyDescent="0.25">
      <c r="F234" s="23"/>
      <c r="G234" s="39" t="str">
        <f t="shared" si="12"/>
        <v/>
      </c>
      <c r="I234" s="23"/>
      <c r="J234" s="39" t="str">
        <f t="shared" si="13"/>
        <v/>
      </c>
      <c r="L234" s="23"/>
      <c r="M234" s="39" t="str">
        <f t="shared" si="14"/>
        <v/>
      </c>
      <c r="O234" s="23"/>
      <c r="P234" s="39" t="str">
        <f t="shared" si="15"/>
        <v/>
      </c>
    </row>
    <row r="235" spans="6:16" x14ac:dyDescent="0.25">
      <c r="F235" s="23"/>
      <c r="G235" s="39" t="str">
        <f t="shared" si="12"/>
        <v/>
      </c>
      <c r="I235" s="23"/>
      <c r="J235" s="39" t="str">
        <f t="shared" si="13"/>
        <v/>
      </c>
      <c r="L235" s="23"/>
      <c r="M235" s="39" t="str">
        <f t="shared" si="14"/>
        <v/>
      </c>
      <c r="O235" s="23"/>
      <c r="P235" s="39" t="str">
        <f t="shared" si="15"/>
        <v/>
      </c>
    </row>
    <row r="236" spans="6:16" x14ac:dyDescent="0.25">
      <c r="F236" s="23"/>
      <c r="G236" s="39" t="str">
        <f t="shared" si="12"/>
        <v/>
      </c>
      <c r="I236" s="23"/>
      <c r="J236" s="39" t="str">
        <f t="shared" si="13"/>
        <v/>
      </c>
      <c r="L236" s="23"/>
      <c r="M236" s="39" t="str">
        <f t="shared" si="14"/>
        <v/>
      </c>
      <c r="O236" s="23"/>
      <c r="P236" s="39" t="str">
        <f t="shared" si="15"/>
        <v/>
      </c>
    </row>
    <row r="237" spans="6:16" x14ac:dyDescent="0.25">
      <c r="F237" s="23"/>
      <c r="G237" s="39" t="str">
        <f t="shared" si="12"/>
        <v/>
      </c>
      <c r="I237" s="23"/>
      <c r="J237" s="39" t="str">
        <f t="shared" si="13"/>
        <v/>
      </c>
      <c r="L237" s="23"/>
      <c r="M237" s="39" t="str">
        <f t="shared" si="14"/>
        <v/>
      </c>
      <c r="O237" s="23"/>
      <c r="P237" s="39" t="str">
        <f t="shared" si="15"/>
        <v/>
      </c>
    </row>
    <row r="238" spans="6:16" x14ac:dyDescent="0.25">
      <c r="F238" s="23"/>
      <c r="G238" s="39" t="str">
        <f t="shared" si="12"/>
        <v/>
      </c>
      <c r="I238" s="23"/>
      <c r="J238" s="39" t="str">
        <f t="shared" si="13"/>
        <v/>
      </c>
      <c r="L238" s="23"/>
      <c r="M238" s="39" t="str">
        <f t="shared" si="14"/>
        <v/>
      </c>
      <c r="O238" s="23"/>
      <c r="P238" s="39" t="str">
        <f t="shared" si="15"/>
        <v/>
      </c>
    </row>
    <row r="239" spans="6:16" x14ac:dyDescent="0.25">
      <c r="F239" s="23"/>
      <c r="G239" s="39" t="str">
        <f t="shared" si="12"/>
        <v/>
      </c>
      <c r="I239" s="23"/>
      <c r="J239" s="39" t="str">
        <f t="shared" si="13"/>
        <v/>
      </c>
      <c r="L239" s="23"/>
      <c r="M239" s="39" t="str">
        <f t="shared" si="14"/>
        <v/>
      </c>
      <c r="O239" s="23"/>
      <c r="P239" s="39" t="str">
        <f t="shared" si="15"/>
        <v/>
      </c>
    </row>
    <row r="240" spans="6:16" x14ac:dyDescent="0.25">
      <c r="F240" s="23"/>
      <c r="G240" s="39" t="str">
        <f t="shared" si="12"/>
        <v/>
      </c>
      <c r="I240" s="23"/>
      <c r="J240" s="39" t="str">
        <f t="shared" si="13"/>
        <v/>
      </c>
      <c r="L240" s="23"/>
      <c r="M240" s="39" t="str">
        <f t="shared" si="14"/>
        <v/>
      </c>
      <c r="O240" s="23"/>
      <c r="P240" s="39" t="str">
        <f t="shared" si="15"/>
        <v/>
      </c>
    </row>
    <row r="241" spans="6:16" x14ac:dyDescent="0.25">
      <c r="F241" s="23"/>
      <c r="G241" s="39" t="str">
        <f t="shared" si="12"/>
        <v/>
      </c>
      <c r="I241" s="23"/>
      <c r="J241" s="39" t="str">
        <f t="shared" si="13"/>
        <v/>
      </c>
      <c r="L241" s="23"/>
      <c r="M241" s="39" t="str">
        <f t="shared" si="14"/>
        <v/>
      </c>
      <c r="O241" s="23"/>
      <c r="P241" s="39" t="str">
        <f t="shared" si="15"/>
        <v/>
      </c>
    </row>
    <row r="242" spans="6:16" x14ac:dyDescent="0.25">
      <c r="F242" s="23"/>
      <c r="G242" s="39" t="str">
        <f t="shared" si="12"/>
        <v/>
      </c>
      <c r="I242" s="23"/>
      <c r="J242" s="39" t="str">
        <f t="shared" si="13"/>
        <v/>
      </c>
      <c r="L242" s="23"/>
      <c r="M242" s="39" t="str">
        <f t="shared" si="14"/>
        <v/>
      </c>
      <c r="O242" s="23"/>
      <c r="P242" s="39" t="str">
        <f t="shared" si="15"/>
        <v/>
      </c>
    </row>
    <row r="243" spans="6:16" x14ac:dyDescent="0.25">
      <c r="F243" s="23"/>
      <c r="G243" s="39" t="str">
        <f t="shared" si="12"/>
        <v/>
      </c>
      <c r="I243" s="23"/>
      <c r="J243" s="39" t="str">
        <f t="shared" si="13"/>
        <v/>
      </c>
      <c r="L243" s="23"/>
      <c r="M243" s="39" t="str">
        <f t="shared" si="14"/>
        <v/>
      </c>
      <c r="O243" s="23"/>
      <c r="P243" s="39" t="str">
        <f t="shared" si="15"/>
        <v/>
      </c>
    </row>
    <row r="244" spans="6:16" x14ac:dyDescent="0.25">
      <c r="F244" s="23"/>
      <c r="G244" s="39" t="str">
        <f t="shared" si="12"/>
        <v/>
      </c>
      <c r="I244" s="23"/>
      <c r="J244" s="39" t="str">
        <f t="shared" si="13"/>
        <v/>
      </c>
      <c r="L244" s="23"/>
      <c r="M244" s="39" t="str">
        <f t="shared" si="14"/>
        <v/>
      </c>
      <c r="O244" s="23"/>
      <c r="P244" s="39" t="str">
        <f t="shared" si="15"/>
        <v/>
      </c>
    </row>
    <row r="245" spans="6:16" x14ac:dyDescent="0.25">
      <c r="F245" s="23"/>
      <c r="G245" s="39" t="str">
        <f t="shared" si="12"/>
        <v/>
      </c>
      <c r="I245" s="23"/>
      <c r="J245" s="39" t="str">
        <f t="shared" si="13"/>
        <v/>
      </c>
      <c r="L245" s="23"/>
      <c r="M245" s="39" t="str">
        <f t="shared" si="14"/>
        <v/>
      </c>
      <c r="O245" s="23"/>
      <c r="P245" s="39" t="str">
        <f t="shared" si="15"/>
        <v/>
      </c>
    </row>
    <row r="246" spans="6:16" x14ac:dyDescent="0.25">
      <c r="F246" s="23"/>
      <c r="G246" s="39" t="str">
        <f t="shared" si="12"/>
        <v/>
      </c>
      <c r="I246" s="23"/>
      <c r="J246" s="39" t="str">
        <f t="shared" si="13"/>
        <v/>
      </c>
      <c r="L246" s="23"/>
      <c r="M246" s="39" t="str">
        <f t="shared" si="14"/>
        <v/>
      </c>
      <c r="O246" s="23"/>
      <c r="P246" s="39" t="str">
        <f t="shared" si="15"/>
        <v/>
      </c>
    </row>
    <row r="247" spans="6:16" x14ac:dyDescent="0.25">
      <c r="F247" s="23"/>
      <c r="G247" s="39" t="str">
        <f t="shared" si="12"/>
        <v/>
      </c>
      <c r="I247" s="23"/>
      <c r="J247" s="39" t="str">
        <f t="shared" si="13"/>
        <v/>
      </c>
      <c r="L247" s="23"/>
      <c r="M247" s="39" t="str">
        <f t="shared" si="14"/>
        <v/>
      </c>
      <c r="O247" s="23"/>
      <c r="P247" s="39" t="str">
        <f t="shared" si="15"/>
        <v/>
      </c>
    </row>
    <row r="248" spans="6:16" x14ac:dyDescent="0.25">
      <c r="F248" s="23"/>
      <c r="G248" s="39" t="str">
        <f t="shared" si="12"/>
        <v/>
      </c>
      <c r="I248" s="23"/>
      <c r="J248" s="39" t="str">
        <f t="shared" si="13"/>
        <v/>
      </c>
      <c r="L248" s="23"/>
      <c r="M248" s="39" t="str">
        <f t="shared" si="14"/>
        <v/>
      </c>
      <c r="O248" s="23"/>
      <c r="P248" s="39" t="str">
        <f t="shared" si="15"/>
        <v/>
      </c>
    </row>
    <row r="249" spans="6:16" x14ac:dyDescent="0.25">
      <c r="F249" s="23"/>
      <c r="G249" s="39" t="str">
        <f t="shared" si="12"/>
        <v/>
      </c>
      <c r="I249" s="23"/>
      <c r="J249" s="39" t="str">
        <f t="shared" si="13"/>
        <v/>
      </c>
      <c r="L249" s="23"/>
      <c r="M249" s="39" t="str">
        <f t="shared" si="14"/>
        <v/>
      </c>
      <c r="O249" s="23"/>
      <c r="P249" s="39" t="str">
        <f t="shared" si="15"/>
        <v/>
      </c>
    </row>
    <row r="250" spans="6:16" x14ac:dyDescent="0.25">
      <c r="F250" s="23"/>
      <c r="G250" s="39" t="str">
        <f t="shared" si="12"/>
        <v/>
      </c>
      <c r="I250" s="23"/>
      <c r="J250" s="39" t="str">
        <f t="shared" si="13"/>
        <v/>
      </c>
      <c r="L250" s="23"/>
      <c r="M250" s="39" t="str">
        <f t="shared" si="14"/>
        <v/>
      </c>
      <c r="O250" s="23"/>
      <c r="P250" s="39" t="str">
        <f t="shared" si="15"/>
        <v/>
      </c>
    </row>
    <row r="251" spans="6:16" x14ac:dyDescent="0.25">
      <c r="F251" s="23"/>
      <c r="G251" s="39" t="str">
        <f t="shared" si="12"/>
        <v/>
      </c>
      <c r="I251" s="23"/>
      <c r="J251" s="39" t="str">
        <f t="shared" si="13"/>
        <v/>
      </c>
      <c r="L251" s="23"/>
      <c r="M251" s="39" t="str">
        <f t="shared" si="14"/>
        <v/>
      </c>
      <c r="O251" s="23"/>
      <c r="P251" s="39" t="str">
        <f t="shared" si="15"/>
        <v/>
      </c>
    </row>
    <row r="252" spans="6:16" x14ac:dyDescent="0.25">
      <c r="F252" s="23"/>
      <c r="G252" s="39" t="str">
        <f t="shared" si="12"/>
        <v/>
      </c>
      <c r="I252" s="23"/>
      <c r="J252" s="39" t="str">
        <f t="shared" si="13"/>
        <v/>
      </c>
      <c r="L252" s="23"/>
      <c r="M252" s="39" t="str">
        <f t="shared" si="14"/>
        <v/>
      </c>
      <c r="O252" s="23"/>
      <c r="P252" s="39" t="str">
        <f t="shared" si="15"/>
        <v/>
      </c>
    </row>
    <row r="253" spans="6:16" x14ac:dyDescent="0.25">
      <c r="F253" s="23"/>
      <c r="G253" s="39" t="str">
        <f t="shared" si="12"/>
        <v/>
      </c>
      <c r="I253" s="23"/>
      <c r="J253" s="39" t="str">
        <f t="shared" si="13"/>
        <v/>
      </c>
      <c r="L253" s="23"/>
      <c r="M253" s="39" t="str">
        <f t="shared" si="14"/>
        <v/>
      </c>
      <c r="O253" s="23"/>
      <c r="P253" s="39" t="str">
        <f t="shared" si="15"/>
        <v/>
      </c>
    </row>
    <row r="254" spans="6:16" x14ac:dyDescent="0.25">
      <c r="F254" s="23"/>
      <c r="G254" s="39" t="str">
        <f t="shared" si="12"/>
        <v/>
      </c>
      <c r="I254" s="23"/>
      <c r="J254" s="39" t="str">
        <f t="shared" si="13"/>
        <v/>
      </c>
      <c r="L254" s="23"/>
      <c r="M254" s="39" t="str">
        <f t="shared" si="14"/>
        <v/>
      </c>
      <c r="O254" s="23"/>
      <c r="P254" s="39" t="str">
        <f t="shared" si="15"/>
        <v/>
      </c>
    </row>
    <row r="255" spans="6:16" x14ac:dyDescent="0.25">
      <c r="F255" s="23"/>
      <c r="G255" s="39" t="str">
        <f t="shared" si="12"/>
        <v/>
      </c>
      <c r="I255" s="23"/>
      <c r="J255" s="39" t="str">
        <f t="shared" si="13"/>
        <v/>
      </c>
      <c r="L255" s="23"/>
      <c r="M255" s="39" t="str">
        <f t="shared" si="14"/>
        <v/>
      </c>
      <c r="O255" s="23"/>
      <c r="P255" s="39" t="str">
        <f t="shared" si="15"/>
        <v/>
      </c>
    </row>
    <row r="256" spans="6:16" x14ac:dyDescent="0.25">
      <c r="F256" s="23"/>
      <c r="G256" s="39" t="str">
        <f t="shared" si="12"/>
        <v/>
      </c>
      <c r="I256" s="23"/>
      <c r="J256" s="39" t="str">
        <f t="shared" si="13"/>
        <v/>
      </c>
      <c r="L256" s="23"/>
      <c r="M256" s="39" t="str">
        <f t="shared" si="14"/>
        <v/>
      </c>
      <c r="O256" s="23"/>
      <c r="P256" s="39" t="str">
        <f t="shared" si="15"/>
        <v/>
      </c>
    </row>
    <row r="257" spans="6:16" x14ac:dyDescent="0.25">
      <c r="F257" s="23"/>
      <c r="G257" s="39" t="str">
        <f t="shared" si="12"/>
        <v/>
      </c>
      <c r="I257" s="23"/>
      <c r="J257" s="39" t="str">
        <f t="shared" si="13"/>
        <v/>
      </c>
      <c r="L257" s="23"/>
      <c r="M257" s="39" t="str">
        <f t="shared" si="14"/>
        <v/>
      </c>
      <c r="O257" s="23"/>
      <c r="P257" s="39" t="str">
        <f t="shared" si="15"/>
        <v/>
      </c>
    </row>
    <row r="258" spans="6:16" x14ac:dyDescent="0.25">
      <c r="F258" s="23"/>
      <c r="G258" s="39" t="str">
        <f t="shared" si="12"/>
        <v/>
      </c>
      <c r="I258" s="23"/>
      <c r="J258" s="39" t="str">
        <f t="shared" si="13"/>
        <v/>
      </c>
      <c r="L258" s="23"/>
      <c r="M258" s="39" t="str">
        <f t="shared" si="14"/>
        <v/>
      </c>
      <c r="O258" s="23"/>
      <c r="P258" s="39" t="str">
        <f t="shared" si="15"/>
        <v/>
      </c>
    </row>
    <row r="259" spans="6:16" x14ac:dyDescent="0.25">
      <c r="F259" s="23"/>
      <c r="G259" s="39" t="str">
        <f t="shared" si="12"/>
        <v/>
      </c>
      <c r="I259" s="23"/>
      <c r="J259" s="39" t="str">
        <f t="shared" si="13"/>
        <v/>
      </c>
      <c r="L259" s="23"/>
      <c r="M259" s="39" t="str">
        <f t="shared" si="14"/>
        <v/>
      </c>
      <c r="O259" s="23"/>
      <c r="P259" s="39" t="str">
        <f t="shared" si="15"/>
        <v/>
      </c>
    </row>
    <row r="260" spans="6:16" x14ac:dyDescent="0.25">
      <c r="F260" s="23"/>
      <c r="G260" s="39" t="str">
        <f t="shared" si="12"/>
        <v/>
      </c>
      <c r="I260" s="23"/>
      <c r="J260" s="39" t="str">
        <f t="shared" si="13"/>
        <v/>
      </c>
      <c r="L260" s="23"/>
      <c r="M260" s="39" t="str">
        <f t="shared" si="14"/>
        <v/>
      </c>
      <c r="O260" s="23"/>
      <c r="P260" s="39" t="str">
        <f t="shared" si="15"/>
        <v/>
      </c>
    </row>
    <row r="261" spans="6:16" x14ac:dyDescent="0.25">
      <c r="F261" s="23"/>
      <c r="G261" s="39" t="str">
        <f t="shared" si="12"/>
        <v/>
      </c>
      <c r="I261" s="23"/>
      <c r="J261" s="39" t="str">
        <f t="shared" si="13"/>
        <v/>
      </c>
      <c r="L261" s="23"/>
      <c r="M261" s="39" t="str">
        <f t="shared" si="14"/>
        <v/>
      </c>
      <c r="O261" s="23"/>
      <c r="P261" s="39" t="str">
        <f t="shared" si="15"/>
        <v/>
      </c>
    </row>
    <row r="262" spans="6:16" x14ac:dyDescent="0.25">
      <c r="F262" s="23"/>
      <c r="G262" s="39" t="str">
        <f t="shared" si="12"/>
        <v/>
      </c>
      <c r="I262" s="23"/>
      <c r="J262" s="39" t="str">
        <f t="shared" si="13"/>
        <v/>
      </c>
      <c r="L262" s="23"/>
      <c r="M262" s="39" t="str">
        <f t="shared" si="14"/>
        <v/>
      </c>
      <c r="O262" s="23"/>
      <c r="P262" s="39" t="str">
        <f t="shared" si="15"/>
        <v/>
      </c>
    </row>
    <row r="263" spans="6:16" x14ac:dyDescent="0.25">
      <c r="F263" s="23"/>
      <c r="G263" s="39" t="str">
        <f t="shared" si="12"/>
        <v/>
      </c>
      <c r="I263" s="23"/>
      <c r="J263" s="39" t="str">
        <f t="shared" si="13"/>
        <v/>
      </c>
      <c r="L263" s="23"/>
      <c r="M263" s="39" t="str">
        <f t="shared" si="14"/>
        <v/>
      </c>
      <c r="O263" s="23"/>
      <c r="P263" s="39" t="str">
        <f t="shared" si="15"/>
        <v/>
      </c>
    </row>
    <row r="264" spans="6:16" x14ac:dyDescent="0.25">
      <c r="F264" s="23"/>
      <c r="G264" s="39" t="str">
        <f t="shared" si="12"/>
        <v/>
      </c>
      <c r="I264" s="23"/>
      <c r="J264" s="39" t="str">
        <f t="shared" si="13"/>
        <v/>
      </c>
      <c r="L264" s="23"/>
      <c r="M264" s="39" t="str">
        <f t="shared" si="14"/>
        <v/>
      </c>
      <c r="O264" s="23"/>
      <c r="P264" s="39" t="str">
        <f t="shared" si="15"/>
        <v/>
      </c>
    </row>
    <row r="265" spans="6:16" x14ac:dyDescent="0.25">
      <c r="F265" s="23"/>
      <c r="G265" s="39" t="str">
        <f t="shared" si="12"/>
        <v/>
      </c>
      <c r="I265" s="23"/>
      <c r="J265" s="39" t="str">
        <f t="shared" si="13"/>
        <v/>
      </c>
      <c r="L265" s="23"/>
      <c r="M265" s="39" t="str">
        <f t="shared" si="14"/>
        <v/>
      </c>
      <c r="O265" s="23"/>
      <c r="P265" s="39" t="str">
        <f t="shared" si="15"/>
        <v/>
      </c>
    </row>
    <row r="266" spans="6:16" x14ac:dyDescent="0.25">
      <c r="F266" s="23"/>
      <c r="G266" s="39" t="str">
        <f t="shared" si="12"/>
        <v/>
      </c>
      <c r="I266" s="23"/>
      <c r="J266" s="39" t="str">
        <f t="shared" si="13"/>
        <v/>
      </c>
      <c r="L266" s="23"/>
      <c r="M266" s="39" t="str">
        <f t="shared" si="14"/>
        <v/>
      </c>
      <c r="O266" s="23"/>
      <c r="P266" s="39" t="str">
        <f t="shared" si="15"/>
        <v/>
      </c>
    </row>
    <row r="267" spans="6:16" x14ac:dyDescent="0.25">
      <c r="F267" s="23"/>
      <c r="G267" s="39" t="str">
        <f t="shared" si="12"/>
        <v/>
      </c>
      <c r="I267" s="23"/>
      <c r="J267" s="39" t="str">
        <f t="shared" si="13"/>
        <v/>
      </c>
      <c r="L267" s="23"/>
      <c r="M267" s="39" t="str">
        <f t="shared" si="14"/>
        <v/>
      </c>
      <c r="O267" s="23"/>
      <c r="P267" s="39" t="str">
        <f t="shared" si="15"/>
        <v/>
      </c>
    </row>
    <row r="268" spans="6:16" x14ac:dyDescent="0.25">
      <c r="F268" s="23"/>
      <c r="G268" s="39" t="str">
        <f t="shared" si="12"/>
        <v/>
      </c>
      <c r="I268" s="23"/>
      <c r="J268" s="39" t="str">
        <f t="shared" si="13"/>
        <v/>
      </c>
      <c r="L268" s="23"/>
      <c r="M268" s="39" t="str">
        <f t="shared" si="14"/>
        <v/>
      </c>
      <c r="O268" s="23"/>
      <c r="P268" s="39" t="str">
        <f t="shared" si="15"/>
        <v/>
      </c>
    </row>
    <row r="269" spans="6:16" x14ac:dyDescent="0.25">
      <c r="F269" s="23"/>
      <c r="G269" s="39" t="str">
        <f t="shared" si="12"/>
        <v/>
      </c>
      <c r="I269" s="23"/>
      <c r="J269" s="39" t="str">
        <f t="shared" si="13"/>
        <v/>
      </c>
      <c r="L269" s="23"/>
      <c r="M269" s="39" t="str">
        <f t="shared" si="14"/>
        <v/>
      </c>
      <c r="O269" s="23"/>
      <c r="P269" s="39" t="str">
        <f t="shared" si="15"/>
        <v/>
      </c>
    </row>
    <row r="270" spans="6:16" x14ac:dyDescent="0.25">
      <c r="F270" s="23"/>
      <c r="G270" s="39" t="str">
        <f t="shared" si="12"/>
        <v/>
      </c>
      <c r="I270" s="23"/>
      <c r="J270" s="39" t="str">
        <f t="shared" si="13"/>
        <v/>
      </c>
      <c r="L270" s="23"/>
      <c r="M270" s="39" t="str">
        <f t="shared" si="14"/>
        <v/>
      </c>
      <c r="O270" s="23"/>
      <c r="P270" s="39" t="str">
        <f t="shared" si="15"/>
        <v/>
      </c>
    </row>
    <row r="271" spans="6:16" x14ac:dyDescent="0.25">
      <c r="F271" s="23"/>
      <c r="G271" s="39" t="str">
        <f t="shared" ref="G271:G334" si="16">IF(F271="","",F271*0.04)</f>
        <v/>
      </c>
      <c r="I271" s="23"/>
      <c r="J271" s="39" t="str">
        <f t="shared" ref="J271:J334" si="17">IF(I271="","",I271*0.04)</f>
        <v/>
      </c>
      <c r="L271" s="23"/>
      <c r="M271" s="39" t="str">
        <f t="shared" ref="M271:M334" si="18">IF(L271="","",L271*0.04)</f>
        <v/>
      </c>
      <c r="O271" s="23"/>
      <c r="P271" s="39" t="str">
        <f t="shared" ref="P271:P334" si="19">IF(O271="","",O271*0.04)</f>
        <v/>
      </c>
    </row>
    <row r="272" spans="6:16" x14ac:dyDescent="0.25">
      <c r="F272" s="23"/>
      <c r="G272" s="39" t="str">
        <f t="shared" si="16"/>
        <v/>
      </c>
      <c r="I272" s="23"/>
      <c r="J272" s="39" t="str">
        <f t="shared" si="17"/>
        <v/>
      </c>
      <c r="L272" s="23"/>
      <c r="M272" s="39" t="str">
        <f t="shared" si="18"/>
        <v/>
      </c>
      <c r="O272" s="23"/>
      <c r="P272" s="39" t="str">
        <f t="shared" si="19"/>
        <v/>
      </c>
    </row>
    <row r="273" spans="6:16" x14ac:dyDescent="0.25">
      <c r="F273" s="23"/>
      <c r="G273" s="39" t="str">
        <f t="shared" si="16"/>
        <v/>
      </c>
      <c r="I273" s="23"/>
      <c r="J273" s="39" t="str">
        <f t="shared" si="17"/>
        <v/>
      </c>
      <c r="L273" s="23"/>
      <c r="M273" s="39" t="str">
        <f t="shared" si="18"/>
        <v/>
      </c>
      <c r="O273" s="23"/>
      <c r="P273" s="39" t="str">
        <f t="shared" si="19"/>
        <v/>
      </c>
    </row>
    <row r="274" spans="6:16" x14ac:dyDescent="0.25">
      <c r="F274" s="23"/>
      <c r="G274" s="39" t="str">
        <f t="shared" si="16"/>
        <v/>
      </c>
      <c r="I274" s="23"/>
      <c r="J274" s="39" t="str">
        <f t="shared" si="17"/>
        <v/>
      </c>
      <c r="L274" s="23"/>
      <c r="M274" s="39" t="str">
        <f t="shared" si="18"/>
        <v/>
      </c>
      <c r="O274" s="23"/>
      <c r="P274" s="39" t="str">
        <f t="shared" si="19"/>
        <v/>
      </c>
    </row>
    <row r="275" spans="6:16" x14ac:dyDescent="0.25">
      <c r="F275" s="23"/>
      <c r="G275" s="39" t="str">
        <f t="shared" si="16"/>
        <v/>
      </c>
      <c r="I275" s="23"/>
      <c r="J275" s="39" t="str">
        <f t="shared" si="17"/>
        <v/>
      </c>
      <c r="L275" s="23"/>
      <c r="M275" s="39" t="str">
        <f t="shared" si="18"/>
        <v/>
      </c>
      <c r="O275" s="23"/>
      <c r="P275" s="39" t="str">
        <f t="shared" si="19"/>
        <v/>
      </c>
    </row>
    <row r="276" spans="6:16" x14ac:dyDescent="0.25">
      <c r="F276" s="23"/>
      <c r="G276" s="39" t="str">
        <f t="shared" si="16"/>
        <v/>
      </c>
      <c r="I276" s="23"/>
      <c r="J276" s="39" t="str">
        <f t="shared" si="17"/>
        <v/>
      </c>
      <c r="L276" s="23"/>
      <c r="M276" s="39" t="str">
        <f t="shared" si="18"/>
        <v/>
      </c>
      <c r="O276" s="23"/>
      <c r="P276" s="39" t="str">
        <f t="shared" si="19"/>
        <v/>
      </c>
    </row>
    <row r="277" spans="6:16" x14ac:dyDescent="0.25">
      <c r="F277" s="23"/>
      <c r="G277" s="39" t="str">
        <f t="shared" si="16"/>
        <v/>
      </c>
      <c r="I277" s="23"/>
      <c r="J277" s="39" t="str">
        <f t="shared" si="17"/>
        <v/>
      </c>
      <c r="L277" s="23"/>
      <c r="M277" s="39" t="str">
        <f t="shared" si="18"/>
        <v/>
      </c>
      <c r="O277" s="23"/>
      <c r="P277" s="39" t="str">
        <f t="shared" si="19"/>
        <v/>
      </c>
    </row>
    <row r="278" spans="6:16" x14ac:dyDescent="0.25">
      <c r="F278" s="23"/>
      <c r="G278" s="39" t="str">
        <f t="shared" si="16"/>
        <v/>
      </c>
      <c r="I278" s="23"/>
      <c r="J278" s="39" t="str">
        <f t="shared" si="17"/>
        <v/>
      </c>
      <c r="L278" s="23"/>
      <c r="M278" s="39" t="str">
        <f t="shared" si="18"/>
        <v/>
      </c>
      <c r="O278" s="23"/>
      <c r="P278" s="39" t="str">
        <f t="shared" si="19"/>
        <v/>
      </c>
    </row>
    <row r="279" spans="6:16" x14ac:dyDescent="0.25">
      <c r="F279" s="23"/>
      <c r="G279" s="39" t="str">
        <f t="shared" si="16"/>
        <v/>
      </c>
      <c r="I279" s="23"/>
      <c r="J279" s="39" t="str">
        <f t="shared" si="17"/>
        <v/>
      </c>
      <c r="L279" s="23"/>
      <c r="M279" s="39" t="str">
        <f t="shared" si="18"/>
        <v/>
      </c>
      <c r="O279" s="23"/>
      <c r="P279" s="39" t="str">
        <f t="shared" si="19"/>
        <v/>
      </c>
    </row>
    <row r="280" spans="6:16" x14ac:dyDescent="0.25">
      <c r="F280" s="23"/>
      <c r="G280" s="39" t="str">
        <f t="shared" si="16"/>
        <v/>
      </c>
      <c r="I280" s="23"/>
      <c r="J280" s="39" t="str">
        <f t="shared" si="17"/>
        <v/>
      </c>
      <c r="L280" s="23"/>
      <c r="M280" s="39" t="str">
        <f t="shared" si="18"/>
        <v/>
      </c>
      <c r="O280" s="23"/>
      <c r="P280" s="39" t="str">
        <f t="shared" si="19"/>
        <v/>
      </c>
    </row>
    <row r="281" spans="6:16" x14ac:dyDescent="0.25">
      <c r="F281" s="23"/>
      <c r="G281" s="39" t="str">
        <f t="shared" si="16"/>
        <v/>
      </c>
      <c r="I281" s="23"/>
      <c r="J281" s="39" t="str">
        <f t="shared" si="17"/>
        <v/>
      </c>
      <c r="L281" s="23"/>
      <c r="M281" s="39" t="str">
        <f t="shared" si="18"/>
        <v/>
      </c>
      <c r="O281" s="23"/>
      <c r="P281" s="39" t="str">
        <f t="shared" si="19"/>
        <v/>
      </c>
    </row>
    <row r="282" spans="6:16" x14ac:dyDescent="0.25">
      <c r="F282" s="23"/>
      <c r="G282" s="39" t="str">
        <f t="shared" si="16"/>
        <v/>
      </c>
      <c r="I282" s="23"/>
      <c r="J282" s="39" t="str">
        <f t="shared" si="17"/>
        <v/>
      </c>
      <c r="L282" s="23"/>
      <c r="M282" s="39" t="str">
        <f t="shared" si="18"/>
        <v/>
      </c>
      <c r="O282" s="23"/>
      <c r="P282" s="39" t="str">
        <f t="shared" si="19"/>
        <v/>
      </c>
    </row>
    <row r="283" spans="6:16" x14ac:dyDescent="0.25">
      <c r="F283" s="23"/>
      <c r="G283" s="39" t="str">
        <f t="shared" si="16"/>
        <v/>
      </c>
      <c r="I283" s="23"/>
      <c r="J283" s="39" t="str">
        <f t="shared" si="17"/>
        <v/>
      </c>
      <c r="L283" s="23"/>
      <c r="M283" s="39" t="str">
        <f t="shared" si="18"/>
        <v/>
      </c>
      <c r="O283" s="23"/>
      <c r="P283" s="39" t="str">
        <f t="shared" si="19"/>
        <v/>
      </c>
    </row>
    <row r="284" spans="6:16" x14ac:dyDescent="0.25">
      <c r="F284" s="23"/>
      <c r="G284" s="39" t="str">
        <f t="shared" si="16"/>
        <v/>
      </c>
      <c r="I284" s="23"/>
      <c r="J284" s="39" t="str">
        <f t="shared" si="17"/>
        <v/>
      </c>
      <c r="L284" s="23"/>
      <c r="M284" s="39" t="str">
        <f t="shared" si="18"/>
        <v/>
      </c>
      <c r="O284" s="23"/>
      <c r="P284" s="39" t="str">
        <f t="shared" si="19"/>
        <v/>
      </c>
    </row>
    <row r="285" spans="6:16" x14ac:dyDescent="0.25">
      <c r="F285" s="23"/>
      <c r="G285" s="39" t="str">
        <f t="shared" si="16"/>
        <v/>
      </c>
      <c r="I285" s="23"/>
      <c r="J285" s="39" t="str">
        <f t="shared" si="17"/>
        <v/>
      </c>
      <c r="L285" s="23"/>
      <c r="M285" s="39" t="str">
        <f t="shared" si="18"/>
        <v/>
      </c>
      <c r="O285" s="23"/>
      <c r="P285" s="39" t="str">
        <f t="shared" si="19"/>
        <v/>
      </c>
    </row>
    <row r="286" spans="6:16" x14ac:dyDescent="0.25">
      <c r="F286" s="23"/>
      <c r="G286" s="39" t="str">
        <f t="shared" si="16"/>
        <v/>
      </c>
      <c r="I286" s="23"/>
      <c r="J286" s="39" t="str">
        <f t="shared" si="17"/>
        <v/>
      </c>
      <c r="L286" s="23"/>
      <c r="M286" s="39" t="str">
        <f t="shared" si="18"/>
        <v/>
      </c>
      <c r="O286" s="23"/>
      <c r="P286" s="39" t="str">
        <f t="shared" si="19"/>
        <v/>
      </c>
    </row>
    <row r="287" spans="6:16" x14ac:dyDescent="0.25">
      <c r="F287" s="23"/>
      <c r="G287" s="39" t="str">
        <f t="shared" si="16"/>
        <v/>
      </c>
      <c r="I287" s="23"/>
      <c r="J287" s="39" t="str">
        <f t="shared" si="17"/>
        <v/>
      </c>
      <c r="L287" s="23"/>
      <c r="M287" s="39" t="str">
        <f t="shared" si="18"/>
        <v/>
      </c>
      <c r="O287" s="23"/>
      <c r="P287" s="39" t="str">
        <f t="shared" si="19"/>
        <v/>
      </c>
    </row>
    <row r="288" spans="6:16" x14ac:dyDescent="0.25">
      <c r="F288" s="23"/>
      <c r="G288" s="39" t="str">
        <f t="shared" si="16"/>
        <v/>
      </c>
      <c r="I288" s="23"/>
      <c r="J288" s="39" t="str">
        <f t="shared" si="17"/>
        <v/>
      </c>
      <c r="L288" s="23"/>
      <c r="M288" s="39" t="str">
        <f t="shared" si="18"/>
        <v/>
      </c>
      <c r="O288" s="23"/>
      <c r="P288" s="39" t="str">
        <f t="shared" si="19"/>
        <v/>
      </c>
    </row>
    <row r="289" spans="6:16" x14ac:dyDescent="0.25">
      <c r="F289" s="23"/>
      <c r="G289" s="39" t="str">
        <f t="shared" si="16"/>
        <v/>
      </c>
      <c r="I289" s="23"/>
      <c r="J289" s="39" t="str">
        <f t="shared" si="17"/>
        <v/>
      </c>
      <c r="L289" s="23"/>
      <c r="M289" s="39" t="str">
        <f t="shared" si="18"/>
        <v/>
      </c>
      <c r="O289" s="23"/>
      <c r="P289" s="39" t="str">
        <f t="shared" si="19"/>
        <v/>
      </c>
    </row>
    <row r="290" spans="6:16" x14ac:dyDescent="0.25">
      <c r="F290" s="23"/>
      <c r="G290" s="39" t="str">
        <f t="shared" si="16"/>
        <v/>
      </c>
      <c r="I290" s="23"/>
      <c r="J290" s="39" t="str">
        <f t="shared" si="17"/>
        <v/>
      </c>
      <c r="L290" s="23"/>
      <c r="M290" s="39" t="str">
        <f t="shared" si="18"/>
        <v/>
      </c>
      <c r="O290" s="23"/>
      <c r="P290" s="39" t="str">
        <f t="shared" si="19"/>
        <v/>
      </c>
    </row>
    <row r="291" spans="6:16" x14ac:dyDescent="0.25">
      <c r="F291" s="23"/>
      <c r="G291" s="39" t="str">
        <f t="shared" si="16"/>
        <v/>
      </c>
      <c r="I291" s="23"/>
      <c r="J291" s="39" t="str">
        <f t="shared" si="17"/>
        <v/>
      </c>
      <c r="L291" s="23"/>
      <c r="M291" s="39" t="str">
        <f t="shared" si="18"/>
        <v/>
      </c>
      <c r="O291" s="23"/>
      <c r="P291" s="39" t="str">
        <f t="shared" si="19"/>
        <v/>
      </c>
    </row>
    <row r="292" spans="6:16" x14ac:dyDescent="0.25">
      <c r="F292" s="23"/>
      <c r="G292" s="39" t="str">
        <f t="shared" si="16"/>
        <v/>
      </c>
      <c r="I292" s="23"/>
      <c r="J292" s="39" t="str">
        <f t="shared" si="17"/>
        <v/>
      </c>
      <c r="L292" s="23"/>
      <c r="M292" s="39" t="str">
        <f t="shared" si="18"/>
        <v/>
      </c>
      <c r="O292" s="23"/>
      <c r="P292" s="39" t="str">
        <f t="shared" si="19"/>
        <v/>
      </c>
    </row>
    <row r="293" spans="6:16" x14ac:dyDescent="0.25">
      <c r="F293" s="23"/>
      <c r="G293" s="39" t="str">
        <f t="shared" si="16"/>
        <v/>
      </c>
      <c r="I293" s="23"/>
      <c r="J293" s="39" t="str">
        <f t="shared" si="17"/>
        <v/>
      </c>
      <c r="L293" s="23"/>
      <c r="M293" s="39" t="str">
        <f t="shared" si="18"/>
        <v/>
      </c>
      <c r="O293" s="23"/>
      <c r="P293" s="39" t="str">
        <f t="shared" si="19"/>
        <v/>
      </c>
    </row>
    <row r="294" spans="6:16" x14ac:dyDescent="0.25">
      <c r="F294" s="23"/>
      <c r="G294" s="39" t="str">
        <f t="shared" si="16"/>
        <v/>
      </c>
      <c r="I294" s="23"/>
      <c r="J294" s="39" t="str">
        <f t="shared" si="17"/>
        <v/>
      </c>
      <c r="L294" s="23"/>
      <c r="M294" s="39" t="str">
        <f t="shared" si="18"/>
        <v/>
      </c>
      <c r="O294" s="23"/>
      <c r="P294" s="39" t="str">
        <f t="shared" si="19"/>
        <v/>
      </c>
    </row>
    <row r="295" spans="6:16" x14ac:dyDescent="0.25">
      <c r="F295" s="23"/>
      <c r="G295" s="39" t="str">
        <f t="shared" si="16"/>
        <v/>
      </c>
      <c r="I295" s="23"/>
      <c r="J295" s="39" t="str">
        <f t="shared" si="17"/>
        <v/>
      </c>
      <c r="L295" s="23"/>
      <c r="M295" s="39" t="str">
        <f t="shared" si="18"/>
        <v/>
      </c>
      <c r="O295" s="23"/>
      <c r="P295" s="39" t="str">
        <f t="shared" si="19"/>
        <v/>
      </c>
    </row>
    <row r="296" spans="6:16" x14ac:dyDescent="0.25">
      <c r="F296" s="23"/>
      <c r="G296" s="39" t="str">
        <f t="shared" si="16"/>
        <v/>
      </c>
      <c r="I296" s="23"/>
      <c r="J296" s="39" t="str">
        <f t="shared" si="17"/>
        <v/>
      </c>
      <c r="L296" s="23"/>
      <c r="M296" s="39" t="str">
        <f t="shared" si="18"/>
        <v/>
      </c>
      <c r="O296" s="23"/>
      <c r="P296" s="39" t="str">
        <f t="shared" si="19"/>
        <v/>
      </c>
    </row>
    <row r="297" spans="6:16" x14ac:dyDescent="0.25">
      <c r="F297" s="23"/>
      <c r="G297" s="39" t="str">
        <f t="shared" si="16"/>
        <v/>
      </c>
      <c r="I297" s="23"/>
      <c r="J297" s="39" t="str">
        <f t="shared" si="17"/>
        <v/>
      </c>
      <c r="L297" s="23"/>
      <c r="M297" s="39" t="str">
        <f t="shared" si="18"/>
        <v/>
      </c>
      <c r="O297" s="23"/>
      <c r="P297" s="39" t="str">
        <f t="shared" si="19"/>
        <v/>
      </c>
    </row>
    <row r="298" spans="6:16" x14ac:dyDescent="0.25">
      <c r="F298" s="23"/>
      <c r="G298" s="39" t="str">
        <f t="shared" si="16"/>
        <v/>
      </c>
      <c r="I298" s="23"/>
      <c r="J298" s="39" t="str">
        <f t="shared" si="17"/>
        <v/>
      </c>
      <c r="L298" s="23"/>
      <c r="M298" s="39" t="str">
        <f t="shared" si="18"/>
        <v/>
      </c>
      <c r="O298" s="23"/>
      <c r="P298" s="39" t="str">
        <f t="shared" si="19"/>
        <v/>
      </c>
    </row>
    <row r="299" spans="6:16" x14ac:dyDescent="0.25">
      <c r="F299" s="23"/>
      <c r="G299" s="39" t="str">
        <f t="shared" si="16"/>
        <v/>
      </c>
      <c r="I299" s="23"/>
      <c r="J299" s="39" t="str">
        <f t="shared" si="17"/>
        <v/>
      </c>
      <c r="L299" s="23"/>
      <c r="M299" s="39" t="str">
        <f t="shared" si="18"/>
        <v/>
      </c>
      <c r="O299" s="23"/>
      <c r="P299" s="39" t="str">
        <f t="shared" si="19"/>
        <v/>
      </c>
    </row>
    <row r="300" spans="6:16" x14ac:dyDescent="0.25">
      <c r="F300" s="23"/>
      <c r="G300" s="39" t="str">
        <f t="shared" si="16"/>
        <v/>
      </c>
      <c r="I300" s="23"/>
      <c r="J300" s="39" t="str">
        <f t="shared" si="17"/>
        <v/>
      </c>
      <c r="L300" s="23"/>
      <c r="M300" s="39" t="str">
        <f t="shared" si="18"/>
        <v/>
      </c>
      <c r="O300" s="23"/>
      <c r="P300" s="39" t="str">
        <f t="shared" si="19"/>
        <v/>
      </c>
    </row>
    <row r="301" spans="6:16" x14ac:dyDescent="0.25">
      <c r="F301" s="23"/>
      <c r="G301" s="39" t="str">
        <f t="shared" si="16"/>
        <v/>
      </c>
      <c r="I301" s="23"/>
      <c r="J301" s="39" t="str">
        <f t="shared" si="17"/>
        <v/>
      </c>
      <c r="L301" s="23"/>
      <c r="M301" s="39" t="str">
        <f t="shared" si="18"/>
        <v/>
      </c>
      <c r="O301" s="23"/>
      <c r="P301" s="39" t="str">
        <f t="shared" si="19"/>
        <v/>
      </c>
    </row>
    <row r="302" spans="6:16" x14ac:dyDescent="0.25">
      <c r="F302" s="23"/>
      <c r="G302" s="39" t="str">
        <f t="shared" si="16"/>
        <v/>
      </c>
      <c r="I302" s="23"/>
      <c r="J302" s="39" t="str">
        <f t="shared" si="17"/>
        <v/>
      </c>
      <c r="L302" s="23"/>
      <c r="M302" s="39" t="str">
        <f t="shared" si="18"/>
        <v/>
      </c>
      <c r="O302" s="23"/>
      <c r="P302" s="39" t="str">
        <f t="shared" si="19"/>
        <v/>
      </c>
    </row>
    <row r="303" spans="6:16" x14ac:dyDescent="0.25">
      <c r="F303" s="23"/>
      <c r="G303" s="39" t="str">
        <f t="shared" si="16"/>
        <v/>
      </c>
      <c r="I303" s="23"/>
      <c r="J303" s="39" t="str">
        <f t="shared" si="17"/>
        <v/>
      </c>
      <c r="L303" s="23"/>
      <c r="M303" s="39" t="str">
        <f t="shared" si="18"/>
        <v/>
      </c>
      <c r="O303" s="23"/>
      <c r="P303" s="39" t="str">
        <f t="shared" si="19"/>
        <v/>
      </c>
    </row>
    <row r="304" spans="6:16" x14ac:dyDescent="0.25">
      <c r="F304" s="23"/>
      <c r="G304" s="39" t="str">
        <f t="shared" si="16"/>
        <v/>
      </c>
      <c r="I304" s="23"/>
      <c r="J304" s="39" t="str">
        <f t="shared" si="17"/>
        <v/>
      </c>
      <c r="L304" s="23"/>
      <c r="M304" s="39" t="str">
        <f t="shared" si="18"/>
        <v/>
      </c>
      <c r="O304" s="23"/>
      <c r="P304" s="39" t="str">
        <f t="shared" si="19"/>
        <v/>
      </c>
    </row>
    <row r="305" spans="6:16" x14ac:dyDescent="0.25">
      <c r="F305" s="23"/>
      <c r="G305" s="39" t="str">
        <f t="shared" si="16"/>
        <v/>
      </c>
      <c r="I305" s="23"/>
      <c r="J305" s="39" t="str">
        <f t="shared" si="17"/>
        <v/>
      </c>
      <c r="L305" s="23"/>
      <c r="M305" s="39" t="str">
        <f t="shared" si="18"/>
        <v/>
      </c>
      <c r="O305" s="23"/>
      <c r="P305" s="39" t="str">
        <f t="shared" si="19"/>
        <v/>
      </c>
    </row>
    <row r="306" spans="6:16" x14ac:dyDescent="0.25">
      <c r="F306" s="23"/>
      <c r="G306" s="39" t="str">
        <f t="shared" si="16"/>
        <v/>
      </c>
      <c r="I306" s="23"/>
      <c r="J306" s="39" t="str">
        <f t="shared" si="17"/>
        <v/>
      </c>
      <c r="L306" s="23"/>
      <c r="M306" s="39" t="str">
        <f t="shared" si="18"/>
        <v/>
      </c>
      <c r="O306" s="23"/>
      <c r="P306" s="39" t="str">
        <f t="shared" si="19"/>
        <v/>
      </c>
    </row>
    <row r="307" spans="6:16" x14ac:dyDescent="0.25">
      <c r="F307" s="23"/>
      <c r="G307" s="39" t="str">
        <f t="shared" si="16"/>
        <v/>
      </c>
      <c r="I307" s="23"/>
      <c r="J307" s="39" t="str">
        <f t="shared" si="17"/>
        <v/>
      </c>
      <c r="L307" s="23"/>
      <c r="M307" s="39" t="str">
        <f t="shared" si="18"/>
        <v/>
      </c>
      <c r="O307" s="23"/>
      <c r="P307" s="39" t="str">
        <f t="shared" si="19"/>
        <v/>
      </c>
    </row>
    <row r="308" spans="6:16" x14ac:dyDescent="0.25">
      <c r="F308" s="23"/>
      <c r="G308" s="39" t="str">
        <f t="shared" si="16"/>
        <v/>
      </c>
      <c r="I308" s="23"/>
      <c r="J308" s="39" t="str">
        <f t="shared" si="17"/>
        <v/>
      </c>
      <c r="L308" s="23"/>
      <c r="M308" s="39" t="str">
        <f t="shared" si="18"/>
        <v/>
      </c>
      <c r="O308" s="23"/>
      <c r="P308" s="39" t="str">
        <f t="shared" si="19"/>
        <v/>
      </c>
    </row>
    <row r="309" spans="6:16" x14ac:dyDescent="0.25">
      <c r="F309" s="23"/>
      <c r="G309" s="39" t="str">
        <f t="shared" si="16"/>
        <v/>
      </c>
      <c r="I309" s="23"/>
      <c r="J309" s="39" t="str">
        <f t="shared" si="17"/>
        <v/>
      </c>
      <c r="L309" s="23"/>
      <c r="M309" s="39" t="str">
        <f t="shared" si="18"/>
        <v/>
      </c>
      <c r="O309" s="23"/>
      <c r="P309" s="39" t="str">
        <f t="shared" si="19"/>
        <v/>
      </c>
    </row>
    <row r="310" spans="6:16" x14ac:dyDescent="0.25">
      <c r="F310" s="23"/>
      <c r="G310" s="39" t="str">
        <f t="shared" si="16"/>
        <v/>
      </c>
      <c r="I310" s="23"/>
      <c r="J310" s="39" t="str">
        <f t="shared" si="17"/>
        <v/>
      </c>
      <c r="L310" s="23"/>
      <c r="M310" s="39" t="str">
        <f t="shared" si="18"/>
        <v/>
      </c>
      <c r="O310" s="23"/>
      <c r="P310" s="39" t="str">
        <f t="shared" si="19"/>
        <v/>
      </c>
    </row>
    <row r="311" spans="6:16" x14ac:dyDescent="0.25">
      <c r="F311" s="23"/>
      <c r="G311" s="39" t="str">
        <f t="shared" si="16"/>
        <v/>
      </c>
      <c r="I311" s="23"/>
      <c r="J311" s="39" t="str">
        <f t="shared" si="17"/>
        <v/>
      </c>
      <c r="L311" s="23"/>
      <c r="M311" s="39" t="str">
        <f t="shared" si="18"/>
        <v/>
      </c>
      <c r="O311" s="23"/>
      <c r="P311" s="39" t="str">
        <f t="shared" si="19"/>
        <v/>
      </c>
    </row>
    <row r="312" spans="6:16" x14ac:dyDescent="0.25">
      <c r="F312" s="23"/>
      <c r="G312" s="39" t="str">
        <f t="shared" si="16"/>
        <v/>
      </c>
      <c r="I312" s="23"/>
      <c r="J312" s="39" t="str">
        <f t="shared" si="17"/>
        <v/>
      </c>
      <c r="L312" s="23"/>
      <c r="M312" s="39" t="str">
        <f t="shared" si="18"/>
        <v/>
      </c>
      <c r="O312" s="23"/>
      <c r="P312" s="39" t="str">
        <f t="shared" si="19"/>
        <v/>
      </c>
    </row>
    <row r="313" spans="6:16" x14ac:dyDescent="0.25">
      <c r="F313" s="23"/>
      <c r="G313" s="39" t="str">
        <f t="shared" si="16"/>
        <v/>
      </c>
      <c r="I313" s="23"/>
      <c r="J313" s="39" t="str">
        <f t="shared" si="17"/>
        <v/>
      </c>
      <c r="L313" s="23"/>
      <c r="M313" s="39" t="str">
        <f t="shared" si="18"/>
        <v/>
      </c>
      <c r="O313" s="23"/>
      <c r="P313" s="39" t="str">
        <f t="shared" si="19"/>
        <v/>
      </c>
    </row>
    <row r="314" spans="6:16" x14ac:dyDescent="0.25">
      <c r="F314" s="23"/>
      <c r="G314" s="39" t="str">
        <f t="shared" si="16"/>
        <v/>
      </c>
      <c r="I314" s="23"/>
      <c r="J314" s="39" t="str">
        <f t="shared" si="17"/>
        <v/>
      </c>
      <c r="L314" s="23"/>
      <c r="M314" s="39" t="str">
        <f t="shared" si="18"/>
        <v/>
      </c>
      <c r="O314" s="23"/>
      <c r="P314" s="39" t="str">
        <f t="shared" si="19"/>
        <v/>
      </c>
    </row>
    <row r="315" spans="6:16" x14ac:dyDescent="0.25">
      <c r="F315" s="23"/>
      <c r="G315" s="39" t="str">
        <f t="shared" si="16"/>
        <v/>
      </c>
      <c r="I315" s="23"/>
      <c r="J315" s="39" t="str">
        <f t="shared" si="17"/>
        <v/>
      </c>
      <c r="L315" s="23"/>
      <c r="M315" s="39" t="str">
        <f t="shared" si="18"/>
        <v/>
      </c>
      <c r="O315" s="23"/>
      <c r="P315" s="39" t="str">
        <f t="shared" si="19"/>
        <v/>
      </c>
    </row>
    <row r="316" spans="6:16" x14ac:dyDescent="0.25">
      <c r="F316" s="23"/>
      <c r="G316" s="39" t="str">
        <f t="shared" si="16"/>
        <v/>
      </c>
      <c r="I316" s="23"/>
      <c r="J316" s="39" t="str">
        <f t="shared" si="17"/>
        <v/>
      </c>
      <c r="L316" s="23"/>
      <c r="M316" s="39" t="str">
        <f t="shared" si="18"/>
        <v/>
      </c>
      <c r="O316" s="23"/>
      <c r="P316" s="39" t="str">
        <f t="shared" si="19"/>
        <v/>
      </c>
    </row>
    <row r="317" spans="6:16" x14ac:dyDescent="0.25">
      <c r="F317" s="23"/>
      <c r="G317" s="39" t="str">
        <f t="shared" si="16"/>
        <v/>
      </c>
      <c r="I317" s="23"/>
      <c r="J317" s="39" t="str">
        <f t="shared" si="17"/>
        <v/>
      </c>
      <c r="L317" s="23"/>
      <c r="M317" s="39" t="str">
        <f t="shared" si="18"/>
        <v/>
      </c>
      <c r="O317" s="23"/>
      <c r="P317" s="39" t="str">
        <f t="shared" si="19"/>
        <v/>
      </c>
    </row>
    <row r="318" spans="6:16" x14ac:dyDescent="0.25">
      <c r="F318" s="23"/>
      <c r="G318" s="39" t="str">
        <f t="shared" si="16"/>
        <v/>
      </c>
      <c r="I318" s="23"/>
      <c r="J318" s="39" t="str">
        <f t="shared" si="17"/>
        <v/>
      </c>
      <c r="L318" s="23"/>
      <c r="M318" s="39" t="str">
        <f t="shared" si="18"/>
        <v/>
      </c>
      <c r="O318" s="23"/>
      <c r="P318" s="39" t="str">
        <f t="shared" si="19"/>
        <v/>
      </c>
    </row>
    <row r="319" spans="6:16" x14ac:dyDescent="0.25">
      <c r="F319" s="23"/>
      <c r="G319" s="39" t="str">
        <f t="shared" si="16"/>
        <v/>
      </c>
      <c r="I319" s="23"/>
      <c r="J319" s="39" t="str">
        <f t="shared" si="17"/>
        <v/>
      </c>
      <c r="L319" s="23"/>
      <c r="M319" s="39" t="str">
        <f t="shared" si="18"/>
        <v/>
      </c>
      <c r="O319" s="23"/>
      <c r="P319" s="39" t="str">
        <f t="shared" si="19"/>
        <v/>
      </c>
    </row>
    <row r="320" spans="6:16" x14ac:dyDescent="0.25">
      <c r="F320" s="23"/>
      <c r="G320" s="39" t="str">
        <f t="shared" si="16"/>
        <v/>
      </c>
      <c r="I320" s="23"/>
      <c r="J320" s="39" t="str">
        <f t="shared" si="17"/>
        <v/>
      </c>
      <c r="L320" s="23"/>
      <c r="M320" s="39" t="str">
        <f t="shared" si="18"/>
        <v/>
      </c>
      <c r="O320" s="23"/>
      <c r="P320" s="39" t="str">
        <f t="shared" si="19"/>
        <v/>
      </c>
    </row>
    <row r="321" spans="6:16" x14ac:dyDescent="0.25">
      <c r="F321" s="23"/>
      <c r="G321" s="39" t="str">
        <f t="shared" si="16"/>
        <v/>
      </c>
      <c r="I321" s="23"/>
      <c r="J321" s="39" t="str">
        <f t="shared" si="17"/>
        <v/>
      </c>
      <c r="L321" s="23"/>
      <c r="M321" s="39" t="str">
        <f t="shared" si="18"/>
        <v/>
      </c>
      <c r="O321" s="23"/>
      <c r="P321" s="39" t="str">
        <f t="shared" si="19"/>
        <v/>
      </c>
    </row>
    <row r="322" spans="6:16" x14ac:dyDescent="0.25">
      <c r="F322" s="23"/>
      <c r="G322" s="39" t="str">
        <f t="shared" si="16"/>
        <v/>
      </c>
      <c r="I322" s="23"/>
      <c r="J322" s="39" t="str">
        <f t="shared" si="17"/>
        <v/>
      </c>
      <c r="L322" s="23"/>
      <c r="M322" s="39" t="str">
        <f t="shared" si="18"/>
        <v/>
      </c>
      <c r="O322" s="23"/>
      <c r="P322" s="39" t="str">
        <f t="shared" si="19"/>
        <v/>
      </c>
    </row>
    <row r="323" spans="6:16" x14ac:dyDescent="0.25">
      <c r="F323" s="23"/>
      <c r="G323" s="39" t="str">
        <f t="shared" si="16"/>
        <v/>
      </c>
      <c r="I323" s="23"/>
      <c r="J323" s="39" t="str">
        <f t="shared" si="17"/>
        <v/>
      </c>
      <c r="L323" s="23"/>
      <c r="M323" s="39" t="str">
        <f t="shared" si="18"/>
        <v/>
      </c>
      <c r="O323" s="23"/>
      <c r="P323" s="39" t="str">
        <f t="shared" si="19"/>
        <v/>
      </c>
    </row>
    <row r="324" spans="6:16" x14ac:dyDescent="0.25">
      <c r="F324" s="23"/>
      <c r="G324" s="39" t="str">
        <f t="shared" si="16"/>
        <v/>
      </c>
      <c r="I324" s="23"/>
      <c r="J324" s="39" t="str">
        <f t="shared" si="17"/>
        <v/>
      </c>
      <c r="L324" s="23"/>
      <c r="M324" s="39" t="str">
        <f t="shared" si="18"/>
        <v/>
      </c>
      <c r="O324" s="23"/>
      <c r="P324" s="39" t="str">
        <f t="shared" si="19"/>
        <v/>
      </c>
    </row>
    <row r="325" spans="6:16" x14ac:dyDescent="0.25">
      <c r="F325" s="23"/>
      <c r="G325" s="39" t="str">
        <f t="shared" si="16"/>
        <v/>
      </c>
      <c r="I325" s="23"/>
      <c r="J325" s="39" t="str">
        <f t="shared" si="17"/>
        <v/>
      </c>
      <c r="L325" s="23"/>
      <c r="M325" s="39" t="str">
        <f t="shared" si="18"/>
        <v/>
      </c>
      <c r="O325" s="23"/>
      <c r="P325" s="39" t="str">
        <f t="shared" si="19"/>
        <v/>
      </c>
    </row>
    <row r="326" spans="6:16" x14ac:dyDescent="0.25">
      <c r="F326" s="23"/>
      <c r="G326" s="39" t="str">
        <f t="shared" si="16"/>
        <v/>
      </c>
      <c r="I326" s="23"/>
      <c r="J326" s="39" t="str">
        <f t="shared" si="17"/>
        <v/>
      </c>
      <c r="L326" s="23"/>
      <c r="M326" s="39" t="str">
        <f t="shared" si="18"/>
        <v/>
      </c>
      <c r="O326" s="23"/>
      <c r="P326" s="39" t="str">
        <f t="shared" si="19"/>
        <v/>
      </c>
    </row>
    <row r="327" spans="6:16" x14ac:dyDescent="0.25">
      <c r="F327" s="23"/>
      <c r="G327" s="39" t="str">
        <f t="shared" si="16"/>
        <v/>
      </c>
      <c r="I327" s="23"/>
      <c r="J327" s="39" t="str">
        <f t="shared" si="17"/>
        <v/>
      </c>
      <c r="L327" s="23"/>
      <c r="M327" s="39" t="str">
        <f t="shared" si="18"/>
        <v/>
      </c>
      <c r="O327" s="23"/>
      <c r="P327" s="39" t="str">
        <f t="shared" si="19"/>
        <v/>
      </c>
    </row>
    <row r="328" spans="6:16" x14ac:dyDescent="0.25">
      <c r="F328" s="23"/>
      <c r="G328" s="39" t="str">
        <f t="shared" si="16"/>
        <v/>
      </c>
      <c r="I328" s="23"/>
      <c r="J328" s="39" t="str">
        <f t="shared" si="17"/>
        <v/>
      </c>
      <c r="L328" s="23"/>
      <c r="M328" s="39" t="str">
        <f t="shared" si="18"/>
        <v/>
      </c>
      <c r="O328" s="23"/>
      <c r="P328" s="39" t="str">
        <f t="shared" si="19"/>
        <v/>
      </c>
    </row>
    <row r="329" spans="6:16" x14ac:dyDescent="0.25">
      <c r="F329" s="23"/>
      <c r="G329" s="39" t="str">
        <f t="shared" si="16"/>
        <v/>
      </c>
      <c r="I329" s="23"/>
      <c r="J329" s="39" t="str">
        <f t="shared" si="17"/>
        <v/>
      </c>
      <c r="L329" s="23"/>
      <c r="M329" s="39" t="str">
        <f t="shared" si="18"/>
        <v/>
      </c>
      <c r="O329" s="23"/>
      <c r="P329" s="39" t="str">
        <f t="shared" si="19"/>
        <v/>
      </c>
    </row>
    <row r="330" spans="6:16" x14ac:dyDescent="0.25">
      <c r="F330" s="23"/>
      <c r="G330" s="39" t="str">
        <f t="shared" si="16"/>
        <v/>
      </c>
      <c r="I330" s="23"/>
      <c r="J330" s="39" t="str">
        <f t="shared" si="17"/>
        <v/>
      </c>
      <c r="L330" s="23"/>
      <c r="M330" s="39" t="str">
        <f t="shared" si="18"/>
        <v/>
      </c>
      <c r="O330" s="23"/>
      <c r="P330" s="39" t="str">
        <f t="shared" si="19"/>
        <v/>
      </c>
    </row>
    <row r="331" spans="6:16" x14ac:dyDescent="0.25">
      <c r="F331" s="23"/>
      <c r="G331" s="39" t="str">
        <f t="shared" si="16"/>
        <v/>
      </c>
      <c r="I331" s="23"/>
      <c r="J331" s="39" t="str">
        <f t="shared" si="17"/>
        <v/>
      </c>
      <c r="L331" s="23"/>
      <c r="M331" s="39" t="str">
        <f t="shared" si="18"/>
        <v/>
      </c>
      <c r="O331" s="23"/>
      <c r="P331" s="39" t="str">
        <f t="shared" si="19"/>
        <v/>
      </c>
    </row>
    <row r="332" spans="6:16" x14ac:dyDescent="0.25">
      <c r="F332" s="23"/>
      <c r="G332" s="39" t="str">
        <f t="shared" si="16"/>
        <v/>
      </c>
      <c r="I332" s="23"/>
      <c r="J332" s="39" t="str">
        <f t="shared" si="17"/>
        <v/>
      </c>
      <c r="L332" s="23"/>
      <c r="M332" s="39" t="str">
        <f t="shared" si="18"/>
        <v/>
      </c>
      <c r="O332" s="23"/>
      <c r="P332" s="39" t="str">
        <f t="shared" si="19"/>
        <v/>
      </c>
    </row>
    <row r="333" spans="6:16" x14ac:dyDescent="0.25">
      <c r="F333" s="23"/>
      <c r="G333" s="39" t="str">
        <f t="shared" si="16"/>
        <v/>
      </c>
      <c r="I333" s="23"/>
      <c r="J333" s="39" t="str">
        <f t="shared" si="17"/>
        <v/>
      </c>
      <c r="L333" s="23"/>
      <c r="M333" s="39" t="str">
        <f t="shared" si="18"/>
        <v/>
      </c>
      <c r="O333" s="23"/>
      <c r="P333" s="39" t="str">
        <f t="shared" si="19"/>
        <v/>
      </c>
    </row>
    <row r="334" spans="6:16" x14ac:dyDescent="0.25">
      <c r="F334" s="23"/>
      <c r="G334" s="39" t="str">
        <f t="shared" si="16"/>
        <v/>
      </c>
      <c r="I334" s="23"/>
      <c r="J334" s="39" t="str">
        <f t="shared" si="17"/>
        <v/>
      </c>
      <c r="L334" s="23"/>
      <c r="M334" s="39" t="str">
        <f t="shared" si="18"/>
        <v/>
      </c>
      <c r="O334" s="23"/>
      <c r="P334" s="39" t="str">
        <f t="shared" si="19"/>
        <v/>
      </c>
    </row>
    <row r="335" spans="6:16" x14ac:dyDescent="0.25">
      <c r="F335" s="23"/>
      <c r="G335" s="39" t="str">
        <f t="shared" ref="G335:G398" si="20">IF(F335="","",F335*0.04)</f>
        <v/>
      </c>
      <c r="I335" s="23"/>
      <c r="J335" s="39" t="str">
        <f t="shared" ref="J335:J398" si="21">IF(I335="","",I335*0.04)</f>
        <v/>
      </c>
      <c r="L335" s="23"/>
      <c r="M335" s="39" t="str">
        <f t="shared" ref="M335:M398" si="22">IF(L335="","",L335*0.04)</f>
        <v/>
      </c>
      <c r="O335" s="23"/>
      <c r="P335" s="39" t="str">
        <f t="shared" ref="P335:P398" si="23">IF(O335="","",O335*0.04)</f>
        <v/>
      </c>
    </row>
    <row r="336" spans="6:16" x14ac:dyDescent="0.25">
      <c r="F336" s="23"/>
      <c r="G336" s="39" t="str">
        <f t="shared" si="20"/>
        <v/>
      </c>
      <c r="I336" s="23"/>
      <c r="J336" s="39" t="str">
        <f t="shared" si="21"/>
        <v/>
      </c>
      <c r="L336" s="23"/>
      <c r="M336" s="39" t="str">
        <f t="shared" si="22"/>
        <v/>
      </c>
      <c r="O336" s="23"/>
      <c r="P336" s="39" t="str">
        <f t="shared" si="23"/>
        <v/>
      </c>
    </row>
    <row r="337" spans="6:16" x14ac:dyDescent="0.25">
      <c r="F337" s="23"/>
      <c r="G337" s="39" t="str">
        <f t="shared" si="20"/>
        <v/>
      </c>
      <c r="I337" s="23"/>
      <c r="J337" s="39" t="str">
        <f t="shared" si="21"/>
        <v/>
      </c>
      <c r="L337" s="23"/>
      <c r="M337" s="39" t="str">
        <f t="shared" si="22"/>
        <v/>
      </c>
      <c r="O337" s="23"/>
      <c r="P337" s="39" t="str">
        <f t="shared" si="23"/>
        <v/>
      </c>
    </row>
    <row r="338" spans="6:16" x14ac:dyDescent="0.25">
      <c r="F338" s="23"/>
      <c r="G338" s="39" t="str">
        <f t="shared" si="20"/>
        <v/>
      </c>
      <c r="I338" s="23"/>
      <c r="J338" s="39" t="str">
        <f t="shared" si="21"/>
        <v/>
      </c>
      <c r="L338" s="23"/>
      <c r="M338" s="39" t="str">
        <f t="shared" si="22"/>
        <v/>
      </c>
      <c r="O338" s="23"/>
      <c r="P338" s="39" t="str">
        <f t="shared" si="23"/>
        <v/>
      </c>
    </row>
    <row r="339" spans="6:16" x14ac:dyDescent="0.25">
      <c r="F339" s="23"/>
      <c r="G339" s="39" t="str">
        <f t="shared" si="20"/>
        <v/>
      </c>
      <c r="I339" s="23"/>
      <c r="J339" s="39" t="str">
        <f t="shared" si="21"/>
        <v/>
      </c>
      <c r="L339" s="23"/>
      <c r="M339" s="39" t="str">
        <f t="shared" si="22"/>
        <v/>
      </c>
      <c r="O339" s="23"/>
      <c r="P339" s="39" t="str">
        <f t="shared" si="23"/>
        <v/>
      </c>
    </row>
    <row r="340" spans="6:16" x14ac:dyDescent="0.25">
      <c r="F340" s="23"/>
      <c r="G340" s="39" t="str">
        <f t="shared" si="20"/>
        <v/>
      </c>
      <c r="I340" s="23"/>
      <c r="J340" s="39" t="str">
        <f t="shared" si="21"/>
        <v/>
      </c>
      <c r="L340" s="23"/>
      <c r="M340" s="39" t="str">
        <f t="shared" si="22"/>
        <v/>
      </c>
      <c r="O340" s="23"/>
      <c r="P340" s="39" t="str">
        <f t="shared" si="23"/>
        <v/>
      </c>
    </row>
    <row r="341" spans="6:16" x14ac:dyDescent="0.25">
      <c r="F341" s="23"/>
      <c r="G341" s="39" t="str">
        <f t="shared" si="20"/>
        <v/>
      </c>
      <c r="I341" s="23"/>
      <c r="J341" s="39" t="str">
        <f t="shared" si="21"/>
        <v/>
      </c>
      <c r="L341" s="23"/>
      <c r="M341" s="39" t="str">
        <f t="shared" si="22"/>
        <v/>
      </c>
      <c r="O341" s="23"/>
      <c r="P341" s="39" t="str">
        <f t="shared" si="23"/>
        <v/>
      </c>
    </row>
    <row r="342" spans="6:16" x14ac:dyDescent="0.25">
      <c r="F342" s="23"/>
      <c r="G342" s="39" t="str">
        <f t="shared" si="20"/>
        <v/>
      </c>
      <c r="I342" s="23"/>
      <c r="J342" s="39" t="str">
        <f t="shared" si="21"/>
        <v/>
      </c>
      <c r="L342" s="23"/>
      <c r="M342" s="39" t="str">
        <f t="shared" si="22"/>
        <v/>
      </c>
      <c r="O342" s="23"/>
      <c r="P342" s="39" t="str">
        <f t="shared" si="23"/>
        <v/>
      </c>
    </row>
    <row r="343" spans="6:16" x14ac:dyDescent="0.25">
      <c r="F343" s="23"/>
      <c r="G343" s="39" t="str">
        <f t="shared" si="20"/>
        <v/>
      </c>
      <c r="I343" s="23"/>
      <c r="J343" s="39" t="str">
        <f t="shared" si="21"/>
        <v/>
      </c>
      <c r="L343" s="23"/>
      <c r="M343" s="39" t="str">
        <f t="shared" si="22"/>
        <v/>
      </c>
      <c r="O343" s="23"/>
      <c r="P343" s="39" t="str">
        <f t="shared" si="23"/>
        <v/>
      </c>
    </row>
    <row r="344" spans="6:16" x14ac:dyDescent="0.25">
      <c r="F344" s="23"/>
      <c r="G344" s="39" t="str">
        <f t="shared" si="20"/>
        <v/>
      </c>
      <c r="I344" s="23"/>
      <c r="J344" s="39" t="str">
        <f t="shared" si="21"/>
        <v/>
      </c>
      <c r="L344" s="23"/>
      <c r="M344" s="39" t="str">
        <f t="shared" si="22"/>
        <v/>
      </c>
      <c r="O344" s="23"/>
      <c r="P344" s="39" t="str">
        <f t="shared" si="23"/>
        <v/>
      </c>
    </row>
    <row r="345" spans="6:16" x14ac:dyDescent="0.25">
      <c r="F345" s="23"/>
      <c r="G345" s="39" t="str">
        <f t="shared" si="20"/>
        <v/>
      </c>
      <c r="I345" s="23"/>
      <c r="J345" s="39" t="str">
        <f t="shared" si="21"/>
        <v/>
      </c>
      <c r="L345" s="23"/>
      <c r="M345" s="39" t="str">
        <f t="shared" si="22"/>
        <v/>
      </c>
      <c r="O345" s="23"/>
      <c r="P345" s="39" t="str">
        <f t="shared" si="23"/>
        <v/>
      </c>
    </row>
    <row r="346" spans="6:16" x14ac:dyDescent="0.25">
      <c r="F346" s="23"/>
      <c r="G346" s="39" t="str">
        <f t="shared" si="20"/>
        <v/>
      </c>
      <c r="I346" s="23"/>
      <c r="J346" s="39" t="str">
        <f t="shared" si="21"/>
        <v/>
      </c>
      <c r="L346" s="23"/>
      <c r="M346" s="39" t="str">
        <f t="shared" si="22"/>
        <v/>
      </c>
      <c r="O346" s="23"/>
      <c r="P346" s="39" t="str">
        <f t="shared" si="23"/>
        <v/>
      </c>
    </row>
    <row r="347" spans="6:16" x14ac:dyDescent="0.25">
      <c r="F347" s="23"/>
      <c r="G347" s="39" t="str">
        <f t="shared" si="20"/>
        <v/>
      </c>
      <c r="I347" s="23"/>
      <c r="J347" s="39" t="str">
        <f t="shared" si="21"/>
        <v/>
      </c>
      <c r="L347" s="23"/>
      <c r="M347" s="39" t="str">
        <f t="shared" si="22"/>
        <v/>
      </c>
      <c r="O347" s="23"/>
      <c r="P347" s="39" t="str">
        <f t="shared" si="23"/>
        <v/>
      </c>
    </row>
    <row r="348" spans="6:16" x14ac:dyDescent="0.25">
      <c r="F348" s="23"/>
      <c r="G348" s="39" t="str">
        <f t="shared" si="20"/>
        <v/>
      </c>
      <c r="I348" s="23"/>
      <c r="J348" s="39" t="str">
        <f t="shared" si="21"/>
        <v/>
      </c>
      <c r="L348" s="23"/>
      <c r="M348" s="39" t="str">
        <f t="shared" si="22"/>
        <v/>
      </c>
      <c r="O348" s="23"/>
      <c r="P348" s="39" t="str">
        <f t="shared" si="23"/>
        <v/>
      </c>
    </row>
    <row r="349" spans="6:16" x14ac:dyDescent="0.25">
      <c r="F349" s="23"/>
      <c r="G349" s="39" t="str">
        <f t="shared" si="20"/>
        <v/>
      </c>
      <c r="I349" s="23"/>
      <c r="J349" s="39" t="str">
        <f t="shared" si="21"/>
        <v/>
      </c>
      <c r="L349" s="23"/>
      <c r="M349" s="39" t="str">
        <f t="shared" si="22"/>
        <v/>
      </c>
      <c r="O349" s="23"/>
      <c r="P349" s="39" t="str">
        <f t="shared" si="23"/>
        <v/>
      </c>
    </row>
    <row r="350" spans="6:16" x14ac:dyDescent="0.25">
      <c r="F350" s="23"/>
      <c r="G350" s="39" t="str">
        <f t="shared" si="20"/>
        <v/>
      </c>
      <c r="I350" s="23"/>
      <c r="J350" s="39" t="str">
        <f t="shared" si="21"/>
        <v/>
      </c>
      <c r="L350" s="23"/>
      <c r="M350" s="39" t="str">
        <f t="shared" si="22"/>
        <v/>
      </c>
      <c r="O350" s="23"/>
      <c r="P350" s="39" t="str">
        <f t="shared" si="23"/>
        <v/>
      </c>
    </row>
    <row r="351" spans="6:16" x14ac:dyDescent="0.25">
      <c r="F351" s="23"/>
      <c r="G351" s="39" t="str">
        <f t="shared" si="20"/>
        <v/>
      </c>
      <c r="I351" s="23"/>
      <c r="J351" s="39" t="str">
        <f t="shared" si="21"/>
        <v/>
      </c>
      <c r="L351" s="23"/>
      <c r="M351" s="39" t="str">
        <f t="shared" si="22"/>
        <v/>
      </c>
      <c r="O351" s="23"/>
      <c r="P351" s="39" t="str">
        <f t="shared" si="23"/>
        <v/>
      </c>
    </row>
    <row r="352" spans="6:16" x14ac:dyDescent="0.25">
      <c r="F352" s="23"/>
      <c r="G352" s="39" t="str">
        <f t="shared" si="20"/>
        <v/>
      </c>
      <c r="I352" s="23"/>
      <c r="J352" s="39" t="str">
        <f t="shared" si="21"/>
        <v/>
      </c>
      <c r="L352" s="23"/>
      <c r="M352" s="39" t="str">
        <f t="shared" si="22"/>
        <v/>
      </c>
      <c r="O352" s="23"/>
      <c r="P352" s="39" t="str">
        <f t="shared" si="23"/>
        <v/>
      </c>
    </row>
    <row r="353" spans="6:16" x14ac:dyDescent="0.25">
      <c r="F353" s="23"/>
      <c r="G353" s="39" t="str">
        <f t="shared" si="20"/>
        <v/>
      </c>
      <c r="I353" s="23"/>
      <c r="J353" s="39" t="str">
        <f t="shared" si="21"/>
        <v/>
      </c>
      <c r="L353" s="23"/>
      <c r="M353" s="39" t="str">
        <f t="shared" si="22"/>
        <v/>
      </c>
      <c r="O353" s="23"/>
      <c r="P353" s="39" t="str">
        <f t="shared" si="23"/>
        <v/>
      </c>
    </row>
    <row r="354" spans="6:16" x14ac:dyDescent="0.25">
      <c r="F354" s="23"/>
      <c r="G354" s="39" t="str">
        <f t="shared" si="20"/>
        <v/>
      </c>
      <c r="I354" s="23"/>
      <c r="J354" s="39" t="str">
        <f t="shared" si="21"/>
        <v/>
      </c>
      <c r="L354" s="23"/>
      <c r="M354" s="39" t="str">
        <f t="shared" si="22"/>
        <v/>
      </c>
      <c r="O354" s="23"/>
      <c r="P354" s="39" t="str">
        <f t="shared" si="23"/>
        <v/>
      </c>
    </row>
    <row r="355" spans="6:16" x14ac:dyDescent="0.25">
      <c r="F355" s="23"/>
      <c r="G355" s="39" t="str">
        <f t="shared" si="20"/>
        <v/>
      </c>
      <c r="I355" s="23"/>
      <c r="J355" s="39" t="str">
        <f t="shared" si="21"/>
        <v/>
      </c>
      <c r="L355" s="23"/>
      <c r="M355" s="39" t="str">
        <f t="shared" si="22"/>
        <v/>
      </c>
      <c r="O355" s="23"/>
      <c r="P355" s="39" t="str">
        <f t="shared" si="23"/>
        <v/>
      </c>
    </row>
    <row r="356" spans="6:16" x14ac:dyDescent="0.25">
      <c r="F356" s="23"/>
      <c r="G356" s="39" t="str">
        <f t="shared" si="20"/>
        <v/>
      </c>
      <c r="I356" s="23"/>
      <c r="J356" s="39" t="str">
        <f t="shared" si="21"/>
        <v/>
      </c>
      <c r="L356" s="23"/>
      <c r="M356" s="39" t="str">
        <f t="shared" si="22"/>
        <v/>
      </c>
      <c r="O356" s="23"/>
      <c r="P356" s="39" t="str">
        <f t="shared" si="23"/>
        <v/>
      </c>
    </row>
    <row r="357" spans="6:16" x14ac:dyDescent="0.25">
      <c r="F357" s="23"/>
      <c r="G357" s="39" t="str">
        <f t="shared" si="20"/>
        <v/>
      </c>
      <c r="I357" s="23"/>
      <c r="J357" s="39" t="str">
        <f t="shared" si="21"/>
        <v/>
      </c>
      <c r="L357" s="23"/>
      <c r="M357" s="39" t="str">
        <f t="shared" si="22"/>
        <v/>
      </c>
      <c r="O357" s="23"/>
      <c r="P357" s="39" t="str">
        <f t="shared" si="23"/>
        <v/>
      </c>
    </row>
    <row r="358" spans="6:16" x14ac:dyDescent="0.25">
      <c r="F358" s="23"/>
      <c r="G358" s="39" t="str">
        <f t="shared" si="20"/>
        <v/>
      </c>
      <c r="I358" s="23"/>
      <c r="J358" s="39" t="str">
        <f t="shared" si="21"/>
        <v/>
      </c>
      <c r="L358" s="23"/>
      <c r="M358" s="39" t="str">
        <f t="shared" si="22"/>
        <v/>
      </c>
      <c r="O358" s="23"/>
      <c r="P358" s="39" t="str">
        <f t="shared" si="23"/>
        <v/>
      </c>
    </row>
    <row r="359" spans="6:16" x14ac:dyDescent="0.25">
      <c r="F359" s="23"/>
      <c r="G359" s="39" t="str">
        <f t="shared" si="20"/>
        <v/>
      </c>
      <c r="I359" s="23"/>
      <c r="J359" s="39" t="str">
        <f t="shared" si="21"/>
        <v/>
      </c>
      <c r="L359" s="23"/>
      <c r="M359" s="39" t="str">
        <f t="shared" si="22"/>
        <v/>
      </c>
      <c r="O359" s="23"/>
      <c r="P359" s="39" t="str">
        <f t="shared" si="23"/>
        <v/>
      </c>
    </row>
    <row r="360" spans="6:16" x14ac:dyDescent="0.25">
      <c r="F360" s="23"/>
      <c r="G360" s="39" t="str">
        <f t="shared" si="20"/>
        <v/>
      </c>
      <c r="I360" s="23"/>
      <c r="J360" s="39" t="str">
        <f t="shared" si="21"/>
        <v/>
      </c>
      <c r="L360" s="23"/>
      <c r="M360" s="39" t="str">
        <f t="shared" si="22"/>
        <v/>
      </c>
      <c r="O360" s="23"/>
      <c r="P360" s="39" t="str">
        <f t="shared" si="23"/>
        <v/>
      </c>
    </row>
    <row r="361" spans="6:16" x14ac:dyDescent="0.25">
      <c r="F361" s="23"/>
      <c r="G361" s="39" t="str">
        <f t="shared" si="20"/>
        <v/>
      </c>
      <c r="I361" s="23"/>
      <c r="J361" s="39" t="str">
        <f t="shared" si="21"/>
        <v/>
      </c>
      <c r="L361" s="23"/>
      <c r="M361" s="39" t="str">
        <f t="shared" si="22"/>
        <v/>
      </c>
      <c r="O361" s="23"/>
      <c r="P361" s="39" t="str">
        <f t="shared" si="23"/>
        <v/>
      </c>
    </row>
    <row r="362" spans="6:16" x14ac:dyDescent="0.25">
      <c r="F362" s="23"/>
      <c r="G362" s="39" t="str">
        <f t="shared" si="20"/>
        <v/>
      </c>
      <c r="I362" s="23"/>
      <c r="J362" s="39" t="str">
        <f t="shared" si="21"/>
        <v/>
      </c>
      <c r="L362" s="23"/>
      <c r="M362" s="39" t="str">
        <f t="shared" si="22"/>
        <v/>
      </c>
      <c r="O362" s="23"/>
      <c r="P362" s="39" t="str">
        <f t="shared" si="23"/>
        <v/>
      </c>
    </row>
    <row r="363" spans="6:16" x14ac:dyDescent="0.25">
      <c r="F363" s="23"/>
      <c r="G363" s="39" t="str">
        <f t="shared" si="20"/>
        <v/>
      </c>
      <c r="I363" s="23"/>
      <c r="J363" s="39" t="str">
        <f t="shared" si="21"/>
        <v/>
      </c>
      <c r="L363" s="23"/>
      <c r="M363" s="39" t="str">
        <f t="shared" si="22"/>
        <v/>
      </c>
      <c r="O363" s="23"/>
      <c r="P363" s="39" t="str">
        <f t="shared" si="23"/>
        <v/>
      </c>
    </row>
    <row r="364" spans="6:16" x14ac:dyDescent="0.25">
      <c r="F364" s="23"/>
      <c r="G364" s="39" t="str">
        <f t="shared" si="20"/>
        <v/>
      </c>
      <c r="I364" s="23"/>
      <c r="J364" s="39" t="str">
        <f t="shared" si="21"/>
        <v/>
      </c>
      <c r="L364" s="23"/>
      <c r="M364" s="39" t="str">
        <f t="shared" si="22"/>
        <v/>
      </c>
      <c r="O364" s="23"/>
      <c r="P364" s="39" t="str">
        <f t="shared" si="23"/>
        <v/>
      </c>
    </row>
    <row r="365" spans="6:16" x14ac:dyDescent="0.25">
      <c r="F365" s="23"/>
      <c r="G365" s="39" t="str">
        <f t="shared" si="20"/>
        <v/>
      </c>
      <c r="I365" s="23"/>
      <c r="J365" s="39" t="str">
        <f t="shared" si="21"/>
        <v/>
      </c>
      <c r="L365" s="23"/>
      <c r="M365" s="39" t="str">
        <f t="shared" si="22"/>
        <v/>
      </c>
      <c r="O365" s="23"/>
      <c r="P365" s="39" t="str">
        <f t="shared" si="23"/>
        <v/>
      </c>
    </row>
    <row r="366" spans="6:16" x14ac:dyDescent="0.25">
      <c r="F366" s="23"/>
      <c r="G366" s="39" t="str">
        <f t="shared" si="20"/>
        <v/>
      </c>
      <c r="I366" s="23"/>
      <c r="J366" s="39" t="str">
        <f t="shared" si="21"/>
        <v/>
      </c>
      <c r="L366" s="23"/>
      <c r="M366" s="39" t="str">
        <f t="shared" si="22"/>
        <v/>
      </c>
      <c r="O366" s="23"/>
      <c r="P366" s="39" t="str">
        <f t="shared" si="23"/>
        <v/>
      </c>
    </row>
    <row r="367" spans="6:16" x14ac:dyDescent="0.25">
      <c r="F367" s="23"/>
      <c r="G367" s="39" t="str">
        <f t="shared" si="20"/>
        <v/>
      </c>
      <c r="I367" s="23"/>
      <c r="J367" s="39" t="str">
        <f t="shared" si="21"/>
        <v/>
      </c>
      <c r="L367" s="23"/>
      <c r="M367" s="39" t="str">
        <f t="shared" si="22"/>
        <v/>
      </c>
      <c r="O367" s="23"/>
      <c r="P367" s="39" t="str">
        <f t="shared" si="23"/>
        <v/>
      </c>
    </row>
    <row r="368" spans="6:16" x14ac:dyDescent="0.25">
      <c r="F368" s="23"/>
      <c r="G368" s="39" t="str">
        <f t="shared" si="20"/>
        <v/>
      </c>
      <c r="I368" s="23"/>
      <c r="J368" s="39" t="str">
        <f t="shared" si="21"/>
        <v/>
      </c>
      <c r="L368" s="23"/>
      <c r="M368" s="39" t="str">
        <f t="shared" si="22"/>
        <v/>
      </c>
      <c r="O368" s="23"/>
      <c r="P368" s="39" t="str">
        <f t="shared" si="23"/>
        <v/>
      </c>
    </row>
    <row r="369" spans="6:16" x14ac:dyDescent="0.25">
      <c r="F369" s="23"/>
      <c r="G369" s="39" t="str">
        <f t="shared" si="20"/>
        <v/>
      </c>
      <c r="I369" s="23"/>
      <c r="J369" s="39" t="str">
        <f t="shared" si="21"/>
        <v/>
      </c>
      <c r="L369" s="23"/>
      <c r="M369" s="39" t="str">
        <f t="shared" si="22"/>
        <v/>
      </c>
      <c r="O369" s="23"/>
      <c r="P369" s="39" t="str">
        <f t="shared" si="23"/>
        <v/>
      </c>
    </row>
    <row r="370" spans="6:16" x14ac:dyDescent="0.25">
      <c r="F370" s="23"/>
      <c r="G370" s="39" t="str">
        <f t="shared" si="20"/>
        <v/>
      </c>
      <c r="I370" s="23"/>
      <c r="J370" s="39" t="str">
        <f t="shared" si="21"/>
        <v/>
      </c>
      <c r="L370" s="23"/>
      <c r="M370" s="39" t="str">
        <f t="shared" si="22"/>
        <v/>
      </c>
      <c r="O370" s="23"/>
      <c r="P370" s="39" t="str">
        <f t="shared" si="23"/>
        <v/>
      </c>
    </row>
    <row r="371" spans="6:16" x14ac:dyDescent="0.25">
      <c r="F371" s="23"/>
      <c r="G371" s="39" t="str">
        <f t="shared" si="20"/>
        <v/>
      </c>
      <c r="I371" s="23"/>
      <c r="J371" s="39" t="str">
        <f t="shared" si="21"/>
        <v/>
      </c>
      <c r="L371" s="23"/>
      <c r="M371" s="39" t="str">
        <f t="shared" si="22"/>
        <v/>
      </c>
      <c r="O371" s="23"/>
      <c r="P371" s="39" t="str">
        <f t="shared" si="23"/>
        <v/>
      </c>
    </row>
    <row r="372" spans="6:16" x14ac:dyDescent="0.25">
      <c r="F372" s="23"/>
      <c r="G372" s="39" t="str">
        <f t="shared" si="20"/>
        <v/>
      </c>
      <c r="I372" s="23"/>
      <c r="J372" s="39" t="str">
        <f t="shared" si="21"/>
        <v/>
      </c>
      <c r="L372" s="23"/>
      <c r="M372" s="39" t="str">
        <f t="shared" si="22"/>
        <v/>
      </c>
      <c r="O372" s="23"/>
      <c r="P372" s="39" t="str">
        <f t="shared" si="23"/>
        <v/>
      </c>
    </row>
    <row r="373" spans="6:16" x14ac:dyDescent="0.25">
      <c r="F373" s="23"/>
      <c r="G373" s="39" t="str">
        <f t="shared" si="20"/>
        <v/>
      </c>
      <c r="I373" s="23"/>
      <c r="J373" s="39" t="str">
        <f t="shared" si="21"/>
        <v/>
      </c>
      <c r="L373" s="23"/>
      <c r="M373" s="39" t="str">
        <f t="shared" si="22"/>
        <v/>
      </c>
      <c r="O373" s="23"/>
      <c r="P373" s="39" t="str">
        <f t="shared" si="23"/>
        <v/>
      </c>
    </row>
    <row r="374" spans="6:16" x14ac:dyDescent="0.25">
      <c r="F374" s="23"/>
      <c r="G374" s="39" t="str">
        <f t="shared" si="20"/>
        <v/>
      </c>
      <c r="I374" s="23"/>
      <c r="J374" s="39" t="str">
        <f t="shared" si="21"/>
        <v/>
      </c>
      <c r="L374" s="23"/>
      <c r="M374" s="39" t="str">
        <f t="shared" si="22"/>
        <v/>
      </c>
      <c r="O374" s="23"/>
      <c r="P374" s="39" t="str">
        <f t="shared" si="23"/>
        <v/>
      </c>
    </row>
    <row r="375" spans="6:16" x14ac:dyDescent="0.25">
      <c r="F375" s="23"/>
      <c r="G375" s="39" t="str">
        <f t="shared" si="20"/>
        <v/>
      </c>
      <c r="I375" s="23"/>
      <c r="J375" s="39" t="str">
        <f t="shared" si="21"/>
        <v/>
      </c>
      <c r="L375" s="23"/>
      <c r="M375" s="39" t="str">
        <f t="shared" si="22"/>
        <v/>
      </c>
      <c r="O375" s="23"/>
      <c r="P375" s="39" t="str">
        <f t="shared" si="23"/>
        <v/>
      </c>
    </row>
    <row r="376" spans="6:16" x14ac:dyDescent="0.25">
      <c r="F376" s="23"/>
      <c r="G376" s="39" t="str">
        <f t="shared" si="20"/>
        <v/>
      </c>
      <c r="I376" s="23"/>
      <c r="J376" s="39" t="str">
        <f t="shared" si="21"/>
        <v/>
      </c>
      <c r="L376" s="23"/>
      <c r="M376" s="39" t="str">
        <f t="shared" si="22"/>
        <v/>
      </c>
      <c r="O376" s="23"/>
      <c r="P376" s="39" t="str">
        <f t="shared" si="23"/>
        <v/>
      </c>
    </row>
    <row r="377" spans="6:16" x14ac:dyDescent="0.25">
      <c r="F377" s="23"/>
      <c r="G377" s="39" t="str">
        <f t="shared" si="20"/>
        <v/>
      </c>
      <c r="I377" s="23"/>
      <c r="J377" s="39" t="str">
        <f t="shared" si="21"/>
        <v/>
      </c>
      <c r="L377" s="23"/>
      <c r="M377" s="39" t="str">
        <f t="shared" si="22"/>
        <v/>
      </c>
      <c r="O377" s="23"/>
      <c r="P377" s="39" t="str">
        <f t="shared" si="23"/>
        <v/>
      </c>
    </row>
    <row r="378" spans="6:16" x14ac:dyDescent="0.25">
      <c r="F378" s="23"/>
      <c r="G378" s="39" t="str">
        <f t="shared" si="20"/>
        <v/>
      </c>
      <c r="I378" s="23"/>
      <c r="J378" s="39" t="str">
        <f t="shared" si="21"/>
        <v/>
      </c>
      <c r="L378" s="23"/>
      <c r="M378" s="39" t="str">
        <f t="shared" si="22"/>
        <v/>
      </c>
      <c r="O378" s="23"/>
      <c r="P378" s="39" t="str">
        <f t="shared" si="23"/>
        <v/>
      </c>
    </row>
    <row r="379" spans="6:16" x14ac:dyDescent="0.25">
      <c r="F379" s="23"/>
      <c r="G379" s="39" t="str">
        <f t="shared" si="20"/>
        <v/>
      </c>
      <c r="I379" s="23"/>
      <c r="J379" s="39" t="str">
        <f t="shared" si="21"/>
        <v/>
      </c>
      <c r="L379" s="23"/>
      <c r="M379" s="39" t="str">
        <f t="shared" si="22"/>
        <v/>
      </c>
      <c r="O379" s="23"/>
      <c r="P379" s="39" t="str">
        <f t="shared" si="23"/>
        <v/>
      </c>
    </row>
    <row r="380" spans="6:16" x14ac:dyDescent="0.25">
      <c r="F380" s="23"/>
      <c r="G380" s="39" t="str">
        <f t="shared" si="20"/>
        <v/>
      </c>
      <c r="I380" s="23"/>
      <c r="J380" s="39" t="str">
        <f t="shared" si="21"/>
        <v/>
      </c>
      <c r="L380" s="23"/>
      <c r="M380" s="39" t="str">
        <f t="shared" si="22"/>
        <v/>
      </c>
      <c r="O380" s="23"/>
      <c r="P380" s="39" t="str">
        <f t="shared" si="23"/>
        <v/>
      </c>
    </row>
    <row r="381" spans="6:16" x14ac:dyDescent="0.25">
      <c r="F381" s="23"/>
      <c r="G381" s="39" t="str">
        <f t="shared" si="20"/>
        <v/>
      </c>
      <c r="I381" s="23"/>
      <c r="J381" s="39" t="str">
        <f t="shared" si="21"/>
        <v/>
      </c>
      <c r="L381" s="23"/>
      <c r="M381" s="39" t="str">
        <f t="shared" si="22"/>
        <v/>
      </c>
      <c r="O381" s="23"/>
      <c r="P381" s="39" t="str">
        <f t="shared" si="23"/>
        <v/>
      </c>
    </row>
    <row r="382" spans="6:16" x14ac:dyDescent="0.25">
      <c r="F382" s="23"/>
      <c r="G382" s="39" t="str">
        <f t="shared" si="20"/>
        <v/>
      </c>
      <c r="I382" s="23"/>
      <c r="J382" s="39" t="str">
        <f t="shared" si="21"/>
        <v/>
      </c>
      <c r="L382" s="23"/>
      <c r="M382" s="39" t="str">
        <f t="shared" si="22"/>
        <v/>
      </c>
      <c r="O382" s="23"/>
      <c r="P382" s="39" t="str">
        <f t="shared" si="23"/>
        <v/>
      </c>
    </row>
    <row r="383" spans="6:16" x14ac:dyDescent="0.25">
      <c r="F383" s="23"/>
      <c r="G383" s="39" t="str">
        <f t="shared" si="20"/>
        <v/>
      </c>
      <c r="I383" s="23"/>
      <c r="J383" s="39" t="str">
        <f t="shared" si="21"/>
        <v/>
      </c>
      <c r="L383" s="23"/>
      <c r="M383" s="39" t="str">
        <f t="shared" si="22"/>
        <v/>
      </c>
      <c r="O383" s="23"/>
      <c r="P383" s="39" t="str">
        <f t="shared" si="23"/>
        <v/>
      </c>
    </row>
    <row r="384" spans="6:16" x14ac:dyDescent="0.25">
      <c r="F384" s="23"/>
      <c r="G384" s="39" t="str">
        <f t="shared" si="20"/>
        <v/>
      </c>
      <c r="I384" s="23"/>
      <c r="J384" s="39" t="str">
        <f t="shared" si="21"/>
        <v/>
      </c>
      <c r="L384" s="23"/>
      <c r="M384" s="39" t="str">
        <f t="shared" si="22"/>
        <v/>
      </c>
      <c r="O384" s="23"/>
      <c r="P384" s="39" t="str">
        <f t="shared" si="23"/>
        <v/>
      </c>
    </row>
    <row r="385" spans="6:16" x14ac:dyDescent="0.25">
      <c r="F385" s="23"/>
      <c r="G385" s="39" t="str">
        <f t="shared" si="20"/>
        <v/>
      </c>
      <c r="I385" s="23"/>
      <c r="J385" s="39" t="str">
        <f t="shared" si="21"/>
        <v/>
      </c>
      <c r="L385" s="23"/>
      <c r="M385" s="39" t="str">
        <f t="shared" si="22"/>
        <v/>
      </c>
      <c r="O385" s="23"/>
      <c r="P385" s="39" t="str">
        <f t="shared" si="23"/>
        <v/>
      </c>
    </row>
    <row r="386" spans="6:16" x14ac:dyDescent="0.25">
      <c r="F386" s="23"/>
      <c r="G386" s="39" t="str">
        <f t="shared" si="20"/>
        <v/>
      </c>
      <c r="I386" s="23"/>
      <c r="J386" s="39" t="str">
        <f t="shared" si="21"/>
        <v/>
      </c>
      <c r="L386" s="23"/>
      <c r="M386" s="39" t="str">
        <f t="shared" si="22"/>
        <v/>
      </c>
      <c r="O386" s="23"/>
      <c r="P386" s="39" t="str">
        <f t="shared" si="23"/>
        <v/>
      </c>
    </row>
    <row r="387" spans="6:16" x14ac:dyDescent="0.25">
      <c r="F387" s="23"/>
      <c r="G387" s="39" t="str">
        <f t="shared" si="20"/>
        <v/>
      </c>
      <c r="I387" s="23"/>
      <c r="J387" s="39" t="str">
        <f t="shared" si="21"/>
        <v/>
      </c>
      <c r="L387" s="23"/>
      <c r="M387" s="39" t="str">
        <f t="shared" si="22"/>
        <v/>
      </c>
      <c r="O387" s="23"/>
      <c r="P387" s="39" t="str">
        <f t="shared" si="23"/>
        <v/>
      </c>
    </row>
    <row r="388" spans="6:16" x14ac:dyDescent="0.25">
      <c r="F388" s="23"/>
      <c r="G388" s="39" t="str">
        <f t="shared" si="20"/>
        <v/>
      </c>
      <c r="I388" s="23"/>
      <c r="J388" s="39" t="str">
        <f t="shared" si="21"/>
        <v/>
      </c>
      <c r="L388" s="23"/>
      <c r="M388" s="39" t="str">
        <f t="shared" si="22"/>
        <v/>
      </c>
      <c r="O388" s="23"/>
      <c r="P388" s="39" t="str">
        <f t="shared" si="23"/>
        <v/>
      </c>
    </row>
    <row r="389" spans="6:16" x14ac:dyDescent="0.25">
      <c r="F389" s="23"/>
      <c r="G389" s="39" t="str">
        <f t="shared" si="20"/>
        <v/>
      </c>
      <c r="I389" s="23"/>
      <c r="J389" s="39" t="str">
        <f t="shared" si="21"/>
        <v/>
      </c>
      <c r="L389" s="23"/>
      <c r="M389" s="39" t="str">
        <f t="shared" si="22"/>
        <v/>
      </c>
      <c r="O389" s="23"/>
      <c r="P389" s="39" t="str">
        <f t="shared" si="23"/>
        <v/>
      </c>
    </row>
    <row r="390" spans="6:16" x14ac:dyDescent="0.25">
      <c r="F390" s="23"/>
      <c r="G390" s="39" t="str">
        <f t="shared" si="20"/>
        <v/>
      </c>
      <c r="I390" s="23"/>
      <c r="J390" s="39" t="str">
        <f t="shared" si="21"/>
        <v/>
      </c>
      <c r="L390" s="23"/>
      <c r="M390" s="39" t="str">
        <f t="shared" si="22"/>
        <v/>
      </c>
      <c r="O390" s="23"/>
      <c r="P390" s="39" t="str">
        <f t="shared" si="23"/>
        <v/>
      </c>
    </row>
    <row r="391" spans="6:16" x14ac:dyDescent="0.25">
      <c r="F391" s="23"/>
      <c r="G391" s="39" t="str">
        <f t="shared" si="20"/>
        <v/>
      </c>
      <c r="I391" s="23"/>
      <c r="J391" s="39" t="str">
        <f t="shared" si="21"/>
        <v/>
      </c>
      <c r="L391" s="23"/>
      <c r="M391" s="39" t="str">
        <f t="shared" si="22"/>
        <v/>
      </c>
      <c r="O391" s="23"/>
      <c r="P391" s="39" t="str">
        <f t="shared" si="23"/>
        <v/>
      </c>
    </row>
    <row r="392" spans="6:16" x14ac:dyDescent="0.25">
      <c r="F392" s="23"/>
      <c r="G392" s="39" t="str">
        <f t="shared" si="20"/>
        <v/>
      </c>
      <c r="I392" s="23"/>
      <c r="J392" s="39" t="str">
        <f t="shared" si="21"/>
        <v/>
      </c>
      <c r="L392" s="23"/>
      <c r="M392" s="39" t="str">
        <f t="shared" si="22"/>
        <v/>
      </c>
      <c r="O392" s="23"/>
      <c r="P392" s="39" t="str">
        <f t="shared" si="23"/>
        <v/>
      </c>
    </row>
    <row r="393" spans="6:16" x14ac:dyDescent="0.25">
      <c r="F393" s="23"/>
      <c r="G393" s="39" t="str">
        <f t="shared" si="20"/>
        <v/>
      </c>
      <c r="I393" s="23"/>
      <c r="J393" s="39" t="str">
        <f t="shared" si="21"/>
        <v/>
      </c>
      <c r="L393" s="23"/>
      <c r="M393" s="39" t="str">
        <f t="shared" si="22"/>
        <v/>
      </c>
      <c r="O393" s="23"/>
      <c r="P393" s="39" t="str">
        <f t="shared" si="23"/>
        <v/>
      </c>
    </row>
    <row r="394" spans="6:16" x14ac:dyDescent="0.25">
      <c r="F394" s="23"/>
      <c r="G394" s="39" t="str">
        <f t="shared" si="20"/>
        <v/>
      </c>
      <c r="I394" s="23"/>
      <c r="J394" s="39" t="str">
        <f t="shared" si="21"/>
        <v/>
      </c>
      <c r="L394" s="23"/>
      <c r="M394" s="39" t="str">
        <f t="shared" si="22"/>
        <v/>
      </c>
      <c r="O394" s="23"/>
      <c r="P394" s="39" t="str">
        <f t="shared" si="23"/>
        <v/>
      </c>
    </row>
    <row r="395" spans="6:16" x14ac:dyDescent="0.25">
      <c r="F395" s="23"/>
      <c r="G395" s="39" t="str">
        <f t="shared" si="20"/>
        <v/>
      </c>
      <c r="I395" s="23"/>
      <c r="J395" s="39" t="str">
        <f t="shared" si="21"/>
        <v/>
      </c>
      <c r="L395" s="23"/>
      <c r="M395" s="39" t="str">
        <f t="shared" si="22"/>
        <v/>
      </c>
      <c r="O395" s="23"/>
      <c r="P395" s="39" t="str">
        <f t="shared" si="23"/>
        <v/>
      </c>
    </row>
    <row r="396" spans="6:16" x14ac:dyDescent="0.25">
      <c r="F396" s="23"/>
      <c r="G396" s="39" t="str">
        <f t="shared" si="20"/>
        <v/>
      </c>
      <c r="I396" s="23"/>
      <c r="J396" s="39" t="str">
        <f t="shared" si="21"/>
        <v/>
      </c>
      <c r="L396" s="23"/>
      <c r="M396" s="39" t="str">
        <f t="shared" si="22"/>
        <v/>
      </c>
      <c r="O396" s="23"/>
      <c r="P396" s="39" t="str">
        <f t="shared" si="23"/>
        <v/>
      </c>
    </row>
    <row r="397" spans="6:16" x14ac:dyDescent="0.25">
      <c r="F397" s="23"/>
      <c r="G397" s="39" t="str">
        <f t="shared" si="20"/>
        <v/>
      </c>
      <c r="I397" s="23"/>
      <c r="J397" s="39" t="str">
        <f t="shared" si="21"/>
        <v/>
      </c>
      <c r="L397" s="23"/>
      <c r="M397" s="39" t="str">
        <f t="shared" si="22"/>
        <v/>
      </c>
      <c r="O397" s="23"/>
      <c r="P397" s="39" t="str">
        <f t="shared" si="23"/>
        <v/>
      </c>
    </row>
    <row r="398" spans="6:16" x14ac:dyDescent="0.25">
      <c r="F398" s="23"/>
      <c r="G398" s="39" t="str">
        <f t="shared" si="20"/>
        <v/>
      </c>
      <c r="I398" s="23"/>
      <c r="J398" s="39" t="str">
        <f t="shared" si="21"/>
        <v/>
      </c>
      <c r="L398" s="23"/>
      <c r="M398" s="39" t="str">
        <f t="shared" si="22"/>
        <v/>
      </c>
      <c r="O398" s="23"/>
      <c r="P398" s="39" t="str">
        <f t="shared" si="23"/>
        <v/>
      </c>
    </row>
    <row r="399" spans="6:16" x14ac:dyDescent="0.25">
      <c r="F399" s="23"/>
      <c r="G399" s="39" t="str">
        <f t="shared" ref="G399:G462" si="24">IF(F399="","",F399*0.04)</f>
        <v/>
      </c>
      <c r="I399" s="23"/>
      <c r="J399" s="39" t="str">
        <f t="shared" ref="J399:J462" si="25">IF(I399="","",I399*0.04)</f>
        <v/>
      </c>
      <c r="L399" s="23"/>
      <c r="M399" s="39" t="str">
        <f t="shared" ref="M399:M462" si="26">IF(L399="","",L399*0.04)</f>
        <v/>
      </c>
      <c r="O399" s="23"/>
      <c r="P399" s="39" t="str">
        <f t="shared" ref="P399:P462" si="27">IF(O399="","",O399*0.04)</f>
        <v/>
      </c>
    </row>
    <row r="400" spans="6:16" x14ac:dyDescent="0.25">
      <c r="F400" s="23"/>
      <c r="G400" s="39" t="str">
        <f t="shared" si="24"/>
        <v/>
      </c>
      <c r="I400" s="23"/>
      <c r="J400" s="39" t="str">
        <f t="shared" si="25"/>
        <v/>
      </c>
      <c r="L400" s="23"/>
      <c r="M400" s="39" t="str">
        <f t="shared" si="26"/>
        <v/>
      </c>
      <c r="O400" s="23"/>
      <c r="P400" s="39" t="str">
        <f t="shared" si="27"/>
        <v/>
      </c>
    </row>
    <row r="401" spans="6:16" x14ac:dyDescent="0.25">
      <c r="F401" s="23"/>
      <c r="G401" s="39" t="str">
        <f t="shared" si="24"/>
        <v/>
      </c>
      <c r="I401" s="23"/>
      <c r="J401" s="39" t="str">
        <f t="shared" si="25"/>
        <v/>
      </c>
      <c r="L401" s="23"/>
      <c r="M401" s="39" t="str">
        <f t="shared" si="26"/>
        <v/>
      </c>
      <c r="O401" s="23"/>
      <c r="P401" s="39" t="str">
        <f t="shared" si="27"/>
        <v/>
      </c>
    </row>
    <row r="402" spans="6:16" x14ac:dyDescent="0.25">
      <c r="F402" s="23"/>
      <c r="G402" s="39" t="str">
        <f t="shared" si="24"/>
        <v/>
      </c>
      <c r="I402" s="23"/>
      <c r="J402" s="39" t="str">
        <f t="shared" si="25"/>
        <v/>
      </c>
      <c r="L402" s="23"/>
      <c r="M402" s="39" t="str">
        <f t="shared" si="26"/>
        <v/>
      </c>
      <c r="O402" s="23"/>
      <c r="P402" s="39" t="str">
        <f t="shared" si="27"/>
        <v/>
      </c>
    </row>
    <row r="403" spans="6:16" x14ac:dyDescent="0.25">
      <c r="F403" s="23"/>
      <c r="G403" s="39" t="str">
        <f t="shared" si="24"/>
        <v/>
      </c>
      <c r="I403" s="23"/>
      <c r="J403" s="39" t="str">
        <f t="shared" si="25"/>
        <v/>
      </c>
      <c r="L403" s="23"/>
      <c r="M403" s="39" t="str">
        <f t="shared" si="26"/>
        <v/>
      </c>
      <c r="O403" s="23"/>
      <c r="P403" s="39" t="str">
        <f t="shared" si="27"/>
        <v/>
      </c>
    </row>
    <row r="404" spans="6:16" x14ac:dyDescent="0.25">
      <c r="F404" s="23"/>
      <c r="G404" s="39" t="str">
        <f t="shared" si="24"/>
        <v/>
      </c>
      <c r="I404" s="23"/>
      <c r="J404" s="39" t="str">
        <f t="shared" si="25"/>
        <v/>
      </c>
      <c r="L404" s="23"/>
      <c r="M404" s="39" t="str">
        <f t="shared" si="26"/>
        <v/>
      </c>
      <c r="O404" s="23"/>
      <c r="P404" s="39" t="str">
        <f t="shared" si="27"/>
        <v/>
      </c>
    </row>
    <row r="405" spans="6:16" x14ac:dyDescent="0.25">
      <c r="F405" s="23"/>
      <c r="G405" s="39" t="str">
        <f t="shared" si="24"/>
        <v/>
      </c>
      <c r="I405" s="23"/>
      <c r="J405" s="39" t="str">
        <f t="shared" si="25"/>
        <v/>
      </c>
      <c r="L405" s="23"/>
      <c r="M405" s="39" t="str">
        <f t="shared" si="26"/>
        <v/>
      </c>
      <c r="O405" s="23"/>
      <c r="P405" s="39" t="str">
        <f t="shared" si="27"/>
        <v/>
      </c>
    </row>
    <row r="406" spans="6:16" x14ac:dyDescent="0.25">
      <c r="F406" s="23"/>
      <c r="G406" s="39" t="str">
        <f t="shared" si="24"/>
        <v/>
      </c>
      <c r="I406" s="23"/>
      <c r="J406" s="39" t="str">
        <f t="shared" si="25"/>
        <v/>
      </c>
      <c r="L406" s="23"/>
      <c r="M406" s="39" t="str">
        <f t="shared" si="26"/>
        <v/>
      </c>
      <c r="O406" s="23"/>
      <c r="P406" s="39" t="str">
        <f t="shared" si="27"/>
        <v/>
      </c>
    </row>
    <row r="407" spans="6:16" x14ac:dyDescent="0.25">
      <c r="F407" s="23"/>
      <c r="G407" s="39" t="str">
        <f t="shared" si="24"/>
        <v/>
      </c>
      <c r="I407" s="23"/>
      <c r="J407" s="39" t="str">
        <f t="shared" si="25"/>
        <v/>
      </c>
      <c r="L407" s="23"/>
      <c r="M407" s="39" t="str">
        <f t="shared" si="26"/>
        <v/>
      </c>
      <c r="O407" s="23"/>
      <c r="P407" s="39" t="str">
        <f t="shared" si="27"/>
        <v/>
      </c>
    </row>
    <row r="408" spans="6:16" x14ac:dyDescent="0.25">
      <c r="F408" s="23"/>
      <c r="G408" s="39" t="str">
        <f t="shared" si="24"/>
        <v/>
      </c>
      <c r="I408" s="23"/>
      <c r="J408" s="39" t="str">
        <f t="shared" si="25"/>
        <v/>
      </c>
      <c r="L408" s="23"/>
      <c r="M408" s="39" t="str">
        <f t="shared" si="26"/>
        <v/>
      </c>
      <c r="O408" s="23"/>
      <c r="P408" s="39" t="str">
        <f t="shared" si="27"/>
        <v/>
      </c>
    </row>
    <row r="409" spans="6:16" x14ac:dyDescent="0.25">
      <c r="F409" s="23"/>
      <c r="G409" s="39" t="str">
        <f t="shared" si="24"/>
        <v/>
      </c>
      <c r="I409" s="23"/>
      <c r="J409" s="39" t="str">
        <f t="shared" si="25"/>
        <v/>
      </c>
      <c r="L409" s="23"/>
      <c r="M409" s="39" t="str">
        <f t="shared" si="26"/>
        <v/>
      </c>
      <c r="O409" s="23"/>
      <c r="P409" s="39" t="str">
        <f t="shared" si="27"/>
        <v/>
      </c>
    </row>
    <row r="410" spans="6:16" x14ac:dyDescent="0.25">
      <c r="F410" s="23"/>
      <c r="G410" s="39" t="str">
        <f t="shared" si="24"/>
        <v/>
      </c>
      <c r="I410" s="23"/>
      <c r="J410" s="39" t="str">
        <f t="shared" si="25"/>
        <v/>
      </c>
      <c r="L410" s="23"/>
      <c r="M410" s="39" t="str">
        <f t="shared" si="26"/>
        <v/>
      </c>
      <c r="O410" s="23"/>
      <c r="P410" s="39" t="str">
        <f t="shared" si="27"/>
        <v/>
      </c>
    </row>
    <row r="411" spans="6:16" x14ac:dyDescent="0.25">
      <c r="F411" s="23"/>
      <c r="G411" s="39" t="str">
        <f t="shared" si="24"/>
        <v/>
      </c>
      <c r="I411" s="23"/>
      <c r="J411" s="39" t="str">
        <f t="shared" si="25"/>
        <v/>
      </c>
      <c r="L411" s="23"/>
      <c r="M411" s="39" t="str">
        <f t="shared" si="26"/>
        <v/>
      </c>
      <c r="O411" s="23"/>
      <c r="P411" s="39" t="str">
        <f t="shared" si="27"/>
        <v/>
      </c>
    </row>
    <row r="412" spans="6:16" x14ac:dyDescent="0.25">
      <c r="F412" s="23"/>
      <c r="G412" s="39" t="str">
        <f t="shared" si="24"/>
        <v/>
      </c>
      <c r="I412" s="23"/>
      <c r="J412" s="39" t="str">
        <f t="shared" si="25"/>
        <v/>
      </c>
      <c r="L412" s="23"/>
      <c r="M412" s="39" t="str">
        <f t="shared" si="26"/>
        <v/>
      </c>
      <c r="O412" s="23"/>
      <c r="P412" s="39" t="str">
        <f t="shared" si="27"/>
        <v/>
      </c>
    </row>
    <row r="413" spans="6:16" x14ac:dyDescent="0.25">
      <c r="F413" s="23"/>
      <c r="G413" s="39" t="str">
        <f t="shared" si="24"/>
        <v/>
      </c>
      <c r="I413" s="23"/>
      <c r="J413" s="39" t="str">
        <f t="shared" si="25"/>
        <v/>
      </c>
      <c r="L413" s="23"/>
      <c r="M413" s="39" t="str">
        <f t="shared" si="26"/>
        <v/>
      </c>
      <c r="O413" s="23"/>
      <c r="P413" s="39" t="str">
        <f t="shared" si="27"/>
        <v/>
      </c>
    </row>
    <row r="414" spans="6:16" x14ac:dyDescent="0.25">
      <c r="F414" s="23"/>
      <c r="G414" s="39" t="str">
        <f t="shared" si="24"/>
        <v/>
      </c>
      <c r="I414" s="23"/>
      <c r="J414" s="39" t="str">
        <f t="shared" si="25"/>
        <v/>
      </c>
      <c r="L414" s="23"/>
      <c r="M414" s="39" t="str">
        <f t="shared" si="26"/>
        <v/>
      </c>
      <c r="O414" s="23"/>
      <c r="P414" s="39" t="str">
        <f t="shared" si="27"/>
        <v/>
      </c>
    </row>
    <row r="415" spans="6:16" x14ac:dyDescent="0.25">
      <c r="F415" s="23"/>
      <c r="G415" s="39" t="str">
        <f t="shared" si="24"/>
        <v/>
      </c>
      <c r="I415" s="23"/>
      <c r="J415" s="39" t="str">
        <f t="shared" si="25"/>
        <v/>
      </c>
      <c r="L415" s="23"/>
      <c r="M415" s="39" t="str">
        <f t="shared" si="26"/>
        <v/>
      </c>
      <c r="O415" s="23"/>
      <c r="P415" s="39" t="str">
        <f t="shared" si="27"/>
        <v/>
      </c>
    </row>
    <row r="416" spans="6:16" x14ac:dyDescent="0.25">
      <c r="F416" s="23"/>
      <c r="G416" s="39" t="str">
        <f t="shared" si="24"/>
        <v/>
      </c>
      <c r="I416" s="23"/>
      <c r="J416" s="39" t="str">
        <f t="shared" si="25"/>
        <v/>
      </c>
      <c r="L416" s="23"/>
      <c r="M416" s="39" t="str">
        <f t="shared" si="26"/>
        <v/>
      </c>
      <c r="O416" s="23"/>
      <c r="P416" s="39" t="str">
        <f t="shared" si="27"/>
        <v/>
      </c>
    </row>
    <row r="417" spans="6:16" x14ac:dyDescent="0.25">
      <c r="F417" s="23"/>
      <c r="G417" s="39" t="str">
        <f t="shared" si="24"/>
        <v/>
      </c>
      <c r="I417" s="23"/>
      <c r="J417" s="39" t="str">
        <f t="shared" si="25"/>
        <v/>
      </c>
      <c r="L417" s="23"/>
      <c r="M417" s="39" t="str">
        <f t="shared" si="26"/>
        <v/>
      </c>
      <c r="O417" s="23"/>
      <c r="P417" s="39" t="str">
        <f t="shared" si="27"/>
        <v/>
      </c>
    </row>
    <row r="418" spans="6:16" x14ac:dyDescent="0.25">
      <c r="F418" s="23"/>
      <c r="G418" s="39" t="str">
        <f t="shared" si="24"/>
        <v/>
      </c>
      <c r="I418" s="23"/>
      <c r="J418" s="39" t="str">
        <f t="shared" si="25"/>
        <v/>
      </c>
      <c r="L418" s="23"/>
      <c r="M418" s="39" t="str">
        <f t="shared" si="26"/>
        <v/>
      </c>
      <c r="O418" s="23"/>
      <c r="P418" s="39" t="str">
        <f t="shared" si="27"/>
        <v/>
      </c>
    </row>
    <row r="419" spans="6:16" x14ac:dyDescent="0.25">
      <c r="F419" s="23"/>
      <c r="G419" s="39" t="str">
        <f t="shared" si="24"/>
        <v/>
      </c>
      <c r="I419" s="23"/>
      <c r="J419" s="39" t="str">
        <f t="shared" si="25"/>
        <v/>
      </c>
      <c r="L419" s="23"/>
      <c r="M419" s="39" t="str">
        <f t="shared" si="26"/>
        <v/>
      </c>
      <c r="O419" s="23"/>
      <c r="P419" s="39" t="str">
        <f t="shared" si="27"/>
        <v/>
      </c>
    </row>
    <row r="420" spans="6:16" x14ac:dyDescent="0.25">
      <c r="F420" s="23"/>
      <c r="G420" s="39" t="str">
        <f t="shared" si="24"/>
        <v/>
      </c>
      <c r="I420" s="23"/>
      <c r="J420" s="39" t="str">
        <f t="shared" si="25"/>
        <v/>
      </c>
      <c r="L420" s="23"/>
      <c r="M420" s="39" t="str">
        <f t="shared" si="26"/>
        <v/>
      </c>
      <c r="O420" s="23"/>
      <c r="P420" s="39" t="str">
        <f t="shared" si="27"/>
        <v/>
      </c>
    </row>
    <row r="421" spans="6:16" x14ac:dyDescent="0.25">
      <c r="F421" s="23"/>
      <c r="G421" s="39" t="str">
        <f t="shared" si="24"/>
        <v/>
      </c>
      <c r="I421" s="23"/>
      <c r="J421" s="39" t="str">
        <f t="shared" si="25"/>
        <v/>
      </c>
      <c r="L421" s="23"/>
      <c r="M421" s="39" t="str">
        <f t="shared" si="26"/>
        <v/>
      </c>
      <c r="O421" s="23"/>
      <c r="P421" s="39" t="str">
        <f t="shared" si="27"/>
        <v/>
      </c>
    </row>
    <row r="422" spans="6:16" x14ac:dyDescent="0.25">
      <c r="F422" s="23"/>
      <c r="G422" s="39" t="str">
        <f t="shared" si="24"/>
        <v/>
      </c>
      <c r="I422" s="23"/>
      <c r="J422" s="39" t="str">
        <f t="shared" si="25"/>
        <v/>
      </c>
      <c r="L422" s="23"/>
      <c r="M422" s="39" t="str">
        <f t="shared" si="26"/>
        <v/>
      </c>
      <c r="O422" s="23"/>
      <c r="P422" s="39" t="str">
        <f t="shared" si="27"/>
        <v/>
      </c>
    </row>
    <row r="423" spans="6:16" x14ac:dyDescent="0.25">
      <c r="F423" s="23"/>
      <c r="G423" s="39" t="str">
        <f t="shared" si="24"/>
        <v/>
      </c>
      <c r="I423" s="23"/>
      <c r="J423" s="39" t="str">
        <f t="shared" si="25"/>
        <v/>
      </c>
      <c r="L423" s="23"/>
      <c r="M423" s="39" t="str">
        <f t="shared" si="26"/>
        <v/>
      </c>
      <c r="O423" s="23"/>
      <c r="P423" s="39" t="str">
        <f t="shared" si="27"/>
        <v/>
      </c>
    </row>
    <row r="424" spans="6:16" x14ac:dyDescent="0.25">
      <c r="F424" s="23"/>
      <c r="G424" s="39" t="str">
        <f t="shared" si="24"/>
        <v/>
      </c>
      <c r="I424" s="23"/>
      <c r="J424" s="39" t="str">
        <f t="shared" si="25"/>
        <v/>
      </c>
      <c r="L424" s="23"/>
      <c r="M424" s="39" t="str">
        <f t="shared" si="26"/>
        <v/>
      </c>
      <c r="O424" s="23"/>
      <c r="P424" s="39" t="str">
        <f t="shared" si="27"/>
        <v/>
      </c>
    </row>
    <row r="425" spans="6:16" x14ac:dyDescent="0.25">
      <c r="F425" s="23"/>
      <c r="G425" s="39" t="str">
        <f t="shared" si="24"/>
        <v/>
      </c>
      <c r="I425" s="23"/>
      <c r="J425" s="39" t="str">
        <f t="shared" si="25"/>
        <v/>
      </c>
      <c r="L425" s="23"/>
      <c r="M425" s="39" t="str">
        <f t="shared" si="26"/>
        <v/>
      </c>
      <c r="O425" s="23"/>
      <c r="P425" s="39" t="str">
        <f t="shared" si="27"/>
        <v/>
      </c>
    </row>
    <row r="426" spans="6:16" x14ac:dyDescent="0.25">
      <c r="F426" s="23"/>
      <c r="G426" s="39" t="str">
        <f t="shared" si="24"/>
        <v/>
      </c>
      <c r="I426" s="23"/>
      <c r="J426" s="39" t="str">
        <f t="shared" si="25"/>
        <v/>
      </c>
      <c r="L426" s="23"/>
      <c r="M426" s="39" t="str">
        <f t="shared" si="26"/>
        <v/>
      </c>
      <c r="O426" s="23"/>
      <c r="P426" s="39" t="str">
        <f t="shared" si="27"/>
        <v/>
      </c>
    </row>
    <row r="427" spans="6:16" x14ac:dyDescent="0.25">
      <c r="F427" s="23"/>
      <c r="G427" s="39" t="str">
        <f t="shared" si="24"/>
        <v/>
      </c>
      <c r="I427" s="23"/>
      <c r="J427" s="39" t="str">
        <f t="shared" si="25"/>
        <v/>
      </c>
      <c r="L427" s="23"/>
      <c r="M427" s="39" t="str">
        <f t="shared" si="26"/>
        <v/>
      </c>
      <c r="O427" s="23"/>
      <c r="P427" s="39" t="str">
        <f t="shared" si="27"/>
        <v/>
      </c>
    </row>
    <row r="428" spans="6:16" x14ac:dyDescent="0.25">
      <c r="F428" s="23"/>
      <c r="G428" s="39" t="str">
        <f t="shared" si="24"/>
        <v/>
      </c>
      <c r="I428" s="23"/>
      <c r="J428" s="39" t="str">
        <f t="shared" si="25"/>
        <v/>
      </c>
      <c r="L428" s="23"/>
      <c r="M428" s="39" t="str">
        <f t="shared" si="26"/>
        <v/>
      </c>
      <c r="O428" s="23"/>
      <c r="P428" s="39" t="str">
        <f t="shared" si="27"/>
        <v/>
      </c>
    </row>
    <row r="429" spans="6:16" x14ac:dyDescent="0.25">
      <c r="F429" s="23"/>
      <c r="G429" s="39" t="str">
        <f t="shared" si="24"/>
        <v/>
      </c>
      <c r="I429" s="23"/>
      <c r="J429" s="39" t="str">
        <f t="shared" si="25"/>
        <v/>
      </c>
      <c r="L429" s="23"/>
      <c r="M429" s="39" t="str">
        <f t="shared" si="26"/>
        <v/>
      </c>
      <c r="O429" s="23"/>
      <c r="P429" s="39" t="str">
        <f t="shared" si="27"/>
        <v/>
      </c>
    </row>
    <row r="430" spans="6:16" x14ac:dyDescent="0.25">
      <c r="F430" s="23"/>
      <c r="G430" s="39" t="str">
        <f t="shared" si="24"/>
        <v/>
      </c>
      <c r="I430" s="23"/>
      <c r="J430" s="39" t="str">
        <f t="shared" si="25"/>
        <v/>
      </c>
      <c r="L430" s="23"/>
      <c r="M430" s="39" t="str">
        <f t="shared" si="26"/>
        <v/>
      </c>
      <c r="O430" s="23"/>
      <c r="P430" s="39" t="str">
        <f t="shared" si="27"/>
        <v/>
      </c>
    </row>
    <row r="431" spans="6:16" x14ac:dyDescent="0.25">
      <c r="F431" s="23"/>
      <c r="G431" s="39" t="str">
        <f t="shared" si="24"/>
        <v/>
      </c>
      <c r="I431" s="23"/>
      <c r="J431" s="39" t="str">
        <f t="shared" si="25"/>
        <v/>
      </c>
      <c r="L431" s="23"/>
      <c r="M431" s="39" t="str">
        <f t="shared" si="26"/>
        <v/>
      </c>
      <c r="O431" s="23"/>
      <c r="P431" s="39" t="str">
        <f t="shared" si="27"/>
        <v/>
      </c>
    </row>
    <row r="432" spans="6:16" x14ac:dyDescent="0.25">
      <c r="F432" s="23"/>
      <c r="G432" s="39" t="str">
        <f t="shared" si="24"/>
        <v/>
      </c>
      <c r="I432" s="23"/>
      <c r="J432" s="39" t="str">
        <f t="shared" si="25"/>
        <v/>
      </c>
      <c r="L432" s="23"/>
      <c r="M432" s="39" t="str">
        <f t="shared" si="26"/>
        <v/>
      </c>
      <c r="O432" s="23"/>
      <c r="P432" s="39" t="str">
        <f t="shared" si="27"/>
        <v/>
      </c>
    </row>
    <row r="433" spans="6:16" x14ac:dyDescent="0.25">
      <c r="F433" s="23"/>
      <c r="G433" s="39" t="str">
        <f t="shared" si="24"/>
        <v/>
      </c>
      <c r="I433" s="23"/>
      <c r="J433" s="39" t="str">
        <f t="shared" si="25"/>
        <v/>
      </c>
      <c r="L433" s="23"/>
      <c r="M433" s="39" t="str">
        <f t="shared" si="26"/>
        <v/>
      </c>
      <c r="O433" s="23"/>
      <c r="P433" s="39" t="str">
        <f t="shared" si="27"/>
        <v/>
      </c>
    </row>
    <row r="434" spans="6:16" x14ac:dyDescent="0.25">
      <c r="F434" s="23"/>
      <c r="G434" s="39" t="str">
        <f t="shared" si="24"/>
        <v/>
      </c>
      <c r="I434" s="23"/>
      <c r="J434" s="39" t="str">
        <f t="shared" si="25"/>
        <v/>
      </c>
      <c r="L434" s="23"/>
      <c r="M434" s="39" t="str">
        <f t="shared" si="26"/>
        <v/>
      </c>
      <c r="O434" s="23"/>
      <c r="P434" s="39" t="str">
        <f t="shared" si="27"/>
        <v/>
      </c>
    </row>
    <row r="435" spans="6:16" x14ac:dyDescent="0.25">
      <c r="F435" s="23"/>
      <c r="G435" s="39" t="str">
        <f t="shared" si="24"/>
        <v/>
      </c>
      <c r="I435" s="23"/>
      <c r="J435" s="39" t="str">
        <f t="shared" si="25"/>
        <v/>
      </c>
      <c r="L435" s="23"/>
      <c r="M435" s="39" t="str">
        <f t="shared" si="26"/>
        <v/>
      </c>
      <c r="O435" s="23"/>
      <c r="P435" s="39" t="str">
        <f t="shared" si="27"/>
        <v/>
      </c>
    </row>
    <row r="436" spans="6:16" x14ac:dyDescent="0.25">
      <c r="F436" s="23"/>
      <c r="G436" s="39" t="str">
        <f t="shared" si="24"/>
        <v/>
      </c>
      <c r="I436" s="23"/>
      <c r="J436" s="39" t="str">
        <f t="shared" si="25"/>
        <v/>
      </c>
      <c r="L436" s="23"/>
      <c r="M436" s="39" t="str">
        <f t="shared" si="26"/>
        <v/>
      </c>
      <c r="O436" s="23"/>
      <c r="P436" s="39" t="str">
        <f t="shared" si="27"/>
        <v/>
      </c>
    </row>
    <row r="437" spans="6:16" x14ac:dyDescent="0.25">
      <c r="F437" s="23"/>
      <c r="G437" s="39" t="str">
        <f t="shared" si="24"/>
        <v/>
      </c>
      <c r="I437" s="23"/>
      <c r="J437" s="39" t="str">
        <f t="shared" si="25"/>
        <v/>
      </c>
      <c r="L437" s="23"/>
      <c r="M437" s="39" t="str">
        <f t="shared" si="26"/>
        <v/>
      </c>
      <c r="O437" s="23"/>
      <c r="P437" s="39" t="str">
        <f t="shared" si="27"/>
        <v/>
      </c>
    </row>
    <row r="438" spans="6:16" x14ac:dyDescent="0.25">
      <c r="F438" s="23"/>
      <c r="G438" s="39" t="str">
        <f t="shared" si="24"/>
        <v/>
      </c>
      <c r="I438" s="23"/>
      <c r="J438" s="39" t="str">
        <f t="shared" si="25"/>
        <v/>
      </c>
      <c r="L438" s="23"/>
      <c r="M438" s="39" t="str">
        <f t="shared" si="26"/>
        <v/>
      </c>
      <c r="O438" s="23"/>
      <c r="P438" s="39" t="str">
        <f t="shared" si="27"/>
        <v/>
      </c>
    </row>
    <row r="439" spans="6:16" x14ac:dyDescent="0.25">
      <c r="F439" s="23"/>
      <c r="G439" s="39" t="str">
        <f t="shared" si="24"/>
        <v/>
      </c>
      <c r="I439" s="23"/>
      <c r="J439" s="39" t="str">
        <f t="shared" si="25"/>
        <v/>
      </c>
      <c r="L439" s="23"/>
      <c r="M439" s="39" t="str">
        <f t="shared" si="26"/>
        <v/>
      </c>
      <c r="O439" s="23"/>
      <c r="P439" s="39" t="str">
        <f t="shared" si="27"/>
        <v/>
      </c>
    </row>
    <row r="440" spans="6:16" x14ac:dyDescent="0.25">
      <c r="F440" s="23"/>
      <c r="G440" s="39" t="str">
        <f t="shared" si="24"/>
        <v/>
      </c>
      <c r="I440" s="23"/>
      <c r="J440" s="39" t="str">
        <f t="shared" si="25"/>
        <v/>
      </c>
      <c r="L440" s="23"/>
      <c r="M440" s="39" t="str">
        <f t="shared" si="26"/>
        <v/>
      </c>
      <c r="O440" s="23"/>
      <c r="P440" s="39" t="str">
        <f t="shared" si="27"/>
        <v/>
      </c>
    </row>
    <row r="441" spans="6:16" x14ac:dyDescent="0.25">
      <c r="F441" s="23"/>
      <c r="G441" s="39" t="str">
        <f t="shared" si="24"/>
        <v/>
      </c>
      <c r="I441" s="23"/>
      <c r="J441" s="39" t="str">
        <f t="shared" si="25"/>
        <v/>
      </c>
      <c r="L441" s="23"/>
      <c r="M441" s="39" t="str">
        <f t="shared" si="26"/>
        <v/>
      </c>
      <c r="O441" s="23"/>
      <c r="P441" s="39" t="str">
        <f t="shared" si="27"/>
        <v/>
      </c>
    </row>
    <row r="442" spans="6:16" x14ac:dyDescent="0.25">
      <c r="F442" s="23"/>
      <c r="G442" s="39" t="str">
        <f t="shared" si="24"/>
        <v/>
      </c>
      <c r="I442" s="23"/>
      <c r="J442" s="39" t="str">
        <f t="shared" si="25"/>
        <v/>
      </c>
      <c r="L442" s="23"/>
      <c r="M442" s="39" t="str">
        <f t="shared" si="26"/>
        <v/>
      </c>
      <c r="O442" s="23"/>
      <c r="P442" s="39" t="str">
        <f t="shared" si="27"/>
        <v/>
      </c>
    </row>
    <row r="443" spans="6:16" x14ac:dyDescent="0.25">
      <c r="F443" s="23"/>
      <c r="G443" s="39" t="str">
        <f t="shared" si="24"/>
        <v/>
      </c>
      <c r="I443" s="23"/>
      <c r="J443" s="39" t="str">
        <f t="shared" si="25"/>
        <v/>
      </c>
      <c r="L443" s="23"/>
      <c r="M443" s="39" t="str">
        <f t="shared" si="26"/>
        <v/>
      </c>
      <c r="O443" s="23"/>
      <c r="P443" s="39" t="str">
        <f t="shared" si="27"/>
        <v/>
      </c>
    </row>
    <row r="444" spans="6:16" x14ac:dyDescent="0.25">
      <c r="F444" s="23"/>
      <c r="G444" s="39" t="str">
        <f t="shared" si="24"/>
        <v/>
      </c>
      <c r="I444" s="23"/>
      <c r="J444" s="39" t="str">
        <f t="shared" si="25"/>
        <v/>
      </c>
      <c r="L444" s="23"/>
      <c r="M444" s="39" t="str">
        <f t="shared" si="26"/>
        <v/>
      </c>
      <c r="O444" s="23"/>
      <c r="P444" s="39" t="str">
        <f t="shared" si="27"/>
        <v/>
      </c>
    </row>
    <row r="445" spans="6:16" x14ac:dyDescent="0.25">
      <c r="F445" s="23"/>
      <c r="G445" s="39" t="str">
        <f t="shared" si="24"/>
        <v/>
      </c>
      <c r="I445" s="23"/>
      <c r="J445" s="39" t="str">
        <f t="shared" si="25"/>
        <v/>
      </c>
      <c r="L445" s="23"/>
      <c r="M445" s="39" t="str">
        <f t="shared" si="26"/>
        <v/>
      </c>
      <c r="O445" s="23"/>
      <c r="P445" s="39" t="str">
        <f t="shared" si="27"/>
        <v/>
      </c>
    </row>
    <row r="446" spans="6:16" x14ac:dyDescent="0.25">
      <c r="F446" s="23"/>
      <c r="G446" s="39" t="str">
        <f t="shared" si="24"/>
        <v/>
      </c>
      <c r="I446" s="23"/>
      <c r="J446" s="39" t="str">
        <f t="shared" si="25"/>
        <v/>
      </c>
      <c r="L446" s="23"/>
      <c r="M446" s="39" t="str">
        <f t="shared" si="26"/>
        <v/>
      </c>
      <c r="O446" s="23"/>
      <c r="P446" s="39" t="str">
        <f t="shared" si="27"/>
        <v/>
      </c>
    </row>
    <row r="447" spans="6:16" x14ac:dyDescent="0.25">
      <c r="F447" s="23"/>
      <c r="G447" s="39" t="str">
        <f t="shared" si="24"/>
        <v/>
      </c>
      <c r="I447" s="23"/>
      <c r="J447" s="39" t="str">
        <f t="shared" si="25"/>
        <v/>
      </c>
      <c r="L447" s="23"/>
      <c r="M447" s="39" t="str">
        <f t="shared" si="26"/>
        <v/>
      </c>
      <c r="O447" s="23"/>
      <c r="P447" s="39" t="str">
        <f t="shared" si="27"/>
        <v/>
      </c>
    </row>
    <row r="448" spans="6:16" x14ac:dyDescent="0.25">
      <c r="F448" s="23"/>
      <c r="G448" s="39" t="str">
        <f t="shared" si="24"/>
        <v/>
      </c>
      <c r="I448" s="23"/>
      <c r="J448" s="39" t="str">
        <f t="shared" si="25"/>
        <v/>
      </c>
      <c r="L448" s="23"/>
      <c r="M448" s="39" t="str">
        <f t="shared" si="26"/>
        <v/>
      </c>
      <c r="O448" s="23"/>
      <c r="P448" s="39" t="str">
        <f t="shared" si="27"/>
        <v/>
      </c>
    </row>
    <row r="449" spans="6:16" x14ac:dyDescent="0.25">
      <c r="F449" s="23"/>
      <c r="G449" s="39" t="str">
        <f t="shared" si="24"/>
        <v/>
      </c>
      <c r="I449" s="23"/>
      <c r="J449" s="39" t="str">
        <f t="shared" si="25"/>
        <v/>
      </c>
      <c r="L449" s="23"/>
      <c r="M449" s="39" t="str">
        <f t="shared" si="26"/>
        <v/>
      </c>
      <c r="O449" s="23"/>
      <c r="P449" s="39" t="str">
        <f t="shared" si="27"/>
        <v/>
      </c>
    </row>
    <row r="450" spans="6:16" x14ac:dyDescent="0.25">
      <c r="F450" s="23"/>
      <c r="G450" s="39" t="str">
        <f t="shared" si="24"/>
        <v/>
      </c>
      <c r="I450" s="23"/>
      <c r="J450" s="39" t="str">
        <f t="shared" si="25"/>
        <v/>
      </c>
      <c r="L450" s="23"/>
      <c r="M450" s="39" t="str">
        <f t="shared" si="26"/>
        <v/>
      </c>
      <c r="O450" s="23"/>
      <c r="P450" s="39" t="str">
        <f t="shared" si="27"/>
        <v/>
      </c>
    </row>
    <row r="451" spans="6:16" x14ac:dyDescent="0.25">
      <c r="F451" s="23"/>
      <c r="G451" s="39" t="str">
        <f t="shared" si="24"/>
        <v/>
      </c>
      <c r="I451" s="23"/>
      <c r="J451" s="39" t="str">
        <f t="shared" si="25"/>
        <v/>
      </c>
      <c r="L451" s="23"/>
      <c r="M451" s="39" t="str">
        <f t="shared" si="26"/>
        <v/>
      </c>
      <c r="O451" s="23"/>
      <c r="P451" s="39" t="str">
        <f t="shared" si="27"/>
        <v/>
      </c>
    </row>
    <row r="452" spans="6:16" x14ac:dyDescent="0.25">
      <c r="F452" s="23"/>
      <c r="G452" s="39" t="str">
        <f t="shared" si="24"/>
        <v/>
      </c>
      <c r="I452" s="23"/>
      <c r="J452" s="39" t="str">
        <f t="shared" si="25"/>
        <v/>
      </c>
      <c r="L452" s="23"/>
      <c r="M452" s="39" t="str">
        <f t="shared" si="26"/>
        <v/>
      </c>
      <c r="O452" s="23"/>
      <c r="P452" s="39" t="str">
        <f t="shared" si="27"/>
        <v/>
      </c>
    </row>
    <row r="453" spans="6:16" x14ac:dyDescent="0.25">
      <c r="F453" s="23"/>
      <c r="G453" s="39" t="str">
        <f t="shared" si="24"/>
        <v/>
      </c>
      <c r="I453" s="23"/>
      <c r="J453" s="39" t="str">
        <f t="shared" si="25"/>
        <v/>
      </c>
      <c r="L453" s="23"/>
      <c r="M453" s="39" t="str">
        <f t="shared" si="26"/>
        <v/>
      </c>
      <c r="O453" s="23"/>
      <c r="P453" s="39" t="str">
        <f t="shared" si="27"/>
        <v/>
      </c>
    </row>
    <row r="454" spans="6:16" x14ac:dyDescent="0.25">
      <c r="F454" s="23"/>
      <c r="G454" s="39" t="str">
        <f t="shared" si="24"/>
        <v/>
      </c>
      <c r="I454" s="23"/>
      <c r="J454" s="39" t="str">
        <f t="shared" si="25"/>
        <v/>
      </c>
      <c r="L454" s="23"/>
      <c r="M454" s="39" t="str">
        <f t="shared" si="26"/>
        <v/>
      </c>
      <c r="O454" s="23"/>
      <c r="P454" s="39" t="str">
        <f t="shared" si="27"/>
        <v/>
      </c>
    </row>
    <row r="455" spans="6:16" x14ac:dyDescent="0.25">
      <c r="F455" s="23"/>
      <c r="G455" s="39" t="str">
        <f t="shared" si="24"/>
        <v/>
      </c>
      <c r="I455" s="23"/>
      <c r="J455" s="39" t="str">
        <f t="shared" si="25"/>
        <v/>
      </c>
      <c r="L455" s="23"/>
      <c r="M455" s="39" t="str">
        <f t="shared" si="26"/>
        <v/>
      </c>
      <c r="O455" s="23"/>
      <c r="P455" s="39" t="str">
        <f t="shared" si="27"/>
        <v/>
      </c>
    </row>
    <row r="456" spans="6:16" x14ac:dyDescent="0.25">
      <c r="F456" s="23"/>
      <c r="G456" s="39" t="str">
        <f t="shared" si="24"/>
        <v/>
      </c>
      <c r="I456" s="23"/>
      <c r="J456" s="39" t="str">
        <f t="shared" si="25"/>
        <v/>
      </c>
      <c r="L456" s="23"/>
      <c r="M456" s="39" t="str">
        <f t="shared" si="26"/>
        <v/>
      </c>
      <c r="O456" s="23"/>
      <c r="P456" s="39" t="str">
        <f t="shared" si="27"/>
        <v/>
      </c>
    </row>
    <row r="457" spans="6:16" x14ac:dyDescent="0.25">
      <c r="F457" s="23"/>
      <c r="G457" s="39" t="str">
        <f t="shared" si="24"/>
        <v/>
      </c>
      <c r="I457" s="23"/>
      <c r="J457" s="39" t="str">
        <f t="shared" si="25"/>
        <v/>
      </c>
      <c r="L457" s="23"/>
      <c r="M457" s="39" t="str">
        <f t="shared" si="26"/>
        <v/>
      </c>
      <c r="O457" s="23"/>
      <c r="P457" s="39" t="str">
        <f t="shared" si="27"/>
        <v/>
      </c>
    </row>
    <row r="458" spans="6:16" x14ac:dyDescent="0.25">
      <c r="F458" s="23"/>
      <c r="G458" s="39" t="str">
        <f t="shared" si="24"/>
        <v/>
      </c>
      <c r="I458" s="23"/>
      <c r="J458" s="39" t="str">
        <f t="shared" si="25"/>
        <v/>
      </c>
      <c r="L458" s="23"/>
      <c r="M458" s="39" t="str">
        <f t="shared" si="26"/>
        <v/>
      </c>
      <c r="O458" s="23"/>
      <c r="P458" s="39" t="str">
        <f t="shared" si="27"/>
        <v/>
      </c>
    </row>
    <row r="459" spans="6:16" x14ac:dyDescent="0.25">
      <c r="F459" s="23"/>
      <c r="G459" s="39" t="str">
        <f t="shared" si="24"/>
        <v/>
      </c>
      <c r="I459" s="23"/>
      <c r="J459" s="39" t="str">
        <f t="shared" si="25"/>
        <v/>
      </c>
      <c r="L459" s="23"/>
      <c r="M459" s="39" t="str">
        <f t="shared" si="26"/>
        <v/>
      </c>
      <c r="O459" s="23"/>
      <c r="P459" s="39" t="str">
        <f t="shared" si="27"/>
        <v/>
      </c>
    </row>
    <row r="460" spans="6:16" x14ac:dyDescent="0.25">
      <c r="F460" s="23"/>
      <c r="G460" s="39" t="str">
        <f t="shared" si="24"/>
        <v/>
      </c>
      <c r="I460" s="23"/>
      <c r="J460" s="39" t="str">
        <f t="shared" si="25"/>
        <v/>
      </c>
      <c r="L460" s="23"/>
      <c r="M460" s="39" t="str">
        <f t="shared" si="26"/>
        <v/>
      </c>
      <c r="O460" s="23"/>
      <c r="P460" s="39" t="str">
        <f t="shared" si="27"/>
        <v/>
      </c>
    </row>
    <row r="461" spans="6:16" x14ac:dyDescent="0.25">
      <c r="F461" s="23"/>
      <c r="G461" s="39" t="str">
        <f t="shared" si="24"/>
        <v/>
      </c>
      <c r="I461" s="23"/>
      <c r="J461" s="39" t="str">
        <f t="shared" si="25"/>
        <v/>
      </c>
      <c r="L461" s="23"/>
      <c r="M461" s="39" t="str">
        <f t="shared" si="26"/>
        <v/>
      </c>
      <c r="O461" s="23"/>
      <c r="P461" s="39" t="str">
        <f t="shared" si="27"/>
        <v/>
      </c>
    </row>
    <row r="462" spans="6:16" x14ac:dyDescent="0.25">
      <c r="F462" s="23"/>
      <c r="G462" s="39" t="str">
        <f t="shared" si="24"/>
        <v/>
      </c>
      <c r="I462" s="23"/>
      <c r="J462" s="39" t="str">
        <f t="shared" si="25"/>
        <v/>
      </c>
      <c r="L462" s="23"/>
      <c r="M462" s="39" t="str">
        <f t="shared" si="26"/>
        <v/>
      </c>
      <c r="O462" s="23"/>
      <c r="P462" s="39" t="str">
        <f t="shared" si="27"/>
        <v/>
      </c>
    </row>
    <row r="463" spans="6:16" x14ac:dyDescent="0.25">
      <c r="F463" s="23"/>
      <c r="G463" s="39" t="str">
        <f t="shared" ref="G463:G526" si="28">IF(F463="","",F463*0.04)</f>
        <v/>
      </c>
      <c r="I463" s="23"/>
      <c r="J463" s="39" t="str">
        <f t="shared" ref="J463:J526" si="29">IF(I463="","",I463*0.04)</f>
        <v/>
      </c>
      <c r="L463" s="23"/>
      <c r="M463" s="39" t="str">
        <f t="shared" ref="M463:M526" si="30">IF(L463="","",L463*0.04)</f>
        <v/>
      </c>
      <c r="O463" s="23"/>
      <c r="P463" s="39" t="str">
        <f t="shared" ref="P463:P526" si="31">IF(O463="","",O463*0.04)</f>
        <v/>
      </c>
    </row>
    <row r="464" spans="6:16" x14ac:dyDescent="0.25">
      <c r="F464" s="23"/>
      <c r="G464" s="39" t="str">
        <f t="shared" si="28"/>
        <v/>
      </c>
      <c r="I464" s="23"/>
      <c r="J464" s="39" t="str">
        <f t="shared" si="29"/>
        <v/>
      </c>
      <c r="L464" s="23"/>
      <c r="M464" s="39" t="str">
        <f t="shared" si="30"/>
        <v/>
      </c>
      <c r="O464" s="23"/>
      <c r="P464" s="39" t="str">
        <f t="shared" si="31"/>
        <v/>
      </c>
    </row>
    <row r="465" spans="6:16" x14ac:dyDescent="0.25">
      <c r="F465" s="23"/>
      <c r="G465" s="39" t="str">
        <f t="shared" si="28"/>
        <v/>
      </c>
      <c r="I465" s="23"/>
      <c r="J465" s="39" t="str">
        <f t="shared" si="29"/>
        <v/>
      </c>
      <c r="L465" s="23"/>
      <c r="M465" s="39" t="str">
        <f t="shared" si="30"/>
        <v/>
      </c>
      <c r="O465" s="23"/>
      <c r="P465" s="39" t="str">
        <f t="shared" si="31"/>
        <v/>
      </c>
    </row>
    <row r="466" spans="6:16" x14ac:dyDescent="0.25">
      <c r="F466" s="23"/>
      <c r="G466" s="39" t="str">
        <f t="shared" si="28"/>
        <v/>
      </c>
      <c r="I466" s="23"/>
      <c r="J466" s="39" t="str">
        <f t="shared" si="29"/>
        <v/>
      </c>
      <c r="L466" s="23"/>
      <c r="M466" s="39" t="str">
        <f t="shared" si="30"/>
        <v/>
      </c>
      <c r="O466" s="23"/>
      <c r="P466" s="39" t="str">
        <f t="shared" si="31"/>
        <v/>
      </c>
    </row>
    <row r="467" spans="6:16" x14ac:dyDescent="0.25">
      <c r="F467" s="23"/>
      <c r="G467" s="39" t="str">
        <f t="shared" si="28"/>
        <v/>
      </c>
      <c r="I467" s="23"/>
      <c r="J467" s="39" t="str">
        <f t="shared" si="29"/>
        <v/>
      </c>
      <c r="L467" s="23"/>
      <c r="M467" s="39" t="str">
        <f t="shared" si="30"/>
        <v/>
      </c>
      <c r="O467" s="23"/>
      <c r="P467" s="39" t="str">
        <f t="shared" si="31"/>
        <v/>
      </c>
    </row>
    <row r="468" spans="6:16" x14ac:dyDescent="0.25">
      <c r="F468" s="23"/>
      <c r="G468" s="39" t="str">
        <f t="shared" si="28"/>
        <v/>
      </c>
      <c r="I468" s="23"/>
      <c r="J468" s="39" t="str">
        <f t="shared" si="29"/>
        <v/>
      </c>
      <c r="L468" s="23"/>
      <c r="M468" s="39" t="str">
        <f t="shared" si="30"/>
        <v/>
      </c>
      <c r="O468" s="23"/>
      <c r="P468" s="39" t="str">
        <f t="shared" si="31"/>
        <v/>
      </c>
    </row>
    <row r="469" spans="6:16" x14ac:dyDescent="0.25">
      <c r="F469" s="23"/>
      <c r="G469" s="39" t="str">
        <f t="shared" si="28"/>
        <v/>
      </c>
      <c r="I469" s="23"/>
      <c r="J469" s="39" t="str">
        <f t="shared" si="29"/>
        <v/>
      </c>
      <c r="L469" s="23"/>
      <c r="M469" s="39" t="str">
        <f t="shared" si="30"/>
        <v/>
      </c>
      <c r="O469" s="23"/>
      <c r="P469" s="39" t="str">
        <f t="shared" si="31"/>
        <v/>
      </c>
    </row>
    <row r="470" spans="6:16" x14ac:dyDescent="0.25">
      <c r="F470" s="23"/>
      <c r="G470" s="39" t="str">
        <f t="shared" si="28"/>
        <v/>
      </c>
      <c r="I470" s="23"/>
      <c r="J470" s="39" t="str">
        <f t="shared" si="29"/>
        <v/>
      </c>
      <c r="L470" s="23"/>
      <c r="M470" s="39" t="str">
        <f t="shared" si="30"/>
        <v/>
      </c>
      <c r="O470" s="23"/>
      <c r="P470" s="39" t="str">
        <f t="shared" si="31"/>
        <v/>
      </c>
    </row>
    <row r="471" spans="6:16" x14ac:dyDescent="0.25">
      <c r="F471" s="23"/>
      <c r="G471" s="39" t="str">
        <f t="shared" si="28"/>
        <v/>
      </c>
      <c r="I471" s="23"/>
      <c r="J471" s="39" t="str">
        <f t="shared" si="29"/>
        <v/>
      </c>
      <c r="L471" s="23"/>
      <c r="M471" s="39" t="str">
        <f t="shared" si="30"/>
        <v/>
      </c>
      <c r="O471" s="23"/>
      <c r="P471" s="39" t="str">
        <f t="shared" si="31"/>
        <v/>
      </c>
    </row>
    <row r="472" spans="6:16" x14ac:dyDescent="0.25">
      <c r="F472" s="23"/>
      <c r="G472" s="39" t="str">
        <f t="shared" si="28"/>
        <v/>
      </c>
      <c r="I472" s="23"/>
      <c r="J472" s="39" t="str">
        <f t="shared" si="29"/>
        <v/>
      </c>
      <c r="L472" s="23"/>
      <c r="M472" s="39" t="str">
        <f t="shared" si="30"/>
        <v/>
      </c>
      <c r="O472" s="23"/>
      <c r="P472" s="39" t="str">
        <f t="shared" si="31"/>
        <v/>
      </c>
    </row>
    <row r="473" spans="6:16" x14ac:dyDescent="0.25">
      <c r="F473" s="23"/>
      <c r="G473" s="39" t="str">
        <f t="shared" si="28"/>
        <v/>
      </c>
      <c r="I473" s="23"/>
      <c r="J473" s="39" t="str">
        <f t="shared" si="29"/>
        <v/>
      </c>
      <c r="L473" s="23"/>
      <c r="M473" s="39" t="str">
        <f t="shared" si="30"/>
        <v/>
      </c>
      <c r="O473" s="23"/>
      <c r="P473" s="39" t="str">
        <f t="shared" si="31"/>
        <v/>
      </c>
    </row>
    <row r="474" spans="6:16" x14ac:dyDescent="0.25">
      <c r="F474" s="23"/>
      <c r="G474" s="39" t="str">
        <f t="shared" si="28"/>
        <v/>
      </c>
      <c r="I474" s="23"/>
      <c r="J474" s="39" t="str">
        <f t="shared" si="29"/>
        <v/>
      </c>
      <c r="L474" s="23"/>
      <c r="M474" s="39" t="str">
        <f t="shared" si="30"/>
        <v/>
      </c>
      <c r="O474" s="23"/>
      <c r="P474" s="39" t="str">
        <f t="shared" si="31"/>
        <v/>
      </c>
    </row>
    <row r="475" spans="6:16" x14ac:dyDescent="0.25">
      <c r="F475" s="23"/>
      <c r="G475" s="39" t="str">
        <f t="shared" si="28"/>
        <v/>
      </c>
      <c r="I475" s="23"/>
      <c r="J475" s="39" t="str">
        <f t="shared" si="29"/>
        <v/>
      </c>
      <c r="L475" s="23"/>
      <c r="M475" s="39" t="str">
        <f t="shared" si="30"/>
        <v/>
      </c>
      <c r="O475" s="23"/>
      <c r="P475" s="39" t="str">
        <f t="shared" si="31"/>
        <v/>
      </c>
    </row>
    <row r="476" spans="6:16" x14ac:dyDescent="0.25">
      <c r="F476" s="23"/>
      <c r="G476" s="39" t="str">
        <f t="shared" si="28"/>
        <v/>
      </c>
      <c r="I476" s="23"/>
      <c r="J476" s="39" t="str">
        <f t="shared" si="29"/>
        <v/>
      </c>
      <c r="L476" s="23"/>
      <c r="M476" s="39" t="str">
        <f t="shared" si="30"/>
        <v/>
      </c>
      <c r="O476" s="23"/>
      <c r="P476" s="39" t="str">
        <f t="shared" si="31"/>
        <v/>
      </c>
    </row>
    <row r="477" spans="6:16" x14ac:dyDescent="0.25">
      <c r="F477" s="23"/>
      <c r="G477" s="39" t="str">
        <f t="shared" si="28"/>
        <v/>
      </c>
      <c r="I477" s="23"/>
      <c r="J477" s="39" t="str">
        <f t="shared" si="29"/>
        <v/>
      </c>
      <c r="L477" s="23"/>
      <c r="M477" s="39" t="str">
        <f t="shared" si="30"/>
        <v/>
      </c>
      <c r="O477" s="23"/>
      <c r="P477" s="39" t="str">
        <f t="shared" si="31"/>
        <v/>
      </c>
    </row>
    <row r="478" spans="6:16" x14ac:dyDescent="0.25">
      <c r="F478" s="23"/>
      <c r="G478" s="39" t="str">
        <f t="shared" si="28"/>
        <v/>
      </c>
      <c r="I478" s="23"/>
      <c r="J478" s="39" t="str">
        <f t="shared" si="29"/>
        <v/>
      </c>
      <c r="L478" s="23"/>
      <c r="M478" s="39" t="str">
        <f t="shared" si="30"/>
        <v/>
      </c>
      <c r="O478" s="23"/>
      <c r="P478" s="39" t="str">
        <f t="shared" si="31"/>
        <v/>
      </c>
    </row>
    <row r="479" spans="6:16" x14ac:dyDescent="0.25">
      <c r="F479" s="23"/>
      <c r="G479" s="39" t="str">
        <f t="shared" si="28"/>
        <v/>
      </c>
      <c r="I479" s="23"/>
      <c r="J479" s="39" t="str">
        <f t="shared" si="29"/>
        <v/>
      </c>
      <c r="L479" s="23"/>
      <c r="M479" s="39" t="str">
        <f t="shared" si="30"/>
        <v/>
      </c>
      <c r="O479" s="23"/>
      <c r="P479" s="39" t="str">
        <f t="shared" si="31"/>
        <v/>
      </c>
    </row>
    <row r="480" spans="6:16" x14ac:dyDescent="0.25">
      <c r="F480" s="23"/>
      <c r="G480" s="39" t="str">
        <f t="shared" si="28"/>
        <v/>
      </c>
      <c r="I480" s="23"/>
      <c r="J480" s="39" t="str">
        <f t="shared" si="29"/>
        <v/>
      </c>
      <c r="L480" s="23"/>
      <c r="M480" s="39" t="str">
        <f t="shared" si="30"/>
        <v/>
      </c>
      <c r="O480" s="23"/>
      <c r="P480" s="39" t="str">
        <f t="shared" si="31"/>
        <v/>
      </c>
    </row>
    <row r="481" spans="6:16" x14ac:dyDescent="0.25">
      <c r="F481" s="23"/>
      <c r="G481" s="39" t="str">
        <f t="shared" si="28"/>
        <v/>
      </c>
      <c r="I481" s="23"/>
      <c r="J481" s="39" t="str">
        <f t="shared" si="29"/>
        <v/>
      </c>
      <c r="L481" s="23"/>
      <c r="M481" s="39" t="str">
        <f t="shared" si="30"/>
        <v/>
      </c>
      <c r="O481" s="23"/>
      <c r="P481" s="39" t="str">
        <f t="shared" si="31"/>
        <v/>
      </c>
    </row>
    <row r="482" spans="6:16" x14ac:dyDescent="0.25">
      <c r="F482" s="23"/>
      <c r="G482" s="39" t="str">
        <f t="shared" si="28"/>
        <v/>
      </c>
      <c r="I482" s="23"/>
      <c r="J482" s="39" t="str">
        <f t="shared" si="29"/>
        <v/>
      </c>
      <c r="L482" s="23"/>
      <c r="M482" s="39" t="str">
        <f t="shared" si="30"/>
        <v/>
      </c>
      <c r="O482" s="23"/>
      <c r="P482" s="39" t="str">
        <f t="shared" si="31"/>
        <v/>
      </c>
    </row>
    <row r="483" spans="6:16" x14ac:dyDescent="0.25">
      <c r="F483" s="23"/>
      <c r="G483" s="39" t="str">
        <f t="shared" si="28"/>
        <v/>
      </c>
      <c r="I483" s="23"/>
      <c r="J483" s="39" t="str">
        <f t="shared" si="29"/>
        <v/>
      </c>
      <c r="L483" s="23"/>
      <c r="M483" s="39" t="str">
        <f t="shared" si="30"/>
        <v/>
      </c>
      <c r="O483" s="23"/>
      <c r="P483" s="39" t="str">
        <f t="shared" si="31"/>
        <v/>
      </c>
    </row>
    <row r="484" spans="6:16" x14ac:dyDescent="0.25">
      <c r="F484" s="23"/>
      <c r="G484" s="39" t="str">
        <f t="shared" si="28"/>
        <v/>
      </c>
      <c r="I484" s="23"/>
      <c r="J484" s="39" t="str">
        <f t="shared" si="29"/>
        <v/>
      </c>
      <c r="L484" s="23"/>
      <c r="M484" s="39" t="str">
        <f t="shared" si="30"/>
        <v/>
      </c>
      <c r="O484" s="23"/>
      <c r="P484" s="39" t="str">
        <f t="shared" si="31"/>
        <v/>
      </c>
    </row>
    <row r="485" spans="6:16" x14ac:dyDescent="0.25">
      <c r="F485" s="23"/>
      <c r="G485" s="39" t="str">
        <f t="shared" si="28"/>
        <v/>
      </c>
      <c r="I485" s="23"/>
      <c r="J485" s="39" t="str">
        <f t="shared" si="29"/>
        <v/>
      </c>
      <c r="L485" s="23"/>
      <c r="M485" s="39" t="str">
        <f t="shared" si="30"/>
        <v/>
      </c>
      <c r="O485" s="23"/>
      <c r="P485" s="39" t="str">
        <f t="shared" si="31"/>
        <v/>
      </c>
    </row>
    <row r="486" spans="6:16" x14ac:dyDescent="0.25">
      <c r="F486" s="23"/>
      <c r="G486" s="39" t="str">
        <f t="shared" si="28"/>
        <v/>
      </c>
      <c r="I486" s="23"/>
      <c r="J486" s="39" t="str">
        <f t="shared" si="29"/>
        <v/>
      </c>
      <c r="L486" s="23"/>
      <c r="M486" s="39" t="str">
        <f t="shared" si="30"/>
        <v/>
      </c>
      <c r="O486" s="23"/>
      <c r="P486" s="39" t="str">
        <f t="shared" si="31"/>
        <v/>
      </c>
    </row>
    <row r="487" spans="6:16" x14ac:dyDescent="0.25">
      <c r="F487" s="23"/>
      <c r="G487" s="39" t="str">
        <f t="shared" si="28"/>
        <v/>
      </c>
      <c r="I487" s="23"/>
      <c r="J487" s="39" t="str">
        <f t="shared" si="29"/>
        <v/>
      </c>
      <c r="L487" s="23"/>
      <c r="M487" s="39" t="str">
        <f t="shared" si="30"/>
        <v/>
      </c>
      <c r="O487" s="23"/>
      <c r="P487" s="39" t="str">
        <f t="shared" si="31"/>
        <v/>
      </c>
    </row>
    <row r="488" spans="6:16" x14ac:dyDescent="0.25">
      <c r="F488" s="23"/>
      <c r="G488" s="39" t="str">
        <f t="shared" si="28"/>
        <v/>
      </c>
      <c r="I488" s="23"/>
      <c r="J488" s="39" t="str">
        <f t="shared" si="29"/>
        <v/>
      </c>
      <c r="L488" s="23"/>
      <c r="M488" s="39" t="str">
        <f t="shared" si="30"/>
        <v/>
      </c>
      <c r="O488" s="23"/>
      <c r="P488" s="39" t="str">
        <f t="shared" si="31"/>
        <v/>
      </c>
    </row>
    <row r="489" spans="6:16" x14ac:dyDescent="0.25">
      <c r="F489" s="23"/>
      <c r="G489" s="39" t="str">
        <f t="shared" si="28"/>
        <v/>
      </c>
      <c r="I489" s="23"/>
      <c r="J489" s="39" t="str">
        <f t="shared" si="29"/>
        <v/>
      </c>
      <c r="L489" s="23"/>
      <c r="M489" s="39" t="str">
        <f t="shared" si="30"/>
        <v/>
      </c>
      <c r="O489" s="23"/>
      <c r="P489" s="39" t="str">
        <f t="shared" si="31"/>
        <v/>
      </c>
    </row>
    <row r="490" spans="6:16" x14ac:dyDescent="0.25">
      <c r="F490" s="23"/>
      <c r="G490" s="39" t="str">
        <f t="shared" si="28"/>
        <v/>
      </c>
      <c r="I490" s="23"/>
      <c r="J490" s="39" t="str">
        <f t="shared" si="29"/>
        <v/>
      </c>
      <c r="L490" s="23"/>
      <c r="M490" s="39" t="str">
        <f t="shared" si="30"/>
        <v/>
      </c>
      <c r="O490" s="23"/>
      <c r="P490" s="39" t="str">
        <f t="shared" si="31"/>
        <v/>
      </c>
    </row>
    <row r="491" spans="6:16" x14ac:dyDescent="0.25">
      <c r="F491" s="23"/>
      <c r="G491" s="39" t="str">
        <f t="shared" si="28"/>
        <v/>
      </c>
      <c r="I491" s="23"/>
      <c r="J491" s="39" t="str">
        <f t="shared" si="29"/>
        <v/>
      </c>
      <c r="L491" s="23"/>
      <c r="M491" s="39" t="str">
        <f t="shared" si="30"/>
        <v/>
      </c>
      <c r="O491" s="23"/>
      <c r="P491" s="39" t="str">
        <f t="shared" si="31"/>
        <v/>
      </c>
    </row>
    <row r="492" spans="6:16" x14ac:dyDescent="0.25">
      <c r="F492" s="23"/>
      <c r="G492" s="39" t="str">
        <f t="shared" si="28"/>
        <v/>
      </c>
      <c r="I492" s="23"/>
      <c r="J492" s="39" t="str">
        <f t="shared" si="29"/>
        <v/>
      </c>
      <c r="L492" s="23"/>
      <c r="M492" s="39" t="str">
        <f t="shared" si="30"/>
        <v/>
      </c>
      <c r="O492" s="23"/>
      <c r="P492" s="39" t="str">
        <f t="shared" si="31"/>
        <v/>
      </c>
    </row>
    <row r="493" spans="6:16" x14ac:dyDescent="0.25">
      <c r="F493" s="23"/>
      <c r="G493" s="39" t="str">
        <f t="shared" si="28"/>
        <v/>
      </c>
      <c r="I493" s="23"/>
      <c r="J493" s="39" t="str">
        <f t="shared" si="29"/>
        <v/>
      </c>
      <c r="L493" s="23"/>
      <c r="M493" s="39" t="str">
        <f t="shared" si="30"/>
        <v/>
      </c>
      <c r="O493" s="23"/>
      <c r="P493" s="39" t="str">
        <f t="shared" si="31"/>
        <v/>
      </c>
    </row>
    <row r="494" spans="6:16" x14ac:dyDescent="0.25">
      <c r="F494" s="23"/>
      <c r="G494" s="39" t="str">
        <f t="shared" si="28"/>
        <v/>
      </c>
      <c r="I494" s="23"/>
      <c r="J494" s="39" t="str">
        <f t="shared" si="29"/>
        <v/>
      </c>
      <c r="L494" s="23"/>
      <c r="M494" s="39" t="str">
        <f t="shared" si="30"/>
        <v/>
      </c>
      <c r="O494" s="23"/>
      <c r="P494" s="39" t="str">
        <f t="shared" si="31"/>
        <v/>
      </c>
    </row>
    <row r="495" spans="6:16" x14ac:dyDescent="0.25">
      <c r="F495" s="23"/>
      <c r="G495" s="39" t="str">
        <f t="shared" si="28"/>
        <v/>
      </c>
      <c r="I495" s="23"/>
      <c r="J495" s="39" t="str">
        <f t="shared" si="29"/>
        <v/>
      </c>
      <c r="L495" s="23"/>
      <c r="M495" s="39" t="str">
        <f t="shared" si="30"/>
        <v/>
      </c>
      <c r="O495" s="23"/>
      <c r="P495" s="39" t="str">
        <f t="shared" si="31"/>
        <v/>
      </c>
    </row>
    <row r="496" spans="6:16" x14ac:dyDescent="0.25">
      <c r="F496" s="23"/>
      <c r="G496" s="39" t="str">
        <f t="shared" si="28"/>
        <v/>
      </c>
      <c r="I496" s="23"/>
      <c r="J496" s="39" t="str">
        <f t="shared" si="29"/>
        <v/>
      </c>
      <c r="L496" s="23"/>
      <c r="M496" s="39" t="str">
        <f t="shared" si="30"/>
        <v/>
      </c>
      <c r="O496" s="23"/>
      <c r="P496" s="39" t="str">
        <f t="shared" si="31"/>
        <v/>
      </c>
    </row>
    <row r="497" spans="6:16" x14ac:dyDescent="0.25">
      <c r="F497" s="23"/>
      <c r="G497" s="39" t="str">
        <f t="shared" si="28"/>
        <v/>
      </c>
      <c r="I497" s="23"/>
      <c r="J497" s="39" t="str">
        <f t="shared" si="29"/>
        <v/>
      </c>
      <c r="L497" s="23"/>
      <c r="M497" s="39" t="str">
        <f t="shared" si="30"/>
        <v/>
      </c>
      <c r="O497" s="23"/>
      <c r="P497" s="39" t="str">
        <f t="shared" si="31"/>
        <v/>
      </c>
    </row>
    <row r="498" spans="6:16" x14ac:dyDescent="0.25">
      <c r="F498" s="23"/>
      <c r="G498" s="39" t="str">
        <f t="shared" si="28"/>
        <v/>
      </c>
      <c r="I498" s="23"/>
      <c r="J498" s="39" t="str">
        <f t="shared" si="29"/>
        <v/>
      </c>
      <c r="L498" s="23"/>
      <c r="M498" s="39" t="str">
        <f t="shared" si="30"/>
        <v/>
      </c>
      <c r="O498" s="23"/>
      <c r="P498" s="39" t="str">
        <f t="shared" si="31"/>
        <v/>
      </c>
    </row>
    <row r="499" spans="6:16" x14ac:dyDescent="0.25">
      <c r="F499" s="23"/>
      <c r="G499" s="39" t="str">
        <f t="shared" si="28"/>
        <v/>
      </c>
      <c r="I499" s="23"/>
      <c r="J499" s="39" t="str">
        <f t="shared" si="29"/>
        <v/>
      </c>
      <c r="L499" s="23"/>
      <c r="M499" s="39" t="str">
        <f t="shared" si="30"/>
        <v/>
      </c>
      <c r="O499" s="23"/>
      <c r="P499" s="39" t="str">
        <f t="shared" si="31"/>
        <v/>
      </c>
    </row>
    <row r="500" spans="6:16" x14ac:dyDescent="0.25">
      <c r="F500" s="23"/>
      <c r="G500" s="39" t="str">
        <f t="shared" si="28"/>
        <v/>
      </c>
      <c r="I500" s="23"/>
      <c r="J500" s="39" t="str">
        <f t="shared" si="29"/>
        <v/>
      </c>
      <c r="L500" s="23"/>
      <c r="M500" s="39" t="str">
        <f t="shared" si="30"/>
        <v/>
      </c>
      <c r="O500" s="23"/>
      <c r="P500" s="39" t="str">
        <f t="shared" si="31"/>
        <v/>
      </c>
    </row>
    <row r="501" spans="6:16" x14ac:dyDescent="0.25">
      <c r="F501" s="23"/>
      <c r="G501" s="39" t="str">
        <f t="shared" si="28"/>
        <v/>
      </c>
      <c r="I501" s="23"/>
      <c r="J501" s="39" t="str">
        <f t="shared" si="29"/>
        <v/>
      </c>
      <c r="L501" s="23"/>
      <c r="M501" s="39" t="str">
        <f t="shared" si="30"/>
        <v/>
      </c>
      <c r="O501" s="23"/>
      <c r="P501" s="39" t="str">
        <f t="shared" si="31"/>
        <v/>
      </c>
    </row>
    <row r="502" spans="6:16" x14ac:dyDescent="0.25">
      <c r="F502" s="23"/>
      <c r="G502" s="39" t="str">
        <f t="shared" si="28"/>
        <v/>
      </c>
      <c r="I502" s="23"/>
      <c r="J502" s="39" t="str">
        <f t="shared" si="29"/>
        <v/>
      </c>
      <c r="L502" s="23"/>
      <c r="M502" s="39" t="str">
        <f t="shared" si="30"/>
        <v/>
      </c>
      <c r="O502" s="23"/>
      <c r="P502" s="39" t="str">
        <f t="shared" si="31"/>
        <v/>
      </c>
    </row>
    <row r="503" spans="6:16" x14ac:dyDescent="0.25">
      <c r="F503" s="23"/>
      <c r="G503" s="39" t="str">
        <f t="shared" si="28"/>
        <v/>
      </c>
      <c r="I503" s="23"/>
      <c r="J503" s="39" t="str">
        <f t="shared" si="29"/>
        <v/>
      </c>
      <c r="L503" s="23"/>
      <c r="M503" s="39" t="str">
        <f t="shared" si="30"/>
        <v/>
      </c>
      <c r="O503" s="23"/>
      <c r="P503" s="39" t="str">
        <f t="shared" si="31"/>
        <v/>
      </c>
    </row>
    <row r="504" spans="6:16" x14ac:dyDescent="0.25">
      <c r="F504" s="23"/>
      <c r="G504" s="39" t="str">
        <f t="shared" si="28"/>
        <v/>
      </c>
      <c r="I504" s="23"/>
      <c r="J504" s="39" t="str">
        <f t="shared" si="29"/>
        <v/>
      </c>
      <c r="L504" s="23"/>
      <c r="M504" s="39" t="str">
        <f t="shared" si="30"/>
        <v/>
      </c>
      <c r="O504" s="23"/>
      <c r="P504" s="39" t="str">
        <f t="shared" si="31"/>
        <v/>
      </c>
    </row>
    <row r="505" spans="6:16" x14ac:dyDescent="0.25">
      <c r="F505" s="23"/>
      <c r="G505" s="39" t="str">
        <f t="shared" si="28"/>
        <v/>
      </c>
      <c r="I505" s="23"/>
      <c r="J505" s="39" t="str">
        <f t="shared" si="29"/>
        <v/>
      </c>
      <c r="L505" s="23"/>
      <c r="M505" s="39" t="str">
        <f t="shared" si="30"/>
        <v/>
      </c>
      <c r="O505" s="23"/>
      <c r="P505" s="39" t="str">
        <f t="shared" si="31"/>
        <v/>
      </c>
    </row>
    <row r="506" spans="6:16" x14ac:dyDescent="0.25">
      <c r="F506" s="23"/>
      <c r="G506" s="39" t="str">
        <f t="shared" si="28"/>
        <v/>
      </c>
      <c r="I506" s="23"/>
      <c r="J506" s="39" t="str">
        <f t="shared" si="29"/>
        <v/>
      </c>
      <c r="L506" s="23"/>
      <c r="M506" s="39" t="str">
        <f t="shared" si="30"/>
        <v/>
      </c>
      <c r="O506" s="23"/>
      <c r="P506" s="39" t="str">
        <f t="shared" si="31"/>
        <v/>
      </c>
    </row>
    <row r="507" spans="6:16" x14ac:dyDescent="0.25">
      <c r="F507" s="23"/>
      <c r="G507" s="39" t="str">
        <f t="shared" si="28"/>
        <v/>
      </c>
      <c r="I507" s="23"/>
      <c r="J507" s="39" t="str">
        <f t="shared" si="29"/>
        <v/>
      </c>
      <c r="L507" s="23"/>
      <c r="M507" s="39" t="str">
        <f t="shared" si="30"/>
        <v/>
      </c>
      <c r="O507" s="23"/>
      <c r="P507" s="39" t="str">
        <f t="shared" si="31"/>
        <v/>
      </c>
    </row>
    <row r="508" spans="6:16" x14ac:dyDescent="0.25">
      <c r="F508" s="23"/>
      <c r="G508" s="39" t="str">
        <f t="shared" si="28"/>
        <v/>
      </c>
      <c r="I508" s="23"/>
      <c r="J508" s="39" t="str">
        <f t="shared" si="29"/>
        <v/>
      </c>
      <c r="L508" s="23"/>
      <c r="M508" s="39" t="str">
        <f t="shared" si="30"/>
        <v/>
      </c>
      <c r="O508" s="23"/>
      <c r="P508" s="39" t="str">
        <f t="shared" si="31"/>
        <v/>
      </c>
    </row>
    <row r="509" spans="6:16" x14ac:dyDescent="0.25">
      <c r="F509" s="23"/>
      <c r="G509" s="39" t="str">
        <f t="shared" si="28"/>
        <v/>
      </c>
      <c r="I509" s="23"/>
      <c r="J509" s="39" t="str">
        <f t="shared" si="29"/>
        <v/>
      </c>
      <c r="L509" s="23"/>
      <c r="M509" s="39" t="str">
        <f t="shared" si="30"/>
        <v/>
      </c>
      <c r="O509" s="23"/>
      <c r="P509" s="39" t="str">
        <f t="shared" si="31"/>
        <v/>
      </c>
    </row>
    <row r="510" spans="6:16" x14ac:dyDescent="0.25">
      <c r="F510" s="23"/>
      <c r="G510" s="39" t="str">
        <f t="shared" si="28"/>
        <v/>
      </c>
      <c r="I510" s="23"/>
      <c r="J510" s="39" t="str">
        <f t="shared" si="29"/>
        <v/>
      </c>
      <c r="L510" s="23"/>
      <c r="M510" s="39" t="str">
        <f t="shared" si="30"/>
        <v/>
      </c>
      <c r="O510" s="23"/>
      <c r="P510" s="39" t="str">
        <f t="shared" si="31"/>
        <v/>
      </c>
    </row>
    <row r="511" spans="6:16" x14ac:dyDescent="0.25">
      <c r="F511" s="23"/>
      <c r="G511" s="39" t="str">
        <f t="shared" si="28"/>
        <v/>
      </c>
      <c r="I511" s="23"/>
      <c r="J511" s="39" t="str">
        <f t="shared" si="29"/>
        <v/>
      </c>
      <c r="L511" s="23"/>
      <c r="M511" s="39" t="str">
        <f t="shared" si="30"/>
        <v/>
      </c>
      <c r="O511" s="23"/>
      <c r="P511" s="39" t="str">
        <f t="shared" si="31"/>
        <v/>
      </c>
    </row>
    <row r="512" spans="6:16" x14ac:dyDescent="0.25">
      <c r="F512" s="23"/>
      <c r="G512" s="39" t="str">
        <f t="shared" si="28"/>
        <v/>
      </c>
      <c r="I512" s="23"/>
      <c r="J512" s="39" t="str">
        <f t="shared" si="29"/>
        <v/>
      </c>
      <c r="L512" s="23"/>
      <c r="M512" s="39" t="str">
        <f t="shared" si="30"/>
        <v/>
      </c>
      <c r="O512" s="23"/>
      <c r="P512" s="39" t="str">
        <f t="shared" si="31"/>
        <v/>
      </c>
    </row>
    <row r="513" spans="6:16" x14ac:dyDescent="0.25">
      <c r="F513" s="23"/>
      <c r="G513" s="39" t="str">
        <f t="shared" si="28"/>
        <v/>
      </c>
      <c r="I513" s="23"/>
      <c r="J513" s="39" t="str">
        <f t="shared" si="29"/>
        <v/>
      </c>
      <c r="L513" s="23"/>
      <c r="M513" s="39" t="str">
        <f t="shared" si="30"/>
        <v/>
      </c>
      <c r="O513" s="23"/>
      <c r="P513" s="39" t="str">
        <f t="shared" si="31"/>
        <v/>
      </c>
    </row>
    <row r="514" spans="6:16" x14ac:dyDescent="0.25">
      <c r="F514" s="23"/>
      <c r="G514" s="39" t="str">
        <f t="shared" si="28"/>
        <v/>
      </c>
      <c r="I514" s="23"/>
      <c r="J514" s="39" t="str">
        <f t="shared" si="29"/>
        <v/>
      </c>
      <c r="L514" s="23"/>
      <c r="M514" s="39" t="str">
        <f t="shared" si="30"/>
        <v/>
      </c>
      <c r="O514" s="23"/>
      <c r="P514" s="39" t="str">
        <f t="shared" si="31"/>
        <v/>
      </c>
    </row>
    <row r="515" spans="6:16" x14ac:dyDescent="0.25">
      <c r="F515" s="23"/>
      <c r="G515" s="39" t="str">
        <f t="shared" si="28"/>
        <v/>
      </c>
      <c r="I515" s="23"/>
      <c r="J515" s="39" t="str">
        <f t="shared" si="29"/>
        <v/>
      </c>
      <c r="L515" s="23"/>
      <c r="M515" s="39" t="str">
        <f t="shared" si="30"/>
        <v/>
      </c>
      <c r="O515" s="23"/>
      <c r="P515" s="39" t="str">
        <f t="shared" si="31"/>
        <v/>
      </c>
    </row>
    <row r="516" spans="6:16" x14ac:dyDescent="0.25">
      <c r="F516" s="23"/>
      <c r="G516" s="39" t="str">
        <f t="shared" si="28"/>
        <v/>
      </c>
      <c r="I516" s="23"/>
      <c r="J516" s="39" t="str">
        <f t="shared" si="29"/>
        <v/>
      </c>
      <c r="L516" s="23"/>
      <c r="M516" s="39" t="str">
        <f t="shared" si="30"/>
        <v/>
      </c>
      <c r="O516" s="23"/>
      <c r="P516" s="39" t="str">
        <f t="shared" si="31"/>
        <v/>
      </c>
    </row>
    <row r="517" spans="6:16" x14ac:dyDescent="0.25">
      <c r="F517" s="23"/>
      <c r="G517" s="39" t="str">
        <f t="shared" si="28"/>
        <v/>
      </c>
      <c r="I517" s="23"/>
      <c r="J517" s="39" t="str">
        <f t="shared" si="29"/>
        <v/>
      </c>
      <c r="L517" s="23"/>
      <c r="M517" s="39" t="str">
        <f t="shared" si="30"/>
        <v/>
      </c>
      <c r="O517" s="23"/>
      <c r="P517" s="39" t="str">
        <f t="shared" si="31"/>
        <v/>
      </c>
    </row>
    <row r="518" spans="6:16" x14ac:dyDescent="0.25">
      <c r="F518" s="23"/>
      <c r="G518" s="39" t="str">
        <f t="shared" si="28"/>
        <v/>
      </c>
      <c r="I518" s="23"/>
      <c r="J518" s="39" t="str">
        <f t="shared" si="29"/>
        <v/>
      </c>
      <c r="L518" s="23"/>
      <c r="M518" s="39" t="str">
        <f t="shared" si="30"/>
        <v/>
      </c>
      <c r="O518" s="23"/>
      <c r="P518" s="39" t="str">
        <f t="shared" si="31"/>
        <v/>
      </c>
    </row>
    <row r="519" spans="6:16" x14ac:dyDescent="0.25">
      <c r="F519" s="23"/>
      <c r="G519" s="39" t="str">
        <f t="shared" si="28"/>
        <v/>
      </c>
      <c r="I519" s="23"/>
      <c r="J519" s="39" t="str">
        <f t="shared" si="29"/>
        <v/>
      </c>
      <c r="L519" s="23"/>
      <c r="M519" s="39" t="str">
        <f t="shared" si="30"/>
        <v/>
      </c>
      <c r="O519" s="23"/>
      <c r="P519" s="39" t="str">
        <f t="shared" si="31"/>
        <v/>
      </c>
    </row>
    <row r="520" spans="6:16" x14ac:dyDescent="0.25">
      <c r="F520" s="23"/>
      <c r="G520" s="39" t="str">
        <f t="shared" si="28"/>
        <v/>
      </c>
      <c r="I520" s="23"/>
      <c r="J520" s="39" t="str">
        <f t="shared" si="29"/>
        <v/>
      </c>
      <c r="L520" s="23"/>
      <c r="M520" s="39" t="str">
        <f t="shared" si="30"/>
        <v/>
      </c>
      <c r="O520" s="23"/>
      <c r="P520" s="39" t="str">
        <f t="shared" si="31"/>
        <v/>
      </c>
    </row>
    <row r="521" spans="6:16" x14ac:dyDescent="0.25">
      <c r="F521" s="23"/>
      <c r="G521" s="39" t="str">
        <f t="shared" si="28"/>
        <v/>
      </c>
      <c r="I521" s="23"/>
      <c r="J521" s="39" t="str">
        <f t="shared" si="29"/>
        <v/>
      </c>
      <c r="L521" s="23"/>
      <c r="M521" s="39" t="str">
        <f t="shared" si="30"/>
        <v/>
      </c>
      <c r="O521" s="23"/>
      <c r="P521" s="39" t="str">
        <f t="shared" si="31"/>
        <v/>
      </c>
    </row>
    <row r="522" spans="6:16" x14ac:dyDescent="0.25">
      <c r="F522" s="23"/>
      <c r="G522" s="39" t="str">
        <f t="shared" si="28"/>
        <v/>
      </c>
      <c r="I522" s="23"/>
      <c r="J522" s="39" t="str">
        <f t="shared" si="29"/>
        <v/>
      </c>
      <c r="L522" s="23"/>
      <c r="M522" s="39" t="str">
        <f t="shared" si="30"/>
        <v/>
      </c>
      <c r="O522" s="23"/>
      <c r="P522" s="39" t="str">
        <f t="shared" si="31"/>
        <v/>
      </c>
    </row>
    <row r="523" spans="6:16" x14ac:dyDescent="0.25">
      <c r="F523" s="23"/>
      <c r="G523" s="39" t="str">
        <f t="shared" si="28"/>
        <v/>
      </c>
      <c r="I523" s="23"/>
      <c r="J523" s="39" t="str">
        <f t="shared" si="29"/>
        <v/>
      </c>
      <c r="L523" s="23"/>
      <c r="M523" s="39" t="str">
        <f t="shared" si="30"/>
        <v/>
      </c>
      <c r="O523" s="23"/>
      <c r="P523" s="39" t="str">
        <f t="shared" si="31"/>
        <v/>
      </c>
    </row>
    <row r="524" spans="6:16" x14ac:dyDescent="0.25">
      <c r="F524" s="23"/>
      <c r="G524" s="39" t="str">
        <f t="shared" si="28"/>
        <v/>
      </c>
      <c r="I524" s="23"/>
      <c r="J524" s="39" t="str">
        <f t="shared" si="29"/>
        <v/>
      </c>
      <c r="L524" s="23"/>
      <c r="M524" s="39" t="str">
        <f t="shared" si="30"/>
        <v/>
      </c>
      <c r="O524" s="23"/>
      <c r="P524" s="39" t="str">
        <f t="shared" si="31"/>
        <v/>
      </c>
    </row>
    <row r="525" spans="6:16" x14ac:dyDescent="0.25">
      <c r="F525" s="23"/>
      <c r="G525" s="39" t="str">
        <f t="shared" si="28"/>
        <v/>
      </c>
      <c r="I525" s="23"/>
      <c r="J525" s="39" t="str">
        <f t="shared" si="29"/>
        <v/>
      </c>
      <c r="L525" s="23"/>
      <c r="M525" s="39" t="str">
        <f t="shared" si="30"/>
        <v/>
      </c>
      <c r="O525" s="23"/>
      <c r="P525" s="39" t="str">
        <f t="shared" si="31"/>
        <v/>
      </c>
    </row>
    <row r="526" spans="6:16" x14ac:dyDescent="0.25">
      <c r="F526" s="23"/>
      <c r="G526" s="39" t="str">
        <f t="shared" si="28"/>
        <v/>
      </c>
      <c r="I526" s="23"/>
      <c r="J526" s="39" t="str">
        <f t="shared" si="29"/>
        <v/>
      </c>
      <c r="L526" s="23"/>
      <c r="M526" s="39" t="str">
        <f t="shared" si="30"/>
        <v/>
      </c>
      <c r="O526" s="23"/>
      <c r="P526" s="39" t="str">
        <f t="shared" si="31"/>
        <v/>
      </c>
    </row>
    <row r="527" spans="6:16" x14ac:dyDescent="0.25">
      <c r="F527" s="23"/>
      <c r="G527" s="39" t="str">
        <f t="shared" ref="G527:G590" si="32">IF(F527="","",F527*0.04)</f>
        <v/>
      </c>
      <c r="I527" s="23"/>
      <c r="J527" s="39" t="str">
        <f t="shared" ref="J527:J590" si="33">IF(I527="","",I527*0.04)</f>
        <v/>
      </c>
      <c r="L527" s="23"/>
      <c r="M527" s="39" t="str">
        <f t="shared" ref="M527:M590" si="34">IF(L527="","",L527*0.04)</f>
        <v/>
      </c>
      <c r="O527" s="23"/>
      <c r="P527" s="39" t="str">
        <f t="shared" ref="P527:P590" si="35">IF(O527="","",O527*0.04)</f>
        <v/>
      </c>
    </row>
    <row r="528" spans="6:16" x14ac:dyDescent="0.25">
      <c r="F528" s="23"/>
      <c r="G528" s="39" t="str">
        <f t="shared" si="32"/>
        <v/>
      </c>
      <c r="I528" s="23"/>
      <c r="J528" s="39" t="str">
        <f t="shared" si="33"/>
        <v/>
      </c>
      <c r="L528" s="23"/>
      <c r="M528" s="39" t="str">
        <f t="shared" si="34"/>
        <v/>
      </c>
      <c r="O528" s="23"/>
      <c r="P528" s="39" t="str">
        <f t="shared" si="35"/>
        <v/>
      </c>
    </row>
    <row r="529" spans="6:16" x14ac:dyDescent="0.25">
      <c r="F529" s="23"/>
      <c r="G529" s="39" t="str">
        <f t="shared" si="32"/>
        <v/>
      </c>
      <c r="I529" s="23"/>
      <c r="J529" s="39" t="str">
        <f t="shared" si="33"/>
        <v/>
      </c>
      <c r="L529" s="23"/>
      <c r="M529" s="39" t="str">
        <f t="shared" si="34"/>
        <v/>
      </c>
      <c r="O529" s="23"/>
      <c r="P529" s="39" t="str">
        <f t="shared" si="35"/>
        <v/>
      </c>
    </row>
    <row r="530" spans="6:16" x14ac:dyDescent="0.25">
      <c r="F530" s="23"/>
      <c r="G530" s="39" t="str">
        <f t="shared" si="32"/>
        <v/>
      </c>
      <c r="I530" s="23"/>
      <c r="J530" s="39" t="str">
        <f t="shared" si="33"/>
        <v/>
      </c>
      <c r="L530" s="23"/>
      <c r="M530" s="39" t="str">
        <f t="shared" si="34"/>
        <v/>
      </c>
      <c r="O530" s="23"/>
      <c r="P530" s="39" t="str">
        <f t="shared" si="35"/>
        <v/>
      </c>
    </row>
    <row r="531" spans="6:16" x14ac:dyDescent="0.25">
      <c r="F531" s="23"/>
      <c r="G531" s="39" t="str">
        <f t="shared" si="32"/>
        <v/>
      </c>
      <c r="I531" s="23"/>
      <c r="J531" s="39" t="str">
        <f t="shared" si="33"/>
        <v/>
      </c>
      <c r="L531" s="23"/>
      <c r="M531" s="39" t="str">
        <f t="shared" si="34"/>
        <v/>
      </c>
      <c r="O531" s="23"/>
      <c r="P531" s="39" t="str">
        <f t="shared" si="35"/>
        <v/>
      </c>
    </row>
    <row r="532" spans="6:16" x14ac:dyDescent="0.25">
      <c r="F532" s="23"/>
      <c r="G532" s="39" t="str">
        <f t="shared" si="32"/>
        <v/>
      </c>
      <c r="I532" s="23"/>
      <c r="J532" s="39" t="str">
        <f t="shared" si="33"/>
        <v/>
      </c>
      <c r="L532" s="23"/>
      <c r="M532" s="39" t="str">
        <f t="shared" si="34"/>
        <v/>
      </c>
      <c r="O532" s="23"/>
      <c r="P532" s="39" t="str">
        <f t="shared" si="35"/>
        <v/>
      </c>
    </row>
    <row r="533" spans="6:16" x14ac:dyDescent="0.25">
      <c r="F533" s="23"/>
      <c r="G533" s="39" t="str">
        <f t="shared" si="32"/>
        <v/>
      </c>
      <c r="I533" s="23"/>
      <c r="J533" s="39" t="str">
        <f t="shared" si="33"/>
        <v/>
      </c>
      <c r="L533" s="23"/>
      <c r="M533" s="39" t="str">
        <f t="shared" si="34"/>
        <v/>
      </c>
      <c r="O533" s="23"/>
      <c r="P533" s="39" t="str">
        <f t="shared" si="35"/>
        <v/>
      </c>
    </row>
    <row r="534" spans="6:16" x14ac:dyDescent="0.25">
      <c r="F534" s="23"/>
      <c r="G534" s="39" t="str">
        <f t="shared" si="32"/>
        <v/>
      </c>
      <c r="I534" s="23"/>
      <c r="J534" s="39" t="str">
        <f t="shared" si="33"/>
        <v/>
      </c>
      <c r="L534" s="23"/>
      <c r="M534" s="39" t="str">
        <f t="shared" si="34"/>
        <v/>
      </c>
      <c r="O534" s="23"/>
      <c r="P534" s="39" t="str">
        <f t="shared" si="35"/>
        <v/>
      </c>
    </row>
    <row r="535" spans="6:16" x14ac:dyDescent="0.25">
      <c r="F535" s="23"/>
      <c r="G535" s="39" t="str">
        <f t="shared" si="32"/>
        <v/>
      </c>
      <c r="I535" s="23"/>
      <c r="J535" s="39" t="str">
        <f t="shared" si="33"/>
        <v/>
      </c>
      <c r="L535" s="23"/>
      <c r="M535" s="39" t="str">
        <f t="shared" si="34"/>
        <v/>
      </c>
      <c r="O535" s="23"/>
      <c r="P535" s="39" t="str">
        <f t="shared" si="35"/>
        <v/>
      </c>
    </row>
    <row r="536" spans="6:16" x14ac:dyDescent="0.25">
      <c r="F536" s="23"/>
      <c r="G536" s="39" t="str">
        <f t="shared" si="32"/>
        <v/>
      </c>
      <c r="I536" s="23"/>
      <c r="J536" s="39" t="str">
        <f t="shared" si="33"/>
        <v/>
      </c>
      <c r="L536" s="23"/>
      <c r="M536" s="39" t="str">
        <f t="shared" si="34"/>
        <v/>
      </c>
      <c r="O536" s="23"/>
      <c r="P536" s="39" t="str">
        <f t="shared" si="35"/>
        <v/>
      </c>
    </row>
    <row r="537" spans="6:16" x14ac:dyDescent="0.25">
      <c r="F537" s="23"/>
      <c r="G537" s="39" t="str">
        <f t="shared" si="32"/>
        <v/>
      </c>
      <c r="I537" s="23"/>
      <c r="J537" s="39" t="str">
        <f t="shared" si="33"/>
        <v/>
      </c>
      <c r="L537" s="23"/>
      <c r="M537" s="39" t="str">
        <f t="shared" si="34"/>
        <v/>
      </c>
      <c r="O537" s="23"/>
      <c r="P537" s="39" t="str">
        <f t="shared" si="35"/>
        <v/>
      </c>
    </row>
    <row r="538" spans="6:16" x14ac:dyDescent="0.25">
      <c r="F538" s="23"/>
      <c r="G538" s="39" t="str">
        <f t="shared" si="32"/>
        <v/>
      </c>
      <c r="I538" s="23"/>
      <c r="J538" s="39" t="str">
        <f t="shared" si="33"/>
        <v/>
      </c>
      <c r="L538" s="23"/>
      <c r="M538" s="39" t="str">
        <f t="shared" si="34"/>
        <v/>
      </c>
      <c r="O538" s="23"/>
      <c r="P538" s="39" t="str">
        <f t="shared" si="35"/>
        <v/>
      </c>
    </row>
    <row r="539" spans="6:16" x14ac:dyDescent="0.25">
      <c r="F539" s="23"/>
      <c r="G539" s="39" t="str">
        <f t="shared" si="32"/>
        <v/>
      </c>
      <c r="I539" s="23"/>
      <c r="J539" s="39" t="str">
        <f t="shared" si="33"/>
        <v/>
      </c>
      <c r="L539" s="23"/>
      <c r="M539" s="39" t="str">
        <f t="shared" si="34"/>
        <v/>
      </c>
      <c r="O539" s="23"/>
      <c r="P539" s="39" t="str">
        <f t="shared" si="35"/>
        <v/>
      </c>
    </row>
    <row r="540" spans="6:16" x14ac:dyDescent="0.25">
      <c r="F540" s="23"/>
      <c r="G540" s="39" t="str">
        <f t="shared" si="32"/>
        <v/>
      </c>
      <c r="I540" s="23"/>
      <c r="J540" s="39" t="str">
        <f t="shared" si="33"/>
        <v/>
      </c>
      <c r="L540" s="23"/>
      <c r="M540" s="39" t="str">
        <f t="shared" si="34"/>
        <v/>
      </c>
      <c r="O540" s="23"/>
      <c r="P540" s="39" t="str">
        <f t="shared" si="35"/>
        <v/>
      </c>
    </row>
    <row r="541" spans="6:16" x14ac:dyDescent="0.25">
      <c r="F541" s="23"/>
      <c r="G541" s="39" t="str">
        <f t="shared" si="32"/>
        <v/>
      </c>
      <c r="I541" s="23"/>
      <c r="J541" s="39" t="str">
        <f t="shared" si="33"/>
        <v/>
      </c>
      <c r="L541" s="23"/>
      <c r="M541" s="39" t="str">
        <f t="shared" si="34"/>
        <v/>
      </c>
      <c r="O541" s="23"/>
      <c r="P541" s="39" t="str">
        <f t="shared" si="35"/>
        <v/>
      </c>
    </row>
    <row r="542" spans="6:16" x14ac:dyDescent="0.25">
      <c r="F542" s="23"/>
      <c r="G542" s="39" t="str">
        <f t="shared" si="32"/>
        <v/>
      </c>
      <c r="I542" s="23"/>
      <c r="J542" s="39" t="str">
        <f t="shared" si="33"/>
        <v/>
      </c>
      <c r="L542" s="23"/>
      <c r="M542" s="39" t="str">
        <f t="shared" si="34"/>
        <v/>
      </c>
      <c r="O542" s="23"/>
      <c r="P542" s="39" t="str">
        <f t="shared" si="35"/>
        <v/>
      </c>
    </row>
    <row r="543" spans="6:16" x14ac:dyDescent="0.25">
      <c r="F543" s="23"/>
      <c r="G543" s="39" t="str">
        <f t="shared" si="32"/>
        <v/>
      </c>
      <c r="I543" s="23"/>
      <c r="J543" s="39" t="str">
        <f t="shared" si="33"/>
        <v/>
      </c>
      <c r="L543" s="23"/>
      <c r="M543" s="39" t="str">
        <f t="shared" si="34"/>
        <v/>
      </c>
      <c r="O543" s="23"/>
      <c r="P543" s="39" t="str">
        <f t="shared" si="35"/>
        <v/>
      </c>
    </row>
    <row r="544" spans="6:16" x14ac:dyDescent="0.25">
      <c r="F544" s="23"/>
      <c r="G544" s="39" t="str">
        <f t="shared" si="32"/>
        <v/>
      </c>
      <c r="I544" s="23"/>
      <c r="J544" s="39" t="str">
        <f t="shared" si="33"/>
        <v/>
      </c>
      <c r="L544" s="23"/>
      <c r="M544" s="39" t="str">
        <f t="shared" si="34"/>
        <v/>
      </c>
      <c r="O544" s="23"/>
      <c r="P544" s="39" t="str">
        <f t="shared" si="35"/>
        <v/>
      </c>
    </row>
    <row r="545" spans="6:16" x14ac:dyDescent="0.25">
      <c r="F545" s="23"/>
      <c r="G545" s="39" t="str">
        <f t="shared" si="32"/>
        <v/>
      </c>
      <c r="I545" s="23"/>
      <c r="J545" s="39" t="str">
        <f t="shared" si="33"/>
        <v/>
      </c>
      <c r="L545" s="23"/>
      <c r="M545" s="39" t="str">
        <f t="shared" si="34"/>
        <v/>
      </c>
      <c r="O545" s="23"/>
      <c r="P545" s="39" t="str">
        <f t="shared" si="35"/>
        <v/>
      </c>
    </row>
    <row r="546" spans="6:16" x14ac:dyDescent="0.25">
      <c r="F546" s="23"/>
      <c r="G546" s="39" t="str">
        <f t="shared" si="32"/>
        <v/>
      </c>
      <c r="I546" s="23"/>
      <c r="J546" s="39" t="str">
        <f t="shared" si="33"/>
        <v/>
      </c>
      <c r="L546" s="23"/>
      <c r="M546" s="39" t="str">
        <f t="shared" si="34"/>
        <v/>
      </c>
      <c r="O546" s="23"/>
      <c r="P546" s="39" t="str">
        <f t="shared" si="35"/>
        <v/>
      </c>
    </row>
    <row r="547" spans="6:16" x14ac:dyDescent="0.25">
      <c r="F547" s="23"/>
      <c r="G547" s="39" t="str">
        <f t="shared" si="32"/>
        <v/>
      </c>
      <c r="I547" s="23"/>
      <c r="J547" s="39" t="str">
        <f t="shared" si="33"/>
        <v/>
      </c>
      <c r="L547" s="23"/>
      <c r="M547" s="39" t="str">
        <f t="shared" si="34"/>
        <v/>
      </c>
      <c r="O547" s="23"/>
      <c r="P547" s="39" t="str">
        <f t="shared" si="35"/>
        <v/>
      </c>
    </row>
    <row r="548" spans="6:16" x14ac:dyDescent="0.25">
      <c r="F548" s="23"/>
      <c r="G548" s="39" t="str">
        <f t="shared" si="32"/>
        <v/>
      </c>
      <c r="I548" s="23"/>
      <c r="J548" s="39" t="str">
        <f t="shared" si="33"/>
        <v/>
      </c>
      <c r="L548" s="23"/>
      <c r="M548" s="39" t="str">
        <f t="shared" si="34"/>
        <v/>
      </c>
      <c r="O548" s="23"/>
      <c r="P548" s="39" t="str">
        <f t="shared" si="35"/>
        <v/>
      </c>
    </row>
    <row r="549" spans="6:16" x14ac:dyDescent="0.25">
      <c r="F549" s="23"/>
      <c r="G549" s="39" t="str">
        <f t="shared" si="32"/>
        <v/>
      </c>
      <c r="I549" s="23"/>
      <c r="J549" s="39" t="str">
        <f t="shared" si="33"/>
        <v/>
      </c>
      <c r="L549" s="23"/>
      <c r="M549" s="39" t="str">
        <f t="shared" si="34"/>
        <v/>
      </c>
      <c r="O549" s="23"/>
      <c r="P549" s="39" t="str">
        <f t="shared" si="35"/>
        <v/>
      </c>
    </row>
    <row r="550" spans="6:16" x14ac:dyDescent="0.25">
      <c r="F550" s="23"/>
      <c r="G550" s="39" t="str">
        <f t="shared" si="32"/>
        <v/>
      </c>
      <c r="I550" s="23"/>
      <c r="J550" s="39" t="str">
        <f t="shared" si="33"/>
        <v/>
      </c>
      <c r="L550" s="23"/>
      <c r="M550" s="39" t="str">
        <f t="shared" si="34"/>
        <v/>
      </c>
      <c r="O550" s="23"/>
      <c r="P550" s="39" t="str">
        <f t="shared" si="35"/>
        <v/>
      </c>
    </row>
    <row r="551" spans="6:16" x14ac:dyDescent="0.25">
      <c r="F551" s="23"/>
      <c r="G551" s="39" t="str">
        <f t="shared" si="32"/>
        <v/>
      </c>
      <c r="I551" s="23"/>
      <c r="J551" s="39" t="str">
        <f t="shared" si="33"/>
        <v/>
      </c>
      <c r="L551" s="23"/>
      <c r="M551" s="39" t="str">
        <f t="shared" si="34"/>
        <v/>
      </c>
      <c r="O551" s="23"/>
      <c r="P551" s="39" t="str">
        <f t="shared" si="35"/>
        <v/>
      </c>
    </row>
    <row r="552" spans="6:16" x14ac:dyDescent="0.25">
      <c r="F552" s="23"/>
      <c r="G552" s="39" t="str">
        <f t="shared" si="32"/>
        <v/>
      </c>
      <c r="I552" s="23"/>
      <c r="J552" s="39" t="str">
        <f t="shared" si="33"/>
        <v/>
      </c>
      <c r="L552" s="23"/>
      <c r="M552" s="39" t="str">
        <f t="shared" si="34"/>
        <v/>
      </c>
      <c r="O552" s="23"/>
      <c r="P552" s="39" t="str">
        <f t="shared" si="35"/>
        <v/>
      </c>
    </row>
    <row r="553" spans="6:16" x14ac:dyDescent="0.25">
      <c r="F553" s="23"/>
      <c r="G553" s="39" t="str">
        <f t="shared" si="32"/>
        <v/>
      </c>
      <c r="I553" s="23"/>
      <c r="J553" s="39" t="str">
        <f t="shared" si="33"/>
        <v/>
      </c>
      <c r="L553" s="23"/>
      <c r="M553" s="39" t="str">
        <f t="shared" si="34"/>
        <v/>
      </c>
      <c r="O553" s="23"/>
      <c r="P553" s="39" t="str">
        <f t="shared" si="35"/>
        <v/>
      </c>
    </row>
    <row r="554" spans="6:16" x14ac:dyDescent="0.25">
      <c r="F554" s="23"/>
      <c r="G554" s="39" t="str">
        <f t="shared" si="32"/>
        <v/>
      </c>
      <c r="I554" s="23"/>
      <c r="J554" s="39" t="str">
        <f t="shared" si="33"/>
        <v/>
      </c>
      <c r="L554" s="23"/>
      <c r="M554" s="39" t="str">
        <f t="shared" si="34"/>
        <v/>
      </c>
      <c r="O554" s="23"/>
      <c r="P554" s="39" t="str">
        <f t="shared" si="35"/>
        <v/>
      </c>
    </row>
    <row r="555" spans="6:16" x14ac:dyDescent="0.25">
      <c r="F555" s="23"/>
      <c r="G555" s="39" t="str">
        <f t="shared" si="32"/>
        <v/>
      </c>
      <c r="I555" s="23"/>
      <c r="J555" s="39" t="str">
        <f t="shared" si="33"/>
        <v/>
      </c>
      <c r="L555" s="23"/>
      <c r="M555" s="39" t="str">
        <f t="shared" si="34"/>
        <v/>
      </c>
      <c r="O555" s="23"/>
      <c r="P555" s="39" t="str">
        <f t="shared" si="35"/>
        <v/>
      </c>
    </row>
    <row r="556" spans="6:16" x14ac:dyDescent="0.25">
      <c r="F556" s="23"/>
      <c r="G556" s="39" t="str">
        <f t="shared" si="32"/>
        <v/>
      </c>
      <c r="I556" s="23"/>
      <c r="J556" s="39" t="str">
        <f t="shared" si="33"/>
        <v/>
      </c>
      <c r="L556" s="23"/>
      <c r="M556" s="39" t="str">
        <f t="shared" si="34"/>
        <v/>
      </c>
      <c r="O556" s="23"/>
      <c r="P556" s="39" t="str">
        <f t="shared" si="35"/>
        <v/>
      </c>
    </row>
    <row r="557" spans="6:16" x14ac:dyDescent="0.25">
      <c r="F557" s="23"/>
      <c r="G557" s="39" t="str">
        <f t="shared" si="32"/>
        <v/>
      </c>
      <c r="I557" s="23"/>
      <c r="J557" s="39" t="str">
        <f t="shared" si="33"/>
        <v/>
      </c>
      <c r="L557" s="23"/>
      <c r="M557" s="39" t="str">
        <f t="shared" si="34"/>
        <v/>
      </c>
      <c r="O557" s="23"/>
      <c r="P557" s="39" t="str">
        <f t="shared" si="35"/>
        <v/>
      </c>
    </row>
    <row r="558" spans="6:16" x14ac:dyDescent="0.25">
      <c r="F558" s="23"/>
      <c r="G558" s="39" t="str">
        <f t="shared" si="32"/>
        <v/>
      </c>
      <c r="I558" s="23"/>
      <c r="J558" s="39" t="str">
        <f t="shared" si="33"/>
        <v/>
      </c>
      <c r="L558" s="23"/>
      <c r="M558" s="39" t="str">
        <f t="shared" si="34"/>
        <v/>
      </c>
      <c r="O558" s="23"/>
      <c r="P558" s="39" t="str">
        <f t="shared" si="35"/>
        <v/>
      </c>
    </row>
    <row r="559" spans="6:16" x14ac:dyDescent="0.25">
      <c r="F559" s="23"/>
      <c r="G559" s="39" t="str">
        <f t="shared" si="32"/>
        <v/>
      </c>
      <c r="I559" s="23"/>
      <c r="J559" s="39" t="str">
        <f t="shared" si="33"/>
        <v/>
      </c>
      <c r="L559" s="23"/>
      <c r="M559" s="39" t="str">
        <f t="shared" si="34"/>
        <v/>
      </c>
      <c r="O559" s="23"/>
      <c r="P559" s="39" t="str">
        <f t="shared" si="35"/>
        <v/>
      </c>
    </row>
    <row r="560" spans="6:16" x14ac:dyDescent="0.25">
      <c r="F560" s="23"/>
      <c r="G560" s="39" t="str">
        <f t="shared" si="32"/>
        <v/>
      </c>
      <c r="I560" s="23"/>
      <c r="J560" s="39" t="str">
        <f t="shared" si="33"/>
        <v/>
      </c>
      <c r="L560" s="23"/>
      <c r="M560" s="39" t="str">
        <f t="shared" si="34"/>
        <v/>
      </c>
      <c r="O560" s="23"/>
      <c r="P560" s="39" t="str">
        <f t="shared" si="35"/>
        <v/>
      </c>
    </row>
    <row r="561" spans="6:16" x14ac:dyDescent="0.25">
      <c r="F561" s="23"/>
      <c r="G561" s="39" t="str">
        <f t="shared" si="32"/>
        <v/>
      </c>
      <c r="I561" s="23"/>
      <c r="J561" s="39" t="str">
        <f t="shared" si="33"/>
        <v/>
      </c>
      <c r="L561" s="23"/>
      <c r="M561" s="39" t="str">
        <f t="shared" si="34"/>
        <v/>
      </c>
      <c r="O561" s="23"/>
      <c r="P561" s="39" t="str">
        <f t="shared" si="35"/>
        <v/>
      </c>
    </row>
    <row r="562" spans="6:16" x14ac:dyDescent="0.25">
      <c r="F562" s="23"/>
      <c r="G562" s="39" t="str">
        <f t="shared" si="32"/>
        <v/>
      </c>
      <c r="I562" s="23"/>
      <c r="J562" s="39" t="str">
        <f t="shared" si="33"/>
        <v/>
      </c>
      <c r="L562" s="23"/>
      <c r="M562" s="39" t="str">
        <f t="shared" si="34"/>
        <v/>
      </c>
      <c r="O562" s="23"/>
      <c r="P562" s="39" t="str">
        <f t="shared" si="35"/>
        <v/>
      </c>
    </row>
    <row r="563" spans="6:16" x14ac:dyDescent="0.25">
      <c r="F563" s="23"/>
      <c r="G563" s="39" t="str">
        <f t="shared" si="32"/>
        <v/>
      </c>
      <c r="I563" s="23"/>
      <c r="J563" s="39" t="str">
        <f t="shared" si="33"/>
        <v/>
      </c>
      <c r="L563" s="23"/>
      <c r="M563" s="39" t="str">
        <f t="shared" si="34"/>
        <v/>
      </c>
      <c r="O563" s="23"/>
      <c r="P563" s="39" t="str">
        <f t="shared" si="35"/>
        <v/>
      </c>
    </row>
    <row r="564" spans="6:16" x14ac:dyDescent="0.25">
      <c r="F564" s="23"/>
      <c r="G564" s="39" t="str">
        <f t="shared" si="32"/>
        <v/>
      </c>
      <c r="I564" s="23"/>
      <c r="J564" s="39" t="str">
        <f t="shared" si="33"/>
        <v/>
      </c>
      <c r="L564" s="23"/>
      <c r="M564" s="39" t="str">
        <f t="shared" si="34"/>
        <v/>
      </c>
      <c r="O564" s="23"/>
      <c r="P564" s="39" t="str">
        <f t="shared" si="35"/>
        <v/>
      </c>
    </row>
    <row r="565" spans="6:16" x14ac:dyDescent="0.25">
      <c r="F565" s="23"/>
      <c r="G565" s="39" t="str">
        <f t="shared" si="32"/>
        <v/>
      </c>
      <c r="I565" s="23"/>
      <c r="J565" s="39" t="str">
        <f t="shared" si="33"/>
        <v/>
      </c>
      <c r="L565" s="23"/>
      <c r="M565" s="39" t="str">
        <f t="shared" si="34"/>
        <v/>
      </c>
      <c r="O565" s="23"/>
      <c r="P565" s="39" t="str">
        <f t="shared" si="35"/>
        <v/>
      </c>
    </row>
    <row r="566" spans="6:16" x14ac:dyDescent="0.25">
      <c r="F566" s="23"/>
      <c r="G566" s="39" t="str">
        <f t="shared" si="32"/>
        <v/>
      </c>
      <c r="I566" s="23"/>
      <c r="J566" s="39" t="str">
        <f t="shared" si="33"/>
        <v/>
      </c>
      <c r="L566" s="23"/>
      <c r="M566" s="39" t="str">
        <f t="shared" si="34"/>
        <v/>
      </c>
      <c r="O566" s="23"/>
      <c r="P566" s="39" t="str">
        <f t="shared" si="35"/>
        <v/>
      </c>
    </row>
    <row r="567" spans="6:16" x14ac:dyDescent="0.25">
      <c r="F567" s="23"/>
      <c r="G567" s="39" t="str">
        <f t="shared" si="32"/>
        <v/>
      </c>
      <c r="I567" s="23"/>
      <c r="J567" s="39" t="str">
        <f t="shared" si="33"/>
        <v/>
      </c>
      <c r="L567" s="23"/>
      <c r="M567" s="39" t="str">
        <f t="shared" si="34"/>
        <v/>
      </c>
      <c r="O567" s="23"/>
      <c r="P567" s="39" t="str">
        <f t="shared" si="35"/>
        <v/>
      </c>
    </row>
    <row r="568" spans="6:16" x14ac:dyDescent="0.25">
      <c r="F568" s="23"/>
      <c r="G568" s="39" t="str">
        <f t="shared" si="32"/>
        <v/>
      </c>
      <c r="I568" s="23"/>
      <c r="J568" s="39" t="str">
        <f t="shared" si="33"/>
        <v/>
      </c>
      <c r="L568" s="23"/>
      <c r="M568" s="39" t="str">
        <f t="shared" si="34"/>
        <v/>
      </c>
      <c r="O568" s="23"/>
      <c r="P568" s="39" t="str">
        <f t="shared" si="35"/>
        <v/>
      </c>
    </row>
    <row r="569" spans="6:16" x14ac:dyDescent="0.25">
      <c r="F569" s="23"/>
      <c r="G569" s="39" t="str">
        <f t="shared" si="32"/>
        <v/>
      </c>
      <c r="I569" s="23"/>
      <c r="J569" s="39" t="str">
        <f t="shared" si="33"/>
        <v/>
      </c>
      <c r="L569" s="23"/>
      <c r="M569" s="39" t="str">
        <f t="shared" si="34"/>
        <v/>
      </c>
      <c r="O569" s="23"/>
      <c r="P569" s="39" t="str">
        <f t="shared" si="35"/>
        <v/>
      </c>
    </row>
    <row r="570" spans="6:16" x14ac:dyDescent="0.25">
      <c r="F570" s="23"/>
      <c r="G570" s="39" t="str">
        <f t="shared" si="32"/>
        <v/>
      </c>
      <c r="I570" s="23"/>
      <c r="J570" s="39" t="str">
        <f t="shared" si="33"/>
        <v/>
      </c>
      <c r="L570" s="23"/>
      <c r="M570" s="39" t="str">
        <f t="shared" si="34"/>
        <v/>
      </c>
      <c r="O570" s="23"/>
      <c r="P570" s="39" t="str">
        <f t="shared" si="35"/>
        <v/>
      </c>
    </row>
    <row r="571" spans="6:16" x14ac:dyDescent="0.25">
      <c r="F571" s="23"/>
      <c r="G571" s="39" t="str">
        <f t="shared" si="32"/>
        <v/>
      </c>
      <c r="I571" s="23"/>
      <c r="J571" s="39" t="str">
        <f t="shared" si="33"/>
        <v/>
      </c>
      <c r="L571" s="23"/>
      <c r="M571" s="39" t="str">
        <f t="shared" si="34"/>
        <v/>
      </c>
      <c r="O571" s="23"/>
      <c r="P571" s="39" t="str">
        <f t="shared" si="35"/>
        <v/>
      </c>
    </row>
    <row r="572" spans="6:16" x14ac:dyDescent="0.25">
      <c r="F572" s="23"/>
      <c r="G572" s="39" t="str">
        <f t="shared" si="32"/>
        <v/>
      </c>
      <c r="I572" s="23"/>
      <c r="J572" s="39" t="str">
        <f t="shared" si="33"/>
        <v/>
      </c>
      <c r="L572" s="23"/>
      <c r="M572" s="39" t="str">
        <f t="shared" si="34"/>
        <v/>
      </c>
      <c r="O572" s="23"/>
      <c r="P572" s="39" t="str">
        <f t="shared" si="35"/>
        <v/>
      </c>
    </row>
    <row r="573" spans="6:16" x14ac:dyDescent="0.25">
      <c r="F573" s="23"/>
      <c r="G573" s="39" t="str">
        <f t="shared" si="32"/>
        <v/>
      </c>
      <c r="I573" s="23"/>
      <c r="J573" s="39" t="str">
        <f t="shared" si="33"/>
        <v/>
      </c>
      <c r="L573" s="23"/>
      <c r="M573" s="39" t="str">
        <f t="shared" si="34"/>
        <v/>
      </c>
      <c r="O573" s="23"/>
      <c r="P573" s="39" t="str">
        <f t="shared" si="35"/>
        <v/>
      </c>
    </row>
    <row r="574" spans="6:16" x14ac:dyDescent="0.25">
      <c r="F574" s="23"/>
      <c r="G574" s="39" t="str">
        <f t="shared" si="32"/>
        <v/>
      </c>
      <c r="I574" s="23"/>
      <c r="J574" s="39" t="str">
        <f t="shared" si="33"/>
        <v/>
      </c>
      <c r="L574" s="23"/>
      <c r="M574" s="39" t="str">
        <f t="shared" si="34"/>
        <v/>
      </c>
      <c r="O574" s="23"/>
      <c r="P574" s="39" t="str">
        <f t="shared" si="35"/>
        <v/>
      </c>
    </row>
    <row r="575" spans="6:16" x14ac:dyDescent="0.25">
      <c r="F575" s="23"/>
      <c r="G575" s="39" t="str">
        <f t="shared" si="32"/>
        <v/>
      </c>
      <c r="I575" s="23"/>
      <c r="J575" s="39" t="str">
        <f t="shared" si="33"/>
        <v/>
      </c>
      <c r="L575" s="23"/>
      <c r="M575" s="39" t="str">
        <f t="shared" si="34"/>
        <v/>
      </c>
      <c r="O575" s="23"/>
      <c r="P575" s="39" t="str">
        <f t="shared" si="35"/>
        <v/>
      </c>
    </row>
    <row r="576" spans="6:16" x14ac:dyDescent="0.25">
      <c r="F576" s="23"/>
      <c r="G576" s="39" t="str">
        <f t="shared" si="32"/>
        <v/>
      </c>
      <c r="I576" s="23"/>
      <c r="J576" s="39" t="str">
        <f t="shared" si="33"/>
        <v/>
      </c>
      <c r="L576" s="23"/>
      <c r="M576" s="39" t="str">
        <f t="shared" si="34"/>
        <v/>
      </c>
      <c r="O576" s="23"/>
      <c r="P576" s="39" t="str">
        <f t="shared" si="35"/>
        <v/>
      </c>
    </row>
    <row r="577" spans="6:16" x14ac:dyDescent="0.25">
      <c r="F577" s="23"/>
      <c r="G577" s="39" t="str">
        <f t="shared" si="32"/>
        <v/>
      </c>
      <c r="I577" s="23"/>
      <c r="J577" s="39" t="str">
        <f t="shared" si="33"/>
        <v/>
      </c>
      <c r="L577" s="23"/>
      <c r="M577" s="39" t="str">
        <f t="shared" si="34"/>
        <v/>
      </c>
      <c r="O577" s="23"/>
      <c r="P577" s="39" t="str">
        <f t="shared" si="35"/>
        <v/>
      </c>
    </row>
    <row r="578" spans="6:16" x14ac:dyDescent="0.25">
      <c r="F578" s="23"/>
      <c r="G578" s="39" t="str">
        <f t="shared" si="32"/>
        <v/>
      </c>
      <c r="I578" s="23"/>
      <c r="J578" s="39" t="str">
        <f t="shared" si="33"/>
        <v/>
      </c>
      <c r="L578" s="23"/>
      <c r="M578" s="39" t="str">
        <f t="shared" si="34"/>
        <v/>
      </c>
      <c r="O578" s="23"/>
      <c r="P578" s="39" t="str">
        <f t="shared" si="35"/>
        <v/>
      </c>
    </row>
    <row r="579" spans="6:16" x14ac:dyDescent="0.25">
      <c r="F579" s="23"/>
      <c r="G579" s="39" t="str">
        <f t="shared" si="32"/>
        <v/>
      </c>
      <c r="I579" s="23"/>
      <c r="J579" s="39" t="str">
        <f t="shared" si="33"/>
        <v/>
      </c>
      <c r="L579" s="23"/>
      <c r="M579" s="39" t="str">
        <f t="shared" si="34"/>
        <v/>
      </c>
      <c r="O579" s="23"/>
      <c r="P579" s="39" t="str">
        <f t="shared" si="35"/>
        <v/>
      </c>
    </row>
    <row r="580" spans="6:16" x14ac:dyDescent="0.25">
      <c r="F580" s="23"/>
      <c r="G580" s="39" t="str">
        <f t="shared" si="32"/>
        <v/>
      </c>
      <c r="I580" s="23"/>
      <c r="J580" s="39" t="str">
        <f t="shared" si="33"/>
        <v/>
      </c>
      <c r="L580" s="23"/>
      <c r="M580" s="39" t="str">
        <f t="shared" si="34"/>
        <v/>
      </c>
      <c r="O580" s="23"/>
      <c r="P580" s="39" t="str">
        <f t="shared" si="35"/>
        <v/>
      </c>
    </row>
    <row r="581" spans="6:16" x14ac:dyDescent="0.25">
      <c r="F581" s="23"/>
      <c r="G581" s="39" t="str">
        <f t="shared" si="32"/>
        <v/>
      </c>
      <c r="I581" s="23"/>
      <c r="J581" s="39" t="str">
        <f t="shared" si="33"/>
        <v/>
      </c>
      <c r="L581" s="23"/>
      <c r="M581" s="39" t="str">
        <f t="shared" si="34"/>
        <v/>
      </c>
      <c r="O581" s="23"/>
      <c r="P581" s="39" t="str">
        <f t="shared" si="35"/>
        <v/>
      </c>
    </row>
    <row r="582" spans="6:16" x14ac:dyDescent="0.25">
      <c r="F582" s="23"/>
      <c r="G582" s="39" t="str">
        <f t="shared" si="32"/>
        <v/>
      </c>
      <c r="I582" s="23"/>
      <c r="J582" s="39" t="str">
        <f t="shared" si="33"/>
        <v/>
      </c>
      <c r="L582" s="23"/>
      <c r="M582" s="39" t="str">
        <f t="shared" si="34"/>
        <v/>
      </c>
      <c r="O582" s="23"/>
      <c r="P582" s="39" t="str">
        <f t="shared" si="35"/>
        <v/>
      </c>
    </row>
    <row r="583" spans="6:16" x14ac:dyDescent="0.25">
      <c r="F583" s="23"/>
      <c r="G583" s="39" t="str">
        <f t="shared" si="32"/>
        <v/>
      </c>
      <c r="I583" s="23"/>
      <c r="J583" s="39" t="str">
        <f t="shared" si="33"/>
        <v/>
      </c>
      <c r="L583" s="23"/>
      <c r="M583" s="39" t="str">
        <f t="shared" si="34"/>
        <v/>
      </c>
      <c r="O583" s="23"/>
      <c r="P583" s="39" t="str">
        <f t="shared" si="35"/>
        <v/>
      </c>
    </row>
    <row r="584" spans="6:16" x14ac:dyDescent="0.25">
      <c r="F584" s="23"/>
      <c r="G584" s="39" t="str">
        <f t="shared" si="32"/>
        <v/>
      </c>
      <c r="I584" s="23"/>
      <c r="J584" s="39" t="str">
        <f t="shared" si="33"/>
        <v/>
      </c>
      <c r="L584" s="23"/>
      <c r="M584" s="39" t="str">
        <f t="shared" si="34"/>
        <v/>
      </c>
      <c r="O584" s="23"/>
      <c r="P584" s="39" t="str">
        <f t="shared" si="35"/>
        <v/>
      </c>
    </row>
    <row r="585" spans="6:16" x14ac:dyDescent="0.25">
      <c r="F585" s="23"/>
      <c r="G585" s="39" t="str">
        <f t="shared" si="32"/>
        <v/>
      </c>
      <c r="I585" s="23"/>
      <c r="J585" s="39" t="str">
        <f t="shared" si="33"/>
        <v/>
      </c>
      <c r="L585" s="23"/>
      <c r="M585" s="39" t="str">
        <f t="shared" si="34"/>
        <v/>
      </c>
      <c r="O585" s="23"/>
      <c r="P585" s="39" t="str">
        <f t="shared" si="35"/>
        <v/>
      </c>
    </row>
    <row r="586" spans="6:16" x14ac:dyDescent="0.25">
      <c r="F586" s="23"/>
      <c r="G586" s="39" t="str">
        <f t="shared" si="32"/>
        <v/>
      </c>
      <c r="I586" s="23"/>
      <c r="J586" s="39" t="str">
        <f t="shared" si="33"/>
        <v/>
      </c>
      <c r="L586" s="23"/>
      <c r="M586" s="39" t="str">
        <f t="shared" si="34"/>
        <v/>
      </c>
      <c r="O586" s="23"/>
      <c r="P586" s="39" t="str">
        <f t="shared" si="35"/>
        <v/>
      </c>
    </row>
    <row r="587" spans="6:16" x14ac:dyDescent="0.25">
      <c r="F587" s="23"/>
      <c r="G587" s="39" t="str">
        <f t="shared" si="32"/>
        <v/>
      </c>
      <c r="I587" s="23"/>
      <c r="J587" s="39" t="str">
        <f t="shared" si="33"/>
        <v/>
      </c>
      <c r="L587" s="23"/>
      <c r="M587" s="39" t="str">
        <f t="shared" si="34"/>
        <v/>
      </c>
      <c r="O587" s="23"/>
      <c r="P587" s="39" t="str">
        <f t="shared" si="35"/>
        <v/>
      </c>
    </row>
    <row r="588" spans="6:16" x14ac:dyDescent="0.25">
      <c r="F588" s="23"/>
      <c r="G588" s="39" t="str">
        <f t="shared" si="32"/>
        <v/>
      </c>
      <c r="I588" s="23"/>
      <c r="J588" s="39" t="str">
        <f t="shared" si="33"/>
        <v/>
      </c>
      <c r="L588" s="23"/>
      <c r="M588" s="39" t="str">
        <f t="shared" si="34"/>
        <v/>
      </c>
      <c r="O588" s="23"/>
      <c r="P588" s="39" t="str">
        <f t="shared" si="35"/>
        <v/>
      </c>
    </row>
    <row r="589" spans="6:16" x14ac:dyDescent="0.25">
      <c r="F589" s="23"/>
      <c r="G589" s="39" t="str">
        <f t="shared" si="32"/>
        <v/>
      </c>
      <c r="I589" s="23"/>
      <c r="J589" s="39" t="str">
        <f t="shared" si="33"/>
        <v/>
      </c>
      <c r="L589" s="23"/>
      <c r="M589" s="39" t="str">
        <f t="shared" si="34"/>
        <v/>
      </c>
      <c r="O589" s="23"/>
      <c r="P589" s="39" t="str">
        <f t="shared" si="35"/>
        <v/>
      </c>
    </row>
    <row r="590" spans="6:16" x14ac:dyDescent="0.25">
      <c r="F590" s="23"/>
      <c r="G590" s="39" t="str">
        <f t="shared" si="32"/>
        <v/>
      </c>
      <c r="I590" s="23"/>
      <c r="J590" s="39" t="str">
        <f t="shared" si="33"/>
        <v/>
      </c>
      <c r="L590" s="23"/>
      <c r="M590" s="39" t="str">
        <f t="shared" si="34"/>
        <v/>
      </c>
      <c r="O590" s="23"/>
      <c r="P590" s="39" t="str">
        <f t="shared" si="35"/>
        <v/>
      </c>
    </row>
    <row r="591" spans="6:16" x14ac:dyDescent="0.25">
      <c r="F591" s="23"/>
      <c r="G591" s="39" t="str">
        <f t="shared" ref="G591:G654" si="36">IF(F591="","",F591*0.04)</f>
        <v/>
      </c>
      <c r="I591" s="23"/>
      <c r="J591" s="39" t="str">
        <f t="shared" ref="J591:J654" si="37">IF(I591="","",I591*0.04)</f>
        <v/>
      </c>
      <c r="L591" s="23"/>
      <c r="M591" s="39" t="str">
        <f t="shared" ref="M591:M654" si="38">IF(L591="","",L591*0.04)</f>
        <v/>
      </c>
      <c r="O591" s="23"/>
      <c r="P591" s="39" t="str">
        <f t="shared" ref="P591:P654" si="39">IF(O591="","",O591*0.04)</f>
        <v/>
      </c>
    </row>
    <row r="592" spans="6:16" x14ac:dyDescent="0.25">
      <c r="F592" s="23"/>
      <c r="G592" s="39" t="str">
        <f t="shared" si="36"/>
        <v/>
      </c>
      <c r="I592" s="23"/>
      <c r="J592" s="39" t="str">
        <f t="shared" si="37"/>
        <v/>
      </c>
      <c r="L592" s="23"/>
      <c r="M592" s="39" t="str">
        <f t="shared" si="38"/>
        <v/>
      </c>
      <c r="O592" s="23"/>
      <c r="P592" s="39" t="str">
        <f t="shared" si="39"/>
        <v/>
      </c>
    </row>
    <row r="593" spans="6:16" x14ac:dyDescent="0.25">
      <c r="F593" s="23"/>
      <c r="G593" s="39" t="str">
        <f t="shared" si="36"/>
        <v/>
      </c>
      <c r="I593" s="23"/>
      <c r="J593" s="39" t="str">
        <f t="shared" si="37"/>
        <v/>
      </c>
      <c r="L593" s="23"/>
      <c r="M593" s="39" t="str">
        <f t="shared" si="38"/>
        <v/>
      </c>
      <c r="O593" s="23"/>
      <c r="P593" s="39" t="str">
        <f t="shared" si="39"/>
        <v/>
      </c>
    </row>
    <row r="594" spans="6:16" x14ac:dyDescent="0.25">
      <c r="F594" s="23"/>
      <c r="G594" s="39" t="str">
        <f t="shared" si="36"/>
        <v/>
      </c>
      <c r="I594" s="23"/>
      <c r="J594" s="39" t="str">
        <f t="shared" si="37"/>
        <v/>
      </c>
      <c r="L594" s="23"/>
      <c r="M594" s="39" t="str">
        <f t="shared" si="38"/>
        <v/>
      </c>
      <c r="O594" s="23"/>
      <c r="P594" s="39" t="str">
        <f t="shared" si="39"/>
        <v/>
      </c>
    </row>
    <row r="595" spans="6:16" x14ac:dyDescent="0.25">
      <c r="F595" s="23"/>
      <c r="G595" s="39" t="str">
        <f t="shared" si="36"/>
        <v/>
      </c>
      <c r="I595" s="23"/>
      <c r="J595" s="39" t="str">
        <f t="shared" si="37"/>
        <v/>
      </c>
      <c r="L595" s="23"/>
      <c r="M595" s="39" t="str">
        <f t="shared" si="38"/>
        <v/>
      </c>
      <c r="O595" s="23"/>
      <c r="P595" s="39" t="str">
        <f t="shared" si="39"/>
        <v/>
      </c>
    </row>
    <row r="596" spans="6:16" x14ac:dyDescent="0.25">
      <c r="F596" s="23"/>
      <c r="G596" s="39" t="str">
        <f t="shared" si="36"/>
        <v/>
      </c>
      <c r="I596" s="23"/>
      <c r="J596" s="39" t="str">
        <f t="shared" si="37"/>
        <v/>
      </c>
      <c r="L596" s="23"/>
      <c r="M596" s="39" t="str">
        <f t="shared" si="38"/>
        <v/>
      </c>
      <c r="O596" s="23"/>
      <c r="P596" s="39" t="str">
        <f t="shared" si="39"/>
        <v/>
      </c>
    </row>
    <row r="597" spans="6:16" x14ac:dyDescent="0.25">
      <c r="F597" s="23"/>
      <c r="G597" s="39" t="str">
        <f t="shared" si="36"/>
        <v/>
      </c>
      <c r="I597" s="23"/>
      <c r="J597" s="39" t="str">
        <f t="shared" si="37"/>
        <v/>
      </c>
      <c r="L597" s="23"/>
      <c r="M597" s="39" t="str">
        <f t="shared" si="38"/>
        <v/>
      </c>
      <c r="O597" s="23"/>
      <c r="P597" s="39" t="str">
        <f t="shared" si="39"/>
        <v/>
      </c>
    </row>
    <row r="598" spans="6:16" x14ac:dyDescent="0.25">
      <c r="F598" s="23"/>
      <c r="G598" s="39" t="str">
        <f t="shared" si="36"/>
        <v/>
      </c>
      <c r="I598" s="23"/>
      <c r="J598" s="39" t="str">
        <f t="shared" si="37"/>
        <v/>
      </c>
      <c r="L598" s="23"/>
      <c r="M598" s="39" t="str">
        <f t="shared" si="38"/>
        <v/>
      </c>
      <c r="O598" s="23"/>
      <c r="P598" s="39" t="str">
        <f t="shared" si="39"/>
        <v/>
      </c>
    </row>
    <row r="599" spans="6:16" x14ac:dyDescent="0.25">
      <c r="F599" s="23"/>
      <c r="G599" s="39" t="str">
        <f t="shared" si="36"/>
        <v/>
      </c>
      <c r="I599" s="23"/>
      <c r="J599" s="39" t="str">
        <f t="shared" si="37"/>
        <v/>
      </c>
      <c r="L599" s="23"/>
      <c r="M599" s="39" t="str">
        <f t="shared" si="38"/>
        <v/>
      </c>
      <c r="O599" s="23"/>
      <c r="P599" s="39" t="str">
        <f t="shared" si="39"/>
        <v/>
      </c>
    </row>
    <row r="600" spans="6:16" x14ac:dyDescent="0.25">
      <c r="F600" s="23"/>
      <c r="G600" s="39" t="str">
        <f t="shared" si="36"/>
        <v/>
      </c>
      <c r="I600" s="23"/>
      <c r="J600" s="39" t="str">
        <f t="shared" si="37"/>
        <v/>
      </c>
      <c r="L600" s="23"/>
      <c r="M600" s="39" t="str">
        <f t="shared" si="38"/>
        <v/>
      </c>
      <c r="O600" s="23"/>
      <c r="P600" s="39" t="str">
        <f t="shared" si="39"/>
        <v/>
      </c>
    </row>
    <row r="601" spans="6:16" x14ac:dyDescent="0.25">
      <c r="F601" s="23"/>
      <c r="G601" s="39" t="str">
        <f t="shared" si="36"/>
        <v/>
      </c>
      <c r="I601" s="23"/>
      <c r="J601" s="39" t="str">
        <f t="shared" si="37"/>
        <v/>
      </c>
      <c r="L601" s="23"/>
      <c r="M601" s="39" t="str">
        <f t="shared" si="38"/>
        <v/>
      </c>
      <c r="O601" s="23"/>
      <c r="P601" s="39" t="str">
        <f t="shared" si="39"/>
        <v/>
      </c>
    </row>
    <row r="602" spans="6:16" x14ac:dyDescent="0.25">
      <c r="F602" s="23"/>
      <c r="G602" s="39" t="str">
        <f t="shared" si="36"/>
        <v/>
      </c>
      <c r="I602" s="23"/>
      <c r="J602" s="39" t="str">
        <f t="shared" si="37"/>
        <v/>
      </c>
      <c r="L602" s="23"/>
      <c r="M602" s="39" t="str">
        <f t="shared" si="38"/>
        <v/>
      </c>
      <c r="O602" s="23"/>
      <c r="P602" s="39" t="str">
        <f t="shared" si="39"/>
        <v/>
      </c>
    </row>
    <row r="603" spans="6:16" x14ac:dyDescent="0.25">
      <c r="F603" s="23"/>
      <c r="G603" s="39" t="str">
        <f t="shared" si="36"/>
        <v/>
      </c>
      <c r="I603" s="23"/>
      <c r="J603" s="39" t="str">
        <f t="shared" si="37"/>
        <v/>
      </c>
      <c r="L603" s="23"/>
      <c r="M603" s="39" t="str">
        <f t="shared" si="38"/>
        <v/>
      </c>
      <c r="O603" s="23"/>
      <c r="P603" s="39" t="str">
        <f t="shared" si="39"/>
        <v/>
      </c>
    </row>
    <row r="604" spans="6:16" x14ac:dyDescent="0.25">
      <c r="F604" s="23"/>
      <c r="G604" s="39" t="str">
        <f t="shared" si="36"/>
        <v/>
      </c>
      <c r="I604" s="23"/>
      <c r="J604" s="39" t="str">
        <f t="shared" si="37"/>
        <v/>
      </c>
      <c r="L604" s="23"/>
      <c r="M604" s="39" t="str">
        <f t="shared" si="38"/>
        <v/>
      </c>
      <c r="O604" s="23"/>
      <c r="P604" s="39" t="str">
        <f t="shared" si="39"/>
        <v/>
      </c>
    </row>
    <row r="605" spans="6:16" x14ac:dyDescent="0.25">
      <c r="F605" s="23"/>
      <c r="G605" s="39" t="str">
        <f t="shared" si="36"/>
        <v/>
      </c>
      <c r="I605" s="23"/>
      <c r="J605" s="39" t="str">
        <f t="shared" si="37"/>
        <v/>
      </c>
      <c r="L605" s="23"/>
      <c r="M605" s="39" t="str">
        <f t="shared" si="38"/>
        <v/>
      </c>
      <c r="O605" s="23"/>
      <c r="P605" s="39" t="str">
        <f t="shared" si="39"/>
        <v/>
      </c>
    </row>
    <row r="606" spans="6:16" x14ac:dyDescent="0.25">
      <c r="F606" s="23"/>
      <c r="G606" s="39" t="str">
        <f t="shared" si="36"/>
        <v/>
      </c>
      <c r="I606" s="23"/>
      <c r="J606" s="39" t="str">
        <f t="shared" si="37"/>
        <v/>
      </c>
      <c r="L606" s="23"/>
      <c r="M606" s="39" t="str">
        <f t="shared" si="38"/>
        <v/>
      </c>
      <c r="O606" s="23"/>
      <c r="P606" s="39" t="str">
        <f t="shared" si="39"/>
        <v/>
      </c>
    </row>
    <row r="607" spans="6:16" x14ac:dyDescent="0.25">
      <c r="F607" s="23"/>
      <c r="G607" s="39" t="str">
        <f t="shared" si="36"/>
        <v/>
      </c>
      <c r="I607" s="23"/>
      <c r="J607" s="39" t="str">
        <f t="shared" si="37"/>
        <v/>
      </c>
      <c r="L607" s="23"/>
      <c r="M607" s="39" t="str">
        <f t="shared" si="38"/>
        <v/>
      </c>
      <c r="O607" s="23"/>
      <c r="P607" s="39" t="str">
        <f t="shared" si="39"/>
        <v/>
      </c>
    </row>
    <row r="608" spans="6:16" x14ac:dyDescent="0.25">
      <c r="F608" s="23"/>
      <c r="G608" s="39" t="str">
        <f t="shared" si="36"/>
        <v/>
      </c>
      <c r="I608" s="23"/>
      <c r="J608" s="39" t="str">
        <f t="shared" si="37"/>
        <v/>
      </c>
      <c r="L608" s="23"/>
      <c r="M608" s="39" t="str">
        <f t="shared" si="38"/>
        <v/>
      </c>
      <c r="O608" s="23"/>
      <c r="P608" s="39" t="str">
        <f t="shared" si="39"/>
        <v/>
      </c>
    </row>
    <row r="609" spans="6:16" x14ac:dyDescent="0.25">
      <c r="F609" s="23"/>
      <c r="G609" s="39" t="str">
        <f t="shared" si="36"/>
        <v/>
      </c>
      <c r="I609" s="23"/>
      <c r="J609" s="39" t="str">
        <f t="shared" si="37"/>
        <v/>
      </c>
      <c r="L609" s="23"/>
      <c r="M609" s="39" t="str">
        <f t="shared" si="38"/>
        <v/>
      </c>
      <c r="O609" s="23"/>
      <c r="P609" s="39" t="str">
        <f t="shared" si="39"/>
        <v/>
      </c>
    </row>
    <row r="610" spans="6:16" x14ac:dyDescent="0.25">
      <c r="F610" s="23"/>
      <c r="G610" s="39" t="str">
        <f t="shared" si="36"/>
        <v/>
      </c>
      <c r="I610" s="23"/>
      <c r="J610" s="39" t="str">
        <f t="shared" si="37"/>
        <v/>
      </c>
      <c r="L610" s="23"/>
      <c r="M610" s="39" t="str">
        <f t="shared" si="38"/>
        <v/>
      </c>
      <c r="O610" s="23"/>
      <c r="P610" s="39" t="str">
        <f t="shared" si="39"/>
        <v/>
      </c>
    </row>
    <row r="611" spans="6:16" x14ac:dyDescent="0.25">
      <c r="F611" s="23"/>
      <c r="G611" s="39" t="str">
        <f t="shared" si="36"/>
        <v/>
      </c>
      <c r="I611" s="23"/>
      <c r="J611" s="39" t="str">
        <f t="shared" si="37"/>
        <v/>
      </c>
      <c r="L611" s="23"/>
      <c r="M611" s="39" t="str">
        <f t="shared" si="38"/>
        <v/>
      </c>
      <c r="O611" s="23"/>
      <c r="P611" s="39" t="str">
        <f t="shared" si="39"/>
        <v/>
      </c>
    </row>
    <row r="612" spans="6:16" x14ac:dyDescent="0.25">
      <c r="F612" s="23"/>
      <c r="G612" s="39" t="str">
        <f t="shared" si="36"/>
        <v/>
      </c>
      <c r="I612" s="23"/>
      <c r="J612" s="39" t="str">
        <f t="shared" si="37"/>
        <v/>
      </c>
      <c r="L612" s="23"/>
      <c r="M612" s="39" t="str">
        <f t="shared" si="38"/>
        <v/>
      </c>
      <c r="O612" s="23"/>
      <c r="P612" s="39" t="str">
        <f t="shared" si="39"/>
        <v/>
      </c>
    </row>
    <row r="613" spans="6:16" x14ac:dyDescent="0.25">
      <c r="F613" s="23"/>
      <c r="G613" s="39" t="str">
        <f t="shared" si="36"/>
        <v/>
      </c>
      <c r="I613" s="23"/>
      <c r="J613" s="39" t="str">
        <f t="shared" si="37"/>
        <v/>
      </c>
      <c r="L613" s="23"/>
      <c r="M613" s="39" t="str">
        <f t="shared" si="38"/>
        <v/>
      </c>
      <c r="O613" s="23"/>
      <c r="P613" s="39" t="str">
        <f t="shared" si="39"/>
        <v/>
      </c>
    </row>
    <row r="614" spans="6:16" x14ac:dyDescent="0.25">
      <c r="F614" s="23"/>
      <c r="G614" s="39" t="str">
        <f t="shared" si="36"/>
        <v/>
      </c>
      <c r="I614" s="23"/>
      <c r="J614" s="39" t="str">
        <f t="shared" si="37"/>
        <v/>
      </c>
      <c r="L614" s="23"/>
      <c r="M614" s="39" t="str">
        <f t="shared" si="38"/>
        <v/>
      </c>
      <c r="O614" s="23"/>
      <c r="P614" s="39" t="str">
        <f t="shared" si="39"/>
        <v/>
      </c>
    </row>
    <row r="615" spans="6:16" x14ac:dyDescent="0.25">
      <c r="F615" s="23"/>
      <c r="G615" s="39" t="str">
        <f t="shared" si="36"/>
        <v/>
      </c>
      <c r="I615" s="23"/>
      <c r="J615" s="39" t="str">
        <f t="shared" si="37"/>
        <v/>
      </c>
      <c r="L615" s="23"/>
      <c r="M615" s="39" t="str">
        <f t="shared" si="38"/>
        <v/>
      </c>
      <c r="O615" s="23"/>
      <c r="P615" s="39" t="str">
        <f t="shared" si="39"/>
        <v/>
      </c>
    </row>
    <row r="616" spans="6:16" x14ac:dyDescent="0.25">
      <c r="F616" s="23"/>
      <c r="G616" s="39" t="str">
        <f t="shared" si="36"/>
        <v/>
      </c>
      <c r="I616" s="23"/>
      <c r="J616" s="39" t="str">
        <f t="shared" si="37"/>
        <v/>
      </c>
      <c r="L616" s="23"/>
      <c r="M616" s="39" t="str">
        <f t="shared" si="38"/>
        <v/>
      </c>
      <c r="O616" s="23"/>
      <c r="P616" s="39" t="str">
        <f t="shared" si="39"/>
        <v/>
      </c>
    </row>
    <row r="617" spans="6:16" x14ac:dyDescent="0.25">
      <c r="F617" s="23"/>
      <c r="G617" s="39" t="str">
        <f t="shared" si="36"/>
        <v/>
      </c>
      <c r="I617" s="23"/>
      <c r="J617" s="39" t="str">
        <f t="shared" si="37"/>
        <v/>
      </c>
      <c r="L617" s="23"/>
      <c r="M617" s="39" t="str">
        <f t="shared" si="38"/>
        <v/>
      </c>
      <c r="O617" s="23"/>
      <c r="P617" s="39" t="str">
        <f t="shared" si="39"/>
        <v/>
      </c>
    </row>
    <row r="618" spans="6:16" x14ac:dyDescent="0.25">
      <c r="F618" s="23"/>
      <c r="G618" s="39" t="str">
        <f t="shared" si="36"/>
        <v/>
      </c>
      <c r="I618" s="23"/>
      <c r="J618" s="39" t="str">
        <f t="shared" si="37"/>
        <v/>
      </c>
      <c r="L618" s="23"/>
      <c r="M618" s="39" t="str">
        <f t="shared" si="38"/>
        <v/>
      </c>
      <c r="O618" s="23"/>
      <c r="P618" s="39" t="str">
        <f t="shared" si="39"/>
        <v/>
      </c>
    </row>
    <row r="619" spans="6:16" x14ac:dyDescent="0.25">
      <c r="F619" s="23"/>
      <c r="G619" s="39" t="str">
        <f t="shared" si="36"/>
        <v/>
      </c>
      <c r="I619" s="23"/>
      <c r="J619" s="39" t="str">
        <f t="shared" si="37"/>
        <v/>
      </c>
      <c r="L619" s="23"/>
      <c r="M619" s="39" t="str">
        <f t="shared" si="38"/>
        <v/>
      </c>
      <c r="O619" s="23"/>
      <c r="P619" s="39" t="str">
        <f t="shared" si="39"/>
        <v/>
      </c>
    </row>
    <row r="620" spans="6:16" x14ac:dyDescent="0.25">
      <c r="F620" s="23"/>
      <c r="G620" s="39" t="str">
        <f t="shared" si="36"/>
        <v/>
      </c>
      <c r="I620" s="23"/>
      <c r="J620" s="39" t="str">
        <f t="shared" si="37"/>
        <v/>
      </c>
      <c r="L620" s="23"/>
      <c r="M620" s="39" t="str">
        <f t="shared" si="38"/>
        <v/>
      </c>
      <c r="O620" s="23"/>
      <c r="P620" s="39" t="str">
        <f t="shared" si="39"/>
        <v/>
      </c>
    </row>
    <row r="621" spans="6:16" x14ac:dyDescent="0.25">
      <c r="F621" s="23"/>
      <c r="G621" s="39" t="str">
        <f t="shared" si="36"/>
        <v/>
      </c>
      <c r="I621" s="23"/>
      <c r="J621" s="39" t="str">
        <f t="shared" si="37"/>
        <v/>
      </c>
      <c r="L621" s="23"/>
      <c r="M621" s="39" t="str">
        <f t="shared" si="38"/>
        <v/>
      </c>
      <c r="O621" s="23"/>
      <c r="P621" s="39" t="str">
        <f t="shared" si="39"/>
        <v/>
      </c>
    </row>
    <row r="622" spans="6:16" x14ac:dyDescent="0.25">
      <c r="F622" s="23"/>
      <c r="G622" s="39" t="str">
        <f t="shared" si="36"/>
        <v/>
      </c>
      <c r="I622" s="23"/>
      <c r="J622" s="39" t="str">
        <f t="shared" si="37"/>
        <v/>
      </c>
      <c r="L622" s="23"/>
      <c r="M622" s="39" t="str">
        <f t="shared" si="38"/>
        <v/>
      </c>
      <c r="O622" s="23"/>
      <c r="P622" s="39" t="str">
        <f t="shared" si="39"/>
        <v/>
      </c>
    </row>
    <row r="623" spans="6:16" x14ac:dyDescent="0.25">
      <c r="F623" s="23"/>
      <c r="G623" s="39" t="str">
        <f t="shared" si="36"/>
        <v/>
      </c>
      <c r="I623" s="23"/>
      <c r="J623" s="39" t="str">
        <f t="shared" si="37"/>
        <v/>
      </c>
      <c r="L623" s="23"/>
      <c r="M623" s="39" t="str">
        <f t="shared" si="38"/>
        <v/>
      </c>
      <c r="O623" s="23"/>
      <c r="P623" s="39" t="str">
        <f t="shared" si="39"/>
        <v/>
      </c>
    </row>
    <row r="624" spans="6:16" x14ac:dyDescent="0.25">
      <c r="F624" s="23"/>
      <c r="G624" s="39" t="str">
        <f t="shared" si="36"/>
        <v/>
      </c>
      <c r="I624" s="23"/>
      <c r="J624" s="39" t="str">
        <f t="shared" si="37"/>
        <v/>
      </c>
      <c r="L624" s="23"/>
      <c r="M624" s="39" t="str">
        <f t="shared" si="38"/>
        <v/>
      </c>
      <c r="O624" s="23"/>
      <c r="P624" s="39" t="str">
        <f t="shared" si="39"/>
        <v/>
      </c>
    </row>
    <row r="625" spans="6:16" x14ac:dyDescent="0.25">
      <c r="F625" s="23"/>
      <c r="G625" s="39" t="str">
        <f t="shared" si="36"/>
        <v/>
      </c>
      <c r="I625" s="23"/>
      <c r="J625" s="39" t="str">
        <f t="shared" si="37"/>
        <v/>
      </c>
      <c r="L625" s="23"/>
      <c r="M625" s="39" t="str">
        <f t="shared" si="38"/>
        <v/>
      </c>
      <c r="O625" s="23"/>
      <c r="P625" s="39" t="str">
        <f t="shared" si="39"/>
        <v/>
      </c>
    </row>
    <row r="626" spans="6:16" x14ac:dyDescent="0.25">
      <c r="F626" s="23"/>
      <c r="G626" s="39" t="str">
        <f t="shared" si="36"/>
        <v/>
      </c>
      <c r="I626" s="23"/>
      <c r="J626" s="39" t="str">
        <f t="shared" si="37"/>
        <v/>
      </c>
      <c r="L626" s="23"/>
      <c r="M626" s="39" t="str">
        <f t="shared" si="38"/>
        <v/>
      </c>
      <c r="O626" s="23"/>
      <c r="P626" s="39" t="str">
        <f t="shared" si="39"/>
        <v/>
      </c>
    </row>
    <row r="627" spans="6:16" x14ac:dyDescent="0.25">
      <c r="F627" s="23"/>
      <c r="G627" s="39" t="str">
        <f t="shared" si="36"/>
        <v/>
      </c>
      <c r="I627" s="23"/>
      <c r="J627" s="39" t="str">
        <f t="shared" si="37"/>
        <v/>
      </c>
      <c r="L627" s="23"/>
      <c r="M627" s="39" t="str">
        <f t="shared" si="38"/>
        <v/>
      </c>
      <c r="O627" s="23"/>
      <c r="P627" s="39" t="str">
        <f t="shared" si="39"/>
        <v/>
      </c>
    </row>
    <row r="628" spans="6:16" x14ac:dyDescent="0.25">
      <c r="F628" s="23"/>
      <c r="G628" s="39" t="str">
        <f t="shared" si="36"/>
        <v/>
      </c>
      <c r="I628" s="23"/>
      <c r="J628" s="39" t="str">
        <f t="shared" si="37"/>
        <v/>
      </c>
      <c r="L628" s="23"/>
      <c r="M628" s="39" t="str">
        <f t="shared" si="38"/>
        <v/>
      </c>
      <c r="O628" s="23"/>
      <c r="P628" s="39" t="str">
        <f t="shared" si="39"/>
        <v/>
      </c>
    </row>
    <row r="629" spans="6:16" x14ac:dyDescent="0.25">
      <c r="F629" s="23"/>
      <c r="G629" s="39" t="str">
        <f t="shared" si="36"/>
        <v/>
      </c>
      <c r="I629" s="23"/>
      <c r="J629" s="39" t="str">
        <f t="shared" si="37"/>
        <v/>
      </c>
      <c r="L629" s="23"/>
      <c r="M629" s="39" t="str">
        <f t="shared" si="38"/>
        <v/>
      </c>
      <c r="O629" s="23"/>
      <c r="P629" s="39" t="str">
        <f t="shared" si="39"/>
        <v/>
      </c>
    </row>
    <row r="630" spans="6:16" x14ac:dyDescent="0.25">
      <c r="F630" s="23"/>
      <c r="G630" s="39" t="str">
        <f t="shared" si="36"/>
        <v/>
      </c>
      <c r="I630" s="23"/>
      <c r="J630" s="39" t="str">
        <f t="shared" si="37"/>
        <v/>
      </c>
      <c r="L630" s="23"/>
      <c r="M630" s="39" t="str">
        <f t="shared" si="38"/>
        <v/>
      </c>
      <c r="O630" s="23"/>
      <c r="P630" s="39" t="str">
        <f t="shared" si="39"/>
        <v/>
      </c>
    </row>
    <row r="631" spans="6:16" x14ac:dyDescent="0.25">
      <c r="F631" s="23"/>
      <c r="G631" s="39" t="str">
        <f t="shared" si="36"/>
        <v/>
      </c>
      <c r="I631" s="23"/>
      <c r="J631" s="39" t="str">
        <f t="shared" si="37"/>
        <v/>
      </c>
      <c r="L631" s="23"/>
      <c r="M631" s="39" t="str">
        <f t="shared" si="38"/>
        <v/>
      </c>
      <c r="O631" s="23"/>
      <c r="P631" s="39" t="str">
        <f t="shared" si="39"/>
        <v/>
      </c>
    </row>
    <row r="632" spans="6:16" x14ac:dyDescent="0.25">
      <c r="F632" s="23"/>
      <c r="G632" s="39" t="str">
        <f t="shared" si="36"/>
        <v/>
      </c>
      <c r="I632" s="23"/>
      <c r="J632" s="39" t="str">
        <f t="shared" si="37"/>
        <v/>
      </c>
      <c r="L632" s="23"/>
      <c r="M632" s="39" t="str">
        <f t="shared" si="38"/>
        <v/>
      </c>
      <c r="O632" s="23"/>
      <c r="P632" s="39" t="str">
        <f t="shared" si="39"/>
        <v/>
      </c>
    </row>
    <row r="633" spans="6:16" x14ac:dyDescent="0.25">
      <c r="F633" s="23"/>
      <c r="G633" s="39" t="str">
        <f t="shared" si="36"/>
        <v/>
      </c>
      <c r="I633" s="23"/>
      <c r="J633" s="39" t="str">
        <f t="shared" si="37"/>
        <v/>
      </c>
      <c r="L633" s="23"/>
      <c r="M633" s="39" t="str">
        <f t="shared" si="38"/>
        <v/>
      </c>
      <c r="O633" s="23"/>
      <c r="P633" s="39" t="str">
        <f t="shared" si="39"/>
        <v/>
      </c>
    </row>
    <row r="634" spans="6:16" x14ac:dyDescent="0.25">
      <c r="F634" s="23"/>
      <c r="G634" s="39" t="str">
        <f t="shared" si="36"/>
        <v/>
      </c>
      <c r="I634" s="23"/>
      <c r="J634" s="39" t="str">
        <f t="shared" si="37"/>
        <v/>
      </c>
      <c r="L634" s="23"/>
      <c r="M634" s="39" t="str">
        <f t="shared" si="38"/>
        <v/>
      </c>
      <c r="O634" s="23"/>
      <c r="P634" s="39" t="str">
        <f t="shared" si="39"/>
        <v/>
      </c>
    </row>
    <row r="635" spans="6:16" x14ac:dyDescent="0.25">
      <c r="F635" s="23"/>
      <c r="G635" s="39" t="str">
        <f t="shared" si="36"/>
        <v/>
      </c>
      <c r="I635" s="23"/>
      <c r="J635" s="39" t="str">
        <f t="shared" si="37"/>
        <v/>
      </c>
      <c r="L635" s="23"/>
      <c r="M635" s="39" t="str">
        <f t="shared" si="38"/>
        <v/>
      </c>
      <c r="O635" s="23"/>
      <c r="P635" s="39" t="str">
        <f t="shared" si="39"/>
        <v/>
      </c>
    </row>
    <row r="636" spans="6:16" x14ac:dyDescent="0.25">
      <c r="F636" s="23"/>
      <c r="G636" s="39" t="str">
        <f t="shared" si="36"/>
        <v/>
      </c>
      <c r="I636" s="23"/>
      <c r="J636" s="39" t="str">
        <f t="shared" si="37"/>
        <v/>
      </c>
      <c r="L636" s="23"/>
      <c r="M636" s="39" t="str">
        <f t="shared" si="38"/>
        <v/>
      </c>
      <c r="O636" s="23"/>
      <c r="P636" s="39" t="str">
        <f t="shared" si="39"/>
        <v/>
      </c>
    </row>
    <row r="637" spans="6:16" x14ac:dyDescent="0.25">
      <c r="F637" s="23"/>
      <c r="G637" s="39" t="str">
        <f t="shared" si="36"/>
        <v/>
      </c>
      <c r="I637" s="23"/>
      <c r="J637" s="39" t="str">
        <f t="shared" si="37"/>
        <v/>
      </c>
      <c r="L637" s="23"/>
      <c r="M637" s="39" t="str">
        <f t="shared" si="38"/>
        <v/>
      </c>
      <c r="O637" s="23"/>
      <c r="P637" s="39" t="str">
        <f t="shared" si="39"/>
        <v/>
      </c>
    </row>
    <row r="638" spans="6:16" x14ac:dyDescent="0.25">
      <c r="F638" s="23"/>
      <c r="G638" s="39" t="str">
        <f t="shared" si="36"/>
        <v/>
      </c>
      <c r="I638" s="23"/>
      <c r="J638" s="39" t="str">
        <f t="shared" si="37"/>
        <v/>
      </c>
      <c r="L638" s="23"/>
      <c r="M638" s="39" t="str">
        <f t="shared" si="38"/>
        <v/>
      </c>
      <c r="O638" s="23"/>
      <c r="P638" s="39" t="str">
        <f t="shared" si="39"/>
        <v/>
      </c>
    </row>
    <row r="639" spans="6:16" x14ac:dyDescent="0.25">
      <c r="F639" s="23"/>
      <c r="G639" s="39" t="str">
        <f t="shared" si="36"/>
        <v/>
      </c>
      <c r="I639" s="23"/>
      <c r="J639" s="39" t="str">
        <f t="shared" si="37"/>
        <v/>
      </c>
      <c r="L639" s="23"/>
      <c r="M639" s="39" t="str">
        <f t="shared" si="38"/>
        <v/>
      </c>
      <c r="O639" s="23"/>
      <c r="P639" s="39" t="str">
        <f t="shared" si="39"/>
        <v/>
      </c>
    </row>
    <row r="640" spans="6:16" x14ac:dyDescent="0.25">
      <c r="F640" s="23"/>
      <c r="G640" s="39" t="str">
        <f t="shared" si="36"/>
        <v/>
      </c>
      <c r="I640" s="23"/>
      <c r="J640" s="39" t="str">
        <f t="shared" si="37"/>
        <v/>
      </c>
      <c r="L640" s="23"/>
      <c r="M640" s="39" t="str">
        <f t="shared" si="38"/>
        <v/>
      </c>
      <c r="O640" s="23"/>
      <c r="P640" s="39" t="str">
        <f t="shared" si="39"/>
        <v/>
      </c>
    </row>
    <row r="641" spans="6:16" x14ac:dyDescent="0.25">
      <c r="F641" s="23"/>
      <c r="G641" s="39" t="str">
        <f t="shared" si="36"/>
        <v/>
      </c>
      <c r="I641" s="23"/>
      <c r="J641" s="39" t="str">
        <f t="shared" si="37"/>
        <v/>
      </c>
      <c r="L641" s="23"/>
      <c r="M641" s="39" t="str">
        <f t="shared" si="38"/>
        <v/>
      </c>
      <c r="O641" s="23"/>
      <c r="P641" s="39" t="str">
        <f t="shared" si="39"/>
        <v/>
      </c>
    </row>
    <row r="642" spans="6:16" x14ac:dyDescent="0.25">
      <c r="F642" s="23"/>
      <c r="G642" s="39" t="str">
        <f t="shared" si="36"/>
        <v/>
      </c>
      <c r="I642" s="23"/>
      <c r="J642" s="39" t="str">
        <f t="shared" si="37"/>
        <v/>
      </c>
      <c r="L642" s="23"/>
      <c r="M642" s="39" t="str">
        <f t="shared" si="38"/>
        <v/>
      </c>
      <c r="O642" s="23"/>
      <c r="P642" s="39" t="str">
        <f t="shared" si="39"/>
        <v/>
      </c>
    </row>
    <row r="643" spans="6:16" x14ac:dyDescent="0.25">
      <c r="F643" s="23"/>
      <c r="G643" s="39" t="str">
        <f t="shared" si="36"/>
        <v/>
      </c>
      <c r="I643" s="23"/>
      <c r="J643" s="39" t="str">
        <f t="shared" si="37"/>
        <v/>
      </c>
      <c r="L643" s="23"/>
      <c r="M643" s="39" t="str">
        <f t="shared" si="38"/>
        <v/>
      </c>
      <c r="O643" s="23"/>
      <c r="P643" s="39" t="str">
        <f t="shared" si="39"/>
        <v/>
      </c>
    </row>
    <row r="644" spans="6:16" x14ac:dyDescent="0.25">
      <c r="F644" s="23"/>
      <c r="G644" s="39" t="str">
        <f t="shared" si="36"/>
        <v/>
      </c>
      <c r="I644" s="23"/>
      <c r="J644" s="39" t="str">
        <f t="shared" si="37"/>
        <v/>
      </c>
      <c r="L644" s="23"/>
      <c r="M644" s="39" t="str">
        <f t="shared" si="38"/>
        <v/>
      </c>
      <c r="O644" s="23"/>
      <c r="P644" s="39" t="str">
        <f t="shared" si="39"/>
        <v/>
      </c>
    </row>
    <row r="645" spans="6:16" x14ac:dyDescent="0.25">
      <c r="F645" s="23"/>
      <c r="G645" s="39" t="str">
        <f t="shared" si="36"/>
        <v/>
      </c>
      <c r="I645" s="23"/>
      <c r="J645" s="39" t="str">
        <f t="shared" si="37"/>
        <v/>
      </c>
      <c r="L645" s="23"/>
      <c r="M645" s="39" t="str">
        <f t="shared" si="38"/>
        <v/>
      </c>
      <c r="O645" s="23"/>
      <c r="P645" s="39" t="str">
        <f t="shared" si="39"/>
        <v/>
      </c>
    </row>
    <row r="646" spans="6:16" x14ac:dyDescent="0.25">
      <c r="F646" s="23"/>
      <c r="G646" s="39" t="str">
        <f t="shared" si="36"/>
        <v/>
      </c>
      <c r="I646" s="23"/>
      <c r="J646" s="39" t="str">
        <f t="shared" si="37"/>
        <v/>
      </c>
      <c r="L646" s="23"/>
      <c r="M646" s="39" t="str">
        <f t="shared" si="38"/>
        <v/>
      </c>
      <c r="O646" s="23"/>
      <c r="P646" s="39" t="str">
        <f t="shared" si="39"/>
        <v/>
      </c>
    </row>
    <row r="647" spans="6:16" x14ac:dyDescent="0.25">
      <c r="F647" s="23"/>
      <c r="G647" s="39" t="str">
        <f t="shared" si="36"/>
        <v/>
      </c>
      <c r="I647" s="23"/>
      <c r="J647" s="39" t="str">
        <f t="shared" si="37"/>
        <v/>
      </c>
      <c r="L647" s="23"/>
      <c r="M647" s="39" t="str">
        <f t="shared" si="38"/>
        <v/>
      </c>
      <c r="O647" s="23"/>
      <c r="P647" s="39" t="str">
        <f t="shared" si="39"/>
        <v/>
      </c>
    </row>
    <row r="648" spans="6:16" x14ac:dyDescent="0.25">
      <c r="F648" s="23"/>
      <c r="G648" s="39" t="str">
        <f t="shared" si="36"/>
        <v/>
      </c>
      <c r="I648" s="23"/>
      <c r="J648" s="39" t="str">
        <f t="shared" si="37"/>
        <v/>
      </c>
      <c r="L648" s="23"/>
      <c r="M648" s="39" t="str">
        <f t="shared" si="38"/>
        <v/>
      </c>
      <c r="O648" s="23"/>
      <c r="P648" s="39" t="str">
        <f t="shared" si="39"/>
        <v/>
      </c>
    </row>
    <row r="649" spans="6:16" x14ac:dyDescent="0.25">
      <c r="F649" s="23"/>
      <c r="G649" s="39" t="str">
        <f t="shared" si="36"/>
        <v/>
      </c>
      <c r="I649" s="23"/>
      <c r="J649" s="39" t="str">
        <f t="shared" si="37"/>
        <v/>
      </c>
      <c r="L649" s="23"/>
      <c r="M649" s="39" t="str">
        <f t="shared" si="38"/>
        <v/>
      </c>
      <c r="O649" s="23"/>
      <c r="P649" s="39" t="str">
        <f t="shared" si="39"/>
        <v/>
      </c>
    </row>
    <row r="650" spans="6:16" x14ac:dyDescent="0.25">
      <c r="F650" s="23"/>
      <c r="G650" s="39" t="str">
        <f t="shared" si="36"/>
        <v/>
      </c>
      <c r="I650" s="23"/>
      <c r="J650" s="39" t="str">
        <f t="shared" si="37"/>
        <v/>
      </c>
      <c r="L650" s="23"/>
      <c r="M650" s="39" t="str">
        <f t="shared" si="38"/>
        <v/>
      </c>
      <c r="O650" s="23"/>
      <c r="P650" s="39" t="str">
        <f t="shared" si="39"/>
        <v/>
      </c>
    </row>
    <row r="651" spans="6:16" x14ac:dyDescent="0.25">
      <c r="F651" s="23"/>
      <c r="G651" s="39" t="str">
        <f t="shared" si="36"/>
        <v/>
      </c>
      <c r="I651" s="23"/>
      <c r="J651" s="39" t="str">
        <f t="shared" si="37"/>
        <v/>
      </c>
      <c r="L651" s="23"/>
      <c r="M651" s="39" t="str">
        <f t="shared" si="38"/>
        <v/>
      </c>
      <c r="O651" s="23"/>
      <c r="P651" s="39" t="str">
        <f t="shared" si="39"/>
        <v/>
      </c>
    </row>
    <row r="652" spans="6:16" x14ac:dyDescent="0.25">
      <c r="F652" s="23"/>
      <c r="G652" s="39" t="str">
        <f t="shared" si="36"/>
        <v/>
      </c>
      <c r="I652" s="23"/>
      <c r="J652" s="39" t="str">
        <f t="shared" si="37"/>
        <v/>
      </c>
      <c r="L652" s="23"/>
      <c r="M652" s="39" t="str">
        <f t="shared" si="38"/>
        <v/>
      </c>
      <c r="O652" s="23"/>
      <c r="P652" s="39" t="str">
        <f t="shared" si="39"/>
        <v/>
      </c>
    </row>
    <row r="653" spans="6:16" x14ac:dyDescent="0.25">
      <c r="F653" s="23"/>
      <c r="G653" s="39" t="str">
        <f t="shared" si="36"/>
        <v/>
      </c>
      <c r="I653" s="23"/>
      <c r="J653" s="39" t="str">
        <f t="shared" si="37"/>
        <v/>
      </c>
      <c r="L653" s="23"/>
      <c r="M653" s="39" t="str">
        <f t="shared" si="38"/>
        <v/>
      </c>
      <c r="O653" s="23"/>
      <c r="P653" s="39" t="str">
        <f t="shared" si="39"/>
        <v/>
      </c>
    </row>
    <row r="654" spans="6:16" x14ac:dyDescent="0.25">
      <c r="F654" s="23"/>
      <c r="G654" s="39" t="str">
        <f t="shared" si="36"/>
        <v/>
      </c>
      <c r="I654" s="23"/>
      <c r="J654" s="39" t="str">
        <f t="shared" si="37"/>
        <v/>
      </c>
      <c r="L654" s="23"/>
      <c r="M654" s="39" t="str">
        <f t="shared" si="38"/>
        <v/>
      </c>
      <c r="O654" s="23"/>
      <c r="P654" s="39" t="str">
        <f t="shared" si="39"/>
        <v/>
      </c>
    </row>
    <row r="655" spans="6:16" x14ac:dyDescent="0.25">
      <c r="F655" s="23"/>
      <c r="G655" s="39" t="str">
        <f t="shared" ref="G655:G718" si="40">IF(F655="","",F655*0.04)</f>
        <v/>
      </c>
      <c r="I655" s="23"/>
      <c r="J655" s="39" t="str">
        <f t="shared" ref="J655:J718" si="41">IF(I655="","",I655*0.04)</f>
        <v/>
      </c>
      <c r="L655" s="23"/>
      <c r="M655" s="39" t="str">
        <f t="shared" ref="M655:M718" si="42">IF(L655="","",L655*0.04)</f>
        <v/>
      </c>
      <c r="O655" s="23"/>
      <c r="P655" s="39" t="str">
        <f t="shared" ref="P655:P718" si="43">IF(O655="","",O655*0.04)</f>
        <v/>
      </c>
    </row>
    <row r="656" spans="6:16" x14ac:dyDescent="0.25">
      <c r="F656" s="23"/>
      <c r="G656" s="39" t="str">
        <f t="shared" si="40"/>
        <v/>
      </c>
      <c r="I656" s="23"/>
      <c r="J656" s="39" t="str">
        <f t="shared" si="41"/>
        <v/>
      </c>
      <c r="L656" s="23"/>
      <c r="M656" s="39" t="str">
        <f t="shared" si="42"/>
        <v/>
      </c>
      <c r="O656" s="23"/>
      <c r="P656" s="39" t="str">
        <f t="shared" si="43"/>
        <v/>
      </c>
    </row>
    <row r="657" spans="6:16" x14ac:dyDescent="0.25">
      <c r="F657" s="23"/>
      <c r="G657" s="39" t="str">
        <f t="shared" si="40"/>
        <v/>
      </c>
      <c r="I657" s="23"/>
      <c r="J657" s="39" t="str">
        <f t="shared" si="41"/>
        <v/>
      </c>
      <c r="L657" s="23"/>
      <c r="M657" s="39" t="str">
        <f t="shared" si="42"/>
        <v/>
      </c>
      <c r="O657" s="23"/>
      <c r="P657" s="39" t="str">
        <f t="shared" si="43"/>
        <v/>
      </c>
    </row>
    <row r="658" spans="6:16" x14ac:dyDescent="0.25">
      <c r="F658" s="23"/>
      <c r="G658" s="39" t="str">
        <f t="shared" si="40"/>
        <v/>
      </c>
      <c r="I658" s="23"/>
      <c r="J658" s="39" t="str">
        <f t="shared" si="41"/>
        <v/>
      </c>
      <c r="L658" s="23"/>
      <c r="M658" s="39" t="str">
        <f t="shared" si="42"/>
        <v/>
      </c>
      <c r="O658" s="23"/>
      <c r="P658" s="39" t="str">
        <f t="shared" si="43"/>
        <v/>
      </c>
    </row>
    <row r="659" spans="6:16" x14ac:dyDescent="0.25">
      <c r="F659" s="23"/>
      <c r="G659" s="39" t="str">
        <f t="shared" si="40"/>
        <v/>
      </c>
      <c r="I659" s="23"/>
      <c r="J659" s="39" t="str">
        <f t="shared" si="41"/>
        <v/>
      </c>
      <c r="L659" s="23"/>
      <c r="M659" s="39" t="str">
        <f t="shared" si="42"/>
        <v/>
      </c>
      <c r="O659" s="23"/>
      <c r="P659" s="39" t="str">
        <f t="shared" si="43"/>
        <v/>
      </c>
    </row>
    <row r="660" spans="6:16" x14ac:dyDescent="0.25">
      <c r="F660" s="23"/>
      <c r="G660" s="39" t="str">
        <f t="shared" si="40"/>
        <v/>
      </c>
      <c r="I660" s="23"/>
      <c r="J660" s="39" t="str">
        <f t="shared" si="41"/>
        <v/>
      </c>
      <c r="L660" s="23"/>
      <c r="M660" s="39" t="str">
        <f t="shared" si="42"/>
        <v/>
      </c>
      <c r="O660" s="23"/>
      <c r="P660" s="39" t="str">
        <f t="shared" si="43"/>
        <v/>
      </c>
    </row>
    <row r="661" spans="6:16" x14ac:dyDescent="0.25">
      <c r="F661" s="23"/>
      <c r="G661" s="39" t="str">
        <f t="shared" si="40"/>
        <v/>
      </c>
      <c r="I661" s="23"/>
      <c r="J661" s="39" t="str">
        <f t="shared" si="41"/>
        <v/>
      </c>
      <c r="L661" s="23"/>
      <c r="M661" s="39" t="str">
        <f t="shared" si="42"/>
        <v/>
      </c>
      <c r="O661" s="23"/>
      <c r="P661" s="39" t="str">
        <f t="shared" si="43"/>
        <v/>
      </c>
    </row>
    <row r="662" spans="6:16" x14ac:dyDescent="0.25">
      <c r="F662" s="23"/>
      <c r="G662" s="39" t="str">
        <f t="shared" si="40"/>
        <v/>
      </c>
      <c r="I662" s="23"/>
      <c r="J662" s="39" t="str">
        <f t="shared" si="41"/>
        <v/>
      </c>
      <c r="L662" s="23"/>
      <c r="M662" s="39" t="str">
        <f t="shared" si="42"/>
        <v/>
      </c>
      <c r="O662" s="23"/>
      <c r="P662" s="39" t="str">
        <f t="shared" si="43"/>
        <v/>
      </c>
    </row>
    <row r="663" spans="6:16" x14ac:dyDescent="0.25">
      <c r="F663" s="23"/>
      <c r="G663" s="39" t="str">
        <f t="shared" si="40"/>
        <v/>
      </c>
      <c r="I663" s="23"/>
      <c r="J663" s="39" t="str">
        <f t="shared" si="41"/>
        <v/>
      </c>
      <c r="L663" s="23"/>
      <c r="M663" s="39" t="str">
        <f t="shared" si="42"/>
        <v/>
      </c>
      <c r="O663" s="23"/>
      <c r="P663" s="39" t="str">
        <f t="shared" si="43"/>
        <v/>
      </c>
    </row>
    <row r="664" spans="6:16" x14ac:dyDescent="0.25">
      <c r="F664" s="23"/>
      <c r="G664" s="39" t="str">
        <f t="shared" si="40"/>
        <v/>
      </c>
      <c r="I664" s="23"/>
      <c r="J664" s="39" t="str">
        <f t="shared" si="41"/>
        <v/>
      </c>
      <c r="L664" s="23"/>
      <c r="M664" s="39" t="str">
        <f t="shared" si="42"/>
        <v/>
      </c>
      <c r="O664" s="23"/>
      <c r="P664" s="39" t="str">
        <f t="shared" si="43"/>
        <v/>
      </c>
    </row>
    <row r="665" spans="6:16" x14ac:dyDescent="0.25">
      <c r="F665" s="23"/>
      <c r="G665" s="39" t="str">
        <f t="shared" si="40"/>
        <v/>
      </c>
      <c r="I665" s="23"/>
      <c r="J665" s="39" t="str">
        <f t="shared" si="41"/>
        <v/>
      </c>
      <c r="L665" s="23"/>
      <c r="M665" s="39" t="str">
        <f t="shared" si="42"/>
        <v/>
      </c>
      <c r="O665" s="23"/>
      <c r="P665" s="39" t="str">
        <f t="shared" si="43"/>
        <v/>
      </c>
    </row>
    <row r="666" spans="6:16" x14ac:dyDescent="0.25">
      <c r="F666" s="23"/>
      <c r="G666" s="39" t="str">
        <f t="shared" si="40"/>
        <v/>
      </c>
      <c r="I666" s="23"/>
      <c r="J666" s="39" t="str">
        <f t="shared" si="41"/>
        <v/>
      </c>
      <c r="L666" s="23"/>
      <c r="M666" s="39" t="str">
        <f t="shared" si="42"/>
        <v/>
      </c>
      <c r="O666" s="23"/>
      <c r="P666" s="39" t="str">
        <f t="shared" si="43"/>
        <v/>
      </c>
    </row>
    <row r="667" spans="6:16" x14ac:dyDescent="0.25">
      <c r="F667" s="23"/>
      <c r="G667" s="39" t="str">
        <f t="shared" si="40"/>
        <v/>
      </c>
      <c r="I667" s="23"/>
      <c r="J667" s="39" t="str">
        <f t="shared" si="41"/>
        <v/>
      </c>
      <c r="L667" s="23"/>
      <c r="M667" s="39" t="str">
        <f t="shared" si="42"/>
        <v/>
      </c>
      <c r="O667" s="23"/>
      <c r="P667" s="39" t="str">
        <f t="shared" si="43"/>
        <v/>
      </c>
    </row>
    <row r="668" spans="6:16" x14ac:dyDescent="0.25">
      <c r="F668" s="23"/>
      <c r="G668" s="39" t="str">
        <f t="shared" si="40"/>
        <v/>
      </c>
      <c r="I668" s="23"/>
      <c r="J668" s="39" t="str">
        <f t="shared" si="41"/>
        <v/>
      </c>
      <c r="L668" s="23"/>
      <c r="M668" s="39" t="str">
        <f t="shared" si="42"/>
        <v/>
      </c>
      <c r="O668" s="23"/>
      <c r="P668" s="39" t="str">
        <f t="shared" si="43"/>
        <v/>
      </c>
    </row>
    <row r="669" spans="6:16" x14ac:dyDescent="0.25">
      <c r="F669" s="23"/>
      <c r="G669" s="39" t="str">
        <f t="shared" si="40"/>
        <v/>
      </c>
      <c r="I669" s="23"/>
      <c r="J669" s="39" t="str">
        <f t="shared" si="41"/>
        <v/>
      </c>
      <c r="L669" s="23"/>
      <c r="M669" s="39" t="str">
        <f t="shared" si="42"/>
        <v/>
      </c>
      <c r="O669" s="23"/>
      <c r="P669" s="39" t="str">
        <f t="shared" si="43"/>
        <v/>
      </c>
    </row>
    <row r="670" spans="6:16" x14ac:dyDescent="0.25">
      <c r="F670" s="23"/>
      <c r="G670" s="39" t="str">
        <f t="shared" si="40"/>
        <v/>
      </c>
      <c r="I670" s="23"/>
      <c r="J670" s="39" t="str">
        <f t="shared" si="41"/>
        <v/>
      </c>
      <c r="L670" s="23"/>
      <c r="M670" s="39" t="str">
        <f t="shared" si="42"/>
        <v/>
      </c>
      <c r="O670" s="23"/>
      <c r="P670" s="39" t="str">
        <f t="shared" si="43"/>
        <v/>
      </c>
    </row>
    <row r="671" spans="6:16" x14ac:dyDescent="0.25">
      <c r="F671" s="23"/>
      <c r="G671" s="39" t="str">
        <f t="shared" si="40"/>
        <v/>
      </c>
      <c r="I671" s="23"/>
      <c r="J671" s="39" t="str">
        <f t="shared" si="41"/>
        <v/>
      </c>
      <c r="L671" s="23"/>
      <c r="M671" s="39" t="str">
        <f t="shared" si="42"/>
        <v/>
      </c>
      <c r="O671" s="23"/>
      <c r="P671" s="39" t="str">
        <f t="shared" si="43"/>
        <v/>
      </c>
    </row>
    <row r="672" spans="6:16" x14ac:dyDescent="0.25">
      <c r="F672" s="23"/>
      <c r="G672" s="39" t="str">
        <f t="shared" si="40"/>
        <v/>
      </c>
      <c r="I672" s="23"/>
      <c r="J672" s="39" t="str">
        <f t="shared" si="41"/>
        <v/>
      </c>
      <c r="L672" s="23"/>
      <c r="M672" s="39" t="str">
        <f t="shared" si="42"/>
        <v/>
      </c>
      <c r="O672" s="23"/>
      <c r="P672" s="39" t="str">
        <f t="shared" si="43"/>
        <v/>
      </c>
    </row>
    <row r="673" spans="6:16" x14ac:dyDescent="0.25">
      <c r="F673" s="23"/>
      <c r="G673" s="39" t="str">
        <f t="shared" si="40"/>
        <v/>
      </c>
      <c r="I673" s="23"/>
      <c r="J673" s="39" t="str">
        <f t="shared" si="41"/>
        <v/>
      </c>
      <c r="L673" s="23"/>
      <c r="M673" s="39" t="str">
        <f t="shared" si="42"/>
        <v/>
      </c>
      <c r="O673" s="23"/>
      <c r="P673" s="39" t="str">
        <f t="shared" si="43"/>
        <v/>
      </c>
    </row>
    <row r="674" spans="6:16" x14ac:dyDescent="0.25">
      <c r="F674" s="23"/>
      <c r="G674" s="39" t="str">
        <f t="shared" si="40"/>
        <v/>
      </c>
      <c r="I674" s="23"/>
      <c r="J674" s="39" t="str">
        <f t="shared" si="41"/>
        <v/>
      </c>
      <c r="L674" s="23"/>
      <c r="M674" s="39" t="str">
        <f t="shared" si="42"/>
        <v/>
      </c>
      <c r="O674" s="23"/>
      <c r="P674" s="39" t="str">
        <f t="shared" si="43"/>
        <v/>
      </c>
    </row>
    <row r="675" spans="6:16" x14ac:dyDescent="0.25">
      <c r="F675" s="23"/>
      <c r="G675" s="39" t="str">
        <f t="shared" si="40"/>
        <v/>
      </c>
      <c r="I675" s="23"/>
      <c r="J675" s="39" t="str">
        <f t="shared" si="41"/>
        <v/>
      </c>
      <c r="L675" s="23"/>
      <c r="M675" s="39" t="str">
        <f t="shared" si="42"/>
        <v/>
      </c>
      <c r="O675" s="23"/>
      <c r="P675" s="39" t="str">
        <f t="shared" si="43"/>
        <v/>
      </c>
    </row>
    <row r="676" spans="6:16" x14ac:dyDescent="0.25">
      <c r="F676" s="23"/>
      <c r="G676" s="39" t="str">
        <f t="shared" si="40"/>
        <v/>
      </c>
      <c r="I676" s="23"/>
      <c r="J676" s="39" t="str">
        <f t="shared" si="41"/>
        <v/>
      </c>
      <c r="L676" s="23"/>
      <c r="M676" s="39" t="str">
        <f t="shared" si="42"/>
        <v/>
      </c>
      <c r="O676" s="23"/>
      <c r="P676" s="39" t="str">
        <f t="shared" si="43"/>
        <v/>
      </c>
    </row>
    <row r="677" spans="6:16" x14ac:dyDescent="0.25">
      <c r="F677" s="23"/>
      <c r="G677" s="39" t="str">
        <f t="shared" si="40"/>
        <v/>
      </c>
      <c r="I677" s="23"/>
      <c r="J677" s="39" t="str">
        <f t="shared" si="41"/>
        <v/>
      </c>
      <c r="L677" s="23"/>
      <c r="M677" s="39" t="str">
        <f t="shared" si="42"/>
        <v/>
      </c>
      <c r="O677" s="23"/>
      <c r="P677" s="39" t="str">
        <f t="shared" si="43"/>
        <v/>
      </c>
    </row>
    <row r="678" spans="6:16" x14ac:dyDescent="0.25">
      <c r="F678" s="23"/>
      <c r="G678" s="39" t="str">
        <f t="shared" si="40"/>
        <v/>
      </c>
      <c r="I678" s="23"/>
      <c r="J678" s="39" t="str">
        <f t="shared" si="41"/>
        <v/>
      </c>
      <c r="L678" s="23"/>
      <c r="M678" s="39" t="str">
        <f t="shared" si="42"/>
        <v/>
      </c>
      <c r="O678" s="23"/>
      <c r="P678" s="39" t="str">
        <f t="shared" si="43"/>
        <v/>
      </c>
    </row>
    <row r="679" spans="6:16" x14ac:dyDescent="0.25">
      <c r="F679" s="23"/>
      <c r="G679" s="39" t="str">
        <f t="shared" si="40"/>
        <v/>
      </c>
      <c r="I679" s="23"/>
      <c r="J679" s="39" t="str">
        <f t="shared" si="41"/>
        <v/>
      </c>
      <c r="L679" s="23"/>
      <c r="M679" s="39" t="str">
        <f t="shared" si="42"/>
        <v/>
      </c>
      <c r="O679" s="23"/>
      <c r="P679" s="39" t="str">
        <f t="shared" si="43"/>
        <v/>
      </c>
    </row>
    <row r="680" spans="6:16" x14ac:dyDescent="0.25">
      <c r="F680" s="23"/>
      <c r="G680" s="39" t="str">
        <f t="shared" si="40"/>
        <v/>
      </c>
      <c r="I680" s="23"/>
      <c r="J680" s="39" t="str">
        <f t="shared" si="41"/>
        <v/>
      </c>
      <c r="L680" s="23"/>
      <c r="M680" s="39" t="str">
        <f t="shared" si="42"/>
        <v/>
      </c>
      <c r="O680" s="23"/>
      <c r="P680" s="39" t="str">
        <f t="shared" si="43"/>
        <v/>
      </c>
    </row>
    <row r="681" spans="6:16" x14ac:dyDescent="0.25">
      <c r="F681" s="23"/>
      <c r="G681" s="39" t="str">
        <f t="shared" si="40"/>
        <v/>
      </c>
      <c r="I681" s="23"/>
      <c r="J681" s="39" t="str">
        <f t="shared" si="41"/>
        <v/>
      </c>
      <c r="L681" s="23"/>
      <c r="M681" s="39" t="str">
        <f t="shared" si="42"/>
        <v/>
      </c>
      <c r="O681" s="23"/>
      <c r="P681" s="39" t="str">
        <f t="shared" si="43"/>
        <v/>
      </c>
    </row>
    <row r="682" spans="6:16" x14ac:dyDescent="0.25">
      <c r="F682" s="23"/>
      <c r="G682" s="39" t="str">
        <f t="shared" si="40"/>
        <v/>
      </c>
      <c r="I682" s="23"/>
      <c r="J682" s="39" t="str">
        <f t="shared" si="41"/>
        <v/>
      </c>
      <c r="L682" s="23"/>
      <c r="M682" s="39" t="str">
        <f t="shared" si="42"/>
        <v/>
      </c>
      <c r="O682" s="23"/>
      <c r="P682" s="39" t="str">
        <f t="shared" si="43"/>
        <v/>
      </c>
    </row>
    <row r="683" spans="6:16" x14ac:dyDescent="0.25">
      <c r="F683" s="23"/>
      <c r="G683" s="39" t="str">
        <f t="shared" si="40"/>
        <v/>
      </c>
      <c r="I683" s="23"/>
      <c r="J683" s="39" t="str">
        <f t="shared" si="41"/>
        <v/>
      </c>
      <c r="L683" s="23"/>
      <c r="M683" s="39" t="str">
        <f t="shared" si="42"/>
        <v/>
      </c>
      <c r="O683" s="23"/>
      <c r="P683" s="39" t="str">
        <f t="shared" si="43"/>
        <v/>
      </c>
    </row>
    <row r="684" spans="6:16" x14ac:dyDescent="0.25">
      <c r="F684" s="23"/>
      <c r="G684" s="39" t="str">
        <f t="shared" si="40"/>
        <v/>
      </c>
      <c r="I684" s="23"/>
      <c r="J684" s="39" t="str">
        <f t="shared" si="41"/>
        <v/>
      </c>
      <c r="L684" s="23"/>
      <c r="M684" s="39" t="str">
        <f t="shared" si="42"/>
        <v/>
      </c>
      <c r="O684" s="23"/>
      <c r="P684" s="39" t="str">
        <f t="shared" si="43"/>
        <v/>
      </c>
    </row>
    <row r="685" spans="6:16" x14ac:dyDescent="0.25">
      <c r="F685" s="23"/>
      <c r="G685" s="39" t="str">
        <f t="shared" si="40"/>
        <v/>
      </c>
      <c r="I685" s="23"/>
      <c r="J685" s="39" t="str">
        <f t="shared" si="41"/>
        <v/>
      </c>
      <c r="L685" s="23"/>
      <c r="M685" s="39" t="str">
        <f t="shared" si="42"/>
        <v/>
      </c>
      <c r="O685" s="23"/>
      <c r="P685" s="39" t="str">
        <f t="shared" si="43"/>
        <v/>
      </c>
    </row>
    <row r="686" spans="6:16" x14ac:dyDescent="0.25">
      <c r="F686" s="23"/>
      <c r="G686" s="39" t="str">
        <f t="shared" si="40"/>
        <v/>
      </c>
      <c r="I686" s="23"/>
      <c r="J686" s="39" t="str">
        <f t="shared" si="41"/>
        <v/>
      </c>
      <c r="L686" s="23"/>
      <c r="M686" s="39" t="str">
        <f t="shared" si="42"/>
        <v/>
      </c>
      <c r="O686" s="23"/>
      <c r="P686" s="39" t="str">
        <f t="shared" si="43"/>
        <v/>
      </c>
    </row>
    <row r="687" spans="6:16" x14ac:dyDescent="0.25">
      <c r="F687" s="23"/>
      <c r="G687" s="39" t="str">
        <f t="shared" si="40"/>
        <v/>
      </c>
      <c r="I687" s="23"/>
      <c r="J687" s="39" t="str">
        <f t="shared" si="41"/>
        <v/>
      </c>
      <c r="L687" s="23"/>
      <c r="M687" s="39" t="str">
        <f t="shared" si="42"/>
        <v/>
      </c>
      <c r="O687" s="23"/>
      <c r="P687" s="39" t="str">
        <f t="shared" si="43"/>
        <v/>
      </c>
    </row>
    <row r="688" spans="6:16" x14ac:dyDescent="0.25">
      <c r="F688" s="23"/>
      <c r="G688" s="39" t="str">
        <f t="shared" si="40"/>
        <v/>
      </c>
      <c r="I688" s="23"/>
      <c r="J688" s="39" t="str">
        <f t="shared" si="41"/>
        <v/>
      </c>
      <c r="L688" s="23"/>
      <c r="M688" s="39" t="str">
        <f t="shared" si="42"/>
        <v/>
      </c>
      <c r="O688" s="23"/>
      <c r="P688" s="39" t="str">
        <f t="shared" si="43"/>
        <v/>
      </c>
    </row>
    <row r="689" spans="6:16" x14ac:dyDescent="0.25">
      <c r="F689" s="23"/>
      <c r="G689" s="39" t="str">
        <f t="shared" si="40"/>
        <v/>
      </c>
      <c r="I689" s="23"/>
      <c r="J689" s="39" t="str">
        <f t="shared" si="41"/>
        <v/>
      </c>
      <c r="L689" s="23"/>
      <c r="M689" s="39" t="str">
        <f t="shared" si="42"/>
        <v/>
      </c>
      <c r="O689" s="23"/>
      <c r="P689" s="39" t="str">
        <f t="shared" si="43"/>
        <v/>
      </c>
    </row>
    <row r="690" spans="6:16" x14ac:dyDescent="0.25">
      <c r="F690" s="23"/>
      <c r="G690" s="39" t="str">
        <f t="shared" si="40"/>
        <v/>
      </c>
      <c r="I690" s="23"/>
      <c r="J690" s="39" t="str">
        <f t="shared" si="41"/>
        <v/>
      </c>
      <c r="L690" s="23"/>
      <c r="M690" s="39" t="str">
        <f t="shared" si="42"/>
        <v/>
      </c>
      <c r="O690" s="23"/>
      <c r="P690" s="39" t="str">
        <f t="shared" si="43"/>
        <v/>
      </c>
    </row>
    <row r="691" spans="6:16" x14ac:dyDescent="0.25">
      <c r="F691" s="23"/>
      <c r="G691" s="39" t="str">
        <f t="shared" si="40"/>
        <v/>
      </c>
      <c r="I691" s="23"/>
      <c r="J691" s="39" t="str">
        <f t="shared" si="41"/>
        <v/>
      </c>
      <c r="L691" s="23"/>
      <c r="M691" s="39" t="str">
        <f t="shared" si="42"/>
        <v/>
      </c>
      <c r="O691" s="23"/>
      <c r="P691" s="39" t="str">
        <f t="shared" si="43"/>
        <v/>
      </c>
    </row>
    <row r="692" spans="6:16" x14ac:dyDescent="0.25">
      <c r="F692" s="23"/>
      <c r="G692" s="39" t="str">
        <f t="shared" si="40"/>
        <v/>
      </c>
      <c r="I692" s="23"/>
      <c r="J692" s="39" t="str">
        <f t="shared" si="41"/>
        <v/>
      </c>
      <c r="L692" s="23"/>
      <c r="M692" s="39" t="str">
        <f t="shared" si="42"/>
        <v/>
      </c>
      <c r="O692" s="23"/>
      <c r="P692" s="39" t="str">
        <f t="shared" si="43"/>
        <v/>
      </c>
    </row>
    <row r="693" spans="6:16" x14ac:dyDescent="0.25">
      <c r="F693" s="23"/>
      <c r="G693" s="39" t="str">
        <f t="shared" si="40"/>
        <v/>
      </c>
      <c r="I693" s="23"/>
      <c r="J693" s="39" t="str">
        <f t="shared" si="41"/>
        <v/>
      </c>
      <c r="L693" s="23"/>
      <c r="M693" s="39" t="str">
        <f t="shared" si="42"/>
        <v/>
      </c>
      <c r="O693" s="23"/>
      <c r="P693" s="39" t="str">
        <f t="shared" si="43"/>
        <v/>
      </c>
    </row>
    <row r="694" spans="6:16" x14ac:dyDescent="0.25">
      <c r="F694" s="23"/>
      <c r="G694" s="39" t="str">
        <f t="shared" si="40"/>
        <v/>
      </c>
      <c r="I694" s="23"/>
      <c r="J694" s="39" t="str">
        <f t="shared" si="41"/>
        <v/>
      </c>
      <c r="L694" s="23"/>
      <c r="M694" s="39" t="str">
        <f t="shared" si="42"/>
        <v/>
      </c>
      <c r="O694" s="23"/>
      <c r="P694" s="39" t="str">
        <f t="shared" si="43"/>
        <v/>
      </c>
    </row>
    <row r="695" spans="6:16" x14ac:dyDescent="0.25">
      <c r="F695" s="23"/>
      <c r="G695" s="39" t="str">
        <f t="shared" si="40"/>
        <v/>
      </c>
      <c r="I695" s="23"/>
      <c r="J695" s="39" t="str">
        <f t="shared" si="41"/>
        <v/>
      </c>
      <c r="L695" s="23"/>
      <c r="M695" s="39" t="str">
        <f t="shared" si="42"/>
        <v/>
      </c>
      <c r="O695" s="23"/>
      <c r="P695" s="39" t="str">
        <f t="shared" si="43"/>
        <v/>
      </c>
    </row>
    <row r="696" spans="6:16" x14ac:dyDescent="0.25">
      <c r="F696" s="23"/>
      <c r="G696" s="39" t="str">
        <f t="shared" si="40"/>
        <v/>
      </c>
      <c r="I696" s="23"/>
      <c r="J696" s="39" t="str">
        <f t="shared" si="41"/>
        <v/>
      </c>
      <c r="L696" s="23"/>
      <c r="M696" s="39" t="str">
        <f t="shared" si="42"/>
        <v/>
      </c>
      <c r="O696" s="23"/>
      <c r="P696" s="39" t="str">
        <f t="shared" si="43"/>
        <v/>
      </c>
    </row>
    <row r="697" spans="6:16" x14ac:dyDescent="0.25">
      <c r="F697" s="23"/>
      <c r="G697" s="39" t="str">
        <f t="shared" si="40"/>
        <v/>
      </c>
      <c r="I697" s="23"/>
      <c r="J697" s="39" t="str">
        <f t="shared" si="41"/>
        <v/>
      </c>
      <c r="L697" s="23"/>
      <c r="M697" s="39" t="str">
        <f t="shared" si="42"/>
        <v/>
      </c>
      <c r="O697" s="23"/>
      <c r="P697" s="39" t="str">
        <f t="shared" si="43"/>
        <v/>
      </c>
    </row>
    <row r="698" spans="6:16" x14ac:dyDescent="0.25">
      <c r="F698" s="23"/>
      <c r="G698" s="39" t="str">
        <f t="shared" si="40"/>
        <v/>
      </c>
      <c r="I698" s="23"/>
      <c r="J698" s="39" t="str">
        <f t="shared" si="41"/>
        <v/>
      </c>
      <c r="L698" s="23"/>
      <c r="M698" s="39" t="str">
        <f t="shared" si="42"/>
        <v/>
      </c>
      <c r="O698" s="23"/>
      <c r="P698" s="39" t="str">
        <f t="shared" si="43"/>
        <v/>
      </c>
    </row>
    <row r="699" spans="6:16" x14ac:dyDescent="0.25">
      <c r="F699" s="23"/>
      <c r="G699" s="39" t="str">
        <f t="shared" si="40"/>
        <v/>
      </c>
      <c r="I699" s="23"/>
      <c r="J699" s="39" t="str">
        <f t="shared" si="41"/>
        <v/>
      </c>
      <c r="L699" s="23"/>
      <c r="M699" s="39" t="str">
        <f t="shared" si="42"/>
        <v/>
      </c>
      <c r="O699" s="23"/>
      <c r="P699" s="39" t="str">
        <f t="shared" si="43"/>
        <v/>
      </c>
    </row>
    <row r="700" spans="6:16" x14ac:dyDescent="0.25">
      <c r="F700" s="23"/>
      <c r="G700" s="39" t="str">
        <f t="shared" si="40"/>
        <v/>
      </c>
      <c r="I700" s="23"/>
      <c r="J700" s="39" t="str">
        <f t="shared" si="41"/>
        <v/>
      </c>
      <c r="L700" s="23"/>
      <c r="M700" s="39" t="str">
        <f t="shared" si="42"/>
        <v/>
      </c>
      <c r="O700" s="23"/>
      <c r="P700" s="39" t="str">
        <f t="shared" si="43"/>
        <v/>
      </c>
    </row>
    <row r="701" spans="6:16" x14ac:dyDescent="0.25">
      <c r="F701" s="23"/>
      <c r="G701" s="39" t="str">
        <f t="shared" si="40"/>
        <v/>
      </c>
      <c r="I701" s="23"/>
      <c r="J701" s="39" t="str">
        <f t="shared" si="41"/>
        <v/>
      </c>
      <c r="L701" s="23"/>
      <c r="M701" s="39" t="str">
        <f t="shared" si="42"/>
        <v/>
      </c>
      <c r="O701" s="23"/>
      <c r="P701" s="39" t="str">
        <f t="shared" si="43"/>
        <v/>
      </c>
    </row>
    <row r="702" spans="6:16" x14ac:dyDescent="0.25">
      <c r="F702" s="23"/>
      <c r="G702" s="39" t="str">
        <f t="shared" si="40"/>
        <v/>
      </c>
      <c r="I702" s="23"/>
      <c r="J702" s="39" t="str">
        <f t="shared" si="41"/>
        <v/>
      </c>
      <c r="L702" s="23"/>
      <c r="M702" s="39" t="str">
        <f t="shared" si="42"/>
        <v/>
      </c>
      <c r="O702" s="23"/>
      <c r="P702" s="39" t="str">
        <f t="shared" si="43"/>
        <v/>
      </c>
    </row>
    <row r="703" spans="6:16" x14ac:dyDescent="0.25">
      <c r="F703" s="23"/>
      <c r="G703" s="39" t="str">
        <f t="shared" si="40"/>
        <v/>
      </c>
      <c r="I703" s="23"/>
      <c r="J703" s="39" t="str">
        <f t="shared" si="41"/>
        <v/>
      </c>
      <c r="L703" s="23"/>
      <c r="M703" s="39" t="str">
        <f t="shared" si="42"/>
        <v/>
      </c>
      <c r="O703" s="23"/>
      <c r="P703" s="39" t="str">
        <f t="shared" si="43"/>
        <v/>
      </c>
    </row>
    <row r="704" spans="6:16" x14ac:dyDescent="0.25">
      <c r="F704" s="23"/>
      <c r="G704" s="39" t="str">
        <f t="shared" si="40"/>
        <v/>
      </c>
      <c r="I704" s="23"/>
      <c r="J704" s="39" t="str">
        <f t="shared" si="41"/>
        <v/>
      </c>
      <c r="L704" s="23"/>
      <c r="M704" s="39" t="str">
        <f t="shared" si="42"/>
        <v/>
      </c>
      <c r="O704" s="23"/>
      <c r="P704" s="39" t="str">
        <f t="shared" si="43"/>
        <v/>
      </c>
    </row>
    <row r="705" spans="6:16" x14ac:dyDescent="0.25">
      <c r="F705" s="23"/>
      <c r="G705" s="39" t="str">
        <f t="shared" si="40"/>
        <v/>
      </c>
      <c r="I705" s="23"/>
      <c r="J705" s="39" t="str">
        <f t="shared" si="41"/>
        <v/>
      </c>
      <c r="L705" s="23"/>
      <c r="M705" s="39" t="str">
        <f t="shared" si="42"/>
        <v/>
      </c>
      <c r="O705" s="23"/>
      <c r="P705" s="39" t="str">
        <f t="shared" si="43"/>
        <v/>
      </c>
    </row>
    <row r="706" spans="6:16" x14ac:dyDescent="0.25">
      <c r="F706" s="23"/>
      <c r="G706" s="39" t="str">
        <f t="shared" si="40"/>
        <v/>
      </c>
      <c r="I706" s="23"/>
      <c r="J706" s="39" t="str">
        <f t="shared" si="41"/>
        <v/>
      </c>
      <c r="L706" s="23"/>
      <c r="M706" s="39" t="str">
        <f t="shared" si="42"/>
        <v/>
      </c>
      <c r="O706" s="23"/>
      <c r="P706" s="39" t="str">
        <f t="shared" si="43"/>
        <v/>
      </c>
    </row>
    <row r="707" spans="6:16" x14ac:dyDescent="0.25">
      <c r="F707" s="23"/>
      <c r="G707" s="39" t="str">
        <f t="shared" si="40"/>
        <v/>
      </c>
      <c r="I707" s="23"/>
      <c r="J707" s="39" t="str">
        <f t="shared" si="41"/>
        <v/>
      </c>
      <c r="L707" s="23"/>
      <c r="M707" s="39" t="str">
        <f t="shared" si="42"/>
        <v/>
      </c>
      <c r="O707" s="23"/>
      <c r="P707" s="39" t="str">
        <f t="shared" si="43"/>
        <v/>
      </c>
    </row>
    <row r="708" spans="6:16" x14ac:dyDescent="0.25">
      <c r="F708" s="23"/>
      <c r="G708" s="39" t="str">
        <f t="shared" si="40"/>
        <v/>
      </c>
      <c r="I708" s="23"/>
      <c r="J708" s="39" t="str">
        <f t="shared" si="41"/>
        <v/>
      </c>
      <c r="L708" s="23"/>
      <c r="M708" s="39" t="str">
        <f t="shared" si="42"/>
        <v/>
      </c>
      <c r="O708" s="23"/>
      <c r="P708" s="39" t="str">
        <f t="shared" si="43"/>
        <v/>
      </c>
    </row>
    <row r="709" spans="6:16" x14ac:dyDescent="0.25">
      <c r="F709" s="23"/>
      <c r="G709" s="39" t="str">
        <f t="shared" si="40"/>
        <v/>
      </c>
      <c r="I709" s="23"/>
      <c r="J709" s="39" t="str">
        <f t="shared" si="41"/>
        <v/>
      </c>
      <c r="L709" s="23"/>
      <c r="M709" s="39" t="str">
        <f t="shared" si="42"/>
        <v/>
      </c>
      <c r="O709" s="23"/>
      <c r="P709" s="39" t="str">
        <f t="shared" si="43"/>
        <v/>
      </c>
    </row>
    <row r="710" spans="6:16" x14ac:dyDescent="0.25">
      <c r="F710" s="23"/>
      <c r="G710" s="39" t="str">
        <f t="shared" si="40"/>
        <v/>
      </c>
      <c r="I710" s="23"/>
      <c r="J710" s="39" t="str">
        <f t="shared" si="41"/>
        <v/>
      </c>
      <c r="L710" s="23"/>
      <c r="M710" s="39" t="str">
        <f t="shared" si="42"/>
        <v/>
      </c>
      <c r="O710" s="23"/>
      <c r="P710" s="39" t="str">
        <f t="shared" si="43"/>
        <v/>
      </c>
    </row>
    <row r="711" spans="6:16" x14ac:dyDescent="0.25">
      <c r="F711" s="23"/>
      <c r="G711" s="39" t="str">
        <f t="shared" si="40"/>
        <v/>
      </c>
      <c r="I711" s="23"/>
      <c r="J711" s="39" t="str">
        <f t="shared" si="41"/>
        <v/>
      </c>
      <c r="L711" s="23"/>
      <c r="M711" s="39" t="str">
        <f t="shared" si="42"/>
        <v/>
      </c>
      <c r="O711" s="23"/>
      <c r="P711" s="39" t="str">
        <f t="shared" si="43"/>
        <v/>
      </c>
    </row>
    <row r="712" spans="6:16" x14ac:dyDescent="0.25">
      <c r="F712" s="23"/>
      <c r="G712" s="39" t="str">
        <f t="shared" si="40"/>
        <v/>
      </c>
      <c r="I712" s="23"/>
      <c r="J712" s="39" t="str">
        <f t="shared" si="41"/>
        <v/>
      </c>
      <c r="L712" s="23"/>
      <c r="M712" s="39" t="str">
        <f t="shared" si="42"/>
        <v/>
      </c>
      <c r="O712" s="23"/>
      <c r="P712" s="39" t="str">
        <f t="shared" si="43"/>
        <v/>
      </c>
    </row>
    <row r="713" spans="6:16" x14ac:dyDescent="0.25">
      <c r="F713" s="23"/>
      <c r="G713" s="39" t="str">
        <f t="shared" si="40"/>
        <v/>
      </c>
      <c r="I713" s="23"/>
      <c r="J713" s="39" t="str">
        <f t="shared" si="41"/>
        <v/>
      </c>
      <c r="L713" s="23"/>
      <c r="M713" s="39" t="str">
        <f t="shared" si="42"/>
        <v/>
      </c>
      <c r="O713" s="23"/>
      <c r="P713" s="39" t="str">
        <f t="shared" si="43"/>
        <v/>
      </c>
    </row>
    <row r="714" spans="6:16" x14ac:dyDescent="0.25">
      <c r="F714" s="23"/>
      <c r="G714" s="39" t="str">
        <f t="shared" si="40"/>
        <v/>
      </c>
      <c r="I714" s="23"/>
      <c r="J714" s="39" t="str">
        <f t="shared" si="41"/>
        <v/>
      </c>
      <c r="L714" s="23"/>
      <c r="M714" s="39" t="str">
        <f t="shared" si="42"/>
        <v/>
      </c>
      <c r="O714" s="23"/>
      <c r="P714" s="39" t="str">
        <f t="shared" si="43"/>
        <v/>
      </c>
    </row>
    <row r="715" spans="6:16" x14ac:dyDescent="0.25">
      <c r="F715" s="23"/>
      <c r="G715" s="39" t="str">
        <f t="shared" si="40"/>
        <v/>
      </c>
      <c r="I715" s="23"/>
      <c r="J715" s="39" t="str">
        <f t="shared" si="41"/>
        <v/>
      </c>
      <c r="L715" s="23"/>
      <c r="M715" s="39" t="str">
        <f t="shared" si="42"/>
        <v/>
      </c>
      <c r="O715" s="23"/>
      <c r="P715" s="39" t="str">
        <f t="shared" si="43"/>
        <v/>
      </c>
    </row>
    <row r="716" spans="6:16" x14ac:dyDescent="0.25">
      <c r="F716" s="23"/>
      <c r="G716" s="39" t="str">
        <f t="shared" si="40"/>
        <v/>
      </c>
      <c r="I716" s="23"/>
      <c r="J716" s="39" t="str">
        <f t="shared" si="41"/>
        <v/>
      </c>
      <c r="L716" s="23"/>
      <c r="M716" s="39" t="str">
        <f t="shared" si="42"/>
        <v/>
      </c>
      <c r="O716" s="23"/>
      <c r="P716" s="39" t="str">
        <f t="shared" si="43"/>
        <v/>
      </c>
    </row>
    <row r="717" spans="6:16" x14ac:dyDescent="0.25">
      <c r="F717" s="23"/>
      <c r="G717" s="39" t="str">
        <f t="shared" si="40"/>
        <v/>
      </c>
      <c r="I717" s="23"/>
      <c r="J717" s="39" t="str">
        <f t="shared" si="41"/>
        <v/>
      </c>
      <c r="L717" s="23"/>
      <c r="M717" s="39" t="str">
        <f t="shared" si="42"/>
        <v/>
      </c>
      <c r="O717" s="23"/>
      <c r="P717" s="39" t="str">
        <f t="shared" si="43"/>
        <v/>
      </c>
    </row>
    <row r="718" spans="6:16" x14ac:dyDescent="0.25">
      <c r="F718" s="23"/>
      <c r="G718" s="39" t="str">
        <f t="shared" si="40"/>
        <v/>
      </c>
      <c r="I718" s="23"/>
      <c r="J718" s="39" t="str">
        <f t="shared" si="41"/>
        <v/>
      </c>
      <c r="L718" s="23"/>
      <c r="M718" s="39" t="str">
        <f t="shared" si="42"/>
        <v/>
      </c>
      <c r="O718" s="23"/>
      <c r="P718" s="39" t="str">
        <f t="shared" si="43"/>
        <v/>
      </c>
    </row>
    <row r="719" spans="6:16" x14ac:dyDescent="0.25">
      <c r="F719" s="23"/>
      <c r="G719" s="39" t="str">
        <f t="shared" ref="G719:G782" si="44">IF(F719="","",F719*0.04)</f>
        <v/>
      </c>
      <c r="I719" s="23"/>
      <c r="J719" s="39" t="str">
        <f t="shared" ref="J719:J782" si="45">IF(I719="","",I719*0.04)</f>
        <v/>
      </c>
      <c r="L719" s="23"/>
      <c r="M719" s="39" t="str">
        <f t="shared" ref="M719:M782" si="46">IF(L719="","",L719*0.04)</f>
        <v/>
      </c>
      <c r="O719" s="23"/>
      <c r="P719" s="39" t="str">
        <f t="shared" ref="P719:P782" si="47">IF(O719="","",O719*0.04)</f>
        <v/>
      </c>
    </row>
    <row r="720" spans="6:16" x14ac:dyDescent="0.25">
      <c r="F720" s="23"/>
      <c r="G720" s="39" t="str">
        <f t="shared" si="44"/>
        <v/>
      </c>
      <c r="I720" s="23"/>
      <c r="J720" s="39" t="str">
        <f t="shared" si="45"/>
        <v/>
      </c>
      <c r="L720" s="23"/>
      <c r="M720" s="39" t="str">
        <f t="shared" si="46"/>
        <v/>
      </c>
      <c r="O720" s="23"/>
      <c r="P720" s="39" t="str">
        <f t="shared" si="47"/>
        <v/>
      </c>
    </row>
    <row r="721" spans="6:16" x14ac:dyDescent="0.25">
      <c r="F721" s="23"/>
      <c r="G721" s="39" t="str">
        <f t="shared" si="44"/>
        <v/>
      </c>
      <c r="I721" s="23"/>
      <c r="J721" s="39" t="str">
        <f t="shared" si="45"/>
        <v/>
      </c>
      <c r="L721" s="23"/>
      <c r="M721" s="39" t="str">
        <f t="shared" si="46"/>
        <v/>
      </c>
      <c r="O721" s="23"/>
      <c r="P721" s="39" t="str">
        <f t="shared" si="47"/>
        <v/>
      </c>
    </row>
    <row r="722" spans="6:16" x14ac:dyDescent="0.25">
      <c r="F722" s="23"/>
      <c r="G722" s="39" t="str">
        <f t="shared" si="44"/>
        <v/>
      </c>
      <c r="I722" s="23"/>
      <c r="J722" s="39" t="str">
        <f t="shared" si="45"/>
        <v/>
      </c>
      <c r="L722" s="23"/>
      <c r="M722" s="39" t="str">
        <f t="shared" si="46"/>
        <v/>
      </c>
      <c r="O722" s="23"/>
      <c r="P722" s="39" t="str">
        <f t="shared" si="47"/>
        <v/>
      </c>
    </row>
    <row r="723" spans="6:16" x14ac:dyDescent="0.25">
      <c r="F723" s="23"/>
      <c r="G723" s="39" t="str">
        <f t="shared" si="44"/>
        <v/>
      </c>
      <c r="I723" s="23"/>
      <c r="J723" s="39" t="str">
        <f t="shared" si="45"/>
        <v/>
      </c>
      <c r="L723" s="23"/>
      <c r="M723" s="39" t="str">
        <f t="shared" si="46"/>
        <v/>
      </c>
      <c r="O723" s="23"/>
      <c r="P723" s="39" t="str">
        <f t="shared" si="47"/>
        <v/>
      </c>
    </row>
    <row r="724" spans="6:16" x14ac:dyDescent="0.25">
      <c r="F724" s="23"/>
      <c r="G724" s="39" t="str">
        <f t="shared" si="44"/>
        <v/>
      </c>
      <c r="I724" s="23"/>
      <c r="J724" s="39" t="str">
        <f t="shared" si="45"/>
        <v/>
      </c>
      <c r="L724" s="23"/>
      <c r="M724" s="39" t="str">
        <f t="shared" si="46"/>
        <v/>
      </c>
      <c r="O724" s="23"/>
      <c r="P724" s="39" t="str">
        <f t="shared" si="47"/>
        <v/>
      </c>
    </row>
    <row r="725" spans="6:16" x14ac:dyDescent="0.25">
      <c r="F725" s="23"/>
      <c r="G725" s="39" t="str">
        <f t="shared" si="44"/>
        <v/>
      </c>
      <c r="I725" s="23"/>
      <c r="J725" s="39" t="str">
        <f t="shared" si="45"/>
        <v/>
      </c>
      <c r="L725" s="23"/>
      <c r="M725" s="39" t="str">
        <f t="shared" si="46"/>
        <v/>
      </c>
      <c r="O725" s="23"/>
      <c r="P725" s="39" t="str">
        <f t="shared" si="47"/>
        <v/>
      </c>
    </row>
    <row r="726" spans="6:16" x14ac:dyDescent="0.25">
      <c r="F726" s="23"/>
      <c r="G726" s="39" t="str">
        <f t="shared" si="44"/>
        <v/>
      </c>
      <c r="I726" s="23"/>
      <c r="J726" s="39" t="str">
        <f t="shared" si="45"/>
        <v/>
      </c>
      <c r="L726" s="23"/>
      <c r="M726" s="39" t="str">
        <f t="shared" si="46"/>
        <v/>
      </c>
      <c r="O726" s="23"/>
      <c r="P726" s="39" t="str">
        <f t="shared" si="47"/>
        <v/>
      </c>
    </row>
    <row r="727" spans="6:16" x14ac:dyDescent="0.25">
      <c r="F727" s="23"/>
      <c r="G727" s="39" t="str">
        <f t="shared" si="44"/>
        <v/>
      </c>
      <c r="I727" s="23"/>
      <c r="J727" s="39" t="str">
        <f t="shared" si="45"/>
        <v/>
      </c>
      <c r="L727" s="23"/>
      <c r="M727" s="39" t="str">
        <f t="shared" si="46"/>
        <v/>
      </c>
      <c r="O727" s="23"/>
      <c r="P727" s="39" t="str">
        <f t="shared" si="47"/>
        <v/>
      </c>
    </row>
    <row r="728" spans="6:16" x14ac:dyDescent="0.25">
      <c r="F728" s="23"/>
      <c r="G728" s="39" t="str">
        <f t="shared" si="44"/>
        <v/>
      </c>
      <c r="I728" s="23"/>
      <c r="J728" s="39" t="str">
        <f t="shared" si="45"/>
        <v/>
      </c>
      <c r="L728" s="23"/>
      <c r="M728" s="39" t="str">
        <f t="shared" si="46"/>
        <v/>
      </c>
      <c r="O728" s="23"/>
      <c r="P728" s="39" t="str">
        <f t="shared" si="47"/>
        <v/>
      </c>
    </row>
    <row r="729" spans="6:16" x14ac:dyDescent="0.25">
      <c r="F729" s="23"/>
      <c r="G729" s="39" t="str">
        <f t="shared" si="44"/>
        <v/>
      </c>
      <c r="I729" s="23"/>
      <c r="J729" s="39" t="str">
        <f t="shared" si="45"/>
        <v/>
      </c>
      <c r="L729" s="23"/>
      <c r="M729" s="39" t="str">
        <f t="shared" si="46"/>
        <v/>
      </c>
      <c r="O729" s="23"/>
      <c r="P729" s="39" t="str">
        <f t="shared" si="47"/>
        <v/>
      </c>
    </row>
    <row r="730" spans="6:16" x14ac:dyDescent="0.25">
      <c r="F730" s="23"/>
      <c r="G730" s="39" t="str">
        <f t="shared" si="44"/>
        <v/>
      </c>
      <c r="I730" s="23"/>
      <c r="J730" s="39" t="str">
        <f t="shared" si="45"/>
        <v/>
      </c>
      <c r="L730" s="23"/>
      <c r="M730" s="39" t="str">
        <f t="shared" si="46"/>
        <v/>
      </c>
      <c r="O730" s="23"/>
      <c r="P730" s="39" t="str">
        <f t="shared" si="47"/>
        <v/>
      </c>
    </row>
    <row r="731" spans="6:16" x14ac:dyDescent="0.25">
      <c r="F731" s="23"/>
      <c r="G731" s="39" t="str">
        <f t="shared" si="44"/>
        <v/>
      </c>
      <c r="I731" s="23"/>
      <c r="J731" s="39" t="str">
        <f t="shared" si="45"/>
        <v/>
      </c>
      <c r="L731" s="23"/>
      <c r="M731" s="39" t="str">
        <f t="shared" si="46"/>
        <v/>
      </c>
      <c r="O731" s="23"/>
      <c r="P731" s="39" t="str">
        <f t="shared" si="47"/>
        <v/>
      </c>
    </row>
    <row r="732" spans="6:16" x14ac:dyDescent="0.25">
      <c r="F732" s="23"/>
      <c r="G732" s="39" t="str">
        <f t="shared" si="44"/>
        <v/>
      </c>
      <c r="I732" s="23"/>
      <c r="J732" s="39" t="str">
        <f t="shared" si="45"/>
        <v/>
      </c>
      <c r="L732" s="23"/>
      <c r="M732" s="39" t="str">
        <f t="shared" si="46"/>
        <v/>
      </c>
      <c r="O732" s="23"/>
      <c r="P732" s="39" t="str">
        <f t="shared" si="47"/>
        <v/>
      </c>
    </row>
    <row r="733" spans="6:16" x14ac:dyDescent="0.25">
      <c r="F733" s="23"/>
      <c r="G733" s="39" t="str">
        <f t="shared" si="44"/>
        <v/>
      </c>
      <c r="I733" s="23"/>
      <c r="J733" s="39" t="str">
        <f t="shared" si="45"/>
        <v/>
      </c>
      <c r="L733" s="23"/>
      <c r="M733" s="39" t="str">
        <f t="shared" si="46"/>
        <v/>
      </c>
      <c r="O733" s="23"/>
      <c r="P733" s="39" t="str">
        <f t="shared" si="47"/>
        <v/>
      </c>
    </row>
    <row r="734" spans="6:16" x14ac:dyDescent="0.25">
      <c r="F734" s="23"/>
      <c r="G734" s="39" t="str">
        <f t="shared" si="44"/>
        <v/>
      </c>
      <c r="I734" s="23"/>
      <c r="J734" s="39" t="str">
        <f t="shared" si="45"/>
        <v/>
      </c>
      <c r="L734" s="23"/>
      <c r="M734" s="39" t="str">
        <f t="shared" si="46"/>
        <v/>
      </c>
      <c r="O734" s="23"/>
      <c r="P734" s="39" t="str">
        <f t="shared" si="47"/>
        <v/>
      </c>
    </row>
    <row r="735" spans="6:16" x14ac:dyDescent="0.25">
      <c r="F735" s="23"/>
      <c r="G735" s="39" t="str">
        <f t="shared" si="44"/>
        <v/>
      </c>
      <c r="I735" s="23"/>
      <c r="J735" s="39" t="str">
        <f t="shared" si="45"/>
        <v/>
      </c>
      <c r="L735" s="23"/>
      <c r="M735" s="39" t="str">
        <f t="shared" si="46"/>
        <v/>
      </c>
      <c r="O735" s="23"/>
      <c r="P735" s="39" t="str">
        <f t="shared" si="47"/>
        <v/>
      </c>
    </row>
    <row r="736" spans="6:16" x14ac:dyDescent="0.25">
      <c r="F736" s="23"/>
      <c r="G736" s="39" t="str">
        <f t="shared" si="44"/>
        <v/>
      </c>
      <c r="I736" s="23"/>
      <c r="J736" s="39" t="str">
        <f t="shared" si="45"/>
        <v/>
      </c>
      <c r="L736" s="23"/>
      <c r="M736" s="39" t="str">
        <f t="shared" si="46"/>
        <v/>
      </c>
      <c r="O736" s="23"/>
      <c r="P736" s="39" t="str">
        <f t="shared" si="47"/>
        <v/>
      </c>
    </row>
    <row r="737" spans="6:16" x14ac:dyDescent="0.25">
      <c r="F737" s="23"/>
      <c r="G737" s="39" t="str">
        <f t="shared" si="44"/>
        <v/>
      </c>
      <c r="I737" s="23"/>
      <c r="J737" s="39" t="str">
        <f t="shared" si="45"/>
        <v/>
      </c>
      <c r="L737" s="23"/>
      <c r="M737" s="39" t="str">
        <f t="shared" si="46"/>
        <v/>
      </c>
      <c r="O737" s="23"/>
      <c r="P737" s="39" t="str">
        <f t="shared" si="47"/>
        <v/>
      </c>
    </row>
    <row r="738" spans="6:16" x14ac:dyDescent="0.25">
      <c r="F738" s="23"/>
      <c r="G738" s="39" t="str">
        <f t="shared" si="44"/>
        <v/>
      </c>
      <c r="I738" s="23"/>
      <c r="J738" s="39" t="str">
        <f t="shared" si="45"/>
        <v/>
      </c>
      <c r="L738" s="23"/>
      <c r="M738" s="39" t="str">
        <f t="shared" si="46"/>
        <v/>
      </c>
      <c r="O738" s="23"/>
      <c r="P738" s="39" t="str">
        <f t="shared" si="47"/>
        <v/>
      </c>
    </row>
    <row r="739" spans="6:16" x14ac:dyDescent="0.25">
      <c r="F739" s="23"/>
      <c r="G739" s="39" t="str">
        <f t="shared" si="44"/>
        <v/>
      </c>
      <c r="I739" s="23"/>
      <c r="J739" s="39" t="str">
        <f t="shared" si="45"/>
        <v/>
      </c>
      <c r="L739" s="23"/>
      <c r="M739" s="39" t="str">
        <f t="shared" si="46"/>
        <v/>
      </c>
      <c r="O739" s="23"/>
      <c r="P739" s="39" t="str">
        <f t="shared" si="47"/>
        <v/>
      </c>
    </row>
    <row r="740" spans="6:16" x14ac:dyDescent="0.25">
      <c r="F740" s="23"/>
      <c r="G740" s="39" t="str">
        <f t="shared" si="44"/>
        <v/>
      </c>
      <c r="I740" s="23"/>
      <c r="J740" s="39" t="str">
        <f t="shared" si="45"/>
        <v/>
      </c>
      <c r="L740" s="23"/>
      <c r="M740" s="39" t="str">
        <f t="shared" si="46"/>
        <v/>
      </c>
      <c r="O740" s="23"/>
      <c r="P740" s="39" t="str">
        <f t="shared" si="47"/>
        <v/>
      </c>
    </row>
    <row r="741" spans="6:16" x14ac:dyDescent="0.25">
      <c r="F741" s="23"/>
      <c r="G741" s="39" t="str">
        <f t="shared" si="44"/>
        <v/>
      </c>
      <c r="I741" s="23"/>
      <c r="J741" s="39" t="str">
        <f t="shared" si="45"/>
        <v/>
      </c>
      <c r="L741" s="23"/>
      <c r="M741" s="39" t="str">
        <f t="shared" si="46"/>
        <v/>
      </c>
      <c r="O741" s="23"/>
      <c r="P741" s="39" t="str">
        <f t="shared" si="47"/>
        <v/>
      </c>
    </row>
    <row r="742" spans="6:16" x14ac:dyDescent="0.25">
      <c r="F742" s="23"/>
      <c r="G742" s="39" t="str">
        <f t="shared" si="44"/>
        <v/>
      </c>
      <c r="I742" s="23"/>
      <c r="J742" s="39" t="str">
        <f t="shared" si="45"/>
        <v/>
      </c>
      <c r="L742" s="23"/>
      <c r="M742" s="39" t="str">
        <f t="shared" si="46"/>
        <v/>
      </c>
      <c r="O742" s="23"/>
      <c r="P742" s="39" t="str">
        <f t="shared" si="47"/>
        <v/>
      </c>
    </row>
    <row r="743" spans="6:16" x14ac:dyDescent="0.25">
      <c r="F743" s="23"/>
      <c r="G743" s="39" t="str">
        <f t="shared" si="44"/>
        <v/>
      </c>
      <c r="I743" s="23"/>
      <c r="J743" s="39" t="str">
        <f t="shared" si="45"/>
        <v/>
      </c>
      <c r="L743" s="23"/>
      <c r="M743" s="39" t="str">
        <f t="shared" si="46"/>
        <v/>
      </c>
      <c r="O743" s="23"/>
      <c r="P743" s="39" t="str">
        <f t="shared" si="47"/>
        <v/>
      </c>
    </row>
    <row r="744" spans="6:16" x14ac:dyDescent="0.25">
      <c r="F744" s="23"/>
      <c r="G744" s="39" t="str">
        <f t="shared" si="44"/>
        <v/>
      </c>
      <c r="I744" s="23"/>
      <c r="J744" s="39" t="str">
        <f t="shared" si="45"/>
        <v/>
      </c>
      <c r="L744" s="23"/>
      <c r="M744" s="39" t="str">
        <f t="shared" si="46"/>
        <v/>
      </c>
      <c r="O744" s="23"/>
      <c r="P744" s="39" t="str">
        <f t="shared" si="47"/>
        <v/>
      </c>
    </row>
    <row r="745" spans="6:16" x14ac:dyDescent="0.25">
      <c r="F745" s="23"/>
      <c r="G745" s="39" t="str">
        <f t="shared" si="44"/>
        <v/>
      </c>
      <c r="I745" s="23"/>
      <c r="J745" s="39" t="str">
        <f t="shared" si="45"/>
        <v/>
      </c>
      <c r="L745" s="23"/>
      <c r="M745" s="39" t="str">
        <f t="shared" si="46"/>
        <v/>
      </c>
      <c r="O745" s="23"/>
      <c r="P745" s="39" t="str">
        <f t="shared" si="47"/>
        <v/>
      </c>
    </row>
    <row r="746" spans="6:16" x14ac:dyDescent="0.25">
      <c r="F746" s="23"/>
      <c r="G746" s="39" t="str">
        <f t="shared" si="44"/>
        <v/>
      </c>
      <c r="I746" s="23"/>
      <c r="J746" s="39" t="str">
        <f t="shared" si="45"/>
        <v/>
      </c>
      <c r="L746" s="23"/>
      <c r="M746" s="39" t="str">
        <f t="shared" si="46"/>
        <v/>
      </c>
      <c r="O746" s="23"/>
      <c r="P746" s="39" t="str">
        <f t="shared" si="47"/>
        <v/>
      </c>
    </row>
    <row r="747" spans="6:16" x14ac:dyDescent="0.25">
      <c r="F747" s="23"/>
      <c r="G747" s="39" t="str">
        <f t="shared" si="44"/>
        <v/>
      </c>
      <c r="I747" s="23"/>
      <c r="J747" s="39" t="str">
        <f t="shared" si="45"/>
        <v/>
      </c>
      <c r="L747" s="23"/>
      <c r="M747" s="39" t="str">
        <f t="shared" si="46"/>
        <v/>
      </c>
      <c r="O747" s="23"/>
      <c r="P747" s="39" t="str">
        <f t="shared" si="47"/>
        <v/>
      </c>
    </row>
    <row r="748" spans="6:16" x14ac:dyDescent="0.25">
      <c r="F748" s="23"/>
      <c r="G748" s="39" t="str">
        <f t="shared" si="44"/>
        <v/>
      </c>
      <c r="I748" s="23"/>
      <c r="J748" s="39" t="str">
        <f t="shared" si="45"/>
        <v/>
      </c>
      <c r="L748" s="23"/>
      <c r="M748" s="39" t="str">
        <f t="shared" si="46"/>
        <v/>
      </c>
      <c r="O748" s="23"/>
      <c r="P748" s="39" t="str">
        <f t="shared" si="47"/>
        <v/>
      </c>
    </row>
    <row r="749" spans="6:16" x14ac:dyDescent="0.25">
      <c r="F749" s="23"/>
      <c r="G749" s="39" t="str">
        <f t="shared" si="44"/>
        <v/>
      </c>
      <c r="I749" s="23"/>
      <c r="J749" s="39" t="str">
        <f t="shared" si="45"/>
        <v/>
      </c>
      <c r="L749" s="23"/>
      <c r="M749" s="39" t="str">
        <f t="shared" si="46"/>
        <v/>
      </c>
      <c r="O749" s="23"/>
      <c r="P749" s="39" t="str">
        <f t="shared" si="47"/>
        <v/>
      </c>
    </row>
    <row r="750" spans="6:16" x14ac:dyDescent="0.25">
      <c r="F750" s="23"/>
      <c r="G750" s="39" t="str">
        <f t="shared" si="44"/>
        <v/>
      </c>
      <c r="I750" s="23"/>
      <c r="J750" s="39" t="str">
        <f t="shared" si="45"/>
        <v/>
      </c>
      <c r="L750" s="23"/>
      <c r="M750" s="39" t="str">
        <f t="shared" si="46"/>
        <v/>
      </c>
      <c r="O750" s="23"/>
      <c r="P750" s="39" t="str">
        <f t="shared" si="47"/>
        <v/>
      </c>
    </row>
    <row r="751" spans="6:16" x14ac:dyDescent="0.25">
      <c r="F751" s="23"/>
      <c r="G751" s="39" t="str">
        <f t="shared" si="44"/>
        <v/>
      </c>
      <c r="I751" s="23"/>
      <c r="J751" s="39" t="str">
        <f t="shared" si="45"/>
        <v/>
      </c>
      <c r="L751" s="23"/>
      <c r="M751" s="39" t="str">
        <f t="shared" si="46"/>
        <v/>
      </c>
      <c r="O751" s="23"/>
      <c r="P751" s="39" t="str">
        <f t="shared" si="47"/>
        <v/>
      </c>
    </row>
    <row r="752" spans="6:16" x14ac:dyDescent="0.25">
      <c r="F752" s="23"/>
      <c r="G752" s="39" t="str">
        <f t="shared" si="44"/>
        <v/>
      </c>
      <c r="I752" s="23"/>
      <c r="J752" s="39" t="str">
        <f t="shared" si="45"/>
        <v/>
      </c>
      <c r="L752" s="23"/>
      <c r="M752" s="39" t="str">
        <f t="shared" si="46"/>
        <v/>
      </c>
      <c r="O752" s="23"/>
      <c r="P752" s="39" t="str">
        <f t="shared" si="47"/>
        <v/>
      </c>
    </row>
    <row r="753" spans="6:16" x14ac:dyDescent="0.25">
      <c r="F753" s="23"/>
      <c r="G753" s="39" t="str">
        <f t="shared" si="44"/>
        <v/>
      </c>
      <c r="I753" s="23"/>
      <c r="J753" s="39" t="str">
        <f t="shared" si="45"/>
        <v/>
      </c>
      <c r="L753" s="23"/>
      <c r="M753" s="39" t="str">
        <f t="shared" si="46"/>
        <v/>
      </c>
      <c r="O753" s="23"/>
      <c r="P753" s="39" t="str">
        <f t="shared" si="47"/>
        <v/>
      </c>
    </row>
    <row r="754" spans="6:16" x14ac:dyDescent="0.25">
      <c r="F754" s="23"/>
      <c r="G754" s="39" t="str">
        <f t="shared" si="44"/>
        <v/>
      </c>
      <c r="I754" s="23"/>
      <c r="J754" s="39" t="str">
        <f t="shared" si="45"/>
        <v/>
      </c>
      <c r="L754" s="23"/>
      <c r="M754" s="39" t="str">
        <f t="shared" si="46"/>
        <v/>
      </c>
      <c r="O754" s="23"/>
      <c r="P754" s="39" t="str">
        <f t="shared" si="47"/>
        <v/>
      </c>
    </row>
    <row r="755" spans="6:16" x14ac:dyDescent="0.25">
      <c r="F755" s="23"/>
      <c r="G755" s="39" t="str">
        <f t="shared" si="44"/>
        <v/>
      </c>
      <c r="I755" s="23"/>
      <c r="J755" s="39" t="str">
        <f t="shared" si="45"/>
        <v/>
      </c>
      <c r="L755" s="23"/>
      <c r="M755" s="39" t="str">
        <f t="shared" si="46"/>
        <v/>
      </c>
      <c r="O755" s="23"/>
      <c r="P755" s="39" t="str">
        <f t="shared" si="47"/>
        <v/>
      </c>
    </row>
    <row r="756" spans="6:16" x14ac:dyDescent="0.25">
      <c r="F756" s="23"/>
      <c r="G756" s="39" t="str">
        <f t="shared" si="44"/>
        <v/>
      </c>
      <c r="I756" s="23"/>
      <c r="J756" s="39" t="str">
        <f t="shared" si="45"/>
        <v/>
      </c>
      <c r="L756" s="23"/>
      <c r="M756" s="39" t="str">
        <f t="shared" si="46"/>
        <v/>
      </c>
      <c r="O756" s="23"/>
      <c r="P756" s="39" t="str">
        <f t="shared" si="47"/>
        <v/>
      </c>
    </row>
    <row r="757" spans="6:16" x14ac:dyDescent="0.25">
      <c r="F757" s="23"/>
      <c r="G757" s="39" t="str">
        <f t="shared" si="44"/>
        <v/>
      </c>
      <c r="I757" s="23"/>
      <c r="J757" s="39" t="str">
        <f t="shared" si="45"/>
        <v/>
      </c>
      <c r="L757" s="23"/>
      <c r="M757" s="39" t="str">
        <f t="shared" si="46"/>
        <v/>
      </c>
      <c r="O757" s="23"/>
      <c r="P757" s="39" t="str">
        <f t="shared" si="47"/>
        <v/>
      </c>
    </row>
    <row r="758" spans="6:16" x14ac:dyDescent="0.25">
      <c r="F758" s="23"/>
      <c r="G758" s="39" t="str">
        <f t="shared" si="44"/>
        <v/>
      </c>
      <c r="I758" s="23"/>
      <c r="J758" s="39" t="str">
        <f t="shared" si="45"/>
        <v/>
      </c>
      <c r="L758" s="23"/>
      <c r="M758" s="39" t="str">
        <f t="shared" si="46"/>
        <v/>
      </c>
      <c r="O758" s="23"/>
      <c r="P758" s="39" t="str">
        <f t="shared" si="47"/>
        <v/>
      </c>
    </row>
    <row r="759" spans="6:16" x14ac:dyDescent="0.25">
      <c r="F759" s="23"/>
      <c r="G759" s="39" t="str">
        <f t="shared" si="44"/>
        <v/>
      </c>
      <c r="I759" s="23"/>
      <c r="J759" s="39" t="str">
        <f t="shared" si="45"/>
        <v/>
      </c>
      <c r="L759" s="23"/>
      <c r="M759" s="39" t="str">
        <f t="shared" si="46"/>
        <v/>
      </c>
      <c r="O759" s="23"/>
      <c r="P759" s="39" t="str">
        <f t="shared" si="47"/>
        <v/>
      </c>
    </row>
    <row r="760" spans="6:16" x14ac:dyDescent="0.25">
      <c r="F760" s="23"/>
      <c r="G760" s="39" t="str">
        <f t="shared" si="44"/>
        <v/>
      </c>
      <c r="I760" s="23"/>
      <c r="J760" s="39" t="str">
        <f t="shared" si="45"/>
        <v/>
      </c>
      <c r="L760" s="23"/>
      <c r="M760" s="39" t="str">
        <f t="shared" si="46"/>
        <v/>
      </c>
      <c r="O760" s="23"/>
      <c r="P760" s="39" t="str">
        <f t="shared" si="47"/>
        <v/>
      </c>
    </row>
    <row r="761" spans="6:16" x14ac:dyDescent="0.25">
      <c r="F761" s="23"/>
      <c r="G761" s="39" t="str">
        <f t="shared" si="44"/>
        <v/>
      </c>
      <c r="I761" s="23"/>
      <c r="J761" s="39" t="str">
        <f t="shared" si="45"/>
        <v/>
      </c>
      <c r="L761" s="23"/>
      <c r="M761" s="39" t="str">
        <f t="shared" si="46"/>
        <v/>
      </c>
      <c r="O761" s="23"/>
      <c r="P761" s="39" t="str">
        <f t="shared" si="47"/>
        <v/>
      </c>
    </row>
    <row r="762" spans="6:16" x14ac:dyDescent="0.25">
      <c r="F762" s="23"/>
      <c r="G762" s="39" t="str">
        <f t="shared" si="44"/>
        <v/>
      </c>
      <c r="I762" s="23"/>
      <c r="J762" s="39" t="str">
        <f t="shared" si="45"/>
        <v/>
      </c>
      <c r="L762" s="23"/>
      <c r="M762" s="39" t="str">
        <f t="shared" si="46"/>
        <v/>
      </c>
      <c r="O762" s="23"/>
      <c r="P762" s="39" t="str">
        <f t="shared" si="47"/>
        <v/>
      </c>
    </row>
    <row r="763" spans="6:16" x14ac:dyDescent="0.25">
      <c r="F763" s="23"/>
      <c r="G763" s="39" t="str">
        <f t="shared" si="44"/>
        <v/>
      </c>
      <c r="I763" s="23"/>
      <c r="J763" s="39" t="str">
        <f t="shared" si="45"/>
        <v/>
      </c>
      <c r="L763" s="23"/>
      <c r="M763" s="39" t="str">
        <f t="shared" si="46"/>
        <v/>
      </c>
      <c r="O763" s="23"/>
      <c r="P763" s="39" t="str">
        <f t="shared" si="47"/>
        <v/>
      </c>
    </row>
    <row r="764" spans="6:16" x14ac:dyDescent="0.25">
      <c r="F764" s="23"/>
      <c r="G764" s="39" t="str">
        <f t="shared" si="44"/>
        <v/>
      </c>
      <c r="I764" s="23"/>
      <c r="J764" s="39" t="str">
        <f t="shared" si="45"/>
        <v/>
      </c>
      <c r="L764" s="23"/>
      <c r="M764" s="39" t="str">
        <f t="shared" si="46"/>
        <v/>
      </c>
      <c r="O764" s="23"/>
      <c r="P764" s="39" t="str">
        <f t="shared" si="47"/>
        <v/>
      </c>
    </row>
    <row r="765" spans="6:16" x14ac:dyDescent="0.25">
      <c r="F765" s="23"/>
      <c r="G765" s="39" t="str">
        <f t="shared" si="44"/>
        <v/>
      </c>
      <c r="I765" s="23"/>
      <c r="J765" s="39" t="str">
        <f t="shared" si="45"/>
        <v/>
      </c>
      <c r="L765" s="23"/>
      <c r="M765" s="39" t="str">
        <f t="shared" si="46"/>
        <v/>
      </c>
      <c r="O765" s="23"/>
      <c r="P765" s="39" t="str">
        <f t="shared" si="47"/>
        <v/>
      </c>
    </row>
    <row r="766" spans="6:16" x14ac:dyDescent="0.25">
      <c r="F766" s="23"/>
      <c r="G766" s="39" t="str">
        <f t="shared" si="44"/>
        <v/>
      </c>
      <c r="I766" s="23"/>
      <c r="J766" s="39" t="str">
        <f t="shared" si="45"/>
        <v/>
      </c>
      <c r="L766" s="23"/>
      <c r="M766" s="39" t="str">
        <f t="shared" si="46"/>
        <v/>
      </c>
      <c r="O766" s="23"/>
      <c r="P766" s="39" t="str">
        <f t="shared" si="47"/>
        <v/>
      </c>
    </row>
    <row r="767" spans="6:16" x14ac:dyDescent="0.25">
      <c r="F767" s="23"/>
      <c r="G767" s="39" t="str">
        <f t="shared" si="44"/>
        <v/>
      </c>
      <c r="I767" s="23"/>
      <c r="J767" s="39" t="str">
        <f t="shared" si="45"/>
        <v/>
      </c>
      <c r="L767" s="23"/>
      <c r="M767" s="39" t="str">
        <f t="shared" si="46"/>
        <v/>
      </c>
      <c r="O767" s="23"/>
      <c r="P767" s="39" t="str">
        <f t="shared" si="47"/>
        <v/>
      </c>
    </row>
    <row r="768" spans="6:16" x14ac:dyDescent="0.25">
      <c r="F768" s="23"/>
      <c r="G768" s="39" t="str">
        <f t="shared" si="44"/>
        <v/>
      </c>
      <c r="I768" s="23"/>
      <c r="J768" s="39" t="str">
        <f t="shared" si="45"/>
        <v/>
      </c>
      <c r="L768" s="23"/>
      <c r="M768" s="39" t="str">
        <f t="shared" si="46"/>
        <v/>
      </c>
      <c r="O768" s="23"/>
      <c r="P768" s="39" t="str">
        <f t="shared" si="47"/>
        <v/>
      </c>
    </row>
    <row r="769" spans="6:16" x14ac:dyDescent="0.25">
      <c r="F769" s="23"/>
      <c r="G769" s="39" t="str">
        <f t="shared" si="44"/>
        <v/>
      </c>
      <c r="I769" s="23"/>
      <c r="J769" s="39" t="str">
        <f t="shared" si="45"/>
        <v/>
      </c>
      <c r="L769" s="23"/>
      <c r="M769" s="39" t="str">
        <f t="shared" si="46"/>
        <v/>
      </c>
      <c r="O769" s="23"/>
      <c r="P769" s="39" t="str">
        <f t="shared" si="47"/>
        <v/>
      </c>
    </row>
    <row r="770" spans="6:16" x14ac:dyDescent="0.25">
      <c r="F770" s="23"/>
      <c r="G770" s="39" t="str">
        <f t="shared" si="44"/>
        <v/>
      </c>
      <c r="I770" s="23"/>
      <c r="J770" s="39" t="str">
        <f t="shared" si="45"/>
        <v/>
      </c>
      <c r="L770" s="23"/>
      <c r="M770" s="39" t="str">
        <f t="shared" si="46"/>
        <v/>
      </c>
      <c r="O770" s="23"/>
      <c r="P770" s="39" t="str">
        <f t="shared" si="47"/>
        <v/>
      </c>
    </row>
    <row r="771" spans="6:16" x14ac:dyDescent="0.25">
      <c r="F771" s="23"/>
      <c r="G771" s="39" t="str">
        <f t="shared" si="44"/>
        <v/>
      </c>
      <c r="I771" s="23"/>
      <c r="J771" s="39" t="str">
        <f t="shared" si="45"/>
        <v/>
      </c>
      <c r="L771" s="23"/>
      <c r="M771" s="39" t="str">
        <f t="shared" si="46"/>
        <v/>
      </c>
      <c r="O771" s="23"/>
      <c r="P771" s="39" t="str">
        <f t="shared" si="47"/>
        <v/>
      </c>
    </row>
    <row r="772" spans="6:16" x14ac:dyDescent="0.25">
      <c r="F772" s="23"/>
      <c r="G772" s="39" t="str">
        <f t="shared" si="44"/>
        <v/>
      </c>
      <c r="I772" s="23"/>
      <c r="J772" s="39" t="str">
        <f t="shared" si="45"/>
        <v/>
      </c>
      <c r="L772" s="23"/>
      <c r="M772" s="39" t="str">
        <f t="shared" si="46"/>
        <v/>
      </c>
      <c r="O772" s="23"/>
      <c r="P772" s="39" t="str">
        <f t="shared" si="47"/>
        <v/>
      </c>
    </row>
    <row r="773" spans="6:16" x14ac:dyDescent="0.25">
      <c r="F773" s="23"/>
      <c r="G773" s="39" t="str">
        <f t="shared" si="44"/>
        <v/>
      </c>
      <c r="I773" s="23"/>
      <c r="J773" s="39" t="str">
        <f t="shared" si="45"/>
        <v/>
      </c>
      <c r="L773" s="23"/>
      <c r="M773" s="39" t="str">
        <f t="shared" si="46"/>
        <v/>
      </c>
      <c r="O773" s="23"/>
      <c r="P773" s="39" t="str">
        <f t="shared" si="47"/>
        <v/>
      </c>
    </row>
    <row r="774" spans="6:16" x14ac:dyDescent="0.25">
      <c r="F774" s="23"/>
      <c r="G774" s="39" t="str">
        <f t="shared" si="44"/>
        <v/>
      </c>
      <c r="I774" s="23"/>
      <c r="J774" s="39" t="str">
        <f t="shared" si="45"/>
        <v/>
      </c>
      <c r="L774" s="23"/>
      <c r="M774" s="39" t="str">
        <f t="shared" si="46"/>
        <v/>
      </c>
      <c r="O774" s="23"/>
      <c r="P774" s="39" t="str">
        <f t="shared" si="47"/>
        <v/>
      </c>
    </row>
    <row r="775" spans="6:16" x14ac:dyDescent="0.25">
      <c r="F775" s="23"/>
      <c r="G775" s="39" t="str">
        <f t="shared" si="44"/>
        <v/>
      </c>
      <c r="I775" s="23"/>
      <c r="J775" s="39" t="str">
        <f t="shared" si="45"/>
        <v/>
      </c>
      <c r="L775" s="23"/>
      <c r="M775" s="39" t="str">
        <f t="shared" si="46"/>
        <v/>
      </c>
      <c r="O775" s="23"/>
      <c r="P775" s="39" t="str">
        <f t="shared" si="47"/>
        <v/>
      </c>
    </row>
    <row r="776" spans="6:16" x14ac:dyDescent="0.25">
      <c r="F776" s="23"/>
      <c r="G776" s="39" t="str">
        <f t="shared" si="44"/>
        <v/>
      </c>
      <c r="I776" s="23"/>
      <c r="J776" s="39" t="str">
        <f t="shared" si="45"/>
        <v/>
      </c>
      <c r="L776" s="23"/>
      <c r="M776" s="39" t="str">
        <f t="shared" si="46"/>
        <v/>
      </c>
      <c r="O776" s="23"/>
      <c r="P776" s="39" t="str">
        <f t="shared" si="47"/>
        <v/>
      </c>
    </row>
    <row r="777" spans="6:16" x14ac:dyDescent="0.25">
      <c r="F777" s="23"/>
      <c r="G777" s="39" t="str">
        <f t="shared" si="44"/>
        <v/>
      </c>
      <c r="I777" s="23"/>
      <c r="J777" s="39" t="str">
        <f t="shared" si="45"/>
        <v/>
      </c>
      <c r="L777" s="23"/>
      <c r="M777" s="39" t="str">
        <f t="shared" si="46"/>
        <v/>
      </c>
      <c r="O777" s="23"/>
      <c r="P777" s="39" t="str">
        <f t="shared" si="47"/>
        <v/>
      </c>
    </row>
    <row r="778" spans="6:16" x14ac:dyDescent="0.25">
      <c r="F778" s="23"/>
      <c r="G778" s="39" t="str">
        <f t="shared" si="44"/>
        <v/>
      </c>
      <c r="I778" s="23"/>
      <c r="J778" s="39" t="str">
        <f t="shared" si="45"/>
        <v/>
      </c>
      <c r="L778" s="23"/>
      <c r="M778" s="39" t="str">
        <f t="shared" si="46"/>
        <v/>
      </c>
      <c r="O778" s="23"/>
      <c r="P778" s="39" t="str">
        <f t="shared" si="47"/>
        <v/>
      </c>
    </row>
    <row r="779" spans="6:16" x14ac:dyDescent="0.25">
      <c r="F779" s="23"/>
      <c r="G779" s="39" t="str">
        <f t="shared" si="44"/>
        <v/>
      </c>
      <c r="I779" s="23"/>
      <c r="J779" s="39" t="str">
        <f t="shared" si="45"/>
        <v/>
      </c>
      <c r="L779" s="23"/>
      <c r="M779" s="39" t="str">
        <f t="shared" si="46"/>
        <v/>
      </c>
      <c r="O779" s="23"/>
      <c r="P779" s="39" t="str">
        <f t="shared" si="47"/>
        <v/>
      </c>
    </row>
    <row r="780" spans="6:16" x14ac:dyDescent="0.25">
      <c r="F780" s="23"/>
      <c r="G780" s="39" t="str">
        <f t="shared" si="44"/>
        <v/>
      </c>
      <c r="I780" s="23"/>
      <c r="J780" s="39" t="str">
        <f t="shared" si="45"/>
        <v/>
      </c>
      <c r="L780" s="23"/>
      <c r="M780" s="39" t="str">
        <f t="shared" si="46"/>
        <v/>
      </c>
      <c r="O780" s="23"/>
      <c r="P780" s="39" t="str">
        <f t="shared" si="47"/>
        <v/>
      </c>
    </row>
    <row r="781" spans="6:16" x14ac:dyDescent="0.25">
      <c r="F781" s="23"/>
      <c r="G781" s="39" t="str">
        <f t="shared" si="44"/>
        <v/>
      </c>
      <c r="I781" s="23"/>
      <c r="J781" s="39" t="str">
        <f t="shared" si="45"/>
        <v/>
      </c>
      <c r="L781" s="23"/>
      <c r="M781" s="39" t="str">
        <f t="shared" si="46"/>
        <v/>
      </c>
      <c r="O781" s="23"/>
      <c r="P781" s="39" t="str">
        <f t="shared" si="47"/>
        <v/>
      </c>
    </row>
    <row r="782" spans="6:16" x14ac:dyDescent="0.25">
      <c r="F782" s="23"/>
      <c r="G782" s="39" t="str">
        <f t="shared" si="44"/>
        <v/>
      </c>
      <c r="I782" s="23"/>
      <c r="J782" s="39" t="str">
        <f t="shared" si="45"/>
        <v/>
      </c>
      <c r="L782" s="23"/>
      <c r="M782" s="39" t="str">
        <f t="shared" si="46"/>
        <v/>
      </c>
      <c r="O782" s="23"/>
      <c r="P782" s="39" t="str">
        <f t="shared" si="47"/>
        <v/>
      </c>
    </row>
    <row r="783" spans="6:16" x14ac:dyDescent="0.25">
      <c r="F783" s="23"/>
      <c r="G783" s="39" t="str">
        <f t="shared" ref="G783:G846" si="48">IF(F783="","",F783*0.04)</f>
        <v/>
      </c>
      <c r="I783" s="23"/>
      <c r="J783" s="39" t="str">
        <f t="shared" ref="J783:J846" si="49">IF(I783="","",I783*0.04)</f>
        <v/>
      </c>
      <c r="L783" s="23"/>
      <c r="M783" s="39" t="str">
        <f t="shared" ref="M783:M846" si="50">IF(L783="","",L783*0.04)</f>
        <v/>
      </c>
      <c r="O783" s="23"/>
      <c r="P783" s="39" t="str">
        <f t="shared" ref="P783:P846" si="51">IF(O783="","",O783*0.04)</f>
        <v/>
      </c>
    </row>
    <row r="784" spans="6:16" x14ac:dyDescent="0.25">
      <c r="F784" s="23"/>
      <c r="G784" s="39" t="str">
        <f t="shared" si="48"/>
        <v/>
      </c>
      <c r="I784" s="23"/>
      <c r="J784" s="39" t="str">
        <f t="shared" si="49"/>
        <v/>
      </c>
      <c r="L784" s="23"/>
      <c r="M784" s="39" t="str">
        <f t="shared" si="50"/>
        <v/>
      </c>
      <c r="O784" s="23"/>
      <c r="P784" s="39" t="str">
        <f t="shared" si="51"/>
        <v/>
      </c>
    </row>
    <row r="785" spans="6:16" x14ac:dyDescent="0.25">
      <c r="F785" s="23"/>
      <c r="G785" s="39" t="str">
        <f t="shared" si="48"/>
        <v/>
      </c>
      <c r="I785" s="23"/>
      <c r="J785" s="39" t="str">
        <f t="shared" si="49"/>
        <v/>
      </c>
      <c r="L785" s="23"/>
      <c r="M785" s="39" t="str">
        <f t="shared" si="50"/>
        <v/>
      </c>
      <c r="O785" s="23"/>
      <c r="P785" s="39" t="str">
        <f t="shared" si="51"/>
        <v/>
      </c>
    </row>
    <row r="786" spans="6:16" x14ac:dyDescent="0.25">
      <c r="F786" s="23"/>
      <c r="G786" s="39" t="str">
        <f t="shared" si="48"/>
        <v/>
      </c>
      <c r="I786" s="23"/>
      <c r="J786" s="39" t="str">
        <f t="shared" si="49"/>
        <v/>
      </c>
      <c r="L786" s="23"/>
      <c r="M786" s="39" t="str">
        <f t="shared" si="50"/>
        <v/>
      </c>
      <c r="O786" s="23"/>
      <c r="P786" s="39" t="str">
        <f t="shared" si="51"/>
        <v/>
      </c>
    </row>
    <row r="787" spans="6:16" x14ac:dyDescent="0.25">
      <c r="F787" s="23"/>
      <c r="G787" s="39" t="str">
        <f t="shared" si="48"/>
        <v/>
      </c>
      <c r="I787" s="23"/>
      <c r="J787" s="39" t="str">
        <f t="shared" si="49"/>
        <v/>
      </c>
      <c r="L787" s="23"/>
      <c r="M787" s="39" t="str">
        <f t="shared" si="50"/>
        <v/>
      </c>
      <c r="O787" s="23"/>
      <c r="P787" s="39" t="str">
        <f t="shared" si="51"/>
        <v/>
      </c>
    </row>
    <row r="788" spans="6:16" x14ac:dyDescent="0.25">
      <c r="F788" s="23"/>
      <c r="G788" s="39" t="str">
        <f t="shared" si="48"/>
        <v/>
      </c>
      <c r="I788" s="23"/>
      <c r="J788" s="39" t="str">
        <f t="shared" si="49"/>
        <v/>
      </c>
      <c r="L788" s="23"/>
      <c r="M788" s="39" t="str">
        <f t="shared" si="50"/>
        <v/>
      </c>
      <c r="O788" s="23"/>
      <c r="P788" s="39" t="str">
        <f t="shared" si="51"/>
        <v/>
      </c>
    </row>
    <row r="789" spans="6:16" x14ac:dyDescent="0.25">
      <c r="F789" s="23"/>
      <c r="G789" s="39" t="str">
        <f t="shared" si="48"/>
        <v/>
      </c>
      <c r="I789" s="23"/>
      <c r="J789" s="39" t="str">
        <f t="shared" si="49"/>
        <v/>
      </c>
      <c r="L789" s="23"/>
      <c r="M789" s="39" t="str">
        <f t="shared" si="50"/>
        <v/>
      </c>
      <c r="O789" s="23"/>
      <c r="P789" s="39" t="str">
        <f t="shared" si="51"/>
        <v/>
      </c>
    </row>
    <row r="790" spans="6:16" x14ac:dyDescent="0.25">
      <c r="F790" s="23"/>
      <c r="G790" s="39" t="str">
        <f t="shared" si="48"/>
        <v/>
      </c>
      <c r="I790" s="23"/>
      <c r="J790" s="39" t="str">
        <f t="shared" si="49"/>
        <v/>
      </c>
      <c r="L790" s="23"/>
      <c r="M790" s="39" t="str">
        <f t="shared" si="50"/>
        <v/>
      </c>
      <c r="O790" s="23"/>
      <c r="P790" s="39" t="str">
        <f t="shared" si="51"/>
        <v/>
      </c>
    </row>
    <row r="791" spans="6:16" x14ac:dyDescent="0.25">
      <c r="F791" s="23"/>
      <c r="G791" s="39" t="str">
        <f t="shared" si="48"/>
        <v/>
      </c>
      <c r="I791" s="23"/>
      <c r="J791" s="39" t="str">
        <f t="shared" si="49"/>
        <v/>
      </c>
      <c r="L791" s="23"/>
      <c r="M791" s="39" t="str">
        <f t="shared" si="50"/>
        <v/>
      </c>
      <c r="O791" s="23"/>
      <c r="P791" s="39" t="str">
        <f t="shared" si="51"/>
        <v/>
      </c>
    </row>
    <row r="792" spans="6:16" x14ac:dyDescent="0.25">
      <c r="F792" s="23"/>
      <c r="G792" s="39" t="str">
        <f t="shared" si="48"/>
        <v/>
      </c>
      <c r="I792" s="23"/>
      <c r="J792" s="39" t="str">
        <f t="shared" si="49"/>
        <v/>
      </c>
      <c r="L792" s="23"/>
      <c r="M792" s="39" t="str">
        <f t="shared" si="50"/>
        <v/>
      </c>
      <c r="O792" s="23"/>
      <c r="P792" s="39" t="str">
        <f t="shared" si="51"/>
        <v/>
      </c>
    </row>
    <row r="793" spans="6:16" x14ac:dyDescent="0.25">
      <c r="F793" s="23"/>
      <c r="G793" s="39" t="str">
        <f t="shared" si="48"/>
        <v/>
      </c>
      <c r="I793" s="23"/>
      <c r="J793" s="39" t="str">
        <f t="shared" si="49"/>
        <v/>
      </c>
      <c r="L793" s="23"/>
      <c r="M793" s="39" t="str">
        <f t="shared" si="50"/>
        <v/>
      </c>
      <c r="O793" s="23"/>
      <c r="P793" s="39" t="str">
        <f t="shared" si="51"/>
        <v/>
      </c>
    </row>
    <row r="794" spans="6:16" x14ac:dyDescent="0.25">
      <c r="F794" s="23"/>
      <c r="G794" s="39" t="str">
        <f t="shared" si="48"/>
        <v/>
      </c>
      <c r="I794" s="23"/>
      <c r="J794" s="39" t="str">
        <f t="shared" si="49"/>
        <v/>
      </c>
      <c r="L794" s="23"/>
      <c r="M794" s="39" t="str">
        <f t="shared" si="50"/>
        <v/>
      </c>
      <c r="O794" s="23"/>
      <c r="P794" s="39" t="str">
        <f t="shared" si="51"/>
        <v/>
      </c>
    </row>
    <row r="795" spans="6:16" x14ac:dyDescent="0.25">
      <c r="F795" s="23"/>
      <c r="G795" s="39" t="str">
        <f t="shared" si="48"/>
        <v/>
      </c>
      <c r="I795" s="23"/>
      <c r="J795" s="39" t="str">
        <f t="shared" si="49"/>
        <v/>
      </c>
      <c r="L795" s="23"/>
      <c r="M795" s="39" t="str">
        <f t="shared" si="50"/>
        <v/>
      </c>
      <c r="O795" s="23"/>
      <c r="P795" s="39" t="str">
        <f t="shared" si="51"/>
        <v/>
      </c>
    </row>
    <row r="796" spans="6:16" x14ac:dyDescent="0.25">
      <c r="F796" s="23"/>
      <c r="G796" s="39" t="str">
        <f t="shared" si="48"/>
        <v/>
      </c>
      <c r="I796" s="23"/>
      <c r="J796" s="39" t="str">
        <f t="shared" si="49"/>
        <v/>
      </c>
      <c r="L796" s="23"/>
      <c r="M796" s="39" t="str">
        <f t="shared" si="50"/>
        <v/>
      </c>
      <c r="O796" s="23"/>
      <c r="P796" s="39" t="str">
        <f t="shared" si="51"/>
        <v/>
      </c>
    </row>
    <row r="797" spans="6:16" x14ac:dyDescent="0.25">
      <c r="F797" s="23"/>
      <c r="G797" s="39" t="str">
        <f t="shared" si="48"/>
        <v/>
      </c>
      <c r="I797" s="23"/>
      <c r="J797" s="39" t="str">
        <f t="shared" si="49"/>
        <v/>
      </c>
      <c r="L797" s="23"/>
      <c r="M797" s="39" t="str">
        <f t="shared" si="50"/>
        <v/>
      </c>
      <c r="O797" s="23"/>
      <c r="P797" s="39" t="str">
        <f t="shared" si="51"/>
        <v/>
      </c>
    </row>
    <row r="798" spans="6:16" x14ac:dyDescent="0.25">
      <c r="F798" s="23"/>
      <c r="G798" s="39" t="str">
        <f t="shared" si="48"/>
        <v/>
      </c>
      <c r="I798" s="23"/>
      <c r="J798" s="39" t="str">
        <f t="shared" si="49"/>
        <v/>
      </c>
      <c r="L798" s="23"/>
      <c r="M798" s="39" t="str">
        <f t="shared" si="50"/>
        <v/>
      </c>
      <c r="O798" s="23"/>
      <c r="P798" s="39" t="str">
        <f t="shared" si="51"/>
        <v/>
      </c>
    </row>
    <row r="799" spans="6:16" x14ac:dyDescent="0.25">
      <c r="F799" s="23"/>
      <c r="G799" s="39" t="str">
        <f t="shared" si="48"/>
        <v/>
      </c>
      <c r="I799" s="23"/>
      <c r="J799" s="39" t="str">
        <f t="shared" si="49"/>
        <v/>
      </c>
      <c r="L799" s="23"/>
      <c r="M799" s="39" t="str">
        <f t="shared" si="50"/>
        <v/>
      </c>
      <c r="O799" s="23"/>
      <c r="P799" s="39" t="str">
        <f t="shared" si="51"/>
        <v/>
      </c>
    </row>
    <row r="800" spans="6:16" x14ac:dyDescent="0.25">
      <c r="F800" s="23"/>
      <c r="G800" s="39" t="str">
        <f t="shared" si="48"/>
        <v/>
      </c>
      <c r="I800" s="23"/>
      <c r="J800" s="39" t="str">
        <f t="shared" si="49"/>
        <v/>
      </c>
      <c r="L800" s="23"/>
      <c r="M800" s="39" t="str">
        <f t="shared" si="50"/>
        <v/>
      </c>
      <c r="O800" s="23"/>
      <c r="P800" s="39" t="str">
        <f t="shared" si="51"/>
        <v/>
      </c>
    </row>
    <row r="801" spans="6:16" x14ac:dyDescent="0.25">
      <c r="F801" s="23"/>
      <c r="G801" s="39" t="str">
        <f t="shared" si="48"/>
        <v/>
      </c>
      <c r="I801" s="23"/>
      <c r="J801" s="39" t="str">
        <f t="shared" si="49"/>
        <v/>
      </c>
      <c r="L801" s="23"/>
      <c r="M801" s="39" t="str">
        <f t="shared" si="50"/>
        <v/>
      </c>
      <c r="O801" s="23"/>
      <c r="P801" s="39" t="str">
        <f t="shared" si="51"/>
        <v/>
      </c>
    </row>
    <row r="802" spans="6:16" x14ac:dyDescent="0.25">
      <c r="F802" s="23"/>
      <c r="G802" s="39" t="str">
        <f t="shared" si="48"/>
        <v/>
      </c>
      <c r="I802" s="23"/>
      <c r="J802" s="39" t="str">
        <f t="shared" si="49"/>
        <v/>
      </c>
      <c r="L802" s="23"/>
      <c r="M802" s="39" t="str">
        <f t="shared" si="50"/>
        <v/>
      </c>
      <c r="O802" s="23"/>
      <c r="P802" s="39" t="str">
        <f t="shared" si="51"/>
        <v/>
      </c>
    </row>
    <row r="803" spans="6:16" x14ac:dyDescent="0.25">
      <c r="F803" s="23"/>
      <c r="G803" s="39" t="str">
        <f t="shared" si="48"/>
        <v/>
      </c>
      <c r="I803" s="23"/>
      <c r="J803" s="39" t="str">
        <f t="shared" si="49"/>
        <v/>
      </c>
      <c r="L803" s="23"/>
      <c r="M803" s="39" t="str">
        <f t="shared" si="50"/>
        <v/>
      </c>
      <c r="O803" s="23"/>
      <c r="P803" s="39" t="str">
        <f t="shared" si="51"/>
        <v/>
      </c>
    </row>
    <row r="804" spans="6:16" x14ac:dyDescent="0.25">
      <c r="F804" s="23"/>
      <c r="G804" s="39" t="str">
        <f t="shared" si="48"/>
        <v/>
      </c>
      <c r="I804" s="23"/>
      <c r="J804" s="39" t="str">
        <f t="shared" si="49"/>
        <v/>
      </c>
      <c r="L804" s="23"/>
      <c r="M804" s="39" t="str">
        <f t="shared" si="50"/>
        <v/>
      </c>
      <c r="O804" s="23"/>
      <c r="P804" s="39" t="str">
        <f t="shared" si="51"/>
        <v/>
      </c>
    </row>
    <row r="805" spans="6:16" x14ac:dyDescent="0.25">
      <c r="F805" s="23"/>
      <c r="G805" s="39" t="str">
        <f t="shared" si="48"/>
        <v/>
      </c>
      <c r="I805" s="23"/>
      <c r="J805" s="39" t="str">
        <f t="shared" si="49"/>
        <v/>
      </c>
      <c r="L805" s="23"/>
      <c r="M805" s="39" t="str">
        <f t="shared" si="50"/>
        <v/>
      </c>
      <c r="O805" s="23"/>
      <c r="P805" s="39" t="str">
        <f t="shared" si="51"/>
        <v/>
      </c>
    </row>
    <row r="806" spans="6:16" x14ac:dyDescent="0.25">
      <c r="F806" s="23"/>
      <c r="G806" s="39" t="str">
        <f t="shared" si="48"/>
        <v/>
      </c>
      <c r="I806" s="23"/>
      <c r="J806" s="39" t="str">
        <f t="shared" si="49"/>
        <v/>
      </c>
      <c r="L806" s="23"/>
      <c r="M806" s="39" t="str">
        <f t="shared" si="50"/>
        <v/>
      </c>
      <c r="O806" s="23"/>
      <c r="P806" s="39" t="str">
        <f t="shared" si="51"/>
        <v/>
      </c>
    </row>
    <row r="807" spans="6:16" x14ac:dyDescent="0.25">
      <c r="F807" s="23"/>
      <c r="G807" s="39" t="str">
        <f t="shared" si="48"/>
        <v/>
      </c>
      <c r="I807" s="23"/>
      <c r="J807" s="39" t="str">
        <f t="shared" si="49"/>
        <v/>
      </c>
      <c r="L807" s="23"/>
      <c r="M807" s="39" t="str">
        <f t="shared" si="50"/>
        <v/>
      </c>
      <c r="O807" s="23"/>
      <c r="P807" s="39" t="str">
        <f t="shared" si="51"/>
        <v/>
      </c>
    </row>
    <row r="808" spans="6:16" x14ac:dyDescent="0.25">
      <c r="F808" s="23"/>
      <c r="G808" s="39" t="str">
        <f t="shared" si="48"/>
        <v/>
      </c>
      <c r="I808" s="23"/>
      <c r="J808" s="39" t="str">
        <f t="shared" si="49"/>
        <v/>
      </c>
      <c r="L808" s="23"/>
      <c r="M808" s="39" t="str">
        <f t="shared" si="50"/>
        <v/>
      </c>
      <c r="O808" s="23"/>
      <c r="P808" s="39" t="str">
        <f t="shared" si="51"/>
        <v/>
      </c>
    </row>
    <row r="809" spans="6:16" x14ac:dyDescent="0.25">
      <c r="F809" s="23"/>
      <c r="G809" s="39" t="str">
        <f t="shared" si="48"/>
        <v/>
      </c>
      <c r="I809" s="23"/>
      <c r="J809" s="39" t="str">
        <f t="shared" si="49"/>
        <v/>
      </c>
      <c r="L809" s="23"/>
      <c r="M809" s="39" t="str">
        <f t="shared" si="50"/>
        <v/>
      </c>
      <c r="O809" s="23"/>
      <c r="P809" s="39" t="str">
        <f t="shared" si="51"/>
        <v/>
      </c>
    </row>
    <row r="810" spans="6:16" x14ac:dyDescent="0.25">
      <c r="F810" s="23"/>
      <c r="G810" s="39" t="str">
        <f t="shared" si="48"/>
        <v/>
      </c>
      <c r="I810" s="23"/>
      <c r="J810" s="39" t="str">
        <f t="shared" si="49"/>
        <v/>
      </c>
      <c r="L810" s="23"/>
      <c r="M810" s="39" t="str">
        <f t="shared" si="50"/>
        <v/>
      </c>
      <c r="O810" s="23"/>
      <c r="P810" s="39" t="str">
        <f t="shared" si="51"/>
        <v/>
      </c>
    </row>
    <row r="811" spans="6:16" x14ac:dyDescent="0.25">
      <c r="F811" s="23"/>
      <c r="G811" s="39" t="str">
        <f t="shared" si="48"/>
        <v/>
      </c>
      <c r="I811" s="23"/>
      <c r="J811" s="39" t="str">
        <f t="shared" si="49"/>
        <v/>
      </c>
      <c r="L811" s="23"/>
      <c r="M811" s="39" t="str">
        <f t="shared" si="50"/>
        <v/>
      </c>
      <c r="O811" s="23"/>
      <c r="P811" s="39" t="str">
        <f t="shared" si="51"/>
        <v/>
      </c>
    </row>
    <row r="812" spans="6:16" x14ac:dyDescent="0.25">
      <c r="F812" s="23"/>
      <c r="G812" s="39" t="str">
        <f t="shared" si="48"/>
        <v/>
      </c>
      <c r="I812" s="23"/>
      <c r="J812" s="39" t="str">
        <f t="shared" si="49"/>
        <v/>
      </c>
      <c r="L812" s="23"/>
      <c r="M812" s="39" t="str">
        <f t="shared" si="50"/>
        <v/>
      </c>
      <c r="O812" s="23"/>
      <c r="P812" s="39" t="str">
        <f t="shared" si="51"/>
        <v/>
      </c>
    </row>
    <row r="813" spans="6:16" x14ac:dyDescent="0.25">
      <c r="F813" s="23"/>
      <c r="G813" s="39" t="str">
        <f t="shared" si="48"/>
        <v/>
      </c>
      <c r="I813" s="23"/>
      <c r="J813" s="39" t="str">
        <f t="shared" si="49"/>
        <v/>
      </c>
      <c r="L813" s="23"/>
      <c r="M813" s="39" t="str">
        <f t="shared" si="50"/>
        <v/>
      </c>
      <c r="O813" s="23"/>
      <c r="P813" s="39" t="str">
        <f t="shared" si="51"/>
        <v/>
      </c>
    </row>
    <row r="814" spans="6:16" x14ac:dyDescent="0.25">
      <c r="F814" s="23"/>
      <c r="G814" s="39" t="str">
        <f t="shared" si="48"/>
        <v/>
      </c>
      <c r="I814" s="23"/>
      <c r="J814" s="39" t="str">
        <f t="shared" si="49"/>
        <v/>
      </c>
      <c r="L814" s="23"/>
      <c r="M814" s="39" t="str">
        <f t="shared" si="50"/>
        <v/>
      </c>
      <c r="O814" s="23"/>
      <c r="P814" s="39" t="str">
        <f t="shared" si="51"/>
        <v/>
      </c>
    </row>
    <row r="815" spans="6:16" x14ac:dyDescent="0.25">
      <c r="F815" s="23"/>
      <c r="G815" s="39" t="str">
        <f t="shared" si="48"/>
        <v/>
      </c>
      <c r="I815" s="23"/>
      <c r="J815" s="39" t="str">
        <f t="shared" si="49"/>
        <v/>
      </c>
      <c r="L815" s="23"/>
      <c r="M815" s="39" t="str">
        <f t="shared" si="50"/>
        <v/>
      </c>
      <c r="O815" s="23"/>
      <c r="P815" s="39" t="str">
        <f t="shared" si="51"/>
        <v/>
      </c>
    </row>
    <row r="816" spans="6:16" x14ac:dyDescent="0.25">
      <c r="F816" s="23"/>
      <c r="G816" s="39" t="str">
        <f t="shared" si="48"/>
        <v/>
      </c>
      <c r="I816" s="23"/>
      <c r="J816" s="39" t="str">
        <f t="shared" si="49"/>
        <v/>
      </c>
      <c r="L816" s="23"/>
      <c r="M816" s="39" t="str">
        <f t="shared" si="50"/>
        <v/>
      </c>
      <c r="O816" s="23"/>
      <c r="P816" s="39" t="str">
        <f t="shared" si="51"/>
        <v/>
      </c>
    </row>
    <row r="817" spans="6:16" x14ac:dyDescent="0.25">
      <c r="F817" s="23"/>
      <c r="G817" s="39" t="str">
        <f t="shared" si="48"/>
        <v/>
      </c>
      <c r="I817" s="23"/>
      <c r="J817" s="39" t="str">
        <f t="shared" si="49"/>
        <v/>
      </c>
      <c r="L817" s="23"/>
      <c r="M817" s="39" t="str">
        <f t="shared" si="50"/>
        <v/>
      </c>
      <c r="O817" s="23"/>
      <c r="P817" s="39" t="str">
        <f t="shared" si="51"/>
        <v/>
      </c>
    </row>
    <row r="818" spans="6:16" x14ac:dyDescent="0.25">
      <c r="F818" s="23"/>
      <c r="G818" s="39" t="str">
        <f t="shared" si="48"/>
        <v/>
      </c>
      <c r="I818" s="23"/>
      <c r="J818" s="39" t="str">
        <f t="shared" si="49"/>
        <v/>
      </c>
      <c r="L818" s="23"/>
      <c r="M818" s="39" t="str">
        <f t="shared" si="50"/>
        <v/>
      </c>
      <c r="O818" s="23"/>
      <c r="P818" s="39" t="str">
        <f t="shared" si="51"/>
        <v/>
      </c>
    </row>
    <row r="819" spans="6:16" x14ac:dyDescent="0.25">
      <c r="F819" s="23"/>
      <c r="G819" s="39" t="str">
        <f t="shared" si="48"/>
        <v/>
      </c>
      <c r="I819" s="23"/>
      <c r="J819" s="39" t="str">
        <f t="shared" si="49"/>
        <v/>
      </c>
      <c r="L819" s="23"/>
      <c r="M819" s="39" t="str">
        <f t="shared" si="50"/>
        <v/>
      </c>
      <c r="O819" s="23"/>
      <c r="P819" s="39" t="str">
        <f t="shared" si="51"/>
        <v/>
      </c>
    </row>
    <row r="820" spans="6:16" x14ac:dyDescent="0.25">
      <c r="F820" s="23"/>
      <c r="G820" s="39" t="str">
        <f t="shared" si="48"/>
        <v/>
      </c>
      <c r="I820" s="23"/>
      <c r="J820" s="39" t="str">
        <f t="shared" si="49"/>
        <v/>
      </c>
      <c r="L820" s="23"/>
      <c r="M820" s="39" t="str">
        <f t="shared" si="50"/>
        <v/>
      </c>
      <c r="O820" s="23"/>
      <c r="P820" s="39" t="str">
        <f t="shared" si="51"/>
        <v/>
      </c>
    </row>
    <row r="821" spans="6:16" x14ac:dyDescent="0.25">
      <c r="F821" s="23"/>
      <c r="G821" s="39" t="str">
        <f t="shared" si="48"/>
        <v/>
      </c>
      <c r="I821" s="23"/>
      <c r="J821" s="39" t="str">
        <f t="shared" si="49"/>
        <v/>
      </c>
      <c r="L821" s="23"/>
      <c r="M821" s="39" t="str">
        <f t="shared" si="50"/>
        <v/>
      </c>
      <c r="O821" s="23"/>
      <c r="P821" s="39" t="str">
        <f t="shared" si="51"/>
        <v/>
      </c>
    </row>
    <row r="822" spans="6:16" x14ac:dyDescent="0.25">
      <c r="F822" s="23"/>
      <c r="G822" s="39" t="str">
        <f t="shared" si="48"/>
        <v/>
      </c>
      <c r="I822" s="23"/>
      <c r="J822" s="39" t="str">
        <f t="shared" si="49"/>
        <v/>
      </c>
      <c r="L822" s="23"/>
      <c r="M822" s="39" t="str">
        <f t="shared" si="50"/>
        <v/>
      </c>
      <c r="O822" s="23"/>
      <c r="P822" s="39" t="str">
        <f t="shared" si="51"/>
        <v/>
      </c>
    </row>
    <row r="823" spans="6:16" x14ac:dyDescent="0.25">
      <c r="F823" s="23"/>
      <c r="G823" s="39" t="str">
        <f t="shared" si="48"/>
        <v/>
      </c>
      <c r="I823" s="23"/>
      <c r="J823" s="39" t="str">
        <f t="shared" si="49"/>
        <v/>
      </c>
      <c r="L823" s="23"/>
      <c r="M823" s="39" t="str">
        <f t="shared" si="50"/>
        <v/>
      </c>
      <c r="O823" s="23"/>
      <c r="P823" s="39" t="str">
        <f t="shared" si="51"/>
        <v/>
      </c>
    </row>
    <row r="824" spans="6:16" x14ac:dyDescent="0.25">
      <c r="F824" s="23"/>
      <c r="G824" s="39" t="str">
        <f t="shared" si="48"/>
        <v/>
      </c>
      <c r="I824" s="23"/>
      <c r="J824" s="39" t="str">
        <f t="shared" si="49"/>
        <v/>
      </c>
      <c r="L824" s="23"/>
      <c r="M824" s="39" t="str">
        <f t="shared" si="50"/>
        <v/>
      </c>
      <c r="O824" s="23"/>
      <c r="P824" s="39" t="str">
        <f t="shared" si="51"/>
        <v/>
      </c>
    </row>
    <row r="825" spans="6:16" x14ac:dyDescent="0.25">
      <c r="F825" s="23"/>
      <c r="G825" s="39" t="str">
        <f t="shared" si="48"/>
        <v/>
      </c>
      <c r="I825" s="23"/>
      <c r="J825" s="39" t="str">
        <f t="shared" si="49"/>
        <v/>
      </c>
      <c r="L825" s="23"/>
      <c r="M825" s="39" t="str">
        <f t="shared" si="50"/>
        <v/>
      </c>
      <c r="O825" s="23"/>
      <c r="P825" s="39" t="str">
        <f t="shared" si="51"/>
        <v/>
      </c>
    </row>
    <row r="826" spans="6:16" x14ac:dyDescent="0.25">
      <c r="F826" s="23"/>
      <c r="G826" s="39" t="str">
        <f t="shared" si="48"/>
        <v/>
      </c>
      <c r="I826" s="23"/>
      <c r="J826" s="39" t="str">
        <f t="shared" si="49"/>
        <v/>
      </c>
      <c r="L826" s="23"/>
      <c r="M826" s="39" t="str">
        <f t="shared" si="50"/>
        <v/>
      </c>
      <c r="O826" s="23"/>
      <c r="P826" s="39" t="str">
        <f t="shared" si="51"/>
        <v/>
      </c>
    </row>
    <row r="827" spans="6:16" x14ac:dyDescent="0.25">
      <c r="F827" s="23"/>
      <c r="G827" s="39" t="str">
        <f t="shared" si="48"/>
        <v/>
      </c>
      <c r="I827" s="23"/>
      <c r="J827" s="39" t="str">
        <f t="shared" si="49"/>
        <v/>
      </c>
      <c r="L827" s="23"/>
      <c r="M827" s="39" t="str">
        <f t="shared" si="50"/>
        <v/>
      </c>
      <c r="O827" s="23"/>
      <c r="P827" s="39" t="str">
        <f t="shared" si="51"/>
        <v/>
      </c>
    </row>
    <row r="828" spans="6:16" x14ac:dyDescent="0.25">
      <c r="F828" s="23"/>
      <c r="G828" s="39" t="str">
        <f t="shared" si="48"/>
        <v/>
      </c>
      <c r="I828" s="23"/>
      <c r="J828" s="39" t="str">
        <f t="shared" si="49"/>
        <v/>
      </c>
      <c r="L828" s="23"/>
      <c r="M828" s="39" t="str">
        <f t="shared" si="50"/>
        <v/>
      </c>
      <c r="O828" s="23"/>
      <c r="P828" s="39" t="str">
        <f t="shared" si="51"/>
        <v/>
      </c>
    </row>
    <row r="829" spans="6:16" x14ac:dyDescent="0.25">
      <c r="F829" s="23"/>
      <c r="G829" s="39" t="str">
        <f t="shared" si="48"/>
        <v/>
      </c>
      <c r="I829" s="23"/>
      <c r="J829" s="39" t="str">
        <f t="shared" si="49"/>
        <v/>
      </c>
      <c r="L829" s="23"/>
      <c r="M829" s="39" t="str">
        <f t="shared" si="50"/>
        <v/>
      </c>
      <c r="O829" s="23"/>
      <c r="P829" s="39" t="str">
        <f t="shared" si="51"/>
        <v/>
      </c>
    </row>
    <row r="830" spans="6:16" x14ac:dyDescent="0.25">
      <c r="F830" s="23"/>
      <c r="G830" s="39" t="str">
        <f t="shared" si="48"/>
        <v/>
      </c>
      <c r="I830" s="23"/>
      <c r="J830" s="39" t="str">
        <f t="shared" si="49"/>
        <v/>
      </c>
      <c r="L830" s="23"/>
      <c r="M830" s="39" t="str">
        <f t="shared" si="50"/>
        <v/>
      </c>
      <c r="O830" s="23"/>
      <c r="P830" s="39" t="str">
        <f t="shared" si="51"/>
        <v/>
      </c>
    </row>
    <row r="831" spans="6:16" x14ac:dyDescent="0.25">
      <c r="F831" s="23"/>
      <c r="G831" s="39" t="str">
        <f t="shared" si="48"/>
        <v/>
      </c>
      <c r="I831" s="23"/>
      <c r="J831" s="39" t="str">
        <f t="shared" si="49"/>
        <v/>
      </c>
      <c r="L831" s="23"/>
      <c r="M831" s="39" t="str">
        <f t="shared" si="50"/>
        <v/>
      </c>
      <c r="O831" s="23"/>
      <c r="P831" s="39" t="str">
        <f t="shared" si="51"/>
        <v/>
      </c>
    </row>
    <row r="832" spans="6:16" x14ac:dyDescent="0.25">
      <c r="F832" s="23"/>
      <c r="G832" s="39" t="str">
        <f t="shared" si="48"/>
        <v/>
      </c>
      <c r="I832" s="23"/>
      <c r="J832" s="39" t="str">
        <f t="shared" si="49"/>
        <v/>
      </c>
      <c r="L832" s="23"/>
      <c r="M832" s="39" t="str">
        <f t="shared" si="50"/>
        <v/>
      </c>
      <c r="O832" s="23"/>
      <c r="P832" s="39" t="str">
        <f t="shared" si="51"/>
        <v/>
      </c>
    </row>
    <row r="833" spans="6:16" x14ac:dyDescent="0.25">
      <c r="F833" s="23"/>
      <c r="G833" s="39" t="str">
        <f t="shared" si="48"/>
        <v/>
      </c>
      <c r="I833" s="23"/>
      <c r="J833" s="39" t="str">
        <f t="shared" si="49"/>
        <v/>
      </c>
      <c r="L833" s="23"/>
      <c r="M833" s="39" t="str">
        <f t="shared" si="50"/>
        <v/>
      </c>
      <c r="O833" s="23"/>
      <c r="P833" s="39" t="str">
        <f t="shared" si="51"/>
        <v/>
      </c>
    </row>
    <row r="834" spans="6:16" x14ac:dyDescent="0.25">
      <c r="F834" s="23"/>
      <c r="G834" s="39" t="str">
        <f t="shared" si="48"/>
        <v/>
      </c>
      <c r="I834" s="23"/>
      <c r="J834" s="39" t="str">
        <f t="shared" si="49"/>
        <v/>
      </c>
      <c r="L834" s="23"/>
      <c r="M834" s="39" t="str">
        <f t="shared" si="50"/>
        <v/>
      </c>
      <c r="O834" s="23"/>
      <c r="P834" s="39" t="str">
        <f t="shared" si="51"/>
        <v/>
      </c>
    </row>
    <row r="835" spans="6:16" x14ac:dyDescent="0.25">
      <c r="F835" s="23"/>
      <c r="G835" s="39" t="str">
        <f t="shared" si="48"/>
        <v/>
      </c>
      <c r="I835" s="23"/>
      <c r="J835" s="39" t="str">
        <f t="shared" si="49"/>
        <v/>
      </c>
      <c r="L835" s="23"/>
      <c r="M835" s="39" t="str">
        <f t="shared" si="50"/>
        <v/>
      </c>
      <c r="O835" s="23"/>
      <c r="P835" s="39" t="str">
        <f t="shared" si="51"/>
        <v/>
      </c>
    </row>
    <row r="836" spans="6:16" x14ac:dyDescent="0.25">
      <c r="F836" s="23"/>
      <c r="G836" s="39" t="str">
        <f t="shared" si="48"/>
        <v/>
      </c>
      <c r="I836" s="23"/>
      <c r="J836" s="39" t="str">
        <f t="shared" si="49"/>
        <v/>
      </c>
      <c r="L836" s="23"/>
      <c r="M836" s="39" t="str">
        <f t="shared" si="50"/>
        <v/>
      </c>
      <c r="O836" s="23"/>
      <c r="P836" s="39" t="str">
        <f t="shared" si="51"/>
        <v/>
      </c>
    </row>
    <row r="837" spans="6:16" x14ac:dyDescent="0.25">
      <c r="F837" s="23"/>
      <c r="G837" s="39" t="str">
        <f t="shared" si="48"/>
        <v/>
      </c>
      <c r="I837" s="23"/>
      <c r="J837" s="39" t="str">
        <f t="shared" si="49"/>
        <v/>
      </c>
      <c r="L837" s="23"/>
      <c r="M837" s="39" t="str">
        <f t="shared" si="50"/>
        <v/>
      </c>
      <c r="O837" s="23"/>
      <c r="P837" s="39" t="str">
        <f t="shared" si="51"/>
        <v/>
      </c>
    </row>
    <row r="838" spans="6:16" x14ac:dyDescent="0.25">
      <c r="F838" s="23"/>
      <c r="G838" s="39" t="str">
        <f t="shared" si="48"/>
        <v/>
      </c>
      <c r="I838" s="23"/>
      <c r="J838" s="39" t="str">
        <f t="shared" si="49"/>
        <v/>
      </c>
      <c r="L838" s="23"/>
      <c r="M838" s="39" t="str">
        <f t="shared" si="50"/>
        <v/>
      </c>
      <c r="O838" s="23"/>
      <c r="P838" s="39" t="str">
        <f t="shared" si="51"/>
        <v/>
      </c>
    </row>
    <row r="839" spans="6:16" x14ac:dyDescent="0.25">
      <c r="F839" s="23"/>
      <c r="G839" s="39" t="str">
        <f t="shared" si="48"/>
        <v/>
      </c>
      <c r="I839" s="23"/>
      <c r="J839" s="39" t="str">
        <f t="shared" si="49"/>
        <v/>
      </c>
      <c r="L839" s="23"/>
      <c r="M839" s="39" t="str">
        <f t="shared" si="50"/>
        <v/>
      </c>
      <c r="O839" s="23"/>
      <c r="P839" s="39" t="str">
        <f t="shared" si="51"/>
        <v/>
      </c>
    </row>
    <row r="840" spans="6:16" x14ac:dyDescent="0.25">
      <c r="F840" s="23"/>
      <c r="G840" s="39" t="str">
        <f t="shared" si="48"/>
        <v/>
      </c>
      <c r="I840" s="23"/>
      <c r="J840" s="39" t="str">
        <f t="shared" si="49"/>
        <v/>
      </c>
      <c r="L840" s="23"/>
      <c r="M840" s="39" t="str">
        <f t="shared" si="50"/>
        <v/>
      </c>
      <c r="O840" s="23"/>
      <c r="P840" s="39" t="str">
        <f t="shared" si="51"/>
        <v/>
      </c>
    </row>
    <row r="841" spans="6:16" x14ac:dyDescent="0.25">
      <c r="F841" s="23"/>
      <c r="G841" s="39" t="str">
        <f t="shared" si="48"/>
        <v/>
      </c>
      <c r="I841" s="23"/>
      <c r="J841" s="39" t="str">
        <f t="shared" si="49"/>
        <v/>
      </c>
      <c r="L841" s="23"/>
      <c r="M841" s="39" t="str">
        <f t="shared" si="50"/>
        <v/>
      </c>
      <c r="O841" s="23"/>
      <c r="P841" s="39" t="str">
        <f t="shared" si="51"/>
        <v/>
      </c>
    </row>
    <row r="842" spans="6:16" x14ac:dyDescent="0.25">
      <c r="F842" s="23"/>
      <c r="G842" s="39" t="str">
        <f t="shared" si="48"/>
        <v/>
      </c>
      <c r="I842" s="23"/>
      <c r="J842" s="39" t="str">
        <f t="shared" si="49"/>
        <v/>
      </c>
      <c r="L842" s="23"/>
      <c r="M842" s="39" t="str">
        <f t="shared" si="50"/>
        <v/>
      </c>
      <c r="O842" s="23"/>
      <c r="P842" s="39" t="str">
        <f t="shared" si="51"/>
        <v/>
      </c>
    </row>
    <row r="843" spans="6:16" x14ac:dyDescent="0.25">
      <c r="F843" s="23"/>
      <c r="G843" s="39" t="str">
        <f t="shared" si="48"/>
        <v/>
      </c>
      <c r="I843" s="23"/>
      <c r="J843" s="39" t="str">
        <f t="shared" si="49"/>
        <v/>
      </c>
      <c r="L843" s="23"/>
      <c r="M843" s="39" t="str">
        <f t="shared" si="50"/>
        <v/>
      </c>
      <c r="O843" s="23"/>
      <c r="P843" s="39" t="str">
        <f t="shared" si="51"/>
        <v/>
      </c>
    </row>
    <row r="844" spans="6:16" x14ac:dyDescent="0.25">
      <c r="F844" s="23"/>
      <c r="G844" s="39" t="str">
        <f t="shared" si="48"/>
        <v/>
      </c>
      <c r="I844" s="23"/>
      <c r="J844" s="39" t="str">
        <f t="shared" si="49"/>
        <v/>
      </c>
      <c r="L844" s="23"/>
      <c r="M844" s="39" t="str">
        <f t="shared" si="50"/>
        <v/>
      </c>
      <c r="O844" s="23"/>
      <c r="P844" s="39" t="str">
        <f t="shared" si="51"/>
        <v/>
      </c>
    </row>
    <row r="845" spans="6:16" x14ac:dyDescent="0.25">
      <c r="F845" s="23"/>
      <c r="G845" s="39" t="str">
        <f t="shared" si="48"/>
        <v/>
      </c>
      <c r="I845" s="23"/>
      <c r="J845" s="39" t="str">
        <f t="shared" si="49"/>
        <v/>
      </c>
      <c r="L845" s="23"/>
      <c r="M845" s="39" t="str">
        <f t="shared" si="50"/>
        <v/>
      </c>
      <c r="O845" s="23"/>
      <c r="P845" s="39" t="str">
        <f t="shared" si="51"/>
        <v/>
      </c>
    </row>
    <row r="846" spans="6:16" x14ac:dyDescent="0.25">
      <c r="F846" s="23"/>
      <c r="G846" s="39" t="str">
        <f t="shared" si="48"/>
        <v/>
      </c>
      <c r="I846" s="23"/>
      <c r="J846" s="39" t="str">
        <f t="shared" si="49"/>
        <v/>
      </c>
      <c r="L846" s="23"/>
      <c r="M846" s="39" t="str">
        <f t="shared" si="50"/>
        <v/>
      </c>
      <c r="O846" s="23"/>
      <c r="P846" s="39" t="str">
        <f t="shared" si="51"/>
        <v/>
      </c>
    </row>
    <row r="847" spans="6:16" x14ac:dyDescent="0.25">
      <c r="F847" s="23"/>
      <c r="G847" s="39" t="str">
        <f t="shared" ref="G847:G910" si="52">IF(F847="","",F847*0.04)</f>
        <v/>
      </c>
      <c r="I847" s="23"/>
      <c r="J847" s="39" t="str">
        <f t="shared" ref="J847:J910" si="53">IF(I847="","",I847*0.04)</f>
        <v/>
      </c>
      <c r="L847" s="23"/>
      <c r="M847" s="39" t="str">
        <f t="shared" ref="M847:M910" si="54">IF(L847="","",L847*0.04)</f>
        <v/>
      </c>
      <c r="O847" s="23"/>
      <c r="P847" s="39" t="str">
        <f t="shared" ref="P847:P910" si="55">IF(O847="","",O847*0.04)</f>
        <v/>
      </c>
    </row>
    <row r="848" spans="6:16" x14ac:dyDescent="0.25">
      <c r="F848" s="23"/>
      <c r="G848" s="39" t="str">
        <f t="shared" si="52"/>
        <v/>
      </c>
      <c r="I848" s="23"/>
      <c r="J848" s="39" t="str">
        <f t="shared" si="53"/>
        <v/>
      </c>
      <c r="L848" s="23"/>
      <c r="M848" s="39" t="str">
        <f t="shared" si="54"/>
        <v/>
      </c>
      <c r="O848" s="23"/>
      <c r="P848" s="39" t="str">
        <f t="shared" si="55"/>
        <v/>
      </c>
    </row>
    <row r="849" spans="6:16" x14ac:dyDescent="0.25">
      <c r="F849" s="23"/>
      <c r="G849" s="39" t="str">
        <f t="shared" si="52"/>
        <v/>
      </c>
      <c r="I849" s="23"/>
      <c r="J849" s="39" t="str">
        <f t="shared" si="53"/>
        <v/>
      </c>
      <c r="L849" s="23"/>
      <c r="M849" s="39" t="str">
        <f t="shared" si="54"/>
        <v/>
      </c>
      <c r="O849" s="23"/>
      <c r="P849" s="39" t="str">
        <f t="shared" si="55"/>
        <v/>
      </c>
    </row>
    <row r="850" spans="6:16" x14ac:dyDescent="0.25">
      <c r="F850" s="23"/>
      <c r="G850" s="39" t="str">
        <f t="shared" si="52"/>
        <v/>
      </c>
      <c r="I850" s="23"/>
      <c r="J850" s="39" t="str">
        <f t="shared" si="53"/>
        <v/>
      </c>
      <c r="L850" s="23"/>
      <c r="M850" s="39" t="str">
        <f t="shared" si="54"/>
        <v/>
      </c>
      <c r="O850" s="23"/>
      <c r="P850" s="39" t="str">
        <f t="shared" si="55"/>
        <v/>
      </c>
    </row>
    <row r="851" spans="6:16" x14ac:dyDescent="0.25">
      <c r="F851" s="23"/>
      <c r="G851" s="39" t="str">
        <f t="shared" si="52"/>
        <v/>
      </c>
      <c r="I851" s="23"/>
      <c r="J851" s="39" t="str">
        <f t="shared" si="53"/>
        <v/>
      </c>
      <c r="L851" s="23"/>
      <c r="M851" s="39" t="str">
        <f t="shared" si="54"/>
        <v/>
      </c>
      <c r="O851" s="23"/>
      <c r="P851" s="39" t="str">
        <f t="shared" si="55"/>
        <v/>
      </c>
    </row>
    <row r="852" spans="6:16" x14ac:dyDescent="0.25">
      <c r="F852" s="23"/>
      <c r="G852" s="39" t="str">
        <f t="shared" si="52"/>
        <v/>
      </c>
      <c r="I852" s="23"/>
      <c r="J852" s="39" t="str">
        <f t="shared" si="53"/>
        <v/>
      </c>
      <c r="L852" s="23"/>
      <c r="M852" s="39" t="str">
        <f t="shared" si="54"/>
        <v/>
      </c>
      <c r="O852" s="23"/>
      <c r="P852" s="39" t="str">
        <f t="shared" si="55"/>
        <v/>
      </c>
    </row>
    <row r="853" spans="6:16" x14ac:dyDescent="0.25">
      <c r="F853" s="23"/>
      <c r="G853" s="39" t="str">
        <f t="shared" si="52"/>
        <v/>
      </c>
      <c r="I853" s="23"/>
      <c r="J853" s="39" t="str">
        <f t="shared" si="53"/>
        <v/>
      </c>
      <c r="L853" s="23"/>
      <c r="M853" s="39" t="str">
        <f t="shared" si="54"/>
        <v/>
      </c>
      <c r="O853" s="23"/>
      <c r="P853" s="39" t="str">
        <f t="shared" si="55"/>
        <v/>
      </c>
    </row>
    <row r="854" spans="6:16" x14ac:dyDescent="0.25">
      <c r="F854" s="23"/>
      <c r="G854" s="39" t="str">
        <f t="shared" si="52"/>
        <v/>
      </c>
      <c r="I854" s="23"/>
      <c r="J854" s="39" t="str">
        <f t="shared" si="53"/>
        <v/>
      </c>
      <c r="L854" s="23"/>
      <c r="M854" s="39" t="str">
        <f t="shared" si="54"/>
        <v/>
      </c>
      <c r="O854" s="23"/>
      <c r="P854" s="39" t="str">
        <f t="shared" si="55"/>
        <v/>
      </c>
    </row>
    <row r="855" spans="6:16" x14ac:dyDescent="0.25">
      <c r="F855" s="23"/>
      <c r="G855" s="39" t="str">
        <f t="shared" si="52"/>
        <v/>
      </c>
      <c r="I855" s="23"/>
      <c r="J855" s="39" t="str">
        <f t="shared" si="53"/>
        <v/>
      </c>
      <c r="L855" s="23"/>
      <c r="M855" s="39" t="str">
        <f t="shared" si="54"/>
        <v/>
      </c>
      <c r="O855" s="23"/>
      <c r="P855" s="39" t="str">
        <f t="shared" si="55"/>
        <v/>
      </c>
    </row>
    <row r="856" spans="6:16" x14ac:dyDescent="0.25">
      <c r="F856" s="23"/>
      <c r="G856" s="39" t="str">
        <f t="shared" si="52"/>
        <v/>
      </c>
      <c r="I856" s="23"/>
      <c r="J856" s="39" t="str">
        <f t="shared" si="53"/>
        <v/>
      </c>
      <c r="L856" s="23"/>
      <c r="M856" s="39" t="str">
        <f t="shared" si="54"/>
        <v/>
      </c>
      <c r="O856" s="23"/>
      <c r="P856" s="39" t="str">
        <f t="shared" si="55"/>
        <v/>
      </c>
    </row>
    <row r="857" spans="6:16" x14ac:dyDescent="0.25">
      <c r="F857" s="23"/>
      <c r="G857" s="39" t="str">
        <f t="shared" si="52"/>
        <v/>
      </c>
      <c r="I857" s="23"/>
      <c r="J857" s="39" t="str">
        <f t="shared" si="53"/>
        <v/>
      </c>
      <c r="L857" s="23"/>
      <c r="M857" s="39" t="str">
        <f t="shared" si="54"/>
        <v/>
      </c>
      <c r="O857" s="23"/>
      <c r="P857" s="39" t="str">
        <f t="shared" si="55"/>
        <v/>
      </c>
    </row>
    <row r="858" spans="6:16" x14ac:dyDescent="0.25">
      <c r="F858" s="23"/>
      <c r="G858" s="39" t="str">
        <f t="shared" si="52"/>
        <v/>
      </c>
      <c r="I858" s="23"/>
      <c r="J858" s="39" t="str">
        <f t="shared" si="53"/>
        <v/>
      </c>
      <c r="L858" s="23"/>
      <c r="M858" s="39" t="str">
        <f t="shared" si="54"/>
        <v/>
      </c>
      <c r="O858" s="23"/>
      <c r="P858" s="39" t="str">
        <f t="shared" si="55"/>
        <v/>
      </c>
    </row>
    <row r="859" spans="6:16" x14ac:dyDescent="0.25">
      <c r="F859" s="23"/>
      <c r="G859" s="39" t="str">
        <f t="shared" si="52"/>
        <v/>
      </c>
      <c r="I859" s="23"/>
      <c r="J859" s="39" t="str">
        <f t="shared" si="53"/>
        <v/>
      </c>
      <c r="L859" s="23"/>
      <c r="M859" s="39" t="str">
        <f t="shared" si="54"/>
        <v/>
      </c>
      <c r="O859" s="23"/>
      <c r="P859" s="39" t="str">
        <f t="shared" si="55"/>
        <v/>
      </c>
    </row>
    <row r="860" spans="6:16" x14ac:dyDescent="0.25">
      <c r="F860" s="23"/>
      <c r="G860" s="39" t="str">
        <f t="shared" si="52"/>
        <v/>
      </c>
      <c r="I860" s="23"/>
      <c r="J860" s="39" t="str">
        <f t="shared" si="53"/>
        <v/>
      </c>
      <c r="L860" s="23"/>
      <c r="M860" s="39" t="str">
        <f t="shared" si="54"/>
        <v/>
      </c>
      <c r="O860" s="23"/>
      <c r="P860" s="39" t="str">
        <f t="shared" si="55"/>
        <v/>
      </c>
    </row>
    <row r="861" spans="6:16" x14ac:dyDescent="0.25">
      <c r="F861" s="23"/>
      <c r="G861" s="39" t="str">
        <f t="shared" si="52"/>
        <v/>
      </c>
      <c r="I861" s="23"/>
      <c r="J861" s="39" t="str">
        <f t="shared" si="53"/>
        <v/>
      </c>
      <c r="L861" s="23"/>
      <c r="M861" s="39" t="str">
        <f t="shared" si="54"/>
        <v/>
      </c>
      <c r="O861" s="23"/>
      <c r="P861" s="39" t="str">
        <f t="shared" si="55"/>
        <v/>
      </c>
    </row>
    <row r="862" spans="6:16" x14ac:dyDescent="0.25">
      <c r="F862" s="23"/>
      <c r="G862" s="39" t="str">
        <f t="shared" si="52"/>
        <v/>
      </c>
      <c r="I862" s="23"/>
      <c r="J862" s="39" t="str">
        <f t="shared" si="53"/>
        <v/>
      </c>
      <c r="L862" s="23"/>
      <c r="M862" s="39" t="str">
        <f t="shared" si="54"/>
        <v/>
      </c>
      <c r="O862" s="23"/>
      <c r="P862" s="39" t="str">
        <f t="shared" si="55"/>
        <v/>
      </c>
    </row>
    <row r="863" spans="6:16" x14ac:dyDescent="0.25">
      <c r="F863" s="23"/>
      <c r="G863" s="39" t="str">
        <f t="shared" si="52"/>
        <v/>
      </c>
      <c r="I863" s="23"/>
      <c r="J863" s="39" t="str">
        <f t="shared" si="53"/>
        <v/>
      </c>
      <c r="L863" s="23"/>
      <c r="M863" s="39" t="str">
        <f t="shared" si="54"/>
        <v/>
      </c>
      <c r="O863" s="23"/>
      <c r="P863" s="39" t="str">
        <f t="shared" si="55"/>
        <v/>
      </c>
    </row>
    <row r="864" spans="6:16" x14ac:dyDescent="0.25">
      <c r="F864" s="23"/>
      <c r="G864" s="39" t="str">
        <f t="shared" si="52"/>
        <v/>
      </c>
      <c r="I864" s="23"/>
      <c r="J864" s="39" t="str">
        <f t="shared" si="53"/>
        <v/>
      </c>
      <c r="L864" s="23"/>
      <c r="M864" s="39" t="str">
        <f t="shared" si="54"/>
        <v/>
      </c>
      <c r="O864" s="23"/>
      <c r="P864" s="39" t="str">
        <f t="shared" si="55"/>
        <v/>
      </c>
    </row>
    <row r="865" spans="6:16" x14ac:dyDescent="0.25">
      <c r="F865" s="23"/>
      <c r="G865" s="39" t="str">
        <f t="shared" si="52"/>
        <v/>
      </c>
      <c r="I865" s="23"/>
      <c r="J865" s="39" t="str">
        <f t="shared" si="53"/>
        <v/>
      </c>
      <c r="L865" s="23"/>
      <c r="M865" s="39" t="str">
        <f t="shared" si="54"/>
        <v/>
      </c>
      <c r="O865" s="23"/>
      <c r="P865" s="39" t="str">
        <f t="shared" si="55"/>
        <v/>
      </c>
    </row>
    <row r="866" spans="6:16" x14ac:dyDescent="0.25">
      <c r="F866" s="23"/>
      <c r="G866" s="39" t="str">
        <f t="shared" si="52"/>
        <v/>
      </c>
      <c r="I866" s="23"/>
      <c r="J866" s="39" t="str">
        <f t="shared" si="53"/>
        <v/>
      </c>
      <c r="L866" s="23"/>
      <c r="M866" s="39" t="str">
        <f t="shared" si="54"/>
        <v/>
      </c>
      <c r="O866" s="23"/>
      <c r="P866" s="39" t="str">
        <f t="shared" si="55"/>
        <v/>
      </c>
    </row>
    <row r="867" spans="6:16" x14ac:dyDescent="0.25">
      <c r="F867" s="23"/>
      <c r="G867" s="39" t="str">
        <f t="shared" si="52"/>
        <v/>
      </c>
      <c r="I867" s="23"/>
      <c r="J867" s="39" t="str">
        <f t="shared" si="53"/>
        <v/>
      </c>
      <c r="L867" s="23"/>
      <c r="M867" s="39" t="str">
        <f t="shared" si="54"/>
        <v/>
      </c>
      <c r="O867" s="23"/>
      <c r="P867" s="39" t="str">
        <f t="shared" si="55"/>
        <v/>
      </c>
    </row>
    <row r="868" spans="6:16" x14ac:dyDescent="0.25">
      <c r="F868" s="23"/>
      <c r="G868" s="39" t="str">
        <f t="shared" si="52"/>
        <v/>
      </c>
      <c r="I868" s="23"/>
      <c r="J868" s="39" t="str">
        <f t="shared" si="53"/>
        <v/>
      </c>
      <c r="L868" s="23"/>
      <c r="M868" s="39" t="str">
        <f t="shared" si="54"/>
        <v/>
      </c>
      <c r="O868" s="23"/>
      <c r="P868" s="39" t="str">
        <f t="shared" si="55"/>
        <v/>
      </c>
    </row>
    <row r="869" spans="6:16" x14ac:dyDescent="0.25">
      <c r="F869" s="23"/>
      <c r="G869" s="39" t="str">
        <f t="shared" si="52"/>
        <v/>
      </c>
      <c r="I869" s="23"/>
      <c r="J869" s="39" t="str">
        <f t="shared" si="53"/>
        <v/>
      </c>
      <c r="L869" s="23"/>
      <c r="M869" s="39" t="str">
        <f t="shared" si="54"/>
        <v/>
      </c>
      <c r="O869" s="23"/>
      <c r="P869" s="39" t="str">
        <f t="shared" si="55"/>
        <v/>
      </c>
    </row>
    <row r="870" spans="6:16" x14ac:dyDescent="0.25">
      <c r="F870" s="23"/>
      <c r="G870" s="39" t="str">
        <f t="shared" si="52"/>
        <v/>
      </c>
      <c r="I870" s="23"/>
      <c r="J870" s="39" t="str">
        <f t="shared" si="53"/>
        <v/>
      </c>
      <c r="L870" s="23"/>
      <c r="M870" s="39" t="str">
        <f t="shared" si="54"/>
        <v/>
      </c>
      <c r="O870" s="23"/>
      <c r="P870" s="39" t="str">
        <f t="shared" si="55"/>
        <v/>
      </c>
    </row>
    <row r="871" spans="6:16" x14ac:dyDescent="0.25">
      <c r="F871" s="23"/>
      <c r="G871" s="39" t="str">
        <f t="shared" si="52"/>
        <v/>
      </c>
      <c r="I871" s="23"/>
      <c r="J871" s="39" t="str">
        <f t="shared" si="53"/>
        <v/>
      </c>
      <c r="L871" s="23"/>
      <c r="M871" s="39" t="str">
        <f t="shared" si="54"/>
        <v/>
      </c>
      <c r="O871" s="23"/>
      <c r="P871" s="39" t="str">
        <f t="shared" si="55"/>
        <v/>
      </c>
    </row>
    <row r="872" spans="6:16" x14ac:dyDescent="0.25">
      <c r="F872" s="23"/>
      <c r="G872" s="39" t="str">
        <f t="shared" si="52"/>
        <v/>
      </c>
      <c r="I872" s="23"/>
      <c r="J872" s="39" t="str">
        <f t="shared" si="53"/>
        <v/>
      </c>
      <c r="L872" s="23"/>
      <c r="M872" s="39" t="str">
        <f t="shared" si="54"/>
        <v/>
      </c>
      <c r="O872" s="23"/>
      <c r="P872" s="39" t="str">
        <f t="shared" si="55"/>
        <v/>
      </c>
    </row>
    <row r="873" spans="6:16" x14ac:dyDescent="0.25">
      <c r="F873" s="23"/>
      <c r="G873" s="39" t="str">
        <f t="shared" si="52"/>
        <v/>
      </c>
      <c r="I873" s="23"/>
      <c r="J873" s="39" t="str">
        <f t="shared" si="53"/>
        <v/>
      </c>
      <c r="L873" s="23"/>
      <c r="M873" s="39" t="str">
        <f t="shared" si="54"/>
        <v/>
      </c>
      <c r="O873" s="23"/>
      <c r="P873" s="39" t="str">
        <f t="shared" si="55"/>
        <v/>
      </c>
    </row>
    <row r="874" spans="6:16" x14ac:dyDescent="0.25">
      <c r="F874" s="23"/>
      <c r="G874" s="39" t="str">
        <f t="shared" si="52"/>
        <v/>
      </c>
      <c r="I874" s="23"/>
      <c r="J874" s="39" t="str">
        <f t="shared" si="53"/>
        <v/>
      </c>
      <c r="L874" s="23"/>
      <c r="M874" s="39" t="str">
        <f t="shared" si="54"/>
        <v/>
      </c>
      <c r="O874" s="23"/>
      <c r="P874" s="39" t="str">
        <f t="shared" si="55"/>
        <v/>
      </c>
    </row>
    <row r="875" spans="6:16" x14ac:dyDescent="0.25">
      <c r="F875" s="23"/>
      <c r="G875" s="39" t="str">
        <f t="shared" si="52"/>
        <v/>
      </c>
      <c r="I875" s="23"/>
      <c r="J875" s="39" t="str">
        <f t="shared" si="53"/>
        <v/>
      </c>
      <c r="L875" s="23"/>
      <c r="M875" s="39" t="str">
        <f t="shared" si="54"/>
        <v/>
      </c>
      <c r="O875" s="23"/>
      <c r="P875" s="39" t="str">
        <f t="shared" si="55"/>
        <v/>
      </c>
    </row>
    <row r="876" spans="6:16" x14ac:dyDescent="0.25">
      <c r="F876" s="23"/>
      <c r="G876" s="39" t="str">
        <f t="shared" si="52"/>
        <v/>
      </c>
      <c r="I876" s="23"/>
      <c r="J876" s="39" t="str">
        <f t="shared" si="53"/>
        <v/>
      </c>
      <c r="L876" s="23"/>
      <c r="M876" s="39" t="str">
        <f t="shared" si="54"/>
        <v/>
      </c>
      <c r="O876" s="23"/>
      <c r="P876" s="39" t="str">
        <f t="shared" si="55"/>
        <v/>
      </c>
    </row>
    <row r="877" spans="6:16" x14ac:dyDescent="0.25">
      <c r="F877" s="23"/>
      <c r="G877" s="39" t="str">
        <f t="shared" si="52"/>
        <v/>
      </c>
      <c r="I877" s="23"/>
      <c r="J877" s="39" t="str">
        <f t="shared" si="53"/>
        <v/>
      </c>
      <c r="L877" s="23"/>
      <c r="M877" s="39" t="str">
        <f t="shared" si="54"/>
        <v/>
      </c>
      <c r="O877" s="23"/>
      <c r="P877" s="39" t="str">
        <f t="shared" si="55"/>
        <v/>
      </c>
    </row>
    <row r="878" spans="6:16" x14ac:dyDescent="0.25">
      <c r="F878" s="23"/>
      <c r="G878" s="39" t="str">
        <f t="shared" si="52"/>
        <v/>
      </c>
      <c r="I878" s="23"/>
      <c r="J878" s="39" t="str">
        <f t="shared" si="53"/>
        <v/>
      </c>
      <c r="L878" s="23"/>
      <c r="M878" s="39" t="str">
        <f t="shared" si="54"/>
        <v/>
      </c>
      <c r="O878" s="23"/>
      <c r="P878" s="39" t="str">
        <f t="shared" si="55"/>
        <v/>
      </c>
    </row>
    <row r="879" spans="6:16" x14ac:dyDescent="0.25">
      <c r="F879" s="23"/>
      <c r="G879" s="39" t="str">
        <f t="shared" si="52"/>
        <v/>
      </c>
      <c r="I879" s="23"/>
      <c r="J879" s="39" t="str">
        <f t="shared" si="53"/>
        <v/>
      </c>
      <c r="L879" s="23"/>
      <c r="M879" s="39" t="str">
        <f t="shared" si="54"/>
        <v/>
      </c>
      <c r="O879" s="23"/>
      <c r="P879" s="39" t="str">
        <f t="shared" si="55"/>
        <v/>
      </c>
    </row>
    <row r="880" spans="6:16" x14ac:dyDescent="0.25">
      <c r="F880" s="23"/>
      <c r="G880" s="39" t="str">
        <f t="shared" si="52"/>
        <v/>
      </c>
      <c r="I880" s="23"/>
      <c r="J880" s="39" t="str">
        <f t="shared" si="53"/>
        <v/>
      </c>
      <c r="L880" s="23"/>
      <c r="M880" s="39" t="str">
        <f t="shared" si="54"/>
        <v/>
      </c>
      <c r="O880" s="23"/>
      <c r="P880" s="39" t="str">
        <f t="shared" si="55"/>
        <v/>
      </c>
    </row>
    <row r="881" spans="6:16" x14ac:dyDescent="0.25">
      <c r="F881" s="23"/>
      <c r="G881" s="39" t="str">
        <f t="shared" si="52"/>
        <v/>
      </c>
      <c r="I881" s="23"/>
      <c r="J881" s="39" t="str">
        <f t="shared" si="53"/>
        <v/>
      </c>
      <c r="L881" s="23"/>
      <c r="M881" s="39" t="str">
        <f t="shared" si="54"/>
        <v/>
      </c>
      <c r="O881" s="23"/>
      <c r="P881" s="39" t="str">
        <f t="shared" si="55"/>
        <v/>
      </c>
    </row>
    <row r="882" spans="6:16" x14ac:dyDescent="0.25">
      <c r="F882" s="23"/>
      <c r="G882" s="39" t="str">
        <f t="shared" si="52"/>
        <v/>
      </c>
      <c r="I882" s="23"/>
      <c r="J882" s="39" t="str">
        <f t="shared" si="53"/>
        <v/>
      </c>
      <c r="L882" s="23"/>
      <c r="M882" s="39" t="str">
        <f t="shared" si="54"/>
        <v/>
      </c>
      <c r="O882" s="23"/>
      <c r="P882" s="39" t="str">
        <f t="shared" si="55"/>
        <v/>
      </c>
    </row>
    <row r="883" spans="6:16" x14ac:dyDescent="0.25">
      <c r="F883" s="23"/>
      <c r="G883" s="39" t="str">
        <f t="shared" si="52"/>
        <v/>
      </c>
      <c r="I883" s="23"/>
      <c r="J883" s="39" t="str">
        <f t="shared" si="53"/>
        <v/>
      </c>
      <c r="L883" s="23"/>
      <c r="M883" s="39" t="str">
        <f t="shared" si="54"/>
        <v/>
      </c>
      <c r="O883" s="23"/>
      <c r="P883" s="39" t="str">
        <f t="shared" si="55"/>
        <v/>
      </c>
    </row>
    <row r="884" spans="6:16" x14ac:dyDescent="0.25">
      <c r="F884" s="23"/>
      <c r="G884" s="39" t="str">
        <f t="shared" si="52"/>
        <v/>
      </c>
      <c r="I884" s="23"/>
      <c r="J884" s="39" t="str">
        <f t="shared" si="53"/>
        <v/>
      </c>
      <c r="L884" s="23"/>
      <c r="M884" s="39" t="str">
        <f t="shared" si="54"/>
        <v/>
      </c>
      <c r="O884" s="23"/>
      <c r="P884" s="39" t="str">
        <f t="shared" si="55"/>
        <v/>
      </c>
    </row>
    <row r="885" spans="6:16" x14ac:dyDescent="0.25">
      <c r="F885" s="23"/>
      <c r="G885" s="39" t="str">
        <f t="shared" si="52"/>
        <v/>
      </c>
      <c r="I885" s="23"/>
      <c r="J885" s="39" t="str">
        <f t="shared" si="53"/>
        <v/>
      </c>
      <c r="L885" s="23"/>
      <c r="M885" s="39" t="str">
        <f t="shared" si="54"/>
        <v/>
      </c>
      <c r="O885" s="23"/>
      <c r="P885" s="39" t="str">
        <f t="shared" si="55"/>
        <v/>
      </c>
    </row>
    <row r="886" spans="6:16" x14ac:dyDescent="0.25">
      <c r="F886" s="23"/>
      <c r="G886" s="39" t="str">
        <f t="shared" si="52"/>
        <v/>
      </c>
      <c r="I886" s="23"/>
      <c r="J886" s="39" t="str">
        <f t="shared" si="53"/>
        <v/>
      </c>
      <c r="L886" s="23"/>
      <c r="M886" s="39" t="str">
        <f t="shared" si="54"/>
        <v/>
      </c>
      <c r="O886" s="23"/>
      <c r="P886" s="39" t="str">
        <f t="shared" si="55"/>
        <v/>
      </c>
    </row>
    <row r="887" spans="6:16" x14ac:dyDescent="0.25">
      <c r="F887" s="23"/>
      <c r="G887" s="39" t="str">
        <f t="shared" si="52"/>
        <v/>
      </c>
      <c r="I887" s="23"/>
      <c r="J887" s="39" t="str">
        <f t="shared" si="53"/>
        <v/>
      </c>
      <c r="L887" s="23"/>
      <c r="M887" s="39" t="str">
        <f t="shared" si="54"/>
        <v/>
      </c>
      <c r="O887" s="23"/>
      <c r="P887" s="39" t="str">
        <f t="shared" si="55"/>
        <v/>
      </c>
    </row>
    <row r="888" spans="6:16" x14ac:dyDescent="0.25">
      <c r="F888" s="23"/>
      <c r="G888" s="39" t="str">
        <f t="shared" si="52"/>
        <v/>
      </c>
      <c r="I888" s="23"/>
      <c r="J888" s="39" t="str">
        <f t="shared" si="53"/>
        <v/>
      </c>
      <c r="L888" s="23"/>
      <c r="M888" s="39" t="str">
        <f t="shared" si="54"/>
        <v/>
      </c>
      <c r="O888" s="23"/>
      <c r="P888" s="39" t="str">
        <f t="shared" si="55"/>
        <v/>
      </c>
    </row>
    <row r="889" spans="6:16" x14ac:dyDescent="0.25">
      <c r="F889" s="23"/>
      <c r="G889" s="39" t="str">
        <f t="shared" si="52"/>
        <v/>
      </c>
      <c r="I889" s="23"/>
      <c r="J889" s="39" t="str">
        <f t="shared" si="53"/>
        <v/>
      </c>
      <c r="L889" s="23"/>
      <c r="M889" s="39" t="str">
        <f t="shared" si="54"/>
        <v/>
      </c>
      <c r="O889" s="23"/>
      <c r="P889" s="39" t="str">
        <f t="shared" si="55"/>
        <v/>
      </c>
    </row>
    <row r="890" spans="6:16" x14ac:dyDescent="0.25">
      <c r="F890" s="23"/>
      <c r="G890" s="39" t="str">
        <f t="shared" si="52"/>
        <v/>
      </c>
      <c r="I890" s="23"/>
      <c r="J890" s="39" t="str">
        <f t="shared" si="53"/>
        <v/>
      </c>
      <c r="L890" s="23"/>
      <c r="M890" s="39" t="str">
        <f t="shared" si="54"/>
        <v/>
      </c>
      <c r="O890" s="23"/>
      <c r="P890" s="39" t="str">
        <f t="shared" si="55"/>
        <v/>
      </c>
    </row>
    <row r="891" spans="6:16" x14ac:dyDescent="0.25">
      <c r="F891" s="23"/>
      <c r="G891" s="39" t="str">
        <f t="shared" si="52"/>
        <v/>
      </c>
      <c r="I891" s="23"/>
      <c r="J891" s="39" t="str">
        <f t="shared" si="53"/>
        <v/>
      </c>
      <c r="L891" s="23"/>
      <c r="M891" s="39" t="str">
        <f t="shared" si="54"/>
        <v/>
      </c>
      <c r="O891" s="23"/>
      <c r="P891" s="39" t="str">
        <f t="shared" si="55"/>
        <v/>
      </c>
    </row>
    <row r="892" spans="6:16" x14ac:dyDescent="0.25">
      <c r="F892" s="23"/>
      <c r="G892" s="39" t="str">
        <f t="shared" si="52"/>
        <v/>
      </c>
      <c r="I892" s="23"/>
      <c r="J892" s="39" t="str">
        <f t="shared" si="53"/>
        <v/>
      </c>
      <c r="L892" s="23"/>
      <c r="M892" s="39" t="str">
        <f t="shared" si="54"/>
        <v/>
      </c>
      <c r="O892" s="23"/>
      <c r="P892" s="39" t="str">
        <f t="shared" si="55"/>
        <v/>
      </c>
    </row>
    <row r="893" spans="6:16" x14ac:dyDescent="0.25">
      <c r="F893" s="23"/>
      <c r="G893" s="39" t="str">
        <f t="shared" si="52"/>
        <v/>
      </c>
      <c r="I893" s="23"/>
      <c r="J893" s="39" t="str">
        <f t="shared" si="53"/>
        <v/>
      </c>
      <c r="L893" s="23"/>
      <c r="M893" s="39" t="str">
        <f t="shared" si="54"/>
        <v/>
      </c>
      <c r="O893" s="23"/>
      <c r="P893" s="39" t="str">
        <f t="shared" si="55"/>
        <v/>
      </c>
    </row>
    <row r="894" spans="6:16" x14ac:dyDescent="0.25">
      <c r="F894" s="23"/>
      <c r="G894" s="39" t="str">
        <f t="shared" si="52"/>
        <v/>
      </c>
      <c r="I894" s="23"/>
      <c r="J894" s="39" t="str">
        <f t="shared" si="53"/>
        <v/>
      </c>
      <c r="L894" s="23"/>
      <c r="M894" s="39" t="str">
        <f t="shared" si="54"/>
        <v/>
      </c>
      <c r="O894" s="23"/>
      <c r="P894" s="39" t="str">
        <f t="shared" si="55"/>
        <v/>
      </c>
    </row>
    <row r="895" spans="6:16" x14ac:dyDescent="0.25">
      <c r="F895" s="23"/>
      <c r="G895" s="39" t="str">
        <f t="shared" si="52"/>
        <v/>
      </c>
      <c r="I895" s="23"/>
      <c r="J895" s="39" t="str">
        <f t="shared" si="53"/>
        <v/>
      </c>
      <c r="L895" s="23"/>
      <c r="M895" s="39" t="str">
        <f t="shared" si="54"/>
        <v/>
      </c>
      <c r="O895" s="23"/>
      <c r="P895" s="39" t="str">
        <f t="shared" si="55"/>
        <v/>
      </c>
    </row>
    <row r="896" spans="6:16" x14ac:dyDescent="0.25">
      <c r="F896" s="23"/>
      <c r="G896" s="39" t="str">
        <f t="shared" si="52"/>
        <v/>
      </c>
      <c r="I896" s="23"/>
      <c r="J896" s="39" t="str">
        <f t="shared" si="53"/>
        <v/>
      </c>
      <c r="L896" s="23"/>
      <c r="M896" s="39" t="str">
        <f t="shared" si="54"/>
        <v/>
      </c>
      <c r="O896" s="23"/>
      <c r="P896" s="39" t="str">
        <f t="shared" si="55"/>
        <v/>
      </c>
    </row>
    <row r="897" spans="6:16" x14ac:dyDescent="0.25">
      <c r="F897" s="23"/>
      <c r="G897" s="39" t="str">
        <f t="shared" si="52"/>
        <v/>
      </c>
      <c r="I897" s="23"/>
      <c r="J897" s="39" t="str">
        <f t="shared" si="53"/>
        <v/>
      </c>
      <c r="L897" s="23"/>
      <c r="M897" s="39" t="str">
        <f t="shared" si="54"/>
        <v/>
      </c>
      <c r="O897" s="23"/>
      <c r="P897" s="39" t="str">
        <f t="shared" si="55"/>
        <v/>
      </c>
    </row>
    <row r="898" spans="6:16" x14ac:dyDescent="0.25">
      <c r="F898" s="23"/>
      <c r="G898" s="39" t="str">
        <f t="shared" si="52"/>
        <v/>
      </c>
      <c r="I898" s="23"/>
      <c r="J898" s="39" t="str">
        <f t="shared" si="53"/>
        <v/>
      </c>
      <c r="L898" s="23"/>
      <c r="M898" s="39" t="str">
        <f t="shared" si="54"/>
        <v/>
      </c>
      <c r="O898" s="23"/>
      <c r="P898" s="39" t="str">
        <f t="shared" si="55"/>
        <v/>
      </c>
    </row>
    <row r="899" spans="6:16" x14ac:dyDescent="0.25">
      <c r="F899" s="23"/>
      <c r="G899" s="39" t="str">
        <f t="shared" si="52"/>
        <v/>
      </c>
      <c r="I899" s="23"/>
      <c r="J899" s="39" t="str">
        <f t="shared" si="53"/>
        <v/>
      </c>
      <c r="L899" s="23"/>
      <c r="M899" s="39" t="str">
        <f t="shared" si="54"/>
        <v/>
      </c>
      <c r="O899" s="23"/>
      <c r="P899" s="39" t="str">
        <f t="shared" si="55"/>
        <v/>
      </c>
    </row>
    <row r="900" spans="6:16" x14ac:dyDescent="0.25">
      <c r="F900" s="23"/>
      <c r="G900" s="39" t="str">
        <f t="shared" si="52"/>
        <v/>
      </c>
      <c r="I900" s="23"/>
      <c r="J900" s="39" t="str">
        <f t="shared" si="53"/>
        <v/>
      </c>
      <c r="L900" s="23"/>
      <c r="M900" s="39" t="str">
        <f t="shared" si="54"/>
        <v/>
      </c>
      <c r="O900" s="23"/>
      <c r="P900" s="39" t="str">
        <f t="shared" si="55"/>
        <v/>
      </c>
    </row>
    <row r="901" spans="6:16" x14ac:dyDescent="0.25">
      <c r="F901" s="23"/>
      <c r="G901" s="39" t="str">
        <f t="shared" si="52"/>
        <v/>
      </c>
      <c r="I901" s="23"/>
      <c r="J901" s="39" t="str">
        <f t="shared" si="53"/>
        <v/>
      </c>
      <c r="L901" s="23"/>
      <c r="M901" s="39" t="str">
        <f t="shared" si="54"/>
        <v/>
      </c>
      <c r="O901" s="23"/>
      <c r="P901" s="39" t="str">
        <f t="shared" si="55"/>
        <v/>
      </c>
    </row>
    <row r="902" spans="6:16" x14ac:dyDescent="0.25">
      <c r="F902" s="23"/>
      <c r="G902" s="39" t="str">
        <f t="shared" si="52"/>
        <v/>
      </c>
      <c r="I902" s="23"/>
      <c r="J902" s="39" t="str">
        <f t="shared" si="53"/>
        <v/>
      </c>
      <c r="L902" s="23"/>
      <c r="M902" s="39" t="str">
        <f t="shared" si="54"/>
        <v/>
      </c>
      <c r="O902" s="23"/>
      <c r="P902" s="39" t="str">
        <f t="shared" si="55"/>
        <v/>
      </c>
    </row>
    <row r="903" spans="6:16" x14ac:dyDescent="0.25">
      <c r="F903" s="23"/>
      <c r="G903" s="39" t="str">
        <f t="shared" si="52"/>
        <v/>
      </c>
      <c r="I903" s="23"/>
      <c r="J903" s="39" t="str">
        <f t="shared" si="53"/>
        <v/>
      </c>
      <c r="L903" s="23"/>
      <c r="M903" s="39" t="str">
        <f t="shared" si="54"/>
        <v/>
      </c>
      <c r="O903" s="23"/>
      <c r="P903" s="39" t="str">
        <f t="shared" si="55"/>
        <v/>
      </c>
    </row>
    <row r="904" spans="6:16" x14ac:dyDescent="0.25">
      <c r="F904" s="23"/>
      <c r="G904" s="39" t="str">
        <f t="shared" si="52"/>
        <v/>
      </c>
      <c r="I904" s="23"/>
      <c r="J904" s="39" t="str">
        <f t="shared" si="53"/>
        <v/>
      </c>
      <c r="L904" s="23"/>
      <c r="M904" s="39" t="str">
        <f t="shared" si="54"/>
        <v/>
      </c>
      <c r="O904" s="23"/>
      <c r="P904" s="39" t="str">
        <f t="shared" si="55"/>
        <v/>
      </c>
    </row>
    <row r="905" spans="6:16" x14ac:dyDescent="0.25">
      <c r="F905" s="23"/>
      <c r="G905" s="39" t="str">
        <f t="shared" si="52"/>
        <v/>
      </c>
      <c r="I905" s="23"/>
      <c r="J905" s="39" t="str">
        <f t="shared" si="53"/>
        <v/>
      </c>
      <c r="L905" s="23"/>
      <c r="M905" s="39" t="str">
        <f t="shared" si="54"/>
        <v/>
      </c>
      <c r="O905" s="23"/>
      <c r="P905" s="39" t="str">
        <f t="shared" si="55"/>
        <v/>
      </c>
    </row>
    <row r="906" spans="6:16" x14ac:dyDescent="0.25">
      <c r="F906" s="23"/>
      <c r="G906" s="39" t="str">
        <f t="shared" si="52"/>
        <v/>
      </c>
      <c r="I906" s="23"/>
      <c r="J906" s="39" t="str">
        <f t="shared" si="53"/>
        <v/>
      </c>
      <c r="L906" s="23"/>
      <c r="M906" s="39" t="str">
        <f t="shared" si="54"/>
        <v/>
      </c>
      <c r="O906" s="23"/>
      <c r="P906" s="39" t="str">
        <f t="shared" si="55"/>
        <v/>
      </c>
    </row>
    <row r="907" spans="6:16" x14ac:dyDescent="0.25">
      <c r="F907" s="23"/>
      <c r="G907" s="39" t="str">
        <f t="shared" si="52"/>
        <v/>
      </c>
      <c r="I907" s="23"/>
      <c r="J907" s="39" t="str">
        <f t="shared" si="53"/>
        <v/>
      </c>
      <c r="L907" s="23"/>
      <c r="M907" s="39" t="str">
        <f t="shared" si="54"/>
        <v/>
      </c>
      <c r="O907" s="23"/>
      <c r="P907" s="39" t="str">
        <f t="shared" si="55"/>
        <v/>
      </c>
    </row>
    <row r="908" spans="6:16" x14ac:dyDescent="0.25">
      <c r="F908" s="23"/>
      <c r="G908" s="39" t="str">
        <f t="shared" si="52"/>
        <v/>
      </c>
      <c r="I908" s="23"/>
      <c r="J908" s="39" t="str">
        <f t="shared" si="53"/>
        <v/>
      </c>
      <c r="L908" s="23"/>
      <c r="M908" s="39" t="str">
        <f t="shared" si="54"/>
        <v/>
      </c>
      <c r="O908" s="23"/>
      <c r="P908" s="39" t="str">
        <f t="shared" si="55"/>
        <v/>
      </c>
    </row>
    <row r="909" spans="6:16" x14ac:dyDescent="0.25">
      <c r="F909" s="23"/>
      <c r="G909" s="39" t="str">
        <f t="shared" si="52"/>
        <v/>
      </c>
      <c r="I909" s="23"/>
      <c r="J909" s="39" t="str">
        <f t="shared" si="53"/>
        <v/>
      </c>
      <c r="L909" s="23"/>
      <c r="M909" s="39" t="str">
        <f t="shared" si="54"/>
        <v/>
      </c>
      <c r="O909" s="23"/>
      <c r="P909" s="39" t="str">
        <f t="shared" si="55"/>
        <v/>
      </c>
    </row>
    <row r="910" spans="6:16" x14ac:dyDescent="0.25">
      <c r="F910" s="23"/>
      <c r="G910" s="39" t="str">
        <f t="shared" si="52"/>
        <v/>
      </c>
      <c r="I910" s="23"/>
      <c r="J910" s="39" t="str">
        <f t="shared" si="53"/>
        <v/>
      </c>
      <c r="L910" s="23"/>
      <c r="M910" s="39" t="str">
        <f t="shared" si="54"/>
        <v/>
      </c>
      <c r="O910" s="23"/>
      <c r="P910" s="39" t="str">
        <f t="shared" si="55"/>
        <v/>
      </c>
    </row>
    <row r="911" spans="6:16" x14ac:dyDescent="0.25">
      <c r="F911" s="23"/>
      <c r="G911" s="39" t="str">
        <f t="shared" ref="G911:G974" si="56">IF(F911="","",F911*0.04)</f>
        <v/>
      </c>
      <c r="I911" s="23"/>
      <c r="J911" s="39" t="str">
        <f t="shared" ref="J911:J974" si="57">IF(I911="","",I911*0.04)</f>
        <v/>
      </c>
      <c r="L911" s="23"/>
      <c r="M911" s="39" t="str">
        <f t="shared" ref="M911:M974" si="58">IF(L911="","",L911*0.04)</f>
        <v/>
      </c>
      <c r="O911" s="23"/>
      <c r="P911" s="39" t="str">
        <f t="shared" ref="P911:P974" si="59">IF(O911="","",O911*0.04)</f>
        <v/>
      </c>
    </row>
    <row r="912" spans="6:16" x14ac:dyDescent="0.25">
      <c r="F912" s="23"/>
      <c r="G912" s="39" t="str">
        <f t="shared" si="56"/>
        <v/>
      </c>
      <c r="I912" s="23"/>
      <c r="J912" s="39" t="str">
        <f t="shared" si="57"/>
        <v/>
      </c>
      <c r="L912" s="23"/>
      <c r="M912" s="39" t="str">
        <f t="shared" si="58"/>
        <v/>
      </c>
      <c r="O912" s="23"/>
      <c r="P912" s="39" t="str">
        <f t="shared" si="59"/>
        <v/>
      </c>
    </row>
    <row r="913" spans="6:16" x14ac:dyDescent="0.25">
      <c r="F913" s="23"/>
      <c r="G913" s="39" t="str">
        <f t="shared" si="56"/>
        <v/>
      </c>
      <c r="I913" s="23"/>
      <c r="J913" s="39" t="str">
        <f t="shared" si="57"/>
        <v/>
      </c>
      <c r="L913" s="23"/>
      <c r="M913" s="39" t="str">
        <f t="shared" si="58"/>
        <v/>
      </c>
      <c r="O913" s="23"/>
      <c r="P913" s="39" t="str">
        <f t="shared" si="59"/>
        <v/>
      </c>
    </row>
    <row r="914" spans="6:16" x14ac:dyDescent="0.25">
      <c r="F914" s="23"/>
      <c r="G914" s="39" t="str">
        <f t="shared" si="56"/>
        <v/>
      </c>
      <c r="I914" s="23"/>
      <c r="J914" s="39" t="str">
        <f t="shared" si="57"/>
        <v/>
      </c>
      <c r="L914" s="23"/>
      <c r="M914" s="39" t="str">
        <f t="shared" si="58"/>
        <v/>
      </c>
      <c r="O914" s="23"/>
      <c r="P914" s="39" t="str">
        <f t="shared" si="59"/>
        <v/>
      </c>
    </row>
    <row r="915" spans="6:16" x14ac:dyDescent="0.25">
      <c r="F915" s="23"/>
      <c r="G915" s="39" t="str">
        <f t="shared" si="56"/>
        <v/>
      </c>
      <c r="I915" s="23"/>
      <c r="J915" s="39" t="str">
        <f t="shared" si="57"/>
        <v/>
      </c>
      <c r="L915" s="23"/>
      <c r="M915" s="39" t="str">
        <f t="shared" si="58"/>
        <v/>
      </c>
      <c r="O915" s="23"/>
      <c r="P915" s="39" t="str">
        <f t="shared" si="59"/>
        <v/>
      </c>
    </row>
    <row r="916" spans="6:16" x14ac:dyDescent="0.25">
      <c r="F916" s="23"/>
      <c r="G916" s="39" t="str">
        <f t="shared" si="56"/>
        <v/>
      </c>
      <c r="I916" s="23"/>
      <c r="J916" s="39" t="str">
        <f t="shared" si="57"/>
        <v/>
      </c>
      <c r="L916" s="23"/>
      <c r="M916" s="39" t="str">
        <f t="shared" si="58"/>
        <v/>
      </c>
      <c r="O916" s="23"/>
      <c r="P916" s="39" t="str">
        <f t="shared" si="59"/>
        <v/>
      </c>
    </row>
    <row r="917" spans="6:16" x14ac:dyDescent="0.25">
      <c r="F917" s="23"/>
      <c r="G917" s="39" t="str">
        <f t="shared" si="56"/>
        <v/>
      </c>
      <c r="I917" s="23"/>
      <c r="J917" s="39" t="str">
        <f t="shared" si="57"/>
        <v/>
      </c>
      <c r="L917" s="23"/>
      <c r="M917" s="39" t="str">
        <f t="shared" si="58"/>
        <v/>
      </c>
      <c r="O917" s="23"/>
      <c r="P917" s="39" t="str">
        <f t="shared" si="59"/>
        <v/>
      </c>
    </row>
    <row r="918" spans="6:16" x14ac:dyDescent="0.25">
      <c r="F918" s="23"/>
      <c r="G918" s="39" t="str">
        <f t="shared" si="56"/>
        <v/>
      </c>
      <c r="I918" s="23"/>
      <c r="J918" s="39" t="str">
        <f t="shared" si="57"/>
        <v/>
      </c>
      <c r="L918" s="23"/>
      <c r="M918" s="39" t="str">
        <f t="shared" si="58"/>
        <v/>
      </c>
      <c r="O918" s="23"/>
      <c r="P918" s="39" t="str">
        <f t="shared" si="59"/>
        <v/>
      </c>
    </row>
    <row r="919" spans="6:16" x14ac:dyDescent="0.25">
      <c r="F919" s="23"/>
      <c r="G919" s="39" t="str">
        <f t="shared" si="56"/>
        <v/>
      </c>
      <c r="I919" s="23"/>
      <c r="J919" s="39" t="str">
        <f t="shared" si="57"/>
        <v/>
      </c>
      <c r="L919" s="23"/>
      <c r="M919" s="39" t="str">
        <f t="shared" si="58"/>
        <v/>
      </c>
      <c r="O919" s="23"/>
      <c r="P919" s="39" t="str">
        <f t="shared" si="59"/>
        <v/>
      </c>
    </row>
    <row r="920" spans="6:16" x14ac:dyDescent="0.25">
      <c r="F920" s="23"/>
      <c r="G920" s="39" t="str">
        <f t="shared" si="56"/>
        <v/>
      </c>
      <c r="I920" s="23"/>
      <c r="J920" s="39" t="str">
        <f t="shared" si="57"/>
        <v/>
      </c>
      <c r="L920" s="23"/>
      <c r="M920" s="39" t="str">
        <f t="shared" si="58"/>
        <v/>
      </c>
      <c r="O920" s="23"/>
      <c r="P920" s="39" t="str">
        <f t="shared" si="59"/>
        <v/>
      </c>
    </row>
    <row r="921" spans="6:16" x14ac:dyDescent="0.25">
      <c r="F921" s="23"/>
      <c r="G921" s="39" t="str">
        <f t="shared" si="56"/>
        <v/>
      </c>
      <c r="I921" s="23"/>
      <c r="J921" s="39" t="str">
        <f t="shared" si="57"/>
        <v/>
      </c>
      <c r="L921" s="23"/>
      <c r="M921" s="39" t="str">
        <f t="shared" si="58"/>
        <v/>
      </c>
      <c r="O921" s="23"/>
      <c r="P921" s="39" t="str">
        <f t="shared" si="59"/>
        <v/>
      </c>
    </row>
    <row r="922" spans="6:16" x14ac:dyDescent="0.25">
      <c r="F922" s="23"/>
      <c r="G922" s="39" t="str">
        <f t="shared" si="56"/>
        <v/>
      </c>
      <c r="I922" s="23"/>
      <c r="J922" s="39" t="str">
        <f t="shared" si="57"/>
        <v/>
      </c>
      <c r="L922" s="23"/>
      <c r="M922" s="39" t="str">
        <f t="shared" si="58"/>
        <v/>
      </c>
      <c r="O922" s="23"/>
      <c r="P922" s="39" t="str">
        <f t="shared" si="59"/>
        <v/>
      </c>
    </row>
    <row r="923" spans="6:16" x14ac:dyDescent="0.25">
      <c r="F923" s="23"/>
      <c r="G923" s="39" t="str">
        <f t="shared" si="56"/>
        <v/>
      </c>
      <c r="I923" s="23"/>
      <c r="J923" s="39" t="str">
        <f t="shared" si="57"/>
        <v/>
      </c>
      <c r="L923" s="23"/>
      <c r="M923" s="39" t="str">
        <f t="shared" si="58"/>
        <v/>
      </c>
      <c r="O923" s="23"/>
      <c r="P923" s="39" t="str">
        <f t="shared" si="59"/>
        <v/>
      </c>
    </row>
    <row r="924" spans="6:16" x14ac:dyDescent="0.25">
      <c r="F924" s="23"/>
      <c r="G924" s="39" t="str">
        <f t="shared" si="56"/>
        <v/>
      </c>
      <c r="I924" s="23"/>
      <c r="J924" s="39" t="str">
        <f t="shared" si="57"/>
        <v/>
      </c>
      <c r="L924" s="23"/>
      <c r="M924" s="39" t="str">
        <f t="shared" si="58"/>
        <v/>
      </c>
      <c r="O924" s="23"/>
      <c r="P924" s="39" t="str">
        <f t="shared" si="59"/>
        <v/>
      </c>
    </row>
    <row r="925" spans="6:16" x14ac:dyDescent="0.25">
      <c r="F925" s="23"/>
      <c r="G925" s="39" t="str">
        <f t="shared" si="56"/>
        <v/>
      </c>
      <c r="I925" s="23"/>
      <c r="J925" s="39" t="str">
        <f t="shared" si="57"/>
        <v/>
      </c>
      <c r="L925" s="23"/>
      <c r="M925" s="39" t="str">
        <f t="shared" si="58"/>
        <v/>
      </c>
      <c r="O925" s="23"/>
      <c r="P925" s="39" t="str">
        <f t="shared" si="59"/>
        <v/>
      </c>
    </row>
    <row r="926" spans="6:16" x14ac:dyDescent="0.25">
      <c r="F926" s="23"/>
      <c r="G926" s="39" t="str">
        <f t="shared" si="56"/>
        <v/>
      </c>
      <c r="I926" s="23"/>
      <c r="J926" s="39" t="str">
        <f t="shared" si="57"/>
        <v/>
      </c>
      <c r="L926" s="23"/>
      <c r="M926" s="39" t="str">
        <f t="shared" si="58"/>
        <v/>
      </c>
      <c r="O926" s="23"/>
      <c r="P926" s="39" t="str">
        <f t="shared" si="59"/>
        <v/>
      </c>
    </row>
    <row r="927" spans="6:16" x14ac:dyDescent="0.25">
      <c r="F927" s="23"/>
      <c r="G927" s="39" t="str">
        <f t="shared" si="56"/>
        <v/>
      </c>
      <c r="I927" s="23"/>
      <c r="J927" s="39" t="str">
        <f t="shared" si="57"/>
        <v/>
      </c>
      <c r="L927" s="23"/>
      <c r="M927" s="39" t="str">
        <f t="shared" si="58"/>
        <v/>
      </c>
      <c r="O927" s="23"/>
      <c r="P927" s="39" t="str">
        <f t="shared" si="59"/>
        <v/>
      </c>
    </row>
    <row r="928" spans="6:16" x14ac:dyDescent="0.25">
      <c r="F928" s="23"/>
      <c r="G928" s="39" t="str">
        <f t="shared" si="56"/>
        <v/>
      </c>
      <c r="I928" s="23"/>
      <c r="J928" s="39" t="str">
        <f t="shared" si="57"/>
        <v/>
      </c>
      <c r="L928" s="23"/>
      <c r="M928" s="39" t="str">
        <f t="shared" si="58"/>
        <v/>
      </c>
      <c r="O928" s="23"/>
      <c r="P928" s="39" t="str">
        <f t="shared" si="59"/>
        <v/>
      </c>
    </row>
    <row r="929" spans="6:16" x14ac:dyDescent="0.25">
      <c r="F929" s="23"/>
      <c r="G929" s="39" t="str">
        <f t="shared" si="56"/>
        <v/>
      </c>
      <c r="I929" s="23"/>
      <c r="J929" s="39" t="str">
        <f t="shared" si="57"/>
        <v/>
      </c>
      <c r="L929" s="23"/>
      <c r="M929" s="39" t="str">
        <f t="shared" si="58"/>
        <v/>
      </c>
      <c r="O929" s="23"/>
      <c r="P929" s="39" t="str">
        <f t="shared" si="59"/>
        <v/>
      </c>
    </row>
    <row r="930" spans="6:16" x14ac:dyDescent="0.25">
      <c r="F930" s="23"/>
      <c r="G930" s="39" t="str">
        <f t="shared" si="56"/>
        <v/>
      </c>
      <c r="I930" s="23"/>
      <c r="J930" s="39" t="str">
        <f t="shared" si="57"/>
        <v/>
      </c>
      <c r="L930" s="23"/>
      <c r="M930" s="39" t="str">
        <f t="shared" si="58"/>
        <v/>
      </c>
      <c r="O930" s="23"/>
      <c r="P930" s="39" t="str">
        <f t="shared" si="59"/>
        <v/>
      </c>
    </row>
    <row r="931" spans="6:16" x14ac:dyDescent="0.25">
      <c r="F931" s="23"/>
      <c r="G931" s="39" t="str">
        <f t="shared" si="56"/>
        <v/>
      </c>
      <c r="I931" s="23"/>
      <c r="J931" s="39" t="str">
        <f t="shared" si="57"/>
        <v/>
      </c>
      <c r="L931" s="23"/>
      <c r="M931" s="39" t="str">
        <f t="shared" si="58"/>
        <v/>
      </c>
      <c r="O931" s="23"/>
      <c r="P931" s="39" t="str">
        <f t="shared" si="59"/>
        <v/>
      </c>
    </row>
    <row r="932" spans="6:16" x14ac:dyDescent="0.25">
      <c r="F932" s="23"/>
      <c r="G932" s="39" t="str">
        <f t="shared" si="56"/>
        <v/>
      </c>
      <c r="I932" s="23"/>
      <c r="J932" s="39" t="str">
        <f t="shared" si="57"/>
        <v/>
      </c>
      <c r="L932" s="23"/>
      <c r="M932" s="39" t="str">
        <f t="shared" si="58"/>
        <v/>
      </c>
      <c r="O932" s="23"/>
      <c r="P932" s="39" t="str">
        <f t="shared" si="59"/>
        <v/>
      </c>
    </row>
    <row r="933" spans="6:16" x14ac:dyDescent="0.25">
      <c r="F933" s="23"/>
      <c r="G933" s="39" t="str">
        <f t="shared" si="56"/>
        <v/>
      </c>
      <c r="I933" s="23"/>
      <c r="J933" s="39" t="str">
        <f t="shared" si="57"/>
        <v/>
      </c>
      <c r="L933" s="23"/>
      <c r="M933" s="39" t="str">
        <f t="shared" si="58"/>
        <v/>
      </c>
      <c r="O933" s="23"/>
      <c r="P933" s="39" t="str">
        <f t="shared" si="59"/>
        <v/>
      </c>
    </row>
    <row r="934" spans="6:16" x14ac:dyDescent="0.25">
      <c r="F934" s="23"/>
      <c r="G934" s="39" t="str">
        <f t="shared" si="56"/>
        <v/>
      </c>
      <c r="I934" s="23"/>
      <c r="J934" s="39" t="str">
        <f t="shared" si="57"/>
        <v/>
      </c>
      <c r="L934" s="23"/>
      <c r="M934" s="39" t="str">
        <f t="shared" si="58"/>
        <v/>
      </c>
      <c r="O934" s="23"/>
      <c r="P934" s="39" t="str">
        <f t="shared" si="59"/>
        <v/>
      </c>
    </row>
    <row r="935" spans="6:16" x14ac:dyDescent="0.25">
      <c r="F935" s="23"/>
      <c r="G935" s="39" t="str">
        <f t="shared" si="56"/>
        <v/>
      </c>
      <c r="I935" s="23"/>
      <c r="J935" s="39" t="str">
        <f t="shared" si="57"/>
        <v/>
      </c>
      <c r="L935" s="23"/>
      <c r="M935" s="39" t="str">
        <f t="shared" si="58"/>
        <v/>
      </c>
      <c r="O935" s="23"/>
      <c r="P935" s="39" t="str">
        <f t="shared" si="59"/>
        <v/>
      </c>
    </row>
    <row r="936" spans="6:16" x14ac:dyDescent="0.25">
      <c r="F936" s="23"/>
      <c r="G936" s="39" t="str">
        <f t="shared" si="56"/>
        <v/>
      </c>
      <c r="I936" s="23"/>
      <c r="J936" s="39" t="str">
        <f t="shared" si="57"/>
        <v/>
      </c>
      <c r="L936" s="23"/>
      <c r="M936" s="39" t="str">
        <f t="shared" si="58"/>
        <v/>
      </c>
      <c r="O936" s="23"/>
      <c r="P936" s="39" t="str">
        <f t="shared" si="59"/>
        <v/>
      </c>
    </row>
    <row r="937" spans="6:16" x14ac:dyDescent="0.25">
      <c r="F937" s="23"/>
      <c r="G937" s="39" t="str">
        <f t="shared" si="56"/>
        <v/>
      </c>
      <c r="I937" s="23"/>
      <c r="J937" s="39" t="str">
        <f t="shared" si="57"/>
        <v/>
      </c>
      <c r="L937" s="23"/>
      <c r="M937" s="39" t="str">
        <f t="shared" si="58"/>
        <v/>
      </c>
      <c r="O937" s="23"/>
      <c r="P937" s="39" t="str">
        <f t="shared" si="59"/>
        <v/>
      </c>
    </row>
    <row r="938" spans="6:16" x14ac:dyDescent="0.25">
      <c r="F938" s="23"/>
      <c r="G938" s="39" t="str">
        <f t="shared" si="56"/>
        <v/>
      </c>
      <c r="I938" s="23"/>
      <c r="J938" s="39" t="str">
        <f t="shared" si="57"/>
        <v/>
      </c>
      <c r="L938" s="23"/>
      <c r="M938" s="39" t="str">
        <f t="shared" si="58"/>
        <v/>
      </c>
      <c r="O938" s="23"/>
      <c r="P938" s="39" t="str">
        <f t="shared" si="59"/>
        <v/>
      </c>
    </row>
    <row r="939" spans="6:16" x14ac:dyDescent="0.25">
      <c r="F939" s="23"/>
      <c r="G939" s="39" t="str">
        <f t="shared" si="56"/>
        <v/>
      </c>
      <c r="I939" s="23"/>
      <c r="J939" s="39" t="str">
        <f t="shared" si="57"/>
        <v/>
      </c>
      <c r="L939" s="23"/>
      <c r="M939" s="39" t="str">
        <f t="shared" si="58"/>
        <v/>
      </c>
      <c r="O939" s="23"/>
      <c r="P939" s="39" t="str">
        <f t="shared" si="59"/>
        <v/>
      </c>
    </row>
    <row r="940" spans="6:16" x14ac:dyDescent="0.25">
      <c r="F940" s="23"/>
      <c r="G940" s="39" t="str">
        <f t="shared" si="56"/>
        <v/>
      </c>
      <c r="I940" s="23"/>
      <c r="J940" s="39" t="str">
        <f t="shared" si="57"/>
        <v/>
      </c>
      <c r="L940" s="23"/>
      <c r="M940" s="39" t="str">
        <f t="shared" si="58"/>
        <v/>
      </c>
      <c r="O940" s="23"/>
      <c r="P940" s="39" t="str">
        <f t="shared" si="59"/>
        <v/>
      </c>
    </row>
    <row r="941" spans="6:16" x14ac:dyDescent="0.25">
      <c r="F941" s="23"/>
      <c r="G941" s="39" t="str">
        <f t="shared" si="56"/>
        <v/>
      </c>
      <c r="I941" s="23"/>
      <c r="J941" s="39" t="str">
        <f t="shared" si="57"/>
        <v/>
      </c>
      <c r="L941" s="23"/>
      <c r="M941" s="39" t="str">
        <f t="shared" si="58"/>
        <v/>
      </c>
      <c r="O941" s="23"/>
      <c r="P941" s="39" t="str">
        <f t="shared" si="59"/>
        <v/>
      </c>
    </row>
    <row r="942" spans="6:16" x14ac:dyDescent="0.25">
      <c r="F942" s="23"/>
      <c r="G942" s="39" t="str">
        <f t="shared" si="56"/>
        <v/>
      </c>
      <c r="I942" s="23"/>
      <c r="J942" s="39" t="str">
        <f t="shared" si="57"/>
        <v/>
      </c>
      <c r="L942" s="23"/>
      <c r="M942" s="39" t="str">
        <f t="shared" si="58"/>
        <v/>
      </c>
      <c r="O942" s="23"/>
      <c r="P942" s="39" t="str">
        <f t="shared" si="59"/>
        <v/>
      </c>
    </row>
    <row r="943" spans="6:16" x14ac:dyDescent="0.25">
      <c r="F943" s="23"/>
      <c r="G943" s="39" t="str">
        <f t="shared" si="56"/>
        <v/>
      </c>
      <c r="I943" s="23"/>
      <c r="J943" s="39" t="str">
        <f t="shared" si="57"/>
        <v/>
      </c>
      <c r="L943" s="23"/>
      <c r="M943" s="39" t="str">
        <f t="shared" si="58"/>
        <v/>
      </c>
      <c r="O943" s="23"/>
      <c r="P943" s="39" t="str">
        <f t="shared" si="59"/>
        <v/>
      </c>
    </row>
    <row r="944" spans="6:16" x14ac:dyDescent="0.25">
      <c r="F944" s="23"/>
      <c r="G944" s="39" t="str">
        <f t="shared" si="56"/>
        <v/>
      </c>
      <c r="I944" s="23"/>
      <c r="J944" s="39" t="str">
        <f t="shared" si="57"/>
        <v/>
      </c>
      <c r="L944" s="23"/>
      <c r="M944" s="39" t="str">
        <f t="shared" si="58"/>
        <v/>
      </c>
      <c r="O944" s="23"/>
      <c r="P944" s="39" t="str">
        <f t="shared" si="59"/>
        <v/>
      </c>
    </row>
    <row r="945" spans="6:16" x14ac:dyDescent="0.25">
      <c r="F945" s="23"/>
      <c r="G945" s="39" t="str">
        <f t="shared" si="56"/>
        <v/>
      </c>
      <c r="I945" s="23"/>
      <c r="J945" s="39" t="str">
        <f t="shared" si="57"/>
        <v/>
      </c>
      <c r="L945" s="23"/>
      <c r="M945" s="39" t="str">
        <f t="shared" si="58"/>
        <v/>
      </c>
      <c r="O945" s="23"/>
      <c r="P945" s="39" t="str">
        <f t="shared" si="59"/>
        <v/>
      </c>
    </row>
    <row r="946" spans="6:16" x14ac:dyDescent="0.25">
      <c r="F946" s="23"/>
      <c r="G946" s="39" t="str">
        <f t="shared" si="56"/>
        <v/>
      </c>
      <c r="I946" s="23"/>
      <c r="J946" s="39" t="str">
        <f t="shared" si="57"/>
        <v/>
      </c>
      <c r="L946" s="23"/>
      <c r="M946" s="39" t="str">
        <f t="shared" si="58"/>
        <v/>
      </c>
      <c r="O946" s="23"/>
      <c r="P946" s="39" t="str">
        <f t="shared" si="59"/>
        <v/>
      </c>
    </row>
    <row r="947" spans="6:16" x14ac:dyDescent="0.25">
      <c r="F947" s="23"/>
      <c r="G947" s="39" t="str">
        <f t="shared" si="56"/>
        <v/>
      </c>
      <c r="I947" s="23"/>
      <c r="J947" s="39" t="str">
        <f t="shared" si="57"/>
        <v/>
      </c>
      <c r="L947" s="23"/>
      <c r="M947" s="39" t="str">
        <f t="shared" si="58"/>
        <v/>
      </c>
      <c r="O947" s="23"/>
      <c r="P947" s="39" t="str">
        <f t="shared" si="59"/>
        <v/>
      </c>
    </row>
    <row r="948" spans="6:16" x14ac:dyDescent="0.25">
      <c r="F948" s="23"/>
      <c r="G948" s="39" t="str">
        <f t="shared" si="56"/>
        <v/>
      </c>
      <c r="I948" s="23"/>
      <c r="J948" s="39" t="str">
        <f t="shared" si="57"/>
        <v/>
      </c>
      <c r="L948" s="23"/>
      <c r="M948" s="39" t="str">
        <f t="shared" si="58"/>
        <v/>
      </c>
      <c r="O948" s="23"/>
      <c r="P948" s="39" t="str">
        <f t="shared" si="59"/>
        <v/>
      </c>
    </row>
    <row r="949" spans="6:16" x14ac:dyDescent="0.25">
      <c r="F949" s="23"/>
      <c r="G949" s="39" t="str">
        <f t="shared" si="56"/>
        <v/>
      </c>
      <c r="I949" s="23"/>
      <c r="J949" s="39" t="str">
        <f t="shared" si="57"/>
        <v/>
      </c>
      <c r="L949" s="23"/>
      <c r="M949" s="39" t="str">
        <f t="shared" si="58"/>
        <v/>
      </c>
      <c r="O949" s="23"/>
      <c r="P949" s="39" t="str">
        <f t="shared" si="59"/>
        <v/>
      </c>
    </row>
    <row r="950" spans="6:16" x14ac:dyDescent="0.25">
      <c r="F950" s="23"/>
      <c r="G950" s="39" t="str">
        <f t="shared" si="56"/>
        <v/>
      </c>
      <c r="I950" s="23"/>
      <c r="J950" s="39" t="str">
        <f t="shared" si="57"/>
        <v/>
      </c>
      <c r="L950" s="23"/>
      <c r="M950" s="39" t="str">
        <f t="shared" si="58"/>
        <v/>
      </c>
      <c r="O950" s="23"/>
      <c r="P950" s="39" t="str">
        <f t="shared" si="59"/>
        <v/>
      </c>
    </row>
    <row r="951" spans="6:16" x14ac:dyDescent="0.25">
      <c r="F951" s="23"/>
      <c r="G951" s="39" t="str">
        <f t="shared" si="56"/>
        <v/>
      </c>
      <c r="I951" s="23"/>
      <c r="J951" s="39" t="str">
        <f t="shared" si="57"/>
        <v/>
      </c>
      <c r="L951" s="23"/>
      <c r="M951" s="39" t="str">
        <f t="shared" si="58"/>
        <v/>
      </c>
      <c r="O951" s="23"/>
      <c r="P951" s="39" t="str">
        <f t="shared" si="59"/>
        <v/>
      </c>
    </row>
    <row r="952" spans="6:16" x14ac:dyDescent="0.25">
      <c r="F952" s="23"/>
      <c r="G952" s="39" t="str">
        <f t="shared" si="56"/>
        <v/>
      </c>
      <c r="I952" s="23"/>
      <c r="J952" s="39" t="str">
        <f t="shared" si="57"/>
        <v/>
      </c>
      <c r="L952" s="23"/>
      <c r="M952" s="39" t="str">
        <f t="shared" si="58"/>
        <v/>
      </c>
      <c r="O952" s="23"/>
      <c r="P952" s="39" t="str">
        <f t="shared" si="59"/>
        <v/>
      </c>
    </row>
    <row r="953" spans="6:16" x14ac:dyDescent="0.25">
      <c r="F953" s="23"/>
      <c r="G953" s="39" t="str">
        <f t="shared" si="56"/>
        <v/>
      </c>
      <c r="I953" s="23"/>
      <c r="J953" s="39" t="str">
        <f t="shared" si="57"/>
        <v/>
      </c>
      <c r="L953" s="23"/>
      <c r="M953" s="39" t="str">
        <f t="shared" si="58"/>
        <v/>
      </c>
      <c r="O953" s="23"/>
      <c r="P953" s="39" t="str">
        <f t="shared" si="59"/>
        <v/>
      </c>
    </row>
    <row r="954" spans="6:16" x14ac:dyDescent="0.25">
      <c r="F954" s="23"/>
      <c r="G954" s="39" t="str">
        <f t="shared" si="56"/>
        <v/>
      </c>
      <c r="I954" s="23"/>
      <c r="J954" s="39" t="str">
        <f t="shared" si="57"/>
        <v/>
      </c>
      <c r="L954" s="23"/>
      <c r="M954" s="39" t="str">
        <f t="shared" si="58"/>
        <v/>
      </c>
      <c r="O954" s="23"/>
      <c r="P954" s="39" t="str">
        <f t="shared" si="59"/>
        <v/>
      </c>
    </row>
    <row r="955" spans="6:16" x14ac:dyDescent="0.25">
      <c r="F955" s="23"/>
      <c r="G955" s="39" t="str">
        <f t="shared" si="56"/>
        <v/>
      </c>
      <c r="I955" s="23"/>
      <c r="J955" s="39" t="str">
        <f t="shared" si="57"/>
        <v/>
      </c>
      <c r="L955" s="23"/>
      <c r="M955" s="39" t="str">
        <f t="shared" si="58"/>
        <v/>
      </c>
      <c r="O955" s="23"/>
      <c r="P955" s="39" t="str">
        <f t="shared" si="59"/>
        <v/>
      </c>
    </row>
    <row r="956" spans="6:16" x14ac:dyDescent="0.25">
      <c r="F956" s="23"/>
      <c r="G956" s="39" t="str">
        <f t="shared" si="56"/>
        <v/>
      </c>
      <c r="I956" s="23"/>
      <c r="J956" s="39" t="str">
        <f t="shared" si="57"/>
        <v/>
      </c>
      <c r="L956" s="23"/>
      <c r="M956" s="39" t="str">
        <f t="shared" si="58"/>
        <v/>
      </c>
      <c r="O956" s="23"/>
      <c r="P956" s="39" t="str">
        <f t="shared" si="59"/>
        <v/>
      </c>
    </row>
    <row r="957" spans="6:16" x14ac:dyDescent="0.25">
      <c r="F957" s="23"/>
      <c r="G957" s="39" t="str">
        <f t="shared" si="56"/>
        <v/>
      </c>
      <c r="I957" s="23"/>
      <c r="J957" s="39" t="str">
        <f t="shared" si="57"/>
        <v/>
      </c>
      <c r="L957" s="23"/>
      <c r="M957" s="39" t="str">
        <f t="shared" si="58"/>
        <v/>
      </c>
      <c r="O957" s="23"/>
      <c r="P957" s="39" t="str">
        <f t="shared" si="59"/>
        <v/>
      </c>
    </row>
    <row r="958" spans="6:16" x14ac:dyDescent="0.25">
      <c r="F958" s="23"/>
      <c r="G958" s="39" t="str">
        <f t="shared" si="56"/>
        <v/>
      </c>
      <c r="I958" s="23"/>
      <c r="J958" s="39" t="str">
        <f t="shared" si="57"/>
        <v/>
      </c>
      <c r="L958" s="23"/>
      <c r="M958" s="39" t="str">
        <f t="shared" si="58"/>
        <v/>
      </c>
      <c r="O958" s="23"/>
      <c r="P958" s="39" t="str">
        <f t="shared" si="59"/>
        <v/>
      </c>
    </row>
    <row r="959" spans="6:16" x14ac:dyDescent="0.25">
      <c r="F959" s="23"/>
      <c r="G959" s="39" t="str">
        <f t="shared" si="56"/>
        <v/>
      </c>
      <c r="I959" s="23"/>
      <c r="J959" s="39" t="str">
        <f t="shared" si="57"/>
        <v/>
      </c>
      <c r="L959" s="23"/>
      <c r="M959" s="39" t="str">
        <f t="shared" si="58"/>
        <v/>
      </c>
      <c r="O959" s="23"/>
      <c r="P959" s="39" t="str">
        <f t="shared" si="59"/>
        <v/>
      </c>
    </row>
    <row r="960" spans="6:16" x14ac:dyDescent="0.25">
      <c r="F960" s="23"/>
      <c r="G960" s="39" t="str">
        <f t="shared" si="56"/>
        <v/>
      </c>
      <c r="I960" s="23"/>
      <c r="J960" s="39" t="str">
        <f t="shared" si="57"/>
        <v/>
      </c>
      <c r="L960" s="23"/>
      <c r="M960" s="39" t="str">
        <f t="shared" si="58"/>
        <v/>
      </c>
      <c r="O960" s="23"/>
      <c r="P960" s="39" t="str">
        <f t="shared" si="59"/>
        <v/>
      </c>
    </row>
    <row r="961" spans="6:16" x14ac:dyDescent="0.25">
      <c r="F961" s="23"/>
      <c r="G961" s="39" t="str">
        <f t="shared" si="56"/>
        <v/>
      </c>
      <c r="I961" s="23"/>
      <c r="J961" s="39" t="str">
        <f t="shared" si="57"/>
        <v/>
      </c>
      <c r="L961" s="23"/>
      <c r="M961" s="39" t="str">
        <f t="shared" si="58"/>
        <v/>
      </c>
      <c r="O961" s="23"/>
      <c r="P961" s="39" t="str">
        <f t="shared" si="59"/>
        <v/>
      </c>
    </row>
    <row r="962" spans="6:16" x14ac:dyDescent="0.25">
      <c r="F962" s="23"/>
      <c r="G962" s="39" t="str">
        <f t="shared" si="56"/>
        <v/>
      </c>
      <c r="I962" s="23"/>
      <c r="J962" s="39" t="str">
        <f t="shared" si="57"/>
        <v/>
      </c>
      <c r="L962" s="23"/>
      <c r="M962" s="39" t="str">
        <f t="shared" si="58"/>
        <v/>
      </c>
      <c r="O962" s="23"/>
      <c r="P962" s="39" t="str">
        <f t="shared" si="59"/>
        <v/>
      </c>
    </row>
    <row r="963" spans="6:16" x14ac:dyDescent="0.25">
      <c r="F963" s="23"/>
      <c r="G963" s="39" t="str">
        <f t="shared" si="56"/>
        <v/>
      </c>
      <c r="I963" s="23"/>
      <c r="J963" s="39" t="str">
        <f t="shared" si="57"/>
        <v/>
      </c>
      <c r="L963" s="23"/>
      <c r="M963" s="39" t="str">
        <f t="shared" si="58"/>
        <v/>
      </c>
      <c r="O963" s="23"/>
      <c r="P963" s="39" t="str">
        <f t="shared" si="59"/>
        <v/>
      </c>
    </row>
    <row r="964" spans="6:16" x14ac:dyDescent="0.25">
      <c r="F964" s="23"/>
      <c r="G964" s="39" t="str">
        <f t="shared" si="56"/>
        <v/>
      </c>
      <c r="I964" s="23"/>
      <c r="J964" s="39" t="str">
        <f t="shared" si="57"/>
        <v/>
      </c>
      <c r="L964" s="23"/>
      <c r="M964" s="39" t="str">
        <f t="shared" si="58"/>
        <v/>
      </c>
      <c r="O964" s="23"/>
      <c r="P964" s="39" t="str">
        <f t="shared" si="59"/>
        <v/>
      </c>
    </row>
    <row r="965" spans="6:16" x14ac:dyDescent="0.25">
      <c r="F965" s="23"/>
      <c r="G965" s="39" t="str">
        <f t="shared" si="56"/>
        <v/>
      </c>
      <c r="I965" s="23"/>
      <c r="J965" s="39" t="str">
        <f t="shared" si="57"/>
        <v/>
      </c>
      <c r="L965" s="23"/>
      <c r="M965" s="39" t="str">
        <f t="shared" si="58"/>
        <v/>
      </c>
      <c r="O965" s="23"/>
      <c r="P965" s="39" t="str">
        <f t="shared" si="59"/>
        <v/>
      </c>
    </row>
    <row r="966" spans="6:16" x14ac:dyDescent="0.25">
      <c r="F966" s="23"/>
      <c r="G966" s="39" t="str">
        <f t="shared" si="56"/>
        <v/>
      </c>
      <c r="I966" s="23"/>
      <c r="J966" s="39" t="str">
        <f t="shared" si="57"/>
        <v/>
      </c>
      <c r="L966" s="23"/>
      <c r="M966" s="39" t="str">
        <f t="shared" si="58"/>
        <v/>
      </c>
      <c r="O966" s="23"/>
      <c r="P966" s="39" t="str">
        <f t="shared" si="59"/>
        <v/>
      </c>
    </row>
    <row r="967" spans="6:16" x14ac:dyDescent="0.25">
      <c r="F967" s="36"/>
      <c r="G967" s="39" t="str">
        <f t="shared" si="56"/>
        <v/>
      </c>
      <c r="I967" s="36"/>
      <c r="J967" s="39" t="str">
        <f t="shared" si="57"/>
        <v/>
      </c>
      <c r="L967" s="36"/>
      <c r="M967" s="39" t="str">
        <f t="shared" si="58"/>
        <v/>
      </c>
      <c r="O967" s="36"/>
      <c r="P967" s="39" t="str">
        <f t="shared" si="59"/>
        <v/>
      </c>
    </row>
    <row r="968" spans="6:16" x14ac:dyDescent="0.25">
      <c r="F968" s="36"/>
      <c r="G968" s="39" t="str">
        <f t="shared" si="56"/>
        <v/>
      </c>
      <c r="I968" s="36"/>
      <c r="J968" s="39" t="str">
        <f t="shared" si="57"/>
        <v/>
      </c>
      <c r="L968" s="36"/>
      <c r="M968" s="39" t="str">
        <f t="shared" si="58"/>
        <v/>
      </c>
      <c r="O968" s="36"/>
      <c r="P968" s="39" t="str">
        <f t="shared" si="59"/>
        <v/>
      </c>
    </row>
    <row r="969" spans="6:16" x14ac:dyDescent="0.25">
      <c r="F969" s="36"/>
      <c r="G969" s="39" t="str">
        <f t="shared" si="56"/>
        <v/>
      </c>
      <c r="I969" s="36"/>
      <c r="J969" s="39" t="str">
        <f t="shared" si="57"/>
        <v/>
      </c>
      <c r="L969" s="36"/>
      <c r="M969" s="39" t="str">
        <f t="shared" si="58"/>
        <v/>
      </c>
      <c r="O969" s="36"/>
      <c r="P969" s="39" t="str">
        <f t="shared" si="59"/>
        <v/>
      </c>
    </row>
    <row r="970" spans="6:16" x14ac:dyDescent="0.25">
      <c r="F970" s="36"/>
      <c r="G970" s="39" t="str">
        <f t="shared" si="56"/>
        <v/>
      </c>
      <c r="I970" s="36"/>
      <c r="J970" s="39" t="str">
        <f t="shared" si="57"/>
        <v/>
      </c>
      <c r="L970" s="36"/>
      <c r="M970" s="39" t="str">
        <f t="shared" si="58"/>
        <v/>
      </c>
      <c r="O970" s="36"/>
      <c r="P970" s="39" t="str">
        <f t="shared" si="59"/>
        <v/>
      </c>
    </row>
    <row r="971" spans="6:16" x14ac:dyDescent="0.25">
      <c r="F971" s="36"/>
      <c r="G971" s="39" t="str">
        <f t="shared" si="56"/>
        <v/>
      </c>
      <c r="I971" s="36"/>
      <c r="J971" s="39" t="str">
        <f t="shared" si="57"/>
        <v/>
      </c>
      <c r="L971" s="36"/>
      <c r="M971" s="39" t="str">
        <f t="shared" si="58"/>
        <v/>
      </c>
      <c r="O971" s="36"/>
      <c r="P971" s="39" t="str">
        <f t="shared" si="59"/>
        <v/>
      </c>
    </row>
    <row r="972" spans="6:16" x14ac:dyDescent="0.25">
      <c r="F972" s="36"/>
      <c r="G972" s="39" t="str">
        <f t="shared" si="56"/>
        <v/>
      </c>
      <c r="I972" s="36"/>
      <c r="J972" s="39" t="str">
        <f t="shared" si="57"/>
        <v/>
      </c>
      <c r="L972" s="36"/>
      <c r="M972" s="39" t="str">
        <f t="shared" si="58"/>
        <v/>
      </c>
      <c r="O972" s="36"/>
      <c r="P972" s="39" t="str">
        <f t="shared" si="59"/>
        <v/>
      </c>
    </row>
    <row r="973" spans="6:16" x14ac:dyDescent="0.25">
      <c r="F973" s="36"/>
      <c r="G973" s="39" t="str">
        <f t="shared" si="56"/>
        <v/>
      </c>
      <c r="I973" s="36"/>
      <c r="J973" s="39" t="str">
        <f t="shared" si="57"/>
        <v/>
      </c>
      <c r="L973" s="36"/>
      <c r="M973" s="39" t="str">
        <f t="shared" si="58"/>
        <v/>
      </c>
      <c r="O973" s="36"/>
      <c r="P973" s="39" t="str">
        <f t="shared" si="59"/>
        <v/>
      </c>
    </row>
    <row r="974" spans="6:16" x14ac:dyDescent="0.25">
      <c r="F974" s="36"/>
      <c r="G974" s="39" t="str">
        <f t="shared" si="56"/>
        <v/>
      </c>
      <c r="I974" s="36"/>
      <c r="J974" s="39" t="str">
        <f t="shared" si="57"/>
        <v/>
      </c>
      <c r="L974" s="36"/>
      <c r="M974" s="39" t="str">
        <f t="shared" si="58"/>
        <v/>
      </c>
      <c r="O974" s="36"/>
      <c r="P974" s="39" t="str">
        <f t="shared" si="59"/>
        <v/>
      </c>
    </row>
    <row r="975" spans="6:16" x14ac:dyDescent="0.25">
      <c r="F975" s="36"/>
      <c r="G975" s="39" t="str">
        <f t="shared" ref="G975:G1038" si="60">IF(F975="","",F975*0.04)</f>
        <v/>
      </c>
      <c r="I975" s="36"/>
      <c r="J975" s="39" t="str">
        <f t="shared" ref="J975:J1038" si="61">IF(I975="","",I975*0.04)</f>
        <v/>
      </c>
      <c r="L975" s="36"/>
      <c r="M975" s="39" t="str">
        <f t="shared" ref="M975:M1038" si="62">IF(L975="","",L975*0.04)</f>
        <v/>
      </c>
      <c r="O975" s="36"/>
      <c r="P975" s="39" t="str">
        <f t="shared" ref="P975:P1038" si="63">IF(O975="","",O975*0.04)</f>
        <v/>
      </c>
    </row>
    <row r="976" spans="6:16" x14ac:dyDescent="0.25">
      <c r="F976" s="36"/>
      <c r="G976" s="39" t="str">
        <f t="shared" si="60"/>
        <v/>
      </c>
      <c r="I976" s="36"/>
      <c r="J976" s="39" t="str">
        <f t="shared" si="61"/>
        <v/>
      </c>
      <c r="L976" s="36"/>
      <c r="M976" s="39" t="str">
        <f t="shared" si="62"/>
        <v/>
      </c>
      <c r="O976" s="36"/>
      <c r="P976" s="39" t="str">
        <f t="shared" si="63"/>
        <v/>
      </c>
    </row>
    <row r="977" spans="6:16" x14ac:dyDescent="0.25">
      <c r="F977" s="36"/>
      <c r="G977" s="39" t="str">
        <f t="shared" si="60"/>
        <v/>
      </c>
      <c r="I977" s="36"/>
      <c r="J977" s="39" t="str">
        <f t="shared" si="61"/>
        <v/>
      </c>
      <c r="L977" s="36"/>
      <c r="M977" s="39" t="str">
        <f t="shared" si="62"/>
        <v/>
      </c>
      <c r="O977" s="36"/>
      <c r="P977" s="39" t="str">
        <f t="shared" si="63"/>
        <v/>
      </c>
    </row>
    <row r="978" spans="6:16" x14ac:dyDescent="0.25">
      <c r="F978" s="36"/>
      <c r="G978" s="39" t="str">
        <f t="shared" si="60"/>
        <v/>
      </c>
      <c r="I978" s="36"/>
      <c r="J978" s="39" t="str">
        <f t="shared" si="61"/>
        <v/>
      </c>
      <c r="L978" s="36"/>
      <c r="M978" s="39" t="str">
        <f t="shared" si="62"/>
        <v/>
      </c>
      <c r="O978" s="36"/>
      <c r="P978" s="39" t="str">
        <f t="shared" si="63"/>
        <v/>
      </c>
    </row>
    <row r="979" spans="6:16" x14ac:dyDescent="0.25">
      <c r="F979" s="36"/>
      <c r="G979" s="39" t="str">
        <f t="shared" si="60"/>
        <v/>
      </c>
      <c r="I979" s="36"/>
      <c r="J979" s="39" t="str">
        <f t="shared" si="61"/>
        <v/>
      </c>
      <c r="L979" s="36"/>
      <c r="M979" s="39" t="str">
        <f t="shared" si="62"/>
        <v/>
      </c>
      <c r="O979" s="36"/>
      <c r="P979" s="39" t="str">
        <f t="shared" si="63"/>
        <v/>
      </c>
    </row>
    <row r="980" spans="6:16" x14ac:dyDescent="0.25">
      <c r="F980" s="36"/>
      <c r="G980" s="39" t="str">
        <f t="shared" si="60"/>
        <v/>
      </c>
      <c r="I980" s="36"/>
      <c r="J980" s="39" t="str">
        <f t="shared" si="61"/>
        <v/>
      </c>
      <c r="L980" s="36"/>
      <c r="M980" s="39" t="str">
        <f t="shared" si="62"/>
        <v/>
      </c>
      <c r="O980" s="36"/>
      <c r="P980" s="39" t="str">
        <f t="shared" si="63"/>
        <v/>
      </c>
    </row>
    <row r="981" spans="6:16" x14ac:dyDescent="0.25">
      <c r="F981" s="36"/>
      <c r="G981" s="39" t="str">
        <f t="shared" si="60"/>
        <v/>
      </c>
      <c r="I981" s="36"/>
      <c r="J981" s="39" t="str">
        <f t="shared" si="61"/>
        <v/>
      </c>
      <c r="L981" s="36"/>
      <c r="M981" s="39" t="str">
        <f t="shared" si="62"/>
        <v/>
      </c>
      <c r="O981" s="36"/>
      <c r="P981" s="39" t="str">
        <f t="shared" si="63"/>
        <v/>
      </c>
    </row>
    <row r="982" spans="6:16" x14ac:dyDescent="0.25">
      <c r="F982" s="36"/>
      <c r="G982" s="39" t="str">
        <f t="shared" si="60"/>
        <v/>
      </c>
      <c r="I982" s="36"/>
      <c r="J982" s="39" t="str">
        <f t="shared" si="61"/>
        <v/>
      </c>
      <c r="L982" s="36"/>
      <c r="M982" s="39" t="str">
        <f t="shared" si="62"/>
        <v/>
      </c>
      <c r="O982" s="36"/>
      <c r="P982" s="39" t="str">
        <f t="shared" si="63"/>
        <v/>
      </c>
    </row>
    <row r="983" spans="6:16" x14ac:dyDescent="0.25">
      <c r="F983" s="36"/>
      <c r="G983" s="39" t="str">
        <f t="shared" si="60"/>
        <v/>
      </c>
      <c r="I983" s="36"/>
      <c r="J983" s="39" t="str">
        <f t="shared" si="61"/>
        <v/>
      </c>
      <c r="L983" s="36"/>
      <c r="M983" s="39" t="str">
        <f t="shared" si="62"/>
        <v/>
      </c>
      <c r="O983" s="36"/>
      <c r="P983" s="39" t="str">
        <f t="shared" si="63"/>
        <v/>
      </c>
    </row>
    <row r="984" spans="6:16" x14ac:dyDescent="0.25">
      <c r="F984" s="36"/>
      <c r="G984" s="39" t="str">
        <f t="shared" si="60"/>
        <v/>
      </c>
      <c r="I984" s="36"/>
      <c r="J984" s="39" t="str">
        <f t="shared" si="61"/>
        <v/>
      </c>
      <c r="L984" s="36"/>
      <c r="M984" s="39" t="str">
        <f t="shared" si="62"/>
        <v/>
      </c>
      <c r="O984" s="36"/>
      <c r="P984" s="39" t="str">
        <f t="shared" si="63"/>
        <v/>
      </c>
    </row>
    <row r="985" spans="6:16" x14ac:dyDescent="0.25">
      <c r="F985" s="36"/>
      <c r="G985" s="39" t="str">
        <f t="shared" si="60"/>
        <v/>
      </c>
      <c r="I985" s="36"/>
      <c r="J985" s="39" t="str">
        <f t="shared" si="61"/>
        <v/>
      </c>
      <c r="L985" s="36"/>
      <c r="M985" s="39" t="str">
        <f t="shared" si="62"/>
        <v/>
      </c>
      <c r="O985" s="36"/>
      <c r="P985" s="39" t="str">
        <f t="shared" si="63"/>
        <v/>
      </c>
    </row>
    <row r="986" spans="6:16" x14ac:dyDescent="0.25">
      <c r="F986" s="36"/>
      <c r="G986" s="39" t="str">
        <f t="shared" si="60"/>
        <v/>
      </c>
      <c r="I986" s="36"/>
      <c r="J986" s="39" t="str">
        <f t="shared" si="61"/>
        <v/>
      </c>
      <c r="L986" s="36"/>
      <c r="M986" s="39" t="str">
        <f t="shared" si="62"/>
        <v/>
      </c>
      <c r="O986" s="36"/>
      <c r="P986" s="39" t="str">
        <f t="shared" si="63"/>
        <v/>
      </c>
    </row>
    <row r="987" spans="6:16" x14ac:dyDescent="0.25">
      <c r="F987" s="36"/>
      <c r="G987" s="39" t="str">
        <f t="shared" si="60"/>
        <v/>
      </c>
      <c r="I987" s="36"/>
      <c r="J987" s="39" t="str">
        <f t="shared" si="61"/>
        <v/>
      </c>
      <c r="L987" s="36"/>
      <c r="M987" s="39" t="str">
        <f t="shared" si="62"/>
        <v/>
      </c>
      <c r="O987" s="36"/>
      <c r="P987" s="39" t="str">
        <f t="shared" si="63"/>
        <v/>
      </c>
    </row>
    <row r="988" spans="6:16" x14ac:dyDescent="0.25">
      <c r="F988" s="36"/>
      <c r="G988" s="39" t="str">
        <f t="shared" si="60"/>
        <v/>
      </c>
      <c r="I988" s="36"/>
      <c r="J988" s="39" t="str">
        <f t="shared" si="61"/>
        <v/>
      </c>
      <c r="L988" s="36"/>
      <c r="M988" s="39" t="str">
        <f t="shared" si="62"/>
        <v/>
      </c>
      <c r="O988" s="36"/>
      <c r="P988" s="39" t="str">
        <f t="shared" si="63"/>
        <v/>
      </c>
    </row>
    <row r="989" spans="6:16" x14ac:dyDescent="0.25">
      <c r="F989" s="36"/>
      <c r="G989" s="39" t="str">
        <f t="shared" si="60"/>
        <v/>
      </c>
      <c r="I989" s="36"/>
      <c r="J989" s="39" t="str">
        <f t="shared" si="61"/>
        <v/>
      </c>
      <c r="L989" s="36"/>
      <c r="M989" s="39" t="str">
        <f t="shared" si="62"/>
        <v/>
      </c>
      <c r="O989" s="36"/>
      <c r="P989" s="39" t="str">
        <f t="shared" si="63"/>
        <v/>
      </c>
    </row>
    <row r="990" spans="6:16" x14ac:dyDescent="0.25">
      <c r="F990" s="36"/>
      <c r="G990" s="39" t="str">
        <f t="shared" si="60"/>
        <v/>
      </c>
      <c r="I990" s="36"/>
      <c r="J990" s="39" t="str">
        <f t="shared" si="61"/>
        <v/>
      </c>
      <c r="L990" s="36"/>
      <c r="M990" s="39" t="str">
        <f t="shared" si="62"/>
        <v/>
      </c>
      <c r="O990" s="36"/>
      <c r="P990" s="39" t="str">
        <f t="shared" si="63"/>
        <v/>
      </c>
    </row>
    <row r="991" spans="6:16" x14ac:dyDescent="0.25">
      <c r="F991" s="36"/>
      <c r="G991" s="39" t="str">
        <f t="shared" si="60"/>
        <v/>
      </c>
      <c r="I991" s="36"/>
      <c r="J991" s="39" t="str">
        <f t="shared" si="61"/>
        <v/>
      </c>
      <c r="L991" s="36"/>
      <c r="M991" s="39" t="str">
        <f t="shared" si="62"/>
        <v/>
      </c>
      <c r="O991" s="36"/>
      <c r="P991" s="39" t="str">
        <f t="shared" si="63"/>
        <v/>
      </c>
    </row>
    <row r="992" spans="6:16" x14ac:dyDescent="0.25">
      <c r="F992" s="36"/>
      <c r="G992" s="39" t="str">
        <f t="shared" si="60"/>
        <v/>
      </c>
      <c r="I992" s="36"/>
      <c r="J992" s="39" t="str">
        <f t="shared" si="61"/>
        <v/>
      </c>
      <c r="L992" s="36"/>
      <c r="M992" s="39" t="str">
        <f t="shared" si="62"/>
        <v/>
      </c>
      <c r="O992" s="36"/>
      <c r="P992" s="39" t="str">
        <f t="shared" si="63"/>
        <v/>
      </c>
    </row>
    <row r="993" spans="6:16" x14ac:dyDescent="0.25">
      <c r="F993" s="36"/>
      <c r="G993" s="39" t="str">
        <f t="shared" si="60"/>
        <v/>
      </c>
      <c r="I993" s="36"/>
      <c r="J993" s="39" t="str">
        <f t="shared" si="61"/>
        <v/>
      </c>
      <c r="L993" s="36"/>
      <c r="M993" s="39" t="str">
        <f t="shared" si="62"/>
        <v/>
      </c>
      <c r="O993" s="36"/>
      <c r="P993" s="39" t="str">
        <f t="shared" si="63"/>
        <v/>
      </c>
    </row>
    <row r="994" spans="6:16" x14ac:dyDescent="0.25">
      <c r="F994" s="36"/>
      <c r="G994" s="39" t="str">
        <f t="shared" si="60"/>
        <v/>
      </c>
      <c r="I994" s="36"/>
      <c r="J994" s="39" t="str">
        <f t="shared" si="61"/>
        <v/>
      </c>
      <c r="L994" s="36"/>
      <c r="M994" s="39" t="str">
        <f t="shared" si="62"/>
        <v/>
      </c>
      <c r="O994" s="36"/>
      <c r="P994" s="39" t="str">
        <f t="shared" si="63"/>
        <v/>
      </c>
    </row>
    <row r="995" spans="6:16" x14ac:dyDescent="0.25">
      <c r="F995" s="36"/>
      <c r="G995" s="39" t="str">
        <f t="shared" si="60"/>
        <v/>
      </c>
      <c r="I995" s="36"/>
      <c r="J995" s="39" t="str">
        <f t="shared" si="61"/>
        <v/>
      </c>
      <c r="L995" s="36"/>
      <c r="M995" s="39" t="str">
        <f t="shared" si="62"/>
        <v/>
      </c>
      <c r="O995" s="36"/>
      <c r="P995" s="39" t="str">
        <f t="shared" si="63"/>
        <v/>
      </c>
    </row>
    <row r="996" spans="6:16" x14ac:dyDescent="0.25">
      <c r="F996" s="36"/>
      <c r="G996" s="39" t="str">
        <f t="shared" si="60"/>
        <v/>
      </c>
      <c r="I996" s="36"/>
      <c r="J996" s="39" t="str">
        <f t="shared" si="61"/>
        <v/>
      </c>
      <c r="L996" s="36"/>
      <c r="M996" s="39" t="str">
        <f t="shared" si="62"/>
        <v/>
      </c>
      <c r="O996" s="36"/>
      <c r="P996" s="39" t="str">
        <f t="shared" si="63"/>
        <v/>
      </c>
    </row>
    <row r="997" spans="6:16" x14ac:dyDescent="0.25">
      <c r="F997" s="36"/>
      <c r="G997" s="39" t="str">
        <f t="shared" si="60"/>
        <v/>
      </c>
      <c r="I997" s="36"/>
      <c r="J997" s="39" t="str">
        <f t="shared" si="61"/>
        <v/>
      </c>
      <c r="L997" s="36"/>
      <c r="M997" s="39" t="str">
        <f t="shared" si="62"/>
        <v/>
      </c>
      <c r="O997" s="36"/>
      <c r="P997" s="39" t="str">
        <f t="shared" si="63"/>
        <v/>
      </c>
    </row>
    <row r="998" spans="6:16" x14ac:dyDescent="0.25">
      <c r="F998" s="36"/>
      <c r="G998" s="39" t="str">
        <f t="shared" si="60"/>
        <v/>
      </c>
      <c r="I998" s="36"/>
      <c r="J998" s="39" t="str">
        <f t="shared" si="61"/>
        <v/>
      </c>
      <c r="L998" s="36"/>
      <c r="M998" s="39" t="str">
        <f t="shared" si="62"/>
        <v/>
      </c>
      <c r="O998" s="36"/>
      <c r="P998" s="39" t="str">
        <f t="shared" si="63"/>
        <v/>
      </c>
    </row>
    <row r="999" spans="6:16" x14ac:dyDescent="0.25">
      <c r="F999" s="36"/>
      <c r="G999" s="39" t="str">
        <f t="shared" si="60"/>
        <v/>
      </c>
      <c r="I999" s="36"/>
      <c r="J999" s="39" t="str">
        <f t="shared" si="61"/>
        <v/>
      </c>
      <c r="L999" s="36"/>
      <c r="M999" s="39" t="str">
        <f t="shared" si="62"/>
        <v/>
      </c>
      <c r="O999" s="36"/>
      <c r="P999" s="39" t="str">
        <f t="shared" si="63"/>
        <v/>
      </c>
    </row>
    <row r="1000" spans="6:16" x14ac:dyDescent="0.25">
      <c r="F1000" s="36"/>
      <c r="G1000" s="39" t="str">
        <f t="shared" si="60"/>
        <v/>
      </c>
      <c r="I1000" s="36"/>
      <c r="J1000" s="39" t="str">
        <f t="shared" si="61"/>
        <v/>
      </c>
      <c r="L1000" s="36"/>
      <c r="M1000" s="39" t="str">
        <f t="shared" si="62"/>
        <v/>
      </c>
      <c r="O1000" s="36"/>
      <c r="P1000" s="39" t="str">
        <f t="shared" si="63"/>
        <v/>
      </c>
    </row>
    <row r="1001" spans="6:16" x14ac:dyDescent="0.25">
      <c r="F1001" s="36"/>
      <c r="G1001" s="39" t="str">
        <f t="shared" si="60"/>
        <v/>
      </c>
      <c r="I1001" s="36"/>
      <c r="J1001" s="39" t="str">
        <f t="shared" si="61"/>
        <v/>
      </c>
      <c r="L1001" s="36"/>
      <c r="M1001" s="39" t="str">
        <f t="shared" si="62"/>
        <v/>
      </c>
      <c r="O1001" s="36"/>
      <c r="P1001" s="39" t="str">
        <f t="shared" si="63"/>
        <v/>
      </c>
    </row>
    <row r="1002" spans="6:16" x14ac:dyDescent="0.25">
      <c r="F1002" s="36"/>
      <c r="G1002" s="39" t="str">
        <f t="shared" si="60"/>
        <v/>
      </c>
      <c r="I1002" s="36"/>
      <c r="J1002" s="39" t="str">
        <f t="shared" si="61"/>
        <v/>
      </c>
      <c r="L1002" s="36"/>
      <c r="M1002" s="39" t="str">
        <f t="shared" si="62"/>
        <v/>
      </c>
      <c r="O1002" s="36"/>
      <c r="P1002" s="39" t="str">
        <f t="shared" si="63"/>
        <v/>
      </c>
    </row>
    <row r="1003" spans="6:16" x14ac:dyDescent="0.25">
      <c r="F1003" s="36"/>
      <c r="G1003" s="39" t="str">
        <f t="shared" si="60"/>
        <v/>
      </c>
      <c r="I1003" s="36"/>
      <c r="J1003" s="39" t="str">
        <f t="shared" si="61"/>
        <v/>
      </c>
      <c r="L1003" s="36"/>
      <c r="M1003" s="39" t="str">
        <f t="shared" si="62"/>
        <v/>
      </c>
      <c r="O1003" s="36"/>
      <c r="P1003" s="39" t="str">
        <f t="shared" si="63"/>
        <v/>
      </c>
    </row>
    <row r="1004" spans="6:16" x14ac:dyDescent="0.25">
      <c r="F1004" s="36"/>
      <c r="G1004" s="39" t="str">
        <f t="shared" si="60"/>
        <v/>
      </c>
      <c r="I1004" s="36"/>
      <c r="J1004" s="39" t="str">
        <f t="shared" si="61"/>
        <v/>
      </c>
      <c r="L1004" s="36"/>
      <c r="M1004" s="39" t="str">
        <f t="shared" si="62"/>
        <v/>
      </c>
      <c r="O1004" s="36"/>
      <c r="P1004" s="39" t="str">
        <f t="shared" si="63"/>
        <v/>
      </c>
    </row>
    <row r="1005" spans="6:16" x14ac:dyDescent="0.25">
      <c r="F1005" s="36"/>
      <c r="G1005" s="39" t="str">
        <f t="shared" si="60"/>
        <v/>
      </c>
      <c r="I1005" s="36"/>
      <c r="J1005" s="39" t="str">
        <f t="shared" si="61"/>
        <v/>
      </c>
      <c r="L1005" s="36"/>
      <c r="M1005" s="39" t="str">
        <f t="shared" si="62"/>
        <v/>
      </c>
      <c r="O1005" s="36"/>
      <c r="P1005" s="39" t="str">
        <f t="shared" si="63"/>
        <v/>
      </c>
    </row>
    <row r="1006" spans="6:16" x14ac:dyDescent="0.25">
      <c r="F1006" s="36"/>
      <c r="G1006" s="39" t="str">
        <f t="shared" si="60"/>
        <v/>
      </c>
      <c r="I1006" s="36"/>
      <c r="J1006" s="39" t="str">
        <f t="shared" si="61"/>
        <v/>
      </c>
      <c r="L1006" s="36"/>
      <c r="M1006" s="39" t="str">
        <f t="shared" si="62"/>
        <v/>
      </c>
      <c r="O1006" s="36"/>
      <c r="P1006" s="39" t="str">
        <f t="shared" si="63"/>
        <v/>
      </c>
    </row>
    <row r="1007" spans="6:16" x14ac:dyDescent="0.25">
      <c r="F1007" s="36"/>
      <c r="G1007" s="39" t="str">
        <f t="shared" si="60"/>
        <v/>
      </c>
      <c r="I1007" s="36"/>
      <c r="J1007" s="39" t="str">
        <f t="shared" si="61"/>
        <v/>
      </c>
      <c r="L1007" s="36"/>
      <c r="M1007" s="39" t="str">
        <f t="shared" si="62"/>
        <v/>
      </c>
      <c r="O1007" s="36"/>
      <c r="P1007" s="39" t="str">
        <f t="shared" si="63"/>
        <v/>
      </c>
    </row>
    <row r="1008" spans="6:16" x14ac:dyDescent="0.25">
      <c r="F1008" s="36"/>
      <c r="G1008" s="39" t="str">
        <f t="shared" si="60"/>
        <v/>
      </c>
      <c r="I1008" s="36"/>
      <c r="J1008" s="39" t="str">
        <f t="shared" si="61"/>
        <v/>
      </c>
      <c r="L1008" s="36"/>
      <c r="M1008" s="39" t="str">
        <f t="shared" si="62"/>
        <v/>
      </c>
      <c r="O1008" s="36"/>
      <c r="P1008" s="39" t="str">
        <f t="shared" si="63"/>
        <v/>
      </c>
    </row>
    <row r="1009" spans="6:16" x14ac:dyDescent="0.25">
      <c r="F1009" s="36"/>
      <c r="G1009" s="39" t="str">
        <f t="shared" si="60"/>
        <v/>
      </c>
      <c r="I1009" s="36"/>
      <c r="J1009" s="39" t="str">
        <f t="shared" si="61"/>
        <v/>
      </c>
      <c r="L1009" s="36"/>
      <c r="M1009" s="39" t="str">
        <f t="shared" si="62"/>
        <v/>
      </c>
      <c r="O1009" s="36"/>
      <c r="P1009" s="39" t="str">
        <f t="shared" si="63"/>
        <v/>
      </c>
    </row>
    <row r="1010" spans="6:16" x14ac:dyDescent="0.25">
      <c r="F1010" s="36"/>
      <c r="G1010" s="39" t="str">
        <f t="shared" si="60"/>
        <v/>
      </c>
      <c r="I1010" s="36"/>
      <c r="J1010" s="39" t="str">
        <f t="shared" si="61"/>
        <v/>
      </c>
      <c r="L1010" s="36"/>
      <c r="M1010" s="39" t="str">
        <f t="shared" si="62"/>
        <v/>
      </c>
      <c r="O1010" s="36"/>
      <c r="P1010" s="39" t="str">
        <f t="shared" si="63"/>
        <v/>
      </c>
    </row>
    <row r="1011" spans="6:16" x14ac:dyDescent="0.25">
      <c r="F1011" s="36"/>
      <c r="G1011" s="39" t="str">
        <f t="shared" si="60"/>
        <v/>
      </c>
      <c r="I1011" s="36"/>
      <c r="J1011" s="39" t="str">
        <f t="shared" si="61"/>
        <v/>
      </c>
      <c r="L1011" s="36"/>
      <c r="M1011" s="39" t="str">
        <f t="shared" si="62"/>
        <v/>
      </c>
      <c r="O1011" s="36"/>
      <c r="P1011" s="39" t="str">
        <f t="shared" si="63"/>
        <v/>
      </c>
    </row>
    <row r="1012" spans="6:16" x14ac:dyDescent="0.25">
      <c r="F1012" s="36"/>
      <c r="G1012" s="39" t="str">
        <f t="shared" si="60"/>
        <v/>
      </c>
      <c r="I1012" s="36"/>
      <c r="J1012" s="39" t="str">
        <f t="shared" si="61"/>
        <v/>
      </c>
      <c r="L1012" s="36"/>
      <c r="M1012" s="39" t="str">
        <f t="shared" si="62"/>
        <v/>
      </c>
      <c r="O1012" s="36"/>
      <c r="P1012" s="39" t="str">
        <f t="shared" si="63"/>
        <v/>
      </c>
    </row>
    <row r="1013" spans="6:16" x14ac:dyDescent="0.25">
      <c r="F1013" s="36"/>
      <c r="G1013" s="39" t="str">
        <f t="shared" si="60"/>
        <v/>
      </c>
      <c r="I1013" s="36"/>
      <c r="J1013" s="39" t="str">
        <f t="shared" si="61"/>
        <v/>
      </c>
      <c r="L1013" s="36"/>
      <c r="M1013" s="39" t="str">
        <f t="shared" si="62"/>
        <v/>
      </c>
      <c r="O1013" s="36"/>
      <c r="P1013" s="39" t="str">
        <f t="shared" si="63"/>
        <v/>
      </c>
    </row>
    <row r="1014" spans="6:16" x14ac:dyDescent="0.25">
      <c r="F1014" s="36"/>
      <c r="G1014" s="39" t="str">
        <f t="shared" si="60"/>
        <v/>
      </c>
      <c r="I1014" s="36"/>
      <c r="J1014" s="39" t="str">
        <f t="shared" si="61"/>
        <v/>
      </c>
      <c r="L1014" s="36"/>
      <c r="M1014" s="39" t="str">
        <f t="shared" si="62"/>
        <v/>
      </c>
      <c r="O1014" s="36"/>
      <c r="P1014" s="39" t="str">
        <f t="shared" si="63"/>
        <v/>
      </c>
    </row>
    <row r="1015" spans="6:16" x14ac:dyDescent="0.25">
      <c r="F1015" s="36"/>
      <c r="G1015" s="39" t="str">
        <f t="shared" si="60"/>
        <v/>
      </c>
      <c r="I1015" s="36"/>
      <c r="J1015" s="39" t="str">
        <f t="shared" si="61"/>
        <v/>
      </c>
      <c r="L1015" s="36"/>
      <c r="M1015" s="39" t="str">
        <f t="shared" si="62"/>
        <v/>
      </c>
      <c r="O1015" s="36"/>
      <c r="P1015" s="39" t="str">
        <f t="shared" si="63"/>
        <v/>
      </c>
    </row>
    <row r="1016" spans="6:16" x14ac:dyDescent="0.25">
      <c r="F1016" s="36"/>
      <c r="G1016" s="39" t="str">
        <f t="shared" si="60"/>
        <v/>
      </c>
      <c r="I1016" s="36"/>
      <c r="J1016" s="39" t="str">
        <f t="shared" si="61"/>
        <v/>
      </c>
      <c r="L1016" s="36"/>
      <c r="M1016" s="39" t="str">
        <f t="shared" si="62"/>
        <v/>
      </c>
      <c r="O1016" s="36"/>
      <c r="P1016" s="39" t="str">
        <f t="shared" si="63"/>
        <v/>
      </c>
    </row>
    <row r="1017" spans="6:16" x14ac:dyDescent="0.25">
      <c r="F1017" s="36"/>
      <c r="G1017" s="39" t="str">
        <f t="shared" si="60"/>
        <v/>
      </c>
      <c r="I1017" s="36"/>
      <c r="J1017" s="39" t="str">
        <f t="shared" si="61"/>
        <v/>
      </c>
      <c r="L1017" s="36"/>
      <c r="M1017" s="39" t="str">
        <f t="shared" si="62"/>
        <v/>
      </c>
      <c r="O1017" s="36"/>
      <c r="P1017" s="39" t="str">
        <f t="shared" si="63"/>
        <v/>
      </c>
    </row>
    <row r="1018" spans="6:16" x14ac:dyDescent="0.25">
      <c r="F1018" s="36"/>
      <c r="G1018" s="39" t="str">
        <f t="shared" si="60"/>
        <v/>
      </c>
      <c r="I1018" s="36"/>
      <c r="J1018" s="39" t="str">
        <f t="shared" si="61"/>
        <v/>
      </c>
      <c r="L1018" s="36"/>
      <c r="M1018" s="39" t="str">
        <f t="shared" si="62"/>
        <v/>
      </c>
      <c r="O1018" s="36"/>
      <c r="P1018" s="39" t="str">
        <f t="shared" si="63"/>
        <v/>
      </c>
    </row>
    <row r="1019" spans="6:16" x14ac:dyDescent="0.25">
      <c r="F1019" s="36"/>
      <c r="G1019" s="39" t="str">
        <f t="shared" si="60"/>
        <v/>
      </c>
      <c r="I1019" s="36"/>
      <c r="J1019" s="39" t="str">
        <f t="shared" si="61"/>
        <v/>
      </c>
      <c r="L1019" s="36"/>
      <c r="M1019" s="39" t="str">
        <f t="shared" si="62"/>
        <v/>
      </c>
      <c r="O1019" s="36"/>
      <c r="P1019" s="39" t="str">
        <f t="shared" si="63"/>
        <v/>
      </c>
    </row>
    <row r="1020" spans="6:16" x14ac:dyDescent="0.25">
      <c r="F1020" s="36"/>
      <c r="G1020" s="39" t="str">
        <f t="shared" si="60"/>
        <v/>
      </c>
      <c r="I1020" s="36"/>
      <c r="J1020" s="39" t="str">
        <f t="shared" si="61"/>
        <v/>
      </c>
      <c r="L1020" s="36"/>
      <c r="M1020" s="39" t="str">
        <f t="shared" si="62"/>
        <v/>
      </c>
      <c r="O1020" s="36"/>
      <c r="P1020" s="39" t="str">
        <f t="shared" si="63"/>
        <v/>
      </c>
    </row>
    <row r="1021" spans="6:16" x14ac:dyDescent="0.25">
      <c r="F1021" s="36"/>
      <c r="G1021" s="39" t="str">
        <f t="shared" si="60"/>
        <v/>
      </c>
      <c r="I1021" s="36"/>
      <c r="J1021" s="39" t="str">
        <f t="shared" si="61"/>
        <v/>
      </c>
      <c r="L1021" s="36"/>
      <c r="M1021" s="39" t="str">
        <f t="shared" si="62"/>
        <v/>
      </c>
      <c r="O1021" s="36"/>
      <c r="P1021" s="39" t="str">
        <f t="shared" si="63"/>
        <v/>
      </c>
    </row>
    <row r="1022" spans="6:16" x14ac:dyDescent="0.25">
      <c r="F1022" s="36"/>
      <c r="G1022" s="39" t="str">
        <f t="shared" si="60"/>
        <v/>
      </c>
      <c r="I1022" s="36"/>
      <c r="J1022" s="39" t="str">
        <f t="shared" si="61"/>
        <v/>
      </c>
      <c r="L1022" s="36"/>
      <c r="M1022" s="39" t="str">
        <f t="shared" si="62"/>
        <v/>
      </c>
      <c r="O1022" s="36"/>
      <c r="P1022" s="39" t="str">
        <f t="shared" si="63"/>
        <v/>
      </c>
    </row>
    <row r="1023" spans="6:16" x14ac:dyDescent="0.25">
      <c r="F1023" s="36"/>
      <c r="G1023" s="39" t="str">
        <f t="shared" si="60"/>
        <v/>
      </c>
      <c r="I1023" s="36"/>
      <c r="J1023" s="39" t="str">
        <f t="shared" si="61"/>
        <v/>
      </c>
      <c r="L1023" s="36"/>
      <c r="M1023" s="39" t="str">
        <f t="shared" si="62"/>
        <v/>
      </c>
      <c r="O1023" s="36"/>
      <c r="P1023" s="39" t="str">
        <f t="shared" si="63"/>
        <v/>
      </c>
    </row>
    <row r="1024" spans="6:16" x14ac:dyDescent="0.25">
      <c r="F1024" s="36"/>
      <c r="G1024" s="39" t="str">
        <f t="shared" si="60"/>
        <v/>
      </c>
      <c r="I1024" s="36"/>
      <c r="J1024" s="39" t="str">
        <f t="shared" si="61"/>
        <v/>
      </c>
      <c r="L1024" s="36"/>
      <c r="M1024" s="39" t="str">
        <f t="shared" si="62"/>
        <v/>
      </c>
      <c r="O1024" s="36"/>
      <c r="P1024" s="39" t="str">
        <f t="shared" si="63"/>
        <v/>
      </c>
    </row>
    <row r="1025" spans="6:16" x14ac:dyDescent="0.25">
      <c r="F1025" s="36"/>
      <c r="G1025" s="39" t="str">
        <f t="shared" si="60"/>
        <v/>
      </c>
      <c r="I1025" s="36"/>
      <c r="J1025" s="39" t="str">
        <f t="shared" si="61"/>
        <v/>
      </c>
      <c r="L1025" s="36"/>
      <c r="M1025" s="39" t="str">
        <f t="shared" si="62"/>
        <v/>
      </c>
      <c r="O1025" s="36"/>
      <c r="P1025" s="39" t="str">
        <f t="shared" si="63"/>
        <v/>
      </c>
    </row>
    <row r="1026" spans="6:16" x14ac:dyDescent="0.25">
      <c r="F1026" s="36"/>
      <c r="G1026" s="39" t="str">
        <f t="shared" si="60"/>
        <v/>
      </c>
      <c r="I1026" s="36"/>
      <c r="J1026" s="39" t="str">
        <f t="shared" si="61"/>
        <v/>
      </c>
      <c r="L1026" s="36"/>
      <c r="M1026" s="39" t="str">
        <f t="shared" si="62"/>
        <v/>
      </c>
      <c r="O1026" s="36"/>
      <c r="P1026" s="39" t="str">
        <f t="shared" si="63"/>
        <v/>
      </c>
    </row>
    <row r="1027" spans="6:16" x14ac:dyDescent="0.25">
      <c r="F1027" s="36"/>
      <c r="G1027" s="39" t="str">
        <f t="shared" si="60"/>
        <v/>
      </c>
      <c r="I1027" s="36"/>
      <c r="J1027" s="39" t="str">
        <f t="shared" si="61"/>
        <v/>
      </c>
      <c r="L1027" s="36"/>
      <c r="M1027" s="39" t="str">
        <f t="shared" si="62"/>
        <v/>
      </c>
      <c r="O1027" s="36"/>
      <c r="P1027" s="39" t="str">
        <f t="shared" si="63"/>
        <v/>
      </c>
    </row>
    <row r="1028" spans="6:16" x14ac:dyDescent="0.25">
      <c r="F1028" s="36"/>
      <c r="G1028" s="39" t="str">
        <f t="shared" si="60"/>
        <v/>
      </c>
      <c r="I1028" s="36"/>
      <c r="J1028" s="39" t="str">
        <f t="shared" si="61"/>
        <v/>
      </c>
      <c r="L1028" s="36"/>
      <c r="M1028" s="39" t="str">
        <f t="shared" si="62"/>
        <v/>
      </c>
      <c r="O1028" s="36"/>
      <c r="P1028" s="39" t="str">
        <f t="shared" si="63"/>
        <v/>
      </c>
    </row>
    <row r="1029" spans="6:16" x14ac:dyDescent="0.25">
      <c r="F1029" s="36"/>
      <c r="G1029" s="39" t="str">
        <f t="shared" si="60"/>
        <v/>
      </c>
      <c r="I1029" s="36"/>
      <c r="J1029" s="39" t="str">
        <f t="shared" si="61"/>
        <v/>
      </c>
      <c r="L1029" s="36"/>
      <c r="M1029" s="39" t="str">
        <f t="shared" si="62"/>
        <v/>
      </c>
      <c r="O1029" s="36"/>
      <c r="P1029" s="39" t="str">
        <f t="shared" si="63"/>
        <v/>
      </c>
    </row>
    <row r="1030" spans="6:16" x14ac:dyDescent="0.25">
      <c r="F1030" s="36"/>
      <c r="G1030" s="39" t="str">
        <f t="shared" si="60"/>
        <v/>
      </c>
      <c r="I1030" s="36"/>
      <c r="J1030" s="39" t="str">
        <f t="shared" si="61"/>
        <v/>
      </c>
      <c r="L1030" s="36"/>
      <c r="M1030" s="39" t="str">
        <f t="shared" si="62"/>
        <v/>
      </c>
      <c r="O1030" s="36"/>
      <c r="P1030" s="39" t="str">
        <f t="shared" si="63"/>
        <v/>
      </c>
    </row>
    <row r="1031" spans="6:16" x14ac:dyDescent="0.25">
      <c r="F1031" s="36"/>
      <c r="G1031" s="39" t="str">
        <f t="shared" si="60"/>
        <v/>
      </c>
      <c r="I1031" s="36"/>
      <c r="J1031" s="39" t="str">
        <f t="shared" si="61"/>
        <v/>
      </c>
      <c r="L1031" s="36"/>
      <c r="M1031" s="39" t="str">
        <f t="shared" si="62"/>
        <v/>
      </c>
      <c r="O1031" s="36"/>
      <c r="P1031" s="39" t="str">
        <f t="shared" si="63"/>
        <v/>
      </c>
    </row>
    <row r="1032" spans="6:16" x14ac:dyDescent="0.25">
      <c r="F1032" s="36"/>
      <c r="G1032" s="39" t="str">
        <f t="shared" si="60"/>
        <v/>
      </c>
      <c r="I1032" s="36"/>
      <c r="J1032" s="39" t="str">
        <f t="shared" si="61"/>
        <v/>
      </c>
      <c r="L1032" s="36"/>
      <c r="M1032" s="39" t="str">
        <f t="shared" si="62"/>
        <v/>
      </c>
      <c r="O1032" s="36"/>
      <c r="P1032" s="39" t="str">
        <f t="shared" si="63"/>
        <v/>
      </c>
    </row>
    <row r="1033" spans="6:16" x14ac:dyDescent="0.25">
      <c r="F1033" s="36"/>
      <c r="G1033" s="39" t="str">
        <f t="shared" si="60"/>
        <v/>
      </c>
      <c r="I1033" s="36"/>
      <c r="J1033" s="39" t="str">
        <f t="shared" si="61"/>
        <v/>
      </c>
      <c r="L1033" s="36"/>
      <c r="M1033" s="39" t="str">
        <f t="shared" si="62"/>
        <v/>
      </c>
      <c r="O1033" s="36"/>
      <c r="P1033" s="39" t="str">
        <f t="shared" si="63"/>
        <v/>
      </c>
    </row>
    <row r="1034" spans="6:16" x14ac:dyDescent="0.25">
      <c r="F1034" s="36"/>
      <c r="G1034" s="39" t="str">
        <f t="shared" si="60"/>
        <v/>
      </c>
      <c r="I1034" s="36"/>
      <c r="J1034" s="39" t="str">
        <f t="shared" si="61"/>
        <v/>
      </c>
      <c r="L1034" s="36"/>
      <c r="M1034" s="39" t="str">
        <f t="shared" si="62"/>
        <v/>
      </c>
      <c r="O1034" s="36"/>
      <c r="P1034" s="39" t="str">
        <f t="shared" si="63"/>
        <v/>
      </c>
    </row>
    <row r="1035" spans="6:16" x14ac:dyDescent="0.25">
      <c r="F1035" s="36"/>
      <c r="G1035" s="39" t="str">
        <f t="shared" si="60"/>
        <v/>
      </c>
      <c r="I1035" s="36"/>
      <c r="J1035" s="39" t="str">
        <f t="shared" si="61"/>
        <v/>
      </c>
      <c r="L1035" s="36"/>
      <c r="M1035" s="39" t="str">
        <f t="shared" si="62"/>
        <v/>
      </c>
      <c r="O1035" s="36"/>
      <c r="P1035" s="39" t="str">
        <f t="shared" si="63"/>
        <v/>
      </c>
    </row>
    <row r="1036" spans="6:16" x14ac:dyDescent="0.25">
      <c r="F1036" s="36"/>
      <c r="G1036" s="39" t="str">
        <f t="shared" si="60"/>
        <v/>
      </c>
      <c r="I1036" s="36"/>
      <c r="J1036" s="39" t="str">
        <f t="shared" si="61"/>
        <v/>
      </c>
      <c r="L1036" s="36"/>
      <c r="M1036" s="39" t="str">
        <f t="shared" si="62"/>
        <v/>
      </c>
      <c r="O1036" s="36"/>
      <c r="P1036" s="39" t="str">
        <f t="shared" si="63"/>
        <v/>
      </c>
    </row>
    <row r="1037" spans="6:16" x14ac:dyDescent="0.25">
      <c r="F1037" s="36"/>
      <c r="G1037" s="39" t="str">
        <f t="shared" si="60"/>
        <v/>
      </c>
      <c r="I1037" s="36"/>
      <c r="J1037" s="39" t="str">
        <f t="shared" si="61"/>
        <v/>
      </c>
      <c r="L1037" s="36"/>
      <c r="M1037" s="39" t="str">
        <f t="shared" si="62"/>
        <v/>
      </c>
      <c r="O1037" s="36"/>
      <c r="P1037" s="39" t="str">
        <f t="shared" si="63"/>
        <v/>
      </c>
    </row>
    <row r="1038" spans="6:16" x14ac:dyDescent="0.25">
      <c r="F1038" s="36"/>
      <c r="G1038" s="39" t="str">
        <f t="shared" si="60"/>
        <v/>
      </c>
      <c r="I1038" s="36"/>
      <c r="J1038" s="39" t="str">
        <f t="shared" si="61"/>
        <v/>
      </c>
      <c r="L1038" s="36"/>
      <c r="M1038" s="39" t="str">
        <f t="shared" si="62"/>
        <v/>
      </c>
      <c r="O1038" s="36"/>
      <c r="P1038" s="39" t="str">
        <f t="shared" si="63"/>
        <v/>
      </c>
    </row>
    <row r="1039" spans="6:16" x14ac:dyDescent="0.25">
      <c r="F1039" s="36"/>
      <c r="G1039" s="39" t="str">
        <f t="shared" ref="G1039:G1102" si="64">IF(F1039="","",F1039*0.04)</f>
        <v/>
      </c>
      <c r="I1039" s="36"/>
      <c r="J1039" s="39" t="str">
        <f t="shared" ref="J1039:J1102" si="65">IF(I1039="","",I1039*0.04)</f>
        <v/>
      </c>
      <c r="L1039" s="36"/>
      <c r="M1039" s="39" t="str">
        <f t="shared" ref="M1039:M1102" si="66">IF(L1039="","",L1039*0.04)</f>
        <v/>
      </c>
      <c r="O1039" s="36"/>
      <c r="P1039" s="39" t="str">
        <f t="shared" ref="P1039:P1102" si="67">IF(O1039="","",O1039*0.04)</f>
        <v/>
      </c>
    </row>
    <row r="1040" spans="6:16" x14ac:dyDescent="0.25">
      <c r="F1040" s="36"/>
      <c r="G1040" s="39" t="str">
        <f t="shared" si="64"/>
        <v/>
      </c>
      <c r="I1040" s="36"/>
      <c r="J1040" s="39" t="str">
        <f t="shared" si="65"/>
        <v/>
      </c>
      <c r="L1040" s="36"/>
      <c r="M1040" s="39" t="str">
        <f t="shared" si="66"/>
        <v/>
      </c>
      <c r="O1040" s="36"/>
      <c r="P1040" s="39" t="str">
        <f t="shared" si="67"/>
        <v/>
      </c>
    </row>
    <row r="1041" spans="6:16" x14ac:dyDescent="0.25">
      <c r="F1041" s="36"/>
      <c r="G1041" s="39" t="str">
        <f t="shared" si="64"/>
        <v/>
      </c>
      <c r="I1041" s="36"/>
      <c r="J1041" s="39" t="str">
        <f t="shared" si="65"/>
        <v/>
      </c>
      <c r="L1041" s="36"/>
      <c r="M1041" s="39" t="str">
        <f t="shared" si="66"/>
        <v/>
      </c>
      <c r="O1041" s="36"/>
      <c r="P1041" s="39" t="str">
        <f t="shared" si="67"/>
        <v/>
      </c>
    </row>
    <row r="1042" spans="6:16" x14ac:dyDescent="0.25">
      <c r="F1042" s="36"/>
      <c r="G1042" s="39" t="str">
        <f t="shared" si="64"/>
        <v/>
      </c>
      <c r="I1042" s="36"/>
      <c r="J1042" s="39" t="str">
        <f t="shared" si="65"/>
        <v/>
      </c>
      <c r="L1042" s="36"/>
      <c r="M1042" s="39" t="str">
        <f t="shared" si="66"/>
        <v/>
      </c>
      <c r="O1042" s="36"/>
      <c r="P1042" s="39" t="str">
        <f t="shared" si="67"/>
        <v/>
      </c>
    </row>
    <row r="1043" spans="6:16" x14ac:dyDescent="0.25">
      <c r="F1043" s="36"/>
      <c r="G1043" s="39" t="str">
        <f t="shared" si="64"/>
        <v/>
      </c>
      <c r="I1043" s="36"/>
      <c r="J1043" s="39" t="str">
        <f t="shared" si="65"/>
        <v/>
      </c>
      <c r="L1043" s="36"/>
      <c r="M1043" s="39" t="str">
        <f t="shared" si="66"/>
        <v/>
      </c>
      <c r="O1043" s="36"/>
      <c r="P1043" s="39" t="str">
        <f t="shared" si="67"/>
        <v/>
      </c>
    </row>
    <row r="1044" spans="6:16" x14ac:dyDescent="0.25">
      <c r="F1044" s="36"/>
      <c r="G1044" s="39" t="str">
        <f t="shared" si="64"/>
        <v/>
      </c>
      <c r="I1044" s="36"/>
      <c r="J1044" s="39" t="str">
        <f t="shared" si="65"/>
        <v/>
      </c>
      <c r="L1044" s="36"/>
      <c r="M1044" s="39" t="str">
        <f t="shared" si="66"/>
        <v/>
      </c>
      <c r="O1044" s="36"/>
      <c r="P1044" s="39" t="str">
        <f t="shared" si="67"/>
        <v/>
      </c>
    </row>
    <row r="1045" spans="6:16" x14ac:dyDescent="0.25">
      <c r="F1045" s="36"/>
      <c r="G1045" s="39" t="str">
        <f t="shared" si="64"/>
        <v/>
      </c>
      <c r="I1045" s="36"/>
      <c r="J1045" s="39" t="str">
        <f t="shared" si="65"/>
        <v/>
      </c>
      <c r="L1045" s="36"/>
      <c r="M1045" s="39" t="str">
        <f t="shared" si="66"/>
        <v/>
      </c>
      <c r="O1045" s="36"/>
      <c r="P1045" s="39" t="str">
        <f t="shared" si="67"/>
        <v/>
      </c>
    </row>
    <row r="1046" spans="6:16" x14ac:dyDescent="0.25">
      <c r="F1046" s="36"/>
      <c r="G1046" s="39" t="str">
        <f t="shared" si="64"/>
        <v/>
      </c>
      <c r="I1046" s="36"/>
      <c r="J1046" s="39" t="str">
        <f t="shared" si="65"/>
        <v/>
      </c>
      <c r="L1046" s="36"/>
      <c r="M1046" s="39" t="str">
        <f t="shared" si="66"/>
        <v/>
      </c>
      <c r="O1046" s="36"/>
      <c r="P1046" s="39" t="str">
        <f t="shared" si="67"/>
        <v/>
      </c>
    </row>
    <row r="1047" spans="6:16" x14ac:dyDescent="0.25">
      <c r="F1047" s="36"/>
      <c r="G1047" s="39" t="str">
        <f t="shared" si="64"/>
        <v/>
      </c>
      <c r="I1047" s="36"/>
      <c r="J1047" s="39" t="str">
        <f t="shared" si="65"/>
        <v/>
      </c>
      <c r="L1047" s="36"/>
      <c r="M1047" s="39" t="str">
        <f t="shared" si="66"/>
        <v/>
      </c>
      <c r="O1047" s="36"/>
      <c r="P1047" s="39" t="str">
        <f t="shared" si="67"/>
        <v/>
      </c>
    </row>
    <row r="1048" spans="6:16" x14ac:dyDescent="0.25">
      <c r="F1048" s="36"/>
      <c r="G1048" s="39" t="str">
        <f t="shared" si="64"/>
        <v/>
      </c>
      <c r="I1048" s="36"/>
      <c r="J1048" s="39" t="str">
        <f t="shared" si="65"/>
        <v/>
      </c>
      <c r="L1048" s="36"/>
      <c r="M1048" s="39" t="str">
        <f t="shared" si="66"/>
        <v/>
      </c>
      <c r="O1048" s="36"/>
      <c r="P1048" s="39" t="str">
        <f t="shared" si="67"/>
        <v/>
      </c>
    </row>
    <row r="1049" spans="6:16" x14ac:dyDescent="0.25">
      <c r="F1049" s="36"/>
      <c r="G1049" s="39" t="str">
        <f t="shared" si="64"/>
        <v/>
      </c>
      <c r="I1049" s="36"/>
      <c r="J1049" s="39" t="str">
        <f t="shared" si="65"/>
        <v/>
      </c>
      <c r="L1049" s="36"/>
      <c r="M1049" s="39" t="str">
        <f t="shared" si="66"/>
        <v/>
      </c>
      <c r="O1049" s="36"/>
      <c r="P1049" s="39" t="str">
        <f t="shared" si="67"/>
        <v/>
      </c>
    </row>
    <row r="1050" spans="6:16" x14ac:dyDescent="0.25">
      <c r="F1050" s="36"/>
      <c r="G1050" s="39" t="str">
        <f t="shared" si="64"/>
        <v/>
      </c>
      <c r="I1050" s="36"/>
      <c r="J1050" s="39" t="str">
        <f t="shared" si="65"/>
        <v/>
      </c>
      <c r="L1050" s="36"/>
      <c r="M1050" s="39" t="str">
        <f t="shared" si="66"/>
        <v/>
      </c>
      <c r="O1050" s="36"/>
      <c r="P1050" s="39" t="str">
        <f t="shared" si="67"/>
        <v/>
      </c>
    </row>
    <row r="1051" spans="6:16" x14ac:dyDescent="0.25">
      <c r="F1051" s="36"/>
      <c r="G1051" s="39" t="str">
        <f t="shared" si="64"/>
        <v/>
      </c>
      <c r="I1051" s="36"/>
      <c r="J1051" s="39" t="str">
        <f t="shared" si="65"/>
        <v/>
      </c>
      <c r="L1051" s="36"/>
      <c r="M1051" s="39" t="str">
        <f t="shared" si="66"/>
        <v/>
      </c>
      <c r="O1051" s="36"/>
      <c r="P1051" s="39" t="str">
        <f t="shared" si="67"/>
        <v/>
      </c>
    </row>
    <row r="1052" spans="6:16" x14ac:dyDescent="0.25">
      <c r="F1052" s="36"/>
      <c r="G1052" s="39" t="str">
        <f t="shared" si="64"/>
        <v/>
      </c>
      <c r="I1052" s="36"/>
      <c r="J1052" s="39" t="str">
        <f t="shared" si="65"/>
        <v/>
      </c>
      <c r="L1052" s="36"/>
      <c r="M1052" s="39" t="str">
        <f t="shared" si="66"/>
        <v/>
      </c>
      <c r="O1052" s="36"/>
      <c r="P1052" s="39" t="str">
        <f t="shared" si="67"/>
        <v/>
      </c>
    </row>
    <row r="1053" spans="6:16" x14ac:dyDescent="0.25">
      <c r="F1053" s="36"/>
      <c r="G1053" s="39" t="str">
        <f t="shared" si="64"/>
        <v/>
      </c>
      <c r="I1053" s="36"/>
      <c r="J1053" s="39" t="str">
        <f t="shared" si="65"/>
        <v/>
      </c>
      <c r="L1053" s="36"/>
      <c r="M1053" s="39" t="str">
        <f t="shared" si="66"/>
        <v/>
      </c>
      <c r="O1053" s="36"/>
      <c r="P1053" s="39" t="str">
        <f t="shared" si="67"/>
        <v/>
      </c>
    </row>
    <row r="1054" spans="6:16" x14ac:dyDescent="0.25">
      <c r="F1054" s="36"/>
      <c r="G1054" s="39" t="str">
        <f t="shared" si="64"/>
        <v/>
      </c>
      <c r="I1054" s="36"/>
      <c r="J1054" s="39" t="str">
        <f t="shared" si="65"/>
        <v/>
      </c>
      <c r="L1054" s="36"/>
      <c r="M1054" s="39" t="str">
        <f t="shared" si="66"/>
        <v/>
      </c>
      <c r="O1054" s="36"/>
      <c r="P1054" s="39" t="str">
        <f t="shared" si="67"/>
        <v/>
      </c>
    </row>
    <row r="1055" spans="6:16" x14ac:dyDescent="0.25">
      <c r="F1055" s="36"/>
      <c r="G1055" s="39" t="str">
        <f t="shared" si="64"/>
        <v/>
      </c>
      <c r="I1055" s="36"/>
      <c r="J1055" s="39" t="str">
        <f t="shared" si="65"/>
        <v/>
      </c>
      <c r="L1055" s="36"/>
      <c r="M1055" s="39" t="str">
        <f t="shared" si="66"/>
        <v/>
      </c>
      <c r="O1055" s="36"/>
      <c r="P1055" s="39" t="str">
        <f t="shared" si="67"/>
        <v/>
      </c>
    </row>
    <row r="1056" spans="6:16" x14ac:dyDescent="0.25">
      <c r="F1056" s="36"/>
      <c r="G1056" s="39" t="str">
        <f t="shared" si="64"/>
        <v/>
      </c>
      <c r="I1056" s="36"/>
      <c r="J1056" s="39" t="str">
        <f t="shared" si="65"/>
        <v/>
      </c>
      <c r="L1056" s="36"/>
      <c r="M1056" s="39" t="str">
        <f t="shared" si="66"/>
        <v/>
      </c>
      <c r="O1056" s="36"/>
      <c r="P1056" s="39" t="str">
        <f t="shared" si="67"/>
        <v/>
      </c>
    </row>
    <row r="1057" spans="6:16" x14ac:dyDescent="0.25">
      <c r="F1057" s="36"/>
      <c r="G1057" s="39" t="str">
        <f t="shared" si="64"/>
        <v/>
      </c>
      <c r="I1057" s="36"/>
      <c r="J1057" s="39" t="str">
        <f t="shared" si="65"/>
        <v/>
      </c>
      <c r="L1057" s="36"/>
      <c r="M1057" s="39" t="str">
        <f t="shared" si="66"/>
        <v/>
      </c>
      <c r="O1057" s="36"/>
      <c r="P1057" s="39" t="str">
        <f t="shared" si="67"/>
        <v/>
      </c>
    </row>
    <row r="1058" spans="6:16" x14ac:dyDescent="0.25">
      <c r="F1058" s="36"/>
      <c r="G1058" s="39" t="str">
        <f t="shared" si="64"/>
        <v/>
      </c>
      <c r="I1058" s="36"/>
      <c r="J1058" s="39" t="str">
        <f t="shared" si="65"/>
        <v/>
      </c>
      <c r="L1058" s="36"/>
      <c r="M1058" s="39" t="str">
        <f t="shared" si="66"/>
        <v/>
      </c>
      <c r="O1058" s="36"/>
      <c r="P1058" s="39" t="str">
        <f t="shared" si="67"/>
        <v/>
      </c>
    </row>
    <row r="1059" spans="6:16" x14ac:dyDescent="0.25">
      <c r="F1059" s="36"/>
      <c r="G1059" s="39" t="str">
        <f t="shared" si="64"/>
        <v/>
      </c>
      <c r="I1059" s="36"/>
      <c r="J1059" s="39" t="str">
        <f t="shared" si="65"/>
        <v/>
      </c>
      <c r="L1059" s="36"/>
      <c r="M1059" s="39" t="str">
        <f t="shared" si="66"/>
        <v/>
      </c>
      <c r="O1059" s="36"/>
      <c r="P1059" s="39" t="str">
        <f t="shared" si="67"/>
        <v/>
      </c>
    </row>
    <row r="1060" spans="6:16" x14ac:dyDescent="0.25">
      <c r="F1060" s="36"/>
      <c r="G1060" s="39" t="str">
        <f t="shared" si="64"/>
        <v/>
      </c>
      <c r="I1060" s="36"/>
      <c r="J1060" s="39" t="str">
        <f t="shared" si="65"/>
        <v/>
      </c>
      <c r="L1060" s="36"/>
      <c r="M1060" s="39" t="str">
        <f t="shared" si="66"/>
        <v/>
      </c>
      <c r="O1060" s="36"/>
      <c r="P1060" s="39" t="str">
        <f t="shared" si="67"/>
        <v/>
      </c>
    </row>
    <row r="1061" spans="6:16" x14ac:dyDescent="0.25">
      <c r="F1061" s="36"/>
      <c r="G1061" s="39" t="str">
        <f t="shared" si="64"/>
        <v/>
      </c>
      <c r="I1061" s="36"/>
      <c r="J1061" s="39" t="str">
        <f t="shared" si="65"/>
        <v/>
      </c>
      <c r="L1061" s="36"/>
      <c r="M1061" s="39" t="str">
        <f t="shared" si="66"/>
        <v/>
      </c>
      <c r="O1061" s="36"/>
      <c r="P1061" s="39" t="str">
        <f t="shared" si="67"/>
        <v/>
      </c>
    </row>
    <row r="1062" spans="6:16" x14ac:dyDescent="0.25">
      <c r="F1062" s="36"/>
      <c r="G1062" s="39" t="str">
        <f t="shared" si="64"/>
        <v/>
      </c>
      <c r="I1062" s="36"/>
      <c r="J1062" s="39" t="str">
        <f t="shared" si="65"/>
        <v/>
      </c>
      <c r="L1062" s="36"/>
      <c r="M1062" s="39" t="str">
        <f t="shared" si="66"/>
        <v/>
      </c>
      <c r="O1062" s="36"/>
      <c r="P1062" s="39" t="str">
        <f t="shared" si="67"/>
        <v/>
      </c>
    </row>
    <row r="1063" spans="6:16" x14ac:dyDescent="0.25">
      <c r="F1063" s="36"/>
      <c r="G1063" s="39" t="str">
        <f t="shared" si="64"/>
        <v/>
      </c>
      <c r="I1063" s="36"/>
      <c r="J1063" s="39" t="str">
        <f t="shared" si="65"/>
        <v/>
      </c>
      <c r="L1063" s="36"/>
      <c r="M1063" s="39" t="str">
        <f t="shared" si="66"/>
        <v/>
      </c>
      <c r="O1063" s="36"/>
      <c r="P1063" s="39" t="str">
        <f t="shared" si="67"/>
        <v/>
      </c>
    </row>
    <row r="1064" spans="6:16" x14ac:dyDescent="0.25">
      <c r="F1064" s="36"/>
      <c r="G1064" s="39" t="str">
        <f t="shared" si="64"/>
        <v/>
      </c>
      <c r="I1064" s="36"/>
      <c r="J1064" s="39" t="str">
        <f t="shared" si="65"/>
        <v/>
      </c>
      <c r="L1064" s="36"/>
      <c r="M1064" s="39" t="str">
        <f t="shared" si="66"/>
        <v/>
      </c>
      <c r="O1064" s="36"/>
      <c r="P1064" s="39" t="str">
        <f t="shared" si="67"/>
        <v/>
      </c>
    </row>
    <row r="1065" spans="6:16" x14ac:dyDescent="0.25">
      <c r="F1065" s="36"/>
      <c r="G1065" s="39" t="str">
        <f t="shared" si="64"/>
        <v/>
      </c>
      <c r="I1065" s="36"/>
      <c r="J1065" s="39" t="str">
        <f t="shared" si="65"/>
        <v/>
      </c>
      <c r="L1065" s="36"/>
      <c r="M1065" s="39" t="str">
        <f t="shared" si="66"/>
        <v/>
      </c>
      <c r="O1065" s="36"/>
      <c r="P1065" s="39" t="str">
        <f t="shared" si="67"/>
        <v/>
      </c>
    </row>
    <row r="1066" spans="6:16" x14ac:dyDescent="0.25">
      <c r="F1066" s="36"/>
      <c r="G1066" s="39" t="str">
        <f t="shared" si="64"/>
        <v/>
      </c>
      <c r="I1066" s="36"/>
      <c r="J1066" s="39" t="str">
        <f t="shared" si="65"/>
        <v/>
      </c>
      <c r="L1066" s="36"/>
      <c r="M1066" s="39" t="str">
        <f t="shared" si="66"/>
        <v/>
      </c>
      <c r="O1066" s="36"/>
      <c r="P1066" s="39" t="str">
        <f t="shared" si="67"/>
        <v/>
      </c>
    </row>
    <row r="1067" spans="6:16" x14ac:dyDescent="0.25">
      <c r="F1067" s="36"/>
      <c r="G1067" s="39" t="str">
        <f t="shared" si="64"/>
        <v/>
      </c>
      <c r="I1067" s="36"/>
      <c r="J1067" s="39" t="str">
        <f t="shared" si="65"/>
        <v/>
      </c>
      <c r="L1067" s="36"/>
      <c r="M1067" s="39" t="str">
        <f t="shared" si="66"/>
        <v/>
      </c>
      <c r="O1067" s="36"/>
      <c r="P1067" s="39" t="str">
        <f t="shared" si="67"/>
        <v/>
      </c>
    </row>
    <row r="1068" spans="6:16" x14ac:dyDescent="0.25">
      <c r="F1068" s="36"/>
      <c r="G1068" s="39" t="str">
        <f t="shared" si="64"/>
        <v/>
      </c>
      <c r="I1068" s="36"/>
      <c r="J1068" s="39" t="str">
        <f t="shared" si="65"/>
        <v/>
      </c>
      <c r="L1068" s="36"/>
      <c r="M1068" s="39" t="str">
        <f t="shared" si="66"/>
        <v/>
      </c>
      <c r="O1068" s="36"/>
      <c r="P1068" s="39" t="str">
        <f t="shared" si="67"/>
        <v/>
      </c>
    </row>
    <row r="1069" spans="6:16" x14ac:dyDescent="0.25">
      <c r="F1069" s="36"/>
      <c r="G1069" s="39" t="str">
        <f t="shared" si="64"/>
        <v/>
      </c>
      <c r="I1069" s="36"/>
      <c r="J1069" s="39" t="str">
        <f t="shared" si="65"/>
        <v/>
      </c>
      <c r="L1069" s="36"/>
      <c r="M1069" s="39" t="str">
        <f t="shared" si="66"/>
        <v/>
      </c>
      <c r="O1069" s="36"/>
      <c r="P1069" s="39" t="str">
        <f t="shared" si="67"/>
        <v/>
      </c>
    </row>
    <row r="1070" spans="6:16" x14ac:dyDescent="0.25">
      <c r="F1070" s="36"/>
      <c r="G1070" s="39" t="str">
        <f t="shared" si="64"/>
        <v/>
      </c>
      <c r="I1070" s="36"/>
      <c r="J1070" s="39" t="str">
        <f t="shared" si="65"/>
        <v/>
      </c>
      <c r="L1070" s="36"/>
      <c r="M1070" s="39" t="str">
        <f t="shared" si="66"/>
        <v/>
      </c>
      <c r="O1070" s="36"/>
      <c r="P1070" s="39" t="str">
        <f t="shared" si="67"/>
        <v/>
      </c>
    </row>
    <row r="1071" spans="6:16" x14ac:dyDescent="0.25">
      <c r="F1071" s="36"/>
      <c r="G1071" s="39" t="str">
        <f t="shared" si="64"/>
        <v/>
      </c>
      <c r="I1071" s="36"/>
      <c r="J1071" s="39" t="str">
        <f t="shared" si="65"/>
        <v/>
      </c>
      <c r="L1071" s="36"/>
      <c r="M1071" s="39" t="str">
        <f t="shared" si="66"/>
        <v/>
      </c>
      <c r="O1071" s="36"/>
      <c r="P1071" s="39" t="str">
        <f t="shared" si="67"/>
        <v/>
      </c>
    </row>
    <row r="1072" spans="6:16" x14ac:dyDescent="0.25">
      <c r="F1072" s="36"/>
      <c r="G1072" s="39" t="str">
        <f t="shared" si="64"/>
        <v/>
      </c>
      <c r="I1072" s="36"/>
      <c r="J1072" s="39" t="str">
        <f t="shared" si="65"/>
        <v/>
      </c>
      <c r="L1072" s="36"/>
      <c r="M1072" s="39" t="str">
        <f t="shared" si="66"/>
        <v/>
      </c>
      <c r="O1072" s="36"/>
      <c r="P1072" s="39" t="str">
        <f t="shared" si="67"/>
        <v/>
      </c>
    </row>
    <row r="1073" spans="6:16" x14ac:dyDescent="0.25">
      <c r="F1073" s="36"/>
      <c r="G1073" s="39" t="str">
        <f t="shared" si="64"/>
        <v/>
      </c>
      <c r="I1073" s="36"/>
      <c r="J1073" s="39" t="str">
        <f t="shared" si="65"/>
        <v/>
      </c>
      <c r="L1073" s="36"/>
      <c r="M1073" s="39" t="str">
        <f t="shared" si="66"/>
        <v/>
      </c>
      <c r="O1073" s="36"/>
      <c r="P1073" s="39" t="str">
        <f t="shared" si="67"/>
        <v/>
      </c>
    </row>
    <row r="1074" spans="6:16" x14ac:dyDescent="0.25">
      <c r="F1074" s="36"/>
      <c r="G1074" s="39" t="str">
        <f t="shared" si="64"/>
        <v/>
      </c>
      <c r="I1074" s="36"/>
      <c r="J1074" s="39" t="str">
        <f t="shared" si="65"/>
        <v/>
      </c>
      <c r="L1074" s="36"/>
      <c r="M1074" s="39" t="str">
        <f t="shared" si="66"/>
        <v/>
      </c>
      <c r="O1074" s="36"/>
      <c r="P1074" s="39" t="str">
        <f t="shared" si="67"/>
        <v/>
      </c>
    </row>
    <row r="1075" spans="6:16" x14ac:dyDescent="0.25">
      <c r="F1075" s="36"/>
      <c r="G1075" s="39" t="str">
        <f t="shared" si="64"/>
        <v/>
      </c>
      <c r="I1075" s="36"/>
      <c r="J1075" s="39" t="str">
        <f t="shared" si="65"/>
        <v/>
      </c>
      <c r="L1075" s="36"/>
      <c r="M1075" s="39" t="str">
        <f t="shared" si="66"/>
        <v/>
      </c>
      <c r="O1075" s="36"/>
      <c r="P1075" s="39" t="str">
        <f t="shared" si="67"/>
        <v/>
      </c>
    </row>
    <row r="1076" spans="6:16" x14ac:dyDescent="0.25">
      <c r="F1076" s="36"/>
      <c r="G1076" s="39" t="str">
        <f t="shared" si="64"/>
        <v/>
      </c>
      <c r="I1076" s="36"/>
      <c r="J1076" s="39" t="str">
        <f t="shared" si="65"/>
        <v/>
      </c>
      <c r="L1076" s="36"/>
      <c r="M1076" s="39" t="str">
        <f t="shared" si="66"/>
        <v/>
      </c>
      <c r="O1076" s="36"/>
      <c r="P1076" s="39" t="str">
        <f t="shared" si="67"/>
        <v/>
      </c>
    </row>
    <row r="1077" spans="6:16" x14ac:dyDescent="0.25">
      <c r="F1077" s="36"/>
      <c r="G1077" s="39" t="str">
        <f t="shared" si="64"/>
        <v/>
      </c>
      <c r="I1077" s="36"/>
      <c r="J1077" s="39" t="str">
        <f t="shared" si="65"/>
        <v/>
      </c>
      <c r="L1077" s="36"/>
      <c r="M1077" s="39" t="str">
        <f t="shared" si="66"/>
        <v/>
      </c>
      <c r="O1077" s="36"/>
      <c r="P1077" s="39" t="str">
        <f t="shared" si="67"/>
        <v/>
      </c>
    </row>
    <row r="1078" spans="6:16" x14ac:dyDescent="0.25">
      <c r="F1078" s="36"/>
      <c r="G1078" s="39" t="str">
        <f t="shared" si="64"/>
        <v/>
      </c>
      <c r="I1078" s="36"/>
      <c r="J1078" s="39" t="str">
        <f t="shared" si="65"/>
        <v/>
      </c>
      <c r="L1078" s="36"/>
      <c r="M1078" s="39" t="str">
        <f t="shared" si="66"/>
        <v/>
      </c>
      <c r="O1078" s="36"/>
      <c r="P1078" s="39" t="str">
        <f t="shared" si="67"/>
        <v/>
      </c>
    </row>
    <row r="1079" spans="6:16" x14ac:dyDescent="0.25">
      <c r="F1079" s="36"/>
      <c r="G1079" s="39" t="str">
        <f t="shared" si="64"/>
        <v/>
      </c>
      <c r="I1079" s="36"/>
      <c r="J1079" s="39" t="str">
        <f t="shared" si="65"/>
        <v/>
      </c>
      <c r="L1079" s="36"/>
      <c r="M1079" s="39" t="str">
        <f t="shared" si="66"/>
        <v/>
      </c>
      <c r="O1079" s="36"/>
      <c r="P1079" s="39" t="str">
        <f t="shared" si="67"/>
        <v/>
      </c>
    </row>
    <row r="1080" spans="6:16" x14ac:dyDescent="0.25">
      <c r="F1080" s="36"/>
      <c r="G1080" s="39" t="str">
        <f t="shared" si="64"/>
        <v/>
      </c>
      <c r="I1080" s="36"/>
      <c r="J1080" s="39" t="str">
        <f t="shared" si="65"/>
        <v/>
      </c>
      <c r="L1080" s="36"/>
      <c r="M1080" s="39" t="str">
        <f t="shared" si="66"/>
        <v/>
      </c>
      <c r="O1080" s="36"/>
      <c r="P1080" s="39" t="str">
        <f t="shared" si="67"/>
        <v/>
      </c>
    </row>
    <row r="1081" spans="6:16" x14ac:dyDescent="0.25">
      <c r="F1081" s="36"/>
      <c r="G1081" s="39" t="str">
        <f t="shared" si="64"/>
        <v/>
      </c>
      <c r="I1081" s="36"/>
      <c r="J1081" s="39" t="str">
        <f t="shared" si="65"/>
        <v/>
      </c>
      <c r="L1081" s="36"/>
      <c r="M1081" s="39" t="str">
        <f t="shared" si="66"/>
        <v/>
      </c>
      <c r="O1081" s="36"/>
      <c r="P1081" s="39" t="str">
        <f t="shared" si="67"/>
        <v/>
      </c>
    </row>
    <row r="1082" spans="6:16" x14ac:dyDescent="0.25">
      <c r="F1082" s="36"/>
      <c r="G1082" s="39" t="str">
        <f t="shared" si="64"/>
        <v/>
      </c>
      <c r="I1082" s="36"/>
      <c r="J1082" s="39" t="str">
        <f t="shared" si="65"/>
        <v/>
      </c>
      <c r="L1082" s="36"/>
      <c r="M1082" s="39" t="str">
        <f t="shared" si="66"/>
        <v/>
      </c>
      <c r="O1082" s="36"/>
      <c r="P1082" s="39" t="str">
        <f t="shared" si="67"/>
        <v/>
      </c>
    </row>
    <row r="1083" spans="6:16" x14ac:dyDescent="0.25">
      <c r="F1083" s="36"/>
      <c r="G1083" s="39" t="str">
        <f t="shared" si="64"/>
        <v/>
      </c>
      <c r="I1083" s="36"/>
      <c r="J1083" s="39" t="str">
        <f t="shared" si="65"/>
        <v/>
      </c>
      <c r="L1083" s="36"/>
      <c r="M1083" s="39" t="str">
        <f t="shared" si="66"/>
        <v/>
      </c>
      <c r="O1083" s="36"/>
      <c r="P1083" s="39" t="str">
        <f t="shared" si="67"/>
        <v/>
      </c>
    </row>
    <row r="1084" spans="6:16" x14ac:dyDescent="0.25">
      <c r="F1084" s="36"/>
      <c r="G1084" s="39" t="str">
        <f t="shared" si="64"/>
        <v/>
      </c>
      <c r="I1084" s="36"/>
      <c r="J1084" s="39" t="str">
        <f t="shared" si="65"/>
        <v/>
      </c>
      <c r="L1084" s="36"/>
      <c r="M1084" s="39" t="str">
        <f t="shared" si="66"/>
        <v/>
      </c>
      <c r="O1084" s="36"/>
      <c r="P1084" s="39" t="str">
        <f t="shared" si="67"/>
        <v/>
      </c>
    </row>
    <row r="1085" spans="6:16" x14ac:dyDescent="0.25">
      <c r="F1085" s="36"/>
      <c r="G1085" s="39" t="str">
        <f t="shared" si="64"/>
        <v/>
      </c>
      <c r="I1085" s="36"/>
      <c r="J1085" s="39" t="str">
        <f t="shared" si="65"/>
        <v/>
      </c>
      <c r="L1085" s="36"/>
      <c r="M1085" s="39" t="str">
        <f t="shared" si="66"/>
        <v/>
      </c>
      <c r="O1085" s="36"/>
      <c r="P1085" s="39" t="str">
        <f t="shared" si="67"/>
        <v/>
      </c>
    </row>
    <row r="1086" spans="6:16" x14ac:dyDescent="0.25">
      <c r="F1086" s="36"/>
      <c r="G1086" s="39" t="str">
        <f t="shared" si="64"/>
        <v/>
      </c>
      <c r="I1086" s="36"/>
      <c r="J1086" s="39" t="str">
        <f t="shared" si="65"/>
        <v/>
      </c>
      <c r="L1086" s="36"/>
      <c r="M1086" s="39" t="str">
        <f t="shared" si="66"/>
        <v/>
      </c>
      <c r="O1086" s="36"/>
      <c r="P1086" s="39" t="str">
        <f t="shared" si="67"/>
        <v/>
      </c>
    </row>
    <row r="1087" spans="6:16" x14ac:dyDescent="0.25">
      <c r="F1087" s="36"/>
      <c r="G1087" s="39" t="str">
        <f t="shared" si="64"/>
        <v/>
      </c>
      <c r="I1087" s="36"/>
      <c r="J1087" s="39" t="str">
        <f t="shared" si="65"/>
        <v/>
      </c>
      <c r="L1087" s="36"/>
      <c r="M1087" s="39" t="str">
        <f t="shared" si="66"/>
        <v/>
      </c>
      <c r="O1087" s="36"/>
      <c r="P1087" s="39" t="str">
        <f t="shared" si="67"/>
        <v/>
      </c>
    </row>
    <row r="1088" spans="6:16" x14ac:dyDescent="0.25">
      <c r="F1088" s="36"/>
      <c r="G1088" s="39" t="str">
        <f t="shared" si="64"/>
        <v/>
      </c>
      <c r="I1088" s="36"/>
      <c r="J1088" s="39" t="str">
        <f t="shared" si="65"/>
        <v/>
      </c>
      <c r="L1088" s="36"/>
      <c r="M1088" s="39" t="str">
        <f t="shared" si="66"/>
        <v/>
      </c>
      <c r="O1088" s="36"/>
      <c r="P1088" s="39" t="str">
        <f t="shared" si="67"/>
        <v/>
      </c>
    </row>
    <row r="1089" spans="6:16" x14ac:dyDescent="0.25">
      <c r="F1089" s="36"/>
      <c r="G1089" s="39" t="str">
        <f t="shared" si="64"/>
        <v/>
      </c>
      <c r="I1089" s="36"/>
      <c r="J1089" s="39" t="str">
        <f t="shared" si="65"/>
        <v/>
      </c>
      <c r="L1089" s="36"/>
      <c r="M1089" s="39" t="str">
        <f t="shared" si="66"/>
        <v/>
      </c>
      <c r="O1089" s="36"/>
      <c r="P1089" s="39" t="str">
        <f t="shared" si="67"/>
        <v/>
      </c>
    </row>
    <row r="1090" spans="6:16" x14ac:dyDescent="0.25">
      <c r="F1090" s="36"/>
      <c r="G1090" s="39" t="str">
        <f t="shared" si="64"/>
        <v/>
      </c>
      <c r="I1090" s="36"/>
      <c r="J1090" s="39" t="str">
        <f t="shared" si="65"/>
        <v/>
      </c>
      <c r="L1090" s="36"/>
      <c r="M1090" s="39" t="str">
        <f t="shared" si="66"/>
        <v/>
      </c>
      <c r="O1090" s="36"/>
      <c r="P1090" s="39" t="str">
        <f t="shared" si="67"/>
        <v/>
      </c>
    </row>
    <row r="1091" spans="6:16" x14ac:dyDescent="0.25">
      <c r="F1091" s="36"/>
      <c r="G1091" s="39" t="str">
        <f t="shared" si="64"/>
        <v/>
      </c>
      <c r="I1091" s="36"/>
      <c r="J1091" s="39" t="str">
        <f t="shared" si="65"/>
        <v/>
      </c>
      <c r="L1091" s="36"/>
      <c r="M1091" s="39" t="str">
        <f t="shared" si="66"/>
        <v/>
      </c>
      <c r="O1091" s="36"/>
      <c r="P1091" s="39" t="str">
        <f t="shared" si="67"/>
        <v/>
      </c>
    </row>
    <row r="1092" spans="6:16" x14ac:dyDescent="0.25">
      <c r="F1092" s="36"/>
      <c r="G1092" s="39" t="str">
        <f t="shared" si="64"/>
        <v/>
      </c>
      <c r="I1092" s="36"/>
      <c r="J1092" s="39" t="str">
        <f t="shared" si="65"/>
        <v/>
      </c>
      <c r="L1092" s="36"/>
      <c r="M1092" s="39" t="str">
        <f t="shared" si="66"/>
        <v/>
      </c>
      <c r="O1092" s="36"/>
      <c r="P1092" s="39" t="str">
        <f t="shared" si="67"/>
        <v/>
      </c>
    </row>
    <row r="1093" spans="6:16" x14ac:dyDescent="0.25">
      <c r="F1093" s="36"/>
      <c r="G1093" s="39" t="str">
        <f t="shared" si="64"/>
        <v/>
      </c>
      <c r="I1093" s="36"/>
      <c r="J1093" s="39" t="str">
        <f t="shared" si="65"/>
        <v/>
      </c>
      <c r="L1093" s="36"/>
      <c r="M1093" s="39" t="str">
        <f t="shared" si="66"/>
        <v/>
      </c>
      <c r="O1093" s="36"/>
      <c r="P1093" s="39" t="str">
        <f t="shared" si="67"/>
        <v/>
      </c>
    </row>
    <row r="1094" spans="6:16" x14ac:dyDescent="0.25">
      <c r="F1094" s="36"/>
      <c r="G1094" s="39" t="str">
        <f t="shared" si="64"/>
        <v/>
      </c>
      <c r="I1094" s="36"/>
      <c r="J1094" s="39" t="str">
        <f t="shared" si="65"/>
        <v/>
      </c>
      <c r="L1094" s="36"/>
      <c r="M1094" s="39" t="str">
        <f t="shared" si="66"/>
        <v/>
      </c>
      <c r="O1094" s="36"/>
      <c r="P1094" s="39" t="str">
        <f t="shared" si="67"/>
        <v/>
      </c>
    </row>
    <row r="1095" spans="6:16" x14ac:dyDescent="0.25">
      <c r="F1095" s="36"/>
      <c r="G1095" s="39" t="str">
        <f t="shared" si="64"/>
        <v/>
      </c>
      <c r="I1095" s="36"/>
      <c r="J1095" s="39" t="str">
        <f t="shared" si="65"/>
        <v/>
      </c>
      <c r="L1095" s="36"/>
      <c r="M1095" s="39" t="str">
        <f t="shared" si="66"/>
        <v/>
      </c>
      <c r="O1095" s="36"/>
      <c r="P1095" s="39" t="str">
        <f t="shared" si="67"/>
        <v/>
      </c>
    </row>
    <row r="1096" spans="6:16" x14ac:dyDescent="0.25">
      <c r="F1096" s="36"/>
      <c r="G1096" s="39" t="str">
        <f t="shared" si="64"/>
        <v/>
      </c>
      <c r="I1096" s="36"/>
      <c r="J1096" s="39" t="str">
        <f t="shared" si="65"/>
        <v/>
      </c>
      <c r="L1096" s="36"/>
      <c r="M1096" s="39" t="str">
        <f t="shared" si="66"/>
        <v/>
      </c>
      <c r="O1096" s="36"/>
      <c r="P1096" s="39" t="str">
        <f t="shared" si="67"/>
        <v/>
      </c>
    </row>
    <row r="1097" spans="6:16" x14ac:dyDescent="0.25">
      <c r="F1097" s="36"/>
      <c r="G1097" s="39" t="str">
        <f t="shared" si="64"/>
        <v/>
      </c>
      <c r="I1097" s="36"/>
      <c r="J1097" s="39" t="str">
        <f t="shared" si="65"/>
        <v/>
      </c>
      <c r="L1097" s="36"/>
      <c r="M1097" s="39" t="str">
        <f t="shared" si="66"/>
        <v/>
      </c>
      <c r="O1097" s="36"/>
      <c r="P1097" s="39" t="str">
        <f t="shared" si="67"/>
        <v/>
      </c>
    </row>
    <row r="1098" spans="6:16" x14ac:dyDescent="0.25">
      <c r="F1098" s="36"/>
      <c r="G1098" s="39" t="str">
        <f t="shared" si="64"/>
        <v/>
      </c>
      <c r="I1098" s="36"/>
      <c r="J1098" s="39" t="str">
        <f t="shared" si="65"/>
        <v/>
      </c>
      <c r="L1098" s="36"/>
      <c r="M1098" s="39" t="str">
        <f t="shared" si="66"/>
        <v/>
      </c>
      <c r="O1098" s="36"/>
      <c r="P1098" s="39" t="str">
        <f t="shared" si="67"/>
        <v/>
      </c>
    </row>
    <row r="1099" spans="6:16" x14ac:dyDescent="0.25">
      <c r="F1099" s="36"/>
      <c r="G1099" s="39" t="str">
        <f t="shared" si="64"/>
        <v/>
      </c>
      <c r="I1099" s="36"/>
      <c r="J1099" s="39" t="str">
        <f t="shared" si="65"/>
        <v/>
      </c>
      <c r="L1099" s="36"/>
      <c r="M1099" s="39" t="str">
        <f t="shared" si="66"/>
        <v/>
      </c>
      <c r="O1099" s="36"/>
      <c r="P1099" s="39" t="str">
        <f t="shared" si="67"/>
        <v/>
      </c>
    </row>
    <row r="1100" spans="6:16" x14ac:dyDescent="0.25">
      <c r="F1100" s="36"/>
      <c r="G1100" s="39" t="str">
        <f t="shared" si="64"/>
        <v/>
      </c>
      <c r="I1100" s="36"/>
      <c r="J1100" s="39" t="str">
        <f t="shared" si="65"/>
        <v/>
      </c>
      <c r="L1100" s="36"/>
      <c r="M1100" s="39" t="str">
        <f t="shared" si="66"/>
        <v/>
      </c>
      <c r="O1100" s="36"/>
      <c r="P1100" s="39" t="str">
        <f t="shared" si="67"/>
        <v/>
      </c>
    </row>
    <row r="1101" spans="6:16" x14ac:dyDescent="0.25">
      <c r="F1101" s="36"/>
      <c r="G1101" s="39" t="str">
        <f t="shared" si="64"/>
        <v/>
      </c>
      <c r="I1101" s="36"/>
      <c r="J1101" s="39" t="str">
        <f t="shared" si="65"/>
        <v/>
      </c>
      <c r="L1101" s="36"/>
      <c r="M1101" s="39" t="str">
        <f t="shared" si="66"/>
        <v/>
      </c>
      <c r="O1101" s="36"/>
      <c r="P1101" s="39" t="str">
        <f t="shared" si="67"/>
        <v/>
      </c>
    </row>
    <row r="1102" spans="6:16" x14ac:dyDescent="0.25">
      <c r="F1102" s="36"/>
      <c r="G1102" s="39" t="str">
        <f t="shared" si="64"/>
        <v/>
      </c>
      <c r="I1102" s="36"/>
      <c r="J1102" s="39" t="str">
        <f t="shared" si="65"/>
        <v/>
      </c>
      <c r="L1102" s="36"/>
      <c r="M1102" s="39" t="str">
        <f t="shared" si="66"/>
        <v/>
      </c>
      <c r="O1102" s="36"/>
      <c r="P1102" s="39" t="str">
        <f t="shared" si="67"/>
        <v/>
      </c>
    </row>
    <row r="1103" spans="6:16" x14ac:dyDescent="0.25">
      <c r="F1103" s="36"/>
      <c r="G1103" s="39" t="str">
        <f t="shared" ref="G1103:G1166" si="68">IF(F1103="","",F1103*0.04)</f>
        <v/>
      </c>
      <c r="I1103" s="36"/>
      <c r="J1103" s="39" t="str">
        <f t="shared" ref="J1103:J1166" si="69">IF(I1103="","",I1103*0.04)</f>
        <v/>
      </c>
      <c r="L1103" s="36"/>
      <c r="M1103" s="39" t="str">
        <f t="shared" ref="M1103:M1166" si="70">IF(L1103="","",L1103*0.04)</f>
        <v/>
      </c>
      <c r="O1103" s="36"/>
      <c r="P1103" s="39" t="str">
        <f t="shared" ref="P1103:P1166" si="71">IF(O1103="","",O1103*0.04)</f>
        <v/>
      </c>
    </row>
    <row r="1104" spans="6:16" x14ac:dyDescent="0.25">
      <c r="F1104" s="36"/>
      <c r="G1104" s="39" t="str">
        <f t="shared" si="68"/>
        <v/>
      </c>
      <c r="I1104" s="36"/>
      <c r="J1104" s="39" t="str">
        <f t="shared" si="69"/>
        <v/>
      </c>
      <c r="L1104" s="36"/>
      <c r="M1104" s="39" t="str">
        <f t="shared" si="70"/>
        <v/>
      </c>
      <c r="O1104" s="36"/>
      <c r="P1104" s="39" t="str">
        <f t="shared" si="71"/>
        <v/>
      </c>
    </row>
    <row r="1105" spans="6:16" x14ac:dyDescent="0.25">
      <c r="F1105" s="36"/>
      <c r="G1105" s="39" t="str">
        <f t="shared" si="68"/>
        <v/>
      </c>
      <c r="I1105" s="36"/>
      <c r="J1105" s="39" t="str">
        <f t="shared" si="69"/>
        <v/>
      </c>
      <c r="L1105" s="36"/>
      <c r="M1105" s="39" t="str">
        <f t="shared" si="70"/>
        <v/>
      </c>
      <c r="O1105" s="36"/>
      <c r="P1105" s="39" t="str">
        <f t="shared" si="71"/>
        <v/>
      </c>
    </row>
    <row r="1106" spans="6:16" x14ac:dyDescent="0.25">
      <c r="F1106" s="36"/>
      <c r="G1106" s="39" t="str">
        <f t="shared" si="68"/>
        <v/>
      </c>
      <c r="I1106" s="36"/>
      <c r="J1106" s="39" t="str">
        <f t="shared" si="69"/>
        <v/>
      </c>
      <c r="L1106" s="36"/>
      <c r="M1106" s="39" t="str">
        <f t="shared" si="70"/>
        <v/>
      </c>
      <c r="O1106" s="36"/>
      <c r="P1106" s="39" t="str">
        <f t="shared" si="71"/>
        <v/>
      </c>
    </row>
    <row r="1107" spans="6:16" x14ac:dyDescent="0.25">
      <c r="F1107" s="36"/>
      <c r="G1107" s="39" t="str">
        <f t="shared" si="68"/>
        <v/>
      </c>
      <c r="I1107" s="36"/>
      <c r="J1107" s="39" t="str">
        <f t="shared" si="69"/>
        <v/>
      </c>
      <c r="L1107" s="36"/>
      <c r="M1107" s="39" t="str">
        <f t="shared" si="70"/>
        <v/>
      </c>
      <c r="O1107" s="36"/>
      <c r="P1107" s="39" t="str">
        <f t="shared" si="71"/>
        <v/>
      </c>
    </row>
    <row r="1108" spans="6:16" x14ac:dyDescent="0.25">
      <c r="F1108" s="36"/>
      <c r="G1108" s="39" t="str">
        <f t="shared" si="68"/>
        <v/>
      </c>
      <c r="I1108" s="36"/>
      <c r="J1108" s="39" t="str">
        <f t="shared" si="69"/>
        <v/>
      </c>
      <c r="L1108" s="36"/>
      <c r="M1108" s="39" t="str">
        <f t="shared" si="70"/>
        <v/>
      </c>
      <c r="O1108" s="36"/>
      <c r="P1108" s="39" t="str">
        <f t="shared" si="71"/>
        <v/>
      </c>
    </row>
    <row r="1109" spans="6:16" x14ac:dyDescent="0.25">
      <c r="F1109" s="36"/>
      <c r="G1109" s="39" t="str">
        <f t="shared" si="68"/>
        <v/>
      </c>
      <c r="I1109" s="36"/>
      <c r="J1109" s="39" t="str">
        <f t="shared" si="69"/>
        <v/>
      </c>
      <c r="L1109" s="36"/>
      <c r="M1109" s="39" t="str">
        <f t="shared" si="70"/>
        <v/>
      </c>
      <c r="O1109" s="36"/>
      <c r="P1109" s="39" t="str">
        <f t="shared" si="71"/>
        <v/>
      </c>
    </row>
    <row r="1110" spans="6:16" x14ac:dyDescent="0.25">
      <c r="F1110" s="36"/>
      <c r="G1110" s="39" t="str">
        <f t="shared" si="68"/>
        <v/>
      </c>
      <c r="I1110" s="36"/>
      <c r="J1110" s="39" t="str">
        <f t="shared" si="69"/>
        <v/>
      </c>
      <c r="L1110" s="36"/>
      <c r="M1110" s="39" t="str">
        <f t="shared" si="70"/>
        <v/>
      </c>
      <c r="O1110" s="36"/>
      <c r="P1110" s="39" t="str">
        <f t="shared" si="71"/>
        <v/>
      </c>
    </row>
    <row r="1111" spans="6:16" x14ac:dyDescent="0.25">
      <c r="F1111" s="36"/>
      <c r="G1111" s="39" t="str">
        <f t="shared" si="68"/>
        <v/>
      </c>
      <c r="I1111" s="36"/>
      <c r="J1111" s="39" t="str">
        <f t="shared" si="69"/>
        <v/>
      </c>
      <c r="L1111" s="36"/>
      <c r="M1111" s="39" t="str">
        <f t="shared" si="70"/>
        <v/>
      </c>
      <c r="O1111" s="36"/>
      <c r="P1111" s="39" t="str">
        <f t="shared" si="71"/>
        <v/>
      </c>
    </row>
    <row r="1112" spans="6:16" x14ac:dyDescent="0.25">
      <c r="F1112" s="36"/>
      <c r="G1112" s="39" t="str">
        <f t="shared" si="68"/>
        <v/>
      </c>
      <c r="I1112" s="36"/>
      <c r="J1112" s="39" t="str">
        <f t="shared" si="69"/>
        <v/>
      </c>
      <c r="L1112" s="36"/>
      <c r="M1112" s="39" t="str">
        <f t="shared" si="70"/>
        <v/>
      </c>
      <c r="O1112" s="36"/>
      <c r="P1112" s="39" t="str">
        <f t="shared" si="71"/>
        <v/>
      </c>
    </row>
    <row r="1113" spans="6:16" x14ac:dyDescent="0.25">
      <c r="F1113" s="36"/>
      <c r="G1113" s="39" t="str">
        <f t="shared" si="68"/>
        <v/>
      </c>
      <c r="I1113" s="36"/>
      <c r="J1113" s="39" t="str">
        <f t="shared" si="69"/>
        <v/>
      </c>
      <c r="L1113" s="36"/>
      <c r="M1113" s="39" t="str">
        <f t="shared" si="70"/>
        <v/>
      </c>
      <c r="O1113" s="36"/>
      <c r="P1113" s="39" t="str">
        <f t="shared" si="71"/>
        <v/>
      </c>
    </row>
    <row r="1114" spans="6:16" x14ac:dyDescent="0.25">
      <c r="F1114" s="36"/>
      <c r="G1114" s="39" t="str">
        <f t="shared" si="68"/>
        <v/>
      </c>
      <c r="I1114" s="36"/>
      <c r="J1114" s="39" t="str">
        <f t="shared" si="69"/>
        <v/>
      </c>
      <c r="L1114" s="36"/>
      <c r="M1114" s="39" t="str">
        <f t="shared" si="70"/>
        <v/>
      </c>
      <c r="O1114" s="36"/>
      <c r="P1114" s="39" t="str">
        <f t="shared" si="71"/>
        <v/>
      </c>
    </row>
    <row r="1115" spans="6:16" x14ac:dyDescent="0.25">
      <c r="F1115" s="36"/>
      <c r="G1115" s="39" t="str">
        <f t="shared" si="68"/>
        <v/>
      </c>
      <c r="I1115" s="36"/>
      <c r="J1115" s="39" t="str">
        <f t="shared" si="69"/>
        <v/>
      </c>
      <c r="L1115" s="36"/>
      <c r="M1115" s="39" t="str">
        <f t="shared" si="70"/>
        <v/>
      </c>
      <c r="O1115" s="36"/>
      <c r="P1115" s="39" t="str">
        <f t="shared" si="71"/>
        <v/>
      </c>
    </row>
    <row r="1116" spans="6:16" x14ac:dyDescent="0.25">
      <c r="F1116" s="36"/>
      <c r="G1116" s="39" t="str">
        <f t="shared" si="68"/>
        <v/>
      </c>
      <c r="I1116" s="36"/>
      <c r="J1116" s="39" t="str">
        <f t="shared" si="69"/>
        <v/>
      </c>
      <c r="L1116" s="36"/>
      <c r="M1116" s="39" t="str">
        <f t="shared" si="70"/>
        <v/>
      </c>
      <c r="O1116" s="36"/>
      <c r="P1116" s="39" t="str">
        <f t="shared" si="71"/>
        <v/>
      </c>
    </row>
    <row r="1117" spans="6:16" x14ac:dyDescent="0.25">
      <c r="F1117" s="36"/>
      <c r="G1117" s="39" t="str">
        <f t="shared" si="68"/>
        <v/>
      </c>
      <c r="I1117" s="36"/>
      <c r="J1117" s="39" t="str">
        <f t="shared" si="69"/>
        <v/>
      </c>
      <c r="L1117" s="36"/>
      <c r="M1117" s="39" t="str">
        <f t="shared" si="70"/>
        <v/>
      </c>
      <c r="O1117" s="36"/>
      <c r="P1117" s="39" t="str">
        <f t="shared" si="71"/>
        <v/>
      </c>
    </row>
    <row r="1118" spans="6:16" x14ac:dyDescent="0.25">
      <c r="F1118" s="36"/>
      <c r="G1118" s="39" t="str">
        <f t="shared" si="68"/>
        <v/>
      </c>
      <c r="I1118" s="36"/>
      <c r="J1118" s="39" t="str">
        <f t="shared" si="69"/>
        <v/>
      </c>
      <c r="L1118" s="36"/>
      <c r="M1118" s="39" t="str">
        <f t="shared" si="70"/>
        <v/>
      </c>
      <c r="O1118" s="36"/>
      <c r="P1118" s="39" t="str">
        <f t="shared" si="71"/>
        <v/>
      </c>
    </row>
    <row r="1119" spans="6:16" x14ac:dyDescent="0.25">
      <c r="F1119" s="36"/>
      <c r="G1119" s="39" t="str">
        <f t="shared" si="68"/>
        <v/>
      </c>
      <c r="I1119" s="36"/>
      <c r="J1119" s="39" t="str">
        <f t="shared" si="69"/>
        <v/>
      </c>
      <c r="L1119" s="36"/>
      <c r="M1119" s="39" t="str">
        <f t="shared" si="70"/>
        <v/>
      </c>
      <c r="O1119" s="36"/>
      <c r="P1119" s="39" t="str">
        <f t="shared" si="71"/>
        <v/>
      </c>
    </row>
    <row r="1120" spans="6:16" x14ac:dyDescent="0.25">
      <c r="F1120" s="36"/>
      <c r="G1120" s="39" t="str">
        <f t="shared" si="68"/>
        <v/>
      </c>
      <c r="I1120" s="36"/>
      <c r="J1120" s="39" t="str">
        <f t="shared" si="69"/>
        <v/>
      </c>
      <c r="L1120" s="36"/>
      <c r="M1120" s="39" t="str">
        <f t="shared" si="70"/>
        <v/>
      </c>
      <c r="O1120" s="36"/>
      <c r="P1120" s="39" t="str">
        <f t="shared" si="71"/>
        <v/>
      </c>
    </row>
    <row r="1121" spans="6:16" x14ac:dyDescent="0.25">
      <c r="F1121" s="36"/>
      <c r="G1121" s="39" t="str">
        <f t="shared" si="68"/>
        <v/>
      </c>
      <c r="I1121" s="36"/>
      <c r="J1121" s="39" t="str">
        <f t="shared" si="69"/>
        <v/>
      </c>
      <c r="L1121" s="36"/>
      <c r="M1121" s="39" t="str">
        <f t="shared" si="70"/>
        <v/>
      </c>
      <c r="O1121" s="36"/>
      <c r="P1121" s="39" t="str">
        <f t="shared" si="71"/>
        <v/>
      </c>
    </row>
    <row r="1122" spans="6:16" x14ac:dyDescent="0.25">
      <c r="F1122" s="36"/>
      <c r="G1122" s="39" t="str">
        <f t="shared" si="68"/>
        <v/>
      </c>
      <c r="I1122" s="36"/>
      <c r="J1122" s="39" t="str">
        <f t="shared" si="69"/>
        <v/>
      </c>
      <c r="L1122" s="36"/>
      <c r="M1122" s="39" t="str">
        <f t="shared" si="70"/>
        <v/>
      </c>
      <c r="O1122" s="36"/>
      <c r="P1122" s="39" t="str">
        <f t="shared" si="71"/>
        <v/>
      </c>
    </row>
    <row r="1123" spans="6:16" x14ac:dyDescent="0.25">
      <c r="F1123" s="36"/>
      <c r="G1123" s="39" t="str">
        <f t="shared" si="68"/>
        <v/>
      </c>
      <c r="I1123" s="36"/>
      <c r="J1123" s="39" t="str">
        <f t="shared" si="69"/>
        <v/>
      </c>
      <c r="L1123" s="36"/>
      <c r="M1123" s="39" t="str">
        <f t="shared" si="70"/>
        <v/>
      </c>
      <c r="O1123" s="36"/>
      <c r="P1123" s="39" t="str">
        <f t="shared" si="71"/>
        <v/>
      </c>
    </row>
    <row r="1124" spans="6:16" x14ac:dyDescent="0.25">
      <c r="F1124" s="36"/>
      <c r="G1124" s="39" t="str">
        <f t="shared" si="68"/>
        <v/>
      </c>
      <c r="I1124" s="36"/>
      <c r="J1124" s="39" t="str">
        <f t="shared" si="69"/>
        <v/>
      </c>
      <c r="L1124" s="36"/>
      <c r="M1124" s="39" t="str">
        <f t="shared" si="70"/>
        <v/>
      </c>
      <c r="O1124" s="36"/>
      <c r="P1124" s="39" t="str">
        <f t="shared" si="71"/>
        <v/>
      </c>
    </row>
    <row r="1125" spans="6:16" x14ac:dyDescent="0.25">
      <c r="F1125" s="36"/>
      <c r="G1125" s="39" t="str">
        <f t="shared" si="68"/>
        <v/>
      </c>
      <c r="I1125" s="36"/>
      <c r="J1125" s="39" t="str">
        <f t="shared" si="69"/>
        <v/>
      </c>
      <c r="L1125" s="36"/>
      <c r="M1125" s="39" t="str">
        <f t="shared" si="70"/>
        <v/>
      </c>
      <c r="O1125" s="36"/>
      <c r="P1125" s="39" t="str">
        <f t="shared" si="71"/>
        <v/>
      </c>
    </row>
    <row r="1126" spans="6:16" x14ac:dyDescent="0.25">
      <c r="F1126" s="36"/>
      <c r="G1126" s="39" t="str">
        <f t="shared" si="68"/>
        <v/>
      </c>
      <c r="I1126" s="36"/>
      <c r="J1126" s="39" t="str">
        <f t="shared" si="69"/>
        <v/>
      </c>
      <c r="L1126" s="36"/>
      <c r="M1126" s="39" t="str">
        <f t="shared" si="70"/>
        <v/>
      </c>
      <c r="O1126" s="36"/>
      <c r="P1126" s="39" t="str">
        <f t="shared" si="71"/>
        <v/>
      </c>
    </row>
    <row r="1127" spans="6:16" x14ac:dyDescent="0.25">
      <c r="F1127" s="36"/>
      <c r="G1127" s="39" t="str">
        <f t="shared" si="68"/>
        <v/>
      </c>
      <c r="I1127" s="36"/>
      <c r="J1127" s="39" t="str">
        <f t="shared" si="69"/>
        <v/>
      </c>
      <c r="L1127" s="36"/>
      <c r="M1127" s="39" t="str">
        <f t="shared" si="70"/>
        <v/>
      </c>
      <c r="O1127" s="36"/>
      <c r="P1127" s="39" t="str">
        <f t="shared" si="71"/>
        <v/>
      </c>
    </row>
    <row r="1128" spans="6:16" x14ac:dyDescent="0.25">
      <c r="F1128" s="36"/>
      <c r="G1128" s="39" t="str">
        <f t="shared" si="68"/>
        <v/>
      </c>
      <c r="I1128" s="36"/>
      <c r="J1128" s="39" t="str">
        <f t="shared" si="69"/>
        <v/>
      </c>
      <c r="L1128" s="36"/>
      <c r="M1128" s="39" t="str">
        <f t="shared" si="70"/>
        <v/>
      </c>
      <c r="O1128" s="36"/>
      <c r="P1128" s="39" t="str">
        <f t="shared" si="71"/>
        <v/>
      </c>
    </row>
    <row r="1129" spans="6:16" x14ac:dyDescent="0.25">
      <c r="F1129" s="36"/>
      <c r="G1129" s="39" t="str">
        <f t="shared" si="68"/>
        <v/>
      </c>
      <c r="I1129" s="36"/>
      <c r="J1129" s="39" t="str">
        <f t="shared" si="69"/>
        <v/>
      </c>
      <c r="L1129" s="36"/>
      <c r="M1129" s="39" t="str">
        <f t="shared" si="70"/>
        <v/>
      </c>
      <c r="O1129" s="36"/>
      <c r="P1129" s="39" t="str">
        <f t="shared" si="71"/>
        <v/>
      </c>
    </row>
    <row r="1130" spans="6:16" x14ac:dyDescent="0.25">
      <c r="F1130" s="36"/>
      <c r="G1130" s="39" t="str">
        <f t="shared" si="68"/>
        <v/>
      </c>
      <c r="I1130" s="36"/>
      <c r="J1130" s="39" t="str">
        <f t="shared" si="69"/>
        <v/>
      </c>
      <c r="L1130" s="36"/>
      <c r="M1130" s="39" t="str">
        <f t="shared" si="70"/>
        <v/>
      </c>
      <c r="O1130" s="36"/>
      <c r="P1130" s="39" t="str">
        <f t="shared" si="71"/>
        <v/>
      </c>
    </row>
    <row r="1131" spans="6:16" x14ac:dyDescent="0.25">
      <c r="F1131" s="36"/>
      <c r="G1131" s="39" t="str">
        <f t="shared" si="68"/>
        <v/>
      </c>
      <c r="I1131" s="36"/>
      <c r="J1131" s="39" t="str">
        <f t="shared" si="69"/>
        <v/>
      </c>
      <c r="L1131" s="36"/>
      <c r="M1131" s="39" t="str">
        <f t="shared" si="70"/>
        <v/>
      </c>
      <c r="O1131" s="36"/>
      <c r="P1131" s="39" t="str">
        <f t="shared" si="71"/>
        <v/>
      </c>
    </row>
    <row r="1132" spans="6:16" x14ac:dyDescent="0.25">
      <c r="F1132" s="36"/>
      <c r="G1132" s="39" t="str">
        <f t="shared" si="68"/>
        <v/>
      </c>
      <c r="I1132" s="36"/>
      <c r="J1132" s="39" t="str">
        <f t="shared" si="69"/>
        <v/>
      </c>
      <c r="L1132" s="36"/>
      <c r="M1132" s="39" t="str">
        <f t="shared" si="70"/>
        <v/>
      </c>
      <c r="O1132" s="36"/>
      <c r="P1132" s="39" t="str">
        <f t="shared" si="71"/>
        <v/>
      </c>
    </row>
    <row r="1133" spans="6:16" x14ac:dyDescent="0.25">
      <c r="F1133" s="36"/>
      <c r="G1133" s="39" t="str">
        <f t="shared" si="68"/>
        <v/>
      </c>
      <c r="I1133" s="36"/>
      <c r="J1133" s="39" t="str">
        <f t="shared" si="69"/>
        <v/>
      </c>
      <c r="L1133" s="36"/>
      <c r="M1133" s="39" t="str">
        <f t="shared" si="70"/>
        <v/>
      </c>
      <c r="O1133" s="36"/>
      <c r="P1133" s="39" t="str">
        <f t="shared" si="71"/>
        <v/>
      </c>
    </row>
    <row r="1134" spans="6:16" x14ac:dyDescent="0.25">
      <c r="F1134" s="36"/>
      <c r="G1134" s="39" t="str">
        <f t="shared" si="68"/>
        <v/>
      </c>
      <c r="I1134" s="36"/>
      <c r="J1134" s="39" t="str">
        <f t="shared" si="69"/>
        <v/>
      </c>
      <c r="L1134" s="36"/>
      <c r="M1134" s="39" t="str">
        <f t="shared" si="70"/>
        <v/>
      </c>
      <c r="O1134" s="36"/>
      <c r="P1134" s="39" t="str">
        <f t="shared" si="71"/>
        <v/>
      </c>
    </row>
    <row r="1135" spans="6:16" x14ac:dyDescent="0.25">
      <c r="F1135" s="36"/>
      <c r="G1135" s="39" t="str">
        <f t="shared" si="68"/>
        <v/>
      </c>
      <c r="I1135" s="36"/>
      <c r="J1135" s="39" t="str">
        <f t="shared" si="69"/>
        <v/>
      </c>
      <c r="L1135" s="36"/>
      <c r="M1135" s="39" t="str">
        <f t="shared" si="70"/>
        <v/>
      </c>
      <c r="O1135" s="36"/>
      <c r="P1135" s="39" t="str">
        <f t="shared" si="71"/>
        <v/>
      </c>
    </row>
    <row r="1136" spans="6:16" x14ac:dyDescent="0.25">
      <c r="F1136" s="36"/>
      <c r="G1136" s="39" t="str">
        <f t="shared" si="68"/>
        <v/>
      </c>
      <c r="I1136" s="36"/>
      <c r="J1136" s="39" t="str">
        <f t="shared" si="69"/>
        <v/>
      </c>
      <c r="L1136" s="36"/>
      <c r="M1136" s="39" t="str">
        <f t="shared" si="70"/>
        <v/>
      </c>
      <c r="O1136" s="36"/>
      <c r="P1136" s="39" t="str">
        <f t="shared" si="71"/>
        <v/>
      </c>
    </row>
    <row r="1137" spans="6:16" x14ac:dyDescent="0.25">
      <c r="F1137" s="36"/>
      <c r="G1137" s="39" t="str">
        <f t="shared" si="68"/>
        <v/>
      </c>
      <c r="I1137" s="36"/>
      <c r="J1137" s="39" t="str">
        <f t="shared" si="69"/>
        <v/>
      </c>
      <c r="L1137" s="36"/>
      <c r="M1137" s="39" t="str">
        <f t="shared" si="70"/>
        <v/>
      </c>
      <c r="O1137" s="36"/>
      <c r="P1137" s="39" t="str">
        <f t="shared" si="71"/>
        <v/>
      </c>
    </row>
    <row r="1138" spans="6:16" x14ac:dyDescent="0.25">
      <c r="F1138" s="36"/>
      <c r="G1138" s="39" t="str">
        <f t="shared" si="68"/>
        <v/>
      </c>
      <c r="I1138" s="36"/>
      <c r="J1138" s="39" t="str">
        <f t="shared" si="69"/>
        <v/>
      </c>
      <c r="L1138" s="36"/>
      <c r="M1138" s="39" t="str">
        <f t="shared" si="70"/>
        <v/>
      </c>
      <c r="O1138" s="36"/>
      <c r="P1138" s="39" t="str">
        <f t="shared" si="71"/>
        <v/>
      </c>
    </row>
    <row r="1139" spans="6:16" x14ac:dyDescent="0.25">
      <c r="F1139" s="36"/>
      <c r="G1139" s="39" t="str">
        <f t="shared" si="68"/>
        <v/>
      </c>
      <c r="I1139" s="36"/>
      <c r="J1139" s="39" t="str">
        <f t="shared" si="69"/>
        <v/>
      </c>
      <c r="L1139" s="36"/>
      <c r="M1139" s="39" t="str">
        <f t="shared" si="70"/>
        <v/>
      </c>
      <c r="O1139" s="36"/>
      <c r="P1139" s="39" t="str">
        <f t="shared" si="71"/>
        <v/>
      </c>
    </row>
    <row r="1140" spans="6:16" x14ac:dyDescent="0.25">
      <c r="F1140" s="36"/>
      <c r="G1140" s="39" t="str">
        <f t="shared" si="68"/>
        <v/>
      </c>
      <c r="I1140" s="36"/>
      <c r="J1140" s="39" t="str">
        <f t="shared" si="69"/>
        <v/>
      </c>
      <c r="L1140" s="36"/>
      <c r="M1140" s="39" t="str">
        <f t="shared" si="70"/>
        <v/>
      </c>
      <c r="O1140" s="36"/>
      <c r="P1140" s="39" t="str">
        <f t="shared" si="71"/>
        <v/>
      </c>
    </row>
    <row r="1141" spans="6:16" x14ac:dyDescent="0.25">
      <c r="F1141" s="36"/>
      <c r="G1141" s="39" t="str">
        <f t="shared" si="68"/>
        <v/>
      </c>
      <c r="I1141" s="36"/>
      <c r="J1141" s="39" t="str">
        <f t="shared" si="69"/>
        <v/>
      </c>
      <c r="L1141" s="36"/>
      <c r="M1141" s="39" t="str">
        <f t="shared" si="70"/>
        <v/>
      </c>
      <c r="O1141" s="36"/>
      <c r="P1141" s="39" t="str">
        <f t="shared" si="71"/>
        <v/>
      </c>
    </row>
    <row r="1142" spans="6:16" x14ac:dyDescent="0.25">
      <c r="F1142" s="36"/>
      <c r="G1142" s="39" t="str">
        <f t="shared" si="68"/>
        <v/>
      </c>
      <c r="I1142" s="36"/>
      <c r="J1142" s="39" t="str">
        <f t="shared" si="69"/>
        <v/>
      </c>
      <c r="L1142" s="36"/>
      <c r="M1142" s="39" t="str">
        <f t="shared" si="70"/>
        <v/>
      </c>
      <c r="O1142" s="36"/>
      <c r="P1142" s="39" t="str">
        <f t="shared" si="71"/>
        <v/>
      </c>
    </row>
    <row r="1143" spans="6:16" x14ac:dyDescent="0.25">
      <c r="F1143" s="36"/>
      <c r="G1143" s="39" t="str">
        <f t="shared" si="68"/>
        <v/>
      </c>
      <c r="I1143" s="36"/>
      <c r="J1143" s="39" t="str">
        <f t="shared" si="69"/>
        <v/>
      </c>
      <c r="L1143" s="36"/>
      <c r="M1143" s="39" t="str">
        <f t="shared" si="70"/>
        <v/>
      </c>
      <c r="O1143" s="36"/>
      <c r="P1143" s="39" t="str">
        <f t="shared" si="71"/>
        <v/>
      </c>
    </row>
    <row r="1144" spans="6:16" x14ac:dyDescent="0.25">
      <c r="F1144" s="36"/>
      <c r="G1144" s="39" t="str">
        <f t="shared" si="68"/>
        <v/>
      </c>
      <c r="I1144" s="36"/>
      <c r="J1144" s="39" t="str">
        <f t="shared" si="69"/>
        <v/>
      </c>
      <c r="L1144" s="36"/>
      <c r="M1144" s="39" t="str">
        <f t="shared" si="70"/>
        <v/>
      </c>
      <c r="O1144" s="36"/>
      <c r="P1144" s="39" t="str">
        <f t="shared" si="71"/>
        <v/>
      </c>
    </row>
    <row r="1145" spans="6:16" x14ac:dyDescent="0.25">
      <c r="F1145" s="36"/>
      <c r="G1145" s="39" t="str">
        <f t="shared" si="68"/>
        <v/>
      </c>
      <c r="I1145" s="36"/>
      <c r="J1145" s="39" t="str">
        <f t="shared" si="69"/>
        <v/>
      </c>
      <c r="L1145" s="36"/>
      <c r="M1145" s="39" t="str">
        <f t="shared" si="70"/>
        <v/>
      </c>
      <c r="O1145" s="36"/>
      <c r="P1145" s="39" t="str">
        <f t="shared" si="71"/>
        <v/>
      </c>
    </row>
    <row r="1146" spans="6:16" x14ac:dyDescent="0.25">
      <c r="F1146" s="36"/>
      <c r="G1146" s="39" t="str">
        <f t="shared" si="68"/>
        <v/>
      </c>
      <c r="I1146" s="36"/>
      <c r="J1146" s="39" t="str">
        <f t="shared" si="69"/>
        <v/>
      </c>
      <c r="L1146" s="36"/>
      <c r="M1146" s="39" t="str">
        <f t="shared" si="70"/>
        <v/>
      </c>
      <c r="O1146" s="36"/>
      <c r="P1146" s="39" t="str">
        <f t="shared" si="71"/>
        <v/>
      </c>
    </row>
    <row r="1147" spans="6:16" x14ac:dyDescent="0.25">
      <c r="F1147" s="36"/>
      <c r="G1147" s="39" t="str">
        <f t="shared" si="68"/>
        <v/>
      </c>
      <c r="I1147" s="36"/>
      <c r="J1147" s="39" t="str">
        <f t="shared" si="69"/>
        <v/>
      </c>
      <c r="L1147" s="36"/>
      <c r="M1147" s="39" t="str">
        <f t="shared" si="70"/>
        <v/>
      </c>
      <c r="O1147" s="36"/>
      <c r="P1147" s="39" t="str">
        <f t="shared" si="71"/>
        <v/>
      </c>
    </row>
    <row r="1148" spans="6:16" x14ac:dyDescent="0.25">
      <c r="F1148" s="36"/>
      <c r="G1148" s="39" t="str">
        <f t="shared" si="68"/>
        <v/>
      </c>
      <c r="I1148" s="36"/>
      <c r="J1148" s="39" t="str">
        <f t="shared" si="69"/>
        <v/>
      </c>
      <c r="L1148" s="36"/>
      <c r="M1148" s="39" t="str">
        <f t="shared" si="70"/>
        <v/>
      </c>
      <c r="O1148" s="36"/>
      <c r="P1148" s="39" t="str">
        <f t="shared" si="71"/>
        <v/>
      </c>
    </row>
    <row r="1149" spans="6:16" x14ac:dyDescent="0.25">
      <c r="F1149" s="36"/>
      <c r="G1149" s="39" t="str">
        <f t="shared" si="68"/>
        <v/>
      </c>
      <c r="I1149" s="36"/>
      <c r="J1149" s="39" t="str">
        <f t="shared" si="69"/>
        <v/>
      </c>
      <c r="L1149" s="36"/>
      <c r="M1149" s="39" t="str">
        <f t="shared" si="70"/>
        <v/>
      </c>
      <c r="O1149" s="36"/>
      <c r="P1149" s="39" t="str">
        <f t="shared" si="71"/>
        <v/>
      </c>
    </row>
    <row r="1150" spans="6:16" x14ac:dyDescent="0.25">
      <c r="F1150" s="36"/>
      <c r="G1150" s="39" t="str">
        <f t="shared" si="68"/>
        <v/>
      </c>
      <c r="I1150" s="36"/>
      <c r="J1150" s="39" t="str">
        <f t="shared" si="69"/>
        <v/>
      </c>
      <c r="L1150" s="36"/>
      <c r="M1150" s="39" t="str">
        <f t="shared" si="70"/>
        <v/>
      </c>
      <c r="O1150" s="36"/>
      <c r="P1150" s="39" t="str">
        <f t="shared" si="71"/>
        <v/>
      </c>
    </row>
    <row r="1151" spans="6:16" x14ac:dyDescent="0.25">
      <c r="F1151" s="36"/>
      <c r="G1151" s="39" t="str">
        <f t="shared" si="68"/>
        <v/>
      </c>
      <c r="I1151" s="36"/>
      <c r="J1151" s="39" t="str">
        <f t="shared" si="69"/>
        <v/>
      </c>
      <c r="L1151" s="36"/>
      <c r="M1151" s="39" t="str">
        <f t="shared" si="70"/>
        <v/>
      </c>
      <c r="O1151" s="36"/>
      <c r="P1151" s="39" t="str">
        <f t="shared" si="71"/>
        <v/>
      </c>
    </row>
    <row r="1152" spans="6:16" x14ac:dyDescent="0.25">
      <c r="F1152" s="36"/>
      <c r="G1152" s="39" t="str">
        <f t="shared" si="68"/>
        <v/>
      </c>
      <c r="I1152" s="36"/>
      <c r="J1152" s="39" t="str">
        <f t="shared" si="69"/>
        <v/>
      </c>
      <c r="L1152" s="36"/>
      <c r="M1152" s="39" t="str">
        <f t="shared" si="70"/>
        <v/>
      </c>
      <c r="O1152" s="36"/>
      <c r="P1152" s="39" t="str">
        <f t="shared" si="71"/>
        <v/>
      </c>
    </row>
    <row r="1153" spans="6:16" x14ac:dyDescent="0.25">
      <c r="F1153" s="36"/>
      <c r="G1153" s="39" t="str">
        <f t="shared" si="68"/>
        <v/>
      </c>
      <c r="I1153" s="36"/>
      <c r="J1153" s="39" t="str">
        <f t="shared" si="69"/>
        <v/>
      </c>
      <c r="L1153" s="36"/>
      <c r="M1153" s="39" t="str">
        <f t="shared" si="70"/>
        <v/>
      </c>
      <c r="O1153" s="36"/>
      <c r="P1153" s="39" t="str">
        <f t="shared" si="71"/>
        <v/>
      </c>
    </row>
    <row r="1154" spans="6:16" x14ac:dyDescent="0.25">
      <c r="F1154" s="36"/>
      <c r="G1154" s="39" t="str">
        <f t="shared" si="68"/>
        <v/>
      </c>
      <c r="I1154" s="36"/>
      <c r="J1154" s="39" t="str">
        <f t="shared" si="69"/>
        <v/>
      </c>
      <c r="L1154" s="36"/>
      <c r="M1154" s="39" t="str">
        <f t="shared" si="70"/>
        <v/>
      </c>
      <c r="O1154" s="36"/>
      <c r="P1154" s="39" t="str">
        <f t="shared" si="71"/>
        <v/>
      </c>
    </row>
    <row r="1155" spans="6:16" x14ac:dyDescent="0.25">
      <c r="F1155" s="36"/>
      <c r="G1155" s="39" t="str">
        <f t="shared" si="68"/>
        <v/>
      </c>
      <c r="I1155" s="36"/>
      <c r="J1155" s="39" t="str">
        <f t="shared" si="69"/>
        <v/>
      </c>
      <c r="L1155" s="36"/>
      <c r="M1155" s="39" t="str">
        <f t="shared" si="70"/>
        <v/>
      </c>
      <c r="O1155" s="36"/>
      <c r="P1155" s="39" t="str">
        <f t="shared" si="71"/>
        <v/>
      </c>
    </row>
    <row r="1156" spans="6:16" x14ac:dyDescent="0.25">
      <c r="F1156" s="36"/>
      <c r="G1156" s="39" t="str">
        <f t="shared" si="68"/>
        <v/>
      </c>
      <c r="I1156" s="36"/>
      <c r="J1156" s="39" t="str">
        <f t="shared" si="69"/>
        <v/>
      </c>
      <c r="L1156" s="36"/>
      <c r="M1156" s="39" t="str">
        <f t="shared" si="70"/>
        <v/>
      </c>
      <c r="O1156" s="36"/>
      <c r="P1156" s="39" t="str">
        <f t="shared" si="71"/>
        <v/>
      </c>
    </row>
    <row r="1157" spans="6:16" x14ac:dyDescent="0.25">
      <c r="F1157" s="36"/>
      <c r="G1157" s="39" t="str">
        <f t="shared" si="68"/>
        <v/>
      </c>
      <c r="I1157" s="36"/>
      <c r="J1157" s="39" t="str">
        <f t="shared" si="69"/>
        <v/>
      </c>
      <c r="L1157" s="36"/>
      <c r="M1157" s="39" t="str">
        <f t="shared" si="70"/>
        <v/>
      </c>
      <c r="O1157" s="36"/>
      <c r="P1157" s="39" t="str">
        <f t="shared" si="71"/>
        <v/>
      </c>
    </row>
    <row r="1158" spans="6:16" x14ac:dyDescent="0.25">
      <c r="F1158" s="36"/>
      <c r="G1158" s="39" t="str">
        <f t="shared" si="68"/>
        <v/>
      </c>
      <c r="I1158" s="36"/>
      <c r="J1158" s="39" t="str">
        <f t="shared" si="69"/>
        <v/>
      </c>
      <c r="L1158" s="36"/>
      <c r="M1158" s="39" t="str">
        <f t="shared" si="70"/>
        <v/>
      </c>
      <c r="O1158" s="36"/>
      <c r="P1158" s="39" t="str">
        <f t="shared" si="71"/>
        <v/>
      </c>
    </row>
    <row r="1159" spans="6:16" x14ac:dyDescent="0.25">
      <c r="F1159" s="36"/>
      <c r="G1159" s="39" t="str">
        <f t="shared" si="68"/>
        <v/>
      </c>
      <c r="I1159" s="36"/>
      <c r="J1159" s="39" t="str">
        <f t="shared" si="69"/>
        <v/>
      </c>
      <c r="L1159" s="36"/>
      <c r="M1159" s="39" t="str">
        <f t="shared" si="70"/>
        <v/>
      </c>
      <c r="O1159" s="36"/>
      <c r="P1159" s="39" t="str">
        <f t="shared" si="71"/>
        <v/>
      </c>
    </row>
    <row r="1160" spans="6:16" x14ac:dyDescent="0.25">
      <c r="F1160" s="36"/>
      <c r="G1160" s="39" t="str">
        <f t="shared" si="68"/>
        <v/>
      </c>
      <c r="I1160" s="36"/>
      <c r="J1160" s="39" t="str">
        <f t="shared" si="69"/>
        <v/>
      </c>
      <c r="L1160" s="36"/>
      <c r="M1160" s="39" t="str">
        <f t="shared" si="70"/>
        <v/>
      </c>
      <c r="O1160" s="36"/>
      <c r="P1160" s="39" t="str">
        <f t="shared" si="71"/>
        <v/>
      </c>
    </row>
    <row r="1161" spans="6:16" x14ac:dyDescent="0.25">
      <c r="F1161" s="36"/>
      <c r="G1161" s="39" t="str">
        <f t="shared" si="68"/>
        <v/>
      </c>
      <c r="I1161" s="36"/>
      <c r="J1161" s="39" t="str">
        <f t="shared" si="69"/>
        <v/>
      </c>
      <c r="L1161" s="36"/>
      <c r="M1161" s="39" t="str">
        <f t="shared" si="70"/>
        <v/>
      </c>
      <c r="O1161" s="36"/>
      <c r="P1161" s="39" t="str">
        <f t="shared" si="71"/>
        <v/>
      </c>
    </row>
    <row r="1162" spans="6:16" x14ac:dyDescent="0.25">
      <c r="F1162" s="36"/>
      <c r="G1162" s="39" t="str">
        <f t="shared" si="68"/>
        <v/>
      </c>
      <c r="I1162" s="36"/>
      <c r="J1162" s="39" t="str">
        <f t="shared" si="69"/>
        <v/>
      </c>
      <c r="L1162" s="36"/>
      <c r="M1162" s="39" t="str">
        <f t="shared" si="70"/>
        <v/>
      </c>
      <c r="O1162" s="36"/>
      <c r="P1162" s="39" t="str">
        <f t="shared" si="71"/>
        <v/>
      </c>
    </row>
    <row r="1163" spans="6:16" x14ac:dyDescent="0.25">
      <c r="F1163" s="36"/>
      <c r="G1163" s="39" t="str">
        <f t="shared" si="68"/>
        <v/>
      </c>
      <c r="I1163" s="36"/>
      <c r="J1163" s="39" t="str">
        <f t="shared" si="69"/>
        <v/>
      </c>
      <c r="L1163" s="36"/>
      <c r="M1163" s="39" t="str">
        <f t="shared" si="70"/>
        <v/>
      </c>
      <c r="O1163" s="36"/>
      <c r="P1163" s="39" t="str">
        <f t="shared" si="71"/>
        <v/>
      </c>
    </row>
    <row r="1164" spans="6:16" x14ac:dyDescent="0.25">
      <c r="F1164" s="36"/>
      <c r="G1164" s="39" t="str">
        <f t="shared" si="68"/>
        <v/>
      </c>
      <c r="I1164" s="36"/>
      <c r="J1164" s="39" t="str">
        <f t="shared" si="69"/>
        <v/>
      </c>
      <c r="L1164" s="36"/>
      <c r="M1164" s="39" t="str">
        <f t="shared" si="70"/>
        <v/>
      </c>
      <c r="O1164" s="36"/>
      <c r="P1164" s="39" t="str">
        <f t="shared" si="71"/>
        <v/>
      </c>
    </row>
    <row r="1165" spans="6:16" x14ac:dyDescent="0.25">
      <c r="F1165" s="36"/>
      <c r="G1165" s="39" t="str">
        <f t="shared" si="68"/>
        <v/>
      </c>
      <c r="I1165" s="36"/>
      <c r="J1165" s="39" t="str">
        <f t="shared" si="69"/>
        <v/>
      </c>
      <c r="L1165" s="36"/>
      <c r="M1165" s="39" t="str">
        <f t="shared" si="70"/>
        <v/>
      </c>
      <c r="O1165" s="36"/>
      <c r="P1165" s="39" t="str">
        <f t="shared" si="71"/>
        <v/>
      </c>
    </row>
    <row r="1166" spans="6:16" x14ac:dyDescent="0.25">
      <c r="F1166" s="36"/>
      <c r="G1166" s="39" t="str">
        <f t="shared" si="68"/>
        <v/>
      </c>
      <c r="I1166" s="36"/>
      <c r="J1166" s="39" t="str">
        <f t="shared" si="69"/>
        <v/>
      </c>
      <c r="L1166" s="36"/>
      <c r="M1166" s="39" t="str">
        <f t="shared" si="70"/>
        <v/>
      </c>
      <c r="O1166" s="36"/>
      <c r="P1166" s="39" t="str">
        <f t="shared" si="71"/>
        <v/>
      </c>
    </row>
    <row r="1167" spans="6:16" x14ac:dyDescent="0.25">
      <c r="F1167" s="36"/>
      <c r="G1167" s="39" t="str">
        <f t="shared" ref="G1167:G1230" si="72">IF(F1167="","",F1167*0.04)</f>
        <v/>
      </c>
      <c r="I1167" s="36"/>
      <c r="J1167" s="39" t="str">
        <f t="shared" ref="J1167:J1230" si="73">IF(I1167="","",I1167*0.04)</f>
        <v/>
      </c>
      <c r="L1167" s="36"/>
      <c r="M1167" s="39" t="str">
        <f t="shared" ref="M1167:M1230" si="74">IF(L1167="","",L1167*0.04)</f>
        <v/>
      </c>
      <c r="O1167" s="36"/>
      <c r="P1167" s="39" t="str">
        <f t="shared" ref="P1167:P1230" si="75">IF(O1167="","",O1167*0.04)</f>
        <v/>
      </c>
    </row>
    <row r="1168" spans="6:16" x14ac:dyDescent="0.25">
      <c r="F1168" s="36"/>
      <c r="G1168" s="39" t="str">
        <f t="shared" si="72"/>
        <v/>
      </c>
      <c r="I1168" s="36"/>
      <c r="J1168" s="39" t="str">
        <f t="shared" si="73"/>
        <v/>
      </c>
      <c r="L1168" s="36"/>
      <c r="M1168" s="39" t="str">
        <f t="shared" si="74"/>
        <v/>
      </c>
      <c r="O1168" s="36"/>
      <c r="P1168" s="39" t="str">
        <f t="shared" si="75"/>
        <v/>
      </c>
    </row>
    <row r="1169" spans="6:16" x14ac:dyDescent="0.25">
      <c r="F1169" s="36"/>
      <c r="G1169" s="39" t="str">
        <f t="shared" si="72"/>
        <v/>
      </c>
      <c r="I1169" s="36"/>
      <c r="J1169" s="39" t="str">
        <f t="shared" si="73"/>
        <v/>
      </c>
      <c r="L1169" s="36"/>
      <c r="M1169" s="39" t="str">
        <f t="shared" si="74"/>
        <v/>
      </c>
      <c r="O1169" s="36"/>
      <c r="P1169" s="39" t="str">
        <f t="shared" si="75"/>
        <v/>
      </c>
    </row>
    <row r="1170" spans="6:16" x14ac:dyDescent="0.25">
      <c r="F1170" s="36"/>
      <c r="G1170" s="39" t="str">
        <f t="shared" si="72"/>
        <v/>
      </c>
      <c r="I1170" s="36"/>
      <c r="J1170" s="39" t="str">
        <f t="shared" si="73"/>
        <v/>
      </c>
      <c r="L1170" s="36"/>
      <c r="M1170" s="39" t="str">
        <f t="shared" si="74"/>
        <v/>
      </c>
      <c r="O1170" s="36"/>
      <c r="P1170" s="39" t="str">
        <f t="shared" si="75"/>
        <v/>
      </c>
    </row>
    <row r="1171" spans="6:16" x14ac:dyDescent="0.25">
      <c r="F1171" s="36"/>
      <c r="G1171" s="39" t="str">
        <f t="shared" si="72"/>
        <v/>
      </c>
      <c r="I1171" s="36"/>
      <c r="J1171" s="39" t="str">
        <f t="shared" si="73"/>
        <v/>
      </c>
      <c r="L1171" s="36"/>
      <c r="M1171" s="39" t="str">
        <f t="shared" si="74"/>
        <v/>
      </c>
      <c r="O1171" s="36"/>
      <c r="P1171" s="39" t="str">
        <f t="shared" si="75"/>
        <v/>
      </c>
    </row>
    <row r="1172" spans="6:16" x14ac:dyDescent="0.25">
      <c r="F1172" s="36"/>
      <c r="G1172" s="39" t="str">
        <f t="shared" si="72"/>
        <v/>
      </c>
      <c r="I1172" s="36"/>
      <c r="J1172" s="39" t="str">
        <f t="shared" si="73"/>
        <v/>
      </c>
      <c r="L1172" s="36"/>
      <c r="M1172" s="39" t="str">
        <f t="shared" si="74"/>
        <v/>
      </c>
      <c r="O1172" s="36"/>
      <c r="P1172" s="39" t="str">
        <f t="shared" si="75"/>
        <v/>
      </c>
    </row>
    <row r="1173" spans="6:16" x14ac:dyDescent="0.25">
      <c r="F1173" s="36"/>
      <c r="G1173" s="39" t="str">
        <f t="shared" si="72"/>
        <v/>
      </c>
      <c r="I1173" s="36"/>
      <c r="J1173" s="39" t="str">
        <f t="shared" si="73"/>
        <v/>
      </c>
      <c r="L1173" s="36"/>
      <c r="M1173" s="39" t="str">
        <f t="shared" si="74"/>
        <v/>
      </c>
      <c r="O1173" s="36"/>
      <c r="P1173" s="39" t="str">
        <f t="shared" si="75"/>
        <v/>
      </c>
    </row>
    <row r="1174" spans="6:16" x14ac:dyDescent="0.25">
      <c r="F1174" s="36"/>
      <c r="G1174" s="39" t="str">
        <f t="shared" si="72"/>
        <v/>
      </c>
      <c r="I1174" s="36"/>
      <c r="J1174" s="39" t="str">
        <f t="shared" si="73"/>
        <v/>
      </c>
      <c r="L1174" s="36"/>
      <c r="M1174" s="39" t="str">
        <f t="shared" si="74"/>
        <v/>
      </c>
      <c r="O1174" s="36"/>
      <c r="P1174" s="39" t="str">
        <f t="shared" si="75"/>
        <v/>
      </c>
    </row>
    <row r="1175" spans="6:16" x14ac:dyDescent="0.25">
      <c r="F1175" s="36"/>
      <c r="G1175" s="39" t="str">
        <f t="shared" si="72"/>
        <v/>
      </c>
      <c r="I1175" s="36"/>
      <c r="J1175" s="39" t="str">
        <f t="shared" si="73"/>
        <v/>
      </c>
      <c r="L1175" s="36"/>
      <c r="M1175" s="39" t="str">
        <f t="shared" si="74"/>
        <v/>
      </c>
      <c r="O1175" s="36"/>
      <c r="P1175" s="39" t="str">
        <f t="shared" si="75"/>
        <v/>
      </c>
    </row>
    <row r="1176" spans="6:16" x14ac:dyDescent="0.25">
      <c r="F1176" s="36"/>
      <c r="G1176" s="39" t="str">
        <f t="shared" si="72"/>
        <v/>
      </c>
      <c r="I1176" s="36"/>
      <c r="J1176" s="39" t="str">
        <f t="shared" si="73"/>
        <v/>
      </c>
      <c r="L1176" s="36"/>
      <c r="M1176" s="39" t="str">
        <f t="shared" si="74"/>
        <v/>
      </c>
      <c r="O1176" s="36"/>
      <c r="P1176" s="39" t="str">
        <f t="shared" si="75"/>
        <v/>
      </c>
    </row>
    <row r="1177" spans="6:16" x14ac:dyDescent="0.25">
      <c r="F1177" s="36"/>
      <c r="G1177" s="39" t="str">
        <f t="shared" si="72"/>
        <v/>
      </c>
      <c r="I1177" s="36"/>
      <c r="J1177" s="39" t="str">
        <f t="shared" si="73"/>
        <v/>
      </c>
      <c r="L1177" s="36"/>
      <c r="M1177" s="39" t="str">
        <f t="shared" si="74"/>
        <v/>
      </c>
      <c r="O1177" s="36"/>
      <c r="P1177" s="39" t="str">
        <f t="shared" si="75"/>
        <v/>
      </c>
    </row>
    <row r="1178" spans="6:16" x14ac:dyDescent="0.25">
      <c r="F1178" s="36"/>
      <c r="G1178" s="39" t="str">
        <f t="shared" si="72"/>
        <v/>
      </c>
      <c r="I1178" s="36"/>
      <c r="J1178" s="39" t="str">
        <f t="shared" si="73"/>
        <v/>
      </c>
      <c r="L1178" s="36"/>
      <c r="M1178" s="39" t="str">
        <f t="shared" si="74"/>
        <v/>
      </c>
      <c r="O1178" s="36"/>
      <c r="P1178" s="39" t="str">
        <f t="shared" si="75"/>
        <v/>
      </c>
    </row>
    <row r="1179" spans="6:16" x14ac:dyDescent="0.25">
      <c r="F1179" s="36"/>
      <c r="G1179" s="39" t="str">
        <f t="shared" si="72"/>
        <v/>
      </c>
      <c r="I1179" s="36"/>
      <c r="J1179" s="39" t="str">
        <f t="shared" si="73"/>
        <v/>
      </c>
      <c r="L1179" s="36"/>
      <c r="M1179" s="39" t="str">
        <f t="shared" si="74"/>
        <v/>
      </c>
      <c r="O1179" s="36"/>
      <c r="P1179" s="39" t="str">
        <f t="shared" si="75"/>
        <v/>
      </c>
    </row>
    <row r="1180" spans="6:16" x14ac:dyDescent="0.25">
      <c r="F1180" s="36"/>
      <c r="G1180" s="39" t="str">
        <f t="shared" si="72"/>
        <v/>
      </c>
      <c r="I1180" s="36"/>
      <c r="J1180" s="39" t="str">
        <f t="shared" si="73"/>
        <v/>
      </c>
      <c r="L1180" s="36"/>
      <c r="M1180" s="39" t="str">
        <f t="shared" si="74"/>
        <v/>
      </c>
      <c r="O1180" s="36"/>
      <c r="P1180" s="39" t="str">
        <f t="shared" si="75"/>
        <v/>
      </c>
    </row>
    <row r="1181" spans="6:16" x14ac:dyDescent="0.25">
      <c r="F1181" s="36"/>
      <c r="G1181" s="39" t="str">
        <f t="shared" si="72"/>
        <v/>
      </c>
      <c r="I1181" s="36"/>
      <c r="J1181" s="39" t="str">
        <f t="shared" si="73"/>
        <v/>
      </c>
      <c r="L1181" s="36"/>
      <c r="M1181" s="39" t="str">
        <f t="shared" si="74"/>
        <v/>
      </c>
      <c r="O1181" s="36"/>
      <c r="P1181" s="39" t="str">
        <f t="shared" si="75"/>
        <v/>
      </c>
    </row>
    <row r="1182" spans="6:16" x14ac:dyDescent="0.25">
      <c r="F1182" s="36"/>
      <c r="G1182" s="39" t="str">
        <f t="shared" si="72"/>
        <v/>
      </c>
      <c r="I1182" s="36"/>
      <c r="J1182" s="39" t="str">
        <f t="shared" si="73"/>
        <v/>
      </c>
      <c r="L1182" s="36"/>
      <c r="M1182" s="39" t="str">
        <f t="shared" si="74"/>
        <v/>
      </c>
      <c r="O1182" s="36"/>
      <c r="P1182" s="39" t="str">
        <f t="shared" si="75"/>
        <v/>
      </c>
    </row>
    <row r="1183" spans="6:16" x14ac:dyDescent="0.25">
      <c r="F1183" s="36"/>
      <c r="G1183" s="39" t="str">
        <f t="shared" si="72"/>
        <v/>
      </c>
      <c r="I1183" s="36"/>
      <c r="J1183" s="39" t="str">
        <f t="shared" si="73"/>
        <v/>
      </c>
      <c r="L1183" s="36"/>
      <c r="M1183" s="39" t="str">
        <f t="shared" si="74"/>
        <v/>
      </c>
      <c r="O1183" s="36"/>
      <c r="P1183" s="39" t="str">
        <f t="shared" si="75"/>
        <v/>
      </c>
    </row>
    <row r="1184" spans="6:16" x14ac:dyDescent="0.25">
      <c r="F1184" s="36"/>
      <c r="G1184" s="39" t="str">
        <f t="shared" si="72"/>
        <v/>
      </c>
      <c r="I1184" s="36"/>
      <c r="J1184" s="39" t="str">
        <f t="shared" si="73"/>
        <v/>
      </c>
      <c r="L1184" s="36"/>
      <c r="M1184" s="39" t="str">
        <f t="shared" si="74"/>
        <v/>
      </c>
      <c r="O1184" s="36"/>
      <c r="P1184" s="39" t="str">
        <f t="shared" si="75"/>
        <v/>
      </c>
    </row>
    <row r="1185" spans="6:16" x14ac:dyDescent="0.25">
      <c r="F1185" s="36"/>
      <c r="G1185" s="39" t="str">
        <f t="shared" si="72"/>
        <v/>
      </c>
      <c r="I1185" s="36"/>
      <c r="J1185" s="39" t="str">
        <f t="shared" si="73"/>
        <v/>
      </c>
      <c r="L1185" s="36"/>
      <c r="M1185" s="39" t="str">
        <f t="shared" si="74"/>
        <v/>
      </c>
      <c r="O1185" s="36"/>
      <c r="P1185" s="39" t="str">
        <f t="shared" si="75"/>
        <v/>
      </c>
    </row>
    <row r="1186" spans="6:16" x14ac:dyDescent="0.25">
      <c r="F1186" s="36"/>
      <c r="G1186" s="39" t="str">
        <f t="shared" si="72"/>
        <v/>
      </c>
      <c r="I1186" s="36"/>
      <c r="J1186" s="39" t="str">
        <f t="shared" si="73"/>
        <v/>
      </c>
      <c r="L1186" s="36"/>
      <c r="M1186" s="39" t="str">
        <f t="shared" si="74"/>
        <v/>
      </c>
      <c r="O1186" s="36"/>
      <c r="P1186" s="39" t="str">
        <f t="shared" si="75"/>
        <v/>
      </c>
    </row>
    <row r="1187" spans="6:16" x14ac:dyDescent="0.25">
      <c r="F1187" s="36"/>
      <c r="G1187" s="39" t="str">
        <f t="shared" si="72"/>
        <v/>
      </c>
      <c r="I1187" s="36"/>
      <c r="J1187" s="39" t="str">
        <f t="shared" si="73"/>
        <v/>
      </c>
      <c r="L1187" s="36"/>
      <c r="M1187" s="39" t="str">
        <f t="shared" si="74"/>
        <v/>
      </c>
      <c r="O1187" s="36"/>
      <c r="P1187" s="39" t="str">
        <f t="shared" si="75"/>
        <v/>
      </c>
    </row>
    <row r="1188" spans="6:16" x14ac:dyDescent="0.25">
      <c r="F1188" s="36"/>
      <c r="G1188" s="39" t="str">
        <f t="shared" si="72"/>
        <v/>
      </c>
      <c r="I1188" s="36"/>
      <c r="J1188" s="39" t="str">
        <f t="shared" si="73"/>
        <v/>
      </c>
      <c r="L1188" s="36"/>
      <c r="M1188" s="39" t="str">
        <f t="shared" si="74"/>
        <v/>
      </c>
      <c r="O1188" s="36"/>
      <c r="P1188" s="39" t="str">
        <f t="shared" si="75"/>
        <v/>
      </c>
    </row>
    <row r="1189" spans="6:16" x14ac:dyDescent="0.25">
      <c r="F1189" s="36"/>
      <c r="G1189" s="39" t="str">
        <f t="shared" si="72"/>
        <v/>
      </c>
      <c r="I1189" s="36"/>
      <c r="J1189" s="39" t="str">
        <f t="shared" si="73"/>
        <v/>
      </c>
      <c r="L1189" s="36"/>
      <c r="M1189" s="39" t="str">
        <f t="shared" si="74"/>
        <v/>
      </c>
      <c r="O1189" s="36"/>
      <c r="P1189" s="39" t="str">
        <f t="shared" si="75"/>
        <v/>
      </c>
    </row>
    <row r="1190" spans="6:16" x14ac:dyDescent="0.25">
      <c r="F1190" s="36"/>
      <c r="G1190" s="39" t="str">
        <f t="shared" si="72"/>
        <v/>
      </c>
      <c r="I1190" s="36"/>
      <c r="J1190" s="39" t="str">
        <f t="shared" si="73"/>
        <v/>
      </c>
      <c r="L1190" s="36"/>
      <c r="M1190" s="39" t="str">
        <f t="shared" si="74"/>
        <v/>
      </c>
      <c r="O1190" s="36"/>
      <c r="P1190" s="39" t="str">
        <f t="shared" si="75"/>
        <v/>
      </c>
    </row>
    <row r="1191" spans="6:16" x14ac:dyDescent="0.25">
      <c r="F1191" s="36"/>
      <c r="G1191" s="39" t="str">
        <f t="shared" si="72"/>
        <v/>
      </c>
      <c r="I1191" s="36"/>
      <c r="J1191" s="39" t="str">
        <f t="shared" si="73"/>
        <v/>
      </c>
      <c r="L1191" s="36"/>
      <c r="M1191" s="39" t="str">
        <f t="shared" si="74"/>
        <v/>
      </c>
      <c r="O1191" s="36"/>
      <c r="P1191" s="39" t="str">
        <f t="shared" si="75"/>
        <v/>
      </c>
    </row>
    <row r="1192" spans="6:16" x14ac:dyDescent="0.25">
      <c r="F1192" s="36"/>
      <c r="G1192" s="39" t="str">
        <f t="shared" si="72"/>
        <v/>
      </c>
      <c r="I1192" s="36"/>
      <c r="J1192" s="39" t="str">
        <f t="shared" si="73"/>
        <v/>
      </c>
      <c r="L1192" s="36"/>
      <c r="M1192" s="39" t="str">
        <f t="shared" si="74"/>
        <v/>
      </c>
      <c r="O1192" s="36"/>
      <c r="P1192" s="39" t="str">
        <f t="shared" si="75"/>
        <v/>
      </c>
    </row>
    <row r="1193" spans="6:16" x14ac:dyDescent="0.25">
      <c r="F1193" s="36"/>
      <c r="G1193" s="39" t="str">
        <f t="shared" si="72"/>
        <v/>
      </c>
      <c r="I1193" s="36"/>
      <c r="J1193" s="39" t="str">
        <f t="shared" si="73"/>
        <v/>
      </c>
      <c r="L1193" s="36"/>
      <c r="M1193" s="39" t="str">
        <f t="shared" si="74"/>
        <v/>
      </c>
      <c r="O1193" s="36"/>
      <c r="P1193" s="39" t="str">
        <f t="shared" si="75"/>
        <v/>
      </c>
    </row>
    <row r="1194" spans="6:16" x14ac:dyDescent="0.25">
      <c r="F1194" s="36"/>
      <c r="G1194" s="39" t="str">
        <f t="shared" si="72"/>
        <v/>
      </c>
      <c r="I1194" s="36"/>
      <c r="J1194" s="39" t="str">
        <f t="shared" si="73"/>
        <v/>
      </c>
      <c r="L1194" s="36"/>
      <c r="M1194" s="39" t="str">
        <f t="shared" si="74"/>
        <v/>
      </c>
      <c r="O1194" s="36"/>
      <c r="P1194" s="39" t="str">
        <f t="shared" si="75"/>
        <v/>
      </c>
    </row>
    <row r="1195" spans="6:16" x14ac:dyDescent="0.25">
      <c r="F1195" s="36"/>
      <c r="G1195" s="39" t="str">
        <f t="shared" si="72"/>
        <v/>
      </c>
      <c r="I1195" s="36"/>
      <c r="J1195" s="39" t="str">
        <f t="shared" si="73"/>
        <v/>
      </c>
      <c r="L1195" s="36"/>
      <c r="M1195" s="39" t="str">
        <f t="shared" si="74"/>
        <v/>
      </c>
      <c r="O1195" s="36"/>
      <c r="P1195" s="39" t="str">
        <f t="shared" si="75"/>
        <v/>
      </c>
    </row>
    <row r="1196" spans="6:16" x14ac:dyDescent="0.25">
      <c r="F1196" s="36"/>
      <c r="G1196" s="39" t="str">
        <f t="shared" si="72"/>
        <v/>
      </c>
      <c r="I1196" s="36"/>
      <c r="J1196" s="39" t="str">
        <f t="shared" si="73"/>
        <v/>
      </c>
      <c r="L1196" s="36"/>
      <c r="M1196" s="39" t="str">
        <f t="shared" si="74"/>
        <v/>
      </c>
      <c r="O1196" s="36"/>
      <c r="P1196" s="39" t="str">
        <f t="shared" si="75"/>
        <v/>
      </c>
    </row>
    <row r="1197" spans="6:16" x14ac:dyDescent="0.25">
      <c r="F1197" s="36"/>
      <c r="G1197" s="39" t="str">
        <f t="shared" si="72"/>
        <v/>
      </c>
      <c r="I1197" s="36"/>
      <c r="J1197" s="39" t="str">
        <f t="shared" si="73"/>
        <v/>
      </c>
      <c r="L1197" s="36"/>
      <c r="M1197" s="39" t="str">
        <f t="shared" si="74"/>
        <v/>
      </c>
      <c r="O1197" s="36"/>
      <c r="P1197" s="39" t="str">
        <f t="shared" si="75"/>
        <v/>
      </c>
    </row>
    <row r="1198" spans="6:16" x14ac:dyDescent="0.25">
      <c r="F1198" s="36"/>
      <c r="G1198" s="39" t="str">
        <f t="shared" si="72"/>
        <v/>
      </c>
      <c r="I1198" s="36"/>
      <c r="J1198" s="39" t="str">
        <f t="shared" si="73"/>
        <v/>
      </c>
      <c r="L1198" s="36"/>
      <c r="M1198" s="39" t="str">
        <f t="shared" si="74"/>
        <v/>
      </c>
      <c r="O1198" s="36"/>
      <c r="P1198" s="39" t="str">
        <f t="shared" si="75"/>
        <v/>
      </c>
    </row>
    <row r="1199" spans="6:16" x14ac:dyDescent="0.25">
      <c r="F1199" s="36"/>
      <c r="G1199" s="39" t="str">
        <f t="shared" si="72"/>
        <v/>
      </c>
      <c r="I1199" s="36"/>
      <c r="J1199" s="39" t="str">
        <f t="shared" si="73"/>
        <v/>
      </c>
      <c r="L1199" s="36"/>
      <c r="M1199" s="39" t="str">
        <f t="shared" si="74"/>
        <v/>
      </c>
      <c r="O1199" s="36"/>
      <c r="P1199" s="39" t="str">
        <f t="shared" si="75"/>
        <v/>
      </c>
    </row>
    <row r="1200" spans="6:16" x14ac:dyDescent="0.25">
      <c r="F1200" s="36"/>
      <c r="G1200" s="39" t="str">
        <f t="shared" si="72"/>
        <v/>
      </c>
      <c r="I1200" s="36"/>
      <c r="J1200" s="39" t="str">
        <f t="shared" si="73"/>
        <v/>
      </c>
      <c r="L1200" s="36"/>
      <c r="M1200" s="39" t="str">
        <f t="shared" si="74"/>
        <v/>
      </c>
      <c r="O1200" s="36"/>
      <c r="P1200" s="39" t="str">
        <f t="shared" si="75"/>
        <v/>
      </c>
    </row>
    <row r="1201" spans="6:16" x14ac:dyDescent="0.25">
      <c r="F1201" s="36"/>
      <c r="G1201" s="39" t="str">
        <f t="shared" si="72"/>
        <v/>
      </c>
      <c r="I1201" s="36"/>
      <c r="J1201" s="39" t="str">
        <f t="shared" si="73"/>
        <v/>
      </c>
      <c r="L1201" s="36"/>
      <c r="M1201" s="39" t="str">
        <f t="shared" si="74"/>
        <v/>
      </c>
      <c r="O1201" s="36"/>
      <c r="P1201" s="39" t="str">
        <f t="shared" si="75"/>
        <v/>
      </c>
    </row>
    <row r="1202" spans="6:16" x14ac:dyDescent="0.25">
      <c r="F1202" s="36"/>
      <c r="G1202" s="39" t="str">
        <f t="shared" si="72"/>
        <v/>
      </c>
      <c r="I1202" s="36"/>
      <c r="J1202" s="39" t="str">
        <f t="shared" si="73"/>
        <v/>
      </c>
      <c r="L1202" s="36"/>
      <c r="M1202" s="39" t="str">
        <f t="shared" si="74"/>
        <v/>
      </c>
      <c r="O1202" s="36"/>
      <c r="P1202" s="39" t="str">
        <f t="shared" si="75"/>
        <v/>
      </c>
    </row>
    <row r="1203" spans="6:16" x14ac:dyDescent="0.25">
      <c r="F1203" s="36"/>
      <c r="G1203" s="39" t="str">
        <f t="shared" si="72"/>
        <v/>
      </c>
      <c r="I1203" s="36"/>
      <c r="J1203" s="39" t="str">
        <f t="shared" si="73"/>
        <v/>
      </c>
      <c r="L1203" s="36"/>
      <c r="M1203" s="39" t="str">
        <f t="shared" si="74"/>
        <v/>
      </c>
      <c r="O1203" s="36"/>
      <c r="P1203" s="39" t="str">
        <f t="shared" si="75"/>
        <v/>
      </c>
    </row>
    <row r="1204" spans="6:16" x14ac:dyDescent="0.25">
      <c r="F1204" s="36"/>
      <c r="G1204" s="39" t="str">
        <f t="shared" si="72"/>
        <v/>
      </c>
      <c r="I1204" s="36"/>
      <c r="J1204" s="39" t="str">
        <f t="shared" si="73"/>
        <v/>
      </c>
      <c r="L1204" s="36"/>
      <c r="M1204" s="39" t="str">
        <f t="shared" si="74"/>
        <v/>
      </c>
      <c r="O1204" s="36"/>
      <c r="P1204" s="39" t="str">
        <f t="shared" si="75"/>
        <v/>
      </c>
    </row>
    <row r="1205" spans="6:16" x14ac:dyDescent="0.25">
      <c r="F1205" s="36"/>
      <c r="G1205" s="39" t="str">
        <f t="shared" si="72"/>
        <v/>
      </c>
      <c r="I1205" s="36"/>
      <c r="J1205" s="39" t="str">
        <f t="shared" si="73"/>
        <v/>
      </c>
      <c r="L1205" s="36"/>
      <c r="M1205" s="39" t="str">
        <f t="shared" si="74"/>
        <v/>
      </c>
      <c r="O1205" s="36"/>
      <c r="P1205" s="39" t="str">
        <f t="shared" si="75"/>
        <v/>
      </c>
    </row>
    <row r="1206" spans="6:16" x14ac:dyDescent="0.25">
      <c r="F1206" s="36"/>
      <c r="G1206" s="39" t="str">
        <f t="shared" si="72"/>
        <v/>
      </c>
      <c r="I1206" s="36"/>
      <c r="J1206" s="39" t="str">
        <f t="shared" si="73"/>
        <v/>
      </c>
      <c r="L1206" s="36"/>
      <c r="M1206" s="39" t="str">
        <f t="shared" si="74"/>
        <v/>
      </c>
      <c r="O1206" s="36"/>
      <c r="P1206" s="39" t="str">
        <f t="shared" si="75"/>
        <v/>
      </c>
    </row>
    <row r="1207" spans="6:16" x14ac:dyDescent="0.25">
      <c r="F1207" s="36"/>
      <c r="G1207" s="39" t="str">
        <f t="shared" si="72"/>
        <v/>
      </c>
      <c r="I1207" s="36"/>
      <c r="J1207" s="39" t="str">
        <f t="shared" si="73"/>
        <v/>
      </c>
      <c r="L1207" s="36"/>
      <c r="M1207" s="39" t="str">
        <f t="shared" si="74"/>
        <v/>
      </c>
      <c r="O1207" s="36"/>
      <c r="P1207" s="39" t="str">
        <f t="shared" si="75"/>
        <v/>
      </c>
    </row>
    <row r="1208" spans="6:16" x14ac:dyDescent="0.25">
      <c r="F1208" s="36"/>
      <c r="G1208" s="39" t="str">
        <f t="shared" si="72"/>
        <v/>
      </c>
      <c r="I1208" s="36"/>
      <c r="J1208" s="39" t="str">
        <f t="shared" si="73"/>
        <v/>
      </c>
      <c r="L1208" s="36"/>
      <c r="M1208" s="39" t="str">
        <f t="shared" si="74"/>
        <v/>
      </c>
      <c r="O1208" s="36"/>
      <c r="P1208" s="39" t="str">
        <f t="shared" si="75"/>
        <v/>
      </c>
    </row>
    <row r="1209" spans="6:16" x14ac:dyDescent="0.25">
      <c r="F1209" s="36"/>
      <c r="G1209" s="39" t="str">
        <f t="shared" si="72"/>
        <v/>
      </c>
      <c r="I1209" s="36"/>
      <c r="J1209" s="39" t="str">
        <f t="shared" si="73"/>
        <v/>
      </c>
      <c r="L1209" s="36"/>
      <c r="M1209" s="39" t="str">
        <f t="shared" si="74"/>
        <v/>
      </c>
      <c r="O1209" s="36"/>
      <c r="P1209" s="39" t="str">
        <f t="shared" si="75"/>
        <v/>
      </c>
    </row>
    <row r="1210" spans="6:16" x14ac:dyDescent="0.25">
      <c r="F1210" s="36"/>
      <c r="G1210" s="39" t="str">
        <f t="shared" si="72"/>
        <v/>
      </c>
      <c r="I1210" s="36"/>
      <c r="J1210" s="39" t="str">
        <f t="shared" si="73"/>
        <v/>
      </c>
      <c r="L1210" s="36"/>
      <c r="M1210" s="39" t="str">
        <f t="shared" si="74"/>
        <v/>
      </c>
      <c r="O1210" s="36"/>
      <c r="P1210" s="39" t="str">
        <f t="shared" si="75"/>
        <v/>
      </c>
    </row>
    <row r="1211" spans="6:16" x14ac:dyDescent="0.25">
      <c r="F1211" s="36"/>
      <c r="G1211" s="39" t="str">
        <f t="shared" si="72"/>
        <v/>
      </c>
      <c r="I1211" s="36"/>
      <c r="J1211" s="39" t="str">
        <f t="shared" si="73"/>
        <v/>
      </c>
      <c r="L1211" s="36"/>
      <c r="M1211" s="39" t="str">
        <f t="shared" si="74"/>
        <v/>
      </c>
      <c r="O1211" s="36"/>
      <c r="P1211" s="39" t="str">
        <f t="shared" si="75"/>
        <v/>
      </c>
    </row>
    <row r="1212" spans="6:16" x14ac:dyDescent="0.25">
      <c r="F1212" s="36"/>
      <c r="G1212" s="39" t="str">
        <f t="shared" si="72"/>
        <v/>
      </c>
      <c r="I1212" s="36"/>
      <c r="J1212" s="39" t="str">
        <f t="shared" si="73"/>
        <v/>
      </c>
      <c r="L1212" s="36"/>
      <c r="M1212" s="39" t="str">
        <f t="shared" si="74"/>
        <v/>
      </c>
      <c r="O1212" s="36"/>
      <c r="P1212" s="39" t="str">
        <f t="shared" si="75"/>
        <v/>
      </c>
    </row>
    <row r="1213" spans="6:16" x14ac:dyDescent="0.25">
      <c r="F1213" s="36"/>
      <c r="G1213" s="39" t="str">
        <f t="shared" si="72"/>
        <v/>
      </c>
      <c r="I1213" s="36"/>
      <c r="J1213" s="39" t="str">
        <f t="shared" si="73"/>
        <v/>
      </c>
      <c r="L1213" s="36"/>
      <c r="M1213" s="39" t="str">
        <f t="shared" si="74"/>
        <v/>
      </c>
      <c r="O1213" s="36"/>
      <c r="P1213" s="39" t="str">
        <f t="shared" si="75"/>
        <v/>
      </c>
    </row>
    <row r="1214" spans="6:16" x14ac:dyDescent="0.25">
      <c r="F1214" s="36"/>
      <c r="G1214" s="39" t="str">
        <f t="shared" si="72"/>
        <v/>
      </c>
      <c r="I1214" s="36"/>
      <c r="J1214" s="39" t="str">
        <f t="shared" si="73"/>
        <v/>
      </c>
      <c r="L1214" s="36"/>
      <c r="M1214" s="39" t="str">
        <f t="shared" si="74"/>
        <v/>
      </c>
      <c r="O1214" s="36"/>
      <c r="P1214" s="39" t="str">
        <f t="shared" si="75"/>
        <v/>
      </c>
    </row>
    <row r="1215" spans="6:16" x14ac:dyDescent="0.25">
      <c r="F1215" s="36"/>
      <c r="G1215" s="39" t="str">
        <f t="shared" si="72"/>
        <v/>
      </c>
      <c r="I1215" s="36"/>
      <c r="J1215" s="39" t="str">
        <f t="shared" si="73"/>
        <v/>
      </c>
      <c r="L1215" s="36"/>
      <c r="M1215" s="39" t="str">
        <f t="shared" si="74"/>
        <v/>
      </c>
      <c r="O1215" s="36"/>
      <c r="P1215" s="39" t="str">
        <f t="shared" si="75"/>
        <v/>
      </c>
    </row>
    <row r="1216" spans="6:16" x14ac:dyDescent="0.25">
      <c r="F1216" s="36"/>
      <c r="G1216" s="39" t="str">
        <f t="shared" si="72"/>
        <v/>
      </c>
      <c r="I1216" s="36"/>
      <c r="J1216" s="39" t="str">
        <f t="shared" si="73"/>
        <v/>
      </c>
      <c r="L1216" s="36"/>
      <c r="M1216" s="39" t="str">
        <f t="shared" si="74"/>
        <v/>
      </c>
      <c r="O1216" s="36"/>
      <c r="P1216" s="39" t="str">
        <f t="shared" si="75"/>
        <v/>
      </c>
    </row>
    <row r="1217" spans="6:16" x14ac:dyDescent="0.25">
      <c r="F1217" s="36"/>
      <c r="G1217" s="39" t="str">
        <f t="shared" si="72"/>
        <v/>
      </c>
      <c r="I1217" s="36"/>
      <c r="J1217" s="39" t="str">
        <f t="shared" si="73"/>
        <v/>
      </c>
      <c r="L1217" s="36"/>
      <c r="M1217" s="39" t="str">
        <f t="shared" si="74"/>
        <v/>
      </c>
      <c r="O1217" s="36"/>
      <c r="P1217" s="39" t="str">
        <f t="shared" si="75"/>
        <v/>
      </c>
    </row>
    <row r="1218" spans="6:16" x14ac:dyDescent="0.25">
      <c r="F1218" s="36"/>
      <c r="G1218" s="39" t="str">
        <f t="shared" si="72"/>
        <v/>
      </c>
      <c r="I1218" s="36"/>
      <c r="J1218" s="39" t="str">
        <f t="shared" si="73"/>
        <v/>
      </c>
      <c r="L1218" s="36"/>
      <c r="M1218" s="39" t="str">
        <f t="shared" si="74"/>
        <v/>
      </c>
      <c r="O1218" s="36"/>
      <c r="P1218" s="39" t="str">
        <f t="shared" si="75"/>
        <v/>
      </c>
    </row>
    <row r="1219" spans="6:16" x14ac:dyDescent="0.25">
      <c r="F1219" s="36"/>
      <c r="G1219" s="39" t="str">
        <f t="shared" si="72"/>
        <v/>
      </c>
      <c r="I1219" s="36"/>
      <c r="J1219" s="39" t="str">
        <f t="shared" si="73"/>
        <v/>
      </c>
      <c r="L1219" s="36"/>
      <c r="M1219" s="39" t="str">
        <f t="shared" si="74"/>
        <v/>
      </c>
      <c r="O1219" s="36"/>
      <c r="P1219" s="39" t="str">
        <f t="shared" si="75"/>
        <v/>
      </c>
    </row>
    <row r="1220" spans="6:16" x14ac:dyDescent="0.25">
      <c r="F1220" s="36"/>
      <c r="G1220" s="39" t="str">
        <f t="shared" si="72"/>
        <v/>
      </c>
      <c r="I1220" s="36"/>
      <c r="J1220" s="39" t="str">
        <f t="shared" si="73"/>
        <v/>
      </c>
      <c r="L1220" s="36"/>
      <c r="M1220" s="39" t="str">
        <f t="shared" si="74"/>
        <v/>
      </c>
      <c r="O1220" s="36"/>
      <c r="P1220" s="39" t="str">
        <f t="shared" si="75"/>
        <v/>
      </c>
    </row>
    <row r="1221" spans="6:16" x14ac:dyDescent="0.25">
      <c r="F1221" s="36"/>
      <c r="G1221" s="39" t="str">
        <f t="shared" si="72"/>
        <v/>
      </c>
      <c r="I1221" s="36"/>
      <c r="J1221" s="39" t="str">
        <f t="shared" si="73"/>
        <v/>
      </c>
      <c r="L1221" s="36"/>
      <c r="M1221" s="39" t="str">
        <f t="shared" si="74"/>
        <v/>
      </c>
      <c r="O1221" s="36"/>
      <c r="P1221" s="39" t="str">
        <f t="shared" si="75"/>
        <v/>
      </c>
    </row>
    <row r="1222" spans="6:16" x14ac:dyDescent="0.25">
      <c r="F1222" s="36"/>
      <c r="G1222" s="39" t="str">
        <f t="shared" si="72"/>
        <v/>
      </c>
      <c r="I1222" s="36"/>
      <c r="J1222" s="39" t="str">
        <f t="shared" si="73"/>
        <v/>
      </c>
      <c r="L1222" s="36"/>
      <c r="M1222" s="39" t="str">
        <f t="shared" si="74"/>
        <v/>
      </c>
      <c r="O1222" s="36"/>
      <c r="P1222" s="39" t="str">
        <f t="shared" si="75"/>
        <v/>
      </c>
    </row>
    <row r="1223" spans="6:16" x14ac:dyDescent="0.25">
      <c r="F1223" s="36"/>
      <c r="G1223" s="39" t="str">
        <f t="shared" si="72"/>
        <v/>
      </c>
      <c r="I1223" s="36"/>
      <c r="J1223" s="39" t="str">
        <f t="shared" si="73"/>
        <v/>
      </c>
      <c r="L1223" s="36"/>
      <c r="M1223" s="39" t="str">
        <f t="shared" si="74"/>
        <v/>
      </c>
      <c r="O1223" s="36"/>
      <c r="P1223" s="39" t="str">
        <f t="shared" si="75"/>
        <v/>
      </c>
    </row>
    <row r="1224" spans="6:16" x14ac:dyDescent="0.25">
      <c r="F1224" s="36"/>
      <c r="G1224" s="39" t="str">
        <f t="shared" si="72"/>
        <v/>
      </c>
      <c r="I1224" s="36"/>
      <c r="J1224" s="39" t="str">
        <f t="shared" si="73"/>
        <v/>
      </c>
      <c r="L1224" s="36"/>
      <c r="M1224" s="39" t="str">
        <f t="shared" si="74"/>
        <v/>
      </c>
      <c r="O1224" s="36"/>
      <c r="P1224" s="39" t="str">
        <f t="shared" si="75"/>
        <v/>
      </c>
    </row>
    <row r="1225" spans="6:16" x14ac:dyDescent="0.25">
      <c r="F1225" s="36"/>
      <c r="G1225" s="39" t="str">
        <f t="shared" si="72"/>
        <v/>
      </c>
      <c r="I1225" s="36"/>
      <c r="J1225" s="39" t="str">
        <f t="shared" si="73"/>
        <v/>
      </c>
      <c r="L1225" s="36"/>
      <c r="M1225" s="39" t="str">
        <f t="shared" si="74"/>
        <v/>
      </c>
      <c r="O1225" s="36"/>
      <c r="P1225" s="39" t="str">
        <f t="shared" si="75"/>
        <v/>
      </c>
    </row>
    <row r="1226" spans="6:16" x14ac:dyDescent="0.25">
      <c r="F1226" s="36"/>
      <c r="G1226" s="39" t="str">
        <f t="shared" si="72"/>
        <v/>
      </c>
      <c r="I1226" s="36"/>
      <c r="J1226" s="39" t="str">
        <f t="shared" si="73"/>
        <v/>
      </c>
      <c r="L1226" s="36"/>
      <c r="M1226" s="39" t="str">
        <f t="shared" si="74"/>
        <v/>
      </c>
      <c r="O1226" s="36"/>
      <c r="P1226" s="39" t="str">
        <f t="shared" si="75"/>
        <v/>
      </c>
    </row>
    <row r="1227" spans="6:16" x14ac:dyDescent="0.25">
      <c r="F1227" s="36"/>
      <c r="G1227" s="39" t="str">
        <f t="shared" si="72"/>
        <v/>
      </c>
      <c r="I1227" s="36"/>
      <c r="J1227" s="39" t="str">
        <f t="shared" si="73"/>
        <v/>
      </c>
      <c r="L1227" s="36"/>
      <c r="M1227" s="39" t="str">
        <f t="shared" si="74"/>
        <v/>
      </c>
      <c r="O1227" s="36"/>
      <c r="P1227" s="39" t="str">
        <f t="shared" si="75"/>
        <v/>
      </c>
    </row>
    <row r="1228" spans="6:16" x14ac:dyDescent="0.25">
      <c r="F1228" s="36"/>
      <c r="G1228" s="39" t="str">
        <f t="shared" si="72"/>
        <v/>
      </c>
      <c r="I1228" s="36"/>
      <c r="J1228" s="39" t="str">
        <f t="shared" si="73"/>
        <v/>
      </c>
      <c r="L1228" s="36"/>
      <c r="M1228" s="39" t="str">
        <f t="shared" si="74"/>
        <v/>
      </c>
      <c r="O1228" s="36"/>
      <c r="P1228" s="39" t="str">
        <f t="shared" si="75"/>
        <v/>
      </c>
    </row>
    <row r="1229" spans="6:16" x14ac:dyDescent="0.25">
      <c r="F1229" s="36"/>
      <c r="G1229" s="39" t="str">
        <f t="shared" si="72"/>
        <v/>
      </c>
      <c r="I1229" s="36"/>
      <c r="J1229" s="39" t="str">
        <f t="shared" si="73"/>
        <v/>
      </c>
      <c r="L1229" s="36"/>
      <c r="M1229" s="39" t="str">
        <f t="shared" si="74"/>
        <v/>
      </c>
      <c r="O1229" s="36"/>
      <c r="P1229" s="39" t="str">
        <f t="shared" si="75"/>
        <v/>
      </c>
    </row>
    <row r="1230" spans="6:16" x14ac:dyDescent="0.25">
      <c r="F1230" s="36"/>
      <c r="G1230" s="39" t="str">
        <f t="shared" si="72"/>
        <v/>
      </c>
      <c r="I1230" s="36"/>
      <c r="J1230" s="39" t="str">
        <f t="shared" si="73"/>
        <v/>
      </c>
      <c r="L1230" s="36"/>
      <c r="M1230" s="39" t="str">
        <f t="shared" si="74"/>
        <v/>
      </c>
      <c r="O1230" s="36"/>
      <c r="P1230" s="39" t="str">
        <f t="shared" si="75"/>
        <v/>
      </c>
    </row>
    <row r="1231" spans="6:16" x14ac:dyDescent="0.25">
      <c r="F1231" s="36"/>
      <c r="G1231" s="39" t="str">
        <f t="shared" ref="G1231:G1294" si="76">IF(F1231="","",F1231*0.04)</f>
        <v/>
      </c>
      <c r="I1231" s="36"/>
      <c r="J1231" s="39" t="str">
        <f t="shared" ref="J1231:J1294" si="77">IF(I1231="","",I1231*0.04)</f>
        <v/>
      </c>
      <c r="L1231" s="36"/>
      <c r="M1231" s="39" t="str">
        <f t="shared" ref="M1231:M1294" si="78">IF(L1231="","",L1231*0.04)</f>
        <v/>
      </c>
      <c r="O1231" s="36"/>
      <c r="P1231" s="39" t="str">
        <f t="shared" ref="P1231:P1294" si="79">IF(O1231="","",O1231*0.04)</f>
        <v/>
      </c>
    </row>
    <row r="1232" spans="6:16" x14ac:dyDescent="0.25">
      <c r="F1232" s="36"/>
      <c r="G1232" s="39" t="str">
        <f t="shared" si="76"/>
        <v/>
      </c>
      <c r="I1232" s="36"/>
      <c r="J1232" s="39" t="str">
        <f t="shared" si="77"/>
        <v/>
      </c>
      <c r="L1232" s="36"/>
      <c r="M1232" s="39" t="str">
        <f t="shared" si="78"/>
        <v/>
      </c>
      <c r="O1232" s="36"/>
      <c r="P1232" s="39" t="str">
        <f t="shared" si="79"/>
        <v/>
      </c>
    </row>
    <row r="1233" spans="6:16" x14ac:dyDescent="0.25">
      <c r="F1233" s="36"/>
      <c r="G1233" s="39" t="str">
        <f t="shared" si="76"/>
        <v/>
      </c>
      <c r="I1233" s="36"/>
      <c r="J1233" s="39" t="str">
        <f t="shared" si="77"/>
        <v/>
      </c>
      <c r="L1233" s="36"/>
      <c r="M1233" s="39" t="str">
        <f t="shared" si="78"/>
        <v/>
      </c>
      <c r="O1233" s="36"/>
      <c r="P1233" s="39" t="str">
        <f t="shared" si="79"/>
        <v/>
      </c>
    </row>
    <row r="1234" spans="6:16" x14ac:dyDescent="0.25">
      <c r="F1234" s="36"/>
      <c r="G1234" s="39" t="str">
        <f t="shared" si="76"/>
        <v/>
      </c>
      <c r="I1234" s="36"/>
      <c r="J1234" s="39" t="str">
        <f t="shared" si="77"/>
        <v/>
      </c>
      <c r="L1234" s="36"/>
      <c r="M1234" s="39" t="str">
        <f t="shared" si="78"/>
        <v/>
      </c>
      <c r="O1234" s="36"/>
      <c r="P1234" s="39" t="str">
        <f t="shared" si="79"/>
        <v/>
      </c>
    </row>
    <row r="1235" spans="6:16" x14ac:dyDescent="0.25">
      <c r="F1235" s="36"/>
      <c r="G1235" s="39" t="str">
        <f t="shared" si="76"/>
        <v/>
      </c>
      <c r="I1235" s="36"/>
      <c r="J1235" s="39" t="str">
        <f t="shared" si="77"/>
        <v/>
      </c>
      <c r="L1235" s="36"/>
      <c r="M1235" s="39" t="str">
        <f t="shared" si="78"/>
        <v/>
      </c>
      <c r="O1235" s="36"/>
      <c r="P1235" s="39" t="str">
        <f t="shared" si="79"/>
        <v/>
      </c>
    </row>
    <row r="1236" spans="6:16" x14ac:dyDescent="0.25">
      <c r="F1236" s="36"/>
      <c r="G1236" s="39" t="str">
        <f t="shared" si="76"/>
        <v/>
      </c>
      <c r="I1236" s="36"/>
      <c r="J1236" s="39" t="str">
        <f t="shared" si="77"/>
        <v/>
      </c>
      <c r="L1236" s="36"/>
      <c r="M1236" s="39" t="str">
        <f t="shared" si="78"/>
        <v/>
      </c>
      <c r="O1236" s="36"/>
      <c r="P1236" s="39" t="str">
        <f t="shared" si="79"/>
        <v/>
      </c>
    </row>
    <row r="1237" spans="6:16" x14ac:dyDescent="0.25">
      <c r="F1237" s="36"/>
      <c r="G1237" s="39" t="str">
        <f t="shared" si="76"/>
        <v/>
      </c>
      <c r="I1237" s="36"/>
      <c r="J1237" s="39" t="str">
        <f t="shared" si="77"/>
        <v/>
      </c>
      <c r="L1237" s="36"/>
      <c r="M1237" s="39" t="str">
        <f t="shared" si="78"/>
        <v/>
      </c>
      <c r="O1237" s="36"/>
      <c r="P1237" s="39" t="str">
        <f t="shared" si="79"/>
        <v/>
      </c>
    </row>
    <row r="1238" spans="6:16" x14ac:dyDescent="0.25">
      <c r="F1238" s="36"/>
      <c r="G1238" s="39" t="str">
        <f t="shared" si="76"/>
        <v/>
      </c>
      <c r="I1238" s="36"/>
      <c r="J1238" s="39" t="str">
        <f t="shared" si="77"/>
        <v/>
      </c>
      <c r="L1238" s="36"/>
      <c r="M1238" s="39" t="str">
        <f t="shared" si="78"/>
        <v/>
      </c>
      <c r="O1238" s="36"/>
      <c r="P1238" s="39" t="str">
        <f t="shared" si="79"/>
        <v/>
      </c>
    </row>
    <row r="1239" spans="6:16" x14ac:dyDescent="0.25">
      <c r="F1239" s="36"/>
      <c r="G1239" s="39" t="str">
        <f t="shared" si="76"/>
        <v/>
      </c>
      <c r="I1239" s="36"/>
      <c r="J1239" s="39" t="str">
        <f t="shared" si="77"/>
        <v/>
      </c>
      <c r="L1239" s="36"/>
      <c r="M1239" s="39" t="str">
        <f t="shared" si="78"/>
        <v/>
      </c>
      <c r="O1239" s="36"/>
      <c r="P1239" s="39" t="str">
        <f t="shared" si="79"/>
        <v/>
      </c>
    </row>
    <row r="1240" spans="6:16" x14ac:dyDescent="0.25">
      <c r="F1240" s="36"/>
      <c r="G1240" s="39" t="str">
        <f t="shared" si="76"/>
        <v/>
      </c>
      <c r="I1240" s="36"/>
      <c r="J1240" s="39" t="str">
        <f t="shared" si="77"/>
        <v/>
      </c>
      <c r="L1240" s="36"/>
      <c r="M1240" s="39" t="str">
        <f t="shared" si="78"/>
        <v/>
      </c>
      <c r="O1240" s="36"/>
      <c r="P1240" s="39" t="str">
        <f t="shared" si="79"/>
        <v/>
      </c>
    </row>
    <row r="1241" spans="6:16" x14ac:dyDescent="0.25">
      <c r="F1241" s="36"/>
      <c r="G1241" s="39" t="str">
        <f t="shared" si="76"/>
        <v/>
      </c>
      <c r="I1241" s="36"/>
      <c r="J1241" s="39" t="str">
        <f t="shared" si="77"/>
        <v/>
      </c>
      <c r="L1241" s="36"/>
      <c r="M1241" s="39" t="str">
        <f t="shared" si="78"/>
        <v/>
      </c>
      <c r="O1241" s="36"/>
      <c r="P1241" s="39" t="str">
        <f t="shared" si="79"/>
        <v/>
      </c>
    </row>
    <row r="1242" spans="6:16" x14ac:dyDescent="0.25">
      <c r="F1242" s="36"/>
      <c r="G1242" s="39" t="str">
        <f t="shared" si="76"/>
        <v/>
      </c>
      <c r="I1242" s="36"/>
      <c r="J1242" s="39" t="str">
        <f t="shared" si="77"/>
        <v/>
      </c>
      <c r="L1242" s="36"/>
      <c r="M1242" s="39" t="str">
        <f t="shared" si="78"/>
        <v/>
      </c>
      <c r="O1242" s="36"/>
      <c r="P1242" s="39" t="str">
        <f t="shared" si="79"/>
        <v/>
      </c>
    </row>
    <row r="1243" spans="6:16" x14ac:dyDescent="0.25">
      <c r="F1243" s="36"/>
      <c r="G1243" s="39" t="str">
        <f t="shared" si="76"/>
        <v/>
      </c>
      <c r="I1243" s="36"/>
      <c r="J1243" s="39" t="str">
        <f t="shared" si="77"/>
        <v/>
      </c>
      <c r="L1243" s="36"/>
      <c r="M1243" s="39" t="str">
        <f t="shared" si="78"/>
        <v/>
      </c>
      <c r="O1243" s="36"/>
      <c r="P1243" s="39" t="str">
        <f t="shared" si="79"/>
        <v/>
      </c>
    </row>
    <row r="1244" spans="6:16" x14ac:dyDescent="0.25">
      <c r="F1244" s="36"/>
      <c r="G1244" s="39" t="str">
        <f t="shared" si="76"/>
        <v/>
      </c>
      <c r="I1244" s="36"/>
      <c r="J1244" s="39" t="str">
        <f t="shared" si="77"/>
        <v/>
      </c>
      <c r="L1244" s="36"/>
      <c r="M1244" s="39" t="str">
        <f t="shared" si="78"/>
        <v/>
      </c>
      <c r="O1244" s="36"/>
      <c r="P1244" s="39" t="str">
        <f t="shared" si="79"/>
        <v/>
      </c>
    </row>
    <row r="1245" spans="6:16" x14ac:dyDescent="0.25">
      <c r="F1245" s="36"/>
      <c r="G1245" s="39" t="str">
        <f t="shared" si="76"/>
        <v/>
      </c>
      <c r="I1245" s="36"/>
      <c r="J1245" s="39" t="str">
        <f t="shared" si="77"/>
        <v/>
      </c>
      <c r="L1245" s="36"/>
      <c r="M1245" s="39" t="str">
        <f t="shared" si="78"/>
        <v/>
      </c>
      <c r="O1245" s="36"/>
      <c r="P1245" s="39" t="str">
        <f t="shared" si="79"/>
        <v/>
      </c>
    </row>
    <row r="1246" spans="6:16" x14ac:dyDescent="0.25">
      <c r="F1246" s="36"/>
      <c r="G1246" s="39" t="str">
        <f t="shared" si="76"/>
        <v/>
      </c>
      <c r="I1246" s="36"/>
      <c r="J1246" s="39" t="str">
        <f t="shared" si="77"/>
        <v/>
      </c>
      <c r="L1246" s="36"/>
      <c r="M1246" s="39" t="str">
        <f t="shared" si="78"/>
        <v/>
      </c>
      <c r="O1246" s="36"/>
      <c r="P1246" s="39" t="str">
        <f t="shared" si="79"/>
        <v/>
      </c>
    </row>
    <row r="1247" spans="6:16" x14ac:dyDescent="0.25">
      <c r="F1247" s="36"/>
      <c r="G1247" s="39" t="str">
        <f t="shared" si="76"/>
        <v/>
      </c>
      <c r="I1247" s="36"/>
      <c r="J1247" s="39" t="str">
        <f t="shared" si="77"/>
        <v/>
      </c>
      <c r="L1247" s="36"/>
      <c r="M1247" s="39" t="str">
        <f t="shared" si="78"/>
        <v/>
      </c>
      <c r="O1247" s="36"/>
      <c r="P1247" s="39" t="str">
        <f t="shared" si="79"/>
        <v/>
      </c>
    </row>
    <row r="1248" spans="6:16" x14ac:dyDescent="0.25">
      <c r="F1248" s="36"/>
      <c r="G1248" s="39" t="str">
        <f t="shared" si="76"/>
        <v/>
      </c>
      <c r="I1248" s="36"/>
      <c r="J1248" s="39" t="str">
        <f t="shared" si="77"/>
        <v/>
      </c>
      <c r="L1248" s="36"/>
      <c r="M1248" s="39" t="str">
        <f t="shared" si="78"/>
        <v/>
      </c>
      <c r="O1248" s="36"/>
      <c r="P1248" s="39" t="str">
        <f t="shared" si="79"/>
        <v/>
      </c>
    </row>
    <row r="1249" spans="6:16" x14ac:dyDescent="0.25">
      <c r="F1249" s="36"/>
      <c r="G1249" s="39" t="str">
        <f t="shared" si="76"/>
        <v/>
      </c>
      <c r="I1249" s="36"/>
      <c r="J1249" s="39" t="str">
        <f t="shared" si="77"/>
        <v/>
      </c>
      <c r="L1249" s="36"/>
      <c r="M1249" s="39" t="str">
        <f t="shared" si="78"/>
        <v/>
      </c>
      <c r="O1249" s="36"/>
      <c r="P1249" s="39" t="str">
        <f t="shared" si="79"/>
        <v/>
      </c>
    </row>
    <row r="1250" spans="6:16" x14ac:dyDescent="0.25">
      <c r="F1250" s="36"/>
      <c r="G1250" s="39" t="str">
        <f t="shared" si="76"/>
        <v/>
      </c>
      <c r="I1250" s="36"/>
      <c r="J1250" s="39" t="str">
        <f t="shared" si="77"/>
        <v/>
      </c>
      <c r="L1250" s="36"/>
      <c r="M1250" s="39" t="str">
        <f t="shared" si="78"/>
        <v/>
      </c>
      <c r="O1250" s="36"/>
      <c r="P1250" s="39" t="str">
        <f t="shared" si="79"/>
        <v/>
      </c>
    </row>
    <row r="1251" spans="6:16" x14ac:dyDescent="0.25">
      <c r="F1251" s="36"/>
      <c r="G1251" s="39" t="str">
        <f t="shared" si="76"/>
        <v/>
      </c>
      <c r="I1251" s="36"/>
      <c r="J1251" s="39" t="str">
        <f t="shared" si="77"/>
        <v/>
      </c>
      <c r="L1251" s="36"/>
      <c r="M1251" s="39" t="str">
        <f t="shared" si="78"/>
        <v/>
      </c>
      <c r="O1251" s="36"/>
      <c r="P1251" s="39" t="str">
        <f t="shared" si="79"/>
        <v/>
      </c>
    </row>
    <row r="1252" spans="6:16" x14ac:dyDescent="0.25">
      <c r="F1252" s="36"/>
      <c r="G1252" s="39" t="str">
        <f t="shared" si="76"/>
        <v/>
      </c>
      <c r="I1252" s="36"/>
      <c r="J1252" s="39" t="str">
        <f t="shared" si="77"/>
        <v/>
      </c>
      <c r="L1252" s="36"/>
      <c r="M1252" s="39" t="str">
        <f t="shared" si="78"/>
        <v/>
      </c>
      <c r="O1252" s="36"/>
      <c r="P1252" s="39" t="str">
        <f t="shared" si="79"/>
        <v/>
      </c>
    </row>
    <row r="1253" spans="6:16" x14ac:dyDescent="0.25">
      <c r="F1253" s="36"/>
      <c r="G1253" s="39" t="str">
        <f t="shared" si="76"/>
        <v/>
      </c>
      <c r="I1253" s="36"/>
      <c r="J1253" s="39" t="str">
        <f t="shared" si="77"/>
        <v/>
      </c>
      <c r="L1253" s="36"/>
      <c r="M1253" s="39" t="str">
        <f t="shared" si="78"/>
        <v/>
      </c>
      <c r="O1253" s="36"/>
      <c r="P1253" s="39" t="str">
        <f t="shared" si="79"/>
        <v/>
      </c>
    </row>
    <row r="1254" spans="6:16" x14ac:dyDescent="0.25">
      <c r="F1254" s="36"/>
      <c r="G1254" s="39" t="str">
        <f t="shared" si="76"/>
        <v/>
      </c>
      <c r="I1254" s="36"/>
      <c r="J1254" s="39" t="str">
        <f t="shared" si="77"/>
        <v/>
      </c>
      <c r="L1254" s="36"/>
      <c r="M1254" s="39" t="str">
        <f t="shared" si="78"/>
        <v/>
      </c>
      <c r="O1254" s="36"/>
      <c r="P1254" s="39" t="str">
        <f t="shared" si="79"/>
        <v/>
      </c>
    </row>
    <row r="1255" spans="6:16" x14ac:dyDescent="0.25">
      <c r="F1255" s="36"/>
      <c r="G1255" s="39" t="str">
        <f t="shared" si="76"/>
        <v/>
      </c>
      <c r="I1255" s="36"/>
      <c r="J1255" s="39" t="str">
        <f t="shared" si="77"/>
        <v/>
      </c>
      <c r="L1255" s="36"/>
      <c r="M1255" s="39" t="str">
        <f t="shared" si="78"/>
        <v/>
      </c>
      <c r="O1255" s="36"/>
      <c r="P1255" s="39" t="str">
        <f t="shared" si="79"/>
        <v/>
      </c>
    </row>
    <row r="1256" spans="6:16" x14ac:dyDescent="0.25">
      <c r="F1256" s="36"/>
      <c r="G1256" s="39" t="str">
        <f t="shared" si="76"/>
        <v/>
      </c>
      <c r="I1256" s="36"/>
      <c r="J1256" s="39" t="str">
        <f t="shared" si="77"/>
        <v/>
      </c>
      <c r="L1256" s="36"/>
      <c r="M1256" s="39" t="str">
        <f t="shared" si="78"/>
        <v/>
      </c>
      <c r="O1256" s="36"/>
      <c r="P1256" s="39" t="str">
        <f t="shared" si="79"/>
        <v/>
      </c>
    </row>
    <row r="1257" spans="6:16" x14ac:dyDescent="0.25">
      <c r="F1257" s="36"/>
      <c r="G1257" s="39" t="str">
        <f t="shared" si="76"/>
        <v/>
      </c>
      <c r="I1257" s="36"/>
      <c r="J1257" s="39" t="str">
        <f t="shared" si="77"/>
        <v/>
      </c>
      <c r="L1257" s="36"/>
      <c r="M1257" s="39" t="str">
        <f t="shared" si="78"/>
        <v/>
      </c>
      <c r="O1257" s="36"/>
      <c r="P1257" s="39" t="str">
        <f t="shared" si="79"/>
        <v/>
      </c>
    </row>
    <row r="1258" spans="6:16" x14ac:dyDescent="0.25">
      <c r="F1258" s="36"/>
      <c r="G1258" s="39" t="str">
        <f t="shared" si="76"/>
        <v/>
      </c>
      <c r="I1258" s="36"/>
      <c r="J1258" s="39" t="str">
        <f t="shared" si="77"/>
        <v/>
      </c>
      <c r="L1258" s="36"/>
      <c r="M1258" s="39" t="str">
        <f t="shared" si="78"/>
        <v/>
      </c>
      <c r="O1258" s="36"/>
      <c r="P1258" s="39" t="str">
        <f t="shared" si="79"/>
        <v/>
      </c>
    </row>
    <row r="1259" spans="6:16" x14ac:dyDescent="0.25">
      <c r="F1259" s="36"/>
      <c r="G1259" s="39" t="str">
        <f t="shared" si="76"/>
        <v/>
      </c>
      <c r="I1259" s="36"/>
      <c r="J1259" s="39" t="str">
        <f t="shared" si="77"/>
        <v/>
      </c>
      <c r="L1259" s="36"/>
      <c r="M1259" s="39" t="str">
        <f t="shared" si="78"/>
        <v/>
      </c>
      <c r="O1259" s="36"/>
      <c r="P1259" s="39" t="str">
        <f t="shared" si="79"/>
        <v/>
      </c>
    </row>
    <row r="1260" spans="6:16" x14ac:dyDescent="0.25">
      <c r="F1260" s="36"/>
      <c r="G1260" s="39" t="str">
        <f t="shared" si="76"/>
        <v/>
      </c>
      <c r="I1260" s="36"/>
      <c r="J1260" s="39" t="str">
        <f t="shared" si="77"/>
        <v/>
      </c>
      <c r="L1260" s="36"/>
      <c r="M1260" s="39" t="str">
        <f t="shared" si="78"/>
        <v/>
      </c>
      <c r="O1260" s="36"/>
      <c r="P1260" s="39" t="str">
        <f t="shared" si="79"/>
        <v/>
      </c>
    </row>
    <row r="1261" spans="6:16" x14ac:dyDescent="0.25">
      <c r="F1261" s="36"/>
      <c r="G1261" s="39" t="str">
        <f t="shared" si="76"/>
        <v/>
      </c>
      <c r="I1261" s="36"/>
      <c r="J1261" s="39" t="str">
        <f t="shared" si="77"/>
        <v/>
      </c>
      <c r="L1261" s="36"/>
      <c r="M1261" s="39" t="str">
        <f t="shared" si="78"/>
        <v/>
      </c>
      <c r="O1261" s="36"/>
      <c r="P1261" s="39" t="str">
        <f t="shared" si="79"/>
        <v/>
      </c>
    </row>
    <row r="1262" spans="6:16" x14ac:dyDescent="0.25">
      <c r="F1262" s="36"/>
      <c r="G1262" s="39" t="str">
        <f t="shared" si="76"/>
        <v/>
      </c>
      <c r="I1262" s="36"/>
      <c r="J1262" s="39" t="str">
        <f t="shared" si="77"/>
        <v/>
      </c>
      <c r="L1262" s="36"/>
      <c r="M1262" s="39" t="str">
        <f t="shared" si="78"/>
        <v/>
      </c>
      <c r="O1262" s="36"/>
      <c r="P1262" s="39" t="str">
        <f t="shared" si="79"/>
        <v/>
      </c>
    </row>
    <row r="1263" spans="6:16" x14ac:dyDescent="0.25">
      <c r="F1263" s="36"/>
      <c r="G1263" s="39" t="str">
        <f t="shared" si="76"/>
        <v/>
      </c>
      <c r="I1263" s="36"/>
      <c r="J1263" s="39" t="str">
        <f t="shared" si="77"/>
        <v/>
      </c>
      <c r="L1263" s="36"/>
      <c r="M1263" s="39" t="str">
        <f t="shared" si="78"/>
        <v/>
      </c>
      <c r="O1263" s="36"/>
      <c r="P1263" s="39" t="str">
        <f t="shared" si="79"/>
        <v/>
      </c>
    </row>
    <row r="1264" spans="6:16" x14ac:dyDescent="0.25">
      <c r="F1264" s="36"/>
      <c r="G1264" s="39" t="str">
        <f t="shared" si="76"/>
        <v/>
      </c>
      <c r="I1264" s="36"/>
      <c r="J1264" s="39" t="str">
        <f t="shared" si="77"/>
        <v/>
      </c>
      <c r="L1264" s="36"/>
      <c r="M1264" s="39" t="str">
        <f t="shared" si="78"/>
        <v/>
      </c>
      <c r="O1264" s="36"/>
      <c r="P1264" s="39" t="str">
        <f t="shared" si="79"/>
        <v/>
      </c>
    </row>
    <row r="1265" spans="6:16" x14ac:dyDescent="0.25">
      <c r="F1265" s="36"/>
      <c r="G1265" s="39" t="str">
        <f t="shared" si="76"/>
        <v/>
      </c>
      <c r="I1265" s="36"/>
      <c r="J1265" s="39" t="str">
        <f t="shared" si="77"/>
        <v/>
      </c>
      <c r="L1265" s="36"/>
      <c r="M1265" s="39" t="str">
        <f t="shared" si="78"/>
        <v/>
      </c>
      <c r="O1265" s="36"/>
      <c r="P1265" s="39" t="str">
        <f t="shared" si="79"/>
        <v/>
      </c>
    </row>
    <row r="1266" spans="6:16" x14ac:dyDescent="0.25">
      <c r="F1266" s="36"/>
      <c r="G1266" s="39" t="str">
        <f t="shared" si="76"/>
        <v/>
      </c>
      <c r="I1266" s="36"/>
      <c r="J1266" s="39" t="str">
        <f t="shared" si="77"/>
        <v/>
      </c>
      <c r="L1266" s="36"/>
      <c r="M1266" s="39" t="str">
        <f t="shared" si="78"/>
        <v/>
      </c>
      <c r="O1266" s="36"/>
      <c r="P1266" s="39" t="str">
        <f t="shared" si="79"/>
        <v/>
      </c>
    </row>
    <row r="1267" spans="6:16" x14ac:dyDescent="0.25">
      <c r="F1267" s="36"/>
      <c r="G1267" s="39" t="str">
        <f t="shared" si="76"/>
        <v/>
      </c>
      <c r="I1267" s="36"/>
      <c r="J1267" s="39" t="str">
        <f t="shared" si="77"/>
        <v/>
      </c>
      <c r="L1267" s="36"/>
      <c r="M1267" s="39" t="str">
        <f t="shared" si="78"/>
        <v/>
      </c>
      <c r="O1267" s="36"/>
      <c r="P1267" s="39" t="str">
        <f t="shared" si="79"/>
        <v/>
      </c>
    </row>
    <row r="1268" spans="6:16" x14ac:dyDescent="0.25">
      <c r="F1268" s="36"/>
      <c r="G1268" s="39" t="str">
        <f t="shared" si="76"/>
        <v/>
      </c>
      <c r="I1268" s="36"/>
      <c r="J1268" s="39" t="str">
        <f t="shared" si="77"/>
        <v/>
      </c>
      <c r="L1268" s="36"/>
      <c r="M1268" s="39" t="str">
        <f t="shared" si="78"/>
        <v/>
      </c>
      <c r="O1268" s="36"/>
      <c r="P1268" s="39" t="str">
        <f t="shared" si="79"/>
        <v/>
      </c>
    </row>
    <row r="1269" spans="6:16" x14ac:dyDescent="0.25">
      <c r="F1269" s="36"/>
      <c r="G1269" s="39" t="str">
        <f t="shared" si="76"/>
        <v/>
      </c>
      <c r="I1269" s="36"/>
      <c r="J1269" s="39" t="str">
        <f t="shared" si="77"/>
        <v/>
      </c>
      <c r="L1269" s="36"/>
      <c r="M1269" s="39" t="str">
        <f t="shared" si="78"/>
        <v/>
      </c>
      <c r="O1269" s="36"/>
      <c r="P1269" s="39" t="str">
        <f t="shared" si="79"/>
        <v/>
      </c>
    </row>
    <row r="1270" spans="6:16" x14ac:dyDescent="0.25">
      <c r="F1270" s="36"/>
      <c r="G1270" s="39" t="str">
        <f t="shared" si="76"/>
        <v/>
      </c>
      <c r="I1270" s="36"/>
      <c r="J1270" s="39" t="str">
        <f t="shared" si="77"/>
        <v/>
      </c>
      <c r="L1270" s="36"/>
      <c r="M1270" s="39" t="str">
        <f t="shared" si="78"/>
        <v/>
      </c>
      <c r="O1270" s="36"/>
      <c r="P1270" s="39" t="str">
        <f t="shared" si="79"/>
        <v/>
      </c>
    </row>
    <row r="1271" spans="6:16" x14ac:dyDescent="0.25">
      <c r="F1271" s="36"/>
      <c r="G1271" s="39" t="str">
        <f t="shared" si="76"/>
        <v/>
      </c>
      <c r="I1271" s="36"/>
      <c r="J1271" s="39" t="str">
        <f t="shared" si="77"/>
        <v/>
      </c>
      <c r="L1271" s="36"/>
      <c r="M1271" s="39" t="str">
        <f t="shared" si="78"/>
        <v/>
      </c>
      <c r="O1271" s="36"/>
      <c r="P1271" s="39" t="str">
        <f t="shared" si="79"/>
        <v/>
      </c>
    </row>
    <row r="1272" spans="6:16" x14ac:dyDescent="0.25">
      <c r="F1272" s="36"/>
      <c r="G1272" s="39" t="str">
        <f t="shared" si="76"/>
        <v/>
      </c>
      <c r="I1272" s="36"/>
      <c r="J1272" s="39" t="str">
        <f t="shared" si="77"/>
        <v/>
      </c>
      <c r="L1272" s="36"/>
      <c r="M1272" s="39" t="str">
        <f t="shared" si="78"/>
        <v/>
      </c>
      <c r="O1272" s="36"/>
      <c r="P1272" s="39" t="str">
        <f t="shared" si="79"/>
        <v/>
      </c>
    </row>
    <row r="1273" spans="6:16" x14ac:dyDescent="0.25">
      <c r="F1273" s="36"/>
      <c r="G1273" s="39" t="str">
        <f t="shared" si="76"/>
        <v/>
      </c>
      <c r="I1273" s="36"/>
      <c r="J1273" s="39" t="str">
        <f t="shared" si="77"/>
        <v/>
      </c>
      <c r="L1273" s="36"/>
      <c r="M1273" s="39" t="str">
        <f t="shared" si="78"/>
        <v/>
      </c>
      <c r="O1273" s="36"/>
      <c r="P1273" s="39" t="str">
        <f t="shared" si="79"/>
        <v/>
      </c>
    </row>
    <row r="1274" spans="6:16" x14ac:dyDescent="0.25">
      <c r="F1274" s="36"/>
      <c r="G1274" s="39" t="str">
        <f t="shared" si="76"/>
        <v/>
      </c>
      <c r="I1274" s="36"/>
      <c r="J1274" s="39" t="str">
        <f t="shared" si="77"/>
        <v/>
      </c>
      <c r="L1274" s="36"/>
      <c r="M1274" s="39" t="str">
        <f t="shared" si="78"/>
        <v/>
      </c>
      <c r="O1274" s="36"/>
      <c r="P1274" s="39" t="str">
        <f t="shared" si="79"/>
        <v/>
      </c>
    </row>
    <row r="1275" spans="6:16" x14ac:dyDescent="0.25">
      <c r="F1275" s="36"/>
      <c r="G1275" s="39" t="str">
        <f t="shared" si="76"/>
        <v/>
      </c>
      <c r="I1275" s="36"/>
      <c r="J1275" s="39" t="str">
        <f t="shared" si="77"/>
        <v/>
      </c>
      <c r="L1275" s="36"/>
      <c r="M1275" s="39" t="str">
        <f t="shared" si="78"/>
        <v/>
      </c>
      <c r="O1275" s="36"/>
      <c r="P1275" s="39" t="str">
        <f t="shared" si="79"/>
        <v/>
      </c>
    </row>
    <row r="1276" spans="6:16" x14ac:dyDescent="0.25">
      <c r="F1276" s="36"/>
      <c r="G1276" s="39" t="str">
        <f t="shared" si="76"/>
        <v/>
      </c>
      <c r="I1276" s="36"/>
      <c r="J1276" s="39" t="str">
        <f t="shared" si="77"/>
        <v/>
      </c>
      <c r="L1276" s="36"/>
      <c r="M1276" s="39" t="str">
        <f t="shared" si="78"/>
        <v/>
      </c>
      <c r="O1276" s="36"/>
      <c r="P1276" s="39" t="str">
        <f t="shared" si="79"/>
        <v/>
      </c>
    </row>
    <row r="1277" spans="6:16" x14ac:dyDescent="0.25">
      <c r="F1277" s="36"/>
      <c r="G1277" s="39" t="str">
        <f t="shared" si="76"/>
        <v/>
      </c>
      <c r="I1277" s="36"/>
      <c r="J1277" s="39" t="str">
        <f t="shared" si="77"/>
        <v/>
      </c>
      <c r="L1277" s="36"/>
      <c r="M1277" s="39" t="str">
        <f t="shared" si="78"/>
        <v/>
      </c>
      <c r="O1277" s="36"/>
      <c r="P1277" s="39" t="str">
        <f t="shared" si="79"/>
        <v/>
      </c>
    </row>
    <row r="1278" spans="6:16" x14ac:dyDescent="0.25">
      <c r="F1278" s="36"/>
      <c r="G1278" s="39" t="str">
        <f t="shared" si="76"/>
        <v/>
      </c>
      <c r="I1278" s="36"/>
      <c r="J1278" s="39" t="str">
        <f t="shared" si="77"/>
        <v/>
      </c>
      <c r="L1278" s="36"/>
      <c r="M1278" s="39" t="str">
        <f t="shared" si="78"/>
        <v/>
      </c>
      <c r="O1278" s="36"/>
      <c r="P1278" s="39" t="str">
        <f t="shared" si="79"/>
        <v/>
      </c>
    </row>
    <row r="1279" spans="6:16" x14ac:dyDescent="0.25">
      <c r="F1279" s="36"/>
      <c r="G1279" s="39" t="str">
        <f t="shared" si="76"/>
        <v/>
      </c>
      <c r="I1279" s="36"/>
      <c r="J1279" s="39" t="str">
        <f t="shared" si="77"/>
        <v/>
      </c>
      <c r="L1279" s="36"/>
      <c r="M1279" s="39" t="str">
        <f t="shared" si="78"/>
        <v/>
      </c>
      <c r="O1279" s="36"/>
      <c r="P1279" s="39" t="str">
        <f t="shared" si="79"/>
        <v/>
      </c>
    </row>
    <row r="1280" spans="6:16" x14ac:dyDescent="0.25">
      <c r="F1280" s="36"/>
      <c r="G1280" s="39" t="str">
        <f t="shared" si="76"/>
        <v/>
      </c>
      <c r="I1280" s="36"/>
      <c r="J1280" s="39" t="str">
        <f t="shared" si="77"/>
        <v/>
      </c>
      <c r="L1280" s="36"/>
      <c r="M1280" s="39" t="str">
        <f t="shared" si="78"/>
        <v/>
      </c>
      <c r="O1280" s="36"/>
      <c r="P1280" s="39" t="str">
        <f t="shared" si="79"/>
        <v/>
      </c>
    </row>
    <row r="1281" spans="6:16" x14ac:dyDescent="0.25">
      <c r="F1281" s="36"/>
      <c r="G1281" s="39" t="str">
        <f t="shared" si="76"/>
        <v/>
      </c>
      <c r="I1281" s="36"/>
      <c r="J1281" s="39" t="str">
        <f t="shared" si="77"/>
        <v/>
      </c>
      <c r="L1281" s="36"/>
      <c r="M1281" s="39" t="str">
        <f t="shared" si="78"/>
        <v/>
      </c>
      <c r="O1281" s="36"/>
      <c r="P1281" s="39" t="str">
        <f t="shared" si="79"/>
        <v/>
      </c>
    </row>
    <row r="1282" spans="6:16" x14ac:dyDescent="0.25">
      <c r="F1282" s="36"/>
      <c r="G1282" s="39" t="str">
        <f t="shared" si="76"/>
        <v/>
      </c>
      <c r="I1282" s="36"/>
      <c r="J1282" s="39" t="str">
        <f t="shared" si="77"/>
        <v/>
      </c>
      <c r="L1282" s="36"/>
      <c r="M1282" s="39" t="str">
        <f t="shared" si="78"/>
        <v/>
      </c>
      <c r="O1282" s="36"/>
      <c r="P1282" s="39" t="str">
        <f t="shared" si="79"/>
        <v/>
      </c>
    </row>
    <row r="1283" spans="6:16" x14ac:dyDescent="0.25">
      <c r="F1283" s="36"/>
      <c r="G1283" s="39" t="str">
        <f t="shared" si="76"/>
        <v/>
      </c>
      <c r="I1283" s="36"/>
      <c r="J1283" s="39" t="str">
        <f t="shared" si="77"/>
        <v/>
      </c>
      <c r="L1283" s="36"/>
      <c r="M1283" s="39" t="str">
        <f t="shared" si="78"/>
        <v/>
      </c>
      <c r="O1283" s="36"/>
      <c r="P1283" s="39" t="str">
        <f t="shared" si="79"/>
        <v/>
      </c>
    </row>
    <row r="1284" spans="6:16" x14ac:dyDescent="0.25">
      <c r="F1284" s="36"/>
      <c r="G1284" s="39" t="str">
        <f t="shared" si="76"/>
        <v/>
      </c>
      <c r="I1284" s="36"/>
      <c r="J1284" s="39" t="str">
        <f t="shared" si="77"/>
        <v/>
      </c>
      <c r="L1284" s="36"/>
      <c r="M1284" s="39" t="str">
        <f t="shared" si="78"/>
        <v/>
      </c>
      <c r="O1284" s="36"/>
      <c r="P1284" s="39" t="str">
        <f t="shared" si="79"/>
        <v/>
      </c>
    </row>
    <row r="1285" spans="6:16" x14ac:dyDescent="0.25">
      <c r="F1285" s="36"/>
      <c r="G1285" s="39" t="str">
        <f t="shared" si="76"/>
        <v/>
      </c>
      <c r="I1285" s="36"/>
      <c r="J1285" s="39" t="str">
        <f t="shared" si="77"/>
        <v/>
      </c>
      <c r="L1285" s="36"/>
      <c r="M1285" s="39" t="str">
        <f t="shared" si="78"/>
        <v/>
      </c>
      <c r="O1285" s="36"/>
      <c r="P1285" s="39" t="str">
        <f t="shared" si="79"/>
        <v/>
      </c>
    </row>
    <row r="1286" spans="6:16" x14ac:dyDescent="0.25">
      <c r="F1286" s="36"/>
      <c r="G1286" s="39" t="str">
        <f t="shared" si="76"/>
        <v/>
      </c>
      <c r="I1286" s="36"/>
      <c r="J1286" s="39" t="str">
        <f t="shared" si="77"/>
        <v/>
      </c>
      <c r="L1286" s="36"/>
      <c r="M1286" s="39" t="str">
        <f t="shared" si="78"/>
        <v/>
      </c>
      <c r="O1286" s="36"/>
      <c r="P1286" s="39" t="str">
        <f t="shared" si="79"/>
        <v/>
      </c>
    </row>
    <row r="1287" spans="6:16" x14ac:dyDescent="0.25">
      <c r="F1287" s="36"/>
      <c r="G1287" s="39" t="str">
        <f t="shared" si="76"/>
        <v/>
      </c>
      <c r="I1287" s="36"/>
      <c r="J1287" s="39" t="str">
        <f t="shared" si="77"/>
        <v/>
      </c>
      <c r="L1287" s="36"/>
      <c r="M1287" s="39" t="str">
        <f t="shared" si="78"/>
        <v/>
      </c>
      <c r="O1287" s="36"/>
      <c r="P1287" s="39" t="str">
        <f t="shared" si="79"/>
        <v/>
      </c>
    </row>
    <row r="1288" spans="6:16" x14ac:dyDescent="0.25">
      <c r="F1288" s="36"/>
      <c r="G1288" s="39" t="str">
        <f t="shared" si="76"/>
        <v/>
      </c>
      <c r="I1288" s="36"/>
      <c r="J1288" s="39" t="str">
        <f t="shared" si="77"/>
        <v/>
      </c>
      <c r="L1288" s="36"/>
      <c r="M1288" s="39" t="str">
        <f t="shared" si="78"/>
        <v/>
      </c>
      <c r="O1288" s="36"/>
      <c r="P1288" s="39" t="str">
        <f t="shared" si="79"/>
        <v/>
      </c>
    </row>
    <row r="1289" spans="6:16" x14ac:dyDescent="0.25">
      <c r="F1289" s="36"/>
      <c r="G1289" s="39" t="str">
        <f t="shared" si="76"/>
        <v/>
      </c>
      <c r="I1289" s="36"/>
      <c r="J1289" s="39" t="str">
        <f t="shared" si="77"/>
        <v/>
      </c>
      <c r="L1289" s="36"/>
      <c r="M1289" s="39" t="str">
        <f t="shared" si="78"/>
        <v/>
      </c>
      <c r="O1289" s="36"/>
      <c r="P1289" s="39" t="str">
        <f t="shared" si="79"/>
        <v/>
      </c>
    </row>
    <row r="1290" spans="6:16" x14ac:dyDescent="0.25">
      <c r="F1290" s="36"/>
      <c r="G1290" s="39" t="str">
        <f t="shared" si="76"/>
        <v/>
      </c>
      <c r="I1290" s="36"/>
      <c r="J1290" s="39" t="str">
        <f t="shared" si="77"/>
        <v/>
      </c>
      <c r="L1290" s="36"/>
      <c r="M1290" s="39" t="str">
        <f t="shared" si="78"/>
        <v/>
      </c>
      <c r="O1290" s="36"/>
      <c r="P1290" s="39" t="str">
        <f t="shared" si="79"/>
        <v/>
      </c>
    </row>
    <row r="1291" spans="6:16" x14ac:dyDescent="0.25">
      <c r="F1291" s="36"/>
      <c r="G1291" s="39" t="str">
        <f t="shared" si="76"/>
        <v/>
      </c>
      <c r="I1291" s="36"/>
      <c r="J1291" s="39" t="str">
        <f t="shared" si="77"/>
        <v/>
      </c>
      <c r="L1291" s="36"/>
      <c r="M1291" s="39" t="str">
        <f t="shared" si="78"/>
        <v/>
      </c>
      <c r="O1291" s="36"/>
      <c r="P1291" s="39" t="str">
        <f t="shared" si="79"/>
        <v/>
      </c>
    </row>
    <row r="1292" spans="6:16" x14ac:dyDescent="0.25">
      <c r="F1292" s="36"/>
      <c r="G1292" s="39" t="str">
        <f t="shared" si="76"/>
        <v/>
      </c>
      <c r="I1292" s="36"/>
      <c r="J1292" s="39" t="str">
        <f t="shared" si="77"/>
        <v/>
      </c>
      <c r="L1292" s="36"/>
      <c r="M1292" s="39" t="str">
        <f t="shared" si="78"/>
        <v/>
      </c>
      <c r="O1292" s="36"/>
      <c r="P1292" s="39" t="str">
        <f t="shared" si="79"/>
        <v/>
      </c>
    </row>
    <row r="1293" spans="6:16" x14ac:dyDescent="0.25">
      <c r="F1293" s="36"/>
      <c r="G1293" s="39" t="str">
        <f t="shared" si="76"/>
        <v/>
      </c>
      <c r="I1293" s="36"/>
      <c r="J1293" s="39" t="str">
        <f t="shared" si="77"/>
        <v/>
      </c>
      <c r="L1293" s="36"/>
      <c r="M1293" s="39" t="str">
        <f t="shared" si="78"/>
        <v/>
      </c>
      <c r="O1293" s="36"/>
      <c r="P1293" s="39" t="str">
        <f t="shared" si="79"/>
        <v/>
      </c>
    </row>
    <row r="1294" spans="6:16" x14ac:dyDescent="0.25">
      <c r="F1294" s="36"/>
      <c r="G1294" s="39" t="str">
        <f t="shared" si="76"/>
        <v/>
      </c>
      <c r="I1294" s="36"/>
      <c r="J1294" s="39" t="str">
        <f t="shared" si="77"/>
        <v/>
      </c>
      <c r="L1294" s="36"/>
      <c r="M1294" s="39" t="str">
        <f t="shared" si="78"/>
        <v/>
      </c>
      <c r="O1294" s="36"/>
      <c r="P1294" s="39" t="str">
        <f t="shared" si="79"/>
        <v/>
      </c>
    </row>
    <row r="1295" spans="6:16" x14ac:dyDescent="0.25">
      <c r="F1295" s="36"/>
      <c r="G1295" s="39" t="str">
        <f t="shared" ref="G1295:G1358" si="80">IF(F1295="","",F1295*0.04)</f>
        <v/>
      </c>
      <c r="I1295" s="36"/>
      <c r="J1295" s="39" t="str">
        <f t="shared" ref="J1295:J1358" si="81">IF(I1295="","",I1295*0.04)</f>
        <v/>
      </c>
      <c r="L1295" s="36"/>
      <c r="M1295" s="39" t="str">
        <f t="shared" ref="M1295:M1358" si="82">IF(L1295="","",L1295*0.04)</f>
        <v/>
      </c>
      <c r="O1295" s="36"/>
      <c r="P1295" s="39" t="str">
        <f t="shared" ref="P1295:P1358" si="83">IF(O1295="","",O1295*0.04)</f>
        <v/>
      </c>
    </row>
    <row r="1296" spans="6:16" x14ac:dyDescent="0.25">
      <c r="F1296" s="36"/>
      <c r="G1296" s="39" t="str">
        <f t="shared" si="80"/>
        <v/>
      </c>
      <c r="I1296" s="36"/>
      <c r="J1296" s="39" t="str">
        <f t="shared" si="81"/>
        <v/>
      </c>
      <c r="L1296" s="36"/>
      <c r="M1296" s="39" t="str">
        <f t="shared" si="82"/>
        <v/>
      </c>
      <c r="O1296" s="36"/>
      <c r="P1296" s="39" t="str">
        <f t="shared" si="83"/>
        <v/>
      </c>
    </row>
    <row r="1297" spans="6:16" x14ac:dyDescent="0.25">
      <c r="F1297" s="36"/>
      <c r="G1297" s="39" t="str">
        <f t="shared" si="80"/>
        <v/>
      </c>
      <c r="I1297" s="36"/>
      <c r="J1297" s="39" t="str">
        <f t="shared" si="81"/>
        <v/>
      </c>
      <c r="L1297" s="36"/>
      <c r="M1297" s="39" t="str">
        <f t="shared" si="82"/>
        <v/>
      </c>
      <c r="O1297" s="36"/>
      <c r="P1297" s="39" t="str">
        <f t="shared" si="83"/>
        <v/>
      </c>
    </row>
    <row r="1298" spans="6:16" x14ac:dyDescent="0.25">
      <c r="F1298" s="36"/>
      <c r="G1298" s="39" t="str">
        <f t="shared" si="80"/>
        <v/>
      </c>
      <c r="I1298" s="36"/>
      <c r="J1298" s="39" t="str">
        <f t="shared" si="81"/>
        <v/>
      </c>
      <c r="L1298" s="36"/>
      <c r="M1298" s="39" t="str">
        <f t="shared" si="82"/>
        <v/>
      </c>
      <c r="O1298" s="36"/>
      <c r="P1298" s="39" t="str">
        <f t="shared" si="83"/>
        <v/>
      </c>
    </row>
    <row r="1299" spans="6:16" x14ac:dyDescent="0.25">
      <c r="F1299" s="36"/>
      <c r="G1299" s="39" t="str">
        <f t="shared" si="80"/>
        <v/>
      </c>
      <c r="I1299" s="36"/>
      <c r="J1299" s="39" t="str">
        <f t="shared" si="81"/>
        <v/>
      </c>
      <c r="L1299" s="36"/>
      <c r="M1299" s="39" t="str">
        <f t="shared" si="82"/>
        <v/>
      </c>
      <c r="O1299" s="36"/>
      <c r="P1299" s="39" t="str">
        <f t="shared" si="83"/>
        <v/>
      </c>
    </row>
    <row r="1300" spans="6:16" x14ac:dyDescent="0.25">
      <c r="F1300" s="36"/>
      <c r="G1300" s="39" t="str">
        <f t="shared" si="80"/>
        <v/>
      </c>
      <c r="I1300" s="36"/>
      <c r="J1300" s="39" t="str">
        <f t="shared" si="81"/>
        <v/>
      </c>
      <c r="L1300" s="36"/>
      <c r="M1300" s="39" t="str">
        <f t="shared" si="82"/>
        <v/>
      </c>
      <c r="O1300" s="36"/>
      <c r="P1300" s="39" t="str">
        <f t="shared" si="83"/>
        <v/>
      </c>
    </row>
    <row r="1301" spans="6:16" x14ac:dyDescent="0.25">
      <c r="F1301" s="36"/>
      <c r="G1301" s="39" t="str">
        <f t="shared" si="80"/>
        <v/>
      </c>
      <c r="I1301" s="36"/>
      <c r="J1301" s="39" t="str">
        <f t="shared" si="81"/>
        <v/>
      </c>
      <c r="L1301" s="36"/>
      <c r="M1301" s="39" t="str">
        <f t="shared" si="82"/>
        <v/>
      </c>
      <c r="O1301" s="36"/>
      <c r="P1301" s="39" t="str">
        <f t="shared" si="83"/>
        <v/>
      </c>
    </row>
    <row r="1302" spans="6:16" x14ac:dyDescent="0.25">
      <c r="F1302" s="36"/>
      <c r="G1302" s="39" t="str">
        <f t="shared" si="80"/>
        <v/>
      </c>
      <c r="I1302" s="36"/>
      <c r="J1302" s="39" t="str">
        <f t="shared" si="81"/>
        <v/>
      </c>
      <c r="L1302" s="36"/>
      <c r="M1302" s="39" t="str">
        <f t="shared" si="82"/>
        <v/>
      </c>
      <c r="O1302" s="36"/>
      <c r="P1302" s="39" t="str">
        <f t="shared" si="83"/>
        <v/>
      </c>
    </row>
    <row r="1303" spans="6:16" x14ac:dyDescent="0.25">
      <c r="F1303" s="36"/>
      <c r="G1303" s="39" t="str">
        <f t="shared" si="80"/>
        <v/>
      </c>
      <c r="I1303" s="36"/>
      <c r="J1303" s="39" t="str">
        <f t="shared" si="81"/>
        <v/>
      </c>
      <c r="L1303" s="36"/>
      <c r="M1303" s="39" t="str">
        <f t="shared" si="82"/>
        <v/>
      </c>
      <c r="O1303" s="36"/>
      <c r="P1303" s="39" t="str">
        <f t="shared" si="83"/>
        <v/>
      </c>
    </row>
    <row r="1304" spans="6:16" x14ac:dyDescent="0.25">
      <c r="F1304" s="36"/>
      <c r="G1304" s="39" t="str">
        <f t="shared" si="80"/>
        <v/>
      </c>
      <c r="I1304" s="36"/>
      <c r="J1304" s="39" t="str">
        <f t="shared" si="81"/>
        <v/>
      </c>
      <c r="L1304" s="36"/>
      <c r="M1304" s="39" t="str">
        <f t="shared" si="82"/>
        <v/>
      </c>
      <c r="O1304" s="36"/>
      <c r="P1304" s="39" t="str">
        <f t="shared" si="83"/>
        <v/>
      </c>
    </row>
    <row r="1305" spans="6:16" x14ac:dyDescent="0.25">
      <c r="F1305" s="36"/>
      <c r="G1305" s="39" t="str">
        <f t="shared" si="80"/>
        <v/>
      </c>
      <c r="I1305" s="36"/>
      <c r="J1305" s="39" t="str">
        <f t="shared" si="81"/>
        <v/>
      </c>
      <c r="L1305" s="36"/>
      <c r="M1305" s="39" t="str">
        <f t="shared" si="82"/>
        <v/>
      </c>
      <c r="O1305" s="36"/>
      <c r="P1305" s="39" t="str">
        <f t="shared" si="83"/>
        <v/>
      </c>
    </row>
    <row r="1306" spans="6:16" x14ac:dyDescent="0.25">
      <c r="F1306" s="36"/>
      <c r="G1306" s="39" t="str">
        <f t="shared" si="80"/>
        <v/>
      </c>
      <c r="I1306" s="36"/>
      <c r="J1306" s="39" t="str">
        <f t="shared" si="81"/>
        <v/>
      </c>
      <c r="L1306" s="36"/>
      <c r="M1306" s="39" t="str">
        <f t="shared" si="82"/>
        <v/>
      </c>
      <c r="O1306" s="36"/>
      <c r="P1306" s="39" t="str">
        <f t="shared" si="83"/>
        <v/>
      </c>
    </row>
    <row r="1307" spans="6:16" x14ac:dyDescent="0.25">
      <c r="F1307" s="36"/>
      <c r="G1307" s="39" t="str">
        <f t="shared" si="80"/>
        <v/>
      </c>
      <c r="I1307" s="36"/>
      <c r="J1307" s="39" t="str">
        <f t="shared" si="81"/>
        <v/>
      </c>
      <c r="L1307" s="36"/>
      <c r="M1307" s="39" t="str">
        <f t="shared" si="82"/>
        <v/>
      </c>
      <c r="O1307" s="36"/>
      <c r="P1307" s="39" t="str">
        <f t="shared" si="83"/>
        <v/>
      </c>
    </row>
    <row r="1308" spans="6:16" x14ac:dyDescent="0.25">
      <c r="F1308" s="36"/>
      <c r="G1308" s="39" t="str">
        <f t="shared" si="80"/>
        <v/>
      </c>
      <c r="I1308" s="36"/>
      <c r="J1308" s="39" t="str">
        <f t="shared" si="81"/>
        <v/>
      </c>
      <c r="L1308" s="36"/>
      <c r="M1308" s="39" t="str">
        <f t="shared" si="82"/>
        <v/>
      </c>
      <c r="O1308" s="36"/>
      <c r="P1308" s="39" t="str">
        <f t="shared" si="83"/>
        <v/>
      </c>
    </row>
    <row r="1309" spans="6:16" x14ac:dyDescent="0.25">
      <c r="F1309" s="36"/>
      <c r="G1309" s="39" t="str">
        <f t="shared" si="80"/>
        <v/>
      </c>
      <c r="I1309" s="36"/>
      <c r="J1309" s="39" t="str">
        <f t="shared" si="81"/>
        <v/>
      </c>
      <c r="L1309" s="36"/>
      <c r="M1309" s="39" t="str">
        <f t="shared" si="82"/>
        <v/>
      </c>
      <c r="O1309" s="36"/>
      <c r="P1309" s="39" t="str">
        <f t="shared" si="83"/>
        <v/>
      </c>
    </row>
    <row r="1310" spans="6:16" x14ac:dyDescent="0.25">
      <c r="F1310" s="36"/>
      <c r="G1310" s="39" t="str">
        <f t="shared" si="80"/>
        <v/>
      </c>
      <c r="I1310" s="36"/>
      <c r="J1310" s="39" t="str">
        <f t="shared" si="81"/>
        <v/>
      </c>
      <c r="L1310" s="36"/>
      <c r="M1310" s="39" t="str">
        <f t="shared" si="82"/>
        <v/>
      </c>
      <c r="O1310" s="36"/>
      <c r="P1310" s="39" t="str">
        <f t="shared" si="83"/>
        <v/>
      </c>
    </row>
    <row r="1311" spans="6:16" x14ac:dyDescent="0.25">
      <c r="F1311" s="36"/>
      <c r="G1311" s="39" t="str">
        <f t="shared" si="80"/>
        <v/>
      </c>
      <c r="I1311" s="36"/>
      <c r="J1311" s="39" t="str">
        <f t="shared" si="81"/>
        <v/>
      </c>
      <c r="L1311" s="36"/>
      <c r="M1311" s="39" t="str">
        <f t="shared" si="82"/>
        <v/>
      </c>
      <c r="O1311" s="36"/>
      <c r="P1311" s="39" t="str">
        <f t="shared" si="83"/>
        <v/>
      </c>
    </row>
    <row r="1312" spans="6:16" x14ac:dyDescent="0.25">
      <c r="F1312" s="36"/>
      <c r="G1312" s="39" t="str">
        <f t="shared" si="80"/>
        <v/>
      </c>
      <c r="I1312" s="36"/>
      <c r="J1312" s="39" t="str">
        <f t="shared" si="81"/>
        <v/>
      </c>
      <c r="L1312" s="36"/>
      <c r="M1312" s="39" t="str">
        <f t="shared" si="82"/>
        <v/>
      </c>
      <c r="O1312" s="36"/>
      <c r="P1312" s="39" t="str">
        <f t="shared" si="83"/>
        <v/>
      </c>
    </row>
    <row r="1313" spans="6:16" x14ac:dyDescent="0.25">
      <c r="F1313" s="36"/>
      <c r="G1313" s="39" t="str">
        <f t="shared" si="80"/>
        <v/>
      </c>
      <c r="I1313" s="36"/>
      <c r="J1313" s="39" t="str">
        <f t="shared" si="81"/>
        <v/>
      </c>
      <c r="L1313" s="36"/>
      <c r="M1313" s="39" t="str">
        <f t="shared" si="82"/>
        <v/>
      </c>
      <c r="O1313" s="36"/>
      <c r="P1313" s="39" t="str">
        <f t="shared" si="83"/>
        <v/>
      </c>
    </row>
    <row r="1314" spans="6:16" x14ac:dyDescent="0.25">
      <c r="F1314" s="36"/>
      <c r="G1314" s="39" t="str">
        <f t="shared" si="80"/>
        <v/>
      </c>
      <c r="I1314" s="36"/>
      <c r="J1314" s="39" t="str">
        <f t="shared" si="81"/>
        <v/>
      </c>
      <c r="L1314" s="36"/>
      <c r="M1314" s="39" t="str">
        <f t="shared" si="82"/>
        <v/>
      </c>
      <c r="O1314" s="36"/>
      <c r="P1314" s="39" t="str">
        <f t="shared" si="83"/>
        <v/>
      </c>
    </row>
    <row r="1315" spans="6:16" x14ac:dyDescent="0.25">
      <c r="F1315" s="36"/>
      <c r="G1315" s="39" t="str">
        <f t="shared" si="80"/>
        <v/>
      </c>
      <c r="I1315" s="36"/>
      <c r="J1315" s="39" t="str">
        <f t="shared" si="81"/>
        <v/>
      </c>
      <c r="L1315" s="36"/>
      <c r="M1315" s="39" t="str">
        <f t="shared" si="82"/>
        <v/>
      </c>
      <c r="O1315" s="36"/>
      <c r="P1315" s="39" t="str">
        <f t="shared" si="83"/>
        <v/>
      </c>
    </row>
    <row r="1316" spans="6:16" x14ac:dyDescent="0.25">
      <c r="F1316" s="36"/>
      <c r="G1316" s="39" t="str">
        <f t="shared" si="80"/>
        <v/>
      </c>
      <c r="I1316" s="36"/>
      <c r="J1316" s="39" t="str">
        <f t="shared" si="81"/>
        <v/>
      </c>
      <c r="L1316" s="36"/>
      <c r="M1316" s="39" t="str">
        <f t="shared" si="82"/>
        <v/>
      </c>
      <c r="O1316" s="36"/>
      <c r="P1316" s="39" t="str">
        <f t="shared" si="83"/>
        <v/>
      </c>
    </row>
    <row r="1317" spans="6:16" x14ac:dyDescent="0.25">
      <c r="F1317" s="36"/>
      <c r="G1317" s="39" t="str">
        <f t="shared" si="80"/>
        <v/>
      </c>
      <c r="I1317" s="36"/>
      <c r="J1317" s="39" t="str">
        <f t="shared" si="81"/>
        <v/>
      </c>
      <c r="L1317" s="36"/>
      <c r="M1317" s="39" t="str">
        <f t="shared" si="82"/>
        <v/>
      </c>
      <c r="O1317" s="36"/>
      <c r="P1317" s="39" t="str">
        <f t="shared" si="83"/>
        <v/>
      </c>
    </row>
    <row r="1318" spans="6:16" x14ac:dyDescent="0.25">
      <c r="F1318" s="36"/>
      <c r="G1318" s="39" t="str">
        <f t="shared" si="80"/>
        <v/>
      </c>
      <c r="I1318" s="36"/>
      <c r="J1318" s="39" t="str">
        <f t="shared" si="81"/>
        <v/>
      </c>
      <c r="L1318" s="36"/>
      <c r="M1318" s="39" t="str">
        <f t="shared" si="82"/>
        <v/>
      </c>
      <c r="O1318" s="36"/>
      <c r="P1318" s="39" t="str">
        <f t="shared" si="83"/>
        <v/>
      </c>
    </row>
    <row r="1319" spans="6:16" x14ac:dyDescent="0.25">
      <c r="F1319" s="36"/>
      <c r="G1319" s="39" t="str">
        <f t="shared" si="80"/>
        <v/>
      </c>
      <c r="I1319" s="36"/>
      <c r="J1319" s="39" t="str">
        <f t="shared" si="81"/>
        <v/>
      </c>
      <c r="L1319" s="36"/>
      <c r="M1319" s="39" t="str">
        <f t="shared" si="82"/>
        <v/>
      </c>
      <c r="O1319" s="36"/>
      <c r="P1319" s="39" t="str">
        <f t="shared" si="83"/>
        <v/>
      </c>
    </row>
    <row r="1320" spans="6:16" x14ac:dyDescent="0.25">
      <c r="F1320" s="36"/>
      <c r="G1320" s="39" t="str">
        <f t="shared" si="80"/>
        <v/>
      </c>
      <c r="I1320" s="36"/>
      <c r="J1320" s="39" t="str">
        <f t="shared" si="81"/>
        <v/>
      </c>
      <c r="L1320" s="36"/>
      <c r="M1320" s="39" t="str">
        <f t="shared" si="82"/>
        <v/>
      </c>
      <c r="O1320" s="36"/>
      <c r="P1320" s="39" t="str">
        <f t="shared" si="83"/>
        <v/>
      </c>
    </row>
    <row r="1321" spans="6:16" x14ac:dyDescent="0.25">
      <c r="F1321" s="36"/>
      <c r="G1321" s="39" t="str">
        <f t="shared" si="80"/>
        <v/>
      </c>
      <c r="I1321" s="36"/>
      <c r="J1321" s="39" t="str">
        <f t="shared" si="81"/>
        <v/>
      </c>
      <c r="L1321" s="36"/>
      <c r="M1321" s="39" t="str">
        <f t="shared" si="82"/>
        <v/>
      </c>
      <c r="O1321" s="36"/>
      <c r="P1321" s="39" t="str">
        <f t="shared" si="83"/>
        <v/>
      </c>
    </row>
    <row r="1322" spans="6:16" x14ac:dyDescent="0.25">
      <c r="F1322" s="36"/>
      <c r="G1322" s="39" t="str">
        <f t="shared" si="80"/>
        <v/>
      </c>
      <c r="I1322" s="36"/>
      <c r="J1322" s="39" t="str">
        <f t="shared" si="81"/>
        <v/>
      </c>
      <c r="L1322" s="36"/>
      <c r="M1322" s="39" t="str">
        <f t="shared" si="82"/>
        <v/>
      </c>
      <c r="O1322" s="36"/>
      <c r="P1322" s="39" t="str">
        <f t="shared" si="83"/>
        <v/>
      </c>
    </row>
    <row r="1323" spans="6:16" x14ac:dyDescent="0.25">
      <c r="F1323" s="36"/>
      <c r="G1323" s="39" t="str">
        <f t="shared" si="80"/>
        <v/>
      </c>
      <c r="I1323" s="36"/>
      <c r="J1323" s="39" t="str">
        <f t="shared" si="81"/>
        <v/>
      </c>
      <c r="L1323" s="36"/>
      <c r="M1323" s="39" t="str">
        <f t="shared" si="82"/>
        <v/>
      </c>
      <c r="O1323" s="36"/>
      <c r="P1323" s="39" t="str">
        <f t="shared" si="83"/>
        <v/>
      </c>
    </row>
    <row r="1324" spans="6:16" x14ac:dyDescent="0.25">
      <c r="F1324" s="36"/>
      <c r="G1324" s="39" t="str">
        <f t="shared" si="80"/>
        <v/>
      </c>
      <c r="I1324" s="36"/>
      <c r="J1324" s="39" t="str">
        <f t="shared" si="81"/>
        <v/>
      </c>
      <c r="L1324" s="36"/>
      <c r="M1324" s="39" t="str">
        <f t="shared" si="82"/>
        <v/>
      </c>
      <c r="O1324" s="36"/>
      <c r="P1324" s="39" t="str">
        <f t="shared" si="83"/>
        <v/>
      </c>
    </row>
    <row r="1325" spans="6:16" x14ac:dyDescent="0.25">
      <c r="F1325" s="36"/>
      <c r="G1325" s="39" t="str">
        <f t="shared" si="80"/>
        <v/>
      </c>
      <c r="I1325" s="36"/>
      <c r="J1325" s="39" t="str">
        <f t="shared" si="81"/>
        <v/>
      </c>
      <c r="L1325" s="36"/>
      <c r="M1325" s="39" t="str">
        <f t="shared" si="82"/>
        <v/>
      </c>
      <c r="O1325" s="36"/>
      <c r="P1325" s="39" t="str">
        <f t="shared" si="83"/>
        <v/>
      </c>
    </row>
    <row r="1326" spans="6:16" x14ac:dyDescent="0.25">
      <c r="F1326" s="36"/>
      <c r="G1326" s="39" t="str">
        <f t="shared" si="80"/>
        <v/>
      </c>
      <c r="I1326" s="36"/>
      <c r="J1326" s="39" t="str">
        <f t="shared" si="81"/>
        <v/>
      </c>
      <c r="L1326" s="36"/>
      <c r="M1326" s="39" t="str">
        <f t="shared" si="82"/>
        <v/>
      </c>
      <c r="O1326" s="36"/>
      <c r="P1326" s="39" t="str">
        <f t="shared" si="83"/>
        <v/>
      </c>
    </row>
    <row r="1327" spans="6:16" x14ac:dyDescent="0.25">
      <c r="F1327" s="36"/>
      <c r="G1327" s="39" t="str">
        <f t="shared" si="80"/>
        <v/>
      </c>
      <c r="I1327" s="36"/>
      <c r="J1327" s="39" t="str">
        <f t="shared" si="81"/>
        <v/>
      </c>
      <c r="L1327" s="36"/>
      <c r="M1327" s="39" t="str">
        <f t="shared" si="82"/>
        <v/>
      </c>
      <c r="O1327" s="36"/>
      <c r="P1327" s="39" t="str">
        <f t="shared" si="83"/>
        <v/>
      </c>
    </row>
    <row r="1328" spans="6:16" x14ac:dyDescent="0.25">
      <c r="F1328" s="36"/>
      <c r="G1328" s="39" t="str">
        <f t="shared" si="80"/>
        <v/>
      </c>
      <c r="I1328" s="36"/>
      <c r="J1328" s="39" t="str">
        <f t="shared" si="81"/>
        <v/>
      </c>
      <c r="L1328" s="36"/>
      <c r="M1328" s="39" t="str">
        <f t="shared" si="82"/>
        <v/>
      </c>
      <c r="O1328" s="36"/>
      <c r="P1328" s="39" t="str">
        <f t="shared" si="83"/>
        <v/>
      </c>
    </row>
    <row r="1329" spans="6:16" x14ac:dyDescent="0.25">
      <c r="F1329" s="36"/>
      <c r="G1329" s="39" t="str">
        <f t="shared" si="80"/>
        <v/>
      </c>
      <c r="I1329" s="36"/>
      <c r="J1329" s="39" t="str">
        <f t="shared" si="81"/>
        <v/>
      </c>
      <c r="L1329" s="36"/>
      <c r="M1329" s="39" t="str">
        <f t="shared" si="82"/>
        <v/>
      </c>
      <c r="O1329" s="36"/>
      <c r="P1329" s="39" t="str">
        <f t="shared" si="83"/>
        <v/>
      </c>
    </row>
    <row r="1330" spans="6:16" x14ac:dyDescent="0.25">
      <c r="F1330" s="36"/>
      <c r="G1330" s="39" t="str">
        <f t="shared" si="80"/>
        <v/>
      </c>
      <c r="I1330" s="36"/>
      <c r="J1330" s="39" t="str">
        <f t="shared" si="81"/>
        <v/>
      </c>
      <c r="L1330" s="36"/>
      <c r="M1330" s="39" t="str">
        <f t="shared" si="82"/>
        <v/>
      </c>
      <c r="O1330" s="36"/>
      <c r="P1330" s="39" t="str">
        <f t="shared" si="83"/>
        <v/>
      </c>
    </row>
    <row r="1331" spans="6:16" x14ac:dyDescent="0.25">
      <c r="F1331" s="36"/>
      <c r="G1331" s="39" t="str">
        <f t="shared" si="80"/>
        <v/>
      </c>
      <c r="I1331" s="36"/>
      <c r="J1331" s="39" t="str">
        <f t="shared" si="81"/>
        <v/>
      </c>
      <c r="L1331" s="36"/>
      <c r="M1331" s="39" t="str">
        <f t="shared" si="82"/>
        <v/>
      </c>
      <c r="O1331" s="36"/>
      <c r="P1331" s="39" t="str">
        <f t="shared" si="83"/>
        <v/>
      </c>
    </row>
    <row r="1332" spans="6:16" x14ac:dyDescent="0.25">
      <c r="F1332" s="36"/>
      <c r="G1332" s="39" t="str">
        <f t="shared" si="80"/>
        <v/>
      </c>
      <c r="I1332" s="36"/>
      <c r="J1332" s="39" t="str">
        <f t="shared" si="81"/>
        <v/>
      </c>
      <c r="L1332" s="36"/>
      <c r="M1332" s="39" t="str">
        <f t="shared" si="82"/>
        <v/>
      </c>
      <c r="O1332" s="36"/>
      <c r="P1332" s="39" t="str">
        <f t="shared" si="83"/>
        <v/>
      </c>
    </row>
    <row r="1333" spans="6:16" x14ac:dyDescent="0.25">
      <c r="F1333" s="36"/>
      <c r="G1333" s="39" t="str">
        <f t="shared" si="80"/>
        <v/>
      </c>
      <c r="I1333" s="36"/>
      <c r="J1333" s="39" t="str">
        <f t="shared" si="81"/>
        <v/>
      </c>
      <c r="L1333" s="36"/>
      <c r="M1333" s="39" t="str">
        <f t="shared" si="82"/>
        <v/>
      </c>
      <c r="O1333" s="36"/>
      <c r="P1333" s="39" t="str">
        <f t="shared" si="83"/>
        <v/>
      </c>
    </row>
    <row r="1334" spans="6:16" x14ac:dyDescent="0.25">
      <c r="F1334" s="36"/>
      <c r="G1334" s="39" t="str">
        <f t="shared" si="80"/>
        <v/>
      </c>
      <c r="I1334" s="36"/>
      <c r="J1334" s="39" t="str">
        <f t="shared" si="81"/>
        <v/>
      </c>
      <c r="L1334" s="36"/>
      <c r="M1334" s="39" t="str">
        <f t="shared" si="82"/>
        <v/>
      </c>
      <c r="O1334" s="36"/>
      <c r="P1334" s="39" t="str">
        <f t="shared" si="83"/>
        <v/>
      </c>
    </row>
    <row r="1335" spans="6:16" x14ac:dyDescent="0.25">
      <c r="F1335" s="36"/>
      <c r="G1335" s="39" t="str">
        <f t="shared" si="80"/>
        <v/>
      </c>
      <c r="I1335" s="36"/>
      <c r="J1335" s="39" t="str">
        <f t="shared" si="81"/>
        <v/>
      </c>
      <c r="L1335" s="36"/>
      <c r="M1335" s="39" t="str">
        <f t="shared" si="82"/>
        <v/>
      </c>
      <c r="O1335" s="36"/>
      <c r="P1335" s="39" t="str">
        <f t="shared" si="83"/>
        <v/>
      </c>
    </row>
    <row r="1336" spans="6:16" x14ac:dyDescent="0.25">
      <c r="F1336" s="36"/>
      <c r="G1336" s="39" t="str">
        <f t="shared" si="80"/>
        <v/>
      </c>
      <c r="I1336" s="36"/>
      <c r="J1336" s="39" t="str">
        <f t="shared" si="81"/>
        <v/>
      </c>
      <c r="L1336" s="36"/>
      <c r="M1336" s="39" t="str">
        <f t="shared" si="82"/>
        <v/>
      </c>
      <c r="O1336" s="36"/>
      <c r="P1336" s="39" t="str">
        <f t="shared" si="83"/>
        <v/>
      </c>
    </row>
    <row r="1337" spans="6:16" x14ac:dyDescent="0.25">
      <c r="F1337" s="36"/>
      <c r="G1337" s="39" t="str">
        <f t="shared" si="80"/>
        <v/>
      </c>
      <c r="I1337" s="36"/>
      <c r="J1337" s="39" t="str">
        <f t="shared" si="81"/>
        <v/>
      </c>
      <c r="L1337" s="36"/>
      <c r="M1337" s="39" t="str">
        <f t="shared" si="82"/>
        <v/>
      </c>
      <c r="O1337" s="36"/>
      <c r="P1337" s="39" t="str">
        <f t="shared" si="83"/>
        <v/>
      </c>
    </row>
    <row r="1338" spans="6:16" x14ac:dyDescent="0.25">
      <c r="F1338" s="36"/>
      <c r="G1338" s="39" t="str">
        <f t="shared" si="80"/>
        <v/>
      </c>
      <c r="I1338" s="36"/>
      <c r="J1338" s="39" t="str">
        <f t="shared" si="81"/>
        <v/>
      </c>
      <c r="L1338" s="36"/>
      <c r="M1338" s="39" t="str">
        <f t="shared" si="82"/>
        <v/>
      </c>
      <c r="O1338" s="36"/>
      <c r="P1338" s="39" t="str">
        <f t="shared" si="83"/>
        <v/>
      </c>
    </row>
    <row r="1339" spans="6:16" x14ac:dyDescent="0.25">
      <c r="F1339" s="36"/>
      <c r="G1339" s="39" t="str">
        <f t="shared" si="80"/>
        <v/>
      </c>
      <c r="I1339" s="36"/>
      <c r="J1339" s="39" t="str">
        <f t="shared" si="81"/>
        <v/>
      </c>
      <c r="L1339" s="36"/>
      <c r="M1339" s="39" t="str">
        <f t="shared" si="82"/>
        <v/>
      </c>
      <c r="O1339" s="36"/>
      <c r="P1339" s="39" t="str">
        <f t="shared" si="83"/>
        <v/>
      </c>
    </row>
    <row r="1340" spans="6:16" x14ac:dyDescent="0.25">
      <c r="F1340" s="36"/>
      <c r="G1340" s="39" t="str">
        <f t="shared" si="80"/>
        <v/>
      </c>
      <c r="I1340" s="36"/>
      <c r="J1340" s="39" t="str">
        <f t="shared" si="81"/>
        <v/>
      </c>
      <c r="L1340" s="36"/>
      <c r="M1340" s="39" t="str">
        <f t="shared" si="82"/>
        <v/>
      </c>
      <c r="O1340" s="36"/>
      <c r="P1340" s="39" t="str">
        <f t="shared" si="83"/>
        <v/>
      </c>
    </row>
    <row r="1341" spans="6:16" x14ac:dyDescent="0.25">
      <c r="F1341" s="36"/>
      <c r="G1341" s="39" t="str">
        <f t="shared" si="80"/>
        <v/>
      </c>
      <c r="I1341" s="36"/>
      <c r="J1341" s="39" t="str">
        <f t="shared" si="81"/>
        <v/>
      </c>
      <c r="L1341" s="36"/>
      <c r="M1341" s="39" t="str">
        <f t="shared" si="82"/>
        <v/>
      </c>
      <c r="O1341" s="36"/>
      <c r="P1341" s="39" t="str">
        <f t="shared" si="83"/>
        <v/>
      </c>
    </row>
    <row r="1342" spans="6:16" x14ac:dyDescent="0.25">
      <c r="F1342" s="36"/>
      <c r="G1342" s="39" t="str">
        <f t="shared" si="80"/>
        <v/>
      </c>
      <c r="I1342" s="36"/>
      <c r="J1342" s="39" t="str">
        <f t="shared" si="81"/>
        <v/>
      </c>
      <c r="L1342" s="36"/>
      <c r="M1342" s="39" t="str">
        <f t="shared" si="82"/>
        <v/>
      </c>
      <c r="O1342" s="36"/>
      <c r="P1342" s="39" t="str">
        <f t="shared" si="83"/>
        <v/>
      </c>
    </row>
    <row r="1343" spans="6:16" x14ac:dyDescent="0.25">
      <c r="F1343" s="36"/>
      <c r="G1343" s="39" t="str">
        <f t="shared" si="80"/>
        <v/>
      </c>
      <c r="I1343" s="36"/>
      <c r="J1343" s="39" t="str">
        <f t="shared" si="81"/>
        <v/>
      </c>
      <c r="L1343" s="36"/>
      <c r="M1343" s="39" t="str">
        <f t="shared" si="82"/>
        <v/>
      </c>
      <c r="O1343" s="36"/>
      <c r="P1343" s="39" t="str">
        <f t="shared" si="83"/>
        <v/>
      </c>
    </row>
    <row r="1344" spans="6:16" x14ac:dyDescent="0.25">
      <c r="F1344" s="36"/>
      <c r="G1344" s="39" t="str">
        <f t="shared" si="80"/>
        <v/>
      </c>
      <c r="I1344" s="36"/>
      <c r="J1344" s="39" t="str">
        <f t="shared" si="81"/>
        <v/>
      </c>
      <c r="L1344" s="36"/>
      <c r="M1344" s="39" t="str">
        <f t="shared" si="82"/>
        <v/>
      </c>
      <c r="O1344" s="36"/>
      <c r="P1344" s="39" t="str">
        <f t="shared" si="83"/>
        <v/>
      </c>
    </row>
    <row r="1345" spans="6:16" x14ac:dyDescent="0.25">
      <c r="F1345" s="36"/>
      <c r="G1345" s="39" t="str">
        <f t="shared" si="80"/>
        <v/>
      </c>
      <c r="I1345" s="36"/>
      <c r="J1345" s="39" t="str">
        <f t="shared" si="81"/>
        <v/>
      </c>
      <c r="L1345" s="36"/>
      <c r="M1345" s="39" t="str">
        <f t="shared" si="82"/>
        <v/>
      </c>
      <c r="O1345" s="36"/>
      <c r="P1345" s="39" t="str">
        <f t="shared" si="83"/>
        <v/>
      </c>
    </row>
    <row r="1346" spans="6:16" x14ac:dyDescent="0.25">
      <c r="F1346" s="36"/>
      <c r="G1346" s="39" t="str">
        <f t="shared" si="80"/>
        <v/>
      </c>
      <c r="I1346" s="36"/>
      <c r="J1346" s="39" t="str">
        <f t="shared" si="81"/>
        <v/>
      </c>
      <c r="L1346" s="36"/>
      <c r="M1346" s="39" t="str">
        <f t="shared" si="82"/>
        <v/>
      </c>
      <c r="O1346" s="36"/>
      <c r="P1346" s="39" t="str">
        <f t="shared" si="83"/>
        <v/>
      </c>
    </row>
    <row r="1347" spans="6:16" x14ac:dyDescent="0.25">
      <c r="F1347" s="36"/>
      <c r="G1347" s="39" t="str">
        <f t="shared" si="80"/>
        <v/>
      </c>
      <c r="I1347" s="36"/>
      <c r="J1347" s="39" t="str">
        <f t="shared" si="81"/>
        <v/>
      </c>
      <c r="L1347" s="36"/>
      <c r="M1347" s="39" t="str">
        <f t="shared" si="82"/>
        <v/>
      </c>
      <c r="O1347" s="36"/>
      <c r="P1347" s="39" t="str">
        <f t="shared" si="83"/>
        <v/>
      </c>
    </row>
    <row r="1348" spans="6:16" x14ac:dyDescent="0.25">
      <c r="F1348" s="36"/>
      <c r="G1348" s="39" t="str">
        <f t="shared" si="80"/>
        <v/>
      </c>
      <c r="I1348" s="36"/>
      <c r="J1348" s="39" t="str">
        <f t="shared" si="81"/>
        <v/>
      </c>
      <c r="L1348" s="36"/>
      <c r="M1348" s="39" t="str">
        <f t="shared" si="82"/>
        <v/>
      </c>
      <c r="O1348" s="36"/>
      <c r="P1348" s="39" t="str">
        <f t="shared" si="83"/>
        <v/>
      </c>
    </row>
    <row r="1349" spans="6:16" x14ac:dyDescent="0.25">
      <c r="F1349" s="36"/>
      <c r="G1349" s="39" t="str">
        <f t="shared" si="80"/>
        <v/>
      </c>
      <c r="I1349" s="36"/>
      <c r="J1349" s="39" t="str">
        <f t="shared" si="81"/>
        <v/>
      </c>
      <c r="L1349" s="36"/>
      <c r="M1349" s="39" t="str">
        <f t="shared" si="82"/>
        <v/>
      </c>
      <c r="O1349" s="36"/>
      <c r="P1349" s="39" t="str">
        <f t="shared" si="83"/>
        <v/>
      </c>
    </row>
    <row r="1350" spans="6:16" x14ac:dyDescent="0.25">
      <c r="F1350" s="36"/>
      <c r="G1350" s="39" t="str">
        <f t="shared" si="80"/>
        <v/>
      </c>
      <c r="I1350" s="36"/>
      <c r="J1350" s="39" t="str">
        <f t="shared" si="81"/>
        <v/>
      </c>
      <c r="L1350" s="36"/>
      <c r="M1350" s="39" t="str">
        <f t="shared" si="82"/>
        <v/>
      </c>
      <c r="O1350" s="36"/>
      <c r="P1350" s="39" t="str">
        <f t="shared" si="83"/>
        <v/>
      </c>
    </row>
    <row r="1351" spans="6:16" x14ac:dyDescent="0.25">
      <c r="F1351" s="36"/>
      <c r="G1351" s="39" t="str">
        <f t="shared" si="80"/>
        <v/>
      </c>
      <c r="I1351" s="36"/>
      <c r="J1351" s="39" t="str">
        <f t="shared" si="81"/>
        <v/>
      </c>
      <c r="L1351" s="36"/>
      <c r="M1351" s="39" t="str">
        <f t="shared" si="82"/>
        <v/>
      </c>
      <c r="O1351" s="36"/>
      <c r="P1351" s="39" t="str">
        <f t="shared" si="83"/>
        <v/>
      </c>
    </row>
    <row r="1352" spans="6:16" x14ac:dyDescent="0.25">
      <c r="F1352" s="36"/>
      <c r="G1352" s="39" t="str">
        <f t="shared" si="80"/>
        <v/>
      </c>
      <c r="I1352" s="36"/>
      <c r="J1352" s="39" t="str">
        <f t="shared" si="81"/>
        <v/>
      </c>
      <c r="L1352" s="36"/>
      <c r="M1352" s="39" t="str">
        <f t="shared" si="82"/>
        <v/>
      </c>
      <c r="O1352" s="36"/>
      <c r="P1352" s="39" t="str">
        <f t="shared" si="83"/>
        <v/>
      </c>
    </row>
    <row r="1353" spans="6:16" x14ac:dyDescent="0.25">
      <c r="F1353" s="36"/>
      <c r="G1353" s="39" t="str">
        <f t="shared" si="80"/>
        <v/>
      </c>
      <c r="I1353" s="36"/>
      <c r="J1353" s="39" t="str">
        <f t="shared" si="81"/>
        <v/>
      </c>
      <c r="L1353" s="36"/>
      <c r="M1353" s="39" t="str">
        <f t="shared" si="82"/>
        <v/>
      </c>
      <c r="O1353" s="36"/>
      <c r="P1353" s="39" t="str">
        <f t="shared" si="83"/>
        <v/>
      </c>
    </row>
    <row r="1354" spans="6:16" x14ac:dyDescent="0.25">
      <c r="F1354" s="36"/>
      <c r="G1354" s="39" t="str">
        <f t="shared" si="80"/>
        <v/>
      </c>
      <c r="I1354" s="36"/>
      <c r="J1354" s="39" t="str">
        <f t="shared" si="81"/>
        <v/>
      </c>
      <c r="L1354" s="36"/>
      <c r="M1354" s="39" t="str">
        <f t="shared" si="82"/>
        <v/>
      </c>
      <c r="O1354" s="36"/>
      <c r="P1354" s="39" t="str">
        <f t="shared" si="83"/>
        <v/>
      </c>
    </row>
    <row r="1355" spans="6:16" x14ac:dyDescent="0.25">
      <c r="F1355" s="36"/>
      <c r="G1355" s="39" t="str">
        <f t="shared" si="80"/>
        <v/>
      </c>
      <c r="I1355" s="36"/>
      <c r="J1355" s="39" t="str">
        <f t="shared" si="81"/>
        <v/>
      </c>
      <c r="L1355" s="36"/>
      <c r="M1355" s="39" t="str">
        <f t="shared" si="82"/>
        <v/>
      </c>
      <c r="O1355" s="36"/>
      <c r="P1355" s="39" t="str">
        <f t="shared" si="83"/>
        <v/>
      </c>
    </row>
    <row r="1356" spans="6:16" x14ac:dyDescent="0.25">
      <c r="F1356" s="36"/>
      <c r="G1356" s="39" t="str">
        <f t="shared" si="80"/>
        <v/>
      </c>
      <c r="I1356" s="36"/>
      <c r="J1356" s="39" t="str">
        <f t="shared" si="81"/>
        <v/>
      </c>
      <c r="L1356" s="36"/>
      <c r="M1356" s="39" t="str">
        <f t="shared" si="82"/>
        <v/>
      </c>
      <c r="O1356" s="36"/>
      <c r="P1356" s="39" t="str">
        <f t="shared" si="83"/>
        <v/>
      </c>
    </row>
    <row r="1357" spans="6:16" x14ac:dyDescent="0.25">
      <c r="F1357" s="36"/>
      <c r="G1357" s="39" t="str">
        <f t="shared" si="80"/>
        <v/>
      </c>
      <c r="I1357" s="36"/>
      <c r="J1357" s="39" t="str">
        <f t="shared" si="81"/>
        <v/>
      </c>
      <c r="L1357" s="36"/>
      <c r="M1357" s="39" t="str">
        <f t="shared" si="82"/>
        <v/>
      </c>
      <c r="O1357" s="36"/>
      <c r="P1357" s="39" t="str">
        <f t="shared" si="83"/>
        <v/>
      </c>
    </row>
    <row r="1358" spans="6:16" x14ac:dyDescent="0.25">
      <c r="F1358" s="36"/>
      <c r="G1358" s="39" t="str">
        <f t="shared" si="80"/>
        <v/>
      </c>
      <c r="I1358" s="36"/>
      <c r="J1358" s="39" t="str">
        <f t="shared" si="81"/>
        <v/>
      </c>
      <c r="L1358" s="36"/>
      <c r="M1358" s="39" t="str">
        <f t="shared" si="82"/>
        <v/>
      </c>
      <c r="O1358" s="36"/>
      <c r="P1358" s="39" t="str">
        <f t="shared" si="83"/>
        <v/>
      </c>
    </row>
    <row r="1359" spans="6:16" x14ac:dyDescent="0.25">
      <c r="F1359" s="36"/>
      <c r="G1359" s="39" t="str">
        <f t="shared" ref="G1359:G1422" si="84">IF(F1359="","",F1359*0.04)</f>
        <v/>
      </c>
      <c r="I1359" s="36"/>
      <c r="J1359" s="39" t="str">
        <f t="shared" ref="J1359:J1422" si="85">IF(I1359="","",I1359*0.04)</f>
        <v/>
      </c>
      <c r="L1359" s="36"/>
      <c r="M1359" s="39" t="str">
        <f t="shared" ref="M1359:M1422" si="86">IF(L1359="","",L1359*0.04)</f>
        <v/>
      </c>
      <c r="O1359" s="36"/>
      <c r="P1359" s="39" t="str">
        <f t="shared" ref="P1359:P1422" si="87">IF(O1359="","",O1359*0.04)</f>
        <v/>
      </c>
    </row>
    <row r="1360" spans="6:16" x14ac:dyDescent="0.25">
      <c r="F1360" s="36"/>
      <c r="G1360" s="39" t="str">
        <f t="shared" si="84"/>
        <v/>
      </c>
      <c r="I1360" s="36"/>
      <c r="J1360" s="39" t="str">
        <f t="shared" si="85"/>
        <v/>
      </c>
      <c r="L1360" s="36"/>
      <c r="M1360" s="39" t="str">
        <f t="shared" si="86"/>
        <v/>
      </c>
      <c r="O1360" s="36"/>
      <c r="P1360" s="39" t="str">
        <f t="shared" si="87"/>
        <v/>
      </c>
    </row>
    <row r="1361" spans="6:16" x14ac:dyDescent="0.25">
      <c r="F1361" s="36"/>
      <c r="G1361" s="39" t="str">
        <f t="shared" si="84"/>
        <v/>
      </c>
      <c r="I1361" s="36"/>
      <c r="J1361" s="39" t="str">
        <f t="shared" si="85"/>
        <v/>
      </c>
      <c r="L1361" s="36"/>
      <c r="M1361" s="39" t="str">
        <f t="shared" si="86"/>
        <v/>
      </c>
      <c r="O1361" s="36"/>
      <c r="P1361" s="39" t="str">
        <f t="shared" si="87"/>
        <v/>
      </c>
    </row>
    <row r="1362" spans="6:16" x14ac:dyDescent="0.25">
      <c r="F1362" s="36"/>
      <c r="G1362" s="39" t="str">
        <f t="shared" si="84"/>
        <v/>
      </c>
      <c r="I1362" s="36"/>
      <c r="J1362" s="39" t="str">
        <f t="shared" si="85"/>
        <v/>
      </c>
      <c r="L1362" s="36"/>
      <c r="M1362" s="39" t="str">
        <f t="shared" si="86"/>
        <v/>
      </c>
      <c r="O1362" s="36"/>
      <c r="P1362" s="39" t="str">
        <f t="shared" si="87"/>
        <v/>
      </c>
    </row>
    <row r="1363" spans="6:16" x14ac:dyDescent="0.25">
      <c r="F1363" s="36"/>
      <c r="G1363" s="39" t="str">
        <f t="shared" si="84"/>
        <v/>
      </c>
      <c r="I1363" s="36"/>
      <c r="J1363" s="39" t="str">
        <f t="shared" si="85"/>
        <v/>
      </c>
      <c r="L1363" s="36"/>
      <c r="M1363" s="39" t="str">
        <f t="shared" si="86"/>
        <v/>
      </c>
      <c r="O1363" s="36"/>
      <c r="P1363" s="39" t="str">
        <f t="shared" si="87"/>
        <v/>
      </c>
    </row>
    <row r="1364" spans="6:16" x14ac:dyDescent="0.25">
      <c r="F1364" s="36"/>
      <c r="G1364" s="39" t="str">
        <f t="shared" si="84"/>
        <v/>
      </c>
      <c r="I1364" s="36"/>
      <c r="J1364" s="39" t="str">
        <f t="shared" si="85"/>
        <v/>
      </c>
      <c r="L1364" s="36"/>
      <c r="M1364" s="39" t="str">
        <f t="shared" si="86"/>
        <v/>
      </c>
      <c r="O1364" s="36"/>
      <c r="P1364" s="39" t="str">
        <f t="shared" si="87"/>
        <v/>
      </c>
    </row>
    <row r="1365" spans="6:16" x14ac:dyDescent="0.25">
      <c r="F1365" s="36"/>
      <c r="G1365" s="39" t="str">
        <f t="shared" si="84"/>
        <v/>
      </c>
      <c r="I1365" s="36"/>
      <c r="J1365" s="39" t="str">
        <f t="shared" si="85"/>
        <v/>
      </c>
      <c r="L1365" s="36"/>
      <c r="M1365" s="39" t="str">
        <f t="shared" si="86"/>
        <v/>
      </c>
      <c r="O1365" s="36"/>
      <c r="P1365" s="39" t="str">
        <f t="shared" si="87"/>
        <v/>
      </c>
    </row>
    <row r="1366" spans="6:16" x14ac:dyDescent="0.25">
      <c r="F1366" s="36"/>
      <c r="G1366" s="39" t="str">
        <f t="shared" si="84"/>
        <v/>
      </c>
      <c r="I1366" s="36"/>
      <c r="J1366" s="39" t="str">
        <f t="shared" si="85"/>
        <v/>
      </c>
      <c r="L1366" s="36"/>
      <c r="M1366" s="39" t="str">
        <f t="shared" si="86"/>
        <v/>
      </c>
      <c r="O1366" s="36"/>
      <c r="P1366" s="39" t="str">
        <f t="shared" si="87"/>
        <v/>
      </c>
    </row>
    <row r="1367" spans="6:16" x14ac:dyDescent="0.25">
      <c r="F1367" s="36"/>
      <c r="G1367" s="39" t="str">
        <f t="shared" si="84"/>
        <v/>
      </c>
      <c r="I1367" s="36"/>
      <c r="J1367" s="39" t="str">
        <f t="shared" si="85"/>
        <v/>
      </c>
      <c r="L1367" s="36"/>
      <c r="M1367" s="39" t="str">
        <f t="shared" si="86"/>
        <v/>
      </c>
      <c r="O1367" s="36"/>
      <c r="P1367" s="39" t="str">
        <f t="shared" si="87"/>
        <v/>
      </c>
    </row>
    <row r="1368" spans="6:16" x14ac:dyDescent="0.25">
      <c r="F1368" s="36"/>
      <c r="G1368" s="39" t="str">
        <f t="shared" si="84"/>
        <v/>
      </c>
      <c r="I1368" s="36"/>
      <c r="J1368" s="39" t="str">
        <f t="shared" si="85"/>
        <v/>
      </c>
      <c r="L1368" s="36"/>
      <c r="M1368" s="39" t="str">
        <f t="shared" si="86"/>
        <v/>
      </c>
      <c r="O1368" s="36"/>
      <c r="P1368" s="39" t="str">
        <f t="shared" si="87"/>
        <v/>
      </c>
    </row>
    <row r="1369" spans="6:16" x14ac:dyDescent="0.25">
      <c r="F1369" s="36"/>
      <c r="G1369" s="39" t="str">
        <f t="shared" si="84"/>
        <v/>
      </c>
      <c r="I1369" s="36"/>
      <c r="J1369" s="39" t="str">
        <f t="shared" si="85"/>
        <v/>
      </c>
      <c r="L1369" s="36"/>
      <c r="M1369" s="39" t="str">
        <f t="shared" si="86"/>
        <v/>
      </c>
      <c r="O1369" s="36"/>
      <c r="P1369" s="39" t="str">
        <f t="shared" si="87"/>
        <v/>
      </c>
    </row>
    <row r="1370" spans="6:16" x14ac:dyDescent="0.25">
      <c r="F1370" s="36"/>
      <c r="G1370" s="39" t="str">
        <f t="shared" si="84"/>
        <v/>
      </c>
      <c r="I1370" s="36"/>
      <c r="J1370" s="39" t="str">
        <f t="shared" si="85"/>
        <v/>
      </c>
      <c r="L1370" s="36"/>
      <c r="M1370" s="39" t="str">
        <f t="shared" si="86"/>
        <v/>
      </c>
      <c r="O1370" s="36"/>
      <c r="P1370" s="39" t="str">
        <f t="shared" si="87"/>
        <v/>
      </c>
    </row>
    <row r="1371" spans="6:16" x14ac:dyDescent="0.25">
      <c r="F1371" s="36"/>
      <c r="G1371" s="39" t="str">
        <f t="shared" si="84"/>
        <v/>
      </c>
      <c r="I1371" s="36"/>
      <c r="J1371" s="39" t="str">
        <f t="shared" si="85"/>
        <v/>
      </c>
      <c r="L1371" s="36"/>
      <c r="M1371" s="39" t="str">
        <f t="shared" si="86"/>
        <v/>
      </c>
      <c r="O1371" s="36"/>
      <c r="P1371" s="39" t="str">
        <f t="shared" si="87"/>
        <v/>
      </c>
    </row>
    <row r="1372" spans="6:16" x14ac:dyDescent="0.25">
      <c r="F1372" s="36"/>
      <c r="G1372" s="39" t="str">
        <f t="shared" si="84"/>
        <v/>
      </c>
      <c r="I1372" s="36"/>
      <c r="J1372" s="39" t="str">
        <f t="shared" si="85"/>
        <v/>
      </c>
      <c r="L1372" s="36"/>
      <c r="M1372" s="39" t="str">
        <f t="shared" si="86"/>
        <v/>
      </c>
      <c r="O1372" s="36"/>
      <c r="P1372" s="39" t="str">
        <f t="shared" si="87"/>
        <v/>
      </c>
    </row>
    <row r="1373" spans="6:16" x14ac:dyDescent="0.25">
      <c r="F1373" s="36"/>
      <c r="G1373" s="39" t="str">
        <f t="shared" si="84"/>
        <v/>
      </c>
      <c r="I1373" s="36"/>
      <c r="J1373" s="39" t="str">
        <f t="shared" si="85"/>
        <v/>
      </c>
      <c r="L1373" s="36"/>
      <c r="M1373" s="39" t="str">
        <f t="shared" si="86"/>
        <v/>
      </c>
      <c r="O1373" s="36"/>
      <c r="P1373" s="39" t="str">
        <f t="shared" si="87"/>
        <v/>
      </c>
    </row>
    <row r="1374" spans="6:16" x14ac:dyDescent="0.25">
      <c r="F1374" s="36"/>
      <c r="G1374" s="39" t="str">
        <f t="shared" si="84"/>
        <v/>
      </c>
      <c r="I1374" s="36"/>
      <c r="J1374" s="39" t="str">
        <f t="shared" si="85"/>
        <v/>
      </c>
      <c r="L1374" s="36"/>
      <c r="M1374" s="39" t="str">
        <f t="shared" si="86"/>
        <v/>
      </c>
      <c r="O1374" s="36"/>
      <c r="P1374" s="39" t="str">
        <f t="shared" si="87"/>
        <v/>
      </c>
    </row>
    <row r="1375" spans="6:16" x14ac:dyDescent="0.25">
      <c r="F1375" s="36"/>
      <c r="G1375" s="39" t="str">
        <f t="shared" si="84"/>
        <v/>
      </c>
      <c r="I1375" s="36"/>
      <c r="J1375" s="39" t="str">
        <f t="shared" si="85"/>
        <v/>
      </c>
      <c r="L1375" s="36"/>
      <c r="M1375" s="39" t="str">
        <f t="shared" si="86"/>
        <v/>
      </c>
      <c r="O1375" s="36"/>
      <c r="P1375" s="39" t="str">
        <f t="shared" si="87"/>
        <v/>
      </c>
    </row>
    <row r="1376" spans="6:16" x14ac:dyDescent="0.25">
      <c r="F1376" s="36"/>
      <c r="G1376" s="39" t="str">
        <f t="shared" si="84"/>
        <v/>
      </c>
      <c r="I1376" s="36"/>
      <c r="J1376" s="39" t="str">
        <f t="shared" si="85"/>
        <v/>
      </c>
      <c r="L1376" s="36"/>
      <c r="M1376" s="39" t="str">
        <f t="shared" si="86"/>
        <v/>
      </c>
      <c r="O1376" s="36"/>
      <c r="P1376" s="39" t="str">
        <f t="shared" si="87"/>
        <v/>
      </c>
    </row>
    <row r="1377" spans="6:16" x14ac:dyDescent="0.25">
      <c r="F1377" s="36"/>
      <c r="G1377" s="39" t="str">
        <f t="shared" si="84"/>
        <v/>
      </c>
      <c r="I1377" s="36"/>
      <c r="J1377" s="39" t="str">
        <f t="shared" si="85"/>
        <v/>
      </c>
      <c r="L1377" s="36"/>
      <c r="M1377" s="39" t="str">
        <f t="shared" si="86"/>
        <v/>
      </c>
      <c r="O1377" s="36"/>
      <c r="P1377" s="39" t="str">
        <f t="shared" si="87"/>
        <v/>
      </c>
    </row>
    <row r="1378" spans="6:16" x14ac:dyDescent="0.25">
      <c r="F1378" s="36"/>
      <c r="G1378" s="39" t="str">
        <f t="shared" si="84"/>
        <v/>
      </c>
      <c r="I1378" s="36"/>
      <c r="J1378" s="39" t="str">
        <f t="shared" si="85"/>
        <v/>
      </c>
      <c r="L1378" s="36"/>
      <c r="M1378" s="39" t="str">
        <f t="shared" si="86"/>
        <v/>
      </c>
      <c r="O1378" s="36"/>
      <c r="P1378" s="39" t="str">
        <f t="shared" si="87"/>
        <v/>
      </c>
    </row>
    <row r="1379" spans="6:16" x14ac:dyDescent="0.25">
      <c r="F1379" s="36"/>
      <c r="G1379" s="39" t="str">
        <f t="shared" si="84"/>
        <v/>
      </c>
      <c r="I1379" s="36"/>
      <c r="J1379" s="39" t="str">
        <f t="shared" si="85"/>
        <v/>
      </c>
      <c r="L1379" s="36"/>
      <c r="M1379" s="39" t="str">
        <f t="shared" si="86"/>
        <v/>
      </c>
      <c r="O1379" s="36"/>
      <c r="P1379" s="39" t="str">
        <f t="shared" si="87"/>
        <v/>
      </c>
    </row>
    <row r="1380" spans="6:16" x14ac:dyDescent="0.25">
      <c r="F1380" s="36"/>
      <c r="G1380" s="39" t="str">
        <f t="shared" si="84"/>
        <v/>
      </c>
      <c r="I1380" s="36"/>
      <c r="J1380" s="39" t="str">
        <f t="shared" si="85"/>
        <v/>
      </c>
      <c r="L1380" s="36"/>
      <c r="M1380" s="39" t="str">
        <f t="shared" si="86"/>
        <v/>
      </c>
      <c r="O1380" s="36"/>
      <c r="P1380" s="39" t="str">
        <f t="shared" si="87"/>
        <v/>
      </c>
    </row>
    <row r="1381" spans="6:16" x14ac:dyDescent="0.25">
      <c r="F1381" s="36"/>
      <c r="G1381" s="39" t="str">
        <f t="shared" si="84"/>
        <v/>
      </c>
      <c r="I1381" s="36"/>
      <c r="J1381" s="39" t="str">
        <f t="shared" si="85"/>
        <v/>
      </c>
      <c r="L1381" s="36"/>
      <c r="M1381" s="39" t="str">
        <f t="shared" si="86"/>
        <v/>
      </c>
      <c r="O1381" s="36"/>
      <c r="P1381" s="39" t="str">
        <f t="shared" si="87"/>
        <v/>
      </c>
    </row>
    <row r="1382" spans="6:16" x14ac:dyDescent="0.25">
      <c r="F1382" s="36"/>
      <c r="G1382" s="39" t="str">
        <f t="shared" si="84"/>
        <v/>
      </c>
      <c r="I1382" s="36"/>
      <c r="J1382" s="39" t="str">
        <f t="shared" si="85"/>
        <v/>
      </c>
      <c r="L1382" s="36"/>
      <c r="M1382" s="39" t="str">
        <f t="shared" si="86"/>
        <v/>
      </c>
      <c r="O1382" s="36"/>
      <c r="P1382" s="39" t="str">
        <f t="shared" si="87"/>
        <v/>
      </c>
    </row>
    <row r="1383" spans="6:16" x14ac:dyDescent="0.25">
      <c r="F1383" s="36"/>
      <c r="G1383" s="39" t="str">
        <f t="shared" si="84"/>
        <v/>
      </c>
      <c r="I1383" s="36"/>
      <c r="J1383" s="39" t="str">
        <f t="shared" si="85"/>
        <v/>
      </c>
      <c r="L1383" s="36"/>
      <c r="M1383" s="39" t="str">
        <f t="shared" si="86"/>
        <v/>
      </c>
      <c r="O1383" s="36"/>
      <c r="P1383" s="39" t="str">
        <f t="shared" si="87"/>
        <v/>
      </c>
    </row>
    <row r="1384" spans="6:16" x14ac:dyDescent="0.25">
      <c r="F1384" s="36"/>
      <c r="G1384" s="39" t="str">
        <f t="shared" si="84"/>
        <v/>
      </c>
      <c r="I1384" s="36"/>
      <c r="J1384" s="39" t="str">
        <f t="shared" si="85"/>
        <v/>
      </c>
      <c r="L1384" s="36"/>
      <c r="M1384" s="39" t="str">
        <f t="shared" si="86"/>
        <v/>
      </c>
      <c r="O1384" s="36"/>
      <c r="P1384" s="39" t="str">
        <f t="shared" si="87"/>
        <v/>
      </c>
    </row>
    <row r="1385" spans="6:16" x14ac:dyDescent="0.25">
      <c r="F1385" s="36"/>
      <c r="G1385" s="39" t="str">
        <f t="shared" si="84"/>
        <v/>
      </c>
      <c r="I1385" s="36"/>
      <c r="J1385" s="39" t="str">
        <f t="shared" si="85"/>
        <v/>
      </c>
      <c r="L1385" s="36"/>
      <c r="M1385" s="39" t="str">
        <f t="shared" si="86"/>
        <v/>
      </c>
      <c r="O1385" s="36"/>
      <c r="P1385" s="39" t="str">
        <f t="shared" si="87"/>
        <v/>
      </c>
    </row>
    <row r="1386" spans="6:16" x14ac:dyDescent="0.25">
      <c r="F1386" s="36"/>
      <c r="G1386" s="39" t="str">
        <f t="shared" si="84"/>
        <v/>
      </c>
      <c r="I1386" s="36"/>
      <c r="J1386" s="39" t="str">
        <f t="shared" si="85"/>
        <v/>
      </c>
      <c r="L1386" s="36"/>
      <c r="M1386" s="39" t="str">
        <f t="shared" si="86"/>
        <v/>
      </c>
      <c r="O1386" s="36"/>
      <c r="P1386" s="39" t="str">
        <f t="shared" si="87"/>
        <v/>
      </c>
    </row>
    <row r="1387" spans="6:16" x14ac:dyDescent="0.25">
      <c r="F1387" s="36"/>
      <c r="G1387" s="39" t="str">
        <f t="shared" si="84"/>
        <v/>
      </c>
      <c r="I1387" s="36"/>
      <c r="J1387" s="39" t="str">
        <f t="shared" si="85"/>
        <v/>
      </c>
      <c r="L1387" s="36"/>
      <c r="M1387" s="39" t="str">
        <f t="shared" si="86"/>
        <v/>
      </c>
      <c r="O1387" s="36"/>
      <c r="P1387" s="39" t="str">
        <f t="shared" si="87"/>
        <v/>
      </c>
    </row>
    <row r="1388" spans="6:16" x14ac:dyDescent="0.25">
      <c r="F1388" s="36"/>
      <c r="G1388" s="39" t="str">
        <f t="shared" si="84"/>
        <v/>
      </c>
      <c r="I1388" s="36"/>
      <c r="J1388" s="39" t="str">
        <f t="shared" si="85"/>
        <v/>
      </c>
      <c r="L1388" s="36"/>
      <c r="M1388" s="39" t="str">
        <f t="shared" si="86"/>
        <v/>
      </c>
      <c r="O1388" s="36"/>
      <c r="P1388" s="39" t="str">
        <f t="shared" si="87"/>
        <v/>
      </c>
    </row>
    <row r="1389" spans="6:16" x14ac:dyDescent="0.25">
      <c r="F1389" s="36"/>
      <c r="G1389" s="39" t="str">
        <f t="shared" si="84"/>
        <v/>
      </c>
      <c r="I1389" s="36"/>
      <c r="J1389" s="39" t="str">
        <f t="shared" si="85"/>
        <v/>
      </c>
      <c r="L1389" s="36"/>
      <c r="M1389" s="39" t="str">
        <f t="shared" si="86"/>
        <v/>
      </c>
      <c r="O1389" s="36"/>
      <c r="P1389" s="39" t="str">
        <f t="shared" si="87"/>
        <v/>
      </c>
    </row>
    <row r="1390" spans="6:16" x14ac:dyDescent="0.25">
      <c r="F1390" s="36"/>
      <c r="G1390" s="39" t="str">
        <f t="shared" si="84"/>
        <v/>
      </c>
      <c r="I1390" s="36"/>
      <c r="J1390" s="39" t="str">
        <f t="shared" si="85"/>
        <v/>
      </c>
      <c r="L1390" s="36"/>
      <c r="M1390" s="39" t="str">
        <f t="shared" si="86"/>
        <v/>
      </c>
      <c r="O1390" s="36"/>
      <c r="P1390" s="39" t="str">
        <f t="shared" si="87"/>
        <v/>
      </c>
    </row>
    <row r="1391" spans="6:16" x14ac:dyDescent="0.25">
      <c r="F1391" s="36"/>
      <c r="G1391" s="39" t="str">
        <f t="shared" si="84"/>
        <v/>
      </c>
      <c r="I1391" s="36"/>
      <c r="J1391" s="39" t="str">
        <f t="shared" si="85"/>
        <v/>
      </c>
      <c r="L1391" s="36"/>
      <c r="M1391" s="39" t="str">
        <f t="shared" si="86"/>
        <v/>
      </c>
      <c r="O1391" s="36"/>
      <c r="P1391" s="39" t="str">
        <f t="shared" si="87"/>
        <v/>
      </c>
    </row>
    <row r="1392" spans="6:16" x14ac:dyDescent="0.25">
      <c r="F1392" s="36"/>
      <c r="G1392" s="39" t="str">
        <f t="shared" si="84"/>
        <v/>
      </c>
      <c r="I1392" s="36"/>
      <c r="J1392" s="39" t="str">
        <f t="shared" si="85"/>
        <v/>
      </c>
      <c r="L1392" s="36"/>
      <c r="M1392" s="39" t="str">
        <f t="shared" si="86"/>
        <v/>
      </c>
      <c r="O1392" s="36"/>
      <c r="P1392" s="39" t="str">
        <f t="shared" si="87"/>
        <v/>
      </c>
    </row>
    <row r="1393" spans="6:16" x14ac:dyDescent="0.25">
      <c r="F1393" s="36"/>
      <c r="G1393" s="39" t="str">
        <f t="shared" si="84"/>
        <v/>
      </c>
      <c r="I1393" s="36"/>
      <c r="J1393" s="39" t="str">
        <f t="shared" si="85"/>
        <v/>
      </c>
      <c r="L1393" s="36"/>
      <c r="M1393" s="39" t="str">
        <f t="shared" si="86"/>
        <v/>
      </c>
      <c r="O1393" s="36"/>
      <c r="P1393" s="39" t="str">
        <f t="shared" si="87"/>
        <v/>
      </c>
    </row>
    <row r="1394" spans="6:16" x14ac:dyDescent="0.25">
      <c r="F1394" s="36"/>
      <c r="G1394" s="39" t="str">
        <f t="shared" si="84"/>
        <v/>
      </c>
      <c r="I1394" s="36"/>
      <c r="J1394" s="39" t="str">
        <f t="shared" si="85"/>
        <v/>
      </c>
      <c r="L1394" s="36"/>
      <c r="M1394" s="39" t="str">
        <f t="shared" si="86"/>
        <v/>
      </c>
      <c r="O1394" s="36"/>
      <c r="P1394" s="39" t="str">
        <f t="shared" si="87"/>
        <v/>
      </c>
    </row>
    <row r="1395" spans="6:16" x14ac:dyDescent="0.25">
      <c r="F1395" s="36"/>
      <c r="G1395" s="39" t="str">
        <f t="shared" si="84"/>
        <v/>
      </c>
      <c r="I1395" s="36"/>
      <c r="J1395" s="39" t="str">
        <f t="shared" si="85"/>
        <v/>
      </c>
      <c r="L1395" s="36"/>
      <c r="M1395" s="39" t="str">
        <f t="shared" si="86"/>
        <v/>
      </c>
      <c r="O1395" s="36"/>
      <c r="P1395" s="39" t="str">
        <f t="shared" si="87"/>
        <v/>
      </c>
    </row>
    <row r="1396" spans="6:16" x14ac:dyDescent="0.25">
      <c r="F1396" s="36"/>
      <c r="G1396" s="39" t="str">
        <f t="shared" si="84"/>
        <v/>
      </c>
      <c r="I1396" s="36"/>
      <c r="J1396" s="39" t="str">
        <f t="shared" si="85"/>
        <v/>
      </c>
      <c r="L1396" s="36"/>
      <c r="M1396" s="39" t="str">
        <f t="shared" si="86"/>
        <v/>
      </c>
      <c r="O1396" s="36"/>
      <c r="P1396" s="39" t="str">
        <f t="shared" si="87"/>
        <v/>
      </c>
    </row>
    <row r="1397" spans="6:16" x14ac:dyDescent="0.25">
      <c r="F1397" s="36"/>
      <c r="G1397" s="39" t="str">
        <f t="shared" si="84"/>
        <v/>
      </c>
      <c r="I1397" s="36"/>
      <c r="J1397" s="39" t="str">
        <f t="shared" si="85"/>
        <v/>
      </c>
      <c r="L1397" s="36"/>
      <c r="M1397" s="39" t="str">
        <f t="shared" si="86"/>
        <v/>
      </c>
      <c r="O1397" s="36"/>
      <c r="P1397" s="39" t="str">
        <f t="shared" si="87"/>
        <v/>
      </c>
    </row>
    <row r="1398" spans="6:16" x14ac:dyDescent="0.25">
      <c r="F1398" s="36"/>
      <c r="G1398" s="39" t="str">
        <f t="shared" si="84"/>
        <v/>
      </c>
      <c r="I1398" s="36"/>
      <c r="J1398" s="39" t="str">
        <f t="shared" si="85"/>
        <v/>
      </c>
      <c r="L1398" s="36"/>
      <c r="M1398" s="39" t="str">
        <f t="shared" si="86"/>
        <v/>
      </c>
      <c r="O1398" s="36"/>
      <c r="P1398" s="39" t="str">
        <f t="shared" si="87"/>
        <v/>
      </c>
    </row>
    <row r="1399" spans="6:16" x14ac:dyDescent="0.25">
      <c r="F1399" s="36"/>
      <c r="G1399" s="39" t="str">
        <f t="shared" si="84"/>
        <v/>
      </c>
      <c r="I1399" s="36"/>
      <c r="J1399" s="39" t="str">
        <f t="shared" si="85"/>
        <v/>
      </c>
      <c r="L1399" s="36"/>
      <c r="M1399" s="39" t="str">
        <f t="shared" si="86"/>
        <v/>
      </c>
      <c r="O1399" s="36"/>
      <c r="P1399" s="39" t="str">
        <f t="shared" si="87"/>
        <v/>
      </c>
    </row>
    <row r="1400" spans="6:16" x14ac:dyDescent="0.25">
      <c r="F1400" s="36"/>
      <c r="G1400" s="39" t="str">
        <f t="shared" si="84"/>
        <v/>
      </c>
      <c r="I1400" s="36"/>
      <c r="J1400" s="39" t="str">
        <f t="shared" si="85"/>
        <v/>
      </c>
      <c r="L1400" s="36"/>
      <c r="M1400" s="39" t="str">
        <f t="shared" si="86"/>
        <v/>
      </c>
      <c r="O1400" s="36"/>
      <c r="P1400" s="39" t="str">
        <f t="shared" si="87"/>
        <v/>
      </c>
    </row>
    <row r="1401" spans="6:16" x14ac:dyDescent="0.25">
      <c r="F1401" s="36"/>
      <c r="G1401" s="39" t="str">
        <f t="shared" si="84"/>
        <v/>
      </c>
      <c r="I1401" s="36"/>
      <c r="J1401" s="39" t="str">
        <f t="shared" si="85"/>
        <v/>
      </c>
      <c r="L1401" s="36"/>
      <c r="M1401" s="39" t="str">
        <f t="shared" si="86"/>
        <v/>
      </c>
      <c r="O1401" s="36"/>
      <c r="P1401" s="39" t="str">
        <f t="shared" si="87"/>
        <v/>
      </c>
    </row>
    <row r="1402" spans="6:16" x14ac:dyDescent="0.25">
      <c r="F1402" s="36"/>
      <c r="G1402" s="39" t="str">
        <f t="shared" si="84"/>
        <v/>
      </c>
      <c r="I1402" s="36"/>
      <c r="J1402" s="39" t="str">
        <f t="shared" si="85"/>
        <v/>
      </c>
      <c r="L1402" s="36"/>
      <c r="M1402" s="39" t="str">
        <f t="shared" si="86"/>
        <v/>
      </c>
      <c r="O1402" s="36"/>
      <c r="P1402" s="39" t="str">
        <f t="shared" si="87"/>
        <v/>
      </c>
    </row>
    <row r="1403" spans="6:16" x14ac:dyDescent="0.25">
      <c r="F1403" s="36"/>
      <c r="G1403" s="39" t="str">
        <f t="shared" si="84"/>
        <v/>
      </c>
      <c r="I1403" s="36"/>
      <c r="J1403" s="39" t="str">
        <f t="shared" si="85"/>
        <v/>
      </c>
      <c r="L1403" s="36"/>
      <c r="M1403" s="39" t="str">
        <f t="shared" si="86"/>
        <v/>
      </c>
      <c r="O1403" s="36"/>
      <c r="P1403" s="39" t="str">
        <f t="shared" si="87"/>
        <v/>
      </c>
    </row>
    <row r="1404" spans="6:16" x14ac:dyDescent="0.25">
      <c r="F1404" s="36"/>
      <c r="G1404" s="39" t="str">
        <f t="shared" si="84"/>
        <v/>
      </c>
      <c r="I1404" s="36"/>
      <c r="J1404" s="39" t="str">
        <f t="shared" si="85"/>
        <v/>
      </c>
      <c r="L1404" s="36"/>
      <c r="M1404" s="39" t="str">
        <f t="shared" si="86"/>
        <v/>
      </c>
      <c r="O1404" s="36"/>
      <c r="P1404" s="39" t="str">
        <f t="shared" si="87"/>
        <v/>
      </c>
    </row>
    <row r="1405" spans="6:16" x14ac:dyDescent="0.25">
      <c r="F1405" s="36"/>
      <c r="G1405" s="39" t="str">
        <f t="shared" si="84"/>
        <v/>
      </c>
      <c r="I1405" s="36"/>
      <c r="J1405" s="39" t="str">
        <f t="shared" si="85"/>
        <v/>
      </c>
      <c r="L1405" s="36"/>
      <c r="M1405" s="39" t="str">
        <f t="shared" si="86"/>
        <v/>
      </c>
      <c r="O1405" s="36"/>
      <c r="P1405" s="39" t="str">
        <f t="shared" si="87"/>
        <v/>
      </c>
    </row>
    <row r="1406" spans="6:16" x14ac:dyDescent="0.25">
      <c r="F1406" s="36"/>
      <c r="G1406" s="39" t="str">
        <f t="shared" si="84"/>
        <v/>
      </c>
      <c r="I1406" s="36"/>
      <c r="J1406" s="39" t="str">
        <f t="shared" si="85"/>
        <v/>
      </c>
      <c r="L1406" s="36"/>
      <c r="M1406" s="39" t="str">
        <f t="shared" si="86"/>
        <v/>
      </c>
      <c r="O1406" s="36"/>
      <c r="P1406" s="39" t="str">
        <f t="shared" si="87"/>
        <v/>
      </c>
    </row>
    <row r="1407" spans="6:16" x14ac:dyDescent="0.25">
      <c r="F1407" s="36"/>
      <c r="G1407" s="39" t="str">
        <f t="shared" si="84"/>
        <v/>
      </c>
      <c r="I1407" s="36"/>
      <c r="J1407" s="39" t="str">
        <f t="shared" si="85"/>
        <v/>
      </c>
      <c r="L1407" s="36"/>
      <c r="M1407" s="39" t="str">
        <f t="shared" si="86"/>
        <v/>
      </c>
      <c r="O1407" s="36"/>
      <c r="P1407" s="39" t="str">
        <f t="shared" si="87"/>
        <v/>
      </c>
    </row>
    <row r="1408" spans="6:16" x14ac:dyDescent="0.25">
      <c r="F1408" s="36"/>
      <c r="G1408" s="39" t="str">
        <f t="shared" si="84"/>
        <v/>
      </c>
      <c r="I1408" s="36"/>
      <c r="J1408" s="39" t="str">
        <f t="shared" si="85"/>
        <v/>
      </c>
      <c r="L1408" s="36"/>
      <c r="M1408" s="39" t="str">
        <f t="shared" si="86"/>
        <v/>
      </c>
      <c r="O1408" s="36"/>
      <c r="P1408" s="39" t="str">
        <f t="shared" si="87"/>
        <v/>
      </c>
    </row>
    <row r="1409" spans="6:16" x14ac:dyDescent="0.25">
      <c r="F1409" s="36"/>
      <c r="G1409" s="39" t="str">
        <f t="shared" si="84"/>
        <v/>
      </c>
      <c r="I1409" s="36"/>
      <c r="J1409" s="39" t="str">
        <f t="shared" si="85"/>
        <v/>
      </c>
      <c r="L1409" s="36"/>
      <c r="M1409" s="39" t="str">
        <f t="shared" si="86"/>
        <v/>
      </c>
      <c r="O1409" s="36"/>
      <c r="P1409" s="39" t="str">
        <f t="shared" si="87"/>
        <v/>
      </c>
    </row>
    <row r="1410" spans="6:16" x14ac:dyDescent="0.25">
      <c r="F1410" s="36"/>
      <c r="G1410" s="39" t="str">
        <f t="shared" si="84"/>
        <v/>
      </c>
      <c r="I1410" s="36"/>
      <c r="J1410" s="39" t="str">
        <f t="shared" si="85"/>
        <v/>
      </c>
      <c r="L1410" s="36"/>
      <c r="M1410" s="39" t="str">
        <f t="shared" si="86"/>
        <v/>
      </c>
      <c r="O1410" s="36"/>
      <c r="P1410" s="39" t="str">
        <f t="shared" si="87"/>
        <v/>
      </c>
    </row>
    <row r="1411" spans="6:16" x14ac:dyDescent="0.25">
      <c r="F1411" s="36"/>
      <c r="G1411" s="39" t="str">
        <f t="shared" si="84"/>
        <v/>
      </c>
      <c r="I1411" s="36"/>
      <c r="J1411" s="39" t="str">
        <f t="shared" si="85"/>
        <v/>
      </c>
      <c r="L1411" s="36"/>
      <c r="M1411" s="39" t="str">
        <f t="shared" si="86"/>
        <v/>
      </c>
      <c r="O1411" s="36"/>
      <c r="P1411" s="39" t="str">
        <f t="shared" si="87"/>
        <v/>
      </c>
    </row>
    <row r="1412" spans="6:16" x14ac:dyDescent="0.25">
      <c r="F1412" s="36"/>
      <c r="G1412" s="39" t="str">
        <f t="shared" si="84"/>
        <v/>
      </c>
      <c r="I1412" s="36"/>
      <c r="J1412" s="39" t="str">
        <f t="shared" si="85"/>
        <v/>
      </c>
      <c r="L1412" s="36"/>
      <c r="M1412" s="39" t="str">
        <f t="shared" si="86"/>
        <v/>
      </c>
      <c r="O1412" s="36"/>
      <c r="P1412" s="39" t="str">
        <f t="shared" si="87"/>
        <v/>
      </c>
    </row>
    <row r="1413" spans="6:16" x14ac:dyDescent="0.25">
      <c r="F1413" s="36"/>
      <c r="G1413" s="39" t="str">
        <f t="shared" si="84"/>
        <v/>
      </c>
      <c r="I1413" s="36"/>
      <c r="J1413" s="39" t="str">
        <f t="shared" si="85"/>
        <v/>
      </c>
      <c r="L1413" s="36"/>
      <c r="M1413" s="39" t="str">
        <f t="shared" si="86"/>
        <v/>
      </c>
      <c r="O1413" s="36"/>
      <c r="P1413" s="39" t="str">
        <f t="shared" si="87"/>
        <v/>
      </c>
    </row>
    <row r="1414" spans="6:16" x14ac:dyDescent="0.25">
      <c r="F1414" s="36"/>
      <c r="G1414" s="39" t="str">
        <f t="shared" si="84"/>
        <v/>
      </c>
      <c r="I1414" s="36"/>
      <c r="J1414" s="39" t="str">
        <f t="shared" si="85"/>
        <v/>
      </c>
      <c r="L1414" s="36"/>
      <c r="M1414" s="39" t="str">
        <f t="shared" si="86"/>
        <v/>
      </c>
      <c r="O1414" s="36"/>
      <c r="P1414" s="39" t="str">
        <f t="shared" si="87"/>
        <v/>
      </c>
    </row>
    <row r="1415" spans="6:16" x14ac:dyDescent="0.25">
      <c r="F1415" s="36"/>
      <c r="G1415" s="39" t="str">
        <f t="shared" si="84"/>
        <v/>
      </c>
      <c r="I1415" s="36"/>
      <c r="J1415" s="39" t="str">
        <f t="shared" si="85"/>
        <v/>
      </c>
      <c r="L1415" s="36"/>
      <c r="M1415" s="39" t="str">
        <f t="shared" si="86"/>
        <v/>
      </c>
      <c r="O1415" s="36"/>
      <c r="P1415" s="39" t="str">
        <f t="shared" si="87"/>
        <v/>
      </c>
    </row>
    <row r="1416" spans="6:16" x14ac:dyDescent="0.25">
      <c r="F1416" s="36"/>
      <c r="G1416" s="39" t="str">
        <f t="shared" si="84"/>
        <v/>
      </c>
      <c r="I1416" s="36"/>
      <c r="J1416" s="39" t="str">
        <f t="shared" si="85"/>
        <v/>
      </c>
      <c r="L1416" s="36"/>
      <c r="M1416" s="39" t="str">
        <f t="shared" si="86"/>
        <v/>
      </c>
      <c r="O1416" s="36"/>
      <c r="P1416" s="39" t="str">
        <f t="shared" si="87"/>
        <v/>
      </c>
    </row>
    <row r="1417" spans="6:16" x14ac:dyDescent="0.25">
      <c r="F1417" s="36"/>
      <c r="G1417" s="39" t="str">
        <f t="shared" si="84"/>
        <v/>
      </c>
      <c r="I1417" s="36"/>
      <c r="J1417" s="39" t="str">
        <f t="shared" si="85"/>
        <v/>
      </c>
      <c r="L1417" s="36"/>
      <c r="M1417" s="39" t="str">
        <f t="shared" si="86"/>
        <v/>
      </c>
      <c r="O1417" s="36"/>
      <c r="P1417" s="39" t="str">
        <f t="shared" si="87"/>
        <v/>
      </c>
    </row>
    <row r="1418" spans="6:16" x14ac:dyDescent="0.25">
      <c r="F1418" s="36"/>
      <c r="G1418" s="39" t="str">
        <f t="shared" si="84"/>
        <v/>
      </c>
      <c r="I1418" s="36"/>
      <c r="J1418" s="39" t="str">
        <f t="shared" si="85"/>
        <v/>
      </c>
      <c r="L1418" s="36"/>
      <c r="M1418" s="39" t="str">
        <f t="shared" si="86"/>
        <v/>
      </c>
      <c r="O1418" s="36"/>
      <c r="P1418" s="39" t="str">
        <f t="shared" si="87"/>
        <v/>
      </c>
    </row>
    <row r="1419" spans="6:16" x14ac:dyDescent="0.25">
      <c r="F1419" s="36"/>
      <c r="G1419" s="39" t="str">
        <f t="shared" si="84"/>
        <v/>
      </c>
      <c r="I1419" s="36"/>
      <c r="J1419" s="39" t="str">
        <f t="shared" si="85"/>
        <v/>
      </c>
      <c r="L1419" s="36"/>
      <c r="M1419" s="39" t="str">
        <f t="shared" si="86"/>
        <v/>
      </c>
      <c r="O1419" s="36"/>
      <c r="P1419" s="39" t="str">
        <f t="shared" si="87"/>
        <v/>
      </c>
    </row>
    <row r="1420" spans="6:16" x14ac:dyDescent="0.25">
      <c r="F1420" s="36"/>
      <c r="G1420" s="39" t="str">
        <f t="shared" si="84"/>
        <v/>
      </c>
      <c r="I1420" s="36"/>
      <c r="J1420" s="39" t="str">
        <f t="shared" si="85"/>
        <v/>
      </c>
      <c r="L1420" s="36"/>
      <c r="M1420" s="39" t="str">
        <f t="shared" si="86"/>
        <v/>
      </c>
      <c r="O1420" s="36"/>
      <c r="P1420" s="39" t="str">
        <f t="shared" si="87"/>
        <v/>
      </c>
    </row>
    <row r="1421" spans="6:16" x14ac:dyDescent="0.25">
      <c r="F1421" s="36"/>
      <c r="G1421" s="39" t="str">
        <f t="shared" si="84"/>
        <v/>
      </c>
      <c r="I1421" s="36"/>
      <c r="J1421" s="39" t="str">
        <f t="shared" si="85"/>
        <v/>
      </c>
      <c r="L1421" s="36"/>
      <c r="M1421" s="39" t="str">
        <f t="shared" si="86"/>
        <v/>
      </c>
      <c r="O1421" s="36"/>
      <c r="P1421" s="39" t="str">
        <f t="shared" si="87"/>
        <v/>
      </c>
    </row>
    <row r="1422" spans="6:16" x14ac:dyDescent="0.25">
      <c r="F1422" s="36"/>
      <c r="G1422" s="39" t="str">
        <f t="shared" si="84"/>
        <v/>
      </c>
      <c r="I1422" s="36"/>
      <c r="J1422" s="39" t="str">
        <f t="shared" si="85"/>
        <v/>
      </c>
      <c r="L1422" s="36"/>
      <c r="M1422" s="39" t="str">
        <f t="shared" si="86"/>
        <v/>
      </c>
      <c r="O1422" s="36"/>
      <c r="P1422" s="39" t="str">
        <f t="shared" si="87"/>
        <v/>
      </c>
    </row>
    <row r="1423" spans="6:16" x14ac:dyDescent="0.25">
      <c r="F1423" s="36"/>
      <c r="G1423" s="39" t="str">
        <f t="shared" ref="G1423:G1486" si="88">IF(F1423="","",F1423*0.04)</f>
        <v/>
      </c>
      <c r="I1423" s="36"/>
      <c r="J1423" s="39" t="str">
        <f t="shared" ref="J1423:J1486" si="89">IF(I1423="","",I1423*0.04)</f>
        <v/>
      </c>
      <c r="L1423" s="36"/>
      <c r="M1423" s="39" t="str">
        <f t="shared" ref="M1423:M1486" si="90">IF(L1423="","",L1423*0.04)</f>
        <v/>
      </c>
      <c r="O1423" s="36"/>
      <c r="P1423" s="39" t="str">
        <f t="shared" ref="P1423:P1486" si="91">IF(O1423="","",O1423*0.04)</f>
        <v/>
      </c>
    </row>
    <row r="1424" spans="6:16" x14ac:dyDescent="0.25">
      <c r="F1424" s="36"/>
      <c r="G1424" s="39" t="str">
        <f t="shared" si="88"/>
        <v/>
      </c>
      <c r="I1424" s="36"/>
      <c r="J1424" s="39" t="str">
        <f t="shared" si="89"/>
        <v/>
      </c>
      <c r="L1424" s="36"/>
      <c r="M1424" s="39" t="str">
        <f t="shared" si="90"/>
        <v/>
      </c>
      <c r="O1424" s="36"/>
      <c r="P1424" s="39" t="str">
        <f t="shared" si="91"/>
        <v/>
      </c>
    </row>
    <row r="1425" spans="6:16" x14ac:dyDescent="0.25">
      <c r="F1425" s="36"/>
      <c r="G1425" s="39" t="str">
        <f t="shared" si="88"/>
        <v/>
      </c>
      <c r="I1425" s="36"/>
      <c r="J1425" s="39" t="str">
        <f t="shared" si="89"/>
        <v/>
      </c>
      <c r="L1425" s="36"/>
      <c r="M1425" s="39" t="str">
        <f t="shared" si="90"/>
        <v/>
      </c>
      <c r="O1425" s="36"/>
      <c r="P1425" s="39" t="str">
        <f t="shared" si="91"/>
        <v/>
      </c>
    </row>
    <row r="1426" spans="6:16" x14ac:dyDescent="0.25">
      <c r="F1426" s="36"/>
      <c r="G1426" s="39" t="str">
        <f t="shared" si="88"/>
        <v/>
      </c>
      <c r="I1426" s="36"/>
      <c r="J1426" s="39" t="str">
        <f t="shared" si="89"/>
        <v/>
      </c>
      <c r="L1426" s="36"/>
      <c r="M1426" s="39" t="str">
        <f t="shared" si="90"/>
        <v/>
      </c>
      <c r="O1426" s="36"/>
      <c r="P1426" s="39" t="str">
        <f t="shared" si="91"/>
        <v/>
      </c>
    </row>
    <row r="1427" spans="6:16" x14ac:dyDescent="0.25">
      <c r="F1427" s="36"/>
      <c r="G1427" s="39" t="str">
        <f t="shared" si="88"/>
        <v/>
      </c>
      <c r="I1427" s="36"/>
      <c r="J1427" s="39" t="str">
        <f t="shared" si="89"/>
        <v/>
      </c>
      <c r="L1427" s="36"/>
      <c r="M1427" s="39" t="str">
        <f t="shared" si="90"/>
        <v/>
      </c>
      <c r="O1427" s="36"/>
      <c r="P1427" s="39" t="str">
        <f t="shared" si="91"/>
        <v/>
      </c>
    </row>
    <row r="1428" spans="6:16" x14ac:dyDescent="0.25">
      <c r="F1428" s="36"/>
      <c r="G1428" s="39" t="str">
        <f t="shared" si="88"/>
        <v/>
      </c>
      <c r="I1428" s="36"/>
      <c r="J1428" s="39" t="str">
        <f t="shared" si="89"/>
        <v/>
      </c>
      <c r="L1428" s="36"/>
      <c r="M1428" s="39" t="str">
        <f t="shared" si="90"/>
        <v/>
      </c>
      <c r="O1428" s="36"/>
      <c r="P1428" s="39" t="str">
        <f t="shared" si="91"/>
        <v/>
      </c>
    </row>
    <row r="1429" spans="6:16" x14ac:dyDescent="0.25">
      <c r="F1429" s="36"/>
      <c r="G1429" s="39" t="str">
        <f t="shared" si="88"/>
        <v/>
      </c>
      <c r="I1429" s="36"/>
      <c r="J1429" s="39" t="str">
        <f t="shared" si="89"/>
        <v/>
      </c>
      <c r="L1429" s="36"/>
      <c r="M1429" s="39" t="str">
        <f t="shared" si="90"/>
        <v/>
      </c>
      <c r="O1429" s="36"/>
      <c r="P1429" s="39" t="str">
        <f t="shared" si="91"/>
        <v/>
      </c>
    </row>
    <row r="1430" spans="6:16" x14ac:dyDescent="0.25">
      <c r="F1430" s="36"/>
      <c r="G1430" s="39" t="str">
        <f t="shared" si="88"/>
        <v/>
      </c>
      <c r="I1430" s="36"/>
      <c r="J1430" s="39" t="str">
        <f t="shared" si="89"/>
        <v/>
      </c>
      <c r="L1430" s="36"/>
      <c r="M1430" s="39" t="str">
        <f t="shared" si="90"/>
        <v/>
      </c>
      <c r="O1430" s="36"/>
      <c r="P1430" s="39" t="str">
        <f t="shared" si="91"/>
        <v/>
      </c>
    </row>
    <row r="1431" spans="6:16" x14ac:dyDescent="0.25">
      <c r="F1431" s="36"/>
      <c r="G1431" s="39" t="str">
        <f t="shared" si="88"/>
        <v/>
      </c>
      <c r="I1431" s="36"/>
      <c r="J1431" s="39" t="str">
        <f t="shared" si="89"/>
        <v/>
      </c>
      <c r="L1431" s="36"/>
      <c r="M1431" s="39" t="str">
        <f t="shared" si="90"/>
        <v/>
      </c>
      <c r="O1431" s="36"/>
      <c r="P1431" s="39" t="str">
        <f t="shared" si="91"/>
        <v/>
      </c>
    </row>
    <row r="1432" spans="6:16" x14ac:dyDescent="0.25">
      <c r="F1432" s="36"/>
      <c r="G1432" s="39" t="str">
        <f t="shared" si="88"/>
        <v/>
      </c>
      <c r="I1432" s="36"/>
      <c r="J1432" s="39" t="str">
        <f t="shared" si="89"/>
        <v/>
      </c>
      <c r="L1432" s="36"/>
      <c r="M1432" s="39" t="str">
        <f t="shared" si="90"/>
        <v/>
      </c>
      <c r="O1432" s="36"/>
      <c r="P1432" s="39" t="str">
        <f t="shared" si="91"/>
        <v/>
      </c>
    </row>
    <row r="1433" spans="6:16" x14ac:dyDescent="0.25">
      <c r="F1433" s="36"/>
      <c r="G1433" s="39" t="str">
        <f t="shared" si="88"/>
        <v/>
      </c>
      <c r="I1433" s="36"/>
      <c r="J1433" s="39" t="str">
        <f t="shared" si="89"/>
        <v/>
      </c>
      <c r="L1433" s="36"/>
      <c r="M1433" s="39" t="str">
        <f t="shared" si="90"/>
        <v/>
      </c>
      <c r="O1433" s="36"/>
      <c r="P1433" s="39" t="str">
        <f t="shared" si="91"/>
        <v/>
      </c>
    </row>
    <row r="1434" spans="6:16" x14ac:dyDescent="0.25">
      <c r="F1434" s="36"/>
      <c r="G1434" s="39" t="str">
        <f t="shared" si="88"/>
        <v/>
      </c>
      <c r="I1434" s="36"/>
      <c r="J1434" s="39" t="str">
        <f t="shared" si="89"/>
        <v/>
      </c>
      <c r="L1434" s="36"/>
      <c r="M1434" s="39" t="str">
        <f t="shared" si="90"/>
        <v/>
      </c>
      <c r="O1434" s="36"/>
      <c r="P1434" s="39" t="str">
        <f t="shared" si="91"/>
        <v/>
      </c>
    </row>
    <row r="1435" spans="6:16" x14ac:dyDescent="0.25">
      <c r="F1435" s="36"/>
      <c r="G1435" s="39" t="str">
        <f t="shared" si="88"/>
        <v/>
      </c>
      <c r="I1435" s="36"/>
      <c r="J1435" s="39" t="str">
        <f t="shared" si="89"/>
        <v/>
      </c>
      <c r="L1435" s="36"/>
      <c r="M1435" s="39" t="str">
        <f t="shared" si="90"/>
        <v/>
      </c>
      <c r="O1435" s="36"/>
      <c r="P1435" s="39" t="str">
        <f t="shared" si="91"/>
        <v/>
      </c>
    </row>
    <row r="1436" spans="6:16" x14ac:dyDescent="0.25">
      <c r="F1436" s="36"/>
      <c r="G1436" s="39" t="str">
        <f t="shared" si="88"/>
        <v/>
      </c>
      <c r="I1436" s="36"/>
      <c r="J1436" s="39" t="str">
        <f t="shared" si="89"/>
        <v/>
      </c>
      <c r="L1436" s="36"/>
      <c r="M1436" s="39" t="str">
        <f t="shared" si="90"/>
        <v/>
      </c>
      <c r="O1436" s="36"/>
      <c r="P1436" s="39" t="str">
        <f t="shared" si="91"/>
        <v/>
      </c>
    </row>
    <row r="1437" spans="6:16" x14ac:dyDescent="0.25">
      <c r="F1437" s="36"/>
      <c r="G1437" s="39" t="str">
        <f t="shared" si="88"/>
        <v/>
      </c>
      <c r="I1437" s="36"/>
      <c r="J1437" s="39" t="str">
        <f t="shared" si="89"/>
        <v/>
      </c>
      <c r="L1437" s="36"/>
      <c r="M1437" s="39" t="str">
        <f t="shared" si="90"/>
        <v/>
      </c>
      <c r="O1437" s="36"/>
      <c r="P1437" s="39" t="str">
        <f t="shared" si="91"/>
        <v/>
      </c>
    </row>
    <row r="1438" spans="6:16" x14ac:dyDescent="0.25">
      <c r="F1438" s="36"/>
      <c r="G1438" s="39" t="str">
        <f t="shared" si="88"/>
        <v/>
      </c>
      <c r="I1438" s="36"/>
      <c r="J1438" s="39" t="str">
        <f t="shared" si="89"/>
        <v/>
      </c>
      <c r="L1438" s="36"/>
      <c r="M1438" s="39" t="str">
        <f t="shared" si="90"/>
        <v/>
      </c>
      <c r="O1438" s="36"/>
      <c r="P1438" s="39" t="str">
        <f t="shared" si="91"/>
        <v/>
      </c>
    </row>
    <row r="1439" spans="6:16" x14ac:dyDescent="0.25">
      <c r="F1439" s="36"/>
      <c r="G1439" s="39" t="str">
        <f t="shared" si="88"/>
        <v/>
      </c>
      <c r="I1439" s="36"/>
      <c r="J1439" s="39" t="str">
        <f t="shared" si="89"/>
        <v/>
      </c>
      <c r="L1439" s="36"/>
      <c r="M1439" s="39" t="str">
        <f t="shared" si="90"/>
        <v/>
      </c>
      <c r="O1439" s="36"/>
      <c r="P1439" s="39" t="str">
        <f t="shared" si="91"/>
        <v/>
      </c>
    </row>
    <row r="1440" spans="6:16" x14ac:dyDescent="0.25">
      <c r="F1440" s="36"/>
      <c r="G1440" s="39" t="str">
        <f t="shared" si="88"/>
        <v/>
      </c>
      <c r="I1440" s="36"/>
      <c r="J1440" s="39" t="str">
        <f t="shared" si="89"/>
        <v/>
      </c>
      <c r="L1440" s="36"/>
      <c r="M1440" s="39" t="str">
        <f t="shared" si="90"/>
        <v/>
      </c>
      <c r="O1440" s="36"/>
      <c r="P1440" s="39" t="str">
        <f t="shared" si="91"/>
        <v/>
      </c>
    </row>
    <row r="1441" spans="6:16" x14ac:dyDescent="0.25">
      <c r="F1441" s="36"/>
      <c r="G1441" s="39" t="str">
        <f t="shared" si="88"/>
        <v/>
      </c>
      <c r="I1441" s="36"/>
      <c r="J1441" s="39" t="str">
        <f t="shared" si="89"/>
        <v/>
      </c>
      <c r="L1441" s="36"/>
      <c r="M1441" s="39" t="str">
        <f t="shared" si="90"/>
        <v/>
      </c>
      <c r="O1441" s="36"/>
      <c r="P1441" s="39" t="str">
        <f t="shared" si="91"/>
        <v/>
      </c>
    </row>
    <row r="1442" spans="6:16" x14ac:dyDescent="0.25">
      <c r="F1442" s="36"/>
      <c r="G1442" s="39" t="str">
        <f t="shared" si="88"/>
        <v/>
      </c>
      <c r="I1442" s="36"/>
      <c r="J1442" s="39" t="str">
        <f t="shared" si="89"/>
        <v/>
      </c>
      <c r="L1442" s="36"/>
      <c r="M1442" s="39" t="str">
        <f t="shared" si="90"/>
        <v/>
      </c>
      <c r="O1442" s="36"/>
      <c r="P1442" s="39" t="str">
        <f t="shared" si="91"/>
        <v/>
      </c>
    </row>
    <row r="1443" spans="6:16" x14ac:dyDescent="0.25">
      <c r="F1443" s="36"/>
      <c r="G1443" s="39" t="str">
        <f t="shared" si="88"/>
        <v/>
      </c>
      <c r="I1443" s="36"/>
      <c r="J1443" s="39" t="str">
        <f t="shared" si="89"/>
        <v/>
      </c>
      <c r="L1443" s="36"/>
      <c r="M1443" s="39" t="str">
        <f t="shared" si="90"/>
        <v/>
      </c>
      <c r="O1443" s="36"/>
      <c r="P1443" s="39" t="str">
        <f t="shared" si="91"/>
        <v/>
      </c>
    </row>
    <row r="1444" spans="6:16" x14ac:dyDescent="0.25">
      <c r="F1444" s="36"/>
      <c r="G1444" s="39" t="str">
        <f t="shared" si="88"/>
        <v/>
      </c>
      <c r="I1444" s="36"/>
      <c r="J1444" s="39" t="str">
        <f t="shared" si="89"/>
        <v/>
      </c>
      <c r="L1444" s="36"/>
      <c r="M1444" s="39" t="str">
        <f t="shared" si="90"/>
        <v/>
      </c>
      <c r="O1444" s="36"/>
      <c r="P1444" s="39" t="str">
        <f t="shared" si="91"/>
        <v/>
      </c>
    </row>
    <row r="1445" spans="6:16" x14ac:dyDescent="0.25">
      <c r="F1445" s="36"/>
      <c r="G1445" s="39" t="str">
        <f t="shared" si="88"/>
        <v/>
      </c>
      <c r="I1445" s="36"/>
      <c r="J1445" s="39" t="str">
        <f t="shared" si="89"/>
        <v/>
      </c>
      <c r="L1445" s="36"/>
      <c r="M1445" s="39" t="str">
        <f t="shared" si="90"/>
        <v/>
      </c>
      <c r="O1445" s="36"/>
      <c r="P1445" s="39" t="str">
        <f t="shared" si="91"/>
        <v/>
      </c>
    </row>
    <row r="1446" spans="6:16" x14ac:dyDescent="0.25">
      <c r="F1446" s="36"/>
      <c r="G1446" s="39" t="str">
        <f t="shared" si="88"/>
        <v/>
      </c>
      <c r="I1446" s="36"/>
      <c r="J1446" s="39" t="str">
        <f t="shared" si="89"/>
        <v/>
      </c>
      <c r="L1446" s="36"/>
      <c r="M1446" s="39" t="str">
        <f t="shared" si="90"/>
        <v/>
      </c>
      <c r="O1446" s="36"/>
      <c r="P1446" s="39" t="str">
        <f t="shared" si="91"/>
        <v/>
      </c>
    </row>
    <row r="1447" spans="6:16" x14ac:dyDescent="0.25">
      <c r="F1447" s="36"/>
      <c r="G1447" s="39" t="str">
        <f t="shared" si="88"/>
        <v/>
      </c>
      <c r="I1447" s="36"/>
      <c r="J1447" s="39" t="str">
        <f t="shared" si="89"/>
        <v/>
      </c>
      <c r="L1447" s="36"/>
      <c r="M1447" s="39" t="str">
        <f t="shared" si="90"/>
        <v/>
      </c>
      <c r="O1447" s="36"/>
      <c r="P1447" s="39" t="str">
        <f t="shared" si="91"/>
        <v/>
      </c>
    </row>
    <row r="1448" spans="6:16" x14ac:dyDescent="0.25">
      <c r="F1448" s="36"/>
      <c r="G1448" s="39" t="str">
        <f t="shared" si="88"/>
        <v/>
      </c>
      <c r="I1448" s="36"/>
      <c r="J1448" s="39" t="str">
        <f t="shared" si="89"/>
        <v/>
      </c>
      <c r="L1448" s="36"/>
      <c r="M1448" s="39" t="str">
        <f t="shared" si="90"/>
        <v/>
      </c>
      <c r="O1448" s="36"/>
      <c r="P1448" s="39" t="str">
        <f t="shared" si="91"/>
        <v/>
      </c>
    </row>
    <row r="1449" spans="6:16" x14ac:dyDescent="0.25">
      <c r="F1449" s="36"/>
      <c r="G1449" s="39" t="str">
        <f t="shared" si="88"/>
        <v/>
      </c>
      <c r="I1449" s="36"/>
      <c r="J1449" s="39" t="str">
        <f t="shared" si="89"/>
        <v/>
      </c>
      <c r="L1449" s="36"/>
      <c r="M1449" s="39" t="str">
        <f t="shared" si="90"/>
        <v/>
      </c>
      <c r="O1449" s="36"/>
      <c r="P1449" s="39" t="str">
        <f t="shared" si="91"/>
        <v/>
      </c>
    </row>
    <row r="1450" spans="6:16" x14ac:dyDescent="0.25">
      <c r="F1450" s="36"/>
      <c r="G1450" s="39" t="str">
        <f t="shared" si="88"/>
        <v/>
      </c>
      <c r="I1450" s="36"/>
      <c r="J1450" s="39" t="str">
        <f t="shared" si="89"/>
        <v/>
      </c>
      <c r="L1450" s="36"/>
      <c r="M1450" s="39" t="str">
        <f t="shared" si="90"/>
        <v/>
      </c>
      <c r="O1450" s="36"/>
      <c r="P1450" s="39" t="str">
        <f t="shared" si="91"/>
        <v/>
      </c>
    </row>
    <row r="1451" spans="6:16" x14ac:dyDescent="0.25">
      <c r="F1451" s="36"/>
      <c r="G1451" s="39" t="str">
        <f t="shared" si="88"/>
        <v/>
      </c>
      <c r="I1451" s="36"/>
      <c r="J1451" s="39" t="str">
        <f t="shared" si="89"/>
        <v/>
      </c>
      <c r="L1451" s="36"/>
      <c r="M1451" s="39" t="str">
        <f t="shared" si="90"/>
        <v/>
      </c>
      <c r="O1451" s="36"/>
      <c r="P1451" s="39" t="str">
        <f t="shared" si="91"/>
        <v/>
      </c>
    </row>
    <row r="1452" spans="6:16" x14ac:dyDescent="0.25">
      <c r="F1452" s="36"/>
      <c r="G1452" s="39" t="str">
        <f t="shared" si="88"/>
        <v/>
      </c>
      <c r="I1452" s="36"/>
      <c r="J1452" s="39" t="str">
        <f t="shared" si="89"/>
        <v/>
      </c>
      <c r="L1452" s="36"/>
      <c r="M1452" s="39" t="str">
        <f t="shared" si="90"/>
        <v/>
      </c>
      <c r="O1452" s="36"/>
      <c r="P1452" s="39" t="str">
        <f t="shared" si="91"/>
        <v/>
      </c>
    </row>
    <row r="1453" spans="6:16" x14ac:dyDescent="0.25">
      <c r="F1453" s="36"/>
      <c r="G1453" s="39" t="str">
        <f t="shared" si="88"/>
        <v/>
      </c>
      <c r="I1453" s="36"/>
      <c r="J1453" s="39" t="str">
        <f t="shared" si="89"/>
        <v/>
      </c>
      <c r="L1453" s="36"/>
      <c r="M1453" s="39" t="str">
        <f t="shared" si="90"/>
        <v/>
      </c>
      <c r="O1453" s="36"/>
      <c r="P1453" s="39" t="str">
        <f t="shared" si="91"/>
        <v/>
      </c>
    </row>
    <row r="1454" spans="6:16" x14ac:dyDescent="0.25">
      <c r="F1454" s="36"/>
      <c r="G1454" s="39" t="str">
        <f t="shared" si="88"/>
        <v/>
      </c>
      <c r="I1454" s="36"/>
      <c r="J1454" s="39" t="str">
        <f t="shared" si="89"/>
        <v/>
      </c>
      <c r="L1454" s="36"/>
      <c r="M1454" s="39" t="str">
        <f t="shared" si="90"/>
        <v/>
      </c>
      <c r="O1454" s="36"/>
      <c r="P1454" s="39" t="str">
        <f t="shared" si="91"/>
        <v/>
      </c>
    </row>
    <row r="1455" spans="6:16" x14ac:dyDescent="0.25">
      <c r="F1455" s="36"/>
      <c r="G1455" s="39" t="str">
        <f t="shared" si="88"/>
        <v/>
      </c>
      <c r="I1455" s="36"/>
      <c r="J1455" s="39" t="str">
        <f t="shared" si="89"/>
        <v/>
      </c>
      <c r="L1455" s="36"/>
      <c r="M1455" s="39" t="str">
        <f t="shared" si="90"/>
        <v/>
      </c>
      <c r="O1455" s="36"/>
      <c r="P1455" s="39" t="str">
        <f t="shared" si="91"/>
        <v/>
      </c>
    </row>
    <row r="1456" spans="6:16" x14ac:dyDescent="0.25">
      <c r="F1456" s="36"/>
      <c r="G1456" s="39" t="str">
        <f t="shared" si="88"/>
        <v/>
      </c>
      <c r="I1456" s="36"/>
      <c r="J1456" s="39" t="str">
        <f t="shared" si="89"/>
        <v/>
      </c>
      <c r="L1456" s="36"/>
      <c r="M1456" s="39" t="str">
        <f t="shared" si="90"/>
        <v/>
      </c>
      <c r="O1456" s="36"/>
      <c r="P1456" s="39" t="str">
        <f t="shared" si="91"/>
        <v/>
      </c>
    </row>
    <row r="1457" spans="6:16" x14ac:dyDescent="0.25">
      <c r="F1457" s="36"/>
      <c r="G1457" s="39" t="str">
        <f t="shared" si="88"/>
        <v/>
      </c>
      <c r="I1457" s="36"/>
      <c r="J1457" s="39" t="str">
        <f t="shared" si="89"/>
        <v/>
      </c>
      <c r="L1457" s="36"/>
      <c r="M1457" s="39" t="str">
        <f t="shared" si="90"/>
        <v/>
      </c>
      <c r="O1457" s="36"/>
      <c r="P1457" s="39" t="str">
        <f t="shared" si="91"/>
        <v/>
      </c>
    </row>
    <row r="1458" spans="6:16" x14ac:dyDescent="0.25">
      <c r="F1458" s="36"/>
      <c r="G1458" s="39" t="str">
        <f t="shared" si="88"/>
        <v/>
      </c>
      <c r="I1458" s="36"/>
      <c r="J1458" s="39" t="str">
        <f t="shared" si="89"/>
        <v/>
      </c>
      <c r="L1458" s="36"/>
      <c r="M1458" s="39" t="str">
        <f t="shared" si="90"/>
        <v/>
      </c>
      <c r="O1458" s="36"/>
      <c r="P1458" s="39" t="str">
        <f t="shared" si="91"/>
        <v/>
      </c>
    </row>
    <row r="1459" spans="6:16" x14ac:dyDescent="0.25">
      <c r="F1459" s="36"/>
      <c r="G1459" s="39" t="str">
        <f t="shared" si="88"/>
        <v/>
      </c>
      <c r="I1459" s="36"/>
      <c r="J1459" s="39" t="str">
        <f t="shared" si="89"/>
        <v/>
      </c>
      <c r="L1459" s="36"/>
      <c r="M1459" s="39" t="str">
        <f t="shared" si="90"/>
        <v/>
      </c>
      <c r="O1459" s="36"/>
      <c r="P1459" s="39" t="str">
        <f t="shared" si="91"/>
        <v/>
      </c>
    </row>
    <row r="1460" spans="6:16" x14ac:dyDescent="0.25">
      <c r="F1460" s="36"/>
      <c r="G1460" s="39" t="str">
        <f t="shared" si="88"/>
        <v/>
      </c>
      <c r="I1460" s="36"/>
      <c r="J1460" s="39" t="str">
        <f t="shared" si="89"/>
        <v/>
      </c>
      <c r="L1460" s="36"/>
      <c r="M1460" s="39" t="str">
        <f t="shared" si="90"/>
        <v/>
      </c>
      <c r="O1460" s="36"/>
      <c r="P1460" s="39" t="str">
        <f t="shared" si="91"/>
        <v/>
      </c>
    </row>
    <row r="1461" spans="6:16" x14ac:dyDescent="0.25">
      <c r="F1461" s="36"/>
      <c r="G1461" s="39" t="str">
        <f t="shared" si="88"/>
        <v/>
      </c>
      <c r="I1461" s="36"/>
      <c r="J1461" s="39" t="str">
        <f t="shared" si="89"/>
        <v/>
      </c>
      <c r="L1461" s="36"/>
      <c r="M1461" s="39" t="str">
        <f t="shared" si="90"/>
        <v/>
      </c>
      <c r="O1461" s="36"/>
      <c r="P1461" s="39" t="str">
        <f t="shared" si="91"/>
        <v/>
      </c>
    </row>
    <row r="1462" spans="6:16" x14ac:dyDescent="0.25">
      <c r="F1462" s="36"/>
      <c r="G1462" s="39" t="str">
        <f t="shared" si="88"/>
        <v/>
      </c>
      <c r="I1462" s="36"/>
      <c r="J1462" s="39" t="str">
        <f t="shared" si="89"/>
        <v/>
      </c>
      <c r="L1462" s="36"/>
      <c r="M1462" s="39" t="str">
        <f t="shared" si="90"/>
        <v/>
      </c>
      <c r="O1462" s="36"/>
      <c r="P1462" s="39" t="str">
        <f t="shared" si="91"/>
        <v/>
      </c>
    </row>
    <row r="1463" spans="6:16" x14ac:dyDescent="0.25">
      <c r="F1463" s="36"/>
      <c r="G1463" s="39" t="str">
        <f t="shared" si="88"/>
        <v/>
      </c>
      <c r="I1463" s="36"/>
      <c r="J1463" s="39" t="str">
        <f t="shared" si="89"/>
        <v/>
      </c>
      <c r="L1463" s="36"/>
      <c r="M1463" s="39" t="str">
        <f t="shared" si="90"/>
        <v/>
      </c>
      <c r="O1463" s="36"/>
      <c r="P1463" s="39" t="str">
        <f t="shared" si="91"/>
        <v/>
      </c>
    </row>
    <row r="1464" spans="6:16" x14ac:dyDescent="0.25">
      <c r="F1464" s="36"/>
      <c r="G1464" s="39" t="str">
        <f t="shared" si="88"/>
        <v/>
      </c>
      <c r="I1464" s="36"/>
      <c r="J1464" s="39" t="str">
        <f t="shared" si="89"/>
        <v/>
      </c>
      <c r="L1464" s="36"/>
      <c r="M1464" s="39" t="str">
        <f t="shared" si="90"/>
        <v/>
      </c>
      <c r="O1464" s="36"/>
      <c r="P1464" s="39" t="str">
        <f t="shared" si="91"/>
        <v/>
      </c>
    </row>
    <row r="1465" spans="6:16" x14ac:dyDescent="0.25">
      <c r="F1465" s="36"/>
      <c r="G1465" s="39" t="str">
        <f t="shared" si="88"/>
        <v/>
      </c>
      <c r="I1465" s="36"/>
      <c r="J1465" s="39" t="str">
        <f t="shared" si="89"/>
        <v/>
      </c>
      <c r="L1465" s="36"/>
      <c r="M1465" s="39" t="str">
        <f t="shared" si="90"/>
        <v/>
      </c>
      <c r="O1465" s="36"/>
      <c r="P1465" s="39" t="str">
        <f t="shared" si="91"/>
        <v/>
      </c>
    </row>
    <row r="1466" spans="6:16" x14ac:dyDescent="0.25">
      <c r="F1466" s="36"/>
      <c r="G1466" s="39" t="str">
        <f t="shared" si="88"/>
        <v/>
      </c>
      <c r="I1466" s="36"/>
      <c r="J1466" s="39" t="str">
        <f t="shared" si="89"/>
        <v/>
      </c>
      <c r="L1466" s="36"/>
      <c r="M1466" s="39" t="str">
        <f t="shared" si="90"/>
        <v/>
      </c>
      <c r="O1466" s="36"/>
      <c r="P1466" s="39" t="str">
        <f t="shared" si="91"/>
        <v/>
      </c>
    </row>
    <row r="1467" spans="6:16" x14ac:dyDescent="0.25">
      <c r="F1467" s="36"/>
      <c r="G1467" s="39" t="str">
        <f t="shared" si="88"/>
        <v/>
      </c>
      <c r="I1467" s="36"/>
      <c r="J1467" s="39" t="str">
        <f t="shared" si="89"/>
        <v/>
      </c>
      <c r="L1467" s="36"/>
      <c r="M1467" s="39" t="str">
        <f t="shared" si="90"/>
        <v/>
      </c>
      <c r="O1467" s="36"/>
      <c r="P1467" s="39" t="str">
        <f t="shared" si="91"/>
        <v/>
      </c>
    </row>
    <row r="1468" spans="6:16" x14ac:dyDescent="0.25">
      <c r="F1468" s="36"/>
      <c r="G1468" s="39" t="str">
        <f t="shared" si="88"/>
        <v/>
      </c>
      <c r="I1468" s="36"/>
      <c r="J1468" s="39" t="str">
        <f t="shared" si="89"/>
        <v/>
      </c>
      <c r="L1468" s="36"/>
      <c r="M1468" s="39" t="str">
        <f t="shared" si="90"/>
        <v/>
      </c>
      <c r="O1468" s="36"/>
      <c r="P1468" s="39" t="str">
        <f t="shared" si="91"/>
        <v/>
      </c>
    </row>
    <row r="1469" spans="6:16" x14ac:dyDescent="0.25">
      <c r="F1469" s="36"/>
      <c r="G1469" s="39" t="str">
        <f t="shared" si="88"/>
        <v/>
      </c>
      <c r="I1469" s="36"/>
      <c r="J1469" s="39" t="str">
        <f t="shared" si="89"/>
        <v/>
      </c>
      <c r="L1469" s="36"/>
      <c r="M1469" s="39" t="str">
        <f t="shared" si="90"/>
        <v/>
      </c>
      <c r="O1469" s="36"/>
      <c r="P1469" s="39" t="str">
        <f t="shared" si="91"/>
        <v/>
      </c>
    </row>
    <row r="1470" spans="6:16" x14ac:dyDescent="0.25">
      <c r="F1470" s="36"/>
      <c r="G1470" s="39" t="str">
        <f t="shared" si="88"/>
        <v/>
      </c>
      <c r="I1470" s="36"/>
      <c r="J1470" s="39" t="str">
        <f t="shared" si="89"/>
        <v/>
      </c>
      <c r="L1470" s="36"/>
      <c r="M1470" s="39" t="str">
        <f t="shared" si="90"/>
        <v/>
      </c>
      <c r="O1470" s="36"/>
      <c r="P1470" s="39" t="str">
        <f t="shared" si="91"/>
        <v/>
      </c>
    </row>
    <row r="1471" spans="6:16" x14ac:dyDescent="0.25">
      <c r="F1471" s="36"/>
      <c r="G1471" s="39" t="str">
        <f t="shared" si="88"/>
        <v/>
      </c>
      <c r="I1471" s="36"/>
      <c r="J1471" s="39" t="str">
        <f t="shared" si="89"/>
        <v/>
      </c>
      <c r="L1471" s="36"/>
      <c r="M1471" s="39" t="str">
        <f t="shared" si="90"/>
        <v/>
      </c>
      <c r="O1471" s="36"/>
      <c r="P1471" s="39" t="str">
        <f t="shared" si="91"/>
        <v/>
      </c>
    </row>
    <row r="1472" spans="6:16" x14ac:dyDescent="0.25">
      <c r="F1472" s="36"/>
      <c r="G1472" s="39" t="str">
        <f t="shared" si="88"/>
        <v/>
      </c>
      <c r="I1472" s="36"/>
      <c r="J1472" s="39" t="str">
        <f t="shared" si="89"/>
        <v/>
      </c>
      <c r="L1472" s="36"/>
      <c r="M1472" s="39" t="str">
        <f t="shared" si="90"/>
        <v/>
      </c>
      <c r="O1472" s="36"/>
      <c r="P1472" s="39" t="str">
        <f t="shared" si="91"/>
        <v/>
      </c>
    </row>
    <row r="1473" spans="6:16" x14ac:dyDescent="0.25">
      <c r="F1473" s="36"/>
      <c r="G1473" s="39" t="str">
        <f t="shared" si="88"/>
        <v/>
      </c>
      <c r="I1473" s="36"/>
      <c r="J1473" s="39" t="str">
        <f t="shared" si="89"/>
        <v/>
      </c>
      <c r="L1473" s="36"/>
      <c r="M1473" s="39" t="str">
        <f t="shared" si="90"/>
        <v/>
      </c>
      <c r="O1473" s="36"/>
      <c r="P1473" s="39" t="str">
        <f t="shared" si="91"/>
        <v/>
      </c>
    </row>
    <row r="1474" spans="6:16" x14ac:dyDescent="0.25">
      <c r="F1474" s="36"/>
      <c r="G1474" s="39" t="str">
        <f t="shared" si="88"/>
        <v/>
      </c>
      <c r="I1474" s="36"/>
      <c r="J1474" s="39" t="str">
        <f t="shared" si="89"/>
        <v/>
      </c>
      <c r="L1474" s="36"/>
      <c r="M1474" s="39" t="str">
        <f t="shared" si="90"/>
        <v/>
      </c>
      <c r="O1474" s="36"/>
      <c r="P1474" s="39" t="str">
        <f t="shared" si="91"/>
        <v/>
      </c>
    </row>
    <row r="1475" spans="6:16" x14ac:dyDescent="0.25">
      <c r="F1475" s="36"/>
      <c r="G1475" s="39" t="str">
        <f t="shared" si="88"/>
        <v/>
      </c>
      <c r="I1475" s="36"/>
      <c r="J1475" s="39" t="str">
        <f t="shared" si="89"/>
        <v/>
      </c>
      <c r="L1475" s="36"/>
      <c r="M1475" s="39" t="str">
        <f t="shared" si="90"/>
        <v/>
      </c>
      <c r="O1475" s="36"/>
      <c r="P1475" s="39" t="str">
        <f t="shared" si="91"/>
        <v/>
      </c>
    </row>
    <row r="1476" spans="6:16" x14ac:dyDescent="0.25">
      <c r="F1476" s="36"/>
      <c r="G1476" s="39" t="str">
        <f t="shared" si="88"/>
        <v/>
      </c>
      <c r="I1476" s="36"/>
      <c r="J1476" s="39" t="str">
        <f t="shared" si="89"/>
        <v/>
      </c>
      <c r="L1476" s="36"/>
      <c r="M1476" s="39" t="str">
        <f t="shared" si="90"/>
        <v/>
      </c>
      <c r="O1476" s="36"/>
      <c r="P1476" s="39" t="str">
        <f t="shared" si="91"/>
        <v/>
      </c>
    </row>
    <row r="1477" spans="6:16" x14ac:dyDescent="0.25">
      <c r="F1477" s="36"/>
      <c r="G1477" s="39" t="str">
        <f t="shared" si="88"/>
        <v/>
      </c>
      <c r="I1477" s="36"/>
      <c r="J1477" s="39" t="str">
        <f t="shared" si="89"/>
        <v/>
      </c>
      <c r="L1477" s="36"/>
      <c r="M1477" s="39" t="str">
        <f t="shared" si="90"/>
        <v/>
      </c>
      <c r="O1477" s="36"/>
      <c r="P1477" s="39" t="str">
        <f t="shared" si="91"/>
        <v/>
      </c>
    </row>
    <row r="1478" spans="6:16" x14ac:dyDescent="0.25">
      <c r="F1478" s="36"/>
      <c r="G1478" s="39" t="str">
        <f t="shared" si="88"/>
        <v/>
      </c>
      <c r="I1478" s="36"/>
      <c r="J1478" s="39" t="str">
        <f t="shared" si="89"/>
        <v/>
      </c>
      <c r="L1478" s="36"/>
      <c r="M1478" s="39" t="str">
        <f t="shared" si="90"/>
        <v/>
      </c>
      <c r="O1478" s="36"/>
      <c r="P1478" s="39" t="str">
        <f t="shared" si="91"/>
        <v/>
      </c>
    </row>
    <row r="1479" spans="6:16" x14ac:dyDescent="0.25">
      <c r="F1479" s="36"/>
      <c r="G1479" s="39" t="str">
        <f t="shared" si="88"/>
        <v/>
      </c>
      <c r="I1479" s="36"/>
      <c r="J1479" s="39" t="str">
        <f t="shared" si="89"/>
        <v/>
      </c>
      <c r="L1479" s="36"/>
      <c r="M1479" s="39" t="str">
        <f t="shared" si="90"/>
        <v/>
      </c>
      <c r="O1479" s="36"/>
      <c r="P1479" s="39" t="str">
        <f t="shared" si="91"/>
        <v/>
      </c>
    </row>
    <row r="1480" spans="6:16" x14ac:dyDescent="0.25">
      <c r="F1480" s="36"/>
      <c r="G1480" s="39" t="str">
        <f t="shared" si="88"/>
        <v/>
      </c>
      <c r="I1480" s="36"/>
      <c r="J1480" s="39" t="str">
        <f t="shared" si="89"/>
        <v/>
      </c>
      <c r="L1480" s="36"/>
      <c r="M1480" s="39" t="str">
        <f t="shared" si="90"/>
        <v/>
      </c>
      <c r="O1480" s="36"/>
      <c r="P1480" s="39" t="str">
        <f t="shared" si="91"/>
        <v/>
      </c>
    </row>
    <row r="1481" spans="6:16" x14ac:dyDescent="0.25">
      <c r="F1481" s="36"/>
      <c r="G1481" s="39" t="str">
        <f t="shared" si="88"/>
        <v/>
      </c>
      <c r="I1481" s="36"/>
      <c r="J1481" s="39" t="str">
        <f t="shared" si="89"/>
        <v/>
      </c>
      <c r="L1481" s="36"/>
      <c r="M1481" s="39" t="str">
        <f t="shared" si="90"/>
        <v/>
      </c>
      <c r="O1481" s="36"/>
      <c r="P1481" s="39" t="str">
        <f t="shared" si="91"/>
        <v/>
      </c>
    </row>
    <row r="1482" spans="6:16" x14ac:dyDescent="0.25">
      <c r="F1482" s="36"/>
      <c r="G1482" s="39" t="str">
        <f t="shared" si="88"/>
        <v/>
      </c>
      <c r="I1482" s="36"/>
      <c r="J1482" s="39" t="str">
        <f t="shared" si="89"/>
        <v/>
      </c>
      <c r="L1482" s="36"/>
      <c r="M1482" s="39" t="str">
        <f t="shared" si="90"/>
        <v/>
      </c>
      <c r="O1482" s="36"/>
      <c r="P1482" s="39" t="str">
        <f t="shared" si="91"/>
        <v/>
      </c>
    </row>
    <row r="1483" spans="6:16" x14ac:dyDescent="0.25">
      <c r="F1483" s="36"/>
      <c r="G1483" s="39" t="str">
        <f t="shared" si="88"/>
        <v/>
      </c>
      <c r="I1483" s="36"/>
      <c r="J1483" s="39" t="str">
        <f t="shared" si="89"/>
        <v/>
      </c>
      <c r="L1483" s="36"/>
      <c r="M1483" s="39" t="str">
        <f t="shared" si="90"/>
        <v/>
      </c>
      <c r="O1483" s="36"/>
      <c r="P1483" s="39" t="str">
        <f t="shared" si="91"/>
        <v/>
      </c>
    </row>
    <row r="1484" spans="6:16" x14ac:dyDescent="0.25">
      <c r="F1484" s="36"/>
      <c r="G1484" s="39" t="str">
        <f t="shared" si="88"/>
        <v/>
      </c>
      <c r="I1484" s="36"/>
      <c r="J1484" s="39" t="str">
        <f t="shared" si="89"/>
        <v/>
      </c>
      <c r="L1484" s="36"/>
      <c r="M1484" s="39" t="str">
        <f t="shared" si="90"/>
        <v/>
      </c>
      <c r="O1484" s="36"/>
      <c r="P1484" s="39" t="str">
        <f t="shared" si="91"/>
        <v/>
      </c>
    </row>
    <row r="1485" spans="6:16" x14ac:dyDescent="0.25">
      <c r="F1485" s="36"/>
      <c r="G1485" s="39" t="str">
        <f t="shared" si="88"/>
        <v/>
      </c>
      <c r="I1485" s="36"/>
      <c r="J1485" s="39" t="str">
        <f t="shared" si="89"/>
        <v/>
      </c>
      <c r="L1485" s="36"/>
      <c r="M1485" s="39" t="str">
        <f t="shared" si="90"/>
        <v/>
      </c>
      <c r="O1485" s="36"/>
      <c r="P1485" s="39" t="str">
        <f t="shared" si="91"/>
        <v/>
      </c>
    </row>
    <row r="1486" spans="6:16" x14ac:dyDescent="0.25">
      <c r="F1486" s="36"/>
      <c r="G1486" s="39" t="str">
        <f t="shared" si="88"/>
        <v/>
      </c>
      <c r="I1486" s="36"/>
      <c r="J1486" s="39" t="str">
        <f t="shared" si="89"/>
        <v/>
      </c>
      <c r="L1486" s="36"/>
      <c r="M1486" s="39" t="str">
        <f t="shared" si="90"/>
        <v/>
      </c>
      <c r="O1486" s="36"/>
      <c r="P1486" s="39" t="str">
        <f t="shared" si="91"/>
        <v/>
      </c>
    </row>
    <row r="1487" spans="6:16" x14ac:dyDescent="0.25">
      <c r="F1487" s="36"/>
      <c r="G1487" s="39" t="str">
        <f t="shared" ref="G1487:G1550" si="92">IF(F1487="","",F1487*0.04)</f>
        <v/>
      </c>
      <c r="I1487" s="36"/>
      <c r="J1487" s="39" t="str">
        <f t="shared" ref="J1487:J1550" si="93">IF(I1487="","",I1487*0.04)</f>
        <v/>
      </c>
      <c r="L1487" s="36"/>
      <c r="M1487" s="39" t="str">
        <f t="shared" ref="M1487:M1550" si="94">IF(L1487="","",L1487*0.04)</f>
        <v/>
      </c>
      <c r="O1487" s="36"/>
      <c r="P1487" s="39" t="str">
        <f t="shared" ref="P1487:P1550" si="95">IF(O1487="","",O1487*0.04)</f>
        <v/>
      </c>
    </row>
    <row r="1488" spans="6:16" x14ac:dyDescent="0.25">
      <c r="F1488" s="36"/>
      <c r="G1488" s="39" t="str">
        <f t="shared" si="92"/>
        <v/>
      </c>
      <c r="I1488" s="36"/>
      <c r="J1488" s="39" t="str">
        <f t="shared" si="93"/>
        <v/>
      </c>
      <c r="L1488" s="36"/>
      <c r="M1488" s="39" t="str">
        <f t="shared" si="94"/>
        <v/>
      </c>
      <c r="O1488" s="36"/>
      <c r="P1488" s="39" t="str">
        <f t="shared" si="95"/>
        <v/>
      </c>
    </row>
    <row r="1489" spans="6:16" x14ac:dyDescent="0.25">
      <c r="F1489" s="36"/>
      <c r="G1489" s="39" t="str">
        <f t="shared" si="92"/>
        <v/>
      </c>
      <c r="I1489" s="36"/>
      <c r="J1489" s="39" t="str">
        <f t="shared" si="93"/>
        <v/>
      </c>
      <c r="L1489" s="36"/>
      <c r="M1489" s="39" t="str">
        <f t="shared" si="94"/>
        <v/>
      </c>
      <c r="O1489" s="36"/>
      <c r="P1489" s="39" t="str">
        <f t="shared" si="95"/>
        <v/>
      </c>
    </row>
    <row r="1490" spans="6:16" x14ac:dyDescent="0.25">
      <c r="F1490" s="36"/>
      <c r="G1490" s="39" t="str">
        <f t="shared" si="92"/>
        <v/>
      </c>
      <c r="I1490" s="36"/>
      <c r="J1490" s="39" t="str">
        <f t="shared" si="93"/>
        <v/>
      </c>
      <c r="L1490" s="36"/>
      <c r="M1490" s="39" t="str">
        <f t="shared" si="94"/>
        <v/>
      </c>
      <c r="O1490" s="36"/>
      <c r="P1490" s="39" t="str">
        <f t="shared" si="95"/>
        <v/>
      </c>
    </row>
    <row r="1491" spans="6:16" x14ac:dyDescent="0.25">
      <c r="F1491" s="36"/>
      <c r="G1491" s="39" t="str">
        <f t="shared" si="92"/>
        <v/>
      </c>
      <c r="I1491" s="36"/>
      <c r="J1491" s="39" t="str">
        <f t="shared" si="93"/>
        <v/>
      </c>
      <c r="L1491" s="36"/>
      <c r="M1491" s="39" t="str">
        <f t="shared" si="94"/>
        <v/>
      </c>
      <c r="O1491" s="36"/>
      <c r="P1491" s="39" t="str">
        <f t="shared" si="95"/>
        <v/>
      </c>
    </row>
    <row r="1492" spans="6:16" x14ac:dyDescent="0.25">
      <c r="F1492" s="36"/>
      <c r="G1492" s="39" t="str">
        <f t="shared" si="92"/>
        <v/>
      </c>
      <c r="I1492" s="36"/>
      <c r="J1492" s="39" t="str">
        <f t="shared" si="93"/>
        <v/>
      </c>
      <c r="L1492" s="36"/>
      <c r="M1492" s="39" t="str">
        <f t="shared" si="94"/>
        <v/>
      </c>
      <c r="O1492" s="36"/>
      <c r="P1492" s="39" t="str">
        <f t="shared" si="95"/>
        <v/>
      </c>
    </row>
    <row r="1493" spans="6:16" x14ac:dyDescent="0.25">
      <c r="F1493" s="36"/>
      <c r="G1493" s="39" t="str">
        <f t="shared" si="92"/>
        <v/>
      </c>
      <c r="I1493" s="36"/>
      <c r="J1493" s="39" t="str">
        <f t="shared" si="93"/>
        <v/>
      </c>
      <c r="L1493" s="36"/>
      <c r="M1493" s="39" t="str">
        <f t="shared" si="94"/>
        <v/>
      </c>
      <c r="O1493" s="36"/>
      <c r="P1493" s="39" t="str">
        <f t="shared" si="95"/>
        <v/>
      </c>
    </row>
    <row r="1494" spans="6:16" x14ac:dyDescent="0.25">
      <c r="F1494" s="36"/>
      <c r="G1494" s="39" t="str">
        <f t="shared" si="92"/>
        <v/>
      </c>
      <c r="I1494" s="36"/>
      <c r="J1494" s="39" t="str">
        <f t="shared" si="93"/>
        <v/>
      </c>
      <c r="L1494" s="36"/>
      <c r="M1494" s="39" t="str">
        <f t="shared" si="94"/>
        <v/>
      </c>
      <c r="O1494" s="36"/>
      <c r="P1494" s="39" t="str">
        <f t="shared" si="95"/>
        <v/>
      </c>
    </row>
    <row r="1495" spans="6:16" x14ac:dyDescent="0.25">
      <c r="F1495" s="36"/>
      <c r="G1495" s="39" t="str">
        <f t="shared" si="92"/>
        <v/>
      </c>
      <c r="I1495" s="36"/>
      <c r="J1495" s="39" t="str">
        <f t="shared" si="93"/>
        <v/>
      </c>
      <c r="L1495" s="36"/>
      <c r="M1495" s="39" t="str">
        <f t="shared" si="94"/>
        <v/>
      </c>
      <c r="O1495" s="36"/>
      <c r="P1495" s="39" t="str">
        <f t="shared" si="95"/>
        <v/>
      </c>
    </row>
    <row r="1496" spans="6:16" x14ac:dyDescent="0.25">
      <c r="F1496" s="36"/>
      <c r="G1496" s="39" t="str">
        <f t="shared" si="92"/>
        <v/>
      </c>
      <c r="I1496" s="36"/>
      <c r="J1496" s="39" t="str">
        <f t="shared" si="93"/>
        <v/>
      </c>
      <c r="L1496" s="36"/>
      <c r="M1496" s="39" t="str">
        <f t="shared" si="94"/>
        <v/>
      </c>
      <c r="O1496" s="36"/>
      <c r="P1496" s="39" t="str">
        <f t="shared" si="95"/>
        <v/>
      </c>
    </row>
    <row r="1497" spans="6:16" x14ac:dyDescent="0.25">
      <c r="F1497" s="36"/>
      <c r="G1497" s="39" t="str">
        <f t="shared" si="92"/>
        <v/>
      </c>
      <c r="I1497" s="36"/>
      <c r="J1497" s="39" t="str">
        <f t="shared" si="93"/>
        <v/>
      </c>
      <c r="L1497" s="36"/>
      <c r="M1497" s="39" t="str">
        <f t="shared" si="94"/>
        <v/>
      </c>
      <c r="O1497" s="36"/>
      <c r="P1497" s="39" t="str">
        <f t="shared" si="95"/>
        <v/>
      </c>
    </row>
    <row r="1498" spans="6:16" x14ac:dyDescent="0.25">
      <c r="F1498" s="36"/>
      <c r="G1498" s="39" t="str">
        <f t="shared" si="92"/>
        <v/>
      </c>
      <c r="I1498" s="36"/>
      <c r="J1498" s="39" t="str">
        <f t="shared" si="93"/>
        <v/>
      </c>
      <c r="L1498" s="36"/>
      <c r="M1498" s="39" t="str">
        <f t="shared" si="94"/>
        <v/>
      </c>
      <c r="O1498" s="36"/>
      <c r="P1498" s="39" t="str">
        <f t="shared" si="95"/>
        <v/>
      </c>
    </row>
    <row r="1499" spans="6:16" x14ac:dyDescent="0.25">
      <c r="F1499" s="36"/>
      <c r="G1499" s="39" t="str">
        <f t="shared" si="92"/>
        <v/>
      </c>
      <c r="I1499" s="36"/>
      <c r="J1499" s="39" t="str">
        <f t="shared" si="93"/>
        <v/>
      </c>
      <c r="L1499" s="36"/>
      <c r="M1499" s="39" t="str">
        <f t="shared" si="94"/>
        <v/>
      </c>
      <c r="O1499" s="36"/>
      <c r="P1499" s="39" t="str">
        <f t="shared" si="95"/>
        <v/>
      </c>
    </row>
    <row r="1500" spans="6:16" x14ac:dyDescent="0.25">
      <c r="F1500" s="36"/>
      <c r="G1500" s="39" t="str">
        <f t="shared" si="92"/>
        <v/>
      </c>
      <c r="I1500" s="36"/>
      <c r="J1500" s="39" t="str">
        <f t="shared" si="93"/>
        <v/>
      </c>
      <c r="L1500" s="36"/>
      <c r="M1500" s="39" t="str">
        <f t="shared" si="94"/>
        <v/>
      </c>
      <c r="O1500" s="36"/>
      <c r="P1500" s="39" t="str">
        <f t="shared" si="95"/>
        <v/>
      </c>
    </row>
    <row r="1501" spans="6:16" x14ac:dyDescent="0.25">
      <c r="F1501" s="36"/>
      <c r="G1501" s="39" t="str">
        <f t="shared" si="92"/>
        <v/>
      </c>
      <c r="I1501" s="36"/>
      <c r="J1501" s="39" t="str">
        <f t="shared" si="93"/>
        <v/>
      </c>
      <c r="L1501" s="36"/>
      <c r="M1501" s="39" t="str">
        <f t="shared" si="94"/>
        <v/>
      </c>
      <c r="O1501" s="36"/>
      <c r="P1501" s="39" t="str">
        <f t="shared" si="95"/>
        <v/>
      </c>
    </row>
    <row r="1502" spans="6:16" x14ac:dyDescent="0.25">
      <c r="F1502" s="36"/>
      <c r="G1502" s="39" t="str">
        <f t="shared" si="92"/>
        <v/>
      </c>
      <c r="I1502" s="36"/>
      <c r="J1502" s="39" t="str">
        <f t="shared" si="93"/>
        <v/>
      </c>
      <c r="L1502" s="36"/>
      <c r="M1502" s="39" t="str">
        <f t="shared" si="94"/>
        <v/>
      </c>
      <c r="O1502" s="36"/>
      <c r="P1502" s="39" t="str">
        <f t="shared" si="95"/>
        <v/>
      </c>
    </row>
    <row r="1503" spans="6:16" x14ac:dyDescent="0.25">
      <c r="F1503" s="36"/>
      <c r="G1503" s="39" t="str">
        <f t="shared" si="92"/>
        <v/>
      </c>
      <c r="I1503" s="36"/>
      <c r="J1503" s="39" t="str">
        <f t="shared" si="93"/>
        <v/>
      </c>
      <c r="L1503" s="36"/>
      <c r="M1503" s="39" t="str">
        <f t="shared" si="94"/>
        <v/>
      </c>
      <c r="O1503" s="36"/>
      <c r="P1503" s="39" t="str">
        <f t="shared" si="95"/>
        <v/>
      </c>
    </row>
    <row r="1504" spans="6:16" x14ac:dyDescent="0.25">
      <c r="F1504" s="36"/>
      <c r="G1504" s="39" t="str">
        <f t="shared" si="92"/>
        <v/>
      </c>
      <c r="I1504" s="36"/>
      <c r="J1504" s="39" t="str">
        <f t="shared" si="93"/>
        <v/>
      </c>
      <c r="L1504" s="36"/>
      <c r="M1504" s="39" t="str">
        <f t="shared" si="94"/>
        <v/>
      </c>
      <c r="O1504" s="36"/>
      <c r="P1504" s="39" t="str">
        <f t="shared" si="95"/>
        <v/>
      </c>
    </row>
    <row r="1505" spans="6:16" x14ac:dyDescent="0.25">
      <c r="F1505" s="36"/>
      <c r="G1505" s="39" t="str">
        <f t="shared" si="92"/>
        <v/>
      </c>
      <c r="I1505" s="36"/>
      <c r="J1505" s="39" t="str">
        <f t="shared" si="93"/>
        <v/>
      </c>
      <c r="L1505" s="36"/>
      <c r="M1505" s="39" t="str">
        <f t="shared" si="94"/>
        <v/>
      </c>
      <c r="O1505" s="36"/>
      <c r="P1505" s="39" t="str">
        <f t="shared" si="95"/>
        <v/>
      </c>
    </row>
    <row r="1506" spans="6:16" x14ac:dyDescent="0.25">
      <c r="F1506" s="36"/>
      <c r="G1506" s="39" t="str">
        <f t="shared" si="92"/>
        <v/>
      </c>
      <c r="I1506" s="36"/>
      <c r="J1506" s="39" t="str">
        <f t="shared" si="93"/>
        <v/>
      </c>
      <c r="L1506" s="36"/>
      <c r="M1506" s="39" t="str">
        <f t="shared" si="94"/>
        <v/>
      </c>
      <c r="O1506" s="36"/>
      <c r="P1506" s="39" t="str">
        <f t="shared" si="95"/>
        <v/>
      </c>
    </row>
    <row r="1507" spans="6:16" x14ac:dyDescent="0.25">
      <c r="F1507" s="36"/>
      <c r="G1507" s="39" t="str">
        <f t="shared" si="92"/>
        <v/>
      </c>
      <c r="I1507" s="36"/>
      <c r="J1507" s="39" t="str">
        <f t="shared" si="93"/>
        <v/>
      </c>
      <c r="L1507" s="36"/>
      <c r="M1507" s="39" t="str">
        <f t="shared" si="94"/>
        <v/>
      </c>
      <c r="O1507" s="36"/>
      <c r="P1507" s="39" t="str">
        <f t="shared" si="95"/>
        <v/>
      </c>
    </row>
    <row r="1508" spans="6:16" x14ac:dyDescent="0.25">
      <c r="F1508" s="36"/>
      <c r="G1508" s="39" t="str">
        <f t="shared" si="92"/>
        <v/>
      </c>
      <c r="I1508" s="36"/>
      <c r="J1508" s="39" t="str">
        <f t="shared" si="93"/>
        <v/>
      </c>
      <c r="L1508" s="36"/>
      <c r="M1508" s="39" t="str">
        <f t="shared" si="94"/>
        <v/>
      </c>
      <c r="O1508" s="36"/>
      <c r="P1508" s="39" t="str">
        <f t="shared" si="95"/>
        <v/>
      </c>
    </row>
    <row r="1509" spans="6:16" x14ac:dyDescent="0.25">
      <c r="F1509" s="36"/>
      <c r="G1509" s="39" t="str">
        <f t="shared" si="92"/>
        <v/>
      </c>
      <c r="I1509" s="36"/>
      <c r="J1509" s="39" t="str">
        <f t="shared" si="93"/>
        <v/>
      </c>
      <c r="L1509" s="36"/>
      <c r="M1509" s="39" t="str">
        <f t="shared" si="94"/>
        <v/>
      </c>
      <c r="O1509" s="36"/>
      <c r="P1509" s="39" t="str">
        <f t="shared" si="95"/>
        <v/>
      </c>
    </row>
    <row r="1510" spans="6:16" x14ac:dyDescent="0.25">
      <c r="F1510" s="36"/>
      <c r="G1510" s="39" t="str">
        <f t="shared" si="92"/>
        <v/>
      </c>
      <c r="I1510" s="36"/>
      <c r="J1510" s="39" t="str">
        <f t="shared" si="93"/>
        <v/>
      </c>
      <c r="L1510" s="36"/>
      <c r="M1510" s="39" t="str">
        <f t="shared" si="94"/>
        <v/>
      </c>
      <c r="O1510" s="36"/>
      <c r="P1510" s="39" t="str">
        <f t="shared" si="95"/>
        <v/>
      </c>
    </row>
    <row r="1511" spans="6:16" x14ac:dyDescent="0.25">
      <c r="F1511" s="36"/>
      <c r="G1511" s="39" t="str">
        <f t="shared" si="92"/>
        <v/>
      </c>
      <c r="I1511" s="36"/>
      <c r="J1511" s="39" t="str">
        <f t="shared" si="93"/>
        <v/>
      </c>
      <c r="L1511" s="36"/>
      <c r="M1511" s="39" t="str">
        <f t="shared" si="94"/>
        <v/>
      </c>
      <c r="O1511" s="36"/>
      <c r="P1511" s="39" t="str">
        <f t="shared" si="95"/>
        <v/>
      </c>
    </row>
    <row r="1512" spans="6:16" x14ac:dyDescent="0.25">
      <c r="F1512" s="36"/>
      <c r="G1512" s="39" t="str">
        <f t="shared" si="92"/>
        <v/>
      </c>
      <c r="I1512" s="36"/>
      <c r="J1512" s="39" t="str">
        <f t="shared" si="93"/>
        <v/>
      </c>
      <c r="L1512" s="36"/>
      <c r="M1512" s="39" t="str">
        <f t="shared" si="94"/>
        <v/>
      </c>
      <c r="O1512" s="36"/>
      <c r="P1512" s="39" t="str">
        <f t="shared" si="95"/>
        <v/>
      </c>
    </row>
    <row r="1513" spans="6:16" x14ac:dyDescent="0.25">
      <c r="F1513" s="36"/>
      <c r="G1513" s="39" t="str">
        <f t="shared" si="92"/>
        <v/>
      </c>
      <c r="I1513" s="36"/>
      <c r="J1513" s="39" t="str">
        <f t="shared" si="93"/>
        <v/>
      </c>
      <c r="L1513" s="36"/>
      <c r="M1513" s="39" t="str">
        <f t="shared" si="94"/>
        <v/>
      </c>
      <c r="O1513" s="36"/>
      <c r="P1513" s="39" t="str">
        <f t="shared" si="95"/>
        <v/>
      </c>
    </row>
    <row r="1514" spans="6:16" x14ac:dyDescent="0.25">
      <c r="F1514" s="36"/>
      <c r="G1514" s="39" t="str">
        <f t="shared" si="92"/>
        <v/>
      </c>
      <c r="I1514" s="36"/>
      <c r="J1514" s="39" t="str">
        <f t="shared" si="93"/>
        <v/>
      </c>
      <c r="L1514" s="36"/>
      <c r="M1514" s="39" t="str">
        <f t="shared" si="94"/>
        <v/>
      </c>
      <c r="O1514" s="36"/>
      <c r="P1514" s="39" t="str">
        <f t="shared" si="95"/>
        <v/>
      </c>
    </row>
    <row r="1515" spans="6:16" x14ac:dyDescent="0.25">
      <c r="F1515" s="36"/>
      <c r="G1515" s="39" t="str">
        <f t="shared" si="92"/>
        <v/>
      </c>
      <c r="I1515" s="36"/>
      <c r="J1515" s="39" t="str">
        <f t="shared" si="93"/>
        <v/>
      </c>
      <c r="L1515" s="36"/>
      <c r="M1515" s="39" t="str">
        <f t="shared" si="94"/>
        <v/>
      </c>
      <c r="O1515" s="36"/>
      <c r="P1515" s="39" t="str">
        <f t="shared" si="95"/>
        <v/>
      </c>
    </row>
    <row r="1516" spans="6:16" x14ac:dyDescent="0.25">
      <c r="F1516" s="36"/>
      <c r="G1516" s="39" t="str">
        <f t="shared" si="92"/>
        <v/>
      </c>
      <c r="I1516" s="36"/>
      <c r="J1516" s="39" t="str">
        <f t="shared" si="93"/>
        <v/>
      </c>
      <c r="L1516" s="36"/>
      <c r="M1516" s="39" t="str">
        <f t="shared" si="94"/>
        <v/>
      </c>
      <c r="O1516" s="36"/>
      <c r="P1516" s="39" t="str">
        <f t="shared" si="95"/>
        <v/>
      </c>
    </row>
    <row r="1517" spans="6:16" x14ac:dyDescent="0.25">
      <c r="F1517" s="36"/>
      <c r="G1517" s="39" t="str">
        <f t="shared" si="92"/>
        <v/>
      </c>
      <c r="I1517" s="36"/>
      <c r="J1517" s="39" t="str">
        <f t="shared" si="93"/>
        <v/>
      </c>
      <c r="L1517" s="36"/>
      <c r="M1517" s="39" t="str">
        <f t="shared" si="94"/>
        <v/>
      </c>
      <c r="O1517" s="36"/>
      <c r="P1517" s="39" t="str">
        <f t="shared" si="95"/>
        <v/>
      </c>
    </row>
    <row r="1518" spans="6:16" x14ac:dyDescent="0.25">
      <c r="F1518" s="36"/>
      <c r="G1518" s="39" t="str">
        <f t="shared" si="92"/>
        <v/>
      </c>
      <c r="I1518" s="36"/>
      <c r="J1518" s="39" t="str">
        <f t="shared" si="93"/>
        <v/>
      </c>
      <c r="L1518" s="36"/>
      <c r="M1518" s="39" t="str">
        <f t="shared" si="94"/>
        <v/>
      </c>
      <c r="O1518" s="36"/>
      <c r="P1518" s="39" t="str">
        <f t="shared" si="95"/>
        <v/>
      </c>
    </row>
    <row r="1519" spans="6:16" x14ac:dyDescent="0.25">
      <c r="F1519" s="36"/>
      <c r="G1519" s="39" t="str">
        <f t="shared" si="92"/>
        <v/>
      </c>
      <c r="I1519" s="36"/>
      <c r="J1519" s="39" t="str">
        <f t="shared" si="93"/>
        <v/>
      </c>
      <c r="L1519" s="36"/>
      <c r="M1519" s="39" t="str">
        <f t="shared" si="94"/>
        <v/>
      </c>
      <c r="O1519" s="36"/>
      <c r="P1519" s="39" t="str">
        <f t="shared" si="95"/>
        <v/>
      </c>
    </row>
    <row r="1520" spans="6:16" x14ac:dyDescent="0.25">
      <c r="F1520" s="36"/>
      <c r="G1520" s="39" t="str">
        <f t="shared" si="92"/>
        <v/>
      </c>
      <c r="I1520" s="36"/>
      <c r="J1520" s="39" t="str">
        <f t="shared" si="93"/>
        <v/>
      </c>
      <c r="L1520" s="36"/>
      <c r="M1520" s="39" t="str">
        <f t="shared" si="94"/>
        <v/>
      </c>
      <c r="O1520" s="36"/>
      <c r="P1520" s="39" t="str">
        <f t="shared" si="95"/>
        <v/>
      </c>
    </row>
    <row r="1521" spans="6:16" x14ac:dyDescent="0.25">
      <c r="F1521" s="36"/>
      <c r="G1521" s="39" t="str">
        <f t="shared" si="92"/>
        <v/>
      </c>
      <c r="I1521" s="36"/>
      <c r="J1521" s="39" t="str">
        <f t="shared" si="93"/>
        <v/>
      </c>
      <c r="L1521" s="36"/>
      <c r="M1521" s="39" t="str">
        <f t="shared" si="94"/>
        <v/>
      </c>
      <c r="O1521" s="36"/>
      <c r="P1521" s="39" t="str">
        <f t="shared" si="95"/>
        <v/>
      </c>
    </row>
    <row r="1522" spans="6:16" x14ac:dyDescent="0.25">
      <c r="F1522" s="36"/>
      <c r="G1522" s="39" t="str">
        <f t="shared" si="92"/>
        <v/>
      </c>
      <c r="I1522" s="36"/>
      <c r="J1522" s="39" t="str">
        <f t="shared" si="93"/>
        <v/>
      </c>
      <c r="L1522" s="36"/>
      <c r="M1522" s="39" t="str">
        <f t="shared" si="94"/>
        <v/>
      </c>
      <c r="O1522" s="36"/>
      <c r="P1522" s="39" t="str">
        <f t="shared" si="95"/>
        <v/>
      </c>
    </row>
    <row r="1523" spans="6:16" x14ac:dyDescent="0.25">
      <c r="F1523" s="36"/>
      <c r="G1523" s="39" t="str">
        <f t="shared" si="92"/>
        <v/>
      </c>
      <c r="I1523" s="36"/>
      <c r="J1523" s="39" t="str">
        <f t="shared" si="93"/>
        <v/>
      </c>
      <c r="L1523" s="36"/>
      <c r="M1523" s="39" t="str">
        <f t="shared" si="94"/>
        <v/>
      </c>
      <c r="O1523" s="36"/>
      <c r="P1523" s="39" t="str">
        <f t="shared" si="95"/>
        <v/>
      </c>
    </row>
    <row r="1524" spans="6:16" x14ac:dyDescent="0.25">
      <c r="F1524" s="36"/>
      <c r="G1524" s="39" t="str">
        <f t="shared" si="92"/>
        <v/>
      </c>
      <c r="I1524" s="36"/>
      <c r="J1524" s="39" t="str">
        <f t="shared" si="93"/>
        <v/>
      </c>
      <c r="L1524" s="36"/>
      <c r="M1524" s="39" t="str">
        <f t="shared" si="94"/>
        <v/>
      </c>
      <c r="O1524" s="36"/>
      <c r="P1524" s="39" t="str">
        <f t="shared" si="95"/>
        <v/>
      </c>
    </row>
    <row r="1525" spans="6:16" x14ac:dyDescent="0.25">
      <c r="F1525" s="36"/>
      <c r="G1525" s="39" t="str">
        <f t="shared" si="92"/>
        <v/>
      </c>
      <c r="I1525" s="36"/>
      <c r="J1525" s="39" t="str">
        <f t="shared" si="93"/>
        <v/>
      </c>
      <c r="L1525" s="36"/>
      <c r="M1525" s="39" t="str">
        <f t="shared" si="94"/>
        <v/>
      </c>
      <c r="O1525" s="36"/>
      <c r="P1525" s="39" t="str">
        <f t="shared" si="95"/>
        <v/>
      </c>
    </row>
    <row r="1526" spans="6:16" x14ac:dyDescent="0.25">
      <c r="F1526" s="36"/>
      <c r="G1526" s="39" t="str">
        <f t="shared" si="92"/>
        <v/>
      </c>
      <c r="I1526" s="36"/>
      <c r="J1526" s="39" t="str">
        <f t="shared" si="93"/>
        <v/>
      </c>
      <c r="L1526" s="36"/>
      <c r="M1526" s="39" t="str">
        <f t="shared" si="94"/>
        <v/>
      </c>
      <c r="O1526" s="36"/>
      <c r="P1526" s="39" t="str">
        <f t="shared" si="95"/>
        <v/>
      </c>
    </row>
    <row r="1527" spans="6:16" x14ac:dyDescent="0.25">
      <c r="F1527" s="36"/>
      <c r="G1527" s="39" t="str">
        <f t="shared" si="92"/>
        <v/>
      </c>
      <c r="I1527" s="36"/>
      <c r="J1527" s="39" t="str">
        <f t="shared" si="93"/>
        <v/>
      </c>
      <c r="L1527" s="36"/>
      <c r="M1527" s="39" t="str">
        <f t="shared" si="94"/>
        <v/>
      </c>
      <c r="O1527" s="36"/>
      <c r="P1527" s="39" t="str">
        <f t="shared" si="95"/>
        <v/>
      </c>
    </row>
    <row r="1528" spans="6:16" x14ac:dyDescent="0.25">
      <c r="F1528" s="36"/>
      <c r="G1528" s="39" t="str">
        <f t="shared" si="92"/>
        <v/>
      </c>
      <c r="I1528" s="36"/>
      <c r="J1528" s="39" t="str">
        <f t="shared" si="93"/>
        <v/>
      </c>
      <c r="L1528" s="36"/>
      <c r="M1528" s="39" t="str">
        <f t="shared" si="94"/>
        <v/>
      </c>
      <c r="O1528" s="36"/>
      <c r="P1528" s="39" t="str">
        <f t="shared" si="95"/>
        <v/>
      </c>
    </row>
    <row r="1529" spans="6:16" x14ac:dyDescent="0.25">
      <c r="F1529" s="36"/>
      <c r="G1529" s="39" t="str">
        <f t="shared" si="92"/>
        <v/>
      </c>
      <c r="I1529" s="36"/>
      <c r="J1529" s="39" t="str">
        <f t="shared" si="93"/>
        <v/>
      </c>
      <c r="L1529" s="36"/>
      <c r="M1529" s="39" t="str">
        <f t="shared" si="94"/>
        <v/>
      </c>
      <c r="O1529" s="36"/>
      <c r="P1529" s="39" t="str">
        <f t="shared" si="95"/>
        <v/>
      </c>
    </row>
    <row r="1530" spans="6:16" x14ac:dyDescent="0.25">
      <c r="F1530" s="36"/>
      <c r="G1530" s="39" t="str">
        <f t="shared" si="92"/>
        <v/>
      </c>
      <c r="I1530" s="36"/>
      <c r="J1530" s="39" t="str">
        <f t="shared" si="93"/>
        <v/>
      </c>
      <c r="L1530" s="36"/>
      <c r="M1530" s="39" t="str">
        <f t="shared" si="94"/>
        <v/>
      </c>
      <c r="O1530" s="36"/>
      <c r="P1530" s="39" t="str">
        <f t="shared" si="95"/>
        <v/>
      </c>
    </row>
    <row r="1531" spans="6:16" x14ac:dyDescent="0.25">
      <c r="F1531" s="36"/>
      <c r="G1531" s="39" t="str">
        <f t="shared" si="92"/>
        <v/>
      </c>
      <c r="I1531" s="36"/>
      <c r="J1531" s="39" t="str">
        <f t="shared" si="93"/>
        <v/>
      </c>
      <c r="L1531" s="36"/>
      <c r="M1531" s="39" t="str">
        <f t="shared" si="94"/>
        <v/>
      </c>
      <c r="O1531" s="36"/>
      <c r="P1531" s="39" t="str">
        <f t="shared" si="95"/>
        <v/>
      </c>
    </row>
    <row r="1532" spans="6:16" x14ac:dyDescent="0.25">
      <c r="F1532" s="36"/>
      <c r="G1532" s="39" t="str">
        <f t="shared" si="92"/>
        <v/>
      </c>
      <c r="I1532" s="36"/>
      <c r="J1532" s="39" t="str">
        <f t="shared" si="93"/>
        <v/>
      </c>
      <c r="L1532" s="36"/>
      <c r="M1532" s="39" t="str">
        <f t="shared" si="94"/>
        <v/>
      </c>
      <c r="O1532" s="36"/>
      <c r="P1532" s="39" t="str">
        <f t="shared" si="95"/>
        <v/>
      </c>
    </row>
    <row r="1533" spans="6:16" x14ac:dyDescent="0.25">
      <c r="F1533" s="36"/>
      <c r="G1533" s="39" t="str">
        <f t="shared" si="92"/>
        <v/>
      </c>
      <c r="I1533" s="36"/>
      <c r="J1533" s="39" t="str">
        <f t="shared" si="93"/>
        <v/>
      </c>
      <c r="L1533" s="36"/>
      <c r="M1533" s="39" t="str">
        <f t="shared" si="94"/>
        <v/>
      </c>
      <c r="O1533" s="36"/>
      <c r="P1533" s="39" t="str">
        <f t="shared" si="95"/>
        <v/>
      </c>
    </row>
    <row r="1534" spans="6:16" x14ac:dyDescent="0.25">
      <c r="F1534" s="36"/>
      <c r="G1534" s="39" t="str">
        <f t="shared" si="92"/>
        <v/>
      </c>
      <c r="I1534" s="36"/>
      <c r="J1534" s="39" t="str">
        <f t="shared" si="93"/>
        <v/>
      </c>
      <c r="L1534" s="36"/>
      <c r="M1534" s="39" t="str">
        <f t="shared" si="94"/>
        <v/>
      </c>
      <c r="O1534" s="36"/>
      <c r="P1534" s="39" t="str">
        <f t="shared" si="95"/>
        <v/>
      </c>
    </row>
    <row r="1535" spans="6:16" x14ac:dyDescent="0.25">
      <c r="F1535" s="36"/>
      <c r="G1535" s="39" t="str">
        <f t="shared" si="92"/>
        <v/>
      </c>
      <c r="I1535" s="36"/>
      <c r="J1535" s="39" t="str">
        <f t="shared" si="93"/>
        <v/>
      </c>
      <c r="L1535" s="36"/>
      <c r="M1535" s="39" t="str">
        <f t="shared" si="94"/>
        <v/>
      </c>
      <c r="O1535" s="36"/>
      <c r="P1535" s="39" t="str">
        <f t="shared" si="95"/>
        <v/>
      </c>
    </row>
    <row r="1536" spans="6:16" x14ac:dyDescent="0.25">
      <c r="F1536" s="36"/>
      <c r="G1536" s="39" t="str">
        <f t="shared" si="92"/>
        <v/>
      </c>
      <c r="I1536" s="36"/>
      <c r="J1536" s="39" t="str">
        <f t="shared" si="93"/>
        <v/>
      </c>
      <c r="L1536" s="36"/>
      <c r="M1536" s="39" t="str">
        <f t="shared" si="94"/>
        <v/>
      </c>
      <c r="O1536" s="36"/>
      <c r="P1536" s="39" t="str">
        <f t="shared" si="95"/>
        <v/>
      </c>
    </row>
    <row r="1537" spans="6:16" x14ac:dyDescent="0.25">
      <c r="F1537" s="36"/>
      <c r="G1537" s="39" t="str">
        <f t="shared" si="92"/>
        <v/>
      </c>
      <c r="I1537" s="36"/>
      <c r="J1537" s="39" t="str">
        <f t="shared" si="93"/>
        <v/>
      </c>
      <c r="L1537" s="36"/>
      <c r="M1537" s="39" t="str">
        <f t="shared" si="94"/>
        <v/>
      </c>
      <c r="O1537" s="36"/>
      <c r="P1537" s="39" t="str">
        <f t="shared" si="95"/>
        <v/>
      </c>
    </row>
    <row r="1538" spans="6:16" x14ac:dyDescent="0.25">
      <c r="F1538" s="36"/>
      <c r="G1538" s="39" t="str">
        <f t="shared" si="92"/>
        <v/>
      </c>
      <c r="I1538" s="36"/>
      <c r="J1538" s="39" t="str">
        <f t="shared" si="93"/>
        <v/>
      </c>
      <c r="L1538" s="36"/>
      <c r="M1538" s="39" t="str">
        <f t="shared" si="94"/>
        <v/>
      </c>
      <c r="O1538" s="36"/>
      <c r="P1538" s="39" t="str">
        <f t="shared" si="95"/>
        <v/>
      </c>
    </row>
    <row r="1539" spans="6:16" x14ac:dyDescent="0.25">
      <c r="F1539" s="36"/>
      <c r="G1539" s="39" t="str">
        <f t="shared" si="92"/>
        <v/>
      </c>
      <c r="I1539" s="36"/>
      <c r="J1539" s="39" t="str">
        <f t="shared" si="93"/>
        <v/>
      </c>
      <c r="L1539" s="36"/>
      <c r="M1539" s="39" t="str">
        <f t="shared" si="94"/>
        <v/>
      </c>
      <c r="O1539" s="36"/>
      <c r="P1539" s="39" t="str">
        <f t="shared" si="95"/>
        <v/>
      </c>
    </row>
    <row r="1540" spans="6:16" x14ac:dyDescent="0.25">
      <c r="F1540" s="36"/>
      <c r="G1540" s="39" t="str">
        <f t="shared" si="92"/>
        <v/>
      </c>
      <c r="I1540" s="36"/>
      <c r="J1540" s="39" t="str">
        <f t="shared" si="93"/>
        <v/>
      </c>
      <c r="L1540" s="36"/>
      <c r="M1540" s="39" t="str">
        <f t="shared" si="94"/>
        <v/>
      </c>
      <c r="O1540" s="36"/>
      <c r="P1540" s="39" t="str">
        <f t="shared" si="95"/>
        <v/>
      </c>
    </row>
    <row r="1541" spans="6:16" x14ac:dyDescent="0.25">
      <c r="F1541" s="36"/>
      <c r="G1541" s="39" t="str">
        <f t="shared" si="92"/>
        <v/>
      </c>
      <c r="I1541" s="36"/>
      <c r="J1541" s="39" t="str">
        <f t="shared" si="93"/>
        <v/>
      </c>
      <c r="L1541" s="36"/>
      <c r="M1541" s="39" t="str">
        <f t="shared" si="94"/>
        <v/>
      </c>
      <c r="O1541" s="36"/>
      <c r="P1541" s="39" t="str">
        <f t="shared" si="95"/>
        <v/>
      </c>
    </row>
    <row r="1542" spans="6:16" x14ac:dyDescent="0.25">
      <c r="F1542" s="36"/>
      <c r="G1542" s="39" t="str">
        <f t="shared" si="92"/>
        <v/>
      </c>
      <c r="I1542" s="36"/>
      <c r="J1542" s="39" t="str">
        <f t="shared" si="93"/>
        <v/>
      </c>
      <c r="L1542" s="36"/>
      <c r="M1542" s="39" t="str">
        <f t="shared" si="94"/>
        <v/>
      </c>
      <c r="O1542" s="36"/>
      <c r="P1542" s="39" t="str">
        <f t="shared" si="95"/>
        <v/>
      </c>
    </row>
    <row r="1543" spans="6:16" x14ac:dyDescent="0.25">
      <c r="F1543" s="36"/>
      <c r="G1543" s="39" t="str">
        <f t="shared" si="92"/>
        <v/>
      </c>
      <c r="I1543" s="36"/>
      <c r="J1543" s="39" t="str">
        <f t="shared" si="93"/>
        <v/>
      </c>
      <c r="L1543" s="36"/>
      <c r="M1543" s="39" t="str">
        <f t="shared" si="94"/>
        <v/>
      </c>
      <c r="O1543" s="36"/>
      <c r="P1543" s="39" t="str">
        <f t="shared" si="95"/>
        <v/>
      </c>
    </row>
    <row r="1544" spans="6:16" x14ac:dyDescent="0.25">
      <c r="F1544" s="36"/>
      <c r="G1544" s="39" t="str">
        <f t="shared" si="92"/>
        <v/>
      </c>
      <c r="I1544" s="36"/>
      <c r="J1544" s="39" t="str">
        <f t="shared" si="93"/>
        <v/>
      </c>
      <c r="L1544" s="36"/>
      <c r="M1544" s="39" t="str">
        <f t="shared" si="94"/>
        <v/>
      </c>
      <c r="O1544" s="36"/>
      <c r="P1544" s="39" t="str">
        <f t="shared" si="95"/>
        <v/>
      </c>
    </row>
    <row r="1545" spans="6:16" x14ac:dyDescent="0.25">
      <c r="F1545" s="36"/>
      <c r="G1545" s="39" t="str">
        <f t="shared" si="92"/>
        <v/>
      </c>
      <c r="I1545" s="36"/>
      <c r="J1545" s="39" t="str">
        <f t="shared" si="93"/>
        <v/>
      </c>
      <c r="L1545" s="36"/>
      <c r="M1545" s="39" t="str">
        <f t="shared" si="94"/>
        <v/>
      </c>
      <c r="O1545" s="36"/>
      <c r="P1545" s="39" t="str">
        <f t="shared" si="95"/>
        <v/>
      </c>
    </row>
    <row r="1546" spans="6:16" x14ac:dyDescent="0.25">
      <c r="F1546" s="36"/>
      <c r="G1546" s="39" t="str">
        <f t="shared" si="92"/>
        <v/>
      </c>
      <c r="I1546" s="36"/>
      <c r="J1546" s="39" t="str">
        <f t="shared" si="93"/>
        <v/>
      </c>
      <c r="L1546" s="36"/>
      <c r="M1546" s="39" t="str">
        <f t="shared" si="94"/>
        <v/>
      </c>
      <c r="O1546" s="36"/>
      <c r="P1546" s="39" t="str">
        <f t="shared" si="95"/>
        <v/>
      </c>
    </row>
    <row r="1547" spans="6:16" x14ac:dyDescent="0.25">
      <c r="F1547" s="36"/>
      <c r="G1547" s="39" t="str">
        <f t="shared" si="92"/>
        <v/>
      </c>
      <c r="I1547" s="36"/>
      <c r="J1547" s="39" t="str">
        <f t="shared" si="93"/>
        <v/>
      </c>
      <c r="L1547" s="36"/>
      <c r="M1547" s="39" t="str">
        <f t="shared" si="94"/>
        <v/>
      </c>
      <c r="O1547" s="36"/>
      <c r="P1547" s="39" t="str">
        <f t="shared" si="95"/>
        <v/>
      </c>
    </row>
    <row r="1548" spans="6:16" x14ac:dyDescent="0.25">
      <c r="F1548" s="36"/>
      <c r="G1548" s="39" t="str">
        <f t="shared" si="92"/>
        <v/>
      </c>
      <c r="I1548" s="36"/>
      <c r="J1548" s="39" t="str">
        <f t="shared" si="93"/>
        <v/>
      </c>
      <c r="L1548" s="36"/>
      <c r="M1548" s="39" t="str">
        <f t="shared" si="94"/>
        <v/>
      </c>
      <c r="O1548" s="36"/>
      <c r="P1548" s="39" t="str">
        <f t="shared" si="95"/>
        <v/>
      </c>
    </row>
    <row r="1549" spans="6:16" x14ac:dyDescent="0.25">
      <c r="F1549" s="36"/>
      <c r="G1549" s="39" t="str">
        <f t="shared" si="92"/>
        <v/>
      </c>
      <c r="I1549" s="36"/>
      <c r="J1549" s="39" t="str">
        <f t="shared" si="93"/>
        <v/>
      </c>
      <c r="L1549" s="36"/>
      <c r="M1549" s="39" t="str">
        <f t="shared" si="94"/>
        <v/>
      </c>
      <c r="O1549" s="36"/>
      <c r="P1549" s="39" t="str">
        <f t="shared" si="95"/>
        <v/>
      </c>
    </row>
    <row r="1550" spans="6:16" x14ac:dyDescent="0.25">
      <c r="F1550" s="36"/>
      <c r="G1550" s="39" t="str">
        <f t="shared" si="92"/>
        <v/>
      </c>
      <c r="I1550" s="36"/>
      <c r="J1550" s="39" t="str">
        <f t="shared" si="93"/>
        <v/>
      </c>
      <c r="L1550" s="36"/>
      <c r="M1550" s="39" t="str">
        <f t="shared" si="94"/>
        <v/>
      </c>
      <c r="O1550" s="36"/>
      <c r="P1550" s="39" t="str">
        <f t="shared" si="95"/>
        <v/>
      </c>
    </row>
    <row r="1551" spans="6:16" x14ac:dyDescent="0.25">
      <c r="F1551" s="36"/>
      <c r="G1551" s="39" t="str">
        <f t="shared" ref="G1551:G1614" si="96">IF(F1551="","",F1551*0.04)</f>
        <v/>
      </c>
      <c r="I1551" s="36"/>
      <c r="J1551" s="39" t="str">
        <f t="shared" ref="J1551:J1614" si="97">IF(I1551="","",I1551*0.04)</f>
        <v/>
      </c>
      <c r="L1551" s="36"/>
      <c r="M1551" s="39" t="str">
        <f t="shared" ref="M1551:M1614" si="98">IF(L1551="","",L1551*0.04)</f>
        <v/>
      </c>
      <c r="O1551" s="36"/>
      <c r="P1551" s="39" t="str">
        <f t="shared" ref="P1551:P1614" si="99">IF(O1551="","",O1551*0.04)</f>
        <v/>
      </c>
    </row>
    <row r="1552" spans="6:16" x14ac:dyDescent="0.25">
      <c r="F1552" s="36"/>
      <c r="G1552" s="39" t="str">
        <f t="shared" si="96"/>
        <v/>
      </c>
      <c r="I1552" s="36"/>
      <c r="J1552" s="39" t="str">
        <f t="shared" si="97"/>
        <v/>
      </c>
      <c r="L1552" s="36"/>
      <c r="M1552" s="39" t="str">
        <f t="shared" si="98"/>
        <v/>
      </c>
      <c r="O1552" s="36"/>
      <c r="P1552" s="39" t="str">
        <f t="shared" si="99"/>
        <v/>
      </c>
    </row>
    <row r="1553" spans="6:16" x14ac:dyDescent="0.25">
      <c r="F1553" s="36"/>
      <c r="G1553" s="39" t="str">
        <f t="shared" si="96"/>
        <v/>
      </c>
      <c r="I1553" s="36"/>
      <c r="J1553" s="39" t="str">
        <f t="shared" si="97"/>
        <v/>
      </c>
      <c r="L1553" s="36"/>
      <c r="M1553" s="39" t="str">
        <f t="shared" si="98"/>
        <v/>
      </c>
      <c r="O1553" s="36"/>
      <c r="P1553" s="39" t="str">
        <f t="shared" si="99"/>
        <v/>
      </c>
    </row>
    <row r="1554" spans="6:16" x14ac:dyDescent="0.25">
      <c r="F1554" s="36"/>
      <c r="G1554" s="39" t="str">
        <f t="shared" si="96"/>
        <v/>
      </c>
      <c r="I1554" s="36"/>
      <c r="J1554" s="39" t="str">
        <f t="shared" si="97"/>
        <v/>
      </c>
      <c r="L1554" s="36"/>
      <c r="M1554" s="39" t="str">
        <f t="shared" si="98"/>
        <v/>
      </c>
      <c r="O1554" s="36"/>
      <c r="P1554" s="39" t="str">
        <f t="shared" si="99"/>
        <v/>
      </c>
    </row>
    <row r="1555" spans="6:16" x14ac:dyDescent="0.25">
      <c r="F1555" s="36"/>
      <c r="G1555" s="39" t="str">
        <f t="shared" si="96"/>
        <v/>
      </c>
      <c r="I1555" s="36"/>
      <c r="J1555" s="39" t="str">
        <f t="shared" si="97"/>
        <v/>
      </c>
      <c r="L1555" s="36"/>
      <c r="M1555" s="39" t="str">
        <f t="shared" si="98"/>
        <v/>
      </c>
      <c r="O1555" s="36"/>
      <c r="P1555" s="39" t="str">
        <f t="shared" si="99"/>
        <v/>
      </c>
    </row>
    <row r="1556" spans="6:16" x14ac:dyDescent="0.25">
      <c r="F1556" s="36"/>
      <c r="G1556" s="39" t="str">
        <f t="shared" si="96"/>
        <v/>
      </c>
      <c r="I1556" s="36"/>
      <c r="J1556" s="39" t="str">
        <f t="shared" si="97"/>
        <v/>
      </c>
      <c r="L1556" s="36"/>
      <c r="M1556" s="39" t="str">
        <f t="shared" si="98"/>
        <v/>
      </c>
      <c r="O1556" s="36"/>
      <c r="P1556" s="39" t="str">
        <f t="shared" si="99"/>
        <v/>
      </c>
    </row>
    <row r="1557" spans="6:16" x14ac:dyDescent="0.25">
      <c r="F1557" s="36"/>
      <c r="G1557" s="39" t="str">
        <f t="shared" si="96"/>
        <v/>
      </c>
      <c r="I1557" s="36"/>
      <c r="J1557" s="39" t="str">
        <f t="shared" si="97"/>
        <v/>
      </c>
      <c r="L1557" s="36"/>
      <c r="M1557" s="39" t="str">
        <f t="shared" si="98"/>
        <v/>
      </c>
      <c r="O1557" s="36"/>
      <c r="P1557" s="39" t="str">
        <f t="shared" si="99"/>
        <v/>
      </c>
    </row>
    <row r="1558" spans="6:16" x14ac:dyDescent="0.25">
      <c r="F1558" s="36"/>
      <c r="G1558" s="39" t="str">
        <f t="shared" si="96"/>
        <v/>
      </c>
      <c r="I1558" s="36"/>
      <c r="J1558" s="39" t="str">
        <f t="shared" si="97"/>
        <v/>
      </c>
      <c r="L1558" s="36"/>
      <c r="M1558" s="39" t="str">
        <f t="shared" si="98"/>
        <v/>
      </c>
      <c r="O1558" s="36"/>
      <c r="P1558" s="39" t="str">
        <f t="shared" si="99"/>
        <v/>
      </c>
    </row>
    <row r="1559" spans="6:16" x14ac:dyDescent="0.25">
      <c r="F1559" s="36"/>
      <c r="G1559" s="39" t="str">
        <f t="shared" si="96"/>
        <v/>
      </c>
      <c r="I1559" s="36"/>
      <c r="J1559" s="39" t="str">
        <f t="shared" si="97"/>
        <v/>
      </c>
      <c r="L1559" s="36"/>
      <c r="M1559" s="39" t="str">
        <f t="shared" si="98"/>
        <v/>
      </c>
      <c r="O1559" s="36"/>
      <c r="P1559" s="39" t="str">
        <f t="shared" si="99"/>
        <v/>
      </c>
    </row>
    <row r="1560" spans="6:16" x14ac:dyDescent="0.25">
      <c r="F1560" s="36"/>
      <c r="G1560" s="39" t="str">
        <f t="shared" si="96"/>
        <v/>
      </c>
      <c r="I1560" s="36"/>
      <c r="J1560" s="39" t="str">
        <f t="shared" si="97"/>
        <v/>
      </c>
      <c r="L1560" s="36"/>
      <c r="M1560" s="39" t="str">
        <f t="shared" si="98"/>
        <v/>
      </c>
      <c r="O1560" s="36"/>
      <c r="P1560" s="39" t="str">
        <f t="shared" si="99"/>
        <v/>
      </c>
    </row>
    <row r="1561" spans="6:16" x14ac:dyDescent="0.25">
      <c r="F1561" s="36"/>
      <c r="G1561" s="39" t="str">
        <f t="shared" si="96"/>
        <v/>
      </c>
      <c r="I1561" s="36"/>
      <c r="J1561" s="39" t="str">
        <f t="shared" si="97"/>
        <v/>
      </c>
      <c r="L1561" s="36"/>
      <c r="M1561" s="39" t="str">
        <f t="shared" si="98"/>
        <v/>
      </c>
      <c r="O1561" s="36"/>
      <c r="P1561" s="39" t="str">
        <f t="shared" si="99"/>
        <v/>
      </c>
    </row>
    <row r="1562" spans="6:16" x14ac:dyDescent="0.25">
      <c r="F1562" s="36"/>
      <c r="G1562" s="39" t="str">
        <f t="shared" si="96"/>
        <v/>
      </c>
      <c r="I1562" s="36"/>
      <c r="J1562" s="39" t="str">
        <f t="shared" si="97"/>
        <v/>
      </c>
      <c r="L1562" s="36"/>
      <c r="M1562" s="39" t="str">
        <f t="shared" si="98"/>
        <v/>
      </c>
      <c r="O1562" s="36"/>
      <c r="P1562" s="39" t="str">
        <f t="shared" si="99"/>
        <v/>
      </c>
    </row>
    <row r="1563" spans="6:16" x14ac:dyDescent="0.25">
      <c r="F1563" s="36"/>
      <c r="G1563" s="39" t="str">
        <f t="shared" si="96"/>
        <v/>
      </c>
      <c r="I1563" s="36"/>
      <c r="J1563" s="39" t="str">
        <f t="shared" si="97"/>
        <v/>
      </c>
      <c r="L1563" s="36"/>
      <c r="M1563" s="39" t="str">
        <f t="shared" si="98"/>
        <v/>
      </c>
      <c r="O1563" s="36"/>
      <c r="P1563" s="39" t="str">
        <f t="shared" si="99"/>
        <v/>
      </c>
    </row>
    <row r="1564" spans="6:16" x14ac:dyDescent="0.25">
      <c r="F1564" s="36"/>
      <c r="G1564" s="39" t="str">
        <f t="shared" si="96"/>
        <v/>
      </c>
      <c r="I1564" s="36"/>
      <c r="J1564" s="39" t="str">
        <f t="shared" si="97"/>
        <v/>
      </c>
      <c r="L1564" s="36"/>
      <c r="M1564" s="39" t="str">
        <f t="shared" si="98"/>
        <v/>
      </c>
      <c r="O1564" s="36"/>
      <c r="P1564" s="39" t="str">
        <f t="shared" si="99"/>
        <v/>
      </c>
    </row>
    <row r="1565" spans="6:16" x14ac:dyDescent="0.25">
      <c r="F1565" s="36"/>
      <c r="G1565" s="39" t="str">
        <f t="shared" si="96"/>
        <v/>
      </c>
      <c r="I1565" s="36"/>
      <c r="J1565" s="39" t="str">
        <f t="shared" si="97"/>
        <v/>
      </c>
      <c r="L1565" s="36"/>
      <c r="M1565" s="39" t="str">
        <f t="shared" si="98"/>
        <v/>
      </c>
      <c r="O1565" s="36"/>
      <c r="P1565" s="39" t="str">
        <f t="shared" si="99"/>
        <v/>
      </c>
    </row>
    <row r="1566" spans="6:16" x14ac:dyDescent="0.25">
      <c r="F1566" s="36"/>
      <c r="G1566" s="39" t="str">
        <f t="shared" si="96"/>
        <v/>
      </c>
      <c r="I1566" s="36"/>
      <c r="J1566" s="39" t="str">
        <f t="shared" si="97"/>
        <v/>
      </c>
      <c r="L1566" s="36"/>
      <c r="M1566" s="39" t="str">
        <f t="shared" si="98"/>
        <v/>
      </c>
      <c r="O1566" s="36"/>
      <c r="P1566" s="39" t="str">
        <f t="shared" si="99"/>
        <v/>
      </c>
    </row>
    <row r="1567" spans="6:16" x14ac:dyDescent="0.25">
      <c r="F1567" s="36"/>
      <c r="G1567" s="39" t="str">
        <f t="shared" si="96"/>
        <v/>
      </c>
      <c r="I1567" s="36"/>
      <c r="J1567" s="39" t="str">
        <f t="shared" si="97"/>
        <v/>
      </c>
      <c r="L1567" s="36"/>
      <c r="M1567" s="39" t="str">
        <f t="shared" si="98"/>
        <v/>
      </c>
      <c r="O1567" s="36"/>
      <c r="P1567" s="39" t="str">
        <f t="shared" si="99"/>
        <v/>
      </c>
    </row>
    <row r="1568" spans="6:16" x14ac:dyDescent="0.25">
      <c r="F1568" s="36"/>
      <c r="G1568" s="39" t="str">
        <f t="shared" si="96"/>
        <v/>
      </c>
      <c r="I1568" s="36"/>
      <c r="J1568" s="39" t="str">
        <f t="shared" si="97"/>
        <v/>
      </c>
      <c r="L1568" s="36"/>
      <c r="M1568" s="39" t="str">
        <f t="shared" si="98"/>
        <v/>
      </c>
      <c r="O1568" s="36"/>
      <c r="P1568" s="39" t="str">
        <f t="shared" si="99"/>
        <v/>
      </c>
    </row>
    <row r="1569" spans="6:16" x14ac:dyDescent="0.25">
      <c r="F1569" s="36"/>
      <c r="G1569" s="39" t="str">
        <f t="shared" si="96"/>
        <v/>
      </c>
      <c r="I1569" s="36"/>
      <c r="J1569" s="39" t="str">
        <f t="shared" si="97"/>
        <v/>
      </c>
      <c r="L1569" s="36"/>
      <c r="M1569" s="39" t="str">
        <f t="shared" si="98"/>
        <v/>
      </c>
      <c r="O1569" s="36"/>
      <c r="P1569" s="39" t="str">
        <f t="shared" si="99"/>
        <v/>
      </c>
    </row>
    <row r="1570" spans="6:16" x14ac:dyDescent="0.25">
      <c r="F1570" s="36"/>
      <c r="G1570" s="39" t="str">
        <f t="shared" si="96"/>
        <v/>
      </c>
      <c r="I1570" s="36"/>
      <c r="J1570" s="39" t="str">
        <f t="shared" si="97"/>
        <v/>
      </c>
      <c r="L1570" s="36"/>
      <c r="M1570" s="39" t="str">
        <f t="shared" si="98"/>
        <v/>
      </c>
      <c r="O1570" s="36"/>
      <c r="P1570" s="39" t="str">
        <f t="shared" si="99"/>
        <v/>
      </c>
    </row>
    <row r="1571" spans="6:16" x14ac:dyDescent="0.25">
      <c r="F1571" s="36"/>
      <c r="G1571" s="39" t="str">
        <f t="shared" si="96"/>
        <v/>
      </c>
      <c r="I1571" s="36"/>
      <c r="J1571" s="39" t="str">
        <f t="shared" si="97"/>
        <v/>
      </c>
      <c r="L1571" s="36"/>
      <c r="M1571" s="39" t="str">
        <f t="shared" si="98"/>
        <v/>
      </c>
      <c r="O1571" s="36"/>
      <c r="P1571" s="39" t="str">
        <f t="shared" si="99"/>
        <v/>
      </c>
    </row>
    <row r="1572" spans="6:16" x14ac:dyDescent="0.25">
      <c r="F1572" s="36"/>
      <c r="G1572" s="39" t="str">
        <f t="shared" si="96"/>
        <v/>
      </c>
      <c r="I1572" s="36"/>
      <c r="J1572" s="39" t="str">
        <f t="shared" si="97"/>
        <v/>
      </c>
      <c r="L1572" s="36"/>
      <c r="M1572" s="39" t="str">
        <f t="shared" si="98"/>
        <v/>
      </c>
      <c r="O1572" s="36"/>
      <c r="P1572" s="39" t="str">
        <f t="shared" si="99"/>
        <v/>
      </c>
    </row>
    <row r="1573" spans="6:16" x14ac:dyDescent="0.25">
      <c r="F1573" s="36"/>
      <c r="G1573" s="39" t="str">
        <f t="shared" si="96"/>
        <v/>
      </c>
      <c r="I1573" s="36"/>
      <c r="J1573" s="39" t="str">
        <f t="shared" si="97"/>
        <v/>
      </c>
      <c r="L1573" s="36"/>
      <c r="M1573" s="39" t="str">
        <f t="shared" si="98"/>
        <v/>
      </c>
      <c r="O1573" s="36"/>
      <c r="P1573" s="39" t="str">
        <f t="shared" si="99"/>
        <v/>
      </c>
    </row>
    <row r="1574" spans="6:16" x14ac:dyDescent="0.25">
      <c r="F1574" s="36"/>
      <c r="G1574" s="39" t="str">
        <f t="shared" si="96"/>
        <v/>
      </c>
      <c r="I1574" s="36"/>
      <c r="J1574" s="39" t="str">
        <f t="shared" si="97"/>
        <v/>
      </c>
      <c r="L1574" s="36"/>
      <c r="M1574" s="39" t="str">
        <f t="shared" si="98"/>
        <v/>
      </c>
      <c r="O1574" s="36"/>
      <c r="P1574" s="39" t="str">
        <f t="shared" si="99"/>
        <v/>
      </c>
    </row>
    <row r="1575" spans="6:16" x14ac:dyDescent="0.25">
      <c r="F1575" s="36"/>
      <c r="G1575" s="39" t="str">
        <f t="shared" si="96"/>
        <v/>
      </c>
      <c r="I1575" s="36"/>
      <c r="J1575" s="39" t="str">
        <f t="shared" si="97"/>
        <v/>
      </c>
      <c r="L1575" s="36"/>
      <c r="M1575" s="39" t="str">
        <f t="shared" si="98"/>
        <v/>
      </c>
      <c r="O1575" s="36"/>
      <c r="P1575" s="39" t="str">
        <f t="shared" si="99"/>
        <v/>
      </c>
    </row>
    <row r="1576" spans="6:16" x14ac:dyDescent="0.25">
      <c r="F1576" s="36"/>
      <c r="G1576" s="39" t="str">
        <f t="shared" si="96"/>
        <v/>
      </c>
      <c r="I1576" s="36"/>
      <c r="J1576" s="39" t="str">
        <f t="shared" si="97"/>
        <v/>
      </c>
      <c r="L1576" s="36"/>
      <c r="M1576" s="39" t="str">
        <f t="shared" si="98"/>
        <v/>
      </c>
      <c r="O1576" s="36"/>
      <c r="P1576" s="39" t="str">
        <f t="shared" si="99"/>
        <v/>
      </c>
    </row>
    <row r="1577" spans="6:16" x14ac:dyDescent="0.25">
      <c r="F1577" s="36"/>
      <c r="G1577" s="39" t="str">
        <f t="shared" si="96"/>
        <v/>
      </c>
      <c r="I1577" s="36"/>
      <c r="J1577" s="39" t="str">
        <f t="shared" si="97"/>
        <v/>
      </c>
      <c r="L1577" s="36"/>
      <c r="M1577" s="39" t="str">
        <f t="shared" si="98"/>
        <v/>
      </c>
      <c r="O1577" s="36"/>
      <c r="P1577" s="39" t="str">
        <f t="shared" si="99"/>
        <v/>
      </c>
    </row>
    <row r="1578" spans="6:16" x14ac:dyDescent="0.25">
      <c r="F1578" s="36"/>
      <c r="G1578" s="39" t="str">
        <f t="shared" si="96"/>
        <v/>
      </c>
      <c r="I1578" s="36"/>
      <c r="J1578" s="39" t="str">
        <f t="shared" si="97"/>
        <v/>
      </c>
      <c r="L1578" s="36"/>
      <c r="M1578" s="39" t="str">
        <f t="shared" si="98"/>
        <v/>
      </c>
      <c r="O1578" s="36"/>
      <c r="P1578" s="39" t="str">
        <f t="shared" si="99"/>
        <v/>
      </c>
    </row>
    <row r="1579" spans="6:16" x14ac:dyDescent="0.25">
      <c r="F1579" s="36"/>
      <c r="G1579" s="39" t="str">
        <f t="shared" si="96"/>
        <v/>
      </c>
      <c r="I1579" s="36"/>
      <c r="J1579" s="39" t="str">
        <f t="shared" si="97"/>
        <v/>
      </c>
      <c r="L1579" s="36"/>
      <c r="M1579" s="39" t="str">
        <f t="shared" si="98"/>
        <v/>
      </c>
      <c r="O1579" s="36"/>
      <c r="P1579" s="39" t="str">
        <f t="shared" si="99"/>
        <v/>
      </c>
    </row>
    <row r="1580" spans="6:16" x14ac:dyDescent="0.25">
      <c r="F1580" s="36"/>
      <c r="G1580" s="39" t="str">
        <f t="shared" si="96"/>
        <v/>
      </c>
      <c r="I1580" s="36"/>
      <c r="J1580" s="39" t="str">
        <f t="shared" si="97"/>
        <v/>
      </c>
      <c r="L1580" s="36"/>
      <c r="M1580" s="39" t="str">
        <f t="shared" si="98"/>
        <v/>
      </c>
      <c r="O1580" s="36"/>
      <c r="P1580" s="39" t="str">
        <f t="shared" si="99"/>
        <v/>
      </c>
    </row>
    <row r="1581" spans="6:16" x14ac:dyDescent="0.25">
      <c r="F1581" s="36"/>
      <c r="G1581" s="39" t="str">
        <f t="shared" si="96"/>
        <v/>
      </c>
      <c r="I1581" s="36"/>
      <c r="J1581" s="39" t="str">
        <f t="shared" si="97"/>
        <v/>
      </c>
      <c r="L1581" s="36"/>
      <c r="M1581" s="39" t="str">
        <f t="shared" si="98"/>
        <v/>
      </c>
      <c r="O1581" s="36"/>
      <c r="P1581" s="39" t="str">
        <f t="shared" si="99"/>
        <v/>
      </c>
    </row>
    <row r="1582" spans="6:16" x14ac:dyDescent="0.25">
      <c r="F1582" s="36"/>
      <c r="G1582" s="39" t="str">
        <f t="shared" si="96"/>
        <v/>
      </c>
      <c r="I1582" s="36"/>
      <c r="J1582" s="39" t="str">
        <f t="shared" si="97"/>
        <v/>
      </c>
      <c r="L1582" s="36"/>
      <c r="M1582" s="39" t="str">
        <f t="shared" si="98"/>
        <v/>
      </c>
      <c r="O1582" s="36"/>
      <c r="P1582" s="39" t="str">
        <f t="shared" si="99"/>
        <v/>
      </c>
    </row>
    <row r="1583" spans="6:16" x14ac:dyDescent="0.25">
      <c r="F1583" s="36"/>
      <c r="G1583" s="39" t="str">
        <f t="shared" si="96"/>
        <v/>
      </c>
      <c r="I1583" s="36"/>
      <c r="J1583" s="39" t="str">
        <f t="shared" si="97"/>
        <v/>
      </c>
      <c r="L1583" s="36"/>
      <c r="M1583" s="39" t="str">
        <f t="shared" si="98"/>
        <v/>
      </c>
      <c r="O1583" s="36"/>
      <c r="P1583" s="39" t="str">
        <f t="shared" si="99"/>
        <v/>
      </c>
    </row>
    <row r="1584" spans="6:16" x14ac:dyDescent="0.25">
      <c r="F1584" s="36"/>
      <c r="G1584" s="39" t="str">
        <f t="shared" si="96"/>
        <v/>
      </c>
      <c r="I1584" s="36"/>
      <c r="J1584" s="39" t="str">
        <f t="shared" si="97"/>
        <v/>
      </c>
      <c r="L1584" s="36"/>
      <c r="M1584" s="39" t="str">
        <f t="shared" si="98"/>
        <v/>
      </c>
      <c r="O1584" s="36"/>
      <c r="P1584" s="39" t="str">
        <f t="shared" si="99"/>
        <v/>
      </c>
    </row>
    <row r="1585" spans="6:16" x14ac:dyDescent="0.25">
      <c r="F1585" s="36"/>
      <c r="G1585" s="39" t="str">
        <f t="shared" si="96"/>
        <v/>
      </c>
      <c r="I1585" s="36"/>
      <c r="J1585" s="39" t="str">
        <f t="shared" si="97"/>
        <v/>
      </c>
      <c r="L1585" s="36"/>
      <c r="M1585" s="39" t="str">
        <f t="shared" si="98"/>
        <v/>
      </c>
      <c r="O1585" s="36"/>
      <c r="P1585" s="39" t="str">
        <f t="shared" si="99"/>
        <v/>
      </c>
    </row>
    <row r="1586" spans="6:16" x14ac:dyDescent="0.25">
      <c r="F1586" s="36"/>
      <c r="G1586" s="39" t="str">
        <f t="shared" si="96"/>
        <v/>
      </c>
      <c r="I1586" s="36"/>
      <c r="J1586" s="39" t="str">
        <f t="shared" si="97"/>
        <v/>
      </c>
      <c r="L1586" s="36"/>
      <c r="M1586" s="39" t="str">
        <f t="shared" si="98"/>
        <v/>
      </c>
      <c r="O1586" s="36"/>
      <c r="P1586" s="39" t="str">
        <f t="shared" si="99"/>
        <v/>
      </c>
    </row>
    <row r="1587" spans="6:16" x14ac:dyDescent="0.25">
      <c r="F1587" s="36"/>
      <c r="G1587" s="39" t="str">
        <f t="shared" si="96"/>
        <v/>
      </c>
      <c r="I1587" s="36"/>
      <c r="J1587" s="39" t="str">
        <f t="shared" si="97"/>
        <v/>
      </c>
      <c r="L1587" s="36"/>
      <c r="M1587" s="39" t="str">
        <f t="shared" si="98"/>
        <v/>
      </c>
      <c r="O1587" s="36"/>
      <c r="P1587" s="39" t="str">
        <f t="shared" si="99"/>
        <v/>
      </c>
    </row>
    <row r="1588" spans="6:16" x14ac:dyDescent="0.25">
      <c r="F1588" s="36"/>
      <c r="G1588" s="39" t="str">
        <f t="shared" si="96"/>
        <v/>
      </c>
      <c r="I1588" s="36"/>
      <c r="J1588" s="39" t="str">
        <f t="shared" si="97"/>
        <v/>
      </c>
      <c r="L1588" s="36"/>
      <c r="M1588" s="39" t="str">
        <f t="shared" si="98"/>
        <v/>
      </c>
      <c r="O1588" s="36"/>
      <c r="P1588" s="39" t="str">
        <f t="shared" si="99"/>
        <v/>
      </c>
    </row>
    <row r="1589" spans="6:16" x14ac:dyDescent="0.25">
      <c r="F1589" s="36"/>
      <c r="G1589" s="39" t="str">
        <f t="shared" si="96"/>
        <v/>
      </c>
      <c r="I1589" s="36"/>
      <c r="J1589" s="39" t="str">
        <f t="shared" si="97"/>
        <v/>
      </c>
      <c r="L1589" s="36"/>
      <c r="M1589" s="39" t="str">
        <f t="shared" si="98"/>
        <v/>
      </c>
      <c r="O1589" s="36"/>
      <c r="P1589" s="39" t="str">
        <f t="shared" si="99"/>
        <v/>
      </c>
    </row>
    <row r="1590" spans="6:16" x14ac:dyDescent="0.25">
      <c r="F1590" s="36"/>
      <c r="G1590" s="39" t="str">
        <f t="shared" si="96"/>
        <v/>
      </c>
      <c r="I1590" s="36"/>
      <c r="J1590" s="39" t="str">
        <f t="shared" si="97"/>
        <v/>
      </c>
      <c r="L1590" s="36"/>
      <c r="M1590" s="39" t="str">
        <f t="shared" si="98"/>
        <v/>
      </c>
      <c r="O1590" s="36"/>
      <c r="P1590" s="39" t="str">
        <f t="shared" si="99"/>
        <v/>
      </c>
    </row>
    <row r="1591" spans="6:16" x14ac:dyDescent="0.25">
      <c r="F1591" s="36"/>
      <c r="G1591" s="39" t="str">
        <f t="shared" si="96"/>
        <v/>
      </c>
      <c r="I1591" s="36"/>
      <c r="J1591" s="39" t="str">
        <f t="shared" si="97"/>
        <v/>
      </c>
      <c r="L1591" s="36"/>
      <c r="M1591" s="39" t="str">
        <f t="shared" si="98"/>
        <v/>
      </c>
      <c r="O1591" s="36"/>
      <c r="P1591" s="39" t="str">
        <f t="shared" si="99"/>
        <v/>
      </c>
    </row>
    <row r="1592" spans="6:16" x14ac:dyDescent="0.25">
      <c r="F1592" s="36"/>
      <c r="G1592" s="39" t="str">
        <f t="shared" si="96"/>
        <v/>
      </c>
      <c r="I1592" s="36"/>
      <c r="J1592" s="39" t="str">
        <f t="shared" si="97"/>
        <v/>
      </c>
      <c r="L1592" s="36"/>
      <c r="M1592" s="39" t="str">
        <f t="shared" si="98"/>
        <v/>
      </c>
      <c r="O1592" s="36"/>
      <c r="P1592" s="39" t="str">
        <f t="shared" si="99"/>
        <v/>
      </c>
    </row>
    <row r="1593" spans="6:16" x14ac:dyDescent="0.25">
      <c r="F1593" s="36"/>
      <c r="G1593" s="39" t="str">
        <f t="shared" si="96"/>
        <v/>
      </c>
      <c r="I1593" s="36"/>
      <c r="J1593" s="39" t="str">
        <f t="shared" si="97"/>
        <v/>
      </c>
      <c r="L1593" s="36"/>
      <c r="M1593" s="39" t="str">
        <f t="shared" si="98"/>
        <v/>
      </c>
      <c r="O1593" s="36"/>
      <c r="P1593" s="39" t="str">
        <f t="shared" si="99"/>
        <v/>
      </c>
    </row>
    <row r="1594" spans="6:16" x14ac:dyDescent="0.25">
      <c r="F1594" s="36"/>
      <c r="G1594" s="39" t="str">
        <f t="shared" si="96"/>
        <v/>
      </c>
      <c r="I1594" s="36"/>
      <c r="J1594" s="39" t="str">
        <f t="shared" si="97"/>
        <v/>
      </c>
      <c r="L1594" s="36"/>
      <c r="M1594" s="39" t="str">
        <f t="shared" si="98"/>
        <v/>
      </c>
      <c r="O1594" s="36"/>
      <c r="P1594" s="39" t="str">
        <f t="shared" si="99"/>
        <v/>
      </c>
    </row>
    <row r="1595" spans="6:16" x14ac:dyDescent="0.25">
      <c r="F1595" s="36"/>
      <c r="G1595" s="39" t="str">
        <f t="shared" si="96"/>
        <v/>
      </c>
      <c r="I1595" s="36"/>
      <c r="J1595" s="39" t="str">
        <f t="shared" si="97"/>
        <v/>
      </c>
      <c r="L1595" s="36"/>
      <c r="M1595" s="39" t="str">
        <f t="shared" si="98"/>
        <v/>
      </c>
      <c r="O1595" s="36"/>
      <c r="P1595" s="39" t="str">
        <f t="shared" si="99"/>
        <v/>
      </c>
    </row>
    <row r="1596" spans="6:16" x14ac:dyDescent="0.25">
      <c r="F1596" s="36"/>
      <c r="G1596" s="39" t="str">
        <f t="shared" si="96"/>
        <v/>
      </c>
      <c r="I1596" s="36"/>
      <c r="J1596" s="39" t="str">
        <f t="shared" si="97"/>
        <v/>
      </c>
      <c r="L1596" s="36"/>
      <c r="M1596" s="39" t="str">
        <f t="shared" si="98"/>
        <v/>
      </c>
      <c r="O1596" s="36"/>
      <c r="P1596" s="39" t="str">
        <f t="shared" si="99"/>
        <v/>
      </c>
    </row>
    <row r="1597" spans="6:16" x14ac:dyDescent="0.25">
      <c r="F1597" s="36"/>
      <c r="G1597" s="39" t="str">
        <f t="shared" si="96"/>
        <v/>
      </c>
      <c r="I1597" s="36"/>
      <c r="J1597" s="39" t="str">
        <f t="shared" si="97"/>
        <v/>
      </c>
      <c r="L1597" s="36"/>
      <c r="M1597" s="39" t="str">
        <f t="shared" si="98"/>
        <v/>
      </c>
      <c r="O1597" s="36"/>
      <c r="P1597" s="39" t="str">
        <f t="shared" si="99"/>
        <v/>
      </c>
    </row>
    <row r="1598" spans="6:16" x14ac:dyDescent="0.25">
      <c r="F1598" s="36"/>
      <c r="G1598" s="39" t="str">
        <f t="shared" si="96"/>
        <v/>
      </c>
      <c r="I1598" s="36"/>
      <c r="J1598" s="39" t="str">
        <f t="shared" si="97"/>
        <v/>
      </c>
      <c r="L1598" s="36"/>
      <c r="M1598" s="39" t="str">
        <f t="shared" si="98"/>
        <v/>
      </c>
      <c r="O1598" s="36"/>
      <c r="P1598" s="39" t="str">
        <f t="shared" si="99"/>
        <v/>
      </c>
    </row>
    <row r="1599" spans="6:16" x14ac:dyDescent="0.25">
      <c r="F1599" s="36"/>
      <c r="G1599" s="39" t="str">
        <f t="shared" si="96"/>
        <v/>
      </c>
      <c r="I1599" s="36"/>
      <c r="J1599" s="39" t="str">
        <f t="shared" si="97"/>
        <v/>
      </c>
      <c r="L1599" s="36"/>
      <c r="M1599" s="39" t="str">
        <f t="shared" si="98"/>
        <v/>
      </c>
      <c r="O1599" s="36"/>
      <c r="P1599" s="39" t="str">
        <f t="shared" si="99"/>
        <v/>
      </c>
    </row>
    <row r="1600" spans="6:16" x14ac:dyDescent="0.25">
      <c r="F1600" s="36"/>
      <c r="G1600" s="39" t="str">
        <f t="shared" si="96"/>
        <v/>
      </c>
      <c r="I1600" s="36"/>
      <c r="J1600" s="39" t="str">
        <f t="shared" si="97"/>
        <v/>
      </c>
      <c r="L1600" s="36"/>
      <c r="M1600" s="39" t="str">
        <f t="shared" si="98"/>
        <v/>
      </c>
      <c r="O1600" s="36"/>
      <c r="P1600" s="39" t="str">
        <f t="shared" si="99"/>
        <v/>
      </c>
    </row>
    <row r="1601" spans="6:16" x14ac:dyDescent="0.25">
      <c r="F1601" s="36"/>
      <c r="G1601" s="39" t="str">
        <f t="shared" si="96"/>
        <v/>
      </c>
      <c r="I1601" s="36"/>
      <c r="J1601" s="39" t="str">
        <f t="shared" si="97"/>
        <v/>
      </c>
      <c r="L1601" s="36"/>
      <c r="M1601" s="39" t="str">
        <f t="shared" si="98"/>
        <v/>
      </c>
      <c r="O1601" s="36"/>
      <c r="P1601" s="39" t="str">
        <f t="shared" si="99"/>
        <v/>
      </c>
    </row>
    <row r="1602" spans="6:16" x14ac:dyDescent="0.25">
      <c r="F1602" s="36"/>
      <c r="G1602" s="39" t="str">
        <f t="shared" si="96"/>
        <v/>
      </c>
      <c r="I1602" s="36"/>
      <c r="J1602" s="39" t="str">
        <f t="shared" si="97"/>
        <v/>
      </c>
      <c r="L1602" s="36"/>
      <c r="M1602" s="39" t="str">
        <f t="shared" si="98"/>
        <v/>
      </c>
      <c r="O1602" s="36"/>
      <c r="P1602" s="39" t="str">
        <f t="shared" si="99"/>
        <v/>
      </c>
    </row>
    <row r="1603" spans="6:16" x14ac:dyDescent="0.25">
      <c r="F1603" s="36"/>
      <c r="G1603" s="39" t="str">
        <f t="shared" si="96"/>
        <v/>
      </c>
      <c r="I1603" s="36"/>
      <c r="J1603" s="39" t="str">
        <f t="shared" si="97"/>
        <v/>
      </c>
      <c r="L1603" s="36"/>
      <c r="M1603" s="39" t="str">
        <f t="shared" si="98"/>
        <v/>
      </c>
      <c r="O1603" s="36"/>
      <c r="P1603" s="39" t="str">
        <f t="shared" si="99"/>
        <v/>
      </c>
    </row>
    <row r="1604" spans="6:16" x14ac:dyDescent="0.25">
      <c r="F1604" s="36"/>
      <c r="G1604" s="39" t="str">
        <f t="shared" si="96"/>
        <v/>
      </c>
      <c r="I1604" s="36"/>
      <c r="J1604" s="39" t="str">
        <f t="shared" si="97"/>
        <v/>
      </c>
      <c r="L1604" s="36"/>
      <c r="M1604" s="39" t="str">
        <f t="shared" si="98"/>
        <v/>
      </c>
      <c r="O1604" s="36"/>
      <c r="P1604" s="39" t="str">
        <f t="shared" si="99"/>
        <v/>
      </c>
    </row>
    <row r="1605" spans="6:16" x14ac:dyDescent="0.25">
      <c r="F1605" s="36"/>
      <c r="G1605" s="39" t="str">
        <f t="shared" si="96"/>
        <v/>
      </c>
      <c r="I1605" s="36"/>
      <c r="J1605" s="39" t="str">
        <f t="shared" si="97"/>
        <v/>
      </c>
      <c r="L1605" s="36"/>
      <c r="M1605" s="39" t="str">
        <f t="shared" si="98"/>
        <v/>
      </c>
      <c r="O1605" s="36"/>
      <c r="P1605" s="39" t="str">
        <f t="shared" si="99"/>
        <v/>
      </c>
    </row>
    <row r="1606" spans="6:16" x14ac:dyDescent="0.25">
      <c r="F1606" s="36"/>
      <c r="G1606" s="39" t="str">
        <f t="shared" si="96"/>
        <v/>
      </c>
      <c r="I1606" s="36"/>
      <c r="J1606" s="39" t="str">
        <f t="shared" si="97"/>
        <v/>
      </c>
      <c r="L1606" s="36"/>
      <c r="M1606" s="39" t="str">
        <f t="shared" si="98"/>
        <v/>
      </c>
      <c r="O1606" s="36"/>
      <c r="P1606" s="39" t="str">
        <f t="shared" si="99"/>
        <v/>
      </c>
    </row>
    <row r="1607" spans="6:16" x14ac:dyDescent="0.25">
      <c r="F1607" s="36"/>
      <c r="G1607" s="39" t="str">
        <f t="shared" si="96"/>
        <v/>
      </c>
      <c r="I1607" s="36"/>
      <c r="J1607" s="39" t="str">
        <f t="shared" si="97"/>
        <v/>
      </c>
      <c r="L1607" s="36"/>
      <c r="M1607" s="39" t="str">
        <f t="shared" si="98"/>
        <v/>
      </c>
      <c r="O1607" s="36"/>
      <c r="P1607" s="39" t="str">
        <f t="shared" si="99"/>
        <v/>
      </c>
    </row>
    <row r="1608" spans="6:16" x14ac:dyDescent="0.25">
      <c r="F1608" s="36"/>
      <c r="G1608" s="39" t="str">
        <f t="shared" si="96"/>
        <v/>
      </c>
      <c r="I1608" s="36"/>
      <c r="J1608" s="39" t="str">
        <f t="shared" si="97"/>
        <v/>
      </c>
      <c r="L1608" s="36"/>
      <c r="M1608" s="39" t="str">
        <f t="shared" si="98"/>
        <v/>
      </c>
      <c r="O1608" s="36"/>
      <c r="P1608" s="39" t="str">
        <f t="shared" si="99"/>
        <v/>
      </c>
    </row>
    <row r="1609" spans="6:16" x14ac:dyDescent="0.25">
      <c r="F1609" s="36"/>
      <c r="G1609" s="39" t="str">
        <f t="shared" si="96"/>
        <v/>
      </c>
      <c r="I1609" s="36"/>
      <c r="J1609" s="39" t="str">
        <f t="shared" si="97"/>
        <v/>
      </c>
      <c r="L1609" s="36"/>
      <c r="M1609" s="39" t="str">
        <f t="shared" si="98"/>
        <v/>
      </c>
      <c r="O1609" s="36"/>
      <c r="P1609" s="39" t="str">
        <f t="shared" si="99"/>
        <v/>
      </c>
    </row>
    <row r="1610" spans="6:16" x14ac:dyDescent="0.25">
      <c r="F1610" s="36"/>
      <c r="G1610" s="39" t="str">
        <f t="shared" si="96"/>
        <v/>
      </c>
      <c r="I1610" s="36"/>
      <c r="J1610" s="39" t="str">
        <f t="shared" si="97"/>
        <v/>
      </c>
      <c r="L1610" s="36"/>
      <c r="M1610" s="39" t="str">
        <f t="shared" si="98"/>
        <v/>
      </c>
      <c r="O1610" s="36"/>
      <c r="P1610" s="39" t="str">
        <f t="shared" si="99"/>
        <v/>
      </c>
    </row>
    <row r="1611" spans="6:16" x14ac:dyDescent="0.25">
      <c r="F1611" s="36"/>
      <c r="G1611" s="39" t="str">
        <f t="shared" si="96"/>
        <v/>
      </c>
      <c r="I1611" s="36"/>
      <c r="J1611" s="39" t="str">
        <f t="shared" si="97"/>
        <v/>
      </c>
      <c r="L1611" s="36"/>
      <c r="M1611" s="39" t="str">
        <f t="shared" si="98"/>
        <v/>
      </c>
      <c r="O1611" s="36"/>
      <c r="P1611" s="39" t="str">
        <f t="shared" si="99"/>
        <v/>
      </c>
    </row>
    <row r="1612" spans="6:16" x14ac:dyDescent="0.25">
      <c r="F1612" s="36"/>
      <c r="G1612" s="39" t="str">
        <f t="shared" si="96"/>
        <v/>
      </c>
      <c r="I1612" s="36"/>
      <c r="J1612" s="39" t="str">
        <f t="shared" si="97"/>
        <v/>
      </c>
      <c r="L1612" s="36"/>
      <c r="M1612" s="39" t="str">
        <f t="shared" si="98"/>
        <v/>
      </c>
      <c r="O1612" s="36"/>
      <c r="P1612" s="39" t="str">
        <f t="shared" si="99"/>
        <v/>
      </c>
    </row>
    <row r="1613" spans="6:16" x14ac:dyDescent="0.25">
      <c r="F1613" s="36"/>
      <c r="G1613" s="39" t="str">
        <f t="shared" si="96"/>
        <v/>
      </c>
      <c r="I1613" s="36"/>
      <c r="J1613" s="39" t="str">
        <f t="shared" si="97"/>
        <v/>
      </c>
      <c r="L1613" s="36"/>
      <c r="M1613" s="39" t="str">
        <f t="shared" si="98"/>
        <v/>
      </c>
      <c r="O1613" s="36"/>
      <c r="P1613" s="39" t="str">
        <f t="shared" si="99"/>
        <v/>
      </c>
    </row>
    <row r="1614" spans="6:16" x14ac:dyDescent="0.25">
      <c r="F1614" s="36"/>
      <c r="G1614" s="39" t="str">
        <f t="shared" si="96"/>
        <v/>
      </c>
      <c r="I1614" s="36"/>
      <c r="J1614" s="39" t="str">
        <f t="shared" si="97"/>
        <v/>
      </c>
      <c r="L1614" s="36"/>
      <c r="M1614" s="39" t="str">
        <f t="shared" si="98"/>
        <v/>
      </c>
      <c r="O1614" s="36"/>
      <c r="P1614" s="39" t="str">
        <f t="shared" si="99"/>
        <v/>
      </c>
    </row>
    <row r="1615" spans="6:16" x14ac:dyDescent="0.25">
      <c r="F1615" s="36"/>
      <c r="G1615" s="39" t="str">
        <f t="shared" ref="G1615:G1678" si="100">IF(F1615="","",F1615*0.04)</f>
        <v/>
      </c>
      <c r="I1615" s="36"/>
      <c r="J1615" s="39" t="str">
        <f t="shared" ref="J1615:J1678" si="101">IF(I1615="","",I1615*0.04)</f>
        <v/>
      </c>
      <c r="L1615" s="36"/>
      <c r="M1615" s="39" t="str">
        <f t="shared" ref="M1615:M1678" si="102">IF(L1615="","",L1615*0.04)</f>
        <v/>
      </c>
      <c r="O1615" s="36"/>
      <c r="P1615" s="39" t="str">
        <f t="shared" ref="P1615:P1678" si="103">IF(O1615="","",O1615*0.04)</f>
        <v/>
      </c>
    </row>
    <row r="1616" spans="6:16" x14ac:dyDescent="0.25">
      <c r="F1616" s="36"/>
      <c r="G1616" s="39" t="str">
        <f t="shared" si="100"/>
        <v/>
      </c>
      <c r="I1616" s="36"/>
      <c r="J1616" s="39" t="str">
        <f t="shared" si="101"/>
        <v/>
      </c>
      <c r="L1616" s="36"/>
      <c r="M1616" s="39" t="str">
        <f t="shared" si="102"/>
        <v/>
      </c>
      <c r="O1616" s="36"/>
      <c r="P1616" s="39" t="str">
        <f t="shared" si="103"/>
        <v/>
      </c>
    </row>
    <row r="1617" spans="6:16" x14ac:dyDescent="0.25">
      <c r="F1617" s="36"/>
      <c r="G1617" s="39" t="str">
        <f t="shared" si="100"/>
        <v/>
      </c>
      <c r="I1617" s="36"/>
      <c r="J1617" s="39" t="str">
        <f t="shared" si="101"/>
        <v/>
      </c>
      <c r="L1617" s="36"/>
      <c r="M1617" s="39" t="str">
        <f t="shared" si="102"/>
        <v/>
      </c>
      <c r="O1617" s="36"/>
      <c r="P1617" s="39" t="str">
        <f t="shared" si="103"/>
        <v/>
      </c>
    </row>
    <row r="1618" spans="6:16" x14ac:dyDescent="0.25">
      <c r="F1618" s="36"/>
      <c r="G1618" s="39" t="str">
        <f t="shared" si="100"/>
        <v/>
      </c>
      <c r="I1618" s="36"/>
      <c r="J1618" s="39" t="str">
        <f t="shared" si="101"/>
        <v/>
      </c>
      <c r="L1618" s="36"/>
      <c r="M1618" s="39" t="str">
        <f t="shared" si="102"/>
        <v/>
      </c>
      <c r="O1618" s="36"/>
      <c r="P1618" s="39" t="str">
        <f t="shared" si="103"/>
        <v/>
      </c>
    </row>
    <row r="1619" spans="6:16" x14ac:dyDescent="0.25">
      <c r="F1619" s="36"/>
      <c r="G1619" s="39" t="str">
        <f t="shared" si="100"/>
        <v/>
      </c>
      <c r="I1619" s="36"/>
      <c r="J1619" s="39" t="str">
        <f t="shared" si="101"/>
        <v/>
      </c>
      <c r="L1619" s="36"/>
      <c r="M1619" s="39" t="str">
        <f t="shared" si="102"/>
        <v/>
      </c>
      <c r="O1619" s="36"/>
      <c r="P1619" s="39" t="str">
        <f t="shared" si="103"/>
        <v/>
      </c>
    </row>
    <row r="1620" spans="6:16" x14ac:dyDescent="0.25">
      <c r="F1620" s="36"/>
      <c r="G1620" s="39" t="str">
        <f t="shared" si="100"/>
        <v/>
      </c>
      <c r="I1620" s="36"/>
      <c r="J1620" s="39" t="str">
        <f t="shared" si="101"/>
        <v/>
      </c>
      <c r="L1620" s="36"/>
      <c r="M1620" s="39" t="str">
        <f t="shared" si="102"/>
        <v/>
      </c>
      <c r="O1620" s="36"/>
      <c r="P1620" s="39" t="str">
        <f t="shared" si="103"/>
        <v/>
      </c>
    </row>
    <row r="1621" spans="6:16" x14ac:dyDescent="0.25">
      <c r="F1621" s="36"/>
      <c r="G1621" s="39" t="str">
        <f t="shared" si="100"/>
        <v/>
      </c>
      <c r="I1621" s="36"/>
      <c r="J1621" s="39" t="str">
        <f t="shared" si="101"/>
        <v/>
      </c>
      <c r="L1621" s="36"/>
      <c r="M1621" s="39" t="str">
        <f t="shared" si="102"/>
        <v/>
      </c>
      <c r="O1621" s="36"/>
      <c r="P1621" s="39" t="str">
        <f t="shared" si="103"/>
        <v/>
      </c>
    </row>
    <row r="1622" spans="6:16" x14ac:dyDescent="0.25">
      <c r="F1622" s="36"/>
      <c r="G1622" s="39" t="str">
        <f t="shared" si="100"/>
        <v/>
      </c>
      <c r="I1622" s="36"/>
      <c r="J1622" s="39" t="str">
        <f t="shared" si="101"/>
        <v/>
      </c>
      <c r="L1622" s="36"/>
      <c r="M1622" s="39" t="str">
        <f t="shared" si="102"/>
        <v/>
      </c>
      <c r="O1622" s="36"/>
      <c r="P1622" s="39" t="str">
        <f t="shared" si="103"/>
        <v/>
      </c>
    </row>
    <row r="1623" spans="6:16" x14ac:dyDescent="0.25">
      <c r="F1623" s="36"/>
      <c r="G1623" s="39" t="str">
        <f t="shared" si="100"/>
        <v/>
      </c>
      <c r="I1623" s="36"/>
      <c r="J1623" s="39" t="str">
        <f t="shared" si="101"/>
        <v/>
      </c>
      <c r="L1623" s="36"/>
      <c r="M1623" s="39" t="str">
        <f t="shared" si="102"/>
        <v/>
      </c>
      <c r="O1623" s="36"/>
      <c r="P1623" s="39" t="str">
        <f t="shared" si="103"/>
        <v/>
      </c>
    </row>
    <row r="1624" spans="6:16" x14ac:dyDescent="0.25">
      <c r="F1624" s="36"/>
      <c r="G1624" s="39" t="str">
        <f t="shared" si="100"/>
        <v/>
      </c>
      <c r="I1624" s="36"/>
      <c r="J1624" s="39" t="str">
        <f t="shared" si="101"/>
        <v/>
      </c>
      <c r="L1624" s="36"/>
      <c r="M1624" s="39" t="str">
        <f t="shared" si="102"/>
        <v/>
      </c>
      <c r="O1624" s="36"/>
      <c r="P1624" s="39" t="str">
        <f t="shared" si="103"/>
        <v/>
      </c>
    </row>
    <row r="1625" spans="6:16" x14ac:dyDescent="0.25">
      <c r="F1625" s="36"/>
      <c r="G1625" s="39" t="str">
        <f t="shared" si="100"/>
        <v/>
      </c>
      <c r="I1625" s="36"/>
      <c r="J1625" s="39" t="str">
        <f t="shared" si="101"/>
        <v/>
      </c>
      <c r="L1625" s="36"/>
      <c r="M1625" s="39" t="str">
        <f t="shared" si="102"/>
        <v/>
      </c>
      <c r="O1625" s="36"/>
      <c r="P1625" s="39" t="str">
        <f t="shared" si="103"/>
        <v/>
      </c>
    </row>
    <row r="1626" spans="6:16" x14ac:dyDescent="0.25">
      <c r="F1626" s="36"/>
      <c r="G1626" s="39" t="str">
        <f t="shared" si="100"/>
        <v/>
      </c>
      <c r="I1626" s="36"/>
      <c r="J1626" s="39" t="str">
        <f t="shared" si="101"/>
        <v/>
      </c>
      <c r="L1626" s="36"/>
      <c r="M1626" s="39" t="str">
        <f t="shared" si="102"/>
        <v/>
      </c>
      <c r="O1626" s="36"/>
      <c r="P1626" s="39" t="str">
        <f t="shared" si="103"/>
        <v/>
      </c>
    </row>
    <row r="1627" spans="6:16" x14ac:dyDescent="0.25">
      <c r="F1627" s="36"/>
      <c r="G1627" s="39" t="str">
        <f t="shared" si="100"/>
        <v/>
      </c>
      <c r="I1627" s="36"/>
      <c r="J1627" s="39" t="str">
        <f t="shared" si="101"/>
        <v/>
      </c>
      <c r="L1627" s="36"/>
      <c r="M1627" s="39" t="str">
        <f t="shared" si="102"/>
        <v/>
      </c>
      <c r="O1627" s="36"/>
      <c r="P1627" s="39" t="str">
        <f t="shared" si="103"/>
        <v/>
      </c>
    </row>
    <row r="1628" spans="6:16" x14ac:dyDescent="0.25">
      <c r="F1628" s="36"/>
      <c r="G1628" s="39" t="str">
        <f t="shared" si="100"/>
        <v/>
      </c>
      <c r="I1628" s="36"/>
      <c r="J1628" s="39" t="str">
        <f t="shared" si="101"/>
        <v/>
      </c>
      <c r="L1628" s="36"/>
      <c r="M1628" s="39" t="str">
        <f t="shared" si="102"/>
        <v/>
      </c>
      <c r="O1628" s="36"/>
      <c r="P1628" s="39" t="str">
        <f t="shared" si="103"/>
        <v/>
      </c>
    </row>
    <row r="1629" spans="6:16" x14ac:dyDescent="0.25">
      <c r="F1629" s="36"/>
      <c r="G1629" s="39" t="str">
        <f t="shared" si="100"/>
        <v/>
      </c>
      <c r="I1629" s="36"/>
      <c r="J1629" s="39" t="str">
        <f t="shared" si="101"/>
        <v/>
      </c>
      <c r="L1629" s="36"/>
      <c r="M1629" s="39" t="str">
        <f t="shared" si="102"/>
        <v/>
      </c>
      <c r="O1629" s="36"/>
      <c r="P1629" s="39" t="str">
        <f t="shared" si="103"/>
        <v/>
      </c>
    </row>
    <row r="1630" spans="6:16" x14ac:dyDescent="0.25">
      <c r="F1630" s="36"/>
      <c r="G1630" s="39" t="str">
        <f t="shared" si="100"/>
        <v/>
      </c>
      <c r="I1630" s="36"/>
      <c r="J1630" s="39" t="str">
        <f t="shared" si="101"/>
        <v/>
      </c>
      <c r="L1630" s="36"/>
      <c r="M1630" s="39" t="str">
        <f t="shared" si="102"/>
        <v/>
      </c>
      <c r="O1630" s="36"/>
      <c r="P1630" s="39" t="str">
        <f t="shared" si="103"/>
        <v/>
      </c>
    </row>
    <row r="1631" spans="6:16" x14ac:dyDescent="0.25">
      <c r="F1631" s="36"/>
      <c r="G1631" s="39" t="str">
        <f t="shared" si="100"/>
        <v/>
      </c>
      <c r="I1631" s="36"/>
      <c r="J1631" s="39" t="str">
        <f t="shared" si="101"/>
        <v/>
      </c>
      <c r="L1631" s="36"/>
      <c r="M1631" s="39" t="str">
        <f t="shared" si="102"/>
        <v/>
      </c>
      <c r="O1631" s="36"/>
      <c r="P1631" s="39" t="str">
        <f t="shared" si="103"/>
        <v/>
      </c>
    </row>
    <row r="1632" spans="6:16" x14ac:dyDescent="0.25">
      <c r="F1632" s="36"/>
      <c r="G1632" s="39" t="str">
        <f t="shared" si="100"/>
        <v/>
      </c>
      <c r="I1632" s="36"/>
      <c r="J1632" s="39" t="str">
        <f t="shared" si="101"/>
        <v/>
      </c>
      <c r="L1632" s="36"/>
      <c r="M1632" s="39" t="str">
        <f t="shared" si="102"/>
        <v/>
      </c>
      <c r="O1632" s="36"/>
      <c r="P1632" s="39" t="str">
        <f t="shared" si="103"/>
        <v/>
      </c>
    </row>
    <row r="1633" spans="6:16" x14ac:dyDescent="0.25">
      <c r="F1633" s="36"/>
      <c r="G1633" s="39" t="str">
        <f t="shared" si="100"/>
        <v/>
      </c>
      <c r="I1633" s="36"/>
      <c r="J1633" s="39" t="str">
        <f t="shared" si="101"/>
        <v/>
      </c>
      <c r="L1633" s="36"/>
      <c r="M1633" s="39" t="str">
        <f t="shared" si="102"/>
        <v/>
      </c>
      <c r="O1633" s="36"/>
      <c r="P1633" s="39" t="str">
        <f t="shared" si="103"/>
        <v/>
      </c>
    </row>
    <row r="1634" spans="6:16" x14ac:dyDescent="0.25">
      <c r="F1634" s="36"/>
      <c r="G1634" s="39" t="str">
        <f t="shared" si="100"/>
        <v/>
      </c>
      <c r="I1634" s="36"/>
      <c r="J1634" s="39" t="str">
        <f t="shared" si="101"/>
        <v/>
      </c>
      <c r="L1634" s="36"/>
      <c r="M1634" s="39" t="str">
        <f t="shared" si="102"/>
        <v/>
      </c>
      <c r="O1634" s="36"/>
      <c r="P1634" s="39" t="str">
        <f t="shared" si="103"/>
        <v/>
      </c>
    </row>
    <row r="1635" spans="6:16" x14ac:dyDescent="0.25">
      <c r="F1635" s="36"/>
      <c r="G1635" s="39" t="str">
        <f t="shared" si="100"/>
        <v/>
      </c>
      <c r="I1635" s="36"/>
      <c r="J1635" s="39" t="str">
        <f t="shared" si="101"/>
        <v/>
      </c>
      <c r="L1635" s="36"/>
      <c r="M1635" s="39" t="str">
        <f t="shared" si="102"/>
        <v/>
      </c>
      <c r="O1635" s="36"/>
      <c r="P1635" s="39" t="str">
        <f t="shared" si="103"/>
        <v/>
      </c>
    </row>
    <row r="1636" spans="6:16" x14ac:dyDescent="0.25">
      <c r="F1636" s="36"/>
      <c r="G1636" s="39" t="str">
        <f t="shared" si="100"/>
        <v/>
      </c>
      <c r="I1636" s="36"/>
      <c r="J1636" s="39" t="str">
        <f t="shared" si="101"/>
        <v/>
      </c>
      <c r="L1636" s="36"/>
      <c r="M1636" s="39" t="str">
        <f t="shared" si="102"/>
        <v/>
      </c>
      <c r="O1636" s="36"/>
      <c r="P1636" s="39" t="str">
        <f t="shared" si="103"/>
        <v/>
      </c>
    </row>
    <row r="1637" spans="6:16" x14ac:dyDescent="0.25">
      <c r="F1637" s="36"/>
      <c r="G1637" s="39" t="str">
        <f t="shared" si="100"/>
        <v/>
      </c>
      <c r="I1637" s="36"/>
      <c r="J1637" s="39" t="str">
        <f t="shared" si="101"/>
        <v/>
      </c>
      <c r="L1637" s="36"/>
      <c r="M1637" s="39" t="str">
        <f t="shared" si="102"/>
        <v/>
      </c>
      <c r="O1637" s="36"/>
      <c r="P1637" s="39" t="str">
        <f t="shared" si="103"/>
        <v/>
      </c>
    </row>
    <row r="1638" spans="6:16" x14ac:dyDescent="0.25">
      <c r="F1638" s="36"/>
      <c r="G1638" s="39" t="str">
        <f t="shared" si="100"/>
        <v/>
      </c>
      <c r="I1638" s="36"/>
      <c r="J1638" s="39" t="str">
        <f t="shared" si="101"/>
        <v/>
      </c>
      <c r="L1638" s="36"/>
      <c r="M1638" s="39" t="str">
        <f t="shared" si="102"/>
        <v/>
      </c>
      <c r="O1638" s="36"/>
      <c r="P1638" s="39" t="str">
        <f t="shared" si="103"/>
        <v/>
      </c>
    </row>
    <row r="1639" spans="6:16" x14ac:dyDescent="0.25">
      <c r="F1639" s="36"/>
      <c r="G1639" s="39" t="str">
        <f t="shared" si="100"/>
        <v/>
      </c>
      <c r="I1639" s="36"/>
      <c r="J1639" s="39" t="str">
        <f t="shared" si="101"/>
        <v/>
      </c>
      <c r="L1639" s="36"/>
      <c r="M1639" s="39" t="str">
        <f t="shared" si="102"/>
        <v/>
      </c>
      <c r="O1639" s="36"/>
      <c r="P1639" s="39" t="str">
        <f t="shared" si="103"/>
        <v/>
      </c>
    </row>
    <row r="1640" spans="6:16" x14ac:dyDescent="0.25">
      <c r="F1640" s="36"/>
      <c r="G1640" s="39" t="str">
        <f t="shared" si="100"/>
        <v/>
      </c>
      <c r="I1640" s="36"/>
      <c r="J1640" s="39" t="str">
        <f t="shared" si="101"/>
        <v/>
      </c>
      <c r="L1640" s="36"/>
      <c r="M1640" s="39" t="str">
        <f t="shared" si="102"/>
        <v/>
      </c>
      <c r="O1640" s="36"/>
      <c r="P1640" s="39" t="str">
        <f t="shared" si="103"/>
        <v/>
      </c>
    </row>
    <row r="1641" spans="6:16" x14ac:dyDescent="0.25">
      <c r="F1641" s="36"/>
      <c r="G1641" s="39" t="str">
        <f t="shared" si="100"/>
        <v/>
      </c>
      <c r="I1641" s="36"/>
      <c r="J1641" s="39" t="str">
        <f t="shared" si="101"/>
        <v/>
      </c>
      <c r="L1641" s="36"/>
      <c r="M1641" s="39" t="str">
        <f t="shared" si="102"/>
        <v/>
      </c>
      <c r="O1641" s="36"/>
      <c r="P1641" s="39" t="str">
        <f t="shared" si="103"/>
        <v/>
      </c>
    </row>
    <row r="1642" spans="6:16" x14ac:dyDescent="0.25">
      <c r="F1642" s="36"/>
      <c r="G1642" s="39" t="str">
        <f t="shared" si="100"/>
        <v/>
      </c>
      <c r="I1642" s="36"/>
      <c r="J1642" s="39" t="str">
        <f t="shared" si="101"/>
        <v/>
      </c>
      <c r="L1642" s="36"/>
      <c r="M1642" s="39" t="str">
        <f t="shared" si="102"/>
        <v/>
      </c>
      <c r="O1642" s="36"/>
      <c r="P1642" s="39" t="str">
        <f t="shared" si="103"/>
        <v/>
      </c>
    </row>
    <row r="1643" spans="6:16" x14ac:dyDescent="0.25">
      <c r="F1643" s="36"/>
      <c r="G1643" s="39" t="str">
        <f t="shared" si="100"/>
        <v/>
      </c>
      <c r="I1643" s="36"/>
      <c r="J1643" s="39" t="str">
        <f t="shared" si="101"/>
        <v/>
      </c>
      <c r="L1643" s="36"/>
      <c r="M1643" s="39" t="str">
        <f t="shared" si="102"/>
        <v/>
      </c>
      <c r="O1643" s="36"/>
      <c r="P1643" s="39" t="str">
        <f t="shared" si="103"/>
        <v/>
      </c>
    </row>
    <row r="1644" spans="6:16" x14ac:dyDescent="0.25">
      <c r="F1644" s="36"/>
      <c r="G1644" s="39" t="str">
        <f t="shared" si="100"/>
        <v/>
      </c>
      <c r="I1644" s="36"/>
      <c r="J1644" s="39" t="str">
        <f t="shared" si="101"/>
        <v/>
      </c>
      <c r="L1644" s="36"/>
      <c r="M1644" s="39" t="str">
        <f t="shared" si="102"/>
        <v/>
      </c>
      <c r="O1644" s="36"/>
      <c r="P1644" s="39" t="str">
        <f t="shared" si="103"/>
        <v/>
      </c>
    </row>
    <row r="1645" spans="6:16" x14ac:dyDescent="0.25">
      <c r="F1645" s="36"/>
      <c r="G1645" s="39" t="str">
        <f t="shared" si="100"/>
        <v/>
      </c>
      <c r="I1645" s="36"/>
      <c r="J1645" s="39" t="str">
        <f t="shared" si="101"/>
        <v/>
      </c>
      <c r="L1645" s="36"/>
      <c r="M1645" s="39" t="str">
        <f t="shared" si="102"/>
        <v/>
      </c>
      <c r="O1645" s="36"/>
      <c r="P1645" s="39" t="str">
        <f t="shared" si="103"/>
        <v/>
      </c>
    </row>
    <row r="1646" spans="6:16" x14ac:dyDescent="0.25">
      <c r="F1646" s="36"/>
      <c r="G1646" s="39" t="str">
        <f t="shared" si="100"/>
        <v/>
      </c>
      <c r="I1646" s="36"/>
      <c r="J1646" s="39" t="str">
        <f t="shared" si="101"/>
        <v/>
      </c>
      <c r="L1646" s="36"/>
      <c r="M1646" s="39" t="str">
        <f t="shared" si="102"/>
        <v/>
      </c>
      <c r="O1646" s="36"/>
      <c r="P1646" s="39" t="str">
        <f t="shared" si="103"/>
        <v/>
      </c>
    </row>
    <row r="1647" spans="6:16" x14ac:dyDescent="0.25">
      <c r="F1647" s="36"/>
      <c r="G1647" s="39" t="str">
        <f t="shared" si="100"/>
        <v/>
      </c>
      <c r="I1647" s="36"/>
      <c r="J1647" s="39" t="str">
        <f t="shared" si="101"/>
        <v/>
      </c>
      <c r="L1647" s="36"/>
      <c r="M1647" s="39" t="str">
        <f t="shared" si="102"/>
        <v/>
      </c>
      <c r="O1647" s="36"/>
      <c r="P1647" s="39" t="str">
        <f t="shared" si="103"/>
        <v/>
      </c>
    </row>
    <row r="1648" spans="6:16" x14ac:dyDescent="0.25">
      <c r="F1648" s="36"/>
      <c r="G1648" s="39" t="str">
        <f t="shared" si="100"/>
        <v/>
      </c>
      <c r="I1648" s="36"/>
      <c r="J1648" s="39" t="str">
        <f t="shared" si="101"/>
        <v/>
      </c>
      <c r="L1648" s="36"/>
      <c r="M1648" s="39" t="str">
        <f t="shared" si="102"/>
        <v/>
      </c>
      <c r="O1648" s="36"/>
      <c r="P1648" s="39" t="str">
        <f t="shared" si="103"/>
        <v/>
      </c>
    </row>
    <row r="1649" spans="6:16" x14ac:dyDescent="0.25">
      <c r="F1649" s="36"/>
      <c r="G1649" s="39" t="str">
        <f t="shared" si="100"/>
        <v/>
      </c>
      <c r="I1649" s="36"/>
      <c r="J1649" s="39" t="str">
        <f t="shared" si="101"/>
        <v/>
      </c>
      <c r="L1649" s="36"/>
      <c r="M1649" s="39" t="str">
        <f t="shared" si="102"/>
        <v/>
      </c>
      <c r="O1649" s="36"/>
      <c r="P1649" s="39" t="str">
        <f t="shared" si="103"/>
        <v/>
      </c>
    </row>
    <row r="1650" spans="6:16" x14ac:dyDescent="0.25">
      <c r="F1650" s="36"/>
      <c r="G1650" s="39" t="str">
        <f t="shared" si="100"/>
        <v/>
      </c>
      <c r="I1650" s="36"/>
      <c r="J1650" s="39" t="str">
        <f t="shared" si="101"/>
        <v/>
      </c>
      <c r="L1650" s="36"/>
      <c r="M1650" s="39" t="str">
        <f t="shared" si="102"/>
        <v/>
      </c>
      <c r="O1650" s="36"/>
      <c r="P1650" s="39" t="str">
        <f t="shared" si="103"/>
        <v/>
      </c>
    </row>
    <row r="1651" spans="6:16" x14ac:dyDescent="0.25">
      <c r="F1651" s="36"/>
      <c r="G1651" s="39" t="str">
        <f t="shared" si="100"/>
        <v/>
      </c>
      <c r="I1651" s="36"/>
      <c r="J1651" s="39" t="str">
        <f t="shared" si="101"/>
        <v/>
      </c>
      <c r="L1651" s="36"/>
      <c r="M1651" s="39" t="str">
        <f t="shared" si="102"/>
        <v/>
      </c>
      <c r="O1651" s="36"/>
      <c r="P1651" s="39" t="str">
        <f t="shared" si="103"/>
        <v/>
      </c>
    </row>
    <row r="1652" spans="6:16" x14ac:dyDescent="0.25">
      <c r="F1652" s="36"/>
      <c r="G1652" s="39" t="str">
        <f t="shared" si="100"/>
        <v/>
      </c>
      <c r="I1652" s="36"/>
      <c r="J1652" s="39" t="str">
        <f t="shared" si="101"/>
        <v/>
      </c>
      <c r="L1652" s="36"/>
      <c r="M1652" s="39" t="str">
        <f t="shared" si="102"/>
        <v/>
      </c>
      <c r="O1652" s="36"/>
      <c r="P1652" s="39" t="str">
        <f t="shared" si="103"/>
        <v/>
      </c>
    </row>
    <row r="1653" spans="6:16" x14ac:dyDescent="0.25">
      <c r="F1653" s="36"/>
      <c r="G1653" s="39" t="str">
        <f t="shared" si="100"/>
        <v/>
      </c>
      <c r="I1653" s="36"/>
      <c r="J1653" s="39" t="str">
        <f t="shared" si="101"/>
        <v/>
      </c>
      <c r="L1653" s="36"/>
      <c r="M1653" s="39" t="str">
        <f t="shared" si="102"/>
        <v/>
      </c>
      <c r="O1653" s="36"/>
      <c r="P1653" s="39" t="str">
        <f t="shared" si="103"/>
        <v/>
      </c>
    </row>
    <row r="1654" spans="6:16" x14ac:dyDescent="0.25">
      <c r="F1654" s="36"/>
      <c r="G1654" s="39" t="str">
        <f t="shared" si="100"/>
        <v/>
      </c>
      <c r="I1654" s="36"/>
      <c r="J1654" s="39" t="str">
        <f t="shared" si="101"/>
        <v/>
      </c>
      <c r="L1654" s="36"/>
      <c r="M1654" s="39" t="str">
        <f t="shared" si="102"/>
        <v/>
      </c>
      <c r="O1654" s="36"/>
      <c r="P1654" s="39" t="str">
        <f t="shared" si="103"/>
        <v/>
      </c>
    </row>
    <row r="1655" spans="6:16" x14ac:dyDescent="0.25">
      <c r="F1655" s="36"/>
      <c r="G1655" s="39" t="str">
        <f t="shared" si="100"/>
        <v/>
      </c>
      <c r="I1655" s="36"/>
      <c r="J1655" s="39" t="str">
        <f t="shared" si="101"/>
        <v/>
      </c>
      <c r="L1655" s="36"/>
      <c r="M1655" s="39" t="str">
        <f t="shared" si="102"/>
        <v/>
      </c>
      <c r="O1655" s="36"/>
      <c r="P1655" s="39" t="str">
        <f t="shared" si="103"/>
        <v/>
      </c>
    </row>
    <row r="1656" spans="6:16" x14ac:dyDescent="0.25">
      <c r="F1656" s="36"/>
      <c r="G1656" s="39" t="str">
        <f t="shared" si="100"/>
        <v/>
      </c>
      <c r="I1656" s="36"/>
      <c r="J1656" s="39" t="str">
        <f t="shared" si="101"/>
        <v/>
      </c>
      <c r="L1656" s="36"/>
      <c r="M1656" s="39" t="str">
        <f t="shared" si="102"/>
        <v/>
      </c>
      <c r="O1656" s="36"/>
      <c r="P1656" s="39" t="str">
        <f t="shared" si="103"/>
        <v/>
      </c>
    </row>
    <row r="1657" spans="6:16" x14ac:dyDescent="0.25">
      <c r="F1657" s="36"/>
      <c r="G1657" s="39" t="str">
        <f t="shared" si="100"/>
        <v/>
      </c>
      <c r="I1657" s="36"/>
      <c r="J1657" s="39" t="str">
        <f t="shared" si="101"/>
        <v/>
      </c>
      <c r="L1657" s="36"/>
      <c r="M1657" s="39" t="str">
        <f t="shared" si="102"/>
        <v/>
      </c>
      <c r="O1657" s="36"/>
      <c r="P1657" s="39" t="str">
        <f t="shared" si="103"/>
        <v/>
      </c>
    </row>
    <row r="1658" spans="6:16" x14ac:dyDescent="0.25">
      <c r="F1658" s="36"/>
      <c r="G1658" s="39" t="str">
        <f t="shared" si="100"/>
        <v/>
      </c>
      <c r="I1658" s="36"/>
      <c r="J1658" s="39" t="str">
        <f t="shared" si="101"/>
        <v/>
      </c>
      <c r="L1658" s="36"/>
      <c r="M1658" s="39" t="str">
        <f t="shared" si="102"/>
        <v/>
      </c>
      <c r="O1658" s="36"/>
      <c r="P1658" s="39" t="str">
        <f t="shared" si="103"/>
        <v/>
      </c>
    </row>
    <row r="1659" spans="6:16" x14ac:dyDescent="0.25">
      <c r="F1659" s="36"/>
      <c r="G1659" s="39" t="str">
        <f t="shared" si="100"/>
        <v/>
      </c>
      <c r="I1659" s="36"/>
      <c r="J1659" s="39" t="str">
        <f t="shared" si="101"/>
        <v/>
      </c>
      <c r="L1659" s="36"/>
      <c r="M1659" s="39" t="str">
        <f t="shared" si="102"/>
        <v/>
      </c>
      <c r="O1659" s="36"/>
      <c r="P1659" s="39" t="str">
        <f t="shared" si="103"/>
        <v/>
      </c>
    </row>
    <row r="1660" spans="6:16" x14ac:dyDescent="0.25">
      <c r="F1660" s="36"/>
      <c r="G1660" s="39" t="str">
        <f t="shared" si="100"/>
        <v/>
      </c>
      <c r="I1660" s="36"/>
      <c r="J1660" s="39" t="str">
        <f t="shared" si="101"/>
        <v/>
      </c>
      <c r="L1660" s="36"/>
      <c r="M1660" s="39" t="str">
        <f t="shared" si="102"/>
        <v/>
      </c>
      <c r="O1660" s="36"/>
      <c r="P1660" s="39" t="str">
        <f t="shared" si="103"/>
        <v/>
      </c>
    </row>
    <row r="1661" spans="6:16" x14ac:dyDescent="0.25">
      <c r="F1661" s="36"/>
      <c r="G1661" s="39" t="str">
        <f t="shared" si="100"/>
        <v/>
      </c>
      <c r="I1661" s="36"/>
      <c r="J1661" s="39" t="str">
        <f t="shared" si="101"/>
        <v/>
      </c>
      <c r="L1661" s="36"/>
      <c r="M1661" s="39" t="str">
        <f t="shared" si="102"/>
        <v/>
      </c>
      <c r="O1661" s="36"/>
      <c r="P1661" s="39" t="str">
        <f t="shared" si="103"/>
        <v/>
      </c>
    </row>
    <row r="1662" spans="6:16" x14ac:dyDescent="0.25">
      <c r="F1662" s="36"/>
      <c r="G1662" s="39" t="str">
        <f t="shared" si="100"/>
        <v/>
      </c>
      <c r="I1662" s="36"/>
      <c r="J1662" s="39" t="str">
        <f t="shared" si="101"/>
        <v/>
      </c>
      <c r="L1662" s="36"/>
      <c r="M1662" s="39" t="str">
        <f t="shared" si="102"/>
        <v/>
      </c>
      <c r="O1662" s="36"/>
      <c r="P1662" s="39" t="str">
        <f t="shared" si="103"/>
        <v/>
      </c>
    </row>
    <row r="1663" spans="6:16" x14ac:dyDescent="0.25">
      <c r="F1663" s="36"/>
      <c r="G1663" s="39" t="str">
        <f t="shared" si="100"/>
        <v/>
      </c>
      <c r="I1663" s="36"/>
      <c r="J1663" s="39" t="str">
        <f t="shared" si="101"/>
        <v/>
      </c>
      <c r="L1663" s="36"/>
      <c r="M1663" s="39" t="str">
        <f t="shared" si="102"/>
        <v/>
      </c>
      <c r="O1663" s="36"/>
      <c r="P1663" s="39" t="str">
        <f t="shared" si="103"/>
        <v/>
      </c>
    </row>
    <row r="1664" spans="6:16" x14ac:dyDescent="0.25">
      <c r="F1664" s="36"/>
      <c r="G1664" s="39" t="str">
        <f t="shared" si="100"/>
        <v/>
      </c>
      <c r="I1664" s="36"/>
      <c r="J1664" s="39" t="str">
        <f t="shared" si="101"/>
        <v/>
      </c>
      <c r="L1664" s="36"/>
      <c r="M1664" s="39" t="str">
        <f t="shared" si="102"/>
        <v/>
      </c>
      <c r="O1664" s="36"/>
      <c r="P1664" s="39" t="str">
        <f t="shared" si="103"/>
        <v/>
      </c>
    </row>
    <row r="1665" spans="6:16" x14ac:dyDescent="0.25">
      <c r="F1665" s="36"/>
      <c r="G1665" s="39" t="str">
        <f t="shared" si="100"/>
        <v/>
      </c>
      <c r="I1665" s="36"/>
      <c r="J1665" s="39" t="str">
        <f t="shared" si="101"/>
        <v/>
      </c>
      <c r="L1665" s="36"/>
      <c r="M1665" s="39" t="str">
        <f t="shared" si="102"/>
        <v/>
      </c>
      <c r="O1665" s="36"/>
      <c r="P1665" s="39" t="str">
        <f t="shared" si="103"/>
        <v/>
      </c>
    </row>
    <row r="1666" spans="6:16" x14ac:dyDescent="0.25">
      <c r="F1666" s="36"/>
      <c r="G1666" s="39" t="str">
        <f t="shared" si="100"/>
        <v/>
      </c>
      <c r="I1666" s="36"/>
      <c r="J1666" s="39" t="str">
        <f t="shared" si="101"/>
        <v/>
      </c>
      <c r="L1666" s="36"/>
      <c r="M1666" s="39" t="str">
        <f t="shared" si="102"/>
        <v/>
      </c>
      <c r="O1666" s="36"/>
      <c r="P1666" s="39" t="str">
        <f t="shared" si="103"/>
        <v/>
      </c>
    </row>
    <row r="1667" spans="6:16" x14ac:dyDescent="0.25">
      <c r="F1667" s="36"/>
      <c r="G1667" s="39" t="str">
        <f t="shared" si="100"/>
        <v/>
      </c>
      <c r="I1667" s="36"/>
      <c r="J1667" s="39" t="str">
        <f t="shared" si="101"/>
        <v/>
      </c>
      <c r="L1667" s="36"/>
      <c r="M1667" s="39" t="str">
        <f t="shared" si="102"/>
        <v/>
      </c>
      <c r="O1667" s="36"/>
      <c r="P1667" s="39" t="str">
        <f t="shared" si="103"/>
        <v/>
      </c>
    </row>
    <row r="1668" spans="6:16" x14ac:dyDescent="0.25">
      <c r="F1668" s="36"/>
      <c r="G1668" s="39" t="str">
        <f t="shared" si="100"/>
        <v/>
      </c>
      <c r="I1668" s="36"/>
      <c r="J1668" s="39" t="str">
        <f t="shared" si="101"/>
        <v/>
      </c>
      <c r="L1668" s="36"/>
      <c r="M1668" s="39" t="str">
        <f t="shared" si="102"/>
        <v/>
      </c>
      <c r="O1668" s="36"/>
      <c r="P1668" s="39" t="str">
        <f t="shared" si="103"/>
        <v/>
      </c>
    </row>
    <row r="1669" spans="6:16" x14ac:dyDescent="0.25">
      <c r="F1669" s="36"/>
      <c r="G1669" s="39" t="str">
        <f t="shared" si="100"/>
        <v/>
      </c>
      <c r="I1669" s="36"/>
      <c r="J1669" s="39" t="str">
        <f t="shared" si="101"/>
        <v/>
      </c>
      <c r="L1669" s="36"/>
      <c r="M1669" s="39" t="str">
        <f t="shared" si="102"/>
        <v/>
      </c>
      <c r="O1669" s="36"/>
      <c r="P1669" s="39" t="str">
        <f t="shared" si="103"/>
        <v/>
      </c>
    </row>
    <row r="1670" spans="6:16" x14ac:dyDescent="0.25">
      <c r="F1670" s="36"/>
      <c r="G1670" s="39" t="str">
        <f t="shared" si="100"/>
        <v/>
      </c>
      <c r="I1670" s="36"/>
      <c r="J1670" s="39" t="str">
        <f t="shared" si="101"/>
        <v/>
      </c>
      <c r="L1670" s="36"/>
      <c r="M1670" s="39" t="str">
        <f t="shared" si="102"/>
        <v/>
      </c>
      <c r="O1670" s="36"/>
      <c r="P1670" s="39" t="str">
        <f t="shared" si="103"/>
        <v/>
      </c>
    </row>
    <row r="1671" spans="6:16" x14ac:dyDescent="0.25">
      <c r="F1671" s="36"/>
      <c r="G1671" s="39" t="str">
        <f t="shared" si="100"/>
        <v/>
      </c>
      <c r="I1671" s="36"/>
      <c r="J1671" s="39" t="str">
        <f t="shared" si="101"/>
        <v/>
      </c>
      <c r="L1671" s="36"/>
      <c r="M1671" s="39" t="str">
        <f t="shared" si="102"/>
        <v/>
      </c>
      <c r="O1671" s="36"/>
      <c r="P1671" s="39" t="str">
        <f t="shared" si="103"/>
        <v/>
      </c>
    </row>
    <row r="1672" spans="6:16" x14ac:dyDescent="0.25">
      <c r="F1672" s="36"/>
      <c r="G1672" s="39" t="str">
        <f t="shared" si="100"/>
        <v/>
      </c>
      <c r="I1672" s="36"/>
      <c r="J1672" s="39" t="str">
        <f t="shared" si="101"/>
        <v/>
      </c>
      <c r="L1672" s="36"/>
      <c r="M1672" s="39" t="str">
        <f t="shared" si="102"/>
        <v/>
      </c>
      <c r="O1672" s="36"/>
      <c r="P1672" s="39" t="str">
        <f t="shared" si="103"/>
        <v/>
      </c>
    </row>
    <row r="1673" spans="6:16" x14ac:dyDescent="0.25">
      <c r="F1673" s="36"/>
      <c r="G1673" s="39" t="str">
        <f t="shared" si="100"/>
        <v/>
      </c>
      <c r="I1673" s="36"/>
      <c r="J1673" s="39" t="str">
        <f t="shared" si="101"/>
        <v/>
      </c>
      <c r="L1673" s="36"/>
      <c r="M1673" s="39" t="str">
        <f t="shared" si="102"/>
        <v/>
      </c>
      <c r="O1673" s="36"/>
      <c r="P1673" s="39" t="str">
        <f t="shared" si="103"/>
        <v/>
      </c>
    </row>
    <row r="1674" spans="6:16" x14ac:dyDescent="0.25">
      <c r="F1674" s="36"/>
      <c r="G1674" s="39" t="str">
        <f t="shared" si="100"/>
        <v/>
      </c>
      <c r="I1674" s="36"/>
      <c r="J1674" s="39" t="str">
        <f t="shared" si="101"/>
        <v/>
      </c>
      <c r="L1674" s="36"/>
      <c r="M1674" s="39" t="str">
        <f t="shared" si="102"/>
        <v/>
      </c>
      <c r="O1674" s="36"/>
      <c r="P1674" s="39" t="str">
        <f t="shared" si="103"/>
        <v/>
      </c>
    </row>
    <row r="1675" spans="6:16" x14ac:dyDescent="0.25">
      <c r="F1675" s="36"/>
      <c r="G1675" s="39" t="str">
        <f t="shared" si="100"/>
        <v/>
      </c>
      <c r="I1675" s="36"/>
      <c r="J1675" s="39" t="str">
        <f t="shared" si="101"/>
        <v/>
      </c>
      <c r="L1675" s="36"/>
      <c r="M1675" s="39" t="str">
        <f t="shared" si="102"/>
        <v/>
      </c>
      <c r="O1675" s="36"/>
      <c r="P1675" s="39" t="str">
        <f t="shared" si="103"/>
        <v/>
      </c>
    </row>
    <row r="1676" spans="6:16" x14ac:dyDescent="0.25">
      <c r="F1676" s="36"/>
      <c r="G1676" s="39" t="str">
        <f t="shared" si="100"/>
        <v/>
      </c>
      <c r="I1676" s="36"/>
      <c r="J1676" s="39" t="str">
        <f t="shared" si="101"/>
        <v/>
      </c>
      <c r="L1676" s="36"/>
      <c r="M1676" s="39" t="str">
        <f t="shared" si="102"/>
        <v/>
      </c>
      <c r="O1676" s="36"/>
      <c r="P1676" s="39" t="str">
        <f t="shared" si="103"/>
        <v/>
      </c>
    </row>
    <row r="1677" spans="6:16" x14ac:dyDescent="0.25">
      <c r="F1677" s="36"/>
      <c r="G1677" s="39" t="str">
        <f t="shared" si="100"/>
        <v/>
      </c>
      <c r="I1677" s="36"/>
      <c r="J1677" s="39" t="str">
        <f t="shared" si="101"/>
        <v/>
      </c>
      <c r="L1677" s="36"/>
      <c r="M1677" s="39" t="str">
        <f t="shared" si="102"/>
        <v/>
      </c>
      <c r="O1677" s="36"/>
      <c r="P1677" s="39" t="str">
        <f t="shared" si="103"/>
        <v/>
      </c>
    </row>
    <row r="1678" spans="6:16" x14ac:dyDescent="0.25">
      <c r="F1678" s="36"/>
      <c r="G1678" s="39" t="str">
        <f t="shared" si="100"/>
        <v/>
      </c>
      <c r="I1678" s="36"/>
      <c r="J1678" s="39" t="str">
        <f t="shared" si="101"/>
        <v/>
      </c>
      <c r="L1678" s="36"/>
      <c r="M1678" s="39" t="str">
        <f t="shared" si="102"/>
        <v/>
      </c>
      <c r="O1678" s="36"/>
      <c r="P1678" s="39" t="str">
        <f t="shared" si="103"/>
        <v/>
      </c>
    </row>
    <row r="1679" spans="6:16" x14ac:dyDescent="0.25">
      <c r="F1679" s="36"/>
      <c r="G1679" s="39" t="str">
        <f t="shared" ref="G1679:G1742" si="104">IF(F1679="","",F1679*0.04)</f>
        <v/>
      </c>
      <c r="I1679" s="36"/>
      <c r="J1679" s="39" t="str">
        <f t="shared" ref="J1679:J1742" si="105">IF(I1679="","",I1679*0.04)</f>
        <v/>
      </c>
      <c r="L1679" s="36"/>
      <c r="M1679" s="39" t="str">
        <f t="shared" ref="M1679:M1742" si="106">IF(L1679="","",L1679*0.04)</f>
        <v/>
      </c>
      <c r="O1679" s="36"/>
      <c r="P1679" s="39" t="str">
        <f t="shared" ref="P1679:P1742" si="107">IF(O1679="","",O1679*0.04)</f>
        <v/>
      </c>
    </row>
    <row r="1680" spans="6:16" x14ac:dyDescent="0.25">
      <c r="F1680" s="36"/>
      <c r="G1680" s="39" t="str">
        <f t="shared" si="104"/>
        <v/>
      </c>
      <c r="I1680" s="36"/>
      <c r="J1680" s="39" t="str">
        <f t="shared" si="105"/>
        <v/>
      </c>
      <c r="L1680" s="36"/>
      <c r="M1680" s="39" t="str">
        <f t="shared" si="106"/>
        <v/>
      </c>
      <c r="O1680" s="36"/>
      <c r="P1680" s="39" t="str">
        <f t="shared" si="107"/>
        <v/>
      </c>
    </row>
    <row r="1681" spans="6:16" x14ac:dyDescent="0.25">
      <c r="F1681" s="36"/>
      <c r="G1681" s="39" t="str">
        <f t="shared" si="104"/>
        <v/>
      </c>
      <c r="I1681" s="36"/>
      <c r="J1681" s="39" t="str">
        <f t="shared" si="105"/>
        <v/>
      </c>
      <c r="L1681" s="36"/>
      <c r="M1681" s="39" t="str">
        <f t="shared" si="106"/>
        <v/>
      </c>
      <c r="O1681" s="36"/>
      <c r="P1681" s="39" t="str">
        <f t="shared" si="107"/>
        <v/>
      </c>
    </row>
    <row r="1682" spans="6:16" x14ac:dyDescent="0.25">
      <c r="F1682" s="36"/>
      <c r="G1682" s="39" t="str">
        <f t="shared" si="104"/>
        <v/>
      </c>
      <c r="I1682" s="36"/>
      <c r="J1682" s="39" t="str">
        <f t="shared" si="105"/>
        <v/>
      </c>
      <c r="L1682" s="36"/>
      <c r="M1682" s="39" t="str">
        <f t="shared" si="106"/>
        <v/>
      </c>
      <c r="O1682" s="36"/>
      <c r="P1682" s="39" t="str">
        <f t="shared" si="107"/>
        <v/>
      </c>
    </row>
    <row r="1683" spans="6:16" x14ac:dyDescent="0.25">
      <c r="F1683" s="36"/>
      <c r="G1683" s="39" t="str">
        <f t="shared" si="104"/>
        <v/>
      </c>
      <c r="I1683" s="36"/>
      <c r="J1683" s="39" t="str">
        <f t="shared" si="105"/>
        <v/>
      </c>
      <c r="L1683" s="36"/>
      <c r="M1683" s="39" t="str">
        <f t="shared" si="106"/>
        <v/>
      </c>
      <c r="O1683" s="36"/>
      <c r="P1683" s="39" t="str">
        <f t="shared" si="107"/>
        <v/>
      </c>
    </row>
    <row r="1684" spans="6:16" x14ac:dyDescent="0.25">
      <c r="F1684" s="36"/>
      <c r="G1684" s="39" t="str">
        <f t="shared" si="104"/>
        <v/>
      </c>
      <c r="I1684" s="36"/>
      <c r="J1684" s="39" t="str">
        <f t="shared" si="105"/>
        <v/>
      </c>
      <c r="L1684" s="36"/>
      <c r="M1684" s="39" t="str">
        <f t="shared" si="106"/>
        <v/>
      </c>
      <c r="O1684" s="36"/>
      <c r="P1684" s="39" t="str">
        <f t="shared" si="107"/>
        <v/>
      </c>
    </row>
    <row r="1685" spans="6:16" x14ac:dyDescent="0.25">
      <c r="F1685" s="36"/>
      <c r="G1685" s="39" t="str">
        <f t="shared" si="104"/>
        <v/>
      </c>
      <c r="I1685" s="36"/>
      <c r="J1685" s="39" t="str">
        <f t="shared" si="105"/>
        <v/>
      </c>
      <c r="L1685" s="36"/>
      <c r="M1685" s="39" t="str">
        <f t="shared" si="106"/>
        <v/>
      </c>
      <c r="O1685" s="36"/>
      <c r="P1685" s="39" t="str">
        <f t="shared" si="107"/>
        <v/>
      </c>
    </row>
    <row r="1686" spans="6:16" x14ac:dyDescent="0.25">
      <c r="F1686" s="36"/>
      <c r="G1686" s="39" t="str">
        <f t="shared" si="104"/>
        <v/>
      </c>
      <c r="I1686" s="36"/>
      <c r="J1686" s="39" t="str">
        <f t="shared" si="105"/>
        <v/>
      </c>
      <c r="L1686" s="36"/>
      <c r="M1686" s="39" t="str">
        <f t="shared" si="106"/>
        <v/>
      </c>
      <c r="O1686" s="36"/>
      <c r="P1686" s="39" t="str">
        <f t="shared" si="107"/>
        <v/>
      </c>
    </row>
    <row r="1687" spans="6:16" x14ac:dyDescent="0.25">
      <c r="F1687" s="36"/>
      <c r="G1687" s="39" t="str">
        <f t="shared" si="104"/>
        <v/>
      </c>
      <c r="I1687" s="36"/>
      <c r="J1687" s="39" t="str">
        <f t="shared" si="105"/>
        <v/>
      </c>
      <c r="L1687" s="36"/>
      <c r="M1687" s="39" t="str">
        <f t="shared" si="106"/>
        <v/>
      </c>
      <c r="O1687" s="36"/>
      <c r="P1687" s="39" t="str">
        <f t="shared" si="107"/>
        <v/>
      </c>
    </row>
    <row r="1688" spans="6:16" x14ac:dyDescent="0.25">
      <c r="F1688" s="36"/>
      <c r="G1688" s="39" t="str">
        <f t="shared" si="104"/>
        <v/>
      </c>
      <c r="I1688" s="36"/>
      <c r="J1688" s="39" t="str">
        <f t="shared" si="105"/>
        <v/>
      </c>
      <c r="L1688" s="36"/>
      <c r="M1688" s="39" t="str">
        <f t="shared" si="106"/>
        <v/>
      </c>
      <c r="O1688" s="36"/>
      <c r="P1688" s="39" t="str">
        <f t="shared" si="107"/>
        <v/>
      </c>
    </row>
    <row r="1689" spans="6:16" x14ac:dyDescent="0.25">
      <c r="F1689" s="36"/>
      <c r="G1689" s="39" t="str">
        <f t="shared" si="104"/>
        <v/>
      </c>
      <c r="I1689" s="36"/>
      <c r="J1689" s="39" t="str">
        <f t="shared" si="105"/>
        <v/>
      </c>
      <c r="L1689" s="36"/>
      <c r="M1689" s="39" t="str">
        <f t="shared" si="106"/>
        <v/>
      </c>
      <c r="O1689" s="36"/>
      <c r="P1689" s="39" t="str">
        <f t="shared" si="107"/>
        <v/>
      </c>
    </row>
    <row r="1690" spans="6:16" x14ac:dyDescent="0.25">
      <c r="F1690" s="36"/>
      <c r="G1690" s="39" t="str">
        <f t="shared" si="104"/>
        <v/>
      </c>
      <c r="I1690" s="36"/>
      <c r="J1690" s="39" t="str">
        <f t="shared" si="105"/>
        <v/>
      </c>
      <c r="L1690" s="36"/>
      <c r="M1690" s="39" t="str">
        <f t="shared" si="106"/>
        <v/>
      </c>
      <c r="O1690" s="36"/>
      <c r="P1690" s="39" t="str">
        <f t="shared" si="107"/>
        <v/>
      </c>
    </row>
    <row r="1691" spans="6:16" x14ac:dyDescent="0.25">
      <c r="F1691" s="36"/>
      <c r="G1691" s="39" t="str">
        <f t="shared" si="104"/>
        <v/>
      </c>
      <c r="I1691" s="36"/>
      <c r="J1691" s="39" t="str">
        <f t="shared" si="105"/>
        <v/>
      </c>
      <c r="L1691" s="36"/>
      <c r="M1691" s="39" t="str">
        <f t="shared" si="106"/>
        <v/>
      </c>
      <c r="O1691" s="36"/>
      <c r="P1691" s="39" t="str">
        <f t="shared" si="107"/>
        <v/>
      </c>
    </row>
    <row r="1692" spans="6:16" x14ac:dyDescent="0.25">
      <c r="F1692" s="36"/>
      <c r="G1692" s="39" t="str">
        <f t="shared" si="104"/>
        <v/>
      </c>
      <c r="I1692" s="36"/>
      <c r="J1692" s="39" t="str">
        <f t="shared" si="105"/>
        <v/>
      </c>
      <c r="L1692" s="36"/>
      <c r="M1692" s="39" t="str">
        <f t="shared" si="106"/>
        <v/>
      </c>
      <c r="O1692" s="36"/>
      <c r="P1692" s="39" t="str">
        <f t="shared" si="107"/>
        <v/>
      </c>
    </row>
    <row r="1693" spans="6:16" x14ac:dyDescent="0.25">
      <c r="F1693" s="36"/>
      <c r="G1693" s="39" t="str">
        <f t="shared" si="104"/>
        <v/>
      </c>
      <c r="I1693" s="36"/>
      <c r="J1693" s="39" t="str">
        <f t="shared" si="105"/>
        <v/>
      </c>
      <c r="L1693" s="36"/>
      <c r="M1693" s="39" t="str">
        <f t="shared" si="106"/>
        <v/>
      </c>
      <c r="O1693" s="36"/>
      <c r="P1693" s="39" t="str">
        <f t="shared" si="107"/>
        <v/>
      </c>
    </row>
    <row r="1694" spans="6:16" x14ac:dyDescent="0.25">
      <c r="F1694" s="36"/>
      <c r="G1694" s="39" t="str">
        <f t="shared" si="104"/>
        <v/>
      </c>
      <c r="I1694" s="36"/>
      <c r="J1694" s="39" t="str">
        <f t="shared" si="105"/>
        <v/>
      </c>
      <c r="L1694" s="36"/>
      <c r="M1694" s="39" t="str">
        <f t="shared" si="106"/>
        <v/>
      </c>
      <c r="O1694" s="36"/>
      <c r="P1694" s="39" t="str">
        <f t="shared" si="107"/>
        <v/>
      </c>
    </row>
    <row r="1695" spans="6:16" x14ac:dyDescent="0.25">
      <c r="F1695" s="36"/>
      <c r="G1695" s="39" t="str">
        <f t="shared" si="104"/>
        <v/>
      </c>
      <c r="I1695" s="36"/>
      <c r="J1695" s="39" t="str">
        <f t="shared" si="105"/>
        <v/>
      </c>
      <c r="L1695" s="36"/>
      <c r="M1695" s="39" t="str">
        <f t="shared" si="106"/>
        <v/>
      </c>
      <c r="O1695" s="36"/>
      <c r="P1695" s="39" t="str">
        <f t="shared" si="107"/>
        <v/>
      </c>
    </row>
    <row r="1696" spans="6:16" x14ac:dyDescent="0.25">
      <c r="F1696" s="36"/>
      <c r="G1696" s="39" t="str">
        <f t="shared" si="104"/>
        <v/>
      </c>
      <c r="I1696" s="36"/>
      <c r="J1696" s="39" t="str">
        <f t="shared" si="105"/>
        <v/>
      </c>
      <c r="L1696" s="36"/>
      <c r="M1696" s="39" t="str">
        <f t="shared" si="106"/>
        <v/>
      </c>
      <c r="O1696" s="36"/>
      <c r="P1696" s="39" t="str">
        <f t="shared" si="107"/>
        <v/>
      </c>
    </row>
    <row r="1697" spans="6:16" x14ac:dyDescent="0.25">
      <c r="F1697" s="36"/>
      <c r="G1697" s="39" t="str">
        <f t="shared" si="104"/>
        <v/>
      </c>
      <c r="I1697" s="36"/>
      <c r="J1697" s="39" t="str">
        <f t="shared" si="105"/>
        <v/>
      </c>
      <c r="L1697" s="36"/>
      <c r="M1697" s="39" t="str">
        <f t="shared" si="106"/>
        <v/>
      </c>
      <c r="O1697" s="36"/>
      <c r="P1697" s="39" t="str">
        <f t="shared" si="107"/>
        <v/>
      </c>
    </row>
    <row r="1698" spans="6:16" x14ac:dyDescent="0.25">
      <c r="F1698" s="36"/>
      <c r="G1698" s="39" t="str">
        <f t="shared" si="104"/>
        <v/>
      </c>
      <c r="I1698" s="36"/>
      <c r="J1698" s="39" t="str">
        <f t="shared" si="105"/>
        <v/>
      </c>
      <c r="L1698" s="36"/>
      <c r="M1698" s="39" t="str">
        <f t="shared" si="106"/>
        <v/>
      </c>
      <c r="O1698" s="36"/>
      <c r="P1698" s="39" t="str">
        <f t="shared" si="107"/>
        <v/>
      </c>
    </row>
    <row r="1699" spans="6:16" x14ac:dyDescent="0.25">
      <c r="F1699" s="36"/>
      <c r="G1699" s="39" t="str">
        <f t="shared" si="104"/>
        <v/>
      </c>
      <c r="I1699" s="36"/>
      <c r="J1699" s="39" t="str">
        <f t="shared" si="105"/>
        <v/>
      </c>
      <c r="L1699" s="36"/>
      <c r="M1699" s="39" t="str">
        <f t="shared" si="106"/>
        <v/>
      </c>
      <c r="O1699" s="36"/>
      <c r="P1699" s="39" t="str">
        <f t="shared" si="107"/>
        <v/>
      </c>
    </row>
    <row r="1700" spans="6:16" x14ac:dyDescent="0.25">
      <c r="F1700" s="36"/>
      <c r="G1700" s="39" t="str">
        <f t="shared" si="104"/>
        <v/>
      </c>
      <c r="I1700" s="36"/>
      <c r="J1700" s="39" t="str">
        <f t="shared" si="105"/>
        <v/>
      </c>
      <c r="L1700" s="36"/>
      <c r="M1700" s="39" t="str">
        <f t="shared" si="106"/>
        <v/>
      </c>
      <c r="O1700" s="36"/>
      <c r="P1700" s="39" t="str">
        <f t="shared" si="107"/>
        <v/>
      </c>
    </row>
    <row r="1701" spans="6:16" x14ac:dyDescent="0.25">
      <c r="F1701" s="36"/>
      <c r="G1701" s="39" t="str">
        <f t="shared" si="104"/>
        <v/>
      </c>
      <c r="I1701" s="36"/>
      <c r="J1701" s="39" t="str">
        <f t="shared" si="105"/>
        <v/>
      </c>
      <c r="L1701" s="36"/>
      <c r="M1701" s="39" t="str">
        <f t="shared" si="106"/>
        <v/>
      </c>
      <c r="O1701" s="36"/>
      <c r="P1701" s="39" t="str">
        <f t="shared" si="107"/>
        <v/>
      </c>
    </row>
    <row r="1702" spans="6:16" x14ac:dyDescent="0.25">
      <c r="F1702" s="36"/>
      <c r="G1702" s="39" t="str">
        <f t="shared" si="104"/>
        <v/>
      </c>
      <c r="I1702" s="36"/>
      <c r="J1702" s="39" t="str">
        <f t="shared" si="105"/>
        <v/>
      </c>
      <c r="L1702" s="36"/>
      <c r="M1702" s="39" t="str">
        <f t="shared" si="106"/>
        <v/>
      </c>
      <c r="O1702" s="36"/>
      <c r="P1702" s="39" t="str">
        <f t="shared" si="107"/>
        <v/>
      </c>
    </row>
    <row r="1703" spans="6:16" x14ac:dyDescent="0.25">
      <c r="F1703" s="36"/>
      <c r="G1703" s="39" t="str">
        <f t="shared" si="104"/>
        <v/>
      </c>
      <c r="I1703" s="36"/>
      <c r="J1703" s="39" t="str">
        <f t="shared" si="105"/>
        <v/>
      </c>
      <c r="L1703" s="36"/>
      <c r="M1703" s="39" t="str">
        <f t="shared" si="106"/>
        <v/>
      </c>
      <c r="O1703" s="36"/>
      <c r="P1703" s="39" t="str">
        <f t="shared" si="107"/>
        <v/>
      </c>
    </row>
    <row r="1704" spans="6:16" x14ac:dyDescent="0.25">
      <c r="F1704" s="36"/>
      <c r="G1704" s="39" t="str">
        <f t="shared" si="104"/>
        <v/>
      </c>
      <c r="I1704" s="36"/>
      <c r="J1704" s="39" t="str">
        <f t="shared" si="105"/>
        <v/>
      </c>
      <c r="L1704" s="36"/>
      <c r="M1704" s="39" t="str">
        <f t="shared" si="106"/>
        <v/>
      </c>
      <c r="O1704" s="36"/>
      <c r="P1704" s="39" t="str">
        <f t="shared" si="107"/>
        <v/>
      </c>
    </row>
    <row r="1705" spans="6:16" x14ac:dyDescent="0.25">
      <c r="F1705" s="36"/>
      <c r="G1705" s="39" t="str">
        <f t="shared" si="104"/>
        <v/>
      </c>
      <c r="I1705" s="36"/>
      <c r="J1705" s="39" t="str">
        <f t="shared" si="105"/>
        <v/>
      </c>
      <c r="L1705" s="36"/>
      <c r="M1705" s="39" t="str">
        <f t="shared" si="106"/>
        <v/>
      </c>
      <c r="O1705" s="36"/>
      <c r="P1705" s="39" t="str">
        <f t="shared" si="107"/>
        <v/>
      </c>
    </row>
    <row r="1706" spans="6:16" x14ac:dyDescent="0.25">
      <c r="F1706" s="36"/>
      <c r="G1706" s="39" t="str">
        <f t="shared" si="104"/>
        <v/>
      </c>
      <c r="I1706" s="36"/>
      <c r="J1706" s="39" t="str">
        <f t="shared" si="105"/>
        <v/>
      </c>
      <c r="L1706" s="36"/>
      <c r="M1706" s="39" t="str">
        <f t="shared" si="106"/>
        <v/>
      </c>
      <c r="O1706" s="36"/>
      <c r="P1706" s="39" t="str">
        <f t="shared" si="107"/>
        <v/>
      </c>
    </row>
    <row r="1707" spans="6:16" x14ac:dyDescent="0.25">
      <c r="F1707" s="36"/>
      <c r="G1707" s="39" t="str">
        <f t="shared" si="104"/>
        <v/>
      </c>
      <c r="I1707" s="36"/>
      <c r="J1707" s="39" t="str">
        <f t="shared" si="105"/>
        <v/>
      </c>
      <c r="L1707" s="36"/>
      <c r="M1707" s="39" t="str">
        <f t="shared" si="106"/>
        <v/>
      </c>
      <c r="O1707" s="36"/>
      <c r="P1707" s="39" t="str">
        <f t="shared" si="107"/>
        <v/>
      </c>
    </row>
    <row r="1708" spans="6:16" x14ac:dyDescent="0.25">
      <c r="F1708" s="36"/>
      <c r="G1708" s="39" t="str">
        <f t="shared" si="104"/>
        <v/>
      </c>
      <c r="I1708" s="36"/>
      <c r="J1708" s="39" t="str">
        <f t="shared" si="105"/>
        <v/>
      </c>
      <c r="L1708" s="36"/>
      <c r="M1708" s="39" t="str">
        <f t="shared" si="106"/>
        <v/>
      </c>
      <c r="O1708" s="36"/>
      <c r="P1708" s="39" t="str">
        <f t="shared" si="107"/>
        <v/>
      </c>
    </row>
    <row r="1709" spans="6:16" x14ac:dyDescent="0.25">
      <c r="F1709" s="36"/>
      <c r="G1709" s="39" t="str">
        <f t="shared" si="104"/>
        <v/>
      </c>
      <c r="I1709" s="36"/>
      <c r="J1709" s="39" t="str">
        <f t="shared" si="105"/>
        <v/>
      </c>
      <c r="L1709" s="36"/>
      <c r="M1709" s="39" t="str">
        <f t="shared" si="106"/>
        <v/>
      </c>
      <c r="O1709" s="36"/>
      <c r="P1709" s="39" t="str">
        <f t="shared" si="107"/>
        <v/>
      </c>
    </row>
    <row r="1710" spans="6:16" x14ac:dyDescent="0.25">
      <c r="F1710" s="36"/>
      <c r="G1710" s="39" t="str">
        <f t="shared" si="104"/>
        <v/>
      </c>
      <c r="I1710" s="36"/>
      <c r="J1710" s="39" t="str">
        <f t="shared" si="105"/>
        <v/>
      </c>
      <c r="L1710" s="36"/>
      <c r="M1710" s="39" t="str">
        <f t="shared" si="106"/>
        <v/>
      </c>
      <c r="O1710" s="36"/>
      <c r="P1710" s="39" t="str">
        <f t="shared" si="107"/>
        <v/>
      </c>
    </row>
    <row r="1711" spans="6:16" x14ac:dyDescent="0.25">
      <c r="F1711" s="36"/>
      <c r="G1711" s="39" t="str">
        <f t="shared" si="104"/>
        <v/>
      </c>
      <c r="I1711" s="36"/>
      <c r="J1711" s="39" t="str">
        <f t="shared" si="105"/>
        <v/>
      </c>
      <c r="L1711" s="36"/>
      <c r="M1711" s="39" t="str">
        <f t="shared" si="106"/>
        <v/>
      </c>
      <c r="O1711" s="36"/>
      <c r="P1711" s="39" t="str">
        <f t="shared" si="107"/>
        <v/>
      </c>
    </row>
    <row r="1712" spans="6:16" x14ac:dyDescent="0.25">
      <c r="F1712" s="36"/>
      <c r="G1712" s="39" t="str">
        <f t="shared" si="104"/>
        <v/>
      </c>
      <c r="I1712" s="36"/>
      <c r="J1712" s="39" t="str">
        <f t="shared" si="105"/>
        <v/>
      </c>
      <c r="L1712" s="36"/>
      <c r="M1712" s="39" t="str">
        <f t="shared" si="106"/>
        <v/>
      </c>
      <c r="O1712" s="36"/>
      <c r="P1712" s="39" t="str">
        <f t="shared" si="107"/>
        <v/>
      </c>
    </row>
    <row r="1713" spans="6:16" x14ac:dyDescent="0.25">
      <c r="F1713" s="36"/>
      <c r="G1713" s="39" t="str">
        <f t="shared" si="104"/>
        <v/>
      </c>
      <c r="I1713" s="36"/>
      <c r="J1713" s="39" t="str">
        <f t="shared" si="105"/>
        <v/>
      </c>
      <c r="L1713" s="36"/>
      <c r="M1713" s="39" t="str">
        <f t="shared" si="106"/>
        <v/>
      </c>
      <c r="O1713" s="36"/>
      <c r="P1713" s="39" t="str">
        <f t="shared" si="107"/>
        <v/>
      </c>
    </row>
    <row r="1714" spans="6:16" x14ac:dyDescent="0.25">
      <c r="F1714" s="36"/>
      <c r="G1714" s="39" t="str">
        <f t="shared" si="104"/>
        <v/>
      </c>
      <c r="I1714" s="36"/>
      <c r="J1714" s="39" t="str">
        <f t="shared" si="105"/>
        <v/>
      </c>
      <c r="L1714" s="36"/>
      <c r="M1714" s="39" t="str">
        <f t="shared" si="106"/>
        <v/>
      </c>
      <c r="O1714" s="36"/>
      <c r="P1714" s="39" t="str">
        <f t="shared" si="107"/>
        <v/>
      </c>
    </row>
    <row r="1715" spans="6:16" x14ac:dyDescent="0.25">
      <c r="F1715" s="36"/>
      <c r="G1715" s="39" t="str">
        <f t="shared" si="104"/>
        <v/>
      </c>
      <c r="I1715" s="36"/>
      <c r="J1715" s="39" t="str">
        <f t="shared" si="105"/>
        <v/>
      </c>
      <c r="L1715" s="36"/>
      <c r="M1715" s="39" t="str">
        <f t="shared" si="106"/>
        <v/>
      </c>
      <c r="O1715" s="36"/>
      <c r="P1715" s="39" t="str">
        <f t="shared" si="107"/>
        <v/>
      </c>
    </row>
    <row r="1716" spans="6:16" x14ac:dyDescent="0.25">
      <c r="F1716" s="36"/>
      <c r="G1716" s="39" t="str">
        <f t="shared" si="104"/>
        <v/>
      </c>
      <c r="I1716" s="36"/>
      <c r="J1716" s="39" t="str">
        <f t="shared" si="105"/>
        <v/>
      </c>
      <c r="L1716" s="36"/>
      <c r="M1716" s="39" t="str">
        <f t="shared" si="106"/>
        <v/>
      </c>
      <c r="O1716" s="36"/>
      <c r="P1716" s="39" t="str">
        <f t="shared" si="107"/>
        <v/>
      </c>
    </row>
    <row r="1717" spans="6:16" x14ac:dyDescent="0.25">
      <c r="F1717" s="36"/>
      <c r="G1717" s="39" t="str">
        <f t="shared" si="104"/>
        <v/>
      </c>
      <c r="I1717" s="36"/>
      <c r="J1717" s="39" t="str">
        <f t="shared" si="105"/>
        <v/>
      </c>
      <c r="L1717" s="36"/>
      <c r="M1717" s="39" t="str">
        <f t="shared" si="106"/>
        <v/>
      </c>
      <c r="O1717" s="36"/>
      <c r="P1717" s="39" t="str">
        <f t="shared" si="107"/>
        <v/>
      </c>
    </row>
    <row r="1718" spans="6:16" x14ac:dyDescent="0.25">
      <c r="F1718" s="36"/>
      <c r="G1718" s="39" t="str">
        <f t="shared" si="104"/>
        <v/>
      </c>
      <c r="I1718" s="36"/>
      <c r="J1718" s="39" t="str">
        <f t="shared" si="105"/>
        <v/>
      </c>
      <c r="L1718" s="36"/>
      <c r="M1718" s="39" t="str">
        <f t="shared" si="106"/>
        <v/>
      </c>
      <c r="O1718" s="36"/>
      <c r="P1718" s="39" t="str">
        <f t="shared" si="107"/>
        <v/>
      </c>
    </row>
    <row r="1719" spans="6:16" x14ac:dyDescent="0.25">
      <c r="F1719" s="36"/>
      <c r="G1719" s="39" t="str">
        <f t="shared" si="104"/>
        <v/>
      </c>
      <c r="I1719" s="36"/>
      <c r="J1719" s="39" t="str">
        <f t="shared" si="105"/>
        <v/>
      </c>
      <c r="L1719" s="36"/>
      <c r="M1719" s="39" t="str">
        <f t="shared" si="106"/>
        <v/>
      </c>
      <c r="O1719" s="36"/>
      <c r="P1719" s="39" t="str">
        <f t="shared" si="107"/>
        <v/>
      </c>
    </row>
    <row r="1720" spans="6:16" x14ac:dyDescent="0.25">
      <c r="F1720" s="36"/>
      <c r="G1720" s="39" t="str">
        <f t="shared" si="104"/>
        <v/>
      </c>
      <c r="I1720" s="36"/>
      <c r="J1720" s="39" t="str">
        <f t="shared" si="105"/>
        <v/>
      </c>
      <c r="L1720" s="36"/>
      <c r="M1720" s="39" t="str">
        <f t="shared" si="106"/>
        <v/>
      </c>
      <c r="O1720" s="36"/>
      <c r="P1720" s="39" t="str">
        <f t="shared" si="107"/>
        <v/>
      </c>
    </row>
    <row r="1721" spans="6:16" x14ac:dyDescent="0.25">
      <c r="F1721" s="36"/>
      <c r="G1721" s="39" t="str">
        <f t="shared" si="104"/>
        <v/>
      </c>
      <c r="I1721" s="36"/>
      <c r="J1721" s="39" t="str">
        <f t="shared" si="105"/>
        <v/>
      </c>
      <c r="L1721" s="36"/>
      <c r="M1721" s="39" t="str">
        <f t="shared" si="106"/>
        <v/>
      </c>
      <c r="O1721" s="36"/>
      <c r="P1721" s="39" t="str">
        <f t="shared" si="107"/>
        <v/>
      </c>
    </row>
    <row r="1722" spans="6:16" x14ac:dyDescent="0.25">
      <c r="F1722" s="36"/>
      <c r="G1722" s="39" t="str">
        <f t="shared" si="104"/>
        <v/>
      </c>
      <c r="I1722" s="36"/>
      <c r="J1722" s="39" t="str">
        <f t="shared" si="105"/>
        <v/>
      </c>
      <c r="L1722" s="36"/>
      <c r="M1722" s="39" t="str">
        <f t="shared" si="106"/>
        <v/>
      </c>
      <c r="O1722" s="36"/>
      <c r="P1722" s="39" t="str">
        <f t="shared" si="107"/>
        <v/>
      </c>
    </row>
    <row r="1723" spans="6:16" x14ac:dyDescent="0.25">
      <c r="F1723" s="36"/>
      <c r="G1723" s="39" t="str">
        <f t="shared" si="104"/>
        <v/>
      </c>
      <c r="I1723" s="36"/>
      <c r="J1723" s="39" t="str">
        <f t="shared" si="105"/>
        <v/>
      </c>
      <c r="L1723" s="36"/>
      <c r="M1723" s="39" t="str">
        <f t="shared" si="106"/>
        <v/>
      </c>
      <c r="O1723" s="36"/>
      <c r="P1723" s="39" t="str">
        <f t="shared" si="107"/>
        <v/>
      </c>
    </row>
    <row r="1724" spans="6:16" x14ac:dyDescent="0.25">
      <c r="F1724" s="36"/>
      <c r="G1724" s="39" t="str">
        <f t="shared" si="104"/>
        <v/>
      </c>
      <c r="I1724" s="36"/>
      <c r="J1724" s="39" t="str">
        <f t="shared" si="105"/>
        <v/>
      </c>
      <c r="L1724" s="36"/>
      <c r="M1724" s="39" t="str">
        <f t="shared" si="106"/>
        <v/>
      </c>
      <c r="O1724" s="36"/>
      <c r="P1724" s="39" t="str">
        <f t="shared" si="107"/>
        <v/>
      </c>
    </row>
    <row r="1725" spans="6:16" x14ac:dyDescent="0.25">
      <c r="F1725" s="36"/>
      <c r="G1725" s="39" t="str">
        <f t="shared" si="104"/>
        <v/>
      </c>
      <c r="I1725" s="36"/>
      <c r="J1725" s="39" t="str">
        <f t="shared" si="105"/>
        <v/>
      </c>
      <c r="L1725" s="36"/>
      <c r="M1725" s="39" t="str">
        <f t="shared" si="106"/>
        <v/>
      </c>
      <c r="O1725" s="36"/>
      <c r="P1725" s="39" t="str">
        <f t="shared" si="107"/>
        <v/>
      </c>
    </row>
    <row r="1726" spans="6:16" x14ac:dyDescent="0.25">
      <c r="F1726" s="36"/>
      <c r="G1726" s="39" t="str">
        <f t="shared" si="104"/>
        <v/>
      </c>
      <c r="I1726" s="36"/>
      <c r="J1726" s="39" t="str">
        <f t="shared" si="105"/>
        <v/>
      </c>
      <c r="L1726" s="36"/>
      <c r="M1726" s="39" t="str">
        <f t="shared" si="106"/>
        <v/>
      </c>
      <c r="O1726" s="36"/>
      <c r="P1726" s="39" t="str">
        <f t="shared" si="107"/>
        <v/>
      </c>
    </row>
    <row r="1727" spans="6:16" x14ac:dyDescent="0.25">
      <c r="F1727" s="36"/>
      <c r="G1727" s="39" t="str">
        <f t="shared" si="104"/>
        <v/>
      </c>
      <c r="I1727" s="36"/>
      <c r="J1727" s="39" t="str">
        <f t="shared" si="105"/>
        <v/>
      </c>
      <c r="L1727" s="36"/>
      <c r="M1727" s="39" t="str">
        <f t="shared" si="106"/>
        <v/>
      </c>
      <c r="O1727" s="36"/>
      <c r="P1727" s="39" t="str">
        <f t="shared" si="107"/>
        <v/>
      </c>
    </row>
    <row r="1728" spans="6:16" x14ac:dyDescent="0.25">
      <c r="F1728" s="36"/>
      <c r="G1728" s="39" t="str">
        <f t="shared" si="104"/>
        <v/>
      </c>
      <c r="I1728" s="36"/>
      <c r="J1728" s="39" t="str">
        <f t="shared" si="105"/>
        <v/>
      </c>
      <c r="L1728" s="36"/>
      <c r="M1728" s="39" t="str">
        <f t="shared" si="106"/>
        <v/>
      </c>
      <c r="O1728" s="36"/>
      <c r="P1728" s="39" t="str">
        <f t="shared" si="107"/>
        <v/>
      </c>
    </row>
    <row r="1729" spans="6:16" x14ac:dyDescent="0.25">
      <c r="F1729" s="36"/>
      <c r="G1729" s="39" t="str">
        <f t="shared" si="104"/>
        <v/>
      </c>
      <c r="I1729" s="36"/>
      <c r="J1729" s="39" t="str">
        <f t="shared" si="105"/>
        <v/>
      </c>
      <c r="L1729" s="36"/>
      <c r="M1729" s="39" t="str">
        <f t="shared" si="106"/>
        <v/>
      </c>
      <c r="O1729" s="36"/>
      <c r="P1729" s="39" t="str">
        <f t="shared" si="107"/>
        <v/>
      </c>
    </row>
    <row r="1730" spans="6:16" x14ac:dyDescent="0.25">
      <c r="F1730" s="36"/>
      <c r="G1730" s="39" t="str">
        <f t="shared" si="104"/>
        <v/>
      </c>
      <c r="I1730" s="36"/>
      <c r="J1730" s="39" t="str">
        <f t="shared" si="105"/>
        <v/>
      </c>
      <c r="L1730" s="36"/>
      <c r="M1730" s="39" t="str">
        <f t="shared" si="106"/>
        <v/>
      </c>
      <c r="O1730" s="36"/>
      <c r="P1730" s="39" t="str">
        <f t="shared" si="107"/>
        <v/>
      </c>
    </row>
    <row r="1731" spans="6:16" x14ac:dyDescent="0.25">
      <c r="F1731" s="36"/>
      <c r="G1731" s="39" t="str">
        <f t="shared" si="104"/>
        <v/>
      </c>
      <c r="I1731" s="36"/>
      <c r="J1731" s="39" t="str">
        <f t="shared" si="105"/>
        <v/>
      </c>
      <c r="L1731" s="36"/>
      <c r="M1731" s="39" t="str">
        <f t="shared" si="106"/>
        <v/>
      </c>
      <c r="O1731" s="36"/>
      <c r="P1731" s="39" t="str">
        <f t="shared" si="107"/>
        <v/>
      </c>
    </row>
    <row r="1732" spans="6:16" x14ac:dyDescent="0.25">
      <c r="F1732" s="36"/>
      <c r="G1732" s="39" t="str">
        <f t="shared" si="104"/>
        <v/>
      </c>
      <c r="I1732" s="36"/>
      <c r="J1732" s="39" t="str">
        <f t="shared" si="105"/>
        <v/>
      </c>
      <c r="L1732" s="36"/>
      <c r="M1732" s="39" t="str">
        <f t="shared" si="106"/>
        <v/>
      </c>
      <c r="O1732" s="36"/>
      <c r="P1732" s="39" t="str">
        <f t="shared" si="107"/>
        <v/>
      </c>
    </row>
    <row r="1733" spans="6:16" x14ac:dyDescent="0.25">
      <c r="F1733" s="36"/>
      <c r="G1733" s="39" t="str">
        <f t="shared" si="104"/>
        <v/>
      </c>
      <c r="I1733" s="36"/>
      <c r="J1733" s="39" t="str">
        <f t="shared" si="105"/>
        <v/>
      </c>
      <c r="L1733" s="36"/>
      <c r="M1733" s="39" t="str">
        <f t="shared" si="106"/>
        <v/>
      </c>
      <c r="O1733" s="36"/>
      <c r="P1733" s="39" t="str">
        <f t="shared" si="107"/>
        <v/>
      </c>
    </row>
    <row r="1734" spans="6:16" x14ac:dyDescent="0.25">
      <c r="F1734" s="36"/>
      <c r="G1734" s="39" t="str">
        <f t="shared" si="104"/>
        <v/>
      </c>
      <c r="I1734" s="36"/>
      <c r="J1734" s="39" t="str">
        <f t="shared" si="105"/>
        <v/>
      </c>
      <c r="L1734" s="36"/>
      <c r="M1734" s="39" t="str">
        <f t="shared" si="106"/>
        <v/>
      </c>
      <c r="O1734" s="36"/>
      <c r="P1734" s="39" t="str">
        <f t="shared" si="107"/>
        <v/>
      </c>
    </row>
    <row r="1735" spans="6:16" x14ac:dyDescent="0.25">
      <c r="F1735" s="36"/>
      <c r="G1735" s="39" t="str">
        <f t="shared" si="104"/>
        <v/>
      </c>
      <c r="I1735" s="36"/>
      <c r="J1735" s="39" t="str">
        <f t="shared" si="105"/>
        <v/>
      </c>
      <c r="L1735" s="36"/>
      <c r="M1735" s="39" t="str">
        <f t="shared" si="106"/>
        <v/>
      </c>
      <c r="O1735" s="36"/>
      <c r="P1735" s="39" t="str">
        <f t="shared" si="107"/>
        <v/>
      </c>
    </row>
    <row r="1736" spans="6:16" x14ac:dyDescent="0.25">
      <c r="F1736" s="36"/>
      <c r="G1736" s="39" t="str">
        <f t="shared" si="104"/>
        <v/>
      </c>
      <c r="I1736" s="36"/>
      <c r="J1736" s="39" t="str">
        <f t="shared" si="105"/>
        <v/>
      </c>
      <c r="L1736" s="36"/>
      <c r="M1736" s="39" t="str">
        <f t="shared" si="106"/>
        <v/>
      </c>
      <c r="O1736" s="36"/>
      <c r="P1736" s="39" t="str">
        <f t="shared" si="107"/>
        <v/>
      </c>
    </row>
    <row r="1737" spans="6:16" x14ac:dyDescent="0.25">
      <c r="F1737" s="36"/>
      <c r="G1737" s="39" t="str">
        <f t="shared" si="104"/>
        <v/>
      </c>
      <c r="I1737" s="36"/>
      <c r="J1737" s="39" t="str">
        <f t="shared" si="105"/>
        <v/>
      </c>
      <c r="L1737" s="36"/>
      <c r="M1737" s="39" t="str">
        <f t="shared" si="106"/>
        <v/>
      </c>
      <c r="O1737" s="36"/>
      <c r="P1737" s="39" t="str">
        <f t="shared" si="107"/>
        <v/>
      </c>
    </row>
    <row r="1738" spans="6:16" x14ac:dyDescent="0.25">
      <c r="F1738" s="36"/>
      <c r="G1738" s="39" t="str">
        <f t="shared" si="104"/>
        <v/>
      </c>
      <c r="I1738" s="36"/>
      <c r="J1738" s="39" t="str">
        <f t="shared" si="105"/>
        <v/>
      </c>
      <c r="L1738" s="36"/>
      <c r="M1738" s="39" t="str">
        <f t="shared" si="106"/>
        <v/>
      </c>
      <c r="O1738" s="36"/>
      <c r="P1738" s="39" t="str">
        <f t="shared" si="107"/>
        <v/>
      </c>
    </row>
    <row r="1739" spans="6:16" x14ac:dyDescent="0.25">
      <c r="F1739" s="36"/>
      <c r="G1739" s="39" t="str">
        <f t="shared" si="104"/>
        <v/>
      </c>
      <c r="I1739" s="36"/>
      <c r="J1739" s="39" t="str">
        <f t="shared" si="105"/>
        <v/>
      </c>
      <c r="L1739" s="36"/>
      <c r="M1739" s="39" t="str">
        <f t="shared" si="106"/>
        <v/>
      </c>
      <c r="O1739" s="36"/>
      <c r="P1739" s="39" t="str">
        <f t="shared" si="107"/>
        <v/>
      </c>
    </row>
    <row r="1740" spans="6:16" x14ac:dyDescent="0.25">
      <c r="F1740" s="36"/>
      <c r="G1740" s="39" t="str">
        <f t="shared" si="104"/>
        <v/>
      </c>
      <c r="I1740" s="36"/>
      <c r="J1740" s="39" t="str">
        <f t="shared" si="105"/>
        <v/>
      </c>
      <c r="L1740" s="36"/>
      <c r="M1740" s="39" t="str">
        <f t="shared" si="106"/>
        <v/>
      </c>
      <c r="O1740" s="36"/>
      <c r="P1740" s="39" t="str">
        <f t="shared" si="107"/>
        <v/>
      </c>
    </row>
    <row r="1741" spans="6:16" x14ac:dyDescent="0.25">
      <c r="F1741" s="36"/>
      <c r="G1741" s="39" t="str">
        <f t="shared" si="104"/>
        <v/>
      </c>
      <c r="I1741" s="36"/>
      <c r="J1741" s="39" t="str">
        <f t="shared" si="105"/>
        <v/>
      </c>
      <c r="L1741" s="36"/>
      <c r="M1741" s="39" t="str">
        <f t="shared" si="106"/>
        <v/>
      </c>
      <c r="O1741" s="36"/>
      <c r="P1741" s="39" t="str">
        <f t="shared" si="107"/>
        <v/>
      </c>
    </row>
    <row r="1742" spans="6:16" x14ac:dyDescent="0.25">
      <c r="F1742" s="36"/>
      <c r="G1742" s="39" t="str">
        <f t="shared" si="104"/>
        <v/>
      </c>
      <c r="I1742" s="36"/>
      <c r="J1742" s="39" t="str">
        <f t="shared" si="105"/>
        <v/>
      </c>
      <c r="L1742" s="36"/>
      <c r="M1742" s="39" t="str">
        <f t="shared" si="106"/>
        <v/>
      </c>
      <c r="O1742" s="36"/>
      <c r="P1742" s="39" t="str">
        <f t="shared" si="107"/>
        <v/>
      </c>
    </row>
    <row r="1743" spans="6:16" x14ac:dyDescent="0.25">
      <c r="F1743" s="36"/>
      <c r="G1743" s="39" t="str">
        <f t="shared" ref="G1743:G1806" si="108">IF(F1743="","",F1743*0.04)</f>
        <v/>
      </c>
      <c r="I1743" s="36"/>
      <c r="J1743" s="39" t="str">
        <f t="shared" ref="J1743:J1806" si="109">IF(I1743="","",I1743*0.04)</f>
        <v/>
      </c>
      <c r="L1743" s="36"/>
      <c r="M1743" s="39" t="str">
        <f t="shared" ref="M1743:M1806" si="110">IF(L1743="","",L1743*0.04)</f>
        <v/>
      </c>
      <c r="O1743" s="36"/>
      <c r="P1743" s="39" t="str">
        <f t="shared" ref="P1743:P1806" si="111">IF(O1743="","",O1743*0.04)</f>
        <v/>
      </c>
    </row>
    <row r="1744" spans="6:16" x14ac:dyDescent="0.25">
      <c r="F1744" s="36"/>
      <c r="G1744" s="39" t="str">
        <f t="shared" si="108"/>
        <v/>
      </c>
      <c r="I1744" s="36"/>
      <c r="J1744" s="39" t="str">
        <f t="shared" si="109"/>
        <v/>
      </c>
      <c r="L1744" s="36"/>
      <c r="M1744" s="39" t="str">
        <f t="shared" si="110"/>
        <v/>
      </c>
      <c r="O1744" s="36"/>
      <c r="P1744" s="39" t="str">
        <f t="shared" si="111"/>
        <v/>
      </c>
    </row>
    <row r="1745" spans="6:16" x14ac:dyDescent="0.25">
      <c r="F1745" s="36"/>
      <c r="G1745" s="39" t="str">
        <f t="shared" si="108"/>
        <v/>
      </c>
      <c r="I1745" s="36"/>
      <c r="J1745" s="39" t="str">
        <f t="shared" si="109"/>
        <v/>
      </c>
      <c r="L1745" s="36"/>
      <c r="M1745" s="39" t="str">
        <f t="shared" si="110"/>
        <v/>
      </c>
      <c r="O1745" s="36"/>
      <c r="P1745" s="39" t="str">
        <f t="shared" si="111"/>
        <v/>
      </c>
    </row>
    <row r="1746" spans="6:16" x14ac:dyDescent="0.25">
      <c r="F1746" s="36"/>
      <c r="G1746" s="39" t="str">
        <f t="shared" si="108"/>
        <v/>
      </c>
      <c r="I1746" s="36"/>
      <c r="J1746" s="39" t="str">
        <f t="shared" si="109"/>
        <v/>
      </c>
      <c r="L1746" s="36"/>
      <c r="M1746" s="39" t="str">
        <f t="shared" si="110"/>
        <v/>
      </c>
      <c r="O1746" s="36"/>
      <c r="P1746" s="39" t="str">
        <f t="shared" si="111"/>
        <v/>
      </c>
    </row>
    <row r="1747" spans="6:16" x14ac:dyDescent="0.25">
      <c r="F1747" s="36"/>
      <c r="G1747" s="39" t="str">
        <f t="shared" si="108"/>
        <v/>
      </c>
      <c r="I1747" s="36"/>
      <c r="J1747" s="39" t="str">
        <f t="shared" si="109"/>
        <v/>
      </c>
      <c r="L1747" s="36"/>
      <c r="M1747" s="39" t="str">
        <f t="shared" si="110"/>
        <v/>
      </c>
      <c r="O1747" s="36"/>
      <c r="P1747" s="39" t="str">
        <f t="shared" si="111"/>
        <v/>
      </c>
    </row>
    <row r="1748" spans="6:16" x14ac:dyDescent="0.25">
      <c r="F1748" s="36"/>
      <c r="G1748" s="39" t="str">
        <f t="shared" si="108"/>
        <v/>
      </c>
      <c r="I1748" s="36"/>
      <c r="J1748" s="39" t="str">
        <f t="shared" si="109"/>
        <v/>
      </c>
      <c r="L1748" s="36"/>
      <c r="M1748" s="39" t="str">
        <f t="shared" si="110"/>
        <v/>
      </c>
      <c r="O1748" s="36"/>
      <c r="P1748" s="39" t="str">
        <f t="shared" si="111"/>
        <v/>
      </c>
    </row>
    <row r="1749" spans="6:16" x14ac:dyDescent="0.25">
      <c r="F1749" s="36"/>
      <c r="G1749" s="39" t="str">
        <f t="shared" si="108"/>
        <v/>
      </c>
      <c r="I1749" s="36"/>
      <c r="J1749" s="39" t="str">
        <f t="shared" si="109"/>
        <v/>
      </c>
      <c r="L1749" s="36"/>
      <c r="M1749" s="39" t="str">
        <f t="shared" si="110"/>
        <v/>
      </c>
      <c r="O1749" s="36"/>
      <c r="P1749" s="39" t="str">
        <f t="shared" si="111"/>
        <v/>
      </c>
    </row>
    <row r="1750" spans="6:16" x14ac:dyDescent="0.25">
      <c r="F1750" s="36"/>
      <c r="G1750" s="39" t="str">
        <f t="shared" si="108"/>
        <v/>
      </c>
      <c r="I1750" s="36"/>
      <c r="J1750" s="39" t="str">
        <f t="shared" si="109"/>
        <v/>
      </c>
      <c r="L1750" s="36"/>
      <c r="M1750" s="39" t="str">
        <f t="shared" si="110"/>
        <v/>
      </c>
      <c r="O1750" s="36"/>
      <c r="P1750" s="39" t="str">
        <f t="shared" si="111"/>
        <v/>
      </c>
    </row>
    <row r="1751" spans="6:16" x14ac:dyDescent="0.25">
      <c r="F1751" s="36"/>
      <c r="G1751" s="39" t="str">
        <f t="shared" si="108"/>
        <v/>
      </c>
      <c r="I1751" s="36"/>
      <c r="J1751" s="39" t="str">
        <f t="shared" si="109"/>
        <v/>
      </c>
      <c r="L1751" s="36"/>
      <c r="M1751" s="39" t="str">
        <f t="shared" si="110"/>
        <v/>
      </c>
      <c r="O1751" s="36"/>
      <c r="P1751" s="39" t="str">
        <f t="shared" si="111"/>
        <v/>
      </c>
    </row>
    <row r="1752" spans="6:16" x14ac:dyDescent="0.25">
      <c r="F1752" s="36"/>
      <c r="G1752" s="39" t="str">
        <f t="shared" si="108"/>
        <v/>
      </c>
      <c r="I1752" s="36"/>
      <c r="J1752" s="39" t="str">
        <f t="shared" si="109"/>
        <v/>
      </c>
      <c r="L1752" s="36"/>
      <c r="M1752" s="39" t="str">
        <f t="shared" si="110"/>
        <v/>
      </c>
      <c r="O1752" s="36"/>
      <c r="P1752" s="39" t="str">
        <f t="shared" si="111"/>
        <v/>
      </c>
    </row>
    <row r="1753" spans="6:16" x14ac:dyDescent="0.25">
      <c r="F1753" s="36"/>
      <c r="G1753" s="39" t="str">
        <f t="shared" si="108"/>
        <v/>
      </c>
      <c r="I1753" s="36"/>
      <c r="J1753" s="39" t="str">
        <f t="shared" si="109"/>
        <v/>
      </c>
      <c r="L1753" s="36"/>
      <c r="M1753" s="39" t="str">
        <f t="shared" si="110"/>
        <v/>
      </c>
      <c r="O1753" s="36"/>
      <c r="P1753" s="39" t="str">
        <f t="shared" si="111"/>
        <v/>
      </c>
    </row>
    <row r="1754" spans="6:16" x14ac:dyDescent="0.25">
      <c r="F1754" s="36"/>
      <c r="G1754" s="39" t="str">
        <f t="shared" si="108"/>
        <v/>
      </c>
      <c r="I1754" s="36"/>
      <c r="J1754" s="39" t="str">
        <f t="shared" si="109"/>
        <v/>
      </c>
      <c r="L1754" s="36"/>
      <c r="M1754" s="39" t="str">
        <f t="shared" si="110"/>
        <v/>
      </c>
      <c r="O1754" s="36"/>
      <c r="P1754" s="39" t="str">
        <f t="shared" si="111"/>
        <v/>
      </c>
    </row>
    <row r="1755" spans="6:16" x14ac:dyDescent="0.25">
      <c r="F1755" s="36"/>
      <c r="G1755" s="39" t="str">
        <f t="shared" si="108"/>
        <v/>
      </c>
      <c r="I1755" s="36"/>
      <c r="J1755" s="39" t="str">
        <f t="shared" si="109"/>
        <v/>
      </c>
      <c r="L1755" s="36"/>
      <c r="M1755" s="39" t="str">
        <f t="shared" si="110"/>
        <v/>
      </c>
      <c r="O1755" s="36"/>
      <c r="P1755" s="39" t="str">
        <f t="shared" si="111"/>
        <v/>
      </c>
    </row>
    <row r="1756" spans="6:16" x14ac:dyDescent="0.25">
      <c r="F1756" s="36"/>
      <c r="G1756" s="39" t="str">
        <f t="shared" si="108"/>
        <v/>
      </c>
      <c r="I1756" s="36"/>
      <c r="J1756" s="39" t="str">
        <f t="shared" si="109"/>
        <v/>
      </c>
      <c r="L1756" s="36"/>
      <c r="M1756" s="39" t="str">
        <f t="shared" si="110"/>
        <v/>
      </c>
      <c r="O1756" s="36"/>
      <c r="P1756" s="39" t="str">
        <f t="shared" si="111"/>
        <v/>
      </c>
    </row>
    <row r="1757" spans="6:16" x14ac:dyDescent="0.25">
      <c r="F1757" s="36"/>
      <c r="G1757" s="39" t="str">
        <f t="shared" si="108"/>
        <v/>
      </c>
      <c r="I1757" s="36"/>
      <c r="J1757" s="39" t="str">
        <f t="shared" si="109"/>
        <v/>
      </c>
      <c r="L1757" s="36"/>
      <c r="M1757" s="39" t="str">
        <f t="shared" si="110"/>
        <v/>
      </c>
      <c r="O1757" s="36"/>
      <c r="P1757" s="39" t="str">
        <f t="shared" si="111"/>
        <v/>
      </c>
    </row>
    <row r="1758" spans="6:16" x14ac:dyDescent="0.25">
      <c r="F1758" s="36"/>
      <c r="G1758" s="39" t="str">
        <f t="shared" si="108"/>
        <v/>
      </c>
      <c r="I1758" s="36"/>
      <c r="J1758" s="39" t="str">
        <f t="shared" si="109"/>
        <v/>
      </c>
      <c r="L1758" s="36"/>
      <c r="M1758" s="39" t="str">
        <f t="shared" si="110"/>
        <v/>
      </c>
      <c r="O1758" s="36"/>
      <c r="P1758" s="39" t="str">
        <f t="shared" si="111"/>
        <v/>
      </c>
    </row>
    <row r="1759" spans="6:16" x14ac:dyDescent="0.25">
      <c r="F1759" s="36"/>
      <c r="G1759" s="39" t="str">
        <f t="shared" si="108"/>
        <v/>
      </c>
      <c r="I1759" s="36"/>
      <c r="J1759" s="39" t="str">
        <f t="shared" si="109"/>
        <v/>
      </c>
      <c r="L1759" s="36"/>
      <c r="M1759" s="39" t="str">
        <f t="shared" si="110"/>
        <v/>
      </c>
      <c r="O1759" s="36"/>
      <c r="P1759" s="39" t="str">
        <f t="shared" si="111"/>
        <v/>
      </c>
    </row>
    <row r="1760" spans="6:16" x14ac:dyDescent="0.25">
      <c r="F1760" s="36"/>
      <c r="G1760" s="39" t="str">
        <f t="shared" si="108"/>
        <v/>
      </c>
      <c r="I1760" s="36"/>
      <c r="J1760" s="39" t="str">
        <f t="shared" si="109"/>
        <v/>
      </c>
      <c r="L1760" s="36"/>
      <c r="M1760" s="39" t="str">
        <f t="shared" si="110"/>
        <v/>
      </c>
      <c r="O1760" s="36"/>
      <c r="P1760" s="39" t="str">
        <f t="shared" si="111"/>
        <v/>
      </c>
    </row>
    <row r="1761" spans="6:16" x14ac:dyDescent="0.25">
      <c r="F1761" s="36"/>
      <c r="G1761" s="39" t="str">
        <f t="shared" si="108"/>
        <v/>
      </c>
      <c r="I1761" s="36"/>
      <c r="J1761" s="39" t="str">
        <f t="shared" si="109"/>
        <v/>
      </c>
      <c r="L1761" s="36"/>
      <c r="M1761" s="39" t="str">
        <f t="shared" si="110"/>
        <v/>
      </c>
      <c r="O1761" s="36"/>
      <c r="P1761" s="39" t="str">
        <f t="shared" si="111"/>
        <v/>
      </c>
    </row>
    <row r="1762" spans="6:16" x14ac:dyDescent="0.25">
      <c r="F1762" s="36"/>
      <c r="G1762" s="39" t="str">
        <f t="shared" si="108"/>
        <v/>
      </c>
      <c r="I1762" s="36"/>
      <c r="J1762" s="39" t="str">
        <f t="shared" si="109"/>
        <v/>
      </c>
      <c r="L1762" s="36"/>
      <c r="M1762" s="39" t="str">
        <f t="shared" si="110"/>
        <v/>
      </c>
      <c r="O1762" s="36"/>
      <c r="P1762" s="39" t="str">
        <f t="shared" si="111"/>
        <v/>
      </c>
    </row>
    <row r="1763" spans="6:16" x14ac:dyDescent="0.25">
      <c r="F1763" s="36"/>
      <c r="G1763" s="39" t="str">
        <f t="shared" si="108"/>
        <v/>
      </c>
      <c r="I1763" s="36"/>
      <c r="J1763" s="39" t="str">
        <f t="shared" si="109"/>
        <v/>
      </c>
      <c r="L1763" s="36"/>
      <c r="M1763" s="39" t="str">
        <f t="shared" si="110"/>
        <v/>
      </c>
      <c r="O1763" s="36"/>
      <c r="P1763" s="39" t="str">
        <f t="shared" si="111"/>
        <v/>
      </c>
    </row>
    <row r="1764" spans="6:16" x14ac:dyDescent="0.25">
      <c r="F1764" s="36"/>
      <c r="G1764" s="39" t="str">
        <f t="shared" si="108"/>
        <v/>
      </c>
      <c r="I1764" s="36"/>
      <c r="J1764" s="39" t="str">
        <f t="shared" si="109"/>
        <v/>
      </c>
      <c r="L1764" s="36"/>
      <c r="M1764" s="39" t="str">
        <f t="shared" si="110"/>
        <v/>
      </c>
      <c r="O1764" s="36"/>
      <c r="P1764" s="39" t="str">
        <f t="shared" si="111"/>
        <v/>
      </c>
    </row>
    <row r="1765" spans="6:16" x14ac:dyDescent="0.25">
      <c r="F1765" s="36"/>
      <c r="G1765" s="39" t="str">
        <f t="shared" si="108"/>
        <v/>
      </c>
      <c r="I1765" s="36"/>
      <c r="J1765" s="39" t="str">
        <f t="shared" si="109"/>
        <v/>
      </c>
      <c r="L1765" s="36"/>
      <c r="M1765" s="39" t="str">
        <f t="shared" si="110"/>
        <v/>
      </c>
      <c r="O1765" s="36"/>
      <c r="P1765" s="39" t="str">
        <f t="shared" si="111"/>
        <v/>
      </c>
    </row>
    <row r="1766" spans="6:16" x14ac:dyDescent="0.25">
      <c r="F1766" s="36"/>
      <c r="G1766" s="39" t="str">
        <f t="shared" si="108"/>
        <v/>
      </c>
      <c r="I1766" s="36"/>
      <c r="J1766" s="39" t="str">
        <f t="shared" si="109"/>
        <v/>
      </c>
      <c r="L1766" s="36"/>
      <c r="M1766" s="39" t="str">
        <f t="shared" si="110"/>
        <v/>
      </c>
      <c r="O1766" s="36"/>
      <c r="P1766" s="39" t="str">
        <f t="shared" si="111"/>
        <v/>
      </c>
    </row>
    <row r="1767" spans="6:16" x14ac:dyDescent="0.25">
      <c r="F1767" s="36"/>
      <c r="G1767" s="39" t="str">
        <f t="shared" si="108"/>
        <v/>
      </c>
      <c r="I1767" s="36"/>
      <c r="J1767" s="39" t="str">
        <f t="shared" si="109"/>
        <v/>
      </c>
      <c r="L1767" s="36"/>
      <c r="M1767" s="39" t="str">
        <f t="shared" si="110"/>
        <v/>
      </c>
      <c r="O1767" s="36"/>
      <c r="P1767" s="39" t="str">
        <f t="shared" si="111"/>
        <v/>
      </c>
    </row>
    <row r="1768" spans="6:16" x14ac:dyDescent="0.25">
      <c r="F1768" s="36"/>
      <c r="G1768" s="39" t="str">
        <f t="shared" si="108"/>
        <v/>
      </c>
      <c r="I1768" s="36"/>
      <c r="J1768" s="39" t="str">
        <f t="shared" si="109"/>
        <v/>
      </c>
      <c r="L1768" s="36"/>
      <c r="M1768" s="39" t="str">
        <f t="shared" si="110"/>
        <v/>
      </c>
      <c r="O1768" s="36"/>
      <c r="P1768" s="39" t="str">
        <f t="shared" si="111"/>
        <v/>
      </c>
    </row>
    <row r="1769" spans="6:16" x14ac:dyDescent="0.25">
      <c r="F1769" s="36"/>
      <c r="G1769" s="39" t="str">
        <f t="shared" si="108"/>
        <v/>
      </c>
      <c r="I1769" s="36"/>
      <c r="J1769" s="39" t="str">
        <f t="shared" si="109"/>
        <v/>
      </c>
      <c r="L1769" s="36"/>
      <c r="M1769" s="39" t="str">
        <f t="shared" si="110"/>
        <v/>
      </c>
      <c r="O1769" s="36"/>
      <c r="P1769" s="39" t="str">
        <f t="shared" si="111"/>
        <v/>
      </c>
    </row>
    <row r="1770" spans="6:16" x14ac:dyDescent="0.25">
      <c r="F1770" s="36"/>
      <c r="G1770" s="39" t="str">
        <f t="shared" si="108"/>
        <v/>
      </c>
      <c r="I1770" s="36"/>
      <c r="J1770" s="39" t="str">
        <f t="shared" si="109"/>
        <v/>
      </c>
      <c r="L1770" s="36"/>
      <c r="M1770" s="39" t="str">
        <f t="shared" si="110"/>
        <v/>
      </c>
      <c r="O1770" s="36"/>
      <c r="P1770" s="39" t="str">
        <f t="shared" si="111"/>
        <v/>
      </c>
    </row>
    <row r="1771" spans="6:16" x14ac:dyDescent="0.25">
      <c r="F1771" s="36"/>
      <c r="G1771" s="39" t="str">
        <f t="shared" si="108"/>
        <v/>
      </c>
      <c r="I1771" s="36"/>
      <c r="J1771" s="39" t="str">
        <f t="shared" si="109"/>
        <v/>
      </c>
      <c r="L1771" s="36"/>
      <c r="M1771" s="39" t="str">
        <f t="shared" si="110"/>
        <v/>
      </c>
      <c r="O1771" s="36"/>
      <c r="P1771" s="39" t="str">
        <f t="shared" si="111"/>
        <v/>
      </c>
    </row>
    <row r="1772" spans="6:16" x14ac:dyDescent="0.25">
      <c r="F1772" s="36"/>
      <c r="G1772" s="39" t="str">
        <f t="shared" si="108"/>
        <v/>
      </c>
      <c r="I1772" s="36"/>
      <c r="J1772" s="39" t="str">
        <f t="shared" si="109"/>
        <v/>
      </c>
      <c r="L1772" s="36"/>
      <c r="M1772" s="39" t="str">
        <f t="shared" si="110"/>
        <v/>
      </c>
      <c r="O1772" s="36"/>
      <c r="P1772" s="39" t="str">
        <f t="shared" si="111"/>
        <v/>
      </c>
    </row>
    <row r="1773" spans="6:16" x14ac:dyDescent="0.25">
      <c r="F1773" s="36"/>
      <c r="G1773" s="39" t="str">
        <f t="shared" si="108"/>
        <v/>
      </c>
      <c r="I1773" s="36"/>
      <c r="J1773" s="39" t="str">
        <f t="shared" si="109"/>
        <v/>
      </c>
      <c r="L1773" s="36"/>
      <c r="M1773" s="39" t="str">
        <f t="shared" si="110"/>
        <v/>
      </c>
      <c r="O1773" s="36"/>
      <c r="P1773" s="39" t="str">
        <f t="shared" si="111"/>
        <v/>
      </c>
    </row>
    <row r="1774" spans="6:16" x14ac:dyDescent="0.25">
      <c r="F1774" s="36"/>
      <c r="G1774" s="39" t="str">
        <f t="shared" si="108"/>
        <v/>
      </c>
      <c r="I1774" s="36"/>
      <c r="J1774" s="39" t="str">
        <f t="shared" si="109"/>
        <v/>
      </c>
      <c r="L1774" s="36"/>
      <c r="M1774" s="39" t="str">
        <f t="shared" si="110"/>
        <v/>
      </c>
      <c r="O1774" s="36"/>
      <c r="P1774" s="39" t="str">
        <f t="shared" si="111"/>
        <v/>
      </c>
    </row>
    <row r="1775" spans="6:16" x14ac:dyDescent="0.25">
      <c r="F1775" s="36"/>
      <c r="G1775" s="39" t="str">
        <f t="shared" si="108"/>
        <v/>
      </c>
      <c r="I1775" s="36"/>
      <c r="J1775" s="39" t="str">
        <f t="shared" si="109"/>
        <v/>
      </c>
      <c r="L1775" s="36"/>
      <c r="M1775" s="39" t="str">
        <f t="shared" si="110"/>
        <v/>
      </c>
      <c r="O1775" s="36"/>
      <c r="P1775" s="39" t="str">
        <f t="shared" si="111"/>
        <v/>
      </c>
    </row>
    <row r="1776" spans="6:16" x14ac:dyDescent="0.25">
      <c r="F1776" s="36"/>
      <c r="G1776" s="39" t="str">
        <f t="shared" si="108"/>
        <v/>
      </c>
      <c r="I1776" s="36"/>
      <c r="J1776" s="39" t="str">
        <f t="shared" si="109"/>
        <v/>
      </c>
      <c r="L1776" s="36"/>
      <c r="M1776" s="39" t="str">
        <f t="shared" si="110"/>
        <v/>
      </c>
      <c r="O1776" s="36"/>
      <c r="P1776" s="39" t="str">
        <f t="shared" si="111"/>
        <v/>
      </c>
    </row>
    <row r="1777" spans="6:16" x14ac:dyDescent="0.25">
      <c r="F1777" s="36"/>
      <c r="G1777" s="39" t="str">
        <f t="shared" si="108"/>
        <v/>
      </c>
      <c r="I1777" s="36"/>
      <c r="J1777" s="39" t="str">
        <f t="shared" si="109"/>
        <v/>
      </c>
      <c r="L1777" s="36"/>
      <c r="M1777" s="39" t="str">
        <f t="shared" si="110"/>
        <v/>
      </c>
      <c r="O1777" s="36"/>
      <c r="P1777" s="39" t="str">
        <f t="shared" si="111"/>
        <v/>
      </c>
    </row>
    <row r="1778" spans="6:16" x14ac:dyDescent="0.25">
      <c r="F1778" s="36"/>
      <c r="G1778" s="39" t="str">
        <f t="shared" si="108"/>
        <v/>
      </c>
      <c r="I1778" s="36"/>
      <c r="J1778" s="39" t="str">
        <f t="shared" si="109"/>
        <v/>
      </c>
      <c r="L1778" s="36"/>
      <c r="M1778" s="39" t="str">
        <f t="shared" si="110"/>
        <v/>
      </c>
      <c r="O1778" s="36"/>
      <c r="P1778" s="39" t="str">
        <f t="shared" si="111"/>
        <v/>
      </c>
    </row>
    <row r="1779" spans="6:16" x14ac:dyDescent="0.25">
      <c r="F1779" s="36"/>
      <c r="G1779" s="39" t="str">
        <f t="shared" si="108"/>
        <v/>
      </c>
      <c r="I1779" s="36"/>
      <c r="J1779" s="39" t="str">
        <f t="shared" si="109"/>
        <v/>
      </c>
      <c r="L1779" s="36"/>
      <c r="M1779" s="39" t="str">
        <f t="shared" si="110"/>
        <v/>
      </c>
      <c r="O1779" s="36"/>
      <c r="P1779" s="39" t="str">
        <f t="shared" si="111"/>
        <v/>
      </c>
    </row>
    <row r="1780" spans="6:16" x14ac:dyDescent="0.25">
      <c r="F1780" s="36"/>
      <c r="G1780" s="39" t="str">
        <f t="shared" si="108"/>
        <v/>
      </c>
      <c r="I1780" s="36"/>
      <c r="J1780" s="39" t="str">
        <f t="shared" si="109"/>
        <v/>
      </c>
      <c r="L1780" s="36"/>
      <c r="M1780" s="39" t="str">
        <f t="shared" si="110"/>
        <v/>
      </c>
      <c r="O1780" s="36"/>
      <c r="P1780" s="39" t="str">
        <f t="shared" si="111"/>
        <v/>
      </c>
    </row>
    <row r="1781" spans="6:16" x14ac:dyDescent="0.25">
      <c r="F1781" s="36"/>
      <c r="G1781" s="39" t="str">
        <f t="shared" si="108"/>
        <v/>
      </c>
      <c r="I1781" s="36"/>
      <c r="J1781" s="39" t="str">
        <f t="shared" si="109"/>
        <v/>
      </c>
      <c r="L1781" s="36"/>
      <c r="M1781" s="39" t="str">
        <f t="shared" si="110"/>
        <v/>
      </c>
      <c r="O1781" s="36"/>
      <c r="P1781" s="39" t="str">
        <f t="shared" si="111"/>
        <v/>
      </c>
    </row>
    <row r="1782" spans="6:16" x14ac:dyDescent="0.25">
      <c r="F1782" s="36"/>
      <c r="G1782" s="39" t="str">
        <f t="shared" si="108"/>
        <v/>
      </c>
      <c r="I1782" s="36"/>
      <c r="J1782" s="39" t="str">
        <f t="shared" si="109"/>
        <v/>
      </c>
      <c r="L1782" s="36"/>
      <c r="M1782" s="39" t="str">
        <f t="shared" si="110"/>
        <v/>
      </c>
      <c r="O1782" s="36"/>
      <c r="P1782" s="39" t="str">
        <f t="shared" si="111"/>
        <v/>
      </c>
    </row>
    <row r="1783" spans="6:16" x14ac:dyDescent="0.25">
      <c r="F1783" s="36"/>
      <c r="G1783" s="39" t="str">
        <f t="shared" si="108"/>
        <v/>
      </c>
      <c r="I1783" s="36"/>
      <c r="J1783" s="39" t="str">
        <f t="shared" si="109"/>
        <v/>
      </c>
      <c r="L1783" s="36"/>
      <c r="M1783" s="39" t="str">
        <f t="shared" si="110"/>
        <v/>
      </c>
      <c r="O1783" s="36"/>
      <c r="P1783" s="39" t="str">
        <f t="shared" si="111"/>
        <v/>
      </c>
    </row>
    <row r="1784" spans="6:16" x14ac:dyDescent="0.25">
      <c r="F1784" s="36"/>
      <c r="G1784" s="39" t="str">
        <f t="shared" si="108"/>
        <v/>
      </c>
      <c r="I1784" s="36"/>
      <c r="J1784" s="39" t="str">
        <f t="shared" si="109"/>
        <v/>
      </c>
      <c r="L1784" s="36"/>
      <c r="M1784" s="39" t="str">
        <f t="shared" si="110"/>
        <v/>
      </c>
      <c r="O1784" s="36"/>
      <c r="P1784" s="39" t="str">
        <f t="shared" si="111"/>
        <v/>
      </c>
    </row>
    <row r="1785" spans="6:16" x14ac:dyDescent="0.25">
      <c r="F1785" s="36"/>
      <c r="G1785" s="39" t="str">
        <f t="shared" si="108"/>
        <v/>
      </c>
      <c r="I1785" s="36"/>
      <c r="J1785" s="39" t="str">
        <f t="shared" si="109"/>
        <v/>
      </c>
      <c r="L1785" s="36"/>
      <c r="M1785" s="39" t="str">
        <f t="shared" si="110"/>
        <v/>
      </c>
      <c r="O1785" s="36"/>
      <c r="P1785" s="39" t="str">
        <f t="shared" si="111"/>
        <v/>
      </c>
    </row>
    <row r="1786" spans="6:16" x14ac:dyDescent="0.25">
      <c r="F1786" s="36"/>
      <c r="G1786" s="39" t="str">
        <f t="shared" si="108"/>
        <v/>
      </c>
      <c r="I1786" s="36"/>
      <c r="J1786" s="39" t="str">
        <f t="shared" si="109"/>
        <v/>
      </c>
      <c r="L1786" s="36"/>
      <c r="M1786" s="39" t="str">
        <f t="shared" si="110"/>
        <v/>
      </c>
      <c r="O1786" s="36"/>
      <c r="P1786" s="39" t="str">
        <f t="shared" si="111"/>
        <v/>
      </c>
    </row>
    <row r="1787" spans="6:16" x14ac:dyDescent="0.25">
      <c r="F1787" s="36"/>
      <c r="G1787" s="39" t="str">
        <f t="shared" si="108"/>
        <v/>
      </c>
      <c r="I1787" s="36"/>
      <c r="J1787" s="39" t="str">
        <f t="shared" si="109"/>
        <v/>
      </c>
      <c r="L1787" s="36"/>
      <c r="M1787" s="39" t="str">
        <f t="shared" si="110"/>
        <v/>
      </c>
      <c r="O1787" s="36"/>
      <c r="P1787" s="39" t="str">
        <f t="shared" si="111"/>
        <v/>
      </c>
    </row>
    <row r="1788" spans="6:16" x14ac:dyDescent="0.25">
      <c r="F1788" s="36"/>
      <c r="G1788" s="39" t="str">
        <f t="shared" si="108"/>
        <v/>
      </c>
      <c r="I1788" s="36"/>
      <c r="J1788" s="39" t="str">
        <f t="shared" si="109"/>
        <v/>
      </c>
      <c r="L1788" s="36"/>
      <c r="M1788" s="39" t="str">
        <f t="shared" si="110"/>
        <v/>
      </c>
      <c r="O1788" s="36"/>
      <c r="P1788" s="39" t="str">
        <f t="shared" si="111"/>
        <v/>
      </c>
    </row>
    <row r="1789" spans="6:16" x14ac:dyDescent="0.25">
      <c r="F1789" s="36"/>
      <c r="G1789" s="39" t="str">
        <f t="shared" si="108"/>
        <v/>
      </c>
      <c r="I1789" s="36"/>
      <c r="J1789" s="39" t="str">
        <f t="shared" si="109"/>
        <v/>
      </c>
      <c r="L1789" s="36"/>
      <c r="M1789" s="39" t="str">
        <f t="shared" si="110"/>
        <v/>
      </c>
      <c r="O1789" s="36"/>
      <c r="P1789" s="39" t="str">
        <f t="shared" si="111"/>
        <v/>
      </c>
    </row>
    <row r="1790" spans="6:16" x14ac:dyDescent="0.25">
      <c r="F1790" s="36"/>
      <c r="G1790" s="39" t="str">
        <f t="shared" si="108"/>
        <v/>
      </c>
      <c r="I1790" s="36"/>
      <c r="J1790" s="39" t="str">
        <f t="shared" si="109"/>
        <v/>
      </c>
      <c r="L1790" s="36"/>
      <c r="M1790" s="39" t="str">
        <f t="shared" si="110"/>
        <v/>
      </c>
      <c r="O1790" s="36"/>
      <c r="P1790" s="39" t="str">
        <f t="shared" si="111"/>
        <v/>
      </c>
    </row>
    <row r="1791" spans="6:16" x14ac:dyDescent="0.25">
      <c r="F1791" s="36"/>
      <c r="G1791" s="39" t="str">
        <f t="shared" si="108"/>
        <v/>
      </c>
      <c r="I1791" s="36"/>
      <c r="J1791" s="39" t="str">
        <f t="shared" si="109"/>
        <v/>
      </c>
      <c r="L1791" s="36"/>
      <c r="M1791" s="39" t="str">
        <f t="shared" si="110"/>
        <v/>
      </c>
      <c r="O1791" s="36"/>
      <c r="P1791" s="39" t="str">
        <f t="shared" si="111"/>
        <v/>
      </c>
    </row>
    <row r="1792" spans="6:16" x14ac:dyDescent="0.25">
      <c r="F1792" s="36"/>
      <c r="G1792" s="39" t="str">
        <f t="shared" si="108"/>
        <v/>
      </c>
      <c r="I1792" s="36"/>
      <c r="J1792" s="39" t="str">
        <f t="shared" si="109"/>
        <v/>
      </c>
      <c r="L1792" s="36"/>
      <c r="M1792" s="39" t="str">
        <f t="shared" si="110"/>
        <v/>
      </c>
      <c r="O1792" s="36"/>
      <c r="P1792" s="39" t="str">
        <f t="shared" si="111"/>
        <v/>
      </c>
    </row>
    <row r="1793" spans="6:16" x14ac:dyDescent="0.25">
      <c r="F1793" s="36"/>
      <c r="G1793" s="39" t="str">
        <f t="shared" si="108"/>
        <v/>
      </c>
      <c r="I1793" s="36"/>
      <c r="J1793" s="39" t="str">
        <f t="shared" si="109"/>
        <v/>
      </c>
      <c r="L1793" s="36"/>
      <c r="M1793" s="39" t="str">
        <f t="shared" si="110"/>
        <v/>
      </c>
      <c r="O1793" s="36"/>
      <c r="P1793" s="39" t="str">
        <f t="shared" si="111"/>
        <v/>
      </c>
    </row>
    <row r="1794" spans="6:16" x14ac:dyDescent="0.25">
      <c r="F1794" s="36"/>
      <c r="G1794" s="39" t="str">
        <f t="shared" si="108"/>
        <v/>
      </c>
      <c r="I1794" s="36"/>
      <c r="J1794" s="39" t="str">
        <f t="shared" si="109"/>
        <v/>
      </c>
      <c r="L1794" s="36"/>
      <c r="M1794" s="39" t="str">
        <f t="shared" si="110"/>
        <v/>
      </c>
      <c r="O1794" s="36"/>
      <c r="P1794" s="39" t="str">
        <f t="shared" si="111"/>
        <v/>
      </c>
    </row>
    <row r="1795" spans="6:16" x14ac:dyDescent="0.25">
      <c r="F1795" s="36"/>
      <c r="G1795" s="39" t="str">
        <f t="shared" si="108"/>
        <v/>
      </c>
      <c r="I1795" s="36"/>
      <c r="J1795" s="39" t="str">
        <f t="shared" si="109"/>
        <v/>
      </c>
      <c r="L1795" s="36"/>
      <c r="M1795" s="39" t="str">
        <f t="shared" si="110"/>
        <v/>
      </c>
      <c r="O1795" s="36"/>
      <c r="P1795" s="39" t="str">
        <f t="shared" si="111"/>
        <v/>
      </c>
    </row>
    <row r="1796" spans="6:16" x14ac:dyDescent="0.25">
      <c r="F1796" s="36"/>
      <c r="G1796" s="39" t="str">
        <f t="shared" si="108"/>
        <v/>
      </c>
      <c r="I1796" s="36"/>
      <c r="J1796" s="39" t="str">
        <f t="shared" si="109"/>
        <v/>
      </c>
      <c r="L1796" s="36"/>
      <c r="M1796" s="39" t="str">
        <f t="shared" si="110"/>
        <v/>
      </c>
      <c r="O1796" s="36"/>
      <c r="P1796" s="39" t="str">
        <f t="shared" si="111"/>
        <v/>
      </c>
    </row>
    <row r="1797" spans="6:16" x14ac:dyDescent="0.25">
      <c r="F1797" s="36"/>
      <c r="G1797" s="39" t="str">
        <f t="shared" si="108"/>
        <v/>
      </c>
      <c r="I1797" s="36"/>
      <c r="J1797" s="39" t="str">
        <f t="shared" si="109"/>
        <v/>
      </c>
      <c r="L1797" s="36"/>
      <c r="M1797" s="39" t="str">
        <f t="shared" si="110"/>
        <v/>
      </c>
      <c r="O1797" s="36"/>
      <c r="P1797" s="39" t="str">
        <f t="shared" si="111"/>
        <v/>
      </c>
    </row>
    <row r="1798" spans="6:16" x14ac:dyDescent="0.25">
      <c r="F1798" s="36"/>
      <c r="G1798" s="39" t="str">
        <f t="shared" si="108"/>
        <v/>
      </c>
      <c r="I1798" s="36"/>
      <c r="J1798" s="39" t="str">
        <f t="shared" si="109"/>
        <v/>
      </c>
      <c r="L1798" s="36"/>
      <c r="M1798" s="39" t="str">
        <f t="shared" si="110"/>
        <v/>
      </c>
      <c r="O1798" s="36"/>
      <c r="P1798" s="39" t="str">
        <f t="shared" si="111"/>
        <v/>
      </c>
    </row>
    <row r="1799" spans="6:16" x14ac:dyDescent="0.25">
      <c r="F1799" s="36"/>
      <c r="G1799" s="39" t="str">
        <f t="shared" si="108"/>
        <v/>
      </c>
      <c r="I1799" s="36"/>
      <c r="J1799" s="39" t="str">
        <f t="shared" si="109"/>
        <v/>
      </c>
      <c r="L1799" s="36"/>
      <c r="M1799" s="39" t="str">
        <f t="shared" si="110"/>
        <v/>
      </c>
      <c r="O1799" s="36"/>
      <c r="P1799" s="39" t="str">
        <f t="shared" si="111"/>
        <v/>
      </c>
    </row>
    <row r="1800" spans="6:16" x14ac:dyDescent="0.25">
      <c r="F1800" s="36"/>
      <c r="G1800" s="39" t="str">
        <f t="shared" si="108"/>
        <v/>
      </c>
      <c r="I1800" s="36"/>
      <c r="J1800" s="39" t="str">
        <f t="shared" si="109"/>
        <v/>
      </c>
      <c r="L1800" s="36"/>
      <c r="M1800" s="39" t="str">
        <f t="shared" si="110"/>
        <v/>
      </c>
      <c r="O1800" s="36"/>
      <c r="P1800" s="39" t="str">
        <f t="shared" si="111"/>
        <v/>
      </c>
    </row>
    <row r="1801" spans="6:16" x14ac:dyDescent="0.25">
      <c r="F1801" s="36"/>
      <c r="G1801" s="39" t="str">
        <f t="shared" si="108"/>
        <v/>
      </c>
      <c r="I1801" s="36"/>
      <c r="J1801" s="39" t="str">
        <f t="shared" si="109"/>
        <v/>
      </c>
      <c r="L1801" s="36"/>
      <c r="M1801" s="39" t="str">
        <f t="shared" si="110"/>
        <v/>
      </c>
      <c r="O1801" s="36"/>
      <c r="P1801" s="39" t="str">
        <f t="shared" si="111"/>
        <v/>
      </c>
    </row>
    <row r="1802" spans="6:16" x14ac:dyDescent="0.25">
      <c r="F1802" s="36"/>
      <c r="G1802" s="39" t="str">
        <f t="shared" si="108"/>
        <v/>
      </c>
      <c r="I1802" s="36"/>
      <c r="J1802" s="39" t="str">
        <f t="shared" si="109"/>
        <v/>
      </c>
      <c r="L1802" s="36"/>
      <c r="M1802" s="39" t="str">
        <f t="shared" si="110"/>
        <v/>
      </c>
      <c r="O1802" s="36"/>
      <c r="P1802" s="39" t="str">
        <f t="shared" si="111"/>
        <v/>
      </c>
    </row>
    <row r="1803" spans="6:16" x14ac:dyDescent="0.25">
      <c r="F1803" s="36"/>
      <c r="G1803" s="39" t="str">
        <f t="shared" si="108"/>
        <v/>
      </c>
      <c r="I1803" s="36"/>
      <c r="J1803" s="39" t="str">
        <f t="shared" si="109"/>
        <v/>
      </c>
      <c r="L1803" s="36"/>
      <c r="M1803" s="39" t="str">
        <f t="shared" si="110"/>
        <v/>
      </c>
      <c r="O1803" s="36"/>
      <c r="P1803" s="39" t="str">
        <f t="shared" si="111"/>
        <v/>
      </c>
    </row>
    <row r="1804" spans="6:16" x14ac:dyDescent="0.25">
      <c r="F1804" s="36"/>
      <c r="G1804" s="39" t="str">
        <f t="shared" si="108"/>
        <v/>
      </c>
      <c r="I1804" s="36"/>
      <c r="J1804" s="39" t="str">
        <f t="shared" si="109"/>
        <v/>
      </c>
      <c r="L1804" s="36"/>
      <c r="M1804" s="39" t="str">
        <f t="shared" si="110"/>
        <v/>
      </c>
      <c r="O1804" s="36"/>
      <c r="P1804" s="39" t="str">
        <f t="shared" si="111"/>
        <v/>
      </c>
    </row>
    <row r="1805" spans="6:16" x14ac:dyDescent="0.25">
      <c r="F1805" s="36"/>
      <c r="G1805" s="39" t="str">
        <f t="shared" si="108"/>
        <v/>
      </c>
      <c r="I1805" s="36"/>
      <c r="J1805" s="39" t="str">
        <f t="shared" si="109"/>
        <v/>
      </c>
      <c r="L1805" s="36"/>
      <c r="M1805" s="39" t="str">
        <f t="shared" si="110"/>
        <v/>
      </c>
      <c r="O1805" s="36"/>
      <c r="P1805" s="39" t="str">
        <f t="shared" si="111"/>
        <v/>
      </c>
    </row>
    <row r="1806" spans="6:16" x14ac:dyDescent="0.25">
      <c r="F1806" s="36"/>
      <c r="G1806" s="39" t="str">
        <f t="shared" si="108"/>
        <v/>
      </c>
      <c r="I1806" s="36"/>
      <c r="J1806" s="39" t="str">
        <f t="shared" si="109"/>
        <v/>
      </c>
      <c r="L1806" s="36"/>
      <c r="M1806" s="39" t="str">
        <f t="shared" si="110"/>
        <v/>
      </c>
      <c r="O1806" s="36"/>
      <c r="P1806" s="39" t="str">
        <f t="shared" si="111"/>
        <v/>
      </c>
    </row>
    <row r="1807" spans="6:16" x14ac:dyDescent="0.25">
      <c r="F1807" s="36"/>
      <c r="G1807" s="39" t="str">
        <f t="shared" ref="G1807:G1870" si="112">IF(F1807="","",F1807*0.04)</f>
        <v/>
      </c>
      <c r="I1807" s="36"/>
      <c r="J1807" s="39" t="str">
        <f t="shared" ref="J1807:J1870" si="113">IF(I1807="","",I1807*0.04)</f>
        <v/>
      </c>
      <c r="L1807" s="36"/>
      <c r="M1807" s="39" t="str">
        <f t="shared" ref="M1807:M1870" si="114">IF(L1807="","",L1807*0.04)</f>
        <v/>
      </c>
      <c r="O1807" s="36"/>
      <c r="P1807" s="39" t="str">
        <f t="shared" ref="P1807:P1870" si="115">IF(O1807="","",O1807*0.04)</f>
        <v/>
      </c>
    </row>
    <row r="1808" spans="6:16" x14ac:dyDescent="0.25">
      <c r="F1808" s="36"/>
      <c r="G1808" s="39" t="str">
        <f t="shared" si="112"/>
        <v/>
      </c>
      <c r="I1808" s="36"/>
      <c r="J1808" s="39" t="str">
        <f t="shared" si="113"/>
        <v/>
      </c>
      <c r="L1808" s="36"/>
      <c r="M1808" s="39" t="str">
        <f t="shared" si="114"/>
        <v/>
      </c>
      <c r="O1808" s="36"/>
      <c r="P1808" s="39" t="str">
        <f t="shared" si="115"/>
        <v/>
      </c>
    </row>
    <row r="1809" spans="6:16" x14ac:dyDescent="0.25">
      <c r="F1809" s="36"/>
      <c r="G1809" s="39" t="str">
        <f t="shared" si="112"/>
        <v/>
      </c>
      <c r="I1809" s="36"/>
      <c r="J1809" s="39" t="str">
        <f t="shared" si="113"/>
        <v/>
      </c>
      <c r="L1809" s="36"/>
      <c r="M1809" s="39" t="str">
        <f t="shared" si="114"/>
        <v/>
      </c>
      <c r="O1809" s="36"/>
      <c r="P1809" s="39" t="str">
        <f t="shared" si="115"/>
        <v/>
      </c>
    </row>
    <row r="1810" spans="6:16" x14ac:dyDescent="0.25">
      <c r="F1810" s="36"/>
      <c r="G1810" s="39" t="str">
        <f t="shared" si="112"/>
        <v/>
      </c>
      <c r="I1810" s="36"/>
      <c r="J1810" s="39" t="str">
        <f t="shared" si="113"/>
        <v/>
      </c>
      <c r="L1810" s="36"/>
      <c r="M1810" s="39" t="str">
        <f t="shared" si="114"/>
        <v/>
      </c>
      <c r="O1810" s="36"/>
      <c r="P1810" s="39" t="str">
        <f t="shared" si="115"/>
        <v/>
      </c>
    </row>
    <row r="1811" spans="6:16" x14ac:dyDescent="0.25">
      <c r="F1811" s="36"/>
      <c r="G1811" s="39" t="str">
        <f t="shared" si="112"/>
        <v/>
      </c>
      <c r="I1811" s="36"/>
      <c r="J1811" s="39" t="str">
        <f t="shared" si="113"/>
        <v/>
      </c>
      <c r="L1811" s="36"/>
      <c r="M1811" s="39" t="str">
        <f t="shared" si="114"/>
        <v/>
      </c>
      <c r="O1811" s="36"/>
      <c r="P1811" s="39" t="str">
        <f t="shared" si="115"/>
        <v/>
      </c>
    </row>
    <row r="1812" spans="6:16" x14ac:dyDescent="0.25">
      <c r="F1812" s="36"/>
      <c r="G1812" s="39" t="str">
        <f t="shared" si="112"/>
        <v/>
      </c>
      <c r="I1812" s="36"/>
      <c r="J1812" s="39" t="str">
        <f t="shared" si="113"/>
        <v/>
      </c>
      <c r="L1812" s="36"/>
      <c r="M1812" s="39" t="str">
        <f t="shared" si="114"/>
        <v/>
      </c>
      <c r="O1812" s="36"/>
      <c r="P1812" s="39" t="str">
        <f t="shared" si="115"/>
        <v/>
      </c>
    </row>
    <row r="1813" spans="6:16" x14ac:dyDescent="0.25">
      <c r="F1813" s="36"/>
      <c r="G1813" s="39" t="str">
        <f t="shared" si="112"/>
        <v/>
      </c>
      <c r="I1813" s="36"/>
      <c r="J1813" s="39" t="str">
        <f t="shared" si="113"/>
        <v/>
      </c>
      <c r="L1813" s="36"/>
      <c r="M1813" s="39" t="str">
        <f t="shared" si="114"/>
        <v/>
      </c>
      <c r="O1813" s="36"/>
      <c r="P1813" s="39" t="str">
        <f t="shared" si="115"/>
        <v/>
      </c>
    </row>
    <row r="1814" spans="6:16" x14ac:dyDescent="0.25">
      <c r="F1814" s="36"/>
      <c r="G1814" s="39" t="str">
        <f t="shared" si="112"/>
        <v/>
      </c>
      <c r="I1814" s="36"/>
      <c r="J1814" s="39" t="str">
        <f t="shared" si="113"/>
        <v/>
      </c>
      <c r="L1814" s="36"/>
      <c r="M1814" s="39" t="str">
        <f t="shared" si="114"/>
        <v/>
      </c>
      <c r="O1814" s="36"/>
      <c r="P1814" s="39" t="str">
        <f t="shared" si="115"/>
        <v/>
      </c>
    </row>
    <row r="1815" spans="6:16" x14ac:dyDescent="0.25">
      <c r="F1815" s="36"/>
      <c r="G1815" s="39" t="str">
        <f t="shared" si="112"/>
        <v/>
      </c>
      <c r="I1815" s="36"/>
      <c r="J1815" s="39" t="str">
        <f t="shared" si="113"/>
        <v/>
      </c>
      <c r="L1815" s="36"/>
      <c r="M1815" s="39" t="str">
        <f t="shared" si="114"/>
        <v/>
      </c>
      <c r="O1815" s="36"/>
      <c r="P1815" s="39" t="str">
        <f t="shared" si="115"/>
        <v/>
      </c>
    </row>
    <row r="1816" spans="6:16" x14ac:dyDescent="0.25">
      <c r="F1816" s="36"/>
      <c r="G1816" s="39" t="str">
        <f t="shared" si="112"/>
        <v/>
      </c>
      <c r="I1816" s="36"/>
      <c r="J1816" s="39" t="str">
        <f t="shared" si="113"/>
        <v/>
      </c>
      <c r="L1816" s="36"/>
      <c r="M1816" s="39" t="str">
        <f t="shared" si="114"/>
        <v/>
      </c>
      <c r="O1816" s="36"/>
      <c r="P1816" s="39" t="str">
        <f t="shared" si="115"/>
        <v/>
      </c>
    </row>
    <row r="1817" spans="6:16" x14ac:dyDescent="0.25">
      <c r="F1817" s="36"/>
      <c r="G1817" s="39" t="str">
        <f t="shared" si="112"/>
        <v/>
      </c>
      <c r="I1817" s="36"/>
      <c r="J1817" s="39" t="str">
        <f t="shared" si="113"/>
        <v/>
      </c>
      <c r="L1817" s="36"/>
      <c r="M1817" s="39" t="str">
        <f t="shared" si="114"/>
        <v/>
      </c>
      <c r="O1817" s="36"/>
      <c r="P1817" s="39" t="str">
        <f t="shared" si="115"/>
        <v/>
      </c>
    </row>
    <row r="1818" spans="6:16" x14ac:dyDescent="0.25">
      <c r="F1818" s="36"/>
      <c r="G1818" s="39" t="str">
        <f t="shared" si="112"/>
        <v/>
      </c>
      <c r="I1818" s="36"/>
      <c r="J1818" s="39" t="str">
        <f t="shared" si="113"/>
        <v/>
      </c>
      <c r="L1818" s="36"/>
      <c r="M1818" s="39" t="str">
        <f t="shared" si="114"/>
        <v/>
      </c>
      <c r="O1818" s="36"/>
      <c r="P1818" s="39" t="str">
        <f t="shared" si="115"/>
        <v/>
      </c>
    </row>
    <row r="1819" spans="6:16" x14ac:dyDescent="0.25">
      <c r="F1819" s="36"/>
      <c r="G1819" s="39" t="str">
        <f t="shared" si="112"/>
        <v/>
      </c>
      <c r="I1819" s="36"/>
      <c r="J1819" s="39" t="str">
        <f t="shared" si="113"/>
        <v/>
      </c>
      <c r="L1819" s="36"/>
      <c r="M1819" s="39" t="str">
        <f t="shared" si="114"/>
        <v/>
      </c>
      <c r="O1819" s="36"/>
      <c r="P1819" s="39" t="str">
        <f t="shared" si="115"/>
        <v/>
      </c>
    </row>
    <row r="1820" spans="6:16" x14ac:dyDescent="0.25">
      <c r="F1820" s="36"/>
      <c r="G1820" s="39" t="str">
        <f t="shared" si="112"/>
        <v/>
      </c>
      <c r="I1820" s="36"/>
      <c r="J1820" s="39" t="str">
        <f t="shared" si="113"/>
        <v/>
      </c>
      <c r="L1820" s="36"/>
      <c r="M1820" s="39" t="str">
        <f t="shared" si="114"/>
        <v/>
      </c>
      <c r="O1820" s="36"/>
      <c r="P1820" s="39" t="str">
        <f t="shared" si="115"/>
        <v/>
      </c>
    </row>
    <row r="1821" spans="6:16" x14ac:dyDescent="0.25">
      <c r="F1821" s="36"/>
      <c r="G1821" s="39" t="str">
        <f t="shared" si="112"/>
        <v/>
      </c>
      <c r="I1821" s="36"/>
      <c r="J1821" s="39" t="str">
        <f t="shared" si="113"/>
        <v/>
      </c>
      <c r="L1821" s="36"/>
      <c r="M1821" s="39" t="str">
        <f t="shared" si="114"/>
        <v/>
      </c>
      <c r="O1821" s="36"/>
      <c r="P1821" s="39" t="str">
        <f t="shared" si="115"/>
        <v/>
      </c>
    </row>
    <row r="1822" spans="6:16" x14ac:dyDescent="0.25">
      <c r="F1822" s="36"/>
      <c r="G1822" s="39" t="str">
        <f t="shared" si="112"/>
        <v/>
      </c>
      <c r="I1822" s="36"/>
      <c r="J1822" s="39" t="str">
        <f t="shared" si="113"/>
        <v/>
      </c>
      <c r="L1822" s="36"/>
      <c r="M1822" s="39" t="str">
        <f t="shared" si="114"/>
        <v/>
      </c>
      <c r="O1822" s="36"/>
      <c r="P1822" s="39" t="str">
        <f t="shared" si="115"/>
        <v/>
      </c>
    </row>
    <row r="1823" spans="6:16" x14ac:dyDescent="0.25">
      <c r="F1823" s="36"/>
      <c r="G1823" s="39" t="str">
        <f t="shared" si="112"/>
        <v/>
      </c>
      <c r="I1823" s="36"/>
      <c r="J1823" s="39" t="str">
        <f t="shared" si="113"/>
        <v/>
      </c>
      <c r="L1823" s="36"/>
      <c r="M1823" s="39" t="str">
        <f t="shared" si="114"/>
        <v/>
      </c>
      <c r="O1823" s="36"/>
      <c r="P1823" s="39" t="str">
        <f t="shared" si="115"/>
        <v/>
      </c>
    </row>
    <row r="1824" spans="6:16" x14ac:dyDescent="0.25">
      <c r="F1824" s="36"/>
      <c r="G1824" s="39" t="str">
        <f t="shared" si="112"/>
        <v/>
      </c>
      <c r="I1824" s="36"/>
      <c r="J1824" s="39" t="str">
        <f t="shared" si="113"/>
        <v/>
      </c>
      <c r="L1824" s="36"/>
      <c r="M1824" s="39" t="str">
        <f t="shared" si="114"/>
        <v/>
      </c>
      <c r="O1824" s="36"/>
      <c r="P1824" s="39" t="str">
        <f t="shared" si="115"/>
        <v/>
      </c>
    </row>
    <row r="1825" spans="6:16" x14ac:dyDescent="0.25">
      <c r="F1825" s="36"/>
      <c r="G1825" s="39" t="str">
        <f t="shared" si="112"/>
        <v/>
      </c>
      <c r="I1825" s="36"/>
      <c r="J1825" s="39" t="str">
        <f t="shared" si="113"/>
        <v/>
      </c>
      <c r="L1825" s="36"/>
      <c r="M1825" s="39" t="str">
        <f t="shared" si="114"/>
        <v/>
      </c>
      <c r="O1825" s="36"/>
      <c r="P1825" s="39" t="str">
        <f t="shared" si="115"/>
        <v/>
      </c>
    </row>
    <row r="1826" spans="6:16" x14ac:dyDescent="0.25">
      <c r="F1826" s="36"/>
      <c r="G1826" s="39" t="str">
        <f t="shared" si="112"/>
        <v/>
      </c>
      <c r="I1826" s="36"/>
      <c r="J1826" s="39" t="str">
        <f t="shared" si="113"/>
        <v/>
      </c>
      <c r="L1826" s="36"/>
      <c r="M1826" s="39" t="str">
        <f t="shared" si="114"/>
        <v/>
      </c>
      <c r="O1826" s="36"/>
      <c r="P1826" s="39" t="str">
        <f t="shared" si="115"/>
        <v/>
      </c>
    </row>
    <row r="1827" spans="6:16" x14ac:dyDescent="0.25">
      <c r="F1827" s="36"/>
      <c r="G1827" s="39" t="str">
        <f t="shared" si="112"/>
        <v/>
      </c>
      <c r="I1827" s="36"/>
      <c r="J1827" s="39" t="str">
        <f t="shared" si="113"/>
        <v/>
      </c>
      <c r="L1827" s="36"/>
      <c r="M1827" s="39" t="str">
        <f t="shared" si="114"/>
        <v/>
      </c>
      <c r="O1827" s="36"/>
      <c r="P1827" s="39" t="str">
        <f t="shared" si="115"/>
        <v/>
      </c>
    </row>
    <row r="1828" spans="6:16" x14ac:dyDescent="0.25">
      <c r="F1828" s="36"/>
      <c r="G1828" s="39" t="str">
        <f t="shared" si="112"/>
        <v/>
      </c>
      <c r="I1828" s="36"/>
      <c r="J1828" s="39" t="str">
        <f t="shared" si="113"/>
        <v/>
      </c>
      <c r="L1828" s="36"/>
      <c r="M1828" s="39" t="str">
        <f t="shared" si="114"/>
        <v/>
      </c>
      <c r="O1828" s="36"/>
      <c r="P1828" s="39" t="str">
        <f t="shared" si="115"/>
        <v/>
      </c>
    </row>
    <row r="1829" spans="6:16" x14ac:dyDescent="0.25">
      <c r="F1829" s="36"/>
      <c r="G1829" s="39" t="str">
        <f t="shared" si="112"/>
        <v/>
      </c>
      <c r="I1829" s="36"/>
      <c r="J1829" s="39" t="str">
        <f t="shared" si="113"/>
        <v/>
      </c>
      <c r="L1829" s="36"/>
      <c r="M1829" s="39" t="str">
        <f t="shared" si="114"/>
        <v/>
      </c>
      <c r="O1829" s="36"/>
      <c r="P1829" s="39" t="str">
        <f t="shared" si="115"/>
        <v/>
      </c>
    </row>
    <row r="1830" spans="6:16" x14ac:dyDescent="0.25">
      <c r="F1830" s="36"/>
      <c r="G1830" s="39" t="str">
        <f t="shared" si="112"/>
        <v/>
      </c>
      <c r="I1830" s="36"/>
      <c r="J1830" s="39" t="str">
        <f t="shared" si="113"/>
        <v/>
      </c>
      <c r="L1830" s="36"/>
      <c r="M1830" s="39" t="str">
        <f t="shared" si="114"/>
        <v/>
      </c>
      <c r="O1830" s="36"/>
      <c r="P1830" s="39" t="str">
        <f t="shared" si="115"/>
        <v/>
      </c>
    </row>
    <row r="1831" spans="6:16" x14ac:dyDescent="0.25">
      <c r="F1831" s="36"/>
      <c r="G1831" s="39" t="str">
        <f t="shared" si="112"/>
        <v/>
      </c>
      <c r="I1831" s="36"/>
      <c r="J1831" s="39" t="str">
        <f t="shared" si="113"/>
        <v/>
      </c>
      <c r="L1831" s="36"/>
      <c r="M1831" s="39" t="str">
        <f t="shared" si="114"/>
        <v/>
      </c>
      <c r="O1831" s="36"/>
      <c r="P1831" s="39" t="str">
        <f t="shared" si="115"/>
        <v/>
      </c>
    </row>
    <row r="1832" spans="6:16" x14ac:dyDescent="0.25">
      <c r="F1832" s="36"/>
      <c r="G1832" s="39" t="str">
        <f t="shared" si="112"/>
        <v/>
      </c>
      <c r="I1832" s="36"/>
      <c r="J1832" s="39" t="str">
        <f t="shared" si="113"/>
        <v/>
      </c>
      <c r="L1832" s="36"/>
      <c r="M1832" s="39" t="str">
        <f t="shared" si="114"/>
        <v/>
      </c>
      <c r="O1832" s="36"/>
      <c r="P1832" s="39" t="str">
        <f t="shared" si="115"/>
        <v/>
      </c>
    </row>
    <row r="1833" spans="6:16" x14ac:dyDescent="0.25">
      <c r="F1833" s="36"/>
      <c r="G1833" s="39" t="str">
        <f t="shared" si="112"/>
        <v/>
      </c>
      <c r="I1833" s="36"/>
      <c r="J1833" s="39" t="str">
        <f t="shared" si="113"/>
        <v/>
      </c>
      <c r="L1833" s="36"/>
      <c r="M1833" s="39" t="str">
        <f t="shared" si="114"/>
        <v/>
      </c>
      <c r="O1833" s="36"/>
      <c r="P1833" s="39" t="str">
        <f t="shared" si="115"/>
        <v/>
      </c>
    </row>
    <row r="1834" spans="6:16" x14ac:dyDescent="0.25">
      <c r="F1834" s="36"/>
      <c r="G1834" s="39" t="str">
        <f t="shared" si="112"/>
        <v/>
      </c>
      <c r="I1834" s="36"/>
      <c r="J1834" s="39" t="str">
        <f t="shared" si="113"/>
        <v/>
      </c>
      <c r="L1834" s="36"/>
      <c r="M1834" s="39" t="str">
        <f t="shared" si="114"/>
        <v/>
      </c>
      <c r="O1834" s="36"/>
      <c r="P1834" s="39" t="str">
        <f t="shared" si="115"/>
        <v/>
      </c>
    </row>
    <row r="1835" spans="6:16" x14ac:dyDescent="0.25">
      <c r="F1835" s="36"/>
      <c r="G1835" s="39" t="str">
        <f t="shared" si="112"/>
        <v/>
      </c>
      <c r="I1835" s="36"/>
      <c r="J1835" s="39" t="str">
        <f t="shared" si="113"/>
        <v/>
      </c>
      <c r="L1835" s="36"/>
      <c r="M1835" s="39" t="str">
        <f t="shared" si="114"/>
        <v/>
      </c>
      <c r="O1835" s="36"/>
      <c r="P1835" s="39" t="str">
        <f t="shared" si="115"/>
        <v/>
      </c>
    </row>
    <row r="1836" spans="6:16" x14ac:dyDescent="0.25">
      <c r="F1836" s="36"/>
      <c r="G1836" s="39" t="str">
        <f t="shared" si="112"/>
        <v/>
      </c>
      <c r="I1836" s="36"/>
      <c r="J1836" s="39" t="str">
        <f t="shared" si="113"/>
        <v/>
      </c>
      <c r="L1836" s="36"/>
      <c r="M1836" s="39" t="str">
        <f t="shared" si="114"/>
        <v/>
      </c>
      <c r="O1836" s="36"/>
      <c r="P1836" s="39" t="str">
        <f t="shared" si="115"/>
        <v/>
      </c>
    </row>
    <row r="1837" spans="6:16" x14ac:dyDescent="0.25">
      <c r="F1837" s="36"/>
      <c r="G1837" s="39" t="str">
        <f t="shared" si="112"/>
        <v/>
      </c>
      <c r="I1837" s="36"/>
      <c r="J1837" s="39" t="str">
        <f t="shared" si="113"/>
        <v/>
      </c>
      <c r="L1837" s="36"/>
      <c r="M1837" s="39" t="str">
        <f t="shared" si="114"/>
        <v/>
      </c>
      <c r="O1837" s="36"/>
      <c r="P1837" s="39" t="str">
        <f t="shared" si="115"/>
        <v/>
      </c>
    </row>
    <row r="1838" spans="6:16" x14ac:dyDescent="0.25">
      <c r="F1838" s="36"/>
      <c r="G1838" s="39" t="str">
        <f t="shared" si="112"/>
        <v/>
      </c>
      <c r="I1838" s="36"/>
      <c r="J1838" s="39" t="str">
        <f t="shared" si="113"/>
        <v/>
      </c>
      <c r="L1838" s="36"/>
      <c r="M1838" s="39" t="str">
        <f t="shared" si="114"/>
        <v/>
      </c>
      <c r="O1838" s="36"/>
      <c r="P1838" s="39" t="str">
        <f t="shared" si="115"/>
        <v/>
      </c>
    </row>
    <row r="1839" spans="6:16" x14ac:dyDescent="0.25">
      <c r="F1839" s="36"/>
      <c r="G1839" s="39" t="str">
        <f t="shared" si="112"/>
        <v/>
      </c>
      <c r="I1839" s="36"/>
      <c r="J1839" s="39" t="str">
        <f t="shared" si="113"/>
        <v/>
      </c>
      <c r="L1839" s="36"/>
      <c r="M1839" s="39" t="str">
        <f t="shared" si="114"/>
        <v/>
      </c>
      <c r="O1839" s="36"/>
      <c r="P1839" s="39" t="str">
        <f t="shared" si="115"/>
        <v/>
      </c>
    </row>
    <row r="1840" spans="6:16" x14ac:dyDescent="0.25">
      <c r="F1840" s="36"/>
      <c r="G1840" s="39" t="str">
        <f t="shared" si="112"/>
        <v/>
      </c>
      <c r="I1840" s="36"/>
      <c r="J1840" s="39" t="str">
        <f t="shared" si="113"/>
        <v/>
      </c>
      <c r="L1840" s="36"/>
      <c r="M1840" s="39" t="str">
        <f t="shared" si="114"/>
        <v/>
      </c>
      <c r="O1840" s="36"/>
      <c r="P1840" s="39" t="str">
        <f t="shared" si="115"/>
        <v/>
      </c>
    </row>
    <row r="1841" spans="6:16" x14ac:dyDescent="0.25">
      <c r="F1841" s="36"/>
      <c r="G1841" s="39" t="str">
        <f t="shared" si="112"/>
        <v/>
      </c>
      <c r="I1841" s="36"/>
      <c r="J1841" s="39" t="str">
        <f t="shared" si="113"/>
        <v/>
      </c>
      <c r="L1841" s="36"/>
      <c r="M1841" s="39" t="str">
        <f t="shared" si="114"/>
        <v/>
      </c>
      <c r="O1841" s="36"/>
      <c r="P1841" s="39" t="str">
        <f t="shared" si="115"/>
        <v/>
      </c>
    </row>
    <row r="1842" spans="6:16" x14ac:dyDescent="0.25">
      <c r="F1842" s="36"/>
      <c r="G1842" s="39" t="str">
        <f t="shared" si="112"/>
        <v/>
      </c>
      <c r="I1842" s="36"/>
      <c r="J1842" s="39" t="str">
        <f t="shared" si="113"/>
        <v/>
      </c>
      <c r="L1842" s="36"/>
      <c r="M1842" s="39" t="str">
        <f t="shared" si="114"/>
        <v/>
      </c>
      <c r="O1842" s="36"/>
      <c r="P1842" s="39" t="str">
        <f t="shared" si="115"/>
        <v/>
      </c>
    </row>
    <row r="1843" spans="6:16" x14ac:dyDescent="0.25">
      <c r="F1843" s="36"/>
      <c r="G1843" s="39" t="str">
        <f t="shared" si="112"/>
        <v/>
      </c>
      <c r="I1843" s="36"/>
      <c r="J1843" s="39" t="str">
        <f t="shared" si="113"/>
        <v/>
      </c>
      <c r="L1843" s="36"/>
      <c r="M1843" s="39" t="str">
        <f t="shared" si="114"/>
        <v/>
      </c>
      <c r="O1843" s="36"/>
      <c r="P1843" s="39" t="str">
        <f t="shared" si="115"/>
        <v/>
      </c>
    </row>
    <row r="1844" spans="6:16" x14ac:dyDescent="0.25">
      <c r="F1844" s="36"/>
      <c r="G1844" s="39" t="str">
        <f t="shared" si="112"/>
        <v/>
      </c>
      <c r="I1844" s="36"/>
      <c r="J1844" s="39" t="str">
        <f t="shared" si="113"/>
        <v/>
      </c>
      <c r="L1844" s="36"/>
      <c r="M1844" s="39" t="str">
        <f t="shared" si="114"/>
        <v/>
      </c>
      <c r="O1844" s="36"/>
      <c r="P1844" s="39" t="str">
        <f t="shared" si="115"/>
        <v/>
      </c>
    </row>
    <row r="1845" spans="6:16" x14ac:dyDescent="0.25">
      <c r="F1845" s="36"/>
      <c r="G1845" s="39" t="str">
        <f t="shared" si="112"/>
        <v/>
      </c>
      <c r="I1845" s="36"/>
      <c r="J1845" s="39" t="str">
        <f t="shared" si="113"/>
        <v/>
      </c>
      <c r="L1845" s="36"/>
      <c r="M1845" s="39" t="str">
        <f t="shared" si="114"/>
        <v/>
      </c>
      <c r="O1845" s="36"/>
      <c r="P1845" s="39" t="str">
        <f t="shared" si="115"/>
        <v/>
      </c>
    </row>
    <row r="1846" spans="6:16" x14ac:dyDescent="0.25">
      <c r="F1846" s="36"/>
      <c r="G1846" s="39" t="str">
        <f t="shared" si="112"/>
        <v/>
      </c>
      <c r="I1846" s="36"/>
      <c r="J1846" s="39" t="str">
        <f t="shared" si="113"/>
        <v/>
      </c>
      <c r="L1846" s="36"/>
      <c r="M1846" s="39" t="str">
        <f t="shared" si="114"/>
        <v/>
      </c>
      <c r="O1846" s="36"/>
      <c r="P1846" s="39" t="str">
        <f t="shared" si="115"/>
        <v/>
      </c>
    </row>
    <row r="1847" spans="6:16" x14ac:dyDescent="0.25">
      <c r="F1847" s="36"/>
      <c r="G1847" s="39" t="str">
        <f t="shared" si="112"/>
        <v/>
      </c>
      <c r="I1847" s="36"/>
      <c r="J1847" s="39" t="str">
        <f t="shared" si="113"/>
        <v/>
      </c>
      <c r="L1847" s="36"/>
      <c r="M1847" s="39" t="str">
        <f t="shared" si="114"/>
        <v/>
      </c>
      <c r="O1847" s="36"/>
      <c r="P1847" s="39" t="str">
        <f t="shared" si="115"/>
        <v/>
      </c>
    </row>
    <row r="1848" spans="6:16" x14ac:dyDescent="0.25">
      <c r="F1848" s="36"/>
      <c r="G1848" s="39" t="str">
        <f t="shared" si="112"/>
        <v/>
      </c>
      <c r="I1848" s="36"/>
      <c r="J1848" s="39" t="str">
        <f t="shared" si="113"/>
        <v/>
      </c>
      <c r="L1848" s="36"/>
      <c r="M1848" s="39" t="str">
        <f t="shared" si="114"/>
        <v/>
      </c>
      <c r="O1848" s="36"/>
      <c r="P1848" s="39" t="str">
        <f t="shared" si="115"/>
        <v/>
      </c>
    </row>
    <row r="1849" spans="6:16" x14ac:dyDescent="0.25">
      <c r="F1849" s="36"/>
      <c r="G1849" s="39" t="str">
        <f t="shared" si="112"/>
        <v/>
      </c>
      <c r="I1849" s="36"/>
      <c r="J1849" s="39" t="str">
        <f t="shared" si="113"/>
        <v/>
      </c>
      <c r="L1849" s="36"/>
      <c r="M1849" s="39" t="str">
        <f t="shared" si="114"/>
        <v/>
      </c>
      <c r="O1849" s="36"/>
      <c r="P1849" s="39" t="str">
        <f t="shared" si="115"/>
        <v/>
      </c>
    </row>
    <row r="1850" spans="6:16" x14ac:dyDescent="0.25">
      <c r="F1850" s="36"/>
      <c r="G1850" s="39" t="str">
        <f t="shared" si="112"/>
        <v/>
      </c>
      <c r="I1850" s="36"/>
      <c r="J1850" s="39" t="str">
        <f t="shared" si="113"/>
        <v/>
      </c>
      <c r="L1850" s="36"/>
      <c r="M1850" s="39" t="str">
        <f t="shared" si="114"/>
        <v/>
      </c>
      <c r="O1850" s="36"/>
      <c r="P1850" s="39" t="str">
        <f t="shared" si="115"/>
        <v/>
      </c>
    </row>
    <row r="1851" spans="6:16" x14ac:dyDescent="0.25">
      <c r="F1851" s="36"/>
      <c r="G1851" s="39" t="str">
        <f t="shared" si="112"/>
        <v/>
      </c>
      <c r="I1851" s="36"/>
      <c r="J1851" s="39" t="str">
        <f t="shared" si="113"/>
        <v/>
      </c>
      <c r="L1851" s="36"/>
      <c r="M1851" s="39" t="str">
        <f t="shared" si="114"/>
        <v/>
      </c>
      <c r="O1851" s="36"/>
      <c r="P1851" s="39" t="str">
        <f t="shared" si="115"/>
        <v/>
      </c>
    </row>
    <row r="1852" spans="6:16" x14ac:dyDescent="0.25">
      <c r="F1852" s="36"/>
      <c r="G1852" s="39" t="str">
        <f t="shared" si="112"/>
        <v/>
      </c>
      <c r="I1852" s="36"/>
      <c r="J1852" s="39" t="str">
        <f t="shared" si="113"/>
        <v/>
      </c>
      <c r="L1852" s="36"/>
      <c r="M1852" s="39" t="str">
        <f t="shared" si="114"/>
        <v/>
      </c>
      <c r="O1852" s="36"/>
      <c r="P1852" s="39" t="str">
        <f t="shared" si="115"/>
        <v/>
      </c>
    </row>
    <row r="1853" spans="6:16" x14ac:dyDescent="0.25">
      <c r="F1853" s="36"/>
      <c r="G1853" s="39" t="str">
        <f t="shared" si="112"/>
        <v/>
      </c>
      <c r="I1853" s="36"/>
      <c r="J1853" s="39" t="str">
        <f t="shared" si="113"/>
        <v/>
      </c>
      <c r="L1853" s="36"/>
      <c r="M1853" s="39" t="str">
        <f t="shared" si="114"/>
        <v/>
      </c>
      <c r="O1853" s="36"/>
      <c r="P1853" s="39" t="str">
        <f t="shared" si="115"/>
        <v/>
      </c>
    </row>
    <row r="1854" spans="6:16" x14ac:dyDescent="0.25">
      <c r="F1854" s="36"/>
      <c r="G1854" s="39" t="str">
        <f t="shared" si="112"/>
        <v/>
      </c>
      <c r="I1854" s="36"/>
      <c r="J1854" s="39" t="str">
        <f t="shared" si="113"/>
        <v/>
      </c>
      <c r="L1854" s="36"/>
      <c r="M1854" s="39" t="str">
        <f t="shared" si="114"/>
        <v/>
      </c>
      <c r="O1854" s="36"/>
      <c r="P1854" s="39" t="str">
        <f t="shared" si="115"/>
        <v/>
      </c>
    </row>
    <row r="1855" spans="6:16" x14ac:dyDescent="0.25">
      <c r="F1855" s="36"/>
      <c r="G1855" s="39" t="str">
        <f t="shared" si="112"/>
        <v/>
      </c>
      <c r="I1855" s="36"/>
      <c r="J1855" s="39" t="str">
        <f t="shared" si="113"/>
        <v/>
      </c>
      <c r="L1855" s="36"/>
      <c r="M1855" s="39" t="str">
        <f t="shared" si="114"/>
        <v/>
      </c>
      <c r="O1855" s="36"/>
      <c r="P1855" s="39" t="str">
        <f t="shared" si="115"/>
        <v/>
      </c>
    </row>
    <row r="1856" spans="6:16" x14ac:dyDescent="0.25">
      <c r="F1856" s="36"/>
      <c r="G1856" s="39" t="str">
        <f t="shared" si="112"/>
        <v/>
      </c>
      <c r="I1856" s="36"/>
      <c r="J1856" s="39" t="str">
        <f t="shared" si="113"/>
        <v/>
      </c>
      <c r="L1856" s="36"/>
      <c r="M1856" s="39" t="str">
        <f t="shared" si="114"/>
        <v/>
      </c>
      <c r="O1856" s="36"/>
      <c r="P1856" s="39" t="str">
        <f t="shared" si="115"/>
        <v/>
      </c>
    </row>
    <row r="1857" spans="6:16" x14ac:dyDescent="0.25">
      <c r="F1857" s="36"/>
      <c r="G1857" s="39" t="str">
        <f t="shared" si="112"/>
        <v/>
      </c>
      <c r="I1857" s="36"/>
      <c r="J1857" s="39" t="str">
        <f t="shared" si="113"/>
        <v/>
      </c>
      <c r="L1857" s="36"/>
      <c r="M1857" s="39" t="str">
        <f t="shared" si="114"/>
        <v/>
      </c>
      <c r="O1857" s="36"/>
      <c r="P1857" s="39" t="str">
        <f t="shared" si="115"/>
        <v/>
      </c>
    </row>
    <row r="1858" spans="6:16" x14ac:dyDescent="0.25">
      <c r="F1858" s="36"/>
      <c r="G1858" s="39" t="str">
        <f t="shared" si="112"/>
        <v/>
      </c>
      <c r="I1858" s="36"/>
      <c r="J1858" s="39" t="str">
        <f t="shared" si="113"/>
        <v/>
      </c>
      <c r="L1858" s="36"/>
      <c r="M1858" s="39" t="str">
        <f t="shared" si="114"/>
        <v/>
      </c>
      <c r="O1858" s="36"/>
      <c r="P1858" s="39" t="str">
        <f t="shared" si="115"/>
        <v/>
      </c>
    </row>
    <row r="1859" spans="6:16" x14ac:dyDescent="0.25">
      <c r="F1859" s="36"/>
      <c r="G1859" s="39" t="str">
        <f t="shared" si="112"/>
        <v/>
      </c>
      <c r="I1859" s="36"/>
      <c r="J1859" s="39" t="str">
        <f t="shared" si="113"/>
        <v/>
      </c>
      <c r="L1859" s="36"/>
      <c r="M1859" s="39" t="str">
        <f t="shared" si="114"/>
        <v/>
      </c>
      <c r="O1859" s="36"/>
      <c r="P1859" s="39" t="str">
        <f t="shared" si="115"/>
        <v/>
      </c>
    </row>
    <row r="1860" spans="6:16" x14ac:dyDescent="0.25">
      <c r="F1860" s="36"/>
      <c r="G1860" s="39" t="str">
        <f t="shared" si="112"/>
        <v/>
      </c>
      <c r="I1860" s="36"/>
      <c r="J1860" s="39" t="str">
        <f t="shared" si="113"/>
        <v/>
      </c>
      <c r="L1860" s="36"/>
      <c r="M1860" s="39" t="str">
        <f t="shared" si="114"/>
        <v/>
      </c>
      <c r="O1860" s="36"/>
      <c r="P1860" s="39" t="str">
        <f t="shared" si="115"/>
        <v/>
      </c>
    </row>
    <row r="1861" spans="6:16" x14ac:dyDescent="0.25">
      <c r="F1861" s="36"/>
      <c r="G1861" s="39" t="str">
        <f t="shared" si="112"/>
        <v/>
      </c>
      <c r="I1861" s="36"/>
      <c r="J1861" s="39" t="str">
        <f t="shared" si="113"/>
        <v/>
      </c>
      <c r="L1861" s="36"/>
      <c r="M1861" s="39" t="str">
        <f t="shared" si="114"/>
        <v/>
      </c>
      <c r="O1861" s="36"/>
      <c r="P1861" s="39" t="str">
        <f t="shared" si="115"/>
        <v/>
      </c>
    </row>
    <row r="1862" spans="6:16" x14ac:dyDescent="0.25">
      <c r="F1862" s="36"/>
      <c r="G1862" s="39" t="str">
        <f t="shared" si="112"/>
        <v/>
      </c>
      <c r="I1862" s="36"/>
      <c r="J1862" s="39" t="str">
        <f t="shared" si="113"/>
        <v/>
      </c>
      <c r="L1862" s="36"/>
      <c r="M1862" s="39" t="str">
        <f t="shared" si="114"/>
        <v/>
      </c>
      <c r="O1862" s="36"/>
      <c r="P1862" s="39" t="str">
        <f t="shared" si="115"/>
        <v/>
      </c>
    </row>
    <row r="1863" spans="6:16" x14ac:dyDescent="0.25">
      <c r="F1863" s="36"/>
      <c r="G1863" s="39" t="str">
        <f t="shared" si="112"/>
        <v/>
      </c>
      <c r="I1863" s="36"/>
      <c r="J1863" s="39" t="str">
        <f t="shared" si="113"/>
        <v/>
      </c>
      <c r="L1863" s="36"/>
      <c r="M1863" s="39" t="str">
        <f t="shared" si="114"/>
        <v/>
      </c>
      <c r="O1863" s="36"/>
      <c r="P1863" s="39" t="str">
        <f t="shared" si="115"/>
        <v/>
      </c>
    </row>
    <row r="1864" spans="6:16" x14ac:dyDescent="0.25">
      <c r="F1864" s="36"/>
      <c r="G1864" s="39" t="str">
        <f t="shared" si="112"/>
        <v/>
      </c>
      <c r="I1864" s="36"/>
      <c r="J1864" s="39" t="str">
        <f t="shared" si="113"/>
        <v/>
      </c>
      <c r="L1864" s="36"/>
      <c r="M1864" s="39" t="str">
        <f t="shared" si="114"/>
        <v/>
      </c>
      <c r="O1864" s="36"/>
      <c r="P1864" s="39" t="str">
        <f t="shared" si="115"/>
        <v/>
      </c>
    </row>
    <row r="1865" spans="6:16" x14ac:dyDescent="0.25">
      <c r="F1865" s="36"/>
      <c r="G1865" s="39" t="str">
        <f t="shared" si="112"/>
        <v/>
      </c>
      <c r="I1865" s="36"/>
      <c r="J1865" s="39" t="str">
        <f t="shared" si="113"/>
        <v/>
      </c>
      <c r="L1865" s="36"/>
      <c r="M1865" s="39" t="str">
        <f t="shared" si="114"/>
        <v/>
      </c>
      <c r="O1865" s="36"/>
      <c r="P1865" s="39" t="str">
        <f t="shared" si="115"/>
        <v/>
      </c>
    </row>
    <row r="1866" spans="6:16" x14ac:dyDescent="0.25">
      <c r="F1866" s="36"/>
      <c r="G1866" s="39" t="str">
        <f t="shared" si="112"/>
        <v/>
      </c>
      <c r="I1866" s="36"/>
      <c r="J1866" s="39" t="str">
        <f t="shared" si="113"/>
        <v/>
      </c>
      <c r="L1866" s="36"/>
      <c r="M1866" s="39" t="str">
        <f t="shared" si="114"/>
        <v/>
      </c>
      <c r="O1866" s="36"/>
      <c r="P1866" s="39" t="str">
        <f t="shared" si="115"/>
        <v/>
      </c>
    </row>
    <row r="1867" spans="6:16" x14ac:dyDescent="0.25">
      <c r="F1867" s="36"/>
      <c r="G1867" s="39" t="str">
        <f t="shared" si="112"/>
        <v/>
      </c>
      <c r="I1867" s="36"/>
      <c r="J1867" s="39" t="str">
        <f t="shared" si="113"/>
        <v/>
      </c>
      <c r="L1867" s="36"/>
      <c r="M1867" s="39" t="str">
        <f t="shared" si="114"/>
        <v/>
      </c>
      <c r="O1867" s="36"/>
      <c r="P1867" s="39" t="str">
        <f t="shared" si="115"/>
        <v/>
      </c>
    </row>
    <row r="1868" spans="6:16" x14ac:dyDescent="0.25">
      <c r="F1868" s="36"/>
      <c r="G1868" s="39" t="str">
        <f t="shared" si="112"/>
        <v/>
      </c>
      <c r="I1868" s="36"/>
      <c r="J1868" s="39" t="str">
        <f t="shared" si="113"/>
        <v/>
      </c>
      <c r="L1868" s="36"/>
      <c r="M1868" s="39" t="str">
        <f t="shared" si="114"/>
        <v/>
      </c>
      <c r="O1868" s="36"/>
      <c r="P1868" s="39" t="str">
        <f t="shared" si="115"/>
        <v/>
      </c>
    </row>
    <row r="1869" spans="6:16" x14ac:dyDescent="0.25">
      <c r="F1869" s="36"/>
      <c r="G1869" s="39" t="str">
        <f t="shared" si="112"/>
        <v/>
      </c>
      <c r="I1869" s="36"/>
      <c r="J1869" s="39" t="str">
        <f t="shared" si="113"/>
        <v/>
      </c>
      <c r="L1869" s="36"/>
      <c r="M1869" s="39" t="str">
        <f t="shared" si="114"/>
        <v/>
      </c>
      <c r="O1869" s="36"/>
      <c r="P1869" s="39" t="str">
        <f t="shared" si="115"/>
        <v/>
      </c>
    </row>
    <row r="1870" spans="6:16" x14ac:dyDescent="0.25">
      <c r="F1870" s="36"/>
      <c r="G1870" s="39" t="str">
        <f t="shared" si="112"/>
        <v/>
      </c>
      <c r="I1870" s="36"/>
      <c r="J1870" s="39" t="str">
        <f t="shared" si="113"/>
        <v/>
      </c>
      <c r="L1870" s="36"/>
      <c r="M1870" s="39" t="str">
        <f t="shared" si="114"/>
        <v/>
      </c>
      <c r="O1870" s="36"/>
      <c r="P1870" s="39" t="str">
        <f t="shared" si="115"/>
        <v/>
      </c>
    </row>
    <row r="1871" spans="6:16" x14ac:dyDescent="0.25">
      <c r="F1871" s="36"/>
      <c r="G1871" s="39" t="str">
        <f t="shared" ref="G1871:G1934" si="116">IF(F1871="","",F1871*0.04)</f>
        <v/>
      </c>
      <c r="I1871" s="36"/>
      <c r="J1871" s="39" t="str">
        <f t="shared" ref="J1871:J1934" si="117">IF(I1871="","",I1871*0.04)</f>
        <v/>
      </c>
      <c r="L1871" s="36"/>
      <c r="M1871" s="39" t="str">
        <f t="shared" ref="M1871:M1934" si="118">IF(L1871="","",L1871*0.04)</f>
        <v/>
      </c>
      <c r="O1871" s="36"/>
      <c r="P1871" s="39" t="str">
        <f t="shared" ref="P1871:P1934" si="119">IF(O1871="","",O1871*0.04)</f>
        <v/>
      </c>
    </row>
    <row r="1872" spans="6:16" x14ac:dyDescent="0.25">
      <c r="F1872" s="36"/>
      <c r="G1872" s="39" t="str">
        <f t="shared" si="116"/>
        <v/>
      </c>
      <c r="I1872" s="36"/>
      <c r="J1872" s="39" t="str">
        <f t="shared" si="117"/>
        <v/>
      </c>
      <c r="L1872" s="36"/>
      <c r="M1872" s="39" t="str">
        <f t="shared" si="118"/>
        <v/>
      </c>
      <c r="O1872" s="36"/>
      <c r="P1872" s="39" t="str">
        <f t="shared" si="119"/>
        <v/>
      </c>
    </row>
    <row r="1873" spans="6:16" x14ac:dyDescent="0.25">
      <c r="F1873" s="36"/>
      <c r="G1873" s="39" t="str">
        <f t="shared" si="116"/>
        <v/>
      </c>
      <c r="I1873" s="36"/>
      <c r="J1873" s="39" t="str">
        <f t="shared" si="117"/>
        <v/>
      </c>
      <c r="L1873" s="36"/>
      <c r="M1873" s="39" t="str">
        <f t="shared" si="118"/>
        <v/>
      </c>
      <c r="O1873" s="36"/>
      <c r="P1873" s="39" t="str">
        <f t="shared" si="119"/>
        <v/>
      </c>
    </row>
    <row r="1874" spans="6:16" x14ac:dyDescent="0.25">
      <c r="F1874" s="36"/>
      <c r="G1874" s="39" t="str">
        <f t="shared" si="116"/>
        <v/>
      </c>
      <c r="I1874" s="36"/>
      <c r="J1874" s="39" t="str">
        <f t="shared" si="117"/>
        <v/>
      </c>
      <c r="L1874" s="36"/>
      <c r="M1874" s="39" t="str">
        <f t="shared" si="118"/>
        <v/>
      </c>
      <c r="O1874" s="36"/>
      <c r="P1874" s="39" t="str">
        <f t="shared" si="119"/>
        <v/>
      </c>
    </row>
    <row r="1875" spans="6:16" x14ac:dyDescent="0.25">
      <c r="F1875" s="36"/>
      <c r="G1875" s="39" t="str">
        <f t="shared" si="116"/>
        <v/>
      </c>
      <c r="I1875" s="36"/>
      <c r="J1875" s="39" t="str">
        <f t="shared" si="117"/>
        <v/>
      </c>
      <c r="L1875" s="36"/>
      <c r="M1875" s="39" t="str">
        <f t="shared" si="118"/>
        <v/>
      </c>
      <c r="O1875" s="36"/>
      <c r="P1875" s="39" t="str">
        <f t="shared" si="119"/>
        <v/>
      </c>
    </row>
    <row r="1876" spans="6:16" x14ac:dyDescent="0.25">
      <c r="F1876" s="36"/>
      <c r="G1876" s="39" t="str">
        <f t="shared" si="116"/>
        <v/>
      </c>
      <c r="I1876" s="36"/>
      <c r="J1876" s="39" t="str">
        <f t="shared" si="117"/>
        <v/>
      </c>
      <c r="L1876" s="36"/>
      <c r="M1876" s="39" t="str">
        <f t="shared" si="118"/>
        <v/>
      </c>
      <c r="O1876" s="36"/>
      <c r="P1876" s="39" t="str">
        <f t="shared" si="119"/>
        <v/>
      </c>
    </row>
    <row r="1877" spans="6:16" x14ac:dyDescent="0.25">
      <c r="F1877" s="36"/>
      <c r="G1877" s="39" t="str">
        <f t="shared" si="116"/>
        <v/>
      </c>
      <c r="I1877" s="36"/>
      <c r="J1877" s="39" t="str">
        <f t="shared" si="117"/>
        <v/>
      </c>
      <c r="L1877" s="36"/>
      <c r="M1877" s="39" t="str">
        <f t="shared" si="118"/>
        <v/>
      </c>
      <c r="O1877" s="36"/>
      <c r="P1877" s="39" t="str">
        <f t="shared" si="119"/>
        <v/>
      </c>
    </row>
    <row r="1878" spans="6:16" x14ac:dyDescent="0.25">
      <c r="F1878" s="36"/>
      <c r="G1878" s="39" t="str">
        <f t="shared" si="116"/>
        <v/>
      </c>
      <c r="I1878" s="36"/>
      <c r="J1878" s="39" t="str">
        <f t="shared" si="117"/>
        <v/>
      </c>
      <c r="L1878" s="36"/>
      <c r="M1878" s="39" t="str">
        <f t="shared" si="118"/>
        <v/>
      </c>
      <c r="O1878" s="36"/>
      <c r="P1878" s="39" t="str">
        <f t="shared" si="119"/>
        <v/>
      </c>
    </row>
    <row r="1879" spans="6:16" x14ac:dyDescent="0.25">
      <c r="F1879" s="36"/>
      <c r="G1879" s="39" t="str">
        <f t="shared" si="116"/>
        <v/>
      </c>
      <c r="I1879" s="36"/>
      <c r="J1879" s="39" t="str">
        <f t="shared" si="117"/>
        <v/>
      </c>
      <c r="L1879" s="36"/>
      <c r="M1879" s="39" t="str">
        <f t="shared" si="118"/>
        <v/>
      </c>
      <c r="O1879" s="36"/>
      <c r="P1879" s="39" t="str">
        <f t="shared" si="119"/>
        <v/>
      </c>
    </row>
    <row r="1880" spans="6:16" x14ac:dyDescent="0.25">
      <c r="F1880" s="36"/>
      <c r="G1880" s="39" t="str">
        <f t="shared" si="116"/>
        <v/>
      </c>
      <c r="I1880" s="36"/>
      <c r="J1880" s="39" t="str">
        <f t="shared" si="117"/>
        <v/>
      </c>
      <c r="L1880" s="36"/>
      <c r="M1880" s="39" t="str">
        <f t="shared" si="118"/>
        <v/>
      </c>
      <c r="O1880" s="36"/>
      <c r="P1880" s="39" t="str">
        <f t="shared" si="119"/>
        <v/>
      </c>
    </row>
    <row r="1881" spans="6:16" x14ac:dyDescent="0.25">
      <c r="F1881" s="36"/>
      <c r="G1881" s="39" t="str">
        <f t="shared" si="116"/>
        <v/>
      </c>
      <c r="I1881" s="36"/>
      <c r="J1881" s="39" t="str">
        <f t="shared" si="117"/>
        <v/>
      </c>
      <c r="L1881" s="36"/>
      <c r="M1881" s="39" t="str">
        <f t="shared" si="118"/>
        <v/>
      </c>
      <c r="O1881" s="36"/>
      <c r="P1881" s="39" t="str">
        <f t="shared" si="119"/>
        <v/>
      </c>
    </row>
    <row r="1882" spans="6:16" x14ac:dyDescent="0.25">
      <c r="F1882" s="36"/>
      <c r="G1882" s="39" t="str">
        <f t="shared" si="116"/>
        <v/>
      </c>
      <c r="I1882" s="36"/>
      <c r="J1882" s="39" t="str">
        <f t="shared" si="117"/>
        <v/>
      </c>
      <c r="L1882" s="36"/>
      <c r="M1882" s="39" t="str">
        <f t="shared" si="118"/>
        <v/>
      </c>
      <c r="O1882" s="36"/>
      <c r="P1882" s="39" t="str">
        <f t="shared" si="119"/>
        <v/>
      </c>
    </row>
    <row r="1883" spans="6:16" x14ac:dyDescent="0.25">
      <c r="F1883" s="36"/>
      <c r="G1883" s="39" t="str">
        <f t="shared" si="116"/>
        <v/>
      </c>
      <c r="I1883" s="36"/>
      <c r="J1883" s="39" t="str">
        <f t="shared" si="117"/>
        <v/>
      </c>
      <c r="L1883" s="36"/>
      <c r="M1883" s="39" t="str">
        <f t="shared" si="118"/>
        <v/>
      </c>
      <c r="O1883" s="36"/>
      <c r="P1883" s="39" t="str">
        <f t="shared" si="119"/>
        <v/>
      </c>
    </row>
    <row r="1884" spans="6:16" x14ac:dyDescent="0.25">
      <c r="F1884" s="36"/>
      <c r="G1884" s="39" t="str">
        <f t="shared" si="116"/>
        <v/>
      </c>
      <c r="I1884" s="36"/>
      <c r="J1884" s="39" t="str">
        <f t="shared" si="117"/>
        <v/>
      </c>
      <c r="L1884" s="36"/>
      <c r="M1884" s="39" t="str">
        <f t="shared" si="118"/>
        <v/>
      </c>
      <c r="O1884" s="36"/>
      <c r="P1884" s="39" t="str">
        <f t="shared" si="119"/>
        <v/>
      </c>
    </row>
    <row r="1885" spans="6:16" x14ac:dyDescent="0.25">
      <c r="F1885" s="36"/>
      <c r="G1885" s="39" t="str">
        <f t="shared" si="116"/>
        <v/>
      </c>
      <c r="I1885" s="36"/>
      <c r="J1885" s="39" t="str">
        <f t="shared" si="117"/>
        <v/>
      </c>
      <c r="L1885" s="36"/>
      <c r="M1885" s="39" t="str">
        <f t="shared" si="118"/>
        <v/>
      </c>
      <c r="O1885" s="36"/>
      <c r="P1885" s="39" t="str">
        <f t="shared" si="119"/>
        <v/>
      </c>
    </row>
    <row r="1886" spans="6:16" x14ac:dyDescent="0.25">
      <c r="F1886" s="36"/>
      <c r="G1886" s="39" t="str">
        <f t="shared" si="116"/>
        <v/>
      </c>
      <c r="I1886" s="36"/>
      <c r="J1886" s="39" t="str">
        <f t="shared" si="117"/>
        <v/>
      </c>
      <c r="L1886" s="36"/>
      <c r="M1886" s="39" t="str">
        <f t="shared" si="118"/>
        <v/>
      </c>
      <c r="O1886" s="36"/>
      <c r="P1886" s="39" t="str">
        <f t="shared" si="119"/>
        <v/>
      </c>
    </row>
    <row r="1887" spans="6:16" x14ac:dyDescent="0.25">
      <c r="F1887" s="36"/>
      <c r="G1887" s="39" t="str">
        <f t="shared" si="116"/>
        <v/>
      </c>
      <c r="I1887" s="36"/>
      <c r="J1887" s="39" t="str">
        <f t="shared" si="117"/>
        <v/>
      </c>
      <c r="L1887" s="36"/>
      <c r="M1887" s="39" t="str">
        <f t="shared" si="118"/>
        <v/>
      </c>
      <c r="O1887" s="36"/>
      <c r="P1887" s="39" t="str">
        <f t="shared" si="119"/>
        <v/>
      </c>
    </row>
    <row r="1888" spans="6:16" x14ac:dyDescent="0.25">
      <c r="F1888" s="36"/>
      <c r="G1888" s="39" t="str">
        <f t="shared" si="116"/>
        <v/>
      </c>
      <c r="I1888" s="36"/>
      <c r="J1888" s="39" t="str">
        <f t="shared" si="117"/>
        <v/>
      </c>
      <c r="L1888" s="36"/>
      <c r="M1888" s="39" t="str">
        <f t="shared" si="118"/>
        <v/>
      </c>
      <c r="O1888" s="36"/>
      <c r="P1888" s="39" t="str">
        <f t="shared" si="119"/>
        <v/>
      </c>
    </row>
    <row r="1889" spans="6:16" x14ac:dyDescent="0.25">
      <c r="F1889" s="36"/>
      <c r="G1889" s="39" t="str">
        <f t="shared" si="116"/>
        <v/>
      </c>
      <c r="I1889" s="36"/>
      <c r="J1889" s="39" t="str">
        <f t="shared" si="117"/>
        <v/>
      </c>
      <c r="L1889" s="36"/>
      <c r="M1889" s="39" t="str">
        <f t="shared" si="118"/>
        <v/>
      </c>
      <c r="O1889" s="36"/>
      <c r="P1889" s="39" t="str">
        <f t="shared" si="119"/>
        <v/>
      </c>
    </row>
    <row r="1890" spans="6:16" x14ac:dyDescent="0.25">
      <c r="F1890" s="36"/>
      <c r="G1890" s="39" t="str">
        <f t="shared" si="116"/>
        <v/>
      </c>
      <c r="I1890" s="36"/>
      <c r="J1890" s="39" t="str">
        <f t="shared" si="117"/>
        <v/>
      </c>
      <c r="L1890" s="36"/>
      <c r="M1890" s="39" t="str">
        <f t="shared" si="118"/>
        <v/>
      </c>
      <c r="O1890" s="36"/>
      <c r="P1890" s="39" t="str">
        <f t="shared" si="119"/>
        <v/>
      </c>
    </row>
    <row r="1891" spans="6:16" x14ac:dyDescent="0.25">
      <c r="F1891" s="36"/>
      <c r="G1891" s="39" t="str">
        <f t="shared" si="116"/>
        <v/>
      </c>
      <c r="I1891" s="36"/>
      <c r="J1891" s="39" t="str">
        <f t="shared" si="117"/>
        <v/>
      </c>
      <c r="L1891" s="36"/>
      <c r="M1891" s="39" t="str">
        <f t="shared" si="118"/>
        <v/>
      </c>
      <c r="O1891" s="36"/>
      <c r="P1891" s="39" t="str">
        <f t="shared" si="119"/>
        <v/>
      </c>
    </row>
    <row r="1892" spans="6:16" x14ac:dyDescent="0.25">
      <c r="F1892" s="36"/>
      <c r="G1892" s="39" t="str">
        <f t="shared" si="116"/>
        <v/>
      </c>
      <c r="I1892" s="36"/>
      <c r="J1892" s="39" t="str">
        <f t="shared" si="117"/>
        <v/>
      </c>
      <c r="L1892" s="36"/>
      <c r="M1892" s="39" t="str">
        <f t="shared" si="118"/>
        <v/>
      </c>
      <c r="O1892" s="36"/>
      <c r="P1892" s="39" t="str">
        <f t="shared" si="119"/>
        <v/>
      </c>
    </row>
    <row r="1893" spans="6:16" x14ac:dyDescent="0.25">
      <c r="F1893" s="36"/>
      <c r="G1893" s="39" t="str">
        <f t="shared" si="116"/>
        <v/>
      </c>
      <c r="I1893" s="36"/>
      <c r="J1893" s="39" t="str">
        <f t="shared" si="117"/>
        <v/>
      </c>
      <c r="L1893" s="36"/>
      <c r="M1893" s="39" t="str">
        <f t="shared" si="118"/>
        <v/>
      </c>
      <c r="O1893" s="36"/>
      <c r="P1893" s="39" t="str">
        <f t="shared" si="119"/>
        <v/>
      </c>
    </row>
    <row r="1894" spans="6:16" x14ac:dyDescent="0.25">
      <c r="F1894" s="36"/>
      <c r="G1894" s="39" t="str">
        <f t="shared" si="116"/>
        <v/>
      </c>
      <c r="I1894" s="36"/>
      <c r="J1894" s="39" t="str">
        <f t="shared" si="117"/>
        <v/>
      </c>
      <c r="L1894" s="36"/>
      <c r="M1894" s="39" t="str">
        <f t="shared" si="118"/>
        <v/>
      </c>
      <c r="O1894" s="36"/>
      <c r="P1894" s="39" t="str">
        <f t="shared" si="119"/>
        <v/>
      </c>
    </row>
    <row r="1895" spans="6:16" x14ac:dyDescent="0.25">
      <c r="F1895" s="36"/>
      <c r="G1895" s="39" t="str">
        <f t="shared" si="116"/>
        <v/>
      </c>
      <c r="I1895" s="36"/>
      <c r="J1895" s="39" t="str">
        <f t="shared" si="117"/>
        <v/>
      </c>
      <c r="L1895" s="36"/>
      <c r="M1895" s="39" t="str">
        <f t="shared" si="118"/>
        <v/>
      </c>
      <c r="O1895" s="36"/>
      <c r="P1895" s="39" t="str">
        <f t="shared" si="119"/>
        <v/>
      </c>
    </row>
    <row r="1896" spans="6:16" x14ac:dyDescent="0.25">
      <c r="F1896" s="36"/>
      <c r="G1896" s="39" t="str">
        <f t="shared" si="116"/>
        <v/>
      </c>
      <c r="I1896" s="36"/>
      <c r="J1896" s="39" t="str">
        <f t="shared" si="117"/>
        <v/>
      </c>
      <c r="L1896" s="36"/>
      <c r="M1896" s="39" t="str">
        <f t="shared" si="118"/>
        <v/>
      </c>
      <c r="O1896" s="36"/>
      <c r="P1896" s="39" t="str">
        <f t="shared" si="119"/>
        <v/>
      </c>
    </row>
    <row r="1897" spans="6:16" x14ac:dyDescent="0.25">
      <c r="F1897" s="36"/>
      <c r="G1897" s="39" t="str">
        <f t="shared" si="116"/>
        <v/>
      </c>
      <c r="I1897" s="36"/>
      <c r="J1897" s="39" t="str">
        <f t="shared" si="117"/>
        <v/>
      </c>
      <c r="L1897" s="36"/>
      <c r="M1897" s="39" t="str">
        <f t="shared" si="118"/>
        <v/>
      </c>
      <c r="O1897" s="36"/>
      <c r="P1897" s="39" t="str">
        <f t="shared" si="119"/>
        <v/>
      </c>
    </row>
    <row r="1898" spans="6:16" x14ac:dyDescent="0.25">
      <c r="F1898" s="36"/>
      <c r="G1898" s="39" t="str">
        <f t="shared" si="116"/>
        <v/>
      </c>
      <c r="I1898" s="36"/>
      <c r="J1898" s="39" t="str">
        <f t="shared" si="117"/>
        <v/>
      </c>
      <c r="L1898" s="36"/>
      <c r="M1898" s="39" t="str">
        <f t="shared" si="118"/>
        <v/>
      </c>
      <c r="O1898" s="36"/>
      <c r="P1898" s="39" t="str">
        <f t="shared" si="119"/>
        <v/>
      </c>
    </row>
    <row r="1899" spans="6:16" x14ac:dyDescent="0.25">
      <c r="F1899" s="36"/>
      <c r="G1899" s="39" t="str">
        <f t="shared" si="116"/>
        <v/>
      </c>
      <c r="I1899" s="36"/>
      <c r="J1899" s="39" t="str">
        <f t="shared" si="117"/>
        <v/>
      </c>
      <c r="L1899" s="36"/>
      <c r="M1899" s="39" t="str">
        <f t="shared" si="118"/>
        <v/>
      </c>
      <c r="O1899" s="36"/>
      <c r="P1899" s="39" t="str">
        <f t="shared" si="119"/>
        <v/>
      </c>
    </row>
    <row r="1900" spans="6:16" x14ac:dyDescent="0.25">
      <c r="F1900" s="36"/>
      <c r="G1900" s="39" t="str">
        <f t="shared" si="116"/>
        <v/>
      </c>
      <c r="I1900" s="36"/>
      <c r="J1900" s="39" t="str">
        <f t="shared" si="117"/>
        <v/>
      </c>
      <c r="L1900" s="36"/>
      <c r="M1900" s="39" t="str">
        <f t="shared" si="118"/>
        <v/>
      </c>
      <c r="O1900" s="36"/>
      <c r="P1900" s="39" t="str">
        <f t="shared" si="119"/>
        <v/>
      </c>
    </row>
    <row r="1901" spans="6:16" x14ac:dyDescent="0.25">
      <c r="F1901" s="36"/>
      <c r="G1901" s="39" t="str">
        <f t="shared" si="116"/>
        <v/>
      </c>
      <c r="I1901" s="36"/>
      <c r="J1901" s="39" t="str">
        <f t="shared" si="117"/>
        <v/>
      </c>
      <c r="L1901" s="36"/>
      <c r="M1901" s="39" t="str">
        <f t="shared" si="118"/>
        <v/>
      </c>
      <c r="O1901" s="36"/>
      <c r="P1901" s="39" t="str">
        <f t="shared" si="119"/>
        <v/>
      </c>
    </row>
    <row r="1902" spans="6:16" x14ac:dyDescent="0.25">
      <c r="F1902" s="36"/>
      <c r="G1902" s="39" t="str">
        <f t="shared" si="116"/>
        <v/>
      </c>
      <c r="I1902" s="36"/>
      <c r="J1902" s="39" t="str">
        <f t="shared" si="117"/>
        <v/>
      </c>
      <c r="L1902" s="36"/>
      <c r="M1902" s="39" t="str">
        <f t="shared" si="118"/>
        <v/>
      </c>
      <c r="O1902" s="36"/>
      <c r="P1902" s="39" t="str">
        <f t="shared" si="119"/>
        <v/>
      </c>
    </row>
    <row r="1903" spans="6:16" x14ac:dyDescent="0.25">
      <c r="F1903" s="36"/>
      <c r="G1903" s="39" t="str">
        <f t="shared" si="116"/>
        <v/>
      </c>
      <c r="I1903" s="36"/>
      <c r="J1903" s="39" t="str">
        <f t="shared" si="117"/>
        <v/>
      </c>
      <c r="L1903" s="36"/>
      <c r="M1903" s="39" t="str">
        <f t="shared" si="118"/>
        <v/>
      </c>
      <c r="O1903" s="36"/>
      <c r="P1903" s="39" t="str">
        <f t="shared" si="119"/>
        <v/>
      </c>
    </row>
    <row r="1904" spans="6:16" x14ac:dyDescent="0.25">
      <c r="F1904" s="36"/>
      <c r="G1904" s="39" t="str">
        <f t="shared" si="116"/>
        <v/>
      </c>
      <c r="I1904" s="36"/>
      <c r="J1904" s="39" t="str">
        <f t="shared" si="117"/>
        <v/>
      </c>
      <c r="L1904" s="36"/>
      <c r="M1904" s="39" t="str">
        <f t="shared" si="118"/>
        <v/>
      </c>
      <c r="O1904" s="36"/>
      <c r="P1904" s="39" t="str">
        <f t="shared" si="119"/>
        <v/>
      </c>
    </row>
    <row r="1905" spans="6:16" x14ac:dyDescent="0.25">
      <c r="F1905" s="36"/>
      <c r="G1905" s="39" t="str">
        <f t="shared" si="116"/>
        <v/>
      </c>
      <c r="I1905" s="36"/>
      <c r="J1905" s="39" t="str">
        <f t="shared" si="117"/>
        <v/>
      </c>
      <c r="L1905" s="36"/>
      <c r="M1905" s="39" t="str">
        <f t="shared" si="118"/>
        <v/>
      </c>
      <c r="O1905" s="36"/>
      <c r="P1905" s="39" t="str">
        <f t="shared" si="119"/>
        <v/>
      </c>
    </row>
    <row r="1906" spans="6:16" x14ac:dyDescent="0.25">
      <c r="F1906" s="36"/>
      <c r="G1906" s="39" t="str">
        <f t="shared" si="116"/>
        <v/>
      </c>
      <c r="I1906" s="36"/>
      <c r="J1906" s="39" t="str">
        <f t="shared" si="117"/>
        <v/>
      </c>
      <c r="L1906" s="36"/>
      <c r="M1906" s="39" t="str">
        <f t="shared" si="118"/>
        <v/>
      </c>
      <c r="O1906" s="36"/>
      <c r="P1906" s="39" t="str">
        <f t="shared" si="119"/>
        <v/>
      </c>
    </row>
    <row r="1907" spans="6:16" x14ac:dyDescent="0.25">
      <c r="F1907" s="36"/>
      <c r="G1907" s="39" t="str">
        <f t="shared" si="116"/>
        <v/>
      </c>
      <c r="I1907" s="36"/>
      <c r="J1907" s="39" t="str">
        <f t="shared" si="117"/>
        <v/>
      </c>
      <c r="L1907" s="36"/>
      <c r="M1907" s="39" t="str">
        <f t="shared" si="118"/>
        <v/>
      </c>
      <c r="O1907" s="36"/>
      <c r="P1907" s="39" t="str">
        <f t="shared" si="119"/>
        <v/>
      </c>
    </row>
    <row r="1908" spans="6:16" x14ac:dyDescent="0.25">
      <c r="F1908" s="36"/>
      <c r="G1908" s="39" t="str">
        <f t="shared" si="116"/>
        <v/>
      </c>
      <c r="I1908" s="36"/>
      <c r="J1908" s="39" t="str">
        <f t="shared" si="117"/>
        <v/>
      </c>
      <c r="L1908" s="36"/>
      <c r="M1908" s="39" t="str">
        <f t="shared" si="118"/>
        <v/>
      </c>
      <c r="O1908" s="36"/>
      <c r="P1908" s="39" t="str">
        <f t="shared" si="119"/>
        <v/>
      </c>
    </row>
    <row r="1909" spans="6:16" x14ac:dyDescent="0.25">
      <c r="F1909" s="36"/>
      <c r="G1909" s="39" t="str">
        <f t="shared" si="116"/>
        <v/>
      </c>
      <c r="I1909" s="36"/>
      <c r="J1909" s="39" t="str">
        <f t="shared" si="117"/>
        <v/>
      </c>
      <c r="L1909" s="36"/>
      <c r="M1909" s="39" t="str">
        <f t="shared" si="118"/>
        <v/>
      </c>
      <c r="O1909" s="36"/>
      <c r="P1909" s="39" t="str">
        <f t="shared" si="119"/>
        <v/>
      </c>
    </row>
    <row r="1910" spans="6:16" x14ac:dyDescent="0.25">
      <c r="F1910" s="36"/>
      <c r="G1910" s="39" t="str">
        <f t="shared" si="116"/>
        <v/>
      </c>
      <c r="I1910" s="36"/>
      <c r="J1910" s="39" t="str">
        <f t="shared" si="117"/>
        <v/>
      </c>
      <c r="L1910" s="36"/>
      <c r="M1910" s="39" t="str">
        <f t="shared" si="118"/>
        <v/>
      </c>
      <c r="O1910" s="36"/>
      <c r="P1910" s="39" t="str">
        <f t="shared" si="119"/>
        <v/>
      </c>
    </row>
    <row r="1911" spans="6:16" x14ac:dyDescent="0.25">
      <c r="F1911" s="36"/>
      <c r="G1911" s="39" t="str">
        <f t="shared" si="116"/>
        <v/>
      </c>
      <c r="I1911" s="36"/>
      <c r="J1911" s="39" t="str">
        <f t="shared" si="117"/>
        <v/>
      </c>
      <c r="L1911" s="36"/>
      <c r="M1911" s="39" t="str">
        <f t="shared" si="118"/>
        <v/>
      </c>
      <c r="O1911" s="36"/>
      <c r="P1911" s="39" t="str">
        <f t="shared" si="119"/>
        <v/>
      </c>
    </row>
    <row r="1912" spans="6:16" x14ac:dyDescent="0.25">
      <c r="F1912" s="36"/>
      <c r="G1912" s="39" t="str">
        <f t="shared" si="116"/>
        <v/>
      </c>
      <c r="I1912" s="36"/>
      <c r="J1912" s="39" t="str">
        <f t="shared" si="117"/>
        <v/>
      </c>
      <c r="L1912" s="36"/>
      <c r="M1912" s="39" t="str">
        <f t="shared" si="118"/>
        <v/>
      </c>
      <c r="O1912" s="36"/>
      <c r="P1912" s="39" t="str">
        <f t="shared" si="119"/>
        <v/>
      </c>
    </row>
    <row r="1913" spans="6:16" x14ac:dyDescent="0.25">
      <c r="F1913" s="36"/>
      <c r="G1913" s="39" t="str">
        <f t="shared" si="116"/>
        <v/>
      </c>
      <c r="I1913" s="36"/>
      <c r="J1913" s="39" t="str">
        <f t="shared" si="117"/>
        <v/>
      </c>
      <c r="L1913" s="36"/>
      <c r="M1913" s="39" t="str">
        <f t="shared" si="118"/>
        <v/>
      </c>
      <c r="O1913" s="36"/>
      <c r="P1913" s="39" t="str">
        <f t="shared" si="119"/>
        <v/>
      </c>
    </row>
    <row r="1914" spans="6:16" x14ac:dyDescent="0.25">
      <c r="F1914" s="36"/>
      <c r="G1914" s="39" t="str">
        <f t="shared" si="116"/>
        <v/>
      </c>
      <c r="I1914" s="36"/>
      <c r="J1914" s="39" t="str">
        <f t="shared" si="117"/>
        <v/>
      </c>
      <c r="L1914" s="36"/>
      <c r="M1914" s="39" t="str">
        <f t="shared" si="118"/>
        <v/>
      </c>
      <c r="O1914" s="36"/>
      <c r="P1914" s="39" t="str">
        <f t="shared" si="119"/>
        <v/>
      </c>
    </row>
    <row r="1915" spans="6:16" x14ac:dyDescent="0.25">
      <c r="F1915" s="36"/>
      <c r="G1915" s="39" t="str">
        <f t="shared" si="116"/>
        <v/>
      </c>
      <c r="I1915" s="36"/>
      <c r="J1915" s="39" t="str">
        <f t="shared" si="117"/>
        <v/>
      </c>
      <c r="L1915" s="36"/>
      <c r="M1915" s="39" t="str">
        <f t="shared" si="118"/>
        <v/>
      </c>
      <c r="O1915" s="36"/>
      <c r="P1915" s="39" t="str">
        <f t="shared" si="119"/>
        <v/>
      </c>
    </row>
    <row r="1916" spans="6:16" x14ac:dyDescent="0.25">
      <c r="F1916" s="36"/>
      <c r="G1916" s="39" t="str">
        <f t="shared" si="116"/>
        <v/>
      </c>
      <c r="I1916" s="36"/>
      <c r="J1916" s="39" t="str">
        <f t="shared" si="117"/>
        <v/>
      </c>
      <c r="L1916" s="36"/>
      <c r="M1916" s="39" t="str">
        <f t="shared" si="118"/>
        <v/>
      </c>
      <c r="O1916" s="36"/>
      <c r="P1916" s="39" t="str">
        <f t="shared" si="119"/>
        <v/>
      </c>
    </row>
    <row r="1917" spans="6:16" x14ac:dyDescent="0.25">
      <c r="F1917" s="36"/>
      <c r="G1917" s="39" t="str">
        <f t="shared" si="116"/>
        <v/>
      </c>
      <c r="I1917" s="36"/>
      <c r="J1917" s="39" t="str">
        <f t="shared" si="117"/>
        <v/>
      </c>
      <c r="L1917" s="36"/>
      <c r="M1917" s="39" t="str">
        <f t="shared" si="118"/>
        <v/>
      </c>
      <c r="O1917" s="36"/>
      <c r="P1917" s="39" t="str">
        <f t="shared" si="119"/>
        <v/>
      </c>
    </row>
    <row r="1918" spans="6:16" x14ac:dyDescent="0.25">
      <c r="F1918" s="36"/>
      <c r="G1918" s="39" t="str">
        <f t="shared" si="116"/>
        <v/>
      </c>
      <c r="I1918" s="36"/>
      <c r="J1918" s="39" t="str">
        <f t="shared" si="117"/>
        <v/>
      </c>
      <c r="L1918" s="36"/>
      <c r="M1918" s="39" t="str">
        <f t="shared" si="118"/>
        <v/>
      </c>
      <c r="O1918" s="36"/>
      <c r="P1918" s="39" t="str">
        <f t="shared" si="119"/>
        <v/>
      </c>
    </row>
    <row r="1919" spans="6:16" x14ac:dyDescent="0.25">
      <c r="F1919" s="36"/>
      <c r="G1919" s="39" t="str">
        <f t="shared" si="116"/>
        <v/>
      </c>
      <c r="I1919" s="36"/>
      <c r="J1919" s="39" t="str">
        <f t="shared" si="117"/>
        <v/>
      </c>
      <c r="L1919" s="36"/>
      <c r="M1919" s="39" t="str">
        <f t="shared" si="118"/>
        <v/>
      </c>
      <c r="O1919" s="36"/>
      <c r="P1919" s="39" t="str">
        <f t="shared" si="119"/>
        <v/>
      </c>
    </row>
    <row r="1920" spans="6:16" x14ac:dyDescent="0.25">
      <c r="F1920" s="36"/>
      <c r="G1920" s="39" t="str">
        <f t="shared" si="116"/>
        <v/>
      </c>
      <c r="I1920" s="36"/>
      <c r="J1920" s="39" t="str">
        <f t="shared" si="117"/>
        <v/>
      </c>
      <c r="L1920" s="36"/>
      <c r="M1920" s="39" t="str">
        <f t="shared" si="118"/>
        <v/>
      </c>
      <c r="O1920" s="36"/>
      <c r="P1920" s="39" t="str">
        <f t="shared" si="119"/>
        <v/>
      </c>
    </row>
    <row r="1921" spans="6:16" x14ac:dyDescent="0.25">
      <c r="F1921" s="36"/>
      <c r="G1921" s="39" t="str">
        <f t="shared" si="116"/>
        <v/>
      </c>
      <c r="I1921" s="36"/>
      <c r="J1921" s="39" t="str">
        <f t="shared" si="117"/>
        <v/>
      </c>
      <c r="L1921" s="36"/>
      <c r="M1921" s="39" t="str">
        <f t="shared" si="118"/>
        <v/>
      </c>
      <c r="O1921" s="36"/>
      <c r="P1921" s="39" t="str">
        <f t="shared" si="119"/>
        <v/>
      </c>
    </row>
    <row r="1922" spans="6:16" x14ac:dyDescent="0.25">
      <c r="F1922" s="36"/>
      <c r="G1922" s="39" t="str">
        <f t="shared" si="116"/>
        <v/>
      </c>
      <c r="I1922" s="36"/>
      <c r="J1922" s="39" t="str">
        <f t="shared" si="117"/>
        <v/>
      </c>
      <c r="L1922" s="36"/>
      <c r="M1922" s="39" t="str">
        <f t="shared" si="118"/>
        <v/>
      </c>
      <c r="O1922" s="36"/>
      <c r="P1922" s="39" t="str">
        <f t="shared" si="119"/>
        <v/>
      </c>
    </row>
    <row r="1923" spans="6:16" x14ac:dyDescent="0.25">
      <c r="F1923" s="36"/>
      <c r="G1923" s="39" t="str">
        <f t="shared" si="116"/>
        <v/>
      </c>
      <c r="I1923" s="36"/>
      <c r="J1923" s="39" t="str">
        <f t="shared" si="117"/>
        <v/>
      </c>
      <c r="L1923" s="36"/>
      <c r="M1923" s="39" t="str">
        <f t="shared" si="118"/>
        <v/>
      </c>
      <c r="O1923" s="36"/>
      <c r="P1923" s="39" t="str">
        <f t="shared" si="119"/>
        <v/>
      </c>
    </row>
    <row r="1924" spans="6:16" x14ac:dyDescent="0.25">
      <c r="F1924" s="36"/>
      <c r="G1924" s="39" t="str">
        <f t="shared" si="116"/>
        <v/>
      </c>
      <c r="I1924" s="36"/>
      <c r="J1924" s="39" t="str">
        <f t="shared" si="117"/>
        <v/>
      </c>
      <c r="L1924" s="36"/>
      <c r="M1924" s="39" t="str">
        <f t="shared" si="118"/>
        <v/>
      </c>
      <c r="O1924" s="36"/>
      <c r="P1924" s="39" t="str">
        <f t="shared" si="119"/>
        <v/>
      </c>
    </row>
    <row r="1925" spans="6:16" x14ac:dyDescent="0.25">
      <c r="F1925" s="36"/>
      <c r="G1925" s="39" t="str">
        <f t="shared" si="116"/>
        <v/>
      </c>
      <c r="I1925" s="36"/>
      <c r="J1925" s="39" t="str">
        <f t="shared" si="117"/>
        <v/>
      </c>
      <c r="L1925" s="36"/>
      <c r="M1925" s="39" t="str">
        <f t="shared" si="118"/>
        <v/>
      </c>
      <c r="O1925" s="36"/>
      <c r="P1925" s="39" t="str">
        <f t="shared" si="119"/>
        <v/>
      </c>
    </row>
    <row r="1926" spans="6:16" x14ac:dyDescent="0.25">
      <c r="F1926" s="36"/>
      <c r="G1926" s="39" t="str">
        <f t="shared" si="116"/>
        <v/>
      </c>
      <c r="I1926" s="36"/>
      <c r="J1926" s="39" t="str">
        <f t="shared" si="117"/>
        <v/>
      </c>
      <c r="L1926" s="36"/>
      <c r="M1926" s="39" t="str">
        <f t="shared" si="118"/>
        <v/>
      </c>
      <c r="O1926" s="36"/>
      <c r="P1926" s="39" t="str">
        <f t="shared" si="119"/>
        <v/>
      </c>
    </row>
    <row r="1927" spans="6:16" x14ac:dyDescent="0.25">
      <c r="F1927" s="36"/>
      <c r="G1927" s="39" t="str">
        <f t="shared" si="116"/>
        <v/>
      </c>
      <c r="I1927" s="36"/>
      <c r="J1927" s="39" t="str">
        <f t="shared" si="117"/>
        <v/>
      </c>
      <c r="L1927" s="36"/>
      <c r="M1927" s="39" t="str">
        <f t="shared" si="118"/>
        <v/>
      </c>
      <c r="O1927" s="36"/>
      <c r="P1927" s="39" t="str">
        <f t="shared" si="119"/>
        <v/>
      </c>
    </row>
    <row r="1928" spans="6:16" x14ac:dyDescent="0.25">
      <c r="F1928" s="36"/>
      <c r="G1928" s="39" t="str">
        <f t="shared" si="116"/>
        <v/>
      </c>
      <c r="I1928" s="36"/>
      <c r="J1928" s="39" t="str">
        <f t="shared" si="117"/>
        <v/>
      </c>
      <c r="L1928" s="36"/>
      <c r="M1928" s="39" t="str">
        <f t="shared" si="118"/>
        <v/>
      </c>
      <c r="O1928" s="36"/>
      <c r="P1928" s="39" t="str">
        <f t="shared" si="119"/>
        <v/>
      </c>
    </row>
    <row r="1929" spans="6:16" x14ac:dyDescent="0.25">
      <c r="F1929" s="36"/>
      <c r="G1929" s="39" t="str">
        <f t="shared" si="116"/>
        <v/>
      </c>
      <c r="I1929" s="36"/>
      <c r="J1929" s="39" t="str">
        <f t="shared" si="117"/>
        <v/>
      </c>
      <c r="L1929" s="36"/>
      <c r="M1929" s="39" t="str">
        <f t="shared" si="118"/>
        <v/>
      </c>
      <c r="O1929" s="36"/>
      <c r="P1929" s="39" t="str">
        <f t="shared" si="119"/>
        <v/>
      </c>
    </row>
    <row r="1930" spans="6:16" x14ac:dyDescent="0.25">
      <c r="F1930" s="36"/>
      <c r="G1930" s="39" t="str">
        <f t="shared" si="116"/>
        <v/>
      </c>
      <c r="I1930" s="36"/>
      <c r="J1930" s="39" t="str">
        <f t="shared" si="117"/>
        <v/>
      </c>
      <c r="L1930" s="36"/>
      <c r="M1930" s="39" t="str">
        <f t="shared" si="118"/>
        <v/>
      </c>
      <c r="O1930" s="36"/>
      <c r="P1930" s="39" t="str">
        <f t="shared" si="119"/>
        <v/>
      </c>
    </row>
    <row r="1931" spans="6:16" x14ac:dyDescent="0.25">
      <c r="F1931" s="36"/>
      <c r="G1931" s="39" t="str">
        <f t="shared" si="116"/>
        <v/>
      </c>
      <c r="I1931" s="36"/>
      <c r="J1931" s="39" t="str">
        <f t="shared" si="117"/>
        <v/>
      </c>
      <c r="L1931" s="36"/>
      <c r="M1931" s="39" t="str">
        <f t="shared" si="118"/>
        <v/>
      </c>
      <c r="O1931" s="36"/>
      <c r="P1931" s="39" t="str">
        <f t="shared" si="119"/>
        <v/>
      </c>
    </row>
    <row r="1932" spans="6:16" x14ac:dyDescent="0.25">
      <c r="F1932" s="36"/>
      <c r="G1932" s="39" t="str">
        <f t="shared" si="116"/>
        <v/>
      </c>
      <c r="I1932" s="36"/>
      <c r="J1932" s="39" t="str">
        <f t="shared" si="117"/>
        <v/>
      </c>
      <c r="L1932" s="36"/>
      <c r="M1932" s="39" t="str">
        <f t="shared" si="118"/>
        <v/>
      </c>
      <c r="O1932" s="36"/>
      <c r="P1932" s="39" t="str">
        <f t="shared" si="119"/>
        <v/>
      </c>
    </row>
    <row r="1933" spans="6:16" x14ac:dyDescent="0.25">
      <c r="F1933" s="36"/>
      <c r="G1933" s="39" t="str">
        <f t="shared" si="116"/>
        <v/>
      </c>
      <c r="I1933" s="36"/>
      <c r="J1933" s="39" t="str">
        <f t="shared" si="117"/>
        <v/>
      </c>
      <c r="L1933" s="36"/>
      <c r="M1933" s="39" t="str">
        <f t="shared" si="118"/>
        <v/>
      </c>
      <c r="O1933" s="36"/>
      <c r="P1933" s="39" t="str">
        <f t="shared" si="119"/>
        <v/>
      </c>
    </row>
    <row r="1934" spans="6:16" x14ac:dyDescent="0.25">
      <c r="F1934" s="36"/>
      <c r="G1934" s="39" t="str">
        <f t="shared" si="116"/>
        <v/>
      </c>
      <c r="I1934" s="36"/>
      <c r="J1934" s="39" t="str">
        <f t="shared" si="117"/>
        <v/>
      </c>
      <c r="L1934" s="36"/>
      <c r="M1934" s="39" t="str">
        <f t="shared" si="118"/>
        <v/>
      </c>
      <c r="O1934" s="36"/>
      <c r="P1934" s="39" t="str">
        <f t="shared" si="119"/>
        <v/>
      </c>
    </row>
    <row r="1935" spans="6:16" x14ac:dyDescent="0.25">
      <c r="F1935" s="36"/>
      <c r="G1935" s="39" t="str">
        <f t="shared" ref="G1935:G1998" si="120">IF(F1935="","",F1935*0.04)</f>
        <v/>
      </c>
      <c r="I1935" s="36"/>
      <c r="J1935" s="39" t="str">
        <f t="shared" ref="J1935:J1998" si="121">IF(I1935="","",I1935*0.04)</f>
        <v/>
      </c>
      <c r="L1935" s="36"/>
      <c r="M1935" s="39" t="str">
        <f t="shared" ref="M1935:M1998" si="122">IF(L1935="","",L1935*0.04)</f>
        <v/>
      </c>
      <c r="O1935" s="36"/>
      <c r="P1935" s="39" t="str">
        <f t="shared" ref="P1935:P1998" si="123">IF(O1935="","",O1935*0.04)</f>
        <v/>
      </c>
    </row>
    <row r="1936" spans="6:16" x14ac:dyDescent="0.25">
      <c r="F1936" s="36"/>
      <c r="G1936" s="39" t="str">
        <f t="shared" si="120"/>
        <v/>
      </c>
      <c r="I1936" s="36"/>
      <c r="J1936" s="39" t="str">
        <f t="shared" si="121"/>
        <v/>
      </c>
      <c r="L1936" s="36"/>
      <c r="M1936" s="39" t="str">
        <f t="shared" si="122"/>
        <v/>
      </c>
      <c r="O1936" s="36"/>
      <c r="P1936" s="39" t="str">
        <f t="shared" si="123"/>
        <v/>
      </c>
    </row>
    <row r="1937" spans="6:16" x14ac:dyDescent="0.25">
      <c r="F1937" s="36"/>
      <c r="G1937" s="39" t="str">
        <f t="shared" si="120"/>
        <v/>
      </c>
      <c r="I1937" s="36"/>
      <c r="J1937" s="39" t="str">
        <f t="shared" si="121"/>
        <v/>
      </c>
      <c r="L1937" s="36"/>
      <c r="M1937" s="39" t="str">
        <f t="shared" si="122"/>
        <v/>
      </c>
      <c r="O1937" s="36"/>
      <c r="P1937" s="39" t="str">
        <f t="shared" si="123"/>
        <v/>
      </c>
    </row>
    <row r="1938" spans="6:16" x14ac:dyDescent="0.25">
      <c r="F1938" s="36"/>
      <c r="G1938" s="39" t="str">
        <f t="shared" si="120"/>
        <v/>
      </c>
      <c r="I1938" s="36"/>
      <c r="J1938" s="39" t="str">
        <f t="shared" si="121"/>
        <v/>
      </c>
      <c r="L1938" s="36"/>
      <c r="M1938" s="39" t="str">
        <f t="shared" si="122"/>
        <v/>
      </c>
      <c r="O1938" s="36"/>
      <c r="P1938" s="39" t="str">
        <f t="shared" si="123"/>
        <v/>
      </c>
    </row>
    <row r="1939" spans="6:16" x14ac:dyDescent="0.25">
      <c r="F1939" s="36"/>
      <c r="G1939" s="39" t="str">
        <f t="shared" si="120"/>
        <v/>
      </c>
      <c r="I1939" s="36"/>
      <c r="J1939" s="39" t="str">
        <f t="shared" si="121"/>
        <v/>
      </c>
      <c r="L1939" s="36"/>
      <c r="M1939" s="39" t="str">
        <f t="shared" si="122"/>
        <v/>
      </c>
      <c r="O1939" s="36"/>
      <c r="P1939" s="39" t="str">
        <f t="shared" si="123"/>
        <v/>
      </c>
    </row>
    <row r="1940" spans="6:16" x14ac:dyDescent="0.25">
      <c r="F1940" s="36"/>
      <c r="G1940" s="39" t="str">
        <f t="shared" si="120"/>
        <v/>
      </c>
      <c r="I1940" s="36"/>
      <c r="J1940" s="39" t="str">
        <f t="shared" si="121"/>
        <v/>
      </c>
      <c r="L1940" s="36"/>
      <c r="M1940" s="39" t="str">
        <f t="shared" si="122"/>
        <v/>
      </c>
      <c r="O1940" s="36"/>
      <c r="P1940" s="39" t="str">
        <f t="shared" si="123"/>
        <v/>
      </c>
    </row>
    <row r="1941" spans="6:16" x14ac:dyDescent="0.25">
      <c r="F1941" s="36"/>
      <c r="G1941" s="39" t="str">
        <f t="shared" si="120"/>
        <v/>
      </c>
      <c r="I1941" s="36"/>
      <c r="J1941" s="39" t="str">
        <f t="shared" si="121"/>
        <v/>
      </c>
      <c r="L1941" s="36"/>
      <c r="M1941" s="39" t="str">
        <f t="shared" si="122"/>
        <v/>
      </c>
      <c r="O1941" s="36"/>
      <c r="P1941" s="39" t="str">
        <f t="shared" si="123"/>
        <v/>
      </c>
    </row>
    <row r="1942" spans="6:16" x14ac:dyDescent="0.25">
      <c r="F1942" s="36"/>
      <c r="G1942" s="39" t="str">
        <f t="shared" si="120"/>
        <v/>
      </c>
      <c r="I1942" s="36"/>
      <c r="J1942" s="39" t="str">
        <f t="shared" si="121"/>
        <v/>
      </c>
      <c r="L1942" s="36"/>
      <c r="M1942" s="39" t="str">
        <f t="shared" si="122"/>
        <v/>
      </c>
      <c r="O1942" s="36"/>
      <c r="P1942" s="39" t="str">
        <f t="shared" si="123"/>
        <v/>
      </c>
    </row>
    <row r="1943" spans="6:16" x14ac:dyDescent="0.25">
      <c r="F1943" s="36"/>
      <c r="G1943" s="39" t="str">
        <f t="shared" si="120"/>
        <v/>
      </c>
      <c r="I1943" s="36"/>
      <c r="J1943" s="39" t="str">
        <f t="shared" si="121"/>
        <v/>
      </c>
      <c r="L1943" s="36"/>
      <c r="M1943" s="39" t="str">
        <f t="shared" si="122"/>
        <v/>
      </c>
      <c r="O1943" s="36"/>
      <c r="P1943" s="39" t="str">
        <f t="shared" si="123"/>
        <v/>
      </c>
    </row>
    <row r="1944" spans="6:16" x14ac:dyDescent="0.25">
      <c r="F1944" s="36"/>
      <c r="G1944" s="39" t="str">
        <f t="shared" si="120"/>
        <v/>
      </c>
      <c r="I1944" s="36"/>
      <c r="J1944" s="39" t="str">
        <f t="shared" si="121"/>
        <v/>
      </c>
      <c r="L1944" s="36"/>
      <c r="M1944" s="39" t="str">
        <f t="shared" si="122"/>
        <v/>
      </c>
      <c r="O1944" s="36"/>
      <c r="P1944" s="39" t="str">
        <f t="shared" si="123"/>
        <v/>
      </c>
    </row>
    <row r="1945" spans="6:16" x14ac:dyDescent="0.25">
      <c r="F1945" s="36"/>
      <c r="G1945" s="39" t="str">
        <f t="shared" si="120"/>
        <v/>
      </c>
      <c r="I1945" s="36"/>
      <c r="J1945" s="39" t="str">
        <f t="shared" si="121"/>
        <v/>
      </c>
      <c r="L1945" s="36"/>
      <c r="M1945" s="39" t="str">
        <f t="shared" si="122"/>
        <v/>
      </c>
      <c r="O1945" s="36"/>
      <c r="P1945" s="39" t="str">
        <f t="shared" si="123"/>
        <v/>
      </c>
    </row>
    <row r="1946" spans="6:16" x14ac:dyDescent="0.25">
      <c r="F1946" s="36"/>
      <c r="G1946" s="39" t="str">
        <f t="shared" si="120"/>
        <v/>
      </c>
      <c r="I1946" s="36"/>
      <c r="J1946" s="39" t="str">
        <f t="shared" si="121"/>
        <v/>
      </c>
      <c r="L1946" s="36"/>
      <c r="M1946" s="39" t="str">
        <f t="shared" si="122"/>
        <v/>
      </c>
      <c r="O1946" s="36"/>
      <c r="P1946" s="39" t="str">
        <f t="shared" si="123"/>
        <v/>
      </c>
    </row>
    <row r="1947" spans="6:16" x14ac:dyDescent="0.25">
      <c r="F1947" s="36"/>
      <c r="G1947" s="39" t="str">
        <f t="shared" si="120"/>
        <v/>
      </c>
      <c r="I1947" s="36"/>
      <c r="J1947" s="39" t="str">
        <f t="shared" si="121"/>
        <v/>
      </c>
      <c r="L1947" s="36"/>
      <c r="M1947" s="39" t="str">
        <f t="shared" si="122"/>
        <v/>
      </c>
      <c r="O1947" s="36"/>
      <c r="P1947" s="39" t="str">
        <f t="shared" si="123"/>
        <v/>
      </c>
    </row>
    <row r="1948" spans="6:16" x14ac:dyDescent="0.25">
      <c r="F1948" s="36"/>
      <c r="G1948" s="39" t="str">
        <f t="shared" si="120"/>
        <v/>
      </c>
      <c r="I1948" s="36"/>
      <c r="J1948" s="39" t="str">
        <f t="shared" si="121"/>
        <v/>
      </c>
      <c r="L1948" s="36"/>
      <c r="M1948" s="39" t="str">
        <f t="shared" si="122"/>
        <v/>
      </c>
      <c r="O1948" s="36"/>
      <c r="P1948" s="39" t="str">
        <f t="shared" si="123"/>
        <v/>
      </c>
    </row>
    <row r="1949" spans="6:16" x14ac:dyDescent="0.25">
      <c r="F1949" s="36"/>
      <c r="G1949" s="39" t="str">
        <f t="shared" si="120"/>
        <v/>
      </c>
      <c r="I1949" s="36"/>
      <c r="J1949" s="39" t="str">
        <f t="shared" si="121"/>
        <v/>
      </c>
      <c r="L1949" s="36"/>
      <c r="M1949" s="39" t="str">
        <f t="shared" si="122"/>
        <v/>
      </c>
      <c r="O1949" s="36"/>
      <c r="P1949" s="39" t="str">
        <f t="shared" si="123"/>
        <v/>
      </c>
    </row>
    <row r="1950" spans="6:16" x14ac:dyDescent="0.25">
      <c r="F1950" s="36"/>
      <c r="G1950" s="39" t="str">
        <f t="shared" si="120"/>
        <v/>
      </c>
      <c r="I1950" s="36"/>
      <c r="J1950" s="39" t="str">
        <f t="shared" si="121"/>
        <v/>
      </c>
      <c r="L1950" s="36"/>
      <c r="M1950" s="39" t="str">
        <f t="shared" si="122"/>
        <v/>
      </c>
      <c r="O1950" s="36"/>
      <c r="P1950" s="39" t="str">
        <f t="shared" si="123"/>
        <v/>
      </c>
    </row>
    <row r="1951" spans="6:16" x14ac:dyDescent="0.25">
      <c r="F1951" s="36"/>
      <c r="G1951" s="39" t="str">
        <f t="shared" si="120"/>
        <v/>
      </c>
      <c r="I1951" s="36"/>
      <c r="J1951" s="39" t="str">
        <f t="shared" si="121"/>
        <v/>
      </c>
      <c r="L1951" s="36"/>
      <c r="M1951" s="39" t="str">
        <f t="shared" si="122"/>
        <v/>
      </c>
      <c r="O1951" s="36"/>
      <c r="P1951" s="39" t="str">
        <f t="shared" si="123"/>
        <v/>
      </c>
    </row>
    <row r="1952" spans="6:16" x14ac:dyDescent="0.25">
      <c r="F1952" s="36"/>
      <c r="G1952" s="39" t="str">
        <f t="shared" si="120"/>
        <v/>
      </c>
      <c r="I1952" s="36"/>
      <c r="J1952" s="39" t="str">
        <f t="shared" si="121"/>
        <v/>
      </c>
      <c r="L1952" s="36"/>
      <c r="M1952" s="39" t="str">
        <f t="shared" si="122"/>
        <v/>
      </c>
      <c r="O1952" s="36"/>
      <c r="P1952" s="39" t="str">
        <f t="shared" si="123"/>
        <v/>
      </c>
    </row>
    <row r="1953" spans="6:16" x14ac:dyDescent="0.25">
      <c r="F1953" s="36"/>
      <c r="G1953" s="39" t="str">
        <f t="shared" si="120"/>
        <v/>
      </c>
      <c r="I1953" s="36"/>
      <c r="J1953" s="39" t="str">
        <f t="shared" si="121"/>
        <v/>
      </c>
      <c r="L1953" s="36"/>
      <c r="M1953" s="39" t="str">
        <f t="shared" si="122"/>
        <v/>
      </c>
      <c r="O1953" s="36"/>
      <c r="P1953" s="39" t="str">
        <f t="shared" si="123"/>
        <v/>
      </c>
    </row>
    <row r="1954" spans="6:16" x14ac:dyDescent="0.25">
      <c r="F1954" s="36"/>
      <c r="G1954" s="39" t="str">
        <f t="shared" si="120"/>
        <v/>
      </c>
      <c r="I1954" s="36"/>
      <c r="J1954" s="39" t="str">
        <f t="shared" si="121"/>
        <v/>
      </c>
      <c r="L1954" s="36"/>
      <c r="M1954" s="39" t="str">
        <f t="shared" si="122"/>
        <v/>
      </c>
      <c r="O1954" s="36"/>
      <c r="P1954" s="39" t="str">
        <f t="shared" si="123"/>
        <v/>
      </c>
    </row>
    <row r="1955" spans="6:16" x14ac:dyDescent="0.25">
      <c r="F1955" s="36"/>
      <c r="G1955" s="39" t="str">
        <f t="shared" si="120"/>
        <v/>
      </c>
      <c r="I1955" s="36"/>
      <c r="J1955" s="39" t="str">
        <f t="shared" si="121"/>
        <v/>
      </c>
      <c r="L1955" s="36"/>
      <c r="M1955" s="39" t="str">
        <f t="shared" si="122"/>
        <v/>
      </c>
      <c r="O1955" s="36"/>
      <c r="P1955" s="39" t="str">
        <f t="shared" si="123"/>
        <v/>
      </c>
    </row>
    <row r="1956" spans="6:16" x14ac:dyDescent="0.25">
      <c r="F1956" s="36"/>
      <c r="G1956" s="39" t="str">
        <f t="shared" si="120"/>
        <v/>
      </c>
      <c r="I1956" s="36"/>
      <c r="J1956" s="39" t="str">
        <f t="shared" si="121"/>
        <v/>
      </c>
      <c r="L1956" s="36"/>
      <c r="M1956" s="39" t="str">
        <f t="shared" si="122"/>
        <v/>
      </c>
      <c r="O1956" s="36"/>
      <c r="P1956" s="39" t="str">
        <f t="shared" si="123"/>
        <v/>
      </c>
    </row>
    <row r="1957" spans="6:16" x14ac:dyDescent="0.25">
      <c r="F1957" s="36"/>
      <c r="G1957" s="39" t="str">
        <f t="shared" si="120"/>
        <v/>
      </c>
      <c r="I1957" s="36"/>
      <c r="J1957" s="39" t="str">
        <f t="shared" si="121"/>
        <v/>
      </c>
      <c r="L1957" s="36"/>
      <c r="M1957" s="39" t="str">
        <f t="shared" si="122"/>
        <v/>
      </c>
      <c r="O1957" s="36"/>
      <c r="P1957" s="39" t="str">
        <f t="shared" si="123"/>
        <v/>
      </c>
    </row>
    <row r="1958" spans="6:16" x14ac:dyDescent="0.25">
      <c r="F1958" s="36"/>
      <c r="G1958" s="39" t="str">
        <f t="shared" si="120"/>
        <v/>
      </c>
      <c r="I1958" s="36"/>
      <c r="J1958" s="39" t="str">
        <f t="shared" si="121"/>
        <v/>
      </c>
      <c r="L1958" s="36"/>
      <c r="M1958" s="39" t="str">
        <f t="shared" si="122"/>
        <v/>
      </c>
      <c r="O1958" s="36"/>
      <c r="P1958" s="39" t="str">
        <f t="shared" si="123"/>
        <v/>
      </c>
    </row>
    <row r="1959" spans="6:16" x14ac:dyDescent="0.25">
      <c r="F1959" s="36"/>
      <c r="G1959" s="39" t="str">
        <f t="shared" si="120"/>
        <v/>
      </c>
      <c r="I1959" s="36"/>
      <c r="J1959" s="39" t="str">
        <f t="shared" si="121"/>
        <v/>
      </c>
      <c r="L1959" s="36"/>
      <c r="M1959" s="39" t="str">
        <f t="shared" si="122"/>
        <v/>
      </c>
      <c r="O1959" s="36"/>
      <c r="P1959" s="39" t="str">
        <f t="shared" si="123"/>
        <v/>
      </c>
    </row>
    <row r="1960" spans="6:16" x14ac:dyDescent="0.25">
      <c r="F1960" s="36"/>
      <c r="G1960" s="39" t="str">
        <f t="shared" si="120"/>
        <v/>
      </c>
      <c r="I1960" s="36"/>
      <c r="J1960" s="39" t="str">
        <f t="shared" si="121"/>
        <v/>
      </c>
      <c r="L1960" s="36"/>
      <c r="M1960" s="39" t="str">
        <f t="shared" si="122"/>
        <v/>
      </c>
      <c r="O1960" s="36"/>
      <c r="P1960" s="39" t="str">
        <f t="shared" si="123"/>
        <v/>
      </c>
    </row>
    <row r="1961" spans="6:16" x14ac:dyDescent="0.25">
      <c r="F1961" s="36"/>
      <c r="G1961" s="39" t="str">
        <f t="shared" si="120"/>
        <v/>
      </c>
      <c r="I1961" s="36"/>
      <c r="J1961" s="39" t="str">
        <f t="shared" si="121"/>
        <v/>
      </c>
      <c r="L1961" s="36"/>
      <c r="M1961" s="39" t="str">
        <f t="shared" si="122"/>
        <v/>
      </c>
      <c r="O1961" s="36"/>
      <c r="P1961" s="39" t="str">
        <f t="shared" si="123"/>
        <v/>
      </c>
    </row>
    <row r="1962" spans="6:16" x14ac:dyDescent="0.25">
      <c r="F1962" s="36"/>
      <c r="G1962" s="39" t="str">
        <f t="shared" si="120"/>
        <v/>
      </c>
      <c r="I1962" s="36"/>
      <c r="J1962" s="39" t="str">
        <f t="shared" si="121"/>
        <v/>
      </c>
      <c r="L1962" s="36"/>
      <c r="M1962" s="39" t="str">
        <f t="shared" si="122"/>
        <v/>
      </c>
      <c r="O1962" s="36"/>
      <c r="P1962" s="39" t="str">
        <f t="shared" si="123"/>
        <v/>
      </c>
    </row>
    <row r="1963" spans="6:16" x14ac:dyDescent="0.25">
      <c r="F1963" s="36"/>
      <c r="G1963" s="39" t="str">
        <f t="shared" si="120"/>
        <v/>
      </c>
      <c r="I1963" s="36"/>
      <c r="J1963" s="39" t="str">
        <f t="shared" si="121"/>
        <v/>
      </c>
      <c r="L1963" s="36"/>
      <c r="M1963" s="39" t="str">
        <f t="shared" si="122"/>
        <v/>
      </c>
      <c r="O1963" s="36"/>
      <c r="P1963" s="39" t="str">
        <f t="shared" si="123"/>
        <v/>
      </c>
    </row>
    <row r="1964" spans="6:16" x14ac:dyDescent="0.25">
      <c r="F1964" s="36"/>
      <c r="G1964" s="39" t="str">
        <f t="shared" si="120"/>
        <v/>
      </c>
      <c r="I1964" s="36"/>
      <c r="J1964" s="39" t="str">
        <f t="shared" si="121"/>
        <v/>
      </c>
      <c r="L1964" s="36"/>
      <c r="M1964" s="39" t="str">
        <f t="shared" si="122"/>
        <v/>
      </c>
      <c r="O1964" s="36"/>
      <c r="P1964" s="39" t="str">
        <f t="shared" si="123"/>
        <v/>
      </c>
    </row>
    <row r="1965" spans="6:16" x14ac:dyDescent="0.25">
      <c r="F1965" s="36"/>
      <c r="G1965" s="39" t="str">
        <f t="shared" si="120"/>
        <v/>
      </c>
      <c r="I1965" s="36"/>
      <c r="J1965" s="39" t="str">
        <f t="shared" si="121"/>
        <v/>
      </c>
      <c r="L1965" s="36"/>
      <c r="M1965" s="39" t="str">
        <f t="shared" si="122"/>
        <v/>
      </c>
      <c r="O1965" s="36"/>
      <c r="P1965" s="39" t="str">
        <f t="shared" si="123"/>
        <v/>
      </c>
    </row>
    <row r="1966" spans="6:16" x14ac:dyDescent="0.25">
      <c r="F1966" s="36"/>
      <c r="G1966" s="39" t="str">
        <f t="shared" si="120"/>
        <v/>
      </c>
      <c r="I1966" s="36"/>
      <c r="J1966" s="39" t="str">
        <f t="shared" si="121"/>
        <v/>
      </c>
      <c r="L1966" s="36"/>
      <c r="M1966" s="39" t="str">
        <f t="shared" si="122"/>
        <v/>
      </c>
      <c r="O1966" s="36"/>
      <c r="P1966" s="39" t="str">
        <f t="shared" si="123"/>
        <v/>
      </c>
    </row>
    <row r="1967" spans="6:16" x14ac:dyDescent="0.25">
      <c r="F1967" s="36"/>
      <c r="G1967" s="39" t="str">
        <f t="shared" si="120"/>
        <v/>
      </c>
      <c r="I1967" s="36"/>
      <c r="J1967" s="39" t="str">
        <f t="shared" si="121"/>
        <v/>
      </c>
      <c r="L1967" s="36"/>
      <c r="M1967" s="39" t="str">
        <f t="shared" si="122"/>
        <v/>
      </c>
      <c r="O1967" s="36"/>
      <c r="P1967" s="39" t="str">
        <f t="shared" si="123"/>
        <v/>
      </c>
    </row>
    <row r="1968" spans="6:16" x14ac:dyDescent="0.25">
      <c r="F1968" s="36"/>
      <c r="G1968" s="39" t="str">
        <f t="shared" si="120"/>
        <v/>
      </c>
      <c r="I1968" s="36"/>
      <c r="J1968" s="39" t="str">
        <f t="shared" si="121"/>
        <v/>
      </c>
      <c r="L1968" s="36"/>
      <c r="M1968" s="39" t="str">
        <f t="shared" si="122"/>
        <v/>
      </c>
      <c r="O1968" s="36"/>
      <c r="P1968" s="39" t="str">
        <f t="shared" si="123"/>
        <v/>
      </c>
    </row>
    <row r="1969" spans="6:16" x14ac:dyDescent="0.25">
      <c r="F1969" s="36"/>
      <c r="G1969" s="39" t="str">
        <f t="shared" si="120"/>
        <v/>
      </c>
      <c r="I1969" s="36"/>
      <c r="J1969" s="39" t="str">
        <f t="shared" si="121"/>
        <v/>
      </c>
      <c r="L1969" s="36"/>
      <c r="M1969" s="39" t="str">
        <f t="shared" si="122"/>
        <v/>
      </c>
      <c r="O1969" s="36"/>
      <c r="P1969" s="39" t="str">
        <f t="shared" si="123"/>
        <v/>
      </c>
    </row>
    <row r="1970" spans="6:16" x14ac:dyDescent="0.25">
      <c r="F1970" s="36"/>
      <c r="G1970" s="39" t="str">
        <f t="shared" si="120"/>
        <v/>
      </c>
      <c r="I1970" s="36"/>
      <c r="J1970" s="39" t="str">
        <f t="shared" si="121"/>
        <v/>
      </c>
      <c r="L1970" s="36"/>
      <c r="M1970" s="39" t="str">
        <f t="shared" si="122"/>
        <v/>
      </c>
      <c r="O1970" s="36"/>
      <c r="P1970" s="39" t="str">
        <f t="shared" si="123"/>
        <v/>
      </c>
    </row>
    <row r="1971" spans="6:16" x14ac:dyDescent="0.25">
      <c r="F1971" s="36"/>
      <c r="G1971" s="39" t="str">
        <f t="shared" si="120"/>
        <v/>
      </c>
      <c r="I1971" s="36"/>
      <c r="J1971" s="39" t="str">
        <f t="shared" si="121"/>
        <v/>
      </c>
      <c r="L1971" s="36"/>
      <c r="M1971" s="39" t="str">
        <f t="shared" si="122"/>
        <v/>
      </c>
      <c r="O1971" s="36"/>
      <c r="P1971" s="39" t="str">
        <f t="shared" si="123"/>
        <v/>
      </c>
    </row>
    <row r="1972" spans="6:16" x14ac:dyDescent="0.25">
      <c r="F1972" s="36"/>
      <c r="G1972" s="39" t="str">
        <f t="shared" si="120"/>
        <v/>
      </c>
      <c r="I1972" s="36"/>
      <c r="J1972" s="39" t="str">
        <f t="shared" si="121"/>
        <v/>
      </c>
      <c r="L1972" s="36"/>
      <c r="M1972" s="39" t="str">
        <f t="shared" si="122"/>
        <v/>
      </c>
      <c r="O1972" s="36"/>
      <c r="P1972" s="39" t="str">
        <f t="shared" si="123"/>
        <v/>
      </c>
    </row>
    <row r="1973" spans="6:16" x14ac:dyDescent="0.25">
      <c r="F1973" s="36"/>
      <c r="G1973" s="39" t="str">
        <f t="shared" si="120"/>
        <v/>
      </c>
      <c r="I1973" s="36"/>
      <c r="J1973" s="39" t="str">
        <f t="shared" si="121"/>
        <v/>
      </c>
      <c r="L1973" s="36"/>
      <c r="M1973" s="39" t="str">
        <f t="shared" si="122"/>
        <v/>
      </c>
      <c r="O1973" s="36"/>
      <c r="P1973" s="39" t="str">
        <f t="shared" si="123"/>
        <v/>
      </c>
    </row>
    <row r="1974" spans="6:16" x14ac:dyDescent="0.25">
      <c r="F1974" s="36"/>
      <c r="G1974" s="39" t="str">
        <f t="shared" si="120"/>
        <v/>
      </c>
      <c r="I1974" s="36"/>
      <c r="J1974" s="39" t="str">
        <f t="shared" si="121"/>
        <v/>
      </c>
      <c r="L1974" s="36"/>
      <c r="M1974" s="39" t="str">
        <f t="shared" si="122"/>
        <v/>
      </c>
      <c r="O1974" s="36"/>
      <c r="P1974" s="39" t="str">
        <f t="shared" si="123"/>
        <v/>
      </c>
    </row>
    <row r="1975" spans="6:16" x14ac:dyDescent="0.25">
      <c r="F1975" s="36"/>
      <c r="G1975" s="39" t="str">
        <f t="shared" si="120"/>
        <v/>
      </c>
      <c r="I1975" s="36"/>
      <c r="J1975" s="39" t="str">
        <f t="shared" si="121"/>
        <v/>
      </c>
      <c r="L1975" s="36"/>
      <c r="M1975" s="39" t="str">
        <f t="shared" si="122"/>
        <v/>
      </c>
      <c r="O1975" s="36"/>
      <c r="P1975" s="39" t="str">
        <f t="shared" si="123"/>
        <v/>
      </c>
    </row>
    <row r="1976" spans="6:16" x14ac:dyDescent="0.25">
      <c r="F1976" s="36"/>
      <c r="G1976" s="39" t="str">
        <f t="shared" si="120"/>
        <v/>
      </c>
      <c r="I1976" s="36"/>
      <c r="J1976" s="39" t="str">
        <f t="shared" si="121"/>
        <v/>
      </c>
      <c r="L1976" s="36"/>
      <c r="M1976" s="39" t="str">
        <f t="shared" si="122"/>
        <v/>
      </c>
      <c r="O1976" s="36"/>
      <c r="P1976" s="39" t="str">
        <f t="shared" si="123"/>
        <v/>
      </c>
    </row>
    <row r="1977" spans="6:16" x14ac:dyDescent="0.25">
      <c r="F1977" s="36"/>
      <c r="G1977" s="39" t="str">
        <f t="shared" si="120"/>
        <v/>
      </c>
      <c r="I1977" s="36"/>
      <c r="J1977" s="39" t="str">
        <f t="shared" si="121"/>
        <v/>
      </c>
      <c r="L1977" s="36"/>
      <c r="M1977" s="39" t="str">
        <f t="shared" si="122"/>
        <v/>
      </c>
      <c r="O1977" s="36"/>
      <c r="P1977" s="39" t="str">
        <f t="shared" si="123"/>
        <v/>
      </c>
    </row>
    <row r="1978" spans="6:16" x14ac:dyDescent="0.25">
      <c r="F1978" s="36"/>
      <c r="G1978" s="39" t="str">
        <f t="shared" si="120"/>
        <v/>
      </c>
      <c r="I1978" s="36"/>
      <c r="J1978" s="39" t="str">
        <f t="shared" si="121"/>
        <v/>
      </c>
      <c r="L1978" s="36"/>
      <c r="M1978" s="39" t="str">
        <f t="shared" si="122"/>
        <v/>
      </c>
      <c r="O1978" s="36"/>
      <c r="P1978" s="39" t="str">
        <f t="shared" si="123"/>
        <v/>
      </c>
    </row>
    <row r="1979" spans="6:16" x14ac:dyDescent="0.25">
      <c r="F1979" s="36"/>
      <c r="G1979" s="39" t="str">
        <f t="shared" si="120"/>
        <v/>
      </c>
      <c r="I1979" s="36"/>
      <c r="J1979" s="39" t="str">
        <f t="shared" si="121"/>
        <v/>
      </c>
      <c r="L1979" s="36"/>
      <c r="M1979" s="39" t="str">
        <f t="shared" si="122"/>
        <v/>
      </c>
      <c r="O1979" s="36"/>
      <c r="P1979" s="39" t="str">
        <f t="shared" si="123"/>
        <v/>
      </c>
    </row>
    <row r="1980" spans="6:16" x14ac:dyDescent="0.25">
      <c r="F1980" s="36"/>
      <c r="G1980" s="39" t="str">
        <f t="shared" si="120"/>
        <v/>
      </c>
      <c r="I1980" s="36"/>
      <c r="J1980" s="39" t="str">
        <f t="shared" si="121"/>
        <v/>
      </c>
      <c r="L1980" s="36"/>
      <c r="M1980" s="39" t="str">
        <f t="shared" si="122"/>
        <v/>
      </c>
      <c r="O1980" s="36"/>
      <c r="P1980" s="39" t="str">
        <f t="shared" si="123"/>
        <v/>
      </c>
    </row>
    <row r="1981" spans="6:16" x14ac:dyDescent="0.25">
      <c r="F1981" s="36"/>
      <c r="G1981" s="39" t="str">
        <f t="shared" si="120"/>
        <v/>
      </c>
      <c r="I1981" s="36"/>
      <c r="J1981" s="39" t="str">
        <f t="shared" si="121"/>
        <v/>
      </c>
      <c r="L1981" s="36"/>
      <c r="M1981" s="39" t="str">
        <f t="shared" si="122"/>
        <v/>
      </c>
      <c r="O1981" s="36"/>
      <c r="P1981" s="39" t="str">
        <f t="shared" si="123"/>
        <v/>
      </c>
    </row>
    <row r="1982" spans="6:16" x14ac:dyDescent="0.25">
      <c r="F1982" s="36"/>
      <c r="G1982" s="39" t="str">
        <f t="shared" si="120"/>
        <v/>
      </c>
      <c r="I1982" s="36"/>
      <c r="J1982" s="39" t="str">
        <f t="shared" si="121"/>
        <v/>
      </c>
      <c r="L1982" s="36"/>
      <c r="M1982" s="39" t="str">
        <f t="shared" si="122"/>
        <v/>
      </c>
      <c r="O1982" s="36"/>
      <c r="P1982" s="39" t="str">
        <f t="shared" si="123"/>
        <v/>
      </c>
    </row>
    <row r="1983" spans="6:16" x14ac:dyDescent="0.25">
      <c r="F1983" s="36"/>
      <c r="G1983" s="39" t="str">
        <f t="shared" si="120"/>
        <v/>
      </c>
      <c r="I1983" s="36"/>
      <c r="J1983" s="39" t="str">
        <f t="shared" si="121"/>
        <v/>
      </c>
      <c r="L1983" s="36"/>
      <c r="M1983" s="39" t="str">
        <f t="shared" si="122"/>
        <v/>
      </c>
      <c r="O1983" s="36"/>
      <c r="P1983" s="39" t="str">
        <f t="shared" si="123"/>
        <v/>
      </c>
    </row>
    <row r="1984" spans="6:16" x14ac:dyDescent="0.25">
      <c r="F1984" s="36"/>
      <c r="G1984" s="39" t="str">
        <f t="shared" si="120"/>
        <v/>
      </c>
      <c r="I1984" s="36"/>
      <c r="J1984" s="39" t="str">
        <f t="shared" si="121"/>
        <v/>
      </c>
      <c r="L1984" s="36"/>
      <c r="M1984" s="39" t="str">
        <f t="shared" si="122"/>
        <v/>
      </c>
      <c r="O1984" s="36"/>
      <c r="P1984" s="39" t="str">
        <f t="shared" si="123"/>
        <v/>
      </c>
    </row>
    <row r="1985" spans="6:16" x14ac:dyDescent="0.25">
      <c r="F1985" s="36"/>
      <c r="G1985" s="39" t="str">
        <f t="shared" si="120"/>
        <v/>
      </c>
      <c r="I1985" s="36"/>
      <c r="J1985" s="39" t="str">
        <f t="shared" si="121"/>
        <v/>
      </c>
      <c r="L1985" s="36"/>
      <c r="M1985" s="39" t="str">
        <f t="shared" si="122"/>
        <v/>
      </c>
      <c r="O1985" s="36"/>
      <c r="P1985" s="39" t="str">
        <f t="shared" si="123"/>
        <v/>
      </c>
    </row>
    <row r="1986" spans="6:16" x14ac:dyDescent="0.25">
      <c r="F1986" s="36"/>
      <c r="G1986" s="39" t="str">
        <f t="shared" si="120"/>
        <v/>
      </c>
      <c r="I1986" s="36"/>
      <c r="J1986" s="39" t="str">
        <f t="shared" si="121"/>
        <v/>
      </c>
      <c r="L1986" s="36"/>
      <c r="M1986" s="39" t="str">
        <f t="shared" si="122"/>
        <v/>
      </c>
      <c r="O1986" s="36"/>
      <c r="P1986" s="39" t="str">
        <f t="shared" si="123"/>
        <v/>
      </c>
    </row>
    <row r="1987" spans="6:16" x14ac:dyDescent="0.25">
      <c r="F1987" s="36"/>
      <c r="G1987" s="39" t="str">
        <f t="shared" si="120"/>
        <v/>
      </c>
      <c r="I1987" s="36"/>
      <c r="J1987" s="39" t="str">
        <f t="shared" si="121"/>
        <v/>
      </c>
      <c r="L1987" s="36"/>
      <c r="M1987" s="39" t="str">
        <f t="shared" si="122"/>
        <v/>
      </c>
      <c r="O1987" s="36"/>
      <c r="P1987" s="39" t="str">
        <f t="shared" si="123"/>
        <v/>
      </c>
    </row>
    <row r="1988" spans="6:16" x14ac:dyDescent="0.25">
      <c r="F1988" s="36"/>
      <c r="G1988" s="39" t="str">
        <f t="shared" si="120"/>
        <v/>
      </c>
      <c r="I1988" s="36"/>
      <c r="J1988" s="39" t="str">
        <f t="shared" si="121"/>
        <v/>
      </c>
      <c r="L1988" s="36"/>
      <c r="M1988" s="39" t="str">
        <f t="shared" si="122"/>
        <v/>
      </c>
      <c r="O1988" s="36"/>
      <c r="P1988" s="39" t="str">
        <f t="shared" si="123"/>
        <v/>
      </c>
    </row>
    <row r="1989" spans="6:16" x14ac:dyDescent="0.25">
      <c r="F1989" s="36"/>
      <c r="G1989" s="39" t="str">
        <f t="shared" si="120"/>
        <v/>
      </c>
      <c r="I1989" s="36"/>
      <c r="J1989" s="39" t="str">
        <f t="shared" si="121"/>
        <v/>
      </c>
      <c r="L1989" s="36"/>
      <c r="M1989" s="39" t="str">
        <f t="shared" si="122"/>
        <v/>
      </c>
      <c r="O1989" s="36"/>
      <c r="P1989" s="39" t="str">
        <f t="shared" si="123"/>
        <v/>
      </c>
    </row>
    <row r="1990" spans="6:16" x14ac:dyDescent="0.25">
      <c r="F1990" s="36"/>
      <c r="G1990" s="39" t="str">
        <f t="shared" si="120"/>
        <v/>
      </c>
      <c r="I1990" s="36"/>
      <c r="J1990" s="39" t="str">
        <f t="shared" si="121"/>
        <v/>
      </c>
      <c r="L1990" s="36"/>
      <c r="M1990" s="39" t="str">
        <f t="shared" si="122"/>
        <v/>
      </c>
      <c r="O1990" s="36"/>
      <c r="P1990" s="39" t="str">
        <f t="shared" si="123"/>
        <v/>
      </c>
    </row>
    <row r="1991" spans="6:16" x14ac:dyDescent="0.25">
      <c r="F1991" s="36"/>
      <c r="G1991" s="39" t="str">
        <f t="shared" si="120"/>
        <v/>
      </c>
      <c r="I1991" s="36"/>
      <c r="J1991" s="39" t="str">
        <f t="shared" si="121"/>
        <v/>
      </c>
      <c r="L1991" s="36"/>
      <c r="M1991" s="39" t="str">
        <f t="shared" si="122"/>
        <v/>
      </c>
      <c r="O1991" s="36"/>
      <c r="P1991" s="39" t="str">
        <f t="shared" si="123"/>
        <v/>
      </c>
    </row>
    <row r="1992" spans="6:16" x14ac:dyDescent="0.25">
      <c r="F1992" s="36"/>
      <c r="G1992" s="39" t="str">
        <f t="shared" si="120"/>
        <v/>
      </c>
      <c r="I1992" s="36"/>
      <c r="J1992" s="39" t="str">
        <f t="shared" si="121"/>
        <v/>
      </c>
      <c r="L1992" s="36"/>
      <c r="M1992" s="39" t="str">
        <f t="shared" si="122"/>
        <v/>
      </c>
      <c r="O1992" s="36"/>
      <c r="P1992" s="39" t="str">
        <f t="shared" si="123"/>
        <v/>
      </c>
    </row>
    <row r="1993" spans="6:16" x14ac:dyDescent="0.25">
      <c r="F1993" s="36"/>
      <c r="G1993" s="39" t="str">
        <f t="shared" si="120"/>
        <v/>
      </c>
      <c r="I1993" s="36"/>
      <c r="J1993" s="39" t="str">
        <f t="shared" si="121"/>
        <v/>
      </c>
      <c r="L1993" s="36"/>
      <c r="M1993" s="39" t="str">
        <f t="shared" si="122"/>
        <v/>
      </c>
      <c r="O1993" s="36"/>
      <c r="P1993" s="39" t="str">
        <f t="shared" si="123"/>
        <v/>
      </c>
    </row>
    <row r="1994" spans="6:16" x14ac:dyDescent="0.25">
      <c r="F1994" s="36"/>
      <c r="G1994" s="39" t="str">
        <f t="shared" si="120"/>
        <v/>
      </c>
      <c r="I1994" s="36"/>
      <c r="J1994" s="39" t="str">
        <f t="shared" si="121"/>
        <v/>
      </c>
      <c r="L1994" s="36"/>
      <c r="M1994" s="39" t="str">
        <f t="shared" si="122"/>
        <v/>
      </c>
      <c r="O1994" s="36"/>
      <c r="P1994" s="39" t="str">
        <f t="shared" si="123"/>
        <v/>
      </c>
    </row>
    <row r="1995" spans="6:16" x14ac:dyDescent="0.25">
      <c r="F1995" s="36"/>
      <c r="G1995" s="39" t="str">
        <f t="shared" si="120"/>
        <v/>
      </c>
      <c r="I1995" s="36"/>
      <c r="J1995" s="39" t="str">
        <f t="shared" si="121"/>
        <v/>
      </c>
      <c r="L1995" s="36"/>
      <c r="M1995" s="39" t="str">
        <f t="shared" si="122"/>
        <v/>
      </c>
      <c r="O1995" s="36"/>
      <c r="P1995" s="39" t="str">
        <f t="shared" si="123"/>
        <v/>
      </c>
    </row>
    <row r="1996" spans="6:16" x14ac:dyDescent="0.25">
      <c r="F1996" s="36"/>
      <c r="G1996" s="39" t="str">
        <f t="shared" si="120"/>
        <v/>
      </c>
      <c r="I1996" s="36"/>
      <c r="J1996" s="39" t="str">
        <f t="shared" si="121"/>
        <v/>
      </c>
      <c r="L1996" s="36"/>
      <c r="M1996" s="39" t="str">
        <f t="shared" si="122"/>
        <v/>
      </c>
      <c r="O1996" s="36"/>
      <c r="P1996" s="39" t="str">
        <f t="shared" si="123"/>
        <v/>
      </c>
    </row>
    <row r="1997" spans="6:16" x14ac:dyDescent="0.25">
      <c r="F1997" s="36"/>
      <c r="G1997" s="39" t="str">
        <f t="shared" si="120"/>
        <v/>
      </c>
      <c r="I1997" s="36"/>
      <c r="J1997" s="39" t="str">
        <f t="shared" si="121"/>
        <v/>
      </c>
      <c r="L1997" s="36"/>
      <c r="M1997" s="39" t="str">
        <f t="shared" si="122"/>
        <v/>
      </c>
      <c r="O1997" s="36"/>
      <c r="P1997" s="39" t="str">
        <f t="shared" si="123"/>
        <v/>
      </c>
    </row>
    <row r="1998" spans="6:16" x14ac:dyDescent="0.25">
      <c r="F1998" s="36"/>
      <c r="G1998" s="39" t="str">
        <f t="shared" si="120"/>
        <v/>
      </c>
      <c r="I1998" s="36"/>
      <c r="J1998" s="39" t="str">
        <f t="shared" si="121"/>
        <v/>
      </c>
      <c r="L1998" s="36"/>
      <c r="M1998" s="39" t="str">
        <f t="shared" si="122"/>
        <v/>
      </c>
      <c r="O1998" s="36"/>
      <c r="P1998" s="39" t="str">
        <f t="shared" si="123"/>
        <v/>
      </c>
    </row>
    <row r="1999" spans="6:16" x14ac:dyDescent="0.25">
      <c r="F1999" s="36"/>
      <c r="G1999" s="39" t="str">
        <f t="shared" ref="G1999:G2062" si="124">IF(F1999="","",F1999*0.04)</f>
        <v/>
      </c>
      <c r="I1999" s="36"/>
      <c r="J1999" s="39" t="str">
        <f t="shared" ref="J1999:J2062" si="125">IF(I1999="","",I1999*0.04)</f>
        <v/>
      </c>
      <c r="L1999" s="36"/>
      <c r="M1999" s="39" t="str">
        <f t="shared" ref="M1999:M2062" si="126">IF(L1999="","",L1999*0.04)</f>
        <v/>
      </c>
      <c r="O1999" s="36"/>
      <c r="P1999" s="39" t="str">
        <f t="shared" ref="P1999:P2062" si="127">IF(O1999="","",O1999*0.04)</f>
        <v/>
      </c>
    </row>
    <row r="2000" spans="6:16" x14ac:dyDescent="0.25">
      <c r="F2000" s="36"/>
      <c r="G2000" s="39" t="str">
        <f t="shared" si="124"/>
        <v/>
      </c>
      <c r="I2000" s="36"/>
      <c r="J2000" s="39" t="str">
        <f t="shared" si="125"/>
        <v/>
      </c>
      <c r="L2000" s="36"/>
      <c r="M2000" s="39" t="str">
        <f t="shared" si="126"/>
        <v/>
      </c>
      <c r="O2000" s="36"/>
      <c r="P2000" s="39" t="str">
        <f t="shared" si="127"/>
        <v/>
      </c>
    </row>
    <row r="2001" spans="6:16" x14ac:dyDescent="0.25">
      <c r="F2001" s="36"/>
      <c r="G2001" s="39" t="str">
        <f t="shared" si="124"/>
        <v/>
      </c>
      <c r="I2001" s="36"/>
      <c r="J2001" s="39" t="str">
        <f t="shared" si="125"/>
        <v/>
      </c>
      <c r="L2001" s="36"/>
      <c r="M2001" s="39" t="str">
        <f t="shared" si="126"/>
        <v/>
      </c>
      <c r="O2001" s="36"/>
      <c r="P2001" s="39" t="str">
        <f t="shared" si="127"/>
        <v/>
      </c>
    </row>
    <row r="2002" spans="6:16" x14ac:dyDescent="0.25">
      <c r="F2002" s="36"/>
      <c r="G2002" s="39" t="str">
        <f t="shared" si="124"/>
        <v/>
      </c>
      <c r="I2002" s="36"/>
      <c r="J2002" s="39" t="str">
        <f t="shared" si="125"/>
        <v/>
      </c>
      <c r="L2002" s="36"/>
      <c r="M2002" s="39" t="str">
        <f t="shared" si="126"/>
        <v/>
      </c>
      <c r="O2002" s="36"/>
      <c r="P2002" s="39" t="str">
        <f t="shared" si="127"/>
        <v/>
      </c>
    </row>
    <row r="2003" spans="6:16" x14ac:dyDescent="0.25">
      <c r="F2003" s="36"/>
      <c r="G2003" s="39" t="str">
        <f t="shared" si="124"/>
        <v/>
      </c>
      <c r="I2003" s="36"/>
      <c r="J2003" s="39" t="str">
        <f t="shared" si="125"/>
        <v/>
      </c>
      <c r="L2003" s="36"/>
      <c r="M2003" s="39" t="str">
        <f t="shared" si="126"/>
        <v/>
      </c>
      <c r="O2003" s="36"/>
      <c r="P2003" s="39" t="str">
        <f t="shared" si="127"/>
        <v/>
      </c>
    </row>
    <row r="2004" spans="6:16" x14ac:dyDescent="0.25">
      <c r="F2004" s="36"/>
      <c r="G2004" s="39" t="str">
        <f t="shared" si="124"/>
        <v/>
      </c>
      <c r="I2004" s="36"/>
      <c r="J2004" s="39" t="str">
        <f t="shared" si="125"/>
        <v/>
      </c>
      <c r="L2004" s="36"/>
      <c r="M2004" s="39" t="str">
        <f t="shared" si="126"/>
        <v/>
      </c>
      <c r="O2004" s="36"/>
      <c r="P2004" s="39" t="str">
        <f t="shared" si="127"/>
        <v/>
      </c>
    </row>
    <row r="2005" spans="6:16" x14ac:dyDescent="0.25">
      <c r="F2005" s="36"/>
      <c r="G2005" s="39" t="str">
        <f t="shared" si="124"/>
        <v/>
      </c>
      <c r="I2005" s="36"/>
      <c r="J2005" s="39" t="str">
        <f t="shared" si="125"/>
        <v/>
      </c>
      <c r="L2005" s="36"/>
      <c r="M2005" s="39" t="str">
        <f t="shared" si="126"/>
        <v/>
      </c>
      <c r="O2005" s="36"/>
      <c r="P2005" s="39" t="str">
        <f t="shared" si="127"/>
        <v/>
      </c>
    </row>
    <row r="2006" spans="6:16" x14ac:dyDescent="0.25">
      <c r="F2006" s="36"/>
      <c r="G2006" s="39" t="str">
        <f t="shared" si="124"/>
        <v/>
      </c>
      <c r="I2006" s="36"/>
      <c r="J2006" s="39" t="str">
        <f t="shared" si="125"/>
        <v/>
      </c>
      <c r="L2006" s="36"/>
      <c r="M2006" s="39" t="str">
        <f t="shared" si="126"/>
        <v/>
      </c>
      <c r="O2006" s="36"/>
      <c r="P2006" s="39" t="str">
        <f t="shared" si="127"/>
        <v/>
      </c>
    </row>
    <row r="2007" spans="6:16" x14ac:dyDescent="0.25">
      <c r="F2007" s="36"/>
      <c r="G2007" s="39" t="str">
        <f t="shared" si="124"/>
        <v/>
      </c>
      <c r="I2007" s="36"/>
      <c r="J2007" s="39" t="str">
        <f t="shared" si="125"/>
        <v/>
      </c>
      <c r="L2007" s="36"/>
      <c r="M2007" s="39" t="str">
        <f t="shared" si="126"/>
        <v/>
      </c>
      <c r="O2007" s="36"/>
      <c r="P2007" s="39" t="str">
        <f t="shared" si="127"/>
        <v/>
      </c>
    </row>
    <row r="2008" spans="6:16" x14ac:dyDescent="0.25">
      <c r="F2008" s="36"/>
      <c r="G2008" s="39" t="str">
        <f t="shared" si="124"/>
        <v/>
      </c>
      <c r="I2008" s="36"/>
      <c r="J2008" s="39" t="str">
        <f t="shared" si="125"/>
        <v/>
      </c>
      <c r="L2008" s="36"/>
      <c r="M2008" s="39" t="str">
        <f t="shared" si="126"/>
        <v/>
      </c>
      <c r="O2008" s="36"/>
      <c r="P2008" s="39" t="str">
        <f t="shared" si="127"/>
        <v/>
      </c>
    </row>
    <row r="2009" spans="6:16" x14ac:dyDescent="0.25">
      <c r="F2009" s="36"/>
      <c r="G2009" s="39" t="str">
        <f t="shared" si="124"/>
        <v/>
      </c>
      <c r="I2009" s="36"/>
      <c r="J2009" s="39" t="str">
        <f t="shared" si="125"/>
        <v/>
      </c>
      <c r="L2009" s="36"/>
      <c r="M2009" s="39" t="str">
        <f t="shared" si="126"/>
        <v/>
      </c>
      <c r="O2009" s="36"/>
      <c r="P2009" s="39" t="str">
        <f t="shared" si="127"/>
        <v/>
      </c>
    </row>
    <row r="2010" spans="6:16" x14ac:dyDescent="0.25">
      <c r="F2010" s="36"/>
      <c r="G2010" s="39" t="str">
        <f t="shared" si="124"/>
        <v/>
      </c>
      <c r="I2010" s="36"/>
      <c r="J2010" s="39" t="str">
        <f t="shared" si="125"/>
        <v/>
      </c>
      <c r="L2010" s="36"/>
      <c r="M2010" s="39" t="str">
        <f t="shared" si="126"/>
        <v/>
      </c>
      <c r="O2010" s="36"/>
      <c r="P2010" s="39" t="str">
        <f t="shared" si="127"/>
        <v/>
      </c>
    </row>
    <row r="2011" spans="6:16" x14ac:dyDescent="0.25">
      <c r="F2011" s="36"/>
      <c r="G2011" s="39" t="str">
        <f t="shared" si="124"/>
        <v/>
      </c>
      <c r="I2011" s="36"/>
      <c r="J2011" s="39" t="str">
        <f t="shared" si="125"/>
        <v/>
      </c>
      <c r="L2011" s="36"/>
      <c r="M2011" s="39" t="str">
        <f t="shared" si="126"/>
        <v/>
      </c>
      <c r="O2011" s="36"/>
      <c r="P2011" s="39" t="str">
        <f t="shared" si="127"/>
        <v/>
      </c>
    </row>
    <row r="2012" spans="6:16" x14ac:dyDescent="0.25">
      <c r="F2012" s="36"/>
      <c r="G2012" s="39" t="str">
        <f t="shared" si="124"/>
        <v/>
      </c>
      <c r="I2012" s="36"/>
      <c r="J2012" s="39" t="str">
        <f t="shared" si="125"/>
        <v/>
      </c>
      <c r="L2012" s="36"/>
      <c r="M2012" s="39" t="str">
        <f t="shared" si="126"/>
        <v/>
      </c>
      <c r="O2012" s="36"/>
      <c r="P2012" s="39" t="str">
        <f t="shared" si="127"/>
        <v/>
      </c>
    </row>
    <row r="2013" spans="6:16" x14ac:dyDescent="0.25">
      <c r="F2013" s="36"/>
      <c r="G2013" s="39" t="str">
        <f t="shared" si="124"/>
        <v/>
      </c>
      <c r="I2013" s="36"/>
      <c r="J2013" s="39" t="str">
        <f t="shared" si="125"/>
        <v/>
      </c>
      <c r="L2013" s="36"/>
      <c r="M2013" s="39" t="str">
        <f t="shared" si="126"/>
        <v/>
      </c>
      <c r="O2013" s="36"/>
      <c r="P2013" s="39" t="str">
        <f t="shared" si="127"/>
        <v/>
      </c>
    </row>
    <row r="2014" spans="6:16" x14ac:dyDescent="0.25">
      <c r="F2014" s="36"/>
      <c r="G2014" s="39" t="str">
        <f t="shared" si="124"/>
        <v/>
      </c>
      <c r="I2014" s="36"/>
      <c r="J2014" s="39" t="str">
        <f t="shared" si="125"/>
        <v/>
      </c>
      <c r="L2014" s="36"/>
      <c r="M2014" s="39" t="str">
        <f t="shared" si="126"/>
        <v/>
      </c>
      <c r="O2014" s="36"/>
      <c r="P2014" s="39" t="str">
        <f t="shared" si="127"/>
        <v/>
      </c>
    </row>
    <row r="2015" spans="6:16" x14ac:dyDescent="0.25">
      <c r="F2015" s="36"/>
      <c r="G2015" s="39" t="str">
        <f t="shared" si="124"/>
        <v/>
      </c>
      <c r="I2015" s="36"/>
      <c r="J2015" s="39" t="str">
        <f t="shared" si="125"/>
        <v/>
      </c>
      <c r="L2015" s="36"/>
      <c r="M2015" s="39" t="str">
        <f t="shared" si="126"/>
        <v/>
      </c>
      <c r="O2015" s="36"/>
      <c r="P2015" s="39" t="str">
        <f t="shared" si="127"/>
        <v/>
      </c>
    </row>
    <row r="2016" spans="6:16" x14ac:dyDescent="0.25">
      <c r="F2016" s="36"/>
      <c r="G2016" s="39" t="str">
        <f t="shared" si="124"/>
        <v/>
      </c>
      <c r="I2016" s="36"/>
      <c r="J2016" s="39" t="str">
        <f t="shared" si="125"/>
        <v/>
      </c>
      <c r="L2016" s="36"/>
      <c r="M2016" s="39" t="str">
        <f t="shared" si="126"/>
        <v/>
      </c>
      <c r="O2016" s="36"/>
      <c r="P2016" s="39" t="str">
        <f t="shared" si="127"/>
        <v/>
      </c>
    </row>
    <row r="2017" spans="6:16" x14ac:dyDescent="0.25">
      <c r="F2017" s="36"/>
      <c r="G2017" s="39" t="str">
        <f t="shared" si="124"/>
        <v/>
      </c>
      <c r="I2017" s="36"/>
      <c r="J2017" s="39" t="str">
        <f t="shared" si="125"/>
        <v/>
      </c>
      <c r="L2017" s="36"/>
      <c r="M2017" s="39" t="str">
        <f t="shared" si="126"/>
        <v/>
      </c>
      <c r="O2017" s="36"/>
      <c r="P2017" s="39" t="str">
        <f t="shared" si="127"/>
        <v/>
      </c>
    </row>
    <row r="2018" spans="6:16" x14ac:dyDescent="0.25">
      <c r="F2018" s="36"/>
      <c r="G2018" s="39" t="str">
        <f t="shared" si="124"/>
        <v/>
      </c>
      <c r="I2018" s="36"/>
      <c r="J2018" s="39" t="str">
        <f t="shared" si="125"/>
        <v/>
      </c>
      <c r="L2018" s="36"/>
      <c r="M2018" s="39" t="str">
        <f t="shared" si="126"/>
        <v/>
      </c>
      <c r="O2018" s="36"/>
      <c r="P2018" s="39" t="str">
        <f t="shared" si="127"/>
        <v/>
      </c>
    </row>
    <row r="2019" spans="6:16" x14ac:dyDescent="0.25">
      <c r="F2019" s="36"/>
      <c r="G2019" s="39" t="str">
        <f t="shared" si="124"/>
        <v/>
      </c>
      <c r="I2019" s="36"/>
      <c r="J2019" s="39" t="str">
        <f t="shared" si="125"/>
        <v/>
      </c>
      <c r="L2019" s="36"/>
      <c r="M2019" s="39" t="str">
        <f t="shared" si="126"/>
        <v/>
      </c>
      <c r="O2019" s="36"/>
      <c r="P2019" s="39" t="str">
        <f t="shared" si="127"/>
        <v/>
      </c>
    </row>
    <row r="2020" spans="6:16" x14ac:dyDescent="0.25">
      <c r="F2020" s="36"/>
      <c r="G2020" s="39" t="str">
        <f t="shared" si="124"/>
        <v/>
      </c>
      <c r="I2020" s="36"/>
      <c r="J2020" s="39" t="str">
        <f t="shared" si="125"/>
        <v/>
      </c>
      <c r="L2020" s="36"/>
      <c r="M2020" s="39" t="str">
        <f t="shared" si="126"/>
        <v/>
      </c>
      <c r="O2020" s="36"/>
      <c r="P2020" s="39" t="str">
        <f t="shared" si="127"/>
        <v/>
      </c>
    </row>
    <row r="2021" spans="6:16" x14ac:dyDescent="0.25">
      <c r="F2021" s="36"/>
      <c r="G2021" s="39" t="str">
        <f t="shared" si="124"/>
        <v/>
      </c>
      <c r="I2021" s="36"/>
      <c r="J2021" s="39" t="str">
        <f t="shared" si="125"/>
        <v/>
      </c>
      <c r="L2021" s="36"/>
      <c r="M2021" s="39" t="str">
        <f t="shared" si="126"/>
        <v/>
      </c>
      <c r="O2021" s="36"/>
      <c r="P2021" s="39" t="str">
        <f t="shared" si="127"/>
        <v/>
      </c>
    </row>
    <row r="2022" spans="6:16" x14ac:dyDescent="0.25">
      <c r="F2022" s="36"/>
      <c r="G2022" s="39" t="str">
        <f t="shared" si="124"/>
        <v/>
      </c>
      <c r="I2022" s="36"/>
      <c r="J2022" s="39" t="str">
        <f t="shared" si="125"/>
        <v/>
      </c>
      <c r="L2022" s="36"/>
      <c r="M2022" s="39" t="str">
        <f t="shared" si="126"/>
        <v/>
      </c>
      <c r="O2022" s="36"/>
      <c r="P2022" s="39" t="str">
        <f t="shared" si="127"/>
        <v/>
      </c>
    </row>
    <row r="2023" spans="6:16" x14ac:dyDescent="0.25">
      <c r="F2023" s="36"/>
      <c r="G2023" s="39" t="str">
        <f t="shared" si="124"/>
        <v/>
      </c>
      <c r="I2023" s="36"/>
      <c r="J2023" s="39" t="str">
        <f t="shared" si="125"/>
        <v/>
      </c>
      <c r="L2023" s="36"/>
      <c r="M2023" s="39" t="str">
        <f t="shared" si="126"/>
        <v/>
      </c>
      <c r="O2023" s="36"/>
      <c r="P2023" s="39" t="str">
        <f t="shared" si="127"/>
        <v/>
      </c>
    </row>
    <row r="2024" spans="6:16" x14ac:dyDescent="0.25">
      <c r="F2024" s="36"/>
      <c r="G2024" s="39" t="str">
        <f t="shared" si="124"/>
        <v/>
      </c>
      <c r="I2024" s="36"/>
      <c r="J2024" s="39" t="str">
        <f t="shared" si="125"/>
        <v/>
      </c>
      <c r="L2024" s="36"/>
      <c r="M2024" s="39" t="str">
        <f t="shared" si="126"/>
        <v/>
      </c>
      <c r="O2024" s="36"/>
      <c r="P2024" s="39" t="str">
        <f t="shared" si="127"/>
        <v/>
      </c>
    </row>
    <row r="2025" spans="6:16" x14ac:dyDescent="0.25">
      <c r="F2025" s="36"/>
      <c r="G2025" s="39" t="str">
        <f t="shared" si="124"/>
        <v/>
      </c>
      <c r="I2025" s="36"/>
      <c r="J2025" s="39" t="str">
        <f t="shared" si="125"/>
        <v/>
      </c>
      <c r="L2025" s="36"/>
      <c r="M2025" s="39" t="str">
        <f t="shared" si="126"/>
        <v/>
      </c>
      <c r="O2025" s="36"/>
      <c r="P2025" s="39" t="str">
        <f t="shared" si="127"/>
        <v/>
      </c>
    </row>
    <row r="2026" spans="6:16" x14ac:dyDescent="0.25">
      <c r="F2026" s="36"/>
      <c r="G2026" s="39" t="str">
        <f t="shared" si="124"/>
        <v/>
      </c>
      <c r="I2026" s="36"/>
      <c r="J2026" s="39" t="str">
        <f t="shared" si="125"/>
        <v/>
      </c>
      <c r="L2026" s="36"/>
      <c r="M2026" s="39" t="str">
        <f t="shared" si="126"/>
        <v/>
      </c>
      <c r="O2026" s="36"/>
      <c r="P2026" s="39" t="str">
        <f t="shared" si="127"/>
        <v/>
      </c>
    </row>
    <row r="2027" spans="6:16" x14ac:dyDescent="0.25">
      <c r="F2027" s="36"/>
      <c r="G2027" s="39" t="str">
        <f t="shared" si="124"/>
        <v/>
      </c>
      <c r="I2027" s="36"/>
      <c r="J2027" s="39" t="str">
        <f t="shared" si="125"/>
        <v/>
      </c>
      <c r="L2027" s="36"/>
      <c r="M2027" s="39" t="str">
        <f t="shared" si="126"/>
        <v/>
      </c>
      <c r="O2027" s="36"/>
      <c r="P2027" s="39" t="str">
        <f t="shared" si="127"/>
        <v/>
      </c>
    </row>
    <row r="2028" spans="6:16" x14ac:dyDescent="0.25">
      <c r="F2028" s="36"/>
      <c r="G2028" s="39" t="str">
        <f t="shared" si="124"/>
        <v/>
      </c>
      <c r="I2028" s="36"/>
      <c r="J2028" s="39" t="str">
        <f t="shared" si="125"/>
        <v/>
      </c>
      <c r="L2028" s="36"/>
      <c r="M2028" s="39" t="str">
        <f t="shared" si="126"/>
        <v/>
      </c>
      <c r="O2028" s="36"/>
      <c r="P2028" s="39" t="str">
        <f t="shared" si="127"/>
        <v/>
      </c>
    </row>
    <row r="2029" spans="6:16" x14ac:dyDescent="0.25">
      <c r="F2029" s="36"/>
      <c r="G2029" s="39" t="str">
        <f t="shared" si="124"/>
        <v/>
      </c>
      <c r="I2029" s="36"/>
      <c r="J2029" s="39" t="str">
        <f t="shared" si="125"/>
        <v/>
      </c>
      <c r="L2029" s="36"/>
      <c r="M2029" s="39" t="str">
        <f t="shared" si="126"/>
        <v/>
      </c>
      <c r="O2029" s="36"/>
      <c r="P2029" s="39" t="str">
        <f t="shared" si="127"/>
        <v/>
      </c>
    </row>
    <row r="2030" spans="6:16" x14ac:dyDescent="0.25">
      <c r="F2030" s="36"/>
      <c r="G2030" s="39" t="str">
        <f t="shared" si="124"/>
        <v/>
      </c>
      <c r="I2030" s="36"/>
      <c r="J2030" s="39" t="str">
        <f t="shared" si="125"/>
        <v/>
      </c>
      <c r="L2030" s="36"/>
      <c r="M2030" s="39" t="str">
        <f t="shared" si="126"/>
        <v/>
      </c>
      <c r="O2030" s="36"/>
      <c r="P2030" s="39" t="str">
        <f t="shared" si="127"/>
        <v/>
      </c>
    </row>
    <row r="2031" spans="6:16" x14ac:dyDescent="0.25">
      <c r="F2031" s="36"/>
      <c r="G2031" s="39" t="str">
        <f t="shared" si="124"/>
        <v/>
      </c>
      <c r="I2031" s="36"/>
      <c r="J2031" s="39" t="str">
        <f t="shared" si="125"/>
        <v/>
      </c>
      <c r="L2031" s="36"/>
      <c r="M2031" s="39" t="str">
        <f t="shared" si="126"/>
        <v/>
      </c>
      <c r="O2031" s="36"/>
      <c r="P2031" s="39" t="str">
        <f t="shared" si="127"/>
        <v/>
      </c>
    </row>
    <row r="2032" spans="6:16" x14ac:dyDescent="0.25">
      <c r="F2032" s="36"/>
      <c r="G2032" s="39" t="str">
        <f t="shared" si="124"/>
        <v/>
      </c>
      <c r="I2032" s="36"/>
      <c r="J2032" s="39" t="str">
        <f t="shared" si="125"/>
        <v/>
      </c>
      <c r="L2032" s="36"/>
      <c r="M2032" s="39" t="str">
        <f t="shared" si="126"/>
        <v/>
      </c>
      <c r="O2032" s="36"/>
      <c r="P2032" s="39" t="str">
        <f t="shared" si="127"/>
        <v/>
      </c>
    </row>
    <row r="2033" spans="6:16" x14ac:dyDescent="0.25">
      <c r="F2033" s="36"/>
      <c r="G2033" s="39" t="str">
        <f t="shared" si="124"/>
        <v/>
      </c>
      <c r="I2033" s="36"/>
      <c r="J2033" s="39" t="str">
        <f t="shared" si="125"/>
        <v/>
      </c>
      <c r="L2033" s="36"/>
      <c r="M2033" s="39" t="str">
        <f t="shared" si="126"/>
        <v/>
      </c>
      <c r="O2033" s="36"/>
      <c r="P2033" s="39" t="str">
        <f t="shared" si="127"/>
        <v/>
      </c>
    </row>
    <row r="2034" spans="6:16" x14ac:dyDescent="0.25">
      <c r="F2034" s="36"/>
      <c r="G2034" s="39" t="str">
        <f t="shared" si="124"/>
        <v/>
      </c>
      <c r="I2034" s="36"/>
      <c r="J2034" s="39" t="str">
        <f t="shared" si="125"/>
        <v/>
      </c>
      <c r="L2034" s="36"/>
      <c r="M2034" s="39" t="str">
        <f t="shared" si="126"/>
        <v/>
      </c>
      <c r="O2034" s="36"/>
      <c r="P2034" s="39" t="str">
        <f t="shared" si="127"/>
        <v/>
      </c>
    </row>
    <row r="2035" spans="6:16" x14ac:dyDescent="0.25">
      <c r="F2035" s="36"/>
      <c r="G2035" s="39" t="str">
        <f t="shared" si="124"/>
        <v/>
      </c>
      <c r="I2035" s="36"/>
      <c r="J2035" s="39" t="str">
        <f t="shared" si="125"/>
        <v/>
      </c>
      <c r="L2035" s="36"/>
      <c r="M2035" s="39" t="str">
        <f t="shared" si="126"/>
        <v/>
      </c>
      <c r="O2035" s="36"/>
      <c r="P2035" s="39" t="str">
        <f t="shared" si="127"/>
        <v/>
      </c>
    </row>
    <row r="2036" spans="6:16" x14ac:dyDescent="0.25">
      <c r="F2036" s="36"/>
      <c r="G2036" s="39" t="str">
        <f t="shared" si="124"/>
        <v/>
      </c>
      <c r="I2036" s="36"/>
      <c r="J2036" s="39" t="str">
        <f t="shared" si="125"/>
        <v/>
      </c>
      <c r="L2036" s="36"/>
      <c r="M2036" s="39" t="str">
        <f t="shared" si="126"/>
        <v/>
      </c>
      <c r="O2036" s="36"/>
      <c r="P2036" s="39" t="str">
        <f t="shared" si="127"/>
        <v/>
      </c>
    </row>
    <row r="2037" spans="6:16" x14ac:dyDescent="0.25">
      <c r="F2037" s="36"/>
      <c r="G2037" s="39" t="str">
        <f t="shared" si="124"/>
        <v/>
      </c>
      <c r="I2037" s="36"/>
      <c r="J2037" s="39" t="str">
        <f t="shared" si="125"/>
        <v/>
      </c>
      <c r="L2037" s="36"/>
      <c r="M2037" s="39" t="str">
        <f t="shared" si="126"/>
        <v/>
      </c>
      <c r="O2037" s="36"/>
      <c r="P2037" s="39" t="str">
        <f t="shared" si="127"/>
        <v/>
      </c>
    </row>
    <row r="2038" spans="6:16" x14ac:dyDescent="0.25">
      <c r="F2038" s="36"/>
      <c r="G2038" s="39" t="str">
        <f t="shared" si="124"/>
        <v/>
      </c>
      <c r="I2038" s="36"/>
      <c r="J2038" s="39" t="str">
        <f t="shared" si="125"/>
        <v/>
      </c>
      <c r="L2038" s="36"/>
      <c r="M2038" s="39" t="str">
        <f t="shared" si="126"/>
        <v/>
      </c>
      <c r="O2038" s="36"/>
      <c r="P2038" s="39" t="str">
        <f t="shared" si="127"/>
        <v/>
      </c>
    </row>
    <row r="2039" spans="6:16" x14ac:dyDescent="0.25">
      <c r="F2039" s="36"/>
      <c r="G2039" s="39" t="str">
        <f t="shared" si="124"/>
        <v/>
      </c>
      <c r="I2039" s="36"/>
      <c r="J2039" s="39" t="str">
        <f t="shared" si="125"/>
        <v/>
      </c>
      <c r="L2039" s="36"/>
      <c r="M2039" s="39" t="str">
        <f t="shared" si="126"/>
        <v/>
      </c>
      <c r="O2039" s="36"/>
      <c r="P2039" s="39" t="str">
        <f t="shared" si="127"/>
        <v/>
      </c>
    </row>
    <row r="2040" spans="6:16" x14ac:dyDescent="0.25">
      <c r="F2040" s="36"/>
      <c r="G2040" s="39" t="str">
        <f t="shared" si="124"/>
        <v/>
      </c>
      <c r="I2040" s="36"/>
      <c r="J2040" s="39" t="str">
        <f t="shared" si="125"/>
        <v/>
      </c>
      <c r="L2040" s="36"/>
      <c r="M2040" s="39" t="str">
        <f t="shared" si="126"/>
        <v/>
      </c>
      <c r="O2040" s="36"/>
      <c r="P2040" s="39" t="str">
        <f t="shared" si="127"/>
        <v/>
      </c>
    </row>
    <row r="2041" spans="6:16" x14ac:dyDescent="0.25">
      <c r="F2041" s="36"/>
      <c r="G2041" s="39" t="str">
        <f t="shared" si="124"/>
        <v/>
      </c>
      <c r="I2041" s="36"/>
      <c r="J2041" s="39" t="str">
        <f t="shared" si="125"/>
        <v/>
      </c>
      <c r="L2041" s="36"/>
      <c r="M2041" s="39" t="str">
        <f t="shared" si="126"/>
        <v/>
      </c>
      <c r="O2041" s="36"/>
      <c r="P2041" s="39" t="str">
        <f t="shared" si="127"/>
        <v/>
      </c>
    </row>
    <row r="2042" spans="6:16" x14ac:dyDescent="0.25">
      <c r="F2042" s="36"/>
      <c r="G2042" s="39" t="str">
        <f t="shared" si="124"/>
        <v/>
      </c>
      <c r="I2042" s="36"/>
      <c r="J2042" s="39" t="str">
        <f t="shared" si="125"/>
        <v/>
      </c>
      <c r="L2042" s="36"/>
      <c r="M2042" s="39" t="str">
        <f t="shared" si="126"/>
        <v/>
      </c>
      <c r="O2042" s="36"/>
      <c r="P2042" s="39" t="str">
        <f t="shared" si="127"/>
        <v/>
      </c>
    </row>
    <row r="2043" spans="6:16" x14ac:dyDescent="0.25">
      <c r="F2043" s="36"/>
      <c r="G2043" s="39" t="str">
        <f t="shared" si="124"/>
        <v/>
      </c>
      <c r="I2043" s="36"/>
      <c r="J2043" s="39" t="str">
        <f t="shared" si="125"/>
        <v/>
      </c>
      <c r="L2043" s="36"/>
      <c r="M2043" s="39" t="str">
        <f t="shared" si="126"/>
        <v/>
      </c>
      <c r="O2043" s="36"/>
      <c r="P2043" s="39" t="str">
        <f t="shared" si="127"/>
        <v/>
      </c>
    </row>
    <row r="2044" spans="6:16" x14ac:dyDescent="0.25">
      <c r="F2044" s="36"/>
      <c r="G2044" s="39" t="str">
        <f t="shared" si="124"/>
        <v/>
      </c>
      <c r="I2044" s="36"/>
      <c r="J2044" s="39" t="str">
        <f t="shared" si="125"/>
        <v/>
      </c>
      <c r="L2044" s="36"/>
      <c r="M2044" s="39" t="str">
        <f t="shared" si="126"/>
        <v/>
      </c>
      <c r="O2044" s="36"/>
      <c r="P2044" s="39" t="str">
        <f t="shared" si="127"/>
        <v/>
      </c>
    </row>
    <row r="2045" spans="6:16" x14ac:dyDescent="0.25">
      <c r="F2045" s="36"/>
      <c r="G2045" s="39" t="str">
        <f t="shared" si="124"/>
        <v/>
      </c>
      <c r="I2045" s="36"/>
      <c r="J2045" s="39" t="str">
        <f t="shared" si="125"/>
        <v/>
      </c>
      <c r="L2045" s="36"/>
      <c r="M2045" s="39" t="str">
        <f t="shared" si="126"/>
        <v/>
      </c>
      <c r="O2045" s="36"/>
      <c r="P2045" s="39" t="str">
        <f t="shared" si="127"/>
        <v/>
      </c>
    </row>
    <row r="2046" spans="6:16" x14ac:dyDescent="0.25">
      <c r="F2046" s="36"/>
      <c r="G2046" s="39" t="str">
        <f t="shared" si="124"/>
        <v/>
      </c>
      <c r="I2046" s="36"/>
      <c r="J2046" s="39" t="str">
        <f t="shared" si="125"/>
        <v/>
      </c>
      <c r="L2046" s="36"/>
      <c r="M2046" s="39" t="str">
        <f t="shared" si="126"/>
        <v/>
      </c>
      <c r="O2046" s="36"/>
      <c r="P2046" s="39" t="str">
        <f t="shared" si="127"/>
        <v/>
      </c>
    </row>
    <row r="2047" spans="6:16" x14ac:dyDescent="0.25">
      <c r="F2047" s="36"/>
      <c r="G2047" s="39" t="str">
        <f t="shared" si="124"/>
        <v/>
      </c>
      <c r="I2047" s="36"/>
      <c r="J2047" s="39" t="str">
        <f t="shared" si="125"/>
        <v/>
      </c>
      <c r="L2047" s="36"/>
      <c r="M2047" s="39" t="str">
        <f t="shared" si="126"/>
        <v/>
      </c>
      <c r="O2047" s="36"/>
      <c r="P2047" s="39" t="str">
        <f t="shared" si="127"/>
        <v/>
      </c>
    </row>
    <row r="2048" spans="6:16" x14ac:dyDescent="0.25">
      <c r="F2048" s="36"/>
      <c r="G2048" s="39" t="str">
        <f t="shared" si="124"/>
        <v/>
      </c>
      <c r="I2048" s="36"/>
      <c r="J2048" s="39" t="str">
        <f t="shared" si="125"/>
        <v/>
      </c>
      <c r="L2048" s="36"/>
      <c r="M2048" s="39" t="str">
        <f t="shared" si="126"/>
        <v/>
      </c>
      <c r="O2048" s="36"/>
      <c r="P2048" s="39" t="str">
        <f t="shared" si="127"/>
        <v/>
      </c>
    </row>
    <row r="2049" spans="6:16" x14ac:dyDescent="0.25">
      <c r="F2049" s="36"/>
      <c r="G2049" s="39" t="str">
        <f t="shared" si="124"/>
        <v/>
      </c>
      <c r="I2049" s="36"/>
      <c r="J2049" s="39" t="str">
        <f t="shared" si="125"/>
        <v/>
      </c>
      <c r="L2049" s="36"/>
      <c r="M2049" s="39" t="str">
        <f t="shared" si="126"/>
        <v/>
      </c>
      <c r="O2049" s="36"/>
      <c r="P2049" s="39" t="str">
        <f t="shared" si="127"/>
        <v/>
      </c>
    </row>
    <row r="2050" spans="6:16" x14ac:dyDescent="0.25">
      <c r="F2050" s="36"/>
      <c r="G2050" s="39" t="str">
        <f t="shared" si="124"/>
        <v/>
      </c>
      <c r="I2050" s="36"/>
      <c r="J2050" s="39" t="str">
        <f t="shared" si="125"/>
        <v/>
      </c>
      <c r="L2050" s="36"/>
      <c r="M2050" s="39" t="str">
        <f t="shared" si="126"/>
        <v/>
      </c>
      <c r="O2050" s="36"/>
      <c r="P2050" s="39" t="str">
        <f t="shared" si="127"/>
        <v/>
      </c>
    </row>
    <row r="2051" spans="6:16" x14ac:dyDescent="0.25">
      <c r="F2051" s="36"/>
      <c r="G2051" s="39" t="str">
        <f t="shared" si="124"/>
        <v/>
      </c>
      <c r="I2051" s="36"/>
      <c r="J2051" s="39" t="str">
        <f t="shared" si="125"/>
        <v/>
      </c>
      <c r="L2051" s="36"/>
      <c r="M2051" s="39" t="str">
        <f t="shared" si="126"/>
        <v/>
      </c>
      <c r="O2051" s="36"/>
      <c r="P2051" s="39" t="str">
        <f t="shared" si="127"/>
        <v/>
      </c>
    </row>
    <row r="2052" spans="6:16" x14ac:dyDescent="0.25">
      <c r="F2052" s="36"/>
      <c r="G2052" s="39" t="str">
        <f t="shared" si="124"/>
        <v/>
      </c>
      <c r="I2052" s="36"/>
      <c r="J2052" s="39" t="str">
        <f t="shared" si="125"/>
        <v/>
      </c>
      <c r="L2052" s="36"/>
      <c r="M2052" s="39" t="str">
        <f t="shared" si="126"/>
        <v/>
      </c>
      <c r="O2052" s="36"/>
      <c r="P2052" s="39" t="str">
        <f t="shared" si="127"/>
        <v/>
      </c>
    </row>
    <row r="2053" spans="6:16" x14ac:dyDescent="0.25">
      <c r="F2053" s="36"/>
      <c r="G2053" s="39" t="str">
        <f t="shared" si="124"/>
        <v/>
      </c>
      <c r="I2053" s="36"/>
      <c r="J2053" s="39" t="str">
        <f t="shared" si="125"/>
        <v/>
      </c>
      <c r="L2053" s="36"/>
      <c r="M2053" s="39" t="str">
        <f t="shared" si="126"/>
        <v/>
      </c>
      <c r="O2053" s="36"/>
      <c r="P2053" s="39" t="str">
        <f t="shared" si="127"/>
        <v/>
      </c>
    </row>
    <row r="2054" spans="6:16" x14ac:dyDescent="0.25">
      <c r="F2054" s="36"/>
      <c r="G2054" s="39" t="str">
        <f t="shared" si="124"/>
        <v/>
      </c>
      <c r="I2054" s="36"/>
      <c r="J2054" s="39" t="str">
        <f t="shared" si="125"/>
        <v/>
      </c>
      <c r="L2054" s="36"/>
      <c r="M2054" s="39" t="str">
        <f t="shared" si="126"/>
        <v/>
      </c>
      <c r="O2054" s="36"/>
      <c r="P2054" s="39" t="str">
        <f t="shared" si="127"/>
        <v/>
      </c>
    </row>
    <row r="2055" spans="6:16" x14ac:dyDescent="0.25">
      <c r="F2055" s="36"/>
      <c r="G2055" s="39" t="str">
        <f t="shared" si="124"/>
        <v/>
      </c>
      <c r="I2055" s="36"/>
      <c r="J2055" s="39" t="str">
        <f t="shared" si="125"/>
        <v/>
      </c>
      <c r="L2055" s="36"/>
      <c r="M2055" s="39" t="str">
        <f t="shared" si="126"/>
        <v/>
      </c>
      <c r="O2055" s="36"/>
      <c r="P2055" s="39" t="str">
        <f t="shared" si="127"/>
        <v/>
      </c>
    </row>
    <row r="2056" spans="6:16" x14ac:dyDescent="0.25">
      <c r="F2056" s="36"/>
      <c r="G2056" s="39" t="str">
        <f t="shared" si="124"/>
        <v/>
      </c>
      <c r="I2056" s="36"/>
      <c r="J2056" s="39" t="str">
        <f t="shared" si="125"/>
        <v/>
      </c>
      <c r="L2056" s="36"/>
      <c r="M2056" s="39" t="str">
        <f t="shared" si="126"/>
        <v/>
      </c>
      <c r="O2056" s="36"/>
      <c r="P2056" s="39" t="str">
        <f t="shared" si="127"/>
        <v/>
      </c>
    </row>
    <row r="2057" spans="6:16" x14ac:dyDescent="0.25">
      <c r="F2057" s="36"/>
      <c r="G2057" s="39" t="str">
        <f t="shared" si="124"/>
        <v/>
      </c>
      <c r="I2057" s="36"/>
      <c r="J2057" s="39" t="str">
        <f t="shared" si="125"/>
        <v/>
      </c>
      <c r="L2057" s="36"/>
      <c r="M2057" s="39" t="str">
        <f t="shared" si="126"/>
        <v/>
      </c>
      <c r="O2057" s="36"/>
      <c r="P2057" s="39" t="str">
        <f t="shared" si="127"/>
        <v/>
      </c>
    </row>
    <row r="2058" spans="6:16" x14ac:dyDescent="0.25">
      <c r="F2058" s="36"/>
      <c r="G2058" s="39" t="str">
        <f t="shared" si="124"/>
        <v/>
      </c>
      <c r="I2058" s="36"/>
      <c r="J2058" s="39" t="str">
        <f t="shared" si="125"/>
        <v/>
      </c>
      <c r="L2058" s="36"/>
      <c r="M2058" s="39" t="str">
        <f t="shared" si="126"/>
        <v/>
      </c>
      <c r="O2058" s="36"/>
      <c r="P2058" s="39" t="str">
        <f t="shared" si="127"/>
        <v/>
      </c>
    </row>
    <row r="2059" spans="6:16" x14ac:dyDescent="0.25">
      <c r="F2059" s="36"/>
      <c r="G2059" s="39" t="str">
        <f t="shared" si="124"/>
        <v/>
      </c>
      <c r="I2059" s="36"/>
      <c r="J2059" s="39" t="str">
        <f t="shared" si="125"/>
        <v/>
      </c>
      <c r="L2059" s="36"/>
      <c r="M2059" s="39" t="str">
        <f t="shared" si="126"/>
        <v/>
      </c>
      <c r="O2059" s="36"/>
      <c r="P2059" s="39" t="str">
        <f t="shared" si="127"/>
        <v/>
      </c>
    </row>
    <row r="2060" spans="6:16" x14ac:dyDescent="0.25">
      <c r="F2060" s="36"/>
      <c r="G2060" s="39" t="str">
        <f t="shared" si="124"/>
        <v/>
      </c>
      <c r="I2060" s="36"/>
      <c r="J2060" s="39" t="str">
        <f t="shared" si="125"/>
        <v/>
      </c>
      <c r="L2060" s="36"/>
      <c r="M2060" s="39" t="str">
        <f t="shared" si="126"/>
        <v/>
      </c>
      <c r="O2060" s="36"/>
      <c r="P2060" s="39" t="str">
        <f t="shared" si="127"/>
        <v/>
      </c>
    </row>
    <row r="2061" spans="6:16" x14ac:dyDescent="0.25">
      <c r="F2061" s="36"/>
      <c r="G2061" s="39" t="str">
        <f t="shared" si="124"/>
        <v/>
      </c>
      <c r="I2061" s="36"/>
      <c r="J2061" s="39" t="str">
        <f t="shared" si="125"/>
        <v/>
      </c>
      <c r="L2061" s="36"/>
      <c r="M2061" s="39" t="str">
        <f t="shared" si="126"/>
        <v/>
      </c>
      <c r="O2061" s="36"/>
      <c r="P2061" s="39" t="str">
        <f t="shared" si="127"/>
        <v/>
      </c>
    </row>
    <row r="2062" spans="6:16" x14ac:dyDescent="0.25">
      <c r="F2062" s="36"/>
      <c r="G2062" s="39" t="str">
        <f t="shared" si="124"/>
        <v/>
      </c>
      <c r="I2062" s="36"/>
      <c r="J2062" s="39" t="str">
        <f t="shared" si="125"/>
        <v/>
      </c>
      <c r="L2062" s="36"/>
      <c r="M2062" s="39" t="str">
        <f t="shared" si="126"/>
        <v/>
      </c>
      <c r="O2062" s="36"/>
      <c r="P2062" s="39" t="str">
        <f t="shared" si="127"/>
        <v/>
      </c>
    </row>
    <row r="2063" spans="6:16" x14ac:dyDescent="0.25">
      <c r="F2063" s="36"/>
      <c r="G2063" s="39" t="str">
        <f t="shared" ref="G2063:G2126" si="128">IF(F2063="","",F2063*0.04)</f>
        <v/>
      </c>
      <c r="I2063" s="36"/>
      <c r="J2063" s="39" t="str">
        <f t="shared" ref="J2063:J2126" si="129">IF(I2063="","",I2063*0.04)</f>
        <v/>
      </c>
      <c r="L2063" s="36"/>
      <c r="M2063" s="39" t="str">
        <f t="shared" ref="M2063:M2126" si="130">IF(L2063="","",L2063*0.04)</f>
        <v/>
      </c>
      <c r="O2063" s="36"/>
      <c r="P2063" s="39" t="str">
        <f t="shared" ref="P2063:P2126" si="131">IF(O2063="","",O2063*0.04)</f>
        <v/>
      </c>
    </row>
    <row r="2064" spans="6:16" x14ac:dyDescent="0.25">
      <c r="F2064" s="36"/>
      <c r="G2064" s="39" t="str">
        <f t="shared" si="128"/>
        <v/>
      </c>
      <c r="I2064" s="36"/>
      <c r="J2064" s="39" t="str">
        <f t="shared" si="129"/>
        <v/>
      </c>
      <c r="L2064" s="36"/>
      <c r="M2064" s="39" t="str">
        <f t="shared" si="130"/>
        <v/>
      </c>
      <c r="O2064" s="36"/>
      <c r="P2064" s="39" t="str">
        <f t="shared" si="131"/>
        <v/>
      </c>
    </row>
    <row r="2065" spans="6:16" x14ac:dyDescent="0.25">
      <c r="F2065" s="36"/>
      <c r="G2065" s="39" t="str">
        <f t="shared" si="128"/>
        <v/>
      </c>
      <c r="I2065" s="36"/>
      <c r="J2065" s="39" t="str">
        <f t="shared" si="129"/>
        <v/>
      </c>
      <c r="L2065" s="36"/>
      <c r="M2065" s="39" t="str">
        <f t="shared" si="130"/>
        <v/>
      </c>
      <c r="O2065" s="36"/>
      <c r="P2065" s="39" t="str">
        <f t="shared" si="131"/>
        <v/>
      </c>
    </row>
    <row r="2066" spans="6:16" x14ac:dyDescent="0.25">
      <c r="F2066" s="36"/>
      <c r="G2066" s="39" t="str">
        <f t="shared" si="128"/>
        <v/>
      </c>
      <c r="I2066" s="36"/>
      <c r="J2066" s="39" t="str">
        <f t="shared" si="129"/>
        <v/>
      </c>
      <c r="L2066" s="36"/>
      <c r="M2066" s="39" t="str">
        <f t="shared" si="130"/>
        <v/>
      </c>
      <c r="O2066" s="36"/>
      <c r="P2066" s="39" t="str">
        <f t="shared" si="131"/>
        <v/>
      </c>
    </row>
    <row r="2067" spans="6:16" x14ac:dyDescent="0.25">
      <c r="F2067" s="36"/>
      <c r="G2067" s="39" t="str">
        <f t="shared" si="128"/>
        <v/>
      </c>
      <c r="I2067" s="36"/>
      <c r="J2067" s="39" t="str">
        <f t="shared" si="129"/>
        <v/>
      </c>
      <c r="L2067" s="36"/>
      <c r="M2067" s="39" t="str">
        <f t="shared" si="130"/>
        <v/>
      </c>
      <c r="O2067" s="36"/>
      <c r="P2067" s="39" t="str">
        <f t="shared" si="131"/>
        <v/>
      </c>
    </row>
    <row r="2068" spans="6:16" x14ac:dyDescent="0.25">
      <c r="F2068" s="36"/>
      <c r="G2068" s="39" t="str">
        <f t="shared" si="128"/>
        <v/>
      </c>
      <c r="I2068" s="36"/>
      <c r="J2068" s="39" t="str">
        <f t="shared" si="129"/>
        <v/>
      </c>
      <c r="L2068" s="36"/>
      <c r="M2068" s="39" t="str">
        <f t="shared" si="130"/>
        <v/>
      </c>
      <c r="O2068" s="36"/>
      <c r="P2068" s="39" t="str">
        <f t="shared" si="131"/>
        <v/>
      </c>
    </row>
    <row r="2069" spans="6:16" x14ac:dyDescent="0.25">
      <c r="F2069" s="36"/>
      <c r="G2069" s="39" t="str">
        <f t="shared" si="128"/>
        <v/>
      </c>
      <c r="I2069" s="36"/>
      <c r="J2069" s="39" t="str">
        <f t="shared" si="129"/>
        <v/>
      </c>
      <c r="L2069" s="36"/>
      <c r="M2069" s="39" t="str">
        <f t="shared" si="130"/>
        <v/>
      </c>
      <c r="O2069" s="36"/>
      <c r="P2069" s="39" t="str">
        <f t="shared" si="131"/>
        <v/>
      </c>
    </row>
    <row r="2070" spans="6:16" x14ac:dyDescent="0.25">
      <c r="F2070" s="36"/>
      <c r="G2070" s="39" t="str">
        <f t="shared" si="128"/>
        <v/>
      </c>
      <c r="I2070" s="36"/>
      <c r="J2070" s="39" t="str">
        <f t="shared" si="129"/>
        <v/>
      </c>
      <c r="L2070" s="36"/>
      <c r="M2070" s="39" t="str">
        <f t="shared" si="130"/>
        <v/>
      </c>
      <c r="O2070" s="36"/>
      <c r="P2070" s="39" t="str">
        <f t="shared" si="131"/>
        <v/>
      </c>
    </row>
    <row r="2071" spans="6:16" x14ac:dyDescent="0.25">
      <c r="F2071" s="36"/>
      <c r="G2071" s="39" t="str">
        <f t="shared" si="128"/>
        <v/>
      </c>
      <c r="I2071" s="36"/>
      <c r="J2071" s="39" t="str">
        <f t="shared" si="129"/>
        <v/>
      </c>
      <c r="L2071" s="36"/>
      <c r="M2071" s="39" t="str">
        <f t="shared" si="130"/>
        <v/>
      </c>
      <c r="O2071" s="36"/>
      <c r="P2071" s="39" t="str">
        <f t="shared" si="131"/>
        <v/>
      </c>
    </row>
    <row r="2072" spans="6:16" x14ac:dyDescent="0.25">
      <c r="F2072" s="36"/>
      <c r="G2072" s="39" t="str">
        <f t="shared" si="128"/>
        <v/>
      </c>
      <c r="I2072" s="36"/>
      <c r="J2072" s="39" t="str">
        <f t="shared" si="129"/>
        <v/>
      </c>
      <c r="L2072" s="36"/>
      <c r="M2072" s="39" t="str">
        <f t="shared" si="130"/>
        <v/>
      </c>
      <c r="O2072" s="36"/>
      <c r="P2072" s="39" t="str">
        <f t="shared" si="131"/>
        <v/>
      </c>
    </row>
    <row r="2073" spans="6:16" x14ac:dyDescent="0.25">
      <c r="F2073" s="36"/>
      <c r="G2073" s="39" t="str">
        <f t="shared" si="128"/>
        <v/>
      </c>
      <c r="I2073" s="36"/>
      <c r="J2073" s="39" t="str">
        <f t="shared" si="129"/>
        <v/>
      </c>
      <c r="L2073" s="36"/>
      <c r="M2073" s="39" t="str">
        <f t="shared" si="130"/>
        <v/>
      </c>
      <c r="O2073" s="36"/>
      <c r="P2073" s="39" t="str">
        <f t="shared" si="131"/>
        <v/>
      </c>
    </row>
    <row r="2074" spans="6:16" x14ac:dyDescent="0.25">
      <c r="F2074" s="36"/>
      <c r="G2074" s="39" t="str">
        <f t="shared" si="128"/>
        <v/>
      </c>
      <c r="I2074" s="36"/>
      <c r="J2074" s="39" t="str">
        <f t="shared" si="129"/>
        <v/>
      </c>
      <c r="L2074" s="36"/>
      <c r="M2074" s="39" t="str">
        <f t="shared" si="130"/>
        <v/>
      </c>
      <c r="O2074" s="36"/>
      <c r="P2074" s="39" t="str">
        <f t="shared" si="131"/>
        <v/>
      </c>
    </row>
    <row r="2075" spans="6:16" x14ac:dyDescent="0.25">
      <c r="F2075" s="36"/>
      <c r="G2075" s="39" t="str">
        <f t="shared" si="128"/>
        <v/>
      </c>
      <c r="I2075" s="36"/>
      <c r="J2075" s="39" t="str">
        <f t="shared" si="129"/>
        <v/>
      </c>
      <c r="L2075" s="36"/>
      <c r="M2075" s="39" t="str">
        <f t="shared" si="130"/>
        <v/>
      </c>
      <c r="O2075" s="36"/>
      <c r="P2075" s="39" t="str">
        <f t="shared" si="131"/>
        <v/>
      </c>
    </row>
    <row r="2076" spans="6:16" x14ac:dyDescent="0.25">
      <c r="F2076" s="36"/>
      <c r="G2076" s="39" t="str">
        <f t="shared" si="128"/>
        <v/>
      </c>
      <c r="I2076" s="36"/>
      <c r="J2076" s="39" t="str">
        <f t="shared" si="129"/>
        <v/>
      </c>
      <c r="L2076" s="36"/>
      <c r="M2076" s="39" t="str">
        <f t="shared" si="130"/>
        <v/>
      </c>
      <c r="O2076" s="36"/>
      <c r="P2076" s="39" t="str">
        <f t="shared" si="131"/>
        <v/>
      </c>
    </row>
    <row r="2077" spans="6:16" x14ac:dyDescent="0.25">
      <c r="F2077" s="36"/>
      <c r="G2077" s="39" t="str">
        <f t="shared" si="128"/>
        <v/>
      </c>
      <c r="I2077" s="36"/>
      <c r="J2077" s="39" t="str">
        <f t="shared" si="129"/>
        <v/>
      </c>
      <c r="L2077" s="36"/>
      <c r="M2077" s="39" t="str">
        <f t="shared" si="130"/>
        <v/>
      </c>
      <c r="O2077" s="36"/>
      <c r="P2077" s="39" t="str">
        <f t="shared" si="131"/>
        <v/>
      </c>
    </row>
    <row r="2078" spans="6:16" x14ac:dyDescent="0.25">
      <c r="F2078" s="36"/>
      <c r="G2078" s="39" t="str">
        <f t="shared" si="128"/>
        <v/>
      </c>
      <c r="I2078" s="36"/>
      <c r="J2078" s="39" t="str">
        <f t="shared" si="129"/>
        <v/>
      </c>
      <c r="L2078" s="36"/>
      <c r="M2078" s="39" t="str">
        <f t="shared" si="130"/>
        <v/>
      </c>
      <c r="O2078" s="36"/>
      <c r="P2078" s="39" t="str">
        <f t="shared" si="131"/>
        <v/>
      </c>
    </row>
    <row r="2079" spans="6:16" x14ac:dyDescent="0.25">
      <c r="F2079" s="36"/>
      <c r="G2079" s="39" t="str">
        <f t="shared" si="128"/>
        <v/>
      </c>
      <c r="I2079" s="36"/>
      <c r="J2079" s="39" t="str">
        <f t="shared" si="129"/>
        <v/>
      </c>
      <c r="L2079" s="36"/>
      <c r="M2079" s="39" t="str">
        <f t="shared" si="130"/>
        <v/>
      </c>
      <c r="O2079" s="36"/>
      <c r="P2079" s="39" t="str">
        <f t="shared" si="131"/>
        <v/>
      </c>
    </row>
    <row r="2080" spans="6:16" x14ac:dyDescent="0.25">
      <c r="F2080" s="36"/>
      <c r="G2080" s="39" t="str">
        <f t="shared" si="128"/>
        <v/>
      </c>
      <c r="I2080" s="36"/>
      <c r="J2080" s="39" t="str">
        <f t="shared" si="129"/>
        <v/>
      </c>
      <c r="L2080" s="36"/>
      <c r="M2080" s="39" t="str">
        <f t="shared" si="130"/>
        <v/>
      </c>
      <c r="O2080" s="36"/>
      <c r="P2080" s="39" t="str">
        <f t="shared" si="131"/>
        <v/>
      </c>
    </row>
    <row r="2081" spans="6:16" x14ac:dyDescent="0.25">
      <c r="F2081" s="36"/>
      <c r="G2081" s="39" t="str">
        <f t="shared" si="128"/>
        <v/>
      </c>
      <c r="I2081" s="36"/>
      <c r="J2081" s="39" t="str">
        <f t="shared" si="129"/>
        <v/>
      </c>
      <c r="L2081" s="36"/>
      <c r="M2081" s="39" t="str">
        <f t="shared" si="130"/>
        <v/>
      </c>
      <c r="O2081" s="36"/>
      <c r="P2081" s="39" t="str">
        <f t="shared" si="131"/>
        <v/>
      </c>
    </row>
    <row r="2082" spans="6:16" x14ac:dyDescent="0.25">
      <c r="F2082" s="36"/>
      <c r="G2082" s="39" t="str">
        <f t="shared" si="128"/>
        <v/>
      </c>
      <c r="I2082" s="36"/>
      <c r="J2082" s="39" t="str">
        <f t="shared" si="129"/>
        <v/>
      </c>
      <c r="L2082" s="36"/>
      <c r="M2082" s="39" t="str">
        <f t="shared" si="130"/>
        <v/>
      </c>
      <c r="O2082" s="36"/>
      <c r="P2082" s="39" t="str">
        <f t="shared" si="131"/>
        <v/>
      </c>
    </row>
    <row r="2083" spans="6:16" x14ac:dyDescent="0.25">
      <c r="F2083" s="36"/>
      <c r="G2083" s="39" t="str">
        <f t="shared" si="128"/>
        <v/>
      </c>
      <c r="I2083" s="36"/>
      <c r="J2083" s="39" t="str">
        <f t="shared" si="129"/>
        <v/>
      </c>
      <c r="L2083" s="36"/>
      <c r="M2083" s="39" t="str">
        <f t="shared" si="130"/>
        <v/>
      </c>
      <c r="O2083" s="36"/>
      <c r="P2083" s="39" t="str">
        <f t="shared" si="131"/>
        <v/>
      </c>
    </row>
    <row r="2084" spans="6:16" x14ac:dyDescent="0.25">
      <c r="F2084" s="36"/>
      <c r="G2084" s="39" t="str">
        <f t="shared" si="128"/>
        <v/>
      </c>
      <c r="I2084" s="36"/>
      <c r="J2084" s="39" t="str">
        <f t="shared" si="129"/>
        <v/>
      </c>
      <c r="L2084" s="36"/>
      <c r="M2084" s="39" t="str">
        <f t="shared" si="130"/>
        <v/>
      </c>
      <c r="O2084" s="36"/>
      <c r="P2084" s="39" t="str">
        <f t="shared" si="131"/>
        <v/>
      </c>
    </row>
    <row r="2085" spans="6:16" x14ac:dyDescent="0.25">
      <c r="F2085" s="36"/>
      <c r="G2085" s="39" t="str">
        <f t="shared" si="128"/>
        <v/>
      </c>
      <c r="I2085" s="36"/>
      <c r="J2085" s="39" t="str">
        <f t="shared" si="129"/>
        <v/>
      </c>
      <c r="L2085" s="36"/>
      <c r="M2085" s="39" t="str">
        <f t="shared" si="130"/>
        <v/>
      </c>
      <c r="O2085" s="36"/>
      <c r="P2085" s="39" t="str">
        <f t="shared" si="131"/>
        <v/>
      </c>
    </row>
    <row r="2086" spans="6:16" x14ac:dyDescent="0.25">
      <c r="F2086" s="36"/>
      <c r="G2086" s="39" t="str">
        <f t="shared" si="128"/>
        <v/>
      </c>
      <c r="I2086" s="36"/>
      <c r="J2086" s="39" t="str">
        <f t="shared" si="129"/>
        <v/>
      </c>
      <c r="L2086" s="36"/>
      <c r="M2086" s="39" t="str">
        <f t="shared" si="130"/>
        <v/>
      </c>
      <c r="O2086" s="36"/>
      <c r="P2086" s="39" t="str">
        <f t="shared" si="131"/>
        <v/>
      </c>
    </row>
    <row r="2087" spans="6:16" x14ac:dyDescent="0.25">
      <c r="F2087" s="36"/>
      <c r="G2087" s="39" t="str">
        <f t="shared" si="128"/>
        <v/>
      </c>
      <c r="I2087" s="36"/>
      <c r="J2087" s="39" t="str">
        <f t="shared" si="129"/>
        <v/>
      </c>
      <c r="L2087" s="36"/>
      <c r="M2087" s="39" t="str">
        <f t="shared" si="130"/>
        <v/>
      </c>
      <c r="O2087" s="36"/>
      <c r="P2087" s="39" t="str">
        <f t="shared" si="131"/>
        <v/>
      </c>
    </row>
    <row r="2088" spans="6:16" x14ac:dyDescent="0.25">
      <c r="F2088" s="36"/>
      <c r="G2088" s="39" t="str">
        <f t="shared" si="128"/>
        <v/>
      </c>
      <c r="I2088" s="36"/>
      <c r="J2088" s="39" t="str">
        <f t="shared" si="129"/>
        <v/>
      </c>
      <c r="L2088" s="36"/>
      <c r="M2088" s="39" t="str">
        <f t="shared" si="130"/>
        <v/>
      </c>
      <c r="O2088" s="36"/>
      <c r="P2088" s="39" t="str">
        <f t="shared" si="131"/>
        <v/>
      </c>
    </row>
    <row r="2089" spans="6:16" x14ac:dyDescent="0.25">
      <c r="F2089" s="36"/>
      <c r="G2089" s="39" t="str">
        <f t="shared" si="128"/>
        <v/>
      </c>
      <c r="I2089" s="36"/>
      <c r="J2089" s="39" t="str">
        <f t="shared" si="129"/>
        <v/>
      </c>
      <c r="L2089" s="36"/>
      <c r="M2089" s="39" t="str">
        <f t="shared" si="130"/>
        <v/>
      </c>
      <c r="O2089" s="36"/>
      <c r="P2089" s="39" t="str">
        <f t="shared" si="131"/>
        <v/>
      </c>
    </row>
    <row r="2090" spans="6:16" x14ac:dyDescent="0.25">
      <c r="F2090" s="36"/>
      <c r="G2090" s="39" t="str">
        <f t="shared" si="128"/>
        <v/>
      </c>
      <c r="I2090" s="36"/>
      <c r="J2090" s="39" t="str">
        <f t="shared" si="129"/>
        <v/>
      </c>
      <c r="L2090" s="36"/>
      <c r="M2090" s="39" t="str">
        <f t="shared" si="130"/>
        <v/>
      </c>
      <c r="O2090" s="36"/>
      <c r="P2090" s="39" t="str">
        <f t="shared" si="131"/>
        <v/>
      </c>
    </row>
    <row r="2091" spans="6:16" x14ac:dyDescent="0.25">
      <c r="F2091" s="36"/>
      <c r="G2091" s="39" t="str">
        <f t="shared" si="128"/>
        <v/>
      </c>
      <c r="I2091" s="36"/>
      <c r="J2091" s="39" t="str">
        <f t="shared" si="129"/>
        <v/>
      </c>
      <c r="L2091" s="36"/>
      <c r="M2091" s="39" t="str">
        <f t="shared" si="130"/>
        <v/>
      </c>
      <c r="O2091" s="36"/>
      <c r="P2091" s="39" t="str">
        <f t="shared" si="131"/>
        <v/>
      </c>
    </row>
    <row r="2092" spans="6:16" x14ac:dyDescent="0.25">
      <c r="F2092" s="36"/>
      <c r="G2092" s="39" t="str">
        <f t="shared" si="128"/>
        <v/>
      </c>
      <c r="I2092" s="36"/>
      <c r="J2092" s="39" t="str">
        <f t="shared" si="129"/>
        <v/>
      </c>
      <c r="L2092" s="36"/>
      <c r="M2092" s="39" t="str">
        <f t="shared" si="130"/>
        <v/>
      </c>
      <c r="O2092" s="36"/>
      <c r="P2092" s="39" t="str">
        <f t="shared" si="131"/>
        <v/>
      </c>
    </row>
    <row r="2093" spans="6:16" x14ac:dyDescent="0.25">
      <c r="F2093" s="36"/>
      <c r="G2093" s="39" t="str">
        <f t="shared" si="128"/>
        <v/>
      </c>
      <c r="I2093" s="36"/>
      <c r="J2093" s="39" t="str">
        <f t="shared" si="129"/>
        <v/>
      </c>
      <c r="L2093" s="36"/>
      <c r="M2093" s="39" t="str">
        <f t="shared" si="130"/>
        <v/>
      </c>
      <c r="O2093" s="36"/>
      <c r="P2093" s="39" t="str">
        <f t="shared" si="131"/>
        <v/>
      </c>
    </row>
    <row r="2094" spans="6:16" x14ac:dyDescent="0.25">
      <c r="F2094" s="36"/>
      <c r="G2094" s="39" t="str">
        <f t="shared" si="128"/>
        <v/>
      </c>
      <c r="I2094" s="36"/>
      <c r="J2094" s="39" t="str">
        <f t="shared" si="129"/>
        <v/>
      </c>
      <c r="L2094" s="36"/>
      <c r="M2094" s="39" t="str">
        <f t="shared" si="130"/>
        <v/>
      </c>
      <c r="O2094" s="36"/>
      <c r="P2094" s="39" t="str">
        <f t="shared" si="131"/>
        <v/>
      </c>
    </row>
    <row r="2095" spans="6:16" x14ac:dyDescent="0.25">
      <c r="F2095" s="36"/>
      <c r="G2095" s="39" t="str">
        <f t="shared" si="128"/>
        <v/>
      </c>
      <c r="I2095" s="36"/>
      <c r="J2095" s="39" t="str">
        <f t="shared" si="129"/>
        <v/>
      </c>
      <c r="L2095" s="36"/>
      <c r="M2095" s="39" t="str">
        <f t="shared" si="130"/>
        <v/>
      </c>
      <c r="O2095" s="36"/>
      <c r="P2095" s="39" t="str">
        <f t="shared" si="131"/>
        <v/>
      </c>
    </row>
    <row r="2096" spans="6:16" x14ac:dyDescent="0.25">
      <c r="F2096" s="36"/>
      <c r="G2096" s="39" t="str">
        <f t="shared" si="128"/>
        <v/>
      </c>
      <c r="I2096" s="36"/>
      <c r="J2096" s="39" t="str">
        <f t="shared" si="129"/>
        <v/>
      </c>
      <c r="L2096" s="36"/>
      <c r="M2096" s="39" t="str">
        <f t="shared" si="130"/>
        <v/>
      </c>
      <c r="O2096" s="36"/>
      <c r="P2096" s="39" t="str">
        <f t="shared" si="131"/>
        <v/>
      </c>
    </row>
    <row r="2097" spans="6:16" x14ac:dyDescent="0.25">
      <c r="F2097" s="36"/>
      <c r="G2097" s="39" t="str">
        <f t="shared" si="128"/>
        <v/>
      </c>
      <c r="I2097" s="36"/>
      <c r="J2097" s="39" t="str">
        <f t="shared" si="129"/>
        <v/>
      </c>
      <c r="L2097" s="36"/>
      <c r="M2097" s="39" t="str">
        <f t="shared" si="130"/>
        <v/>
      </c>
      <c r="O2097" s="36"/>
      <c r="P2097" s="39" t="str">
        <f t="shared" si="131"/>
        <v/>
      </c>
    </row>
    <row r="2098" spans="6:16" x14ac:dyDescent="0.25">
      <c r="F2098" s="36"/>
      <c r="G2098" s="39" t="str">
        <f t="shared" si="128"/>
        <v/>
      </c>
      <c r="I2098" s="36"/>
      <c r="J2098" s="39" t="str">
        <f t="shared" si="129"/>
        <v/>
      </c>
      <c r="L2098" s="36"/>
      <c r="M2098" s="39" t="str">
        <f t="shared" si="130"/>
        <v/>
      </c>
      <c r="O2098" s="36"/>
      <c r="P2098" s="39" t="str">
        <f t="shared" si="131"/>
        <v/>
      </c>
    </row>
    <row r="2099" spans="6:16" x14ac:dyDescent="0.25">
      <c r="F2099" s="36"/>
      <c r="G2099" s="39" t="str">
        <f t="shared" si="128"/>
        <v/>
      </c>
      <c r="I2099" s="36"/>
      <c r="J2099" s="39" t="str">
        <f t="shared" si="129"/>
        <v/>
      </c>
      <c r="L2099" s="36"/>
      <c r="M2099" s="39" t="str">
        <f t="shared" si="130"/>
        <v/>
      </c>
      <c r="O2099" s="36"/>
      <c r="P2099" s="39" t="str">
        <f t="shared" si="131"/>
        <v/>
      </c>
    </row>
    <row r="2100" spans="6:16" x14ac:dyDescent="0.25">
      <c r="F2100" s="36"/>
      <c r="G2100" s="39" t="str">
        <f t="shared" si="128"/>
        <v/>
      </c>
      <c r="I2100" s="36"/>
      <c r="J2100" s="39" t="str">
        <f t="shared" si="129"/>
        <v/>
      </c>
      <c r="L2100" s="36"/>
      <c r="M2100" s="39" t="str">
        <f t="shared" si="130"/>
        <v/>
      </c>
      <c r="O2100" s="36"/>
      <c r="P2100" s="39" t="str">
        <f t="shared" si="131"/>
        <v/>
      </c>
    </row>
    <row r="2101" spans="6:16" x14ac:dyDescent="0.25">
      <c r="F2101" s="36"/>
      <c r="G2101" s="39" t="str">
        <f t="shared" si="128"/>
        <v/>
      </c>
      <c r="I2101" s="36"/>
      <c r="J2101" s="39" t="str">
        <f t="shared" si="129"/>
        <v/>
      </c>
      <c r="L2101" s="36"/>
      <c r="M2101" s="39" t="str">
        <f t="shared" si="130"/>
        <v/>
      </c>
      <c r="O2101" s="36"/>
      <c r="P2101" s="39" t="str">
        <f t="shared" si="131"/>
        <v/>
      </c>
    </row>
    <row r="2102" spans="6:16" x14ac:dyDescent="0.25">
      <c r="F2102" s="36"/>
      <c r="G2102" s="39" t="str">
        <f t="shared" si="128"/>
        <v/>
      </c>
      <c r="I2102" s="36"/>
      <c r="J2102" s="39" t="str">
        <f t="shared" si="129"/>
        <v/>
      </c>
      <c r="L2102" s="36"/>
      <c r="M2102" s="39" t="str">
        <f t="shared" si="130"/>
        <v/>
      </c>
      <c r="O2102" s="36"/>
      <c r="P2102" s="39" t="str">
        <f t="shared" si="131"/>
        <v/>
      </c>
    </row>
    <row r="2103" spans="6:16" x14ac:dyDescent="0.25">
      <c r="F2103" s="36"/>
      <c r="G2103" s="39" t="str">
        <f t="shared" si="128"/>
        <v/>
      </c>
      <c r="I2103" s="36"/>
      <c r="J2103" s="39" t="str">
        <f t="shared" si="129"/>
        <v/>
      </c>
      <c r="L2103" s="36"/>
      <c r="M2103" s="39" t="str">
        <f t="shared" si="130"/>
        <v/>
      </c>
      <c r="O2103" s="36"/>
      <c r="P2103" s="39" t="str">
        <f t="shared" si="131"/>
        <v/>
      </c>
    </row>
    <row r="2104" spans="6:16" x14ac:dyDescent="0.25">
      <c r="F2104" s="36"/>
      <c r="G2104" s="39" t="str">
        <f t="shared" si="128"/>
        <v/>
      </c>
      <c r="I2104" s="36"/>
      <c r="J2104" s="39" t="str">
        <f t="shared" si="129"/>
        <v/>
      </c>
      <c r="L2104" s="36"/>
      <c r="M2104" s="39" t="str">
        <f t="shared" si="130"/>
        <v/>
      </c>
      <c r="O2104" s="36"/>
      <c r="P2104" s="39" t="str">
        <f t="shared" si="131"/>
        <v/>
      </c>
    </row>
    <row r="2105" spans="6:16" x14ac:dyDescent="0.25">
      <c r="F2105" s="36"/>
      <c r="G2105" s="39" t="str">
        <f t="shared" si="128"/>
        <v/>
      </c>
      <c r="I2105" s="36"/>
      <c r="J2105" s="39" t="str">
        <f t="shared" si="129"/>
        <v/>
      </c>
      <c r="L2105" s="36"/>
      <c r="M2105" s="39" t="str">
        <f t="shared" si="130"/>
        <v/>
      </c>
      <c r="O2105" s="36"/>
      <c r="P2105" s="39" t="str">
        <f t="shared" si="131"/>
        <v/>
      </c>
    </row>
    <row r="2106" spans="6:16" x14ac:dyDescent="0.25">
      <c r="F2106" s="36"/>
      <c r="G2106" s="39" t="str">
        <f t="shared" si="128"/>
        <v/>
      </c>
      <c r="I2106" s="36"/>
      <c r="J2106" s="39" t="str">
        <f t="shared" si="129"/>
        <v/>
      </c>
      <c r="L2106" s="36"/>
      <c r="M2106" s="39" t="str">
        <f t="shared" si="130"/>
        <v/>
      </c>
      <c r="O2106" s="36"/>
      <c r="P2106" s="39" t="str">
        <f t="shared" si="131"/>
        <v/>
      </c>
    </row>
    <row r="2107" spans="6:16" x14ac:dyDescent="0.25">
      <c r="F2107" s="36"/>
      <c r="G2107" s="39" t="str">
        <f t="shared" si="128"/>
        <v/>
      </c>
      <c r="I2107" s="36"/>
      <c r="J2107" s="39" t="str">
        <f t="shared" si="129"/>
        <v/>
      </c>
      <c r="L2107" s="36"/>
      <c r="M2107" s="39" t="str">
        <f t="shared" si="130"/>
        <v/>
      </c>
      <c r="O2107" s="36"/>
      <c r="P2107" s="39" t="str">
        <f t="shared" si="131"/>
        <v/>
      </c>
    </row>
    <row r="2108" spans="6:16" x14ac:dyDescent="0.25">
      <c r="F2108" s="36"/>
      <c r="G2108" s="39" t="str">
        <f t="shared" si="128"/>
        <v/>
      </c>
      <c r="I2108" s="36"/>
      <c r="J2108" s="39" t="str">
        <f t="shared" si="129"/>
        <v/>
      </c>
      <c r="L2108" s="36"/>
      <c r="M2108" s="39" t="str">
        <f t="shared" si="130"/>
        <v/>
      </c>
      <c r="O2108" s="36"/>
      <c r="P2108" s="39" t="str">
        <f t="shared" si="131"/>
        <v/>
      </c>
    </row>
    <row r="2109" spans="6:16" x14ac:dyDescent="0.25">
      <c r="F2109" s="36"/>
      <c r="G2109" s="39" t="str">
        <f t="shared" si="128"/>
        <v/>
      </c>
      <c r="I2109" s="36"/>
      <c r="J2109" s="39" t="str">
        <f t="shared" si="129"/>
        <v/>
      </c>
      <c r="L2109" s="36"/>
      <c r="M2109" s="39" t="str">
        <f t="shared" si="130"/>
        <v/>
      </c>
      <c r="O2109" s="36"/>
      <c r="P2109" s="39" t="str">
        <f t="shared" si="131"/>
        <v/>
      </c>
    </row>
    <row r="2110" spans="6:16" x14ac:dyDescent="0.25">
      <c r="F2110" s="36"/>
      <c r="G2110" s="39" t="str">
        <f t="shared" si="128"/>
        <v/>
      </c>
      <c r="I2110" s="36"/>
      <c r="J2110" s="39" t="str">
        <f t="shared" si="129"/>
        <v/>
      </c>
      <c r="L2110" s="36"/>
      <c r="M2110" s="39" t="str">
        <f t="shared" si="130"/>
        <v/>
      </c>
      <c r="O2110" s="36"/>
      <c r="P2110" s="39" t="str">
        <f t="shared" si="131"/>
        <v/>
      </c>
    </row>
    <row r="2111" spans="6:16" x14ac:dyDescent="0.25">
      <c r="F2111" s="36"/>
      <c r="G2111" s="39" t="str">
        <f t="shared" si="128"/>
        <v/>
      </c>
      <c r="I2111" s="36"/>
      <c r="J2111" s="39" t="str">
        <f t="shared" si="129"/>
        <v/>
      </c>
      <c r="L2111" s="36"/>
      <c r="M2111" s="39" t="str">
        <f t="shared" si="130"/>
        <v/>
      </c>
      <c r="O2111" s="36"/>
      <c r="P2111" s="39" t="str">
        <f t="shared" si="131"/>
        <v/>
      </c>
    </row>
    <row r="2112" spans="6:16" x14ac:dyDescent="0.25">
      <c r="F2112" s="36"/>
      <c r="G2112" s="39" t="str">
        <f t="shared" si="128"/>
        <v/>
      </c>
      <c r="I2112" s="36"/>
      <c r="J2112" s="39" t="str">
        <f t="shared" si="129"/>
        <v/>
      </c>
      <c r="L2112" s="36"/>
      <c r="M2112" s="39" t="str">
        <f t="shared" si="130"/>
        <v/>
      </c>
      <c r="O2112" s="36"/>
      <c r="P2112" s="39" t="str">
        <f t="shared" si="131"/>
        <v/>
      </c>
    </row>
    <row r="2113" spans="6:16" x14ac:dyDescent="0.25">
      <c r="F2113" s="36"/>
      <c r="G2113" s="39" t="str">
        <f t="shared" si="128"/>
        <v/>
      </c>
      <c r="I2113" s="36"/>
      <c r="J2113" s="39" t="str">
        <f t="shared" si="129"/>
        <v/>
      </c>
      <c r="L2113" s="36"/>
      <c r="M2113" s="39" t="str">
        <f t="shared" si="130"/>
        <v/>
      </c>
      <c r="O2113" s="36"/>
      <c r="P2113" s="39" t="str">
        <f t="shared" si="131"/>
        <v/>
      </c>
    </row>
    <row r="2114" spans="6:16" x14ac:dyDescent="0.25">
      <c r="F2114" s="36"/>
      <c r="G2114" s="39" t="str">
        <f t="shared" si="128"/>
        <v/>
      </c>
      <c r="I2114" s="36"/>
      <c r="J2114" s="39" t="str">
        <f t="shared" si="129"/>
        <v/>
      </c>
      <c r="L2114" s="36"/>
      <c r="M2114" s="39" t="str">
        <f t="shared" si="130"/>
        <v/>
      </c>
      <c r="O2114" s="36"/>
      <c r="P2114" s="39" t="str">
        <f t="shared" si="131"/>
        <v/>
      </c>
    </row>
    <row r="2115" spans="6:16" x14ac:dyDescent="0.25">
      <c r="F2115" s="36"/>
      <c r="G2115" s="39" t="str">
        <f t="shared" si="128"/>
        <v/>
      </c>
      <c r="I2115" s="36"/>
      <c r="J2115" s="39" t="str">
        <f t="shared" si="129"/>
        <v/>
      </c>
      <c r="L2115" s="36"/>
      <c r="M2115" s="39" t="str">
        <f t="shared" si="130"/>
        <v/>
      </c>
      <c r="O2115" s="36"/>
      <c r="P2115" s="39" t="str">
        <f t="shared" si="131"/>
        <v/>
      </c>
    </row>
    <row r="2116" spans="6:16" x14ac:dyDescent="0.25">
      <c r="F2116" s="36"/>
      <c r="G2116" s="39" t="str">
        <f t="shared" si="128"/>
        <v/>
      </c>
      <c r="I2116" s="36"/>
      <c r="J2116" s="39" t="str">
        <f t="shared" si="129"/>
        <v/>
      </c>
      <c r="L2116" s="36"/>
      <c r="M2116" s="39" t="str">
        <f t="shared" si="130"/>
        <v/>
      </c>
      <c r="O2116" s="36"/>
      <c r="P2116" s="39" t="str">
        <f t="shared" si="131"/>
        <v/>
      </c>
    </row>
    <row r="2117" spans="6:16" x14ac:dyDescent="0.25">
      <c r="F2117" s="36"/>
      <c r="G2117" s="39" t="str">
        <f t="shared" si="128"/>
        <v/>
      </c>
      <c r="I2117" s="36"/>
      <c r="J2117" s="39" t="str">
        <f t="shared" si="129"/>
        <v/>
      </c>
      <c r="L2117" s="36"/>
      <c r="M2117" s="39" t="str">
        <f t="shared" si="130"/>
        <v/>
      </c>
      <c r="O2117" s="36"/>
      <c r="P2117" s="39" t="str">
        <f t="shared" si="131"/>
        <v/>
      </c>
    </row>
    <row r="2118" spans="6:16" x14ac:dyDescent="0.25">
      <c r="F2118" s="36"/>
      <c r="G2118" s="39" t="str">
        <f t="shared" si="128"/>
        <v/>
      </c>
      <c r="I2118" s="36"/>
      <c r="J2118" s="39" t="str">
        <f t="shared" si="129"/>
        <v/>
      </c>
      <c r="L2118" s="36"/>
      <c r="M2118" s="39" t="str">
        <f t="shared" si="130"/>
        <v/>
      </c>
      <c r="O2118" s="36"/>
      <c r="P2118" s="39" t="str">
        <f t="shared" si="131"/>
        <v/>
      </c>
    </row>
    <row r="2119" spans="6:16" x14ac:dyDescent="0.25">
      <c r="F2119" s="36"/>
      <c r="G2119" s="39" t="str">
        <f t="shared" si="128"/>
        <v/>
      </c>
      <c r="I2119" s="36"/>
      <c r="J2119" s="39" t="str">
        <f t="shared" si="129"/>
        <v/>
      </c>
      <c r="L2119" s="36"/>
      <c r="M2119" s="39" t="str">
        <f t="shared" si="130"/>
        <v/>
      </c>
      <c r="O2119" s="36"/>
      <c r="P2119" s="39" t="str">
        <f t="shared" si="131"/>
        <v/>
      </c>
    </row>
    <row r="2120" spans="6:16" x14ac:dyDescent="0.25">
      <c r="F2120" s="36"/>
      <c r="G2120" s="39" t="str">
        <f t="shared" si="128"/>
        <v/>
      </c>
      <c r="I2120" s="36"/>
      <c r="J2120" s="39" t="str">
        <f t="shared" si="129"/>
        <v/>
      </c>
      <c r="L2120" s="36"/>
      <c r="M2120" s="39" t="str">
        <f t="shared" si="130"/>
        <v/>
      </c>
      <c r="O2120" s="36"/>
      <c r="P2120" s="39" t="str">
        <f t="shared" si="131"/>
        <v/>
      </c>
    </row>
    <row r="2121" spans="6:16" x14ac:dyDescent="0.25">
      <c r="F2121" s="36"/>
      <c r="G2121" s="39" t="str">
        <f t="shared" si="128"/>
        <v/>
      </c>
      <c r="I2121" s="36"/>
      <c r="J2121" s="39" t="str">
        <f t="shared" si="129"/>
        <v/>
      </c>
      <c r="L2121" s="36"/>
      <c r="M2121" s="39" t="str">
        <f t="shared" si="130"/>
        <v/>
      </c>
      <c r="O2121" s="36"/>
      <c r="P2121" s="39" t="str">
        <f t="shared" si="131"/>
        <v/>
      </c>
    </row>
    <row r="2122" spans="6:16" x14ac:dyDescent="0.25">
      <c r="F2122" s="36"/>
      <c r="G2122" s="39" t="str">
        <f t="shared" si="128"/>
        <v/>
      </c>
      <c r="I2122" s="36"/>
      <c r="J2122" s="39" t="str">
        <f t="shared" si="129"/>
        <v/>
      </c>
      <c r="L2122" s="36"/>
      <c r="M2122" s="39" t="str">
        <f t="shared" si="130"/>
        <v/>
      </c>
      <c r="O2122" s="36"/>
      <c r="P2122" s="39" t="str">
        <f t="shared" si="131"/>
        <v/>
      </c>
    </row>
    <row r="2123" spans="6:16" x14ac:dyDescent="0.25">
      <c r="F2123" s="36"/>
      <c r="G2123" s="39" t="str">
        <f t="shared" si="128"/>
        <v/>
      </c>
      <c r="I2123" s="36"/>
      <c r="J2123" s="39" t="str">
        <f t="shared" si="129"/>
        <v/>
      </c>
      <c r="L2123" s="36"/>
      <c r="M2123" s="39" t="str">
        <f t="shared" si="130"/>
        <v/>
      </c>
      <c r="O2123" s="36"/>
      <c r="P2123" s="39" t="str">
        <f t="shared" si="131"/>
        <v/>
      </c>
    </row>
    <row r="2124" spans="6:16" x14ac:dyDescent="0.25">
      <c r="F2124" s="36"/>
      <c r="G2124" s="39" t="str">
        <f t="shared" si="128"/>
        <v/>
      </c>
      <c r="I2124" s="36"/>
      <c r="J2124" s="39" t="str">
        <f t="shared" si="129"/>
        <v/>
      </c>
      <c r="L2124" s="36"/>
      <c r="M2124" s="39" t="str">
        <f t="shared" si="130"/>
        <v/>
      </c>
      <c r="O2124" s="36"/>
      <c r="P2124" s="39" t="str">
        <f t="shared" si="131"/>
        <v/>
      </c>
    </row>
    <row r="2125" spans="6:16" x14ac:dyDescent="0.25">
      <c r="F2125" s="36"/>
      <c r="G2125" s="39" t="str">
        <f t="shared" si="128"/>
        <v/>
      </c>
      <c r="I2125" s="36"/>
      <c r="J2125" s="39" t="str">
        <f t="shared" si="129"/>
        <v/>
      </c>
      <c r="L2125" s="36"/>
      <c r="M2125" s="39" t="str">
        <f t="shared" si="130"/>
        <v/>
      </c>
      <c r="O2125" s="36"/>
      <c r="P2125" s="39" t="str">
        <f t="shared" si="131"/>
        <v/>
      </c>
    </row>
    <row r="2126" spans="6:16" x14ac:dyDescent="0.25">
      <c r="F2126" s="36"/>
      <c r="G2126" s="39" t="str">
        <f t="shared" si="128"/>
        <v/>
      </c>
      <c r="I2126" s="36"/>
      <c r="J2126" s="39" t="str">
        <f t="shared" si="129"/>
        <v/>
      </c>
      <c r="L2126" s="36"/>
      <c r="M2126" s="39" t="str">
        <f t="shared" si="130"/>
        <v/>
      </c>
      <c r="O2126" s="36"/>
      <c r="P2126" s="39" t="str">
        <f t="shared" si="131"/>
        <v/>
      </c>
    </row>
    <row r="2127" spans="6:16" x14ac:dyDescent="0.25">
      <c r="F2127" s="36"/>
      <c r="G2127" s="39" t="str">
        <f t="shared" ref="G2127:G2190" si="132">IF(F2127="","",F2127*0.04)</f>
        <v/>
      </c>
      <c r="I2127" s="36"/>
      <c r="J2127" s="39" t="str">
        <f t="shared" ref="J2127:J2190" si="133">IF(I2127="","",I2127*0.04)</f>
        <v/>
      </c>
      <c r="L2127" s="36"/>
      <c r="M2127" s="39" t="str">
        <f t="shared" ref="M2127:M2190" si="134">IF(L2127="","",L2127*0.04)</f>
        <v/>
      </c>
      <c r="O2127" s="36"/>
      <c r="P2127" s="39" t="str">
        <f t="shared" ref="P2127:P2190" si="135">IF(O2127="","",O2127*0.04)</f>
        <v/>
      </c>
    </row>
    <row r="2128" spans="6:16" x14ac:dyDescent="0.25">
      <c r="F2128" s="36"/>
      <c r="G2128" s="39" t="str">
        <f t="shared" si="132"/>
        <v/>
      </c>
      <c r="I2128" s="36"/>
      <c r="J2128" s="39" t="str">
        <f t="shared" si="133"/>
        <v/>
      </c>
      <c r="L2128" s="36"/>
      <c r="M2128" s="39" t="str">
        <f t="shared" si="134"/>
        <v/>
      </c>
      <c r="O2128" s="36"/>
      <c r="P2128" s="39" t="str">
        <f t="shared" si="135"/>
        <v/>
      </c>
    </row>
    <row r="2129" spans="6:16" x14ac:dyDescent="0.25">
      <c r="F2129" s="36"/>
      <c r="G2129" s="39" t="str">
        <f t="shared" si="132"/>
        <v/>
      </c>
      <c r="I2129" s="36"/>
      <c r="J2129" s="39" t="str">
        <f t="shared" si="133"/>
        <v/>
      </c>
      <c r="L2129" s="36"/>
      <c r="M2129" s="39" t="str">
        <f t="shared" si="134"/>
        <v/>
      </c>
      <c r="O2129" s="36"/>
      <c r="P2129" s="39" t="str">
        <f t="shared" si="135"/>
        <v/>
      </c>
    </row>
    <row r="2130" spans="6:16" x14ac:dyDescent="0.25">
      <c r="F2130" s="36"/>
      <c r="G2130" s="39" t="str">
        <f t="shared" si="132"/>
        <v/>
      </c>
      <c r="I2130" s="36"/>
      <c r="J2130" s="39" t="str">
        <f t="shared" si="133"/>
        <v/>
      </c>
      <c r="L2130" s="36"/>
      <c r="M2130" s="39" t="str">
        <f t="shared" si="134"/>
        <v/>
      </c>
      <c r="O2130" s="36"/>
      <c r="P2130" s="39" t="str">
        <f t="shared" si="135"/>
        <v/>
      </c>
    </row>
    <row r="2131" spans="6:16" x14ac:dyDescent="0.25">
      <c r="F2131" s="36"/>
      <c r="G2131" s="39" t="str">
        <f t="shared" si="132"/>
        <v/>
      </c>
      <c r="I2131" s="36"/>
      <c r="J2131" s="39" t="str">
        <f t="shared" si="133"/>
        <v/>
      </c>
      <c r="L2131" s="36"/>
      <c r="M2131" s="39" t="str">
        <f t="shared" si="134"/>
        <v/>
      </c>
      <c r="O2131" s="36"/>
      <c r="P2131" s="39" t="str">
        <f t="shared" si="135"/>
        <v/>
      </c>
    </row>
    <row r="2132" spans="6:16" x14ac:dyDescent="0.25">
      <c r="F2132" s="36"/>
      <c r="G2132" s="39" t="str">
        <f t="shared" si="132"/>
        <v/>
      </c>
      <c r="I2132" s="36"/>
      <c r="J2132" s="39" t="str">
        <f t="shared" si="133"/>
        <v/>
      </c>
      <c r="L2132" s="36"/>
      <c r="M2132" s="39" t="str">
        <f t="shared" si="134"/>
        <v/>
      </c>
      <c r="O2132" s="36"/>
      <c r="P2132" s="39" t="str">
        <f t="shared" si="135"/>
        <v/>
      </c>
    </row>
    <row r="2133" spans="6:16" x14ac:dyDescent="0.25">
      <c r="F2133" s="36"/>
      <c r="G2133" s="39" t="str">
        <f t="shared" si="132"/>
        <v/>
      </c>
      <c r="I2133" s="36"/>
      <c r="J2133" s="39" t="str">
        <f t="shared" si="133"/>
        <v/>
      </c>
      <c r="L2133" s="36"/>
      <c r="M2133" s="39" t="str">
        <f t="shared" si="134"/>
        <v/>
      </c>
      <c r="O2133" s="36"/>
      <c r="P2133" s="39" t="str">
        <f t="shared" si="135"/>
        <v/>
      </c>
    </row>
    <row r="2134" spans="6:16" x14ac:dyDescent="0.25">
      <c r="F2134" s="36"/>
      <c r="G2134" s="39" t="str">
        <f t="shared" si="132"/>
        <v/>
      </c>
      <c r="I2134" s="36"/>
      <c r="J2134" s="39" t="str">
        <f t="shared" si="133"/>
        <v/>
      </c>
      <c r="L2134" s="36"/>
      <c r="M2134" s="39" t="str">
        <f t="shared" si="134"/>
        <v/>
      </c>
      <c r="O2134" s="36"/>
      <c r="P2134" s="39" t="str">
        <f t="shared" si="135"/>
        <v/>
      </c>
    </row>
    <row r="2135" spans="6:16" x14ac:dyDescent="0.25">
      <c r="F2135" s="36"/>
      <c r="G2135" s="39" t="str">
        <f t="shared" si="132"/>
        <v/>
      </c>
      <c r="I2135" s="36"/>
      <c r="J2135" s="39" t="str">
        <f t="shared" si="133"/>
        <v/>
      </c>
      <c r="L2135" s="36"/>
      <c r="M2135" s="39" t="str">
        <f t="shared" si="134"/>
        <v/>
      </c>
      <c r="O2135" s="36"/>
      <c r="P2135" s="39" t="str">
        <f t="shared" si="135"/>
        <v/>
      </c>
    </row>
    <row r="2136" spans="6:16" x14ac:dyDescent="0.25">
      <c r="F2136" s="36"/>
      <c r="G2136" s="39" t="str">
        <f t="shared" si="132"/>
        <v/>
      </c>
      <c r="I2136" s="36"/>
      <c r="J2136" s="39" t="str">
        <f t="shared" si="133"/>
        <v/>
      </c>
      <c r="L2136" s="36"/>
      <c r="M2136" s="39" t="str">
        <f t="shared" si="134"/>
        <v/>
      </c>
      <c r="O2136" s="36"/>
      <c r="P2136" s="39" t="str">
        <f t="shared" si="135"/>
        <v/>
      </c>
    </row>
    <row r="2137" spans="6:16" x14ac:dyDescent="0.25">
      <c r="F2137" s="36"/>
      <c r="G2137" s="39" t="str">
        <f t="shared" si="132"/>
        <v/>
      </c>
      <c r="I2137" s="36"/>
      <c r="J2137" s="39" t="str">
        <f t="shared" si="133"/>
        <v/>
      </c>
      <c r="L2137" s="36"/>
      <c r="M2137" s="39" t="str">
        <f t="shared" si="134"/>
        <v/>
      </c>
      <c r="O2137" s="36"/>
      <c r="P2137" s="39" t="str">
        <f t="shared" si="135"/>
        <v/>
      </c>
    </row>
    <row r="2138" spans="6:16" x14ac:dyDescent="0.25">
      <c r="F2138" s="36"/>
      <c r="G2138" s="39" t="str">
        <f t="shared" si="132"/>
        <v/>
      </c>
      <c r="I2138" s="36"/>
      <c r="J2138" s="39" t="str">
        <f t="shared" si="133"/>
        <v/>
      </c>
      <c r="L2138" s="36"/>
      <c r="M2138" s="39" t="str">
        <f t="shared" si="134"/>
        <v/>
      </c>
      <c r="O2138" s="36"/>
      <c r="P2138" s="39" t="str">
        <f t="shared" si="135"/>
        <v/>
      </c>
    </row>
    <row r="2139" spans="6:16" x14ac:dyDescent="0.25">
      <c r="F2139" s="36"/>
      <c r="G2139" s="39" t="str">
        <f t="shared" si="132"/>
        <v/>
      </c>
      <c r="I2139" s="36"/>
      <c r="J2139" s="39" t="str">
        <f t="shared" si="133"/>
        <v/>
      </c>
      <c r="L2139" s="36"/>
      <c r="M2139" s="39" t="str">
        <f t="shared" si="134"/>
        <v/>
      </c>
      <c r="O2139" s="36"/>
      <c r="P2139" s="39" t="str">
        <f t="shared" si="135"/>
        <v/>
      </c>
    </row>
    <row r="2140" spans="6:16" x14ac:dyDescent="0.25">
      <c r="F2140" s="36"/>
      <c r="G2140" s="39" t="str">
        <f t="shared" si="132"/>
        <v/>
      </c>
      <c r="I2140" s="36"/>
      <c r="J2140" s="39" t="str">
        <f t="shared" si="133"/>
        <v/>
      </c>
      <c r="L2140" s="36"/>
      <c r="M2140" s="39" t="str">
        <f t="shared" si="134"/>
        <v/>
      </c>
      <c r="O2140" s="36"/>
      <c r="P2140" s="39" t="str">
        <f t="shared" si="135"/>
        <v/>
      </c>
    </row>
    <row r="2141" spans="6:16" x14ac:dyDescent="0.25">
      <c r="F2141" s="36"/>
      <c r="G2141" s="39" t="str">
        <f t="shared" si="132"/>
        <v/>
      </c>
      <c r="I2141" s="36"/>
      <c r="J2141" s="39" t="str">
        <f t="shared" si="133"/>
        <v/>
      </c>
      <c r="L2141" s="36"/>
      <c r="M2141" s="39" t="str">
        <f t="shared" si="134"/>
        <v/>
      </c>
      <c r="O2141" s="36"/>
      <c r="P2141" s="39" t="str">
        <f t="shared" si="135"/>
        <v/>
      </c>
    </row>
    <row r="2142" spans="6:16" x14ac:dyDescent="0.25">
      <c r="F2142" s="36"/>
      <c r="G2142" s="39" t="str">
        <f t="shared" si="132"/>
        <v/>
      </c>
      <c r="I2142" s="36"/>
      <c r="J2142" s="39" t="str">
        <f t="shared" si="133"/>
        <v/>
      </c>
      <c r="L2142" s="36"/>
      <c r="M2142" s="39" t="str">
        <f t="shared" si="134"/>
        <v/>
      </c>
      <c r="O2142" s="36"/>
      <c r="P2142" s="39" t="str">
        <f t="shared" si="135"/>
        <v/>
      </c>
    </row>
    <row r="2143" spans="6:16" x14ac:dyDescent="0.25">
      <c r="F2143" s="36"/>
      <c r="G2143" s="39" t="str">
        <f t="shared" si="132"/>
        <v/>
      </c>
      <c r="I2143" s="36"/>
      <c r="J2143" s="39" t="str">
        <f t="shared" si="133"/>
        <v/>
      </c>
      <c r="L2143" s="36"/>
      <c r="M2143" s="39" t="str">
        <f t="shared" si="134"/>
        <v/>
      </c>
      <c r="O2143" s="36"/>
      <c r="P2143" s="39" t="str">
        <f t="shared" si="135"/>
        <v/>
      </c>
    </row>
    <row r="2144" spans="6:16" x14ac:dyDescent="0.25">
      <c r="F2144" s="36"/>
      <c r="G2144" s="39" t="str">
        <f t="shared" si="132"/>
        <v/>
      </c>
      <c r="I2144" s="36"/>
      <c r="J2144" s="39" t="str">
        <f t="shared" si="133"/>
        <v/>
      </c>
      <c r="L2144" s="36"/>
      <c r="M2144" s="39" t="str">
        <f t="shared" si="134"/>
        <v/>
      </c>
      <c r="O2144" s="36"/>
      <c r="P2144" s="39" t="str">
        <f t="shared" si="135"/>
        <v/>
      </c>
    </row>
    <row r="2145" spans="6:16" x14ac:dyDescent="0.25">
      <c r="F2145" s="36"/>
      <c r="G2145" s="39" t="str">
        <f t="shared" si="132"/>
        <v/>
      </c>
      <c r="I2145" s="36"/>
      <c r="J2145" s="39" t="str">
        <f t="shared" si="133"/>
        <v/>
      </c>
      <c r="L2145" s="36"/>
      <c r="M2145" s="39" t="str">
        <f t="shared" si="134"/>
        <v/>
      </c>
      <c r="O2145" s="36"/>
      <c r="P2145" s="39" t="str">
        <f t="shared" si="135"/>
        <v/>
      </c>
    </row>
    <row r="2146" spans="6:16" x14ac:dyDescent="0.25">
      <c r="F2146" s="36"/>
      <c r="G2146" s="39" t="str">
        <f t="shared" si="132"/>
        <v/>
      </c>
      <c r="I2146" s="36"/>
      <c r="J2146" s="39" t="str">
        <f t="shared" si="133"/>
        <v/>
      </c>
      <c r="L2146" s="36"/>
      <c r="M2146" s="39" t="str">
        <f t="shared" si="134"/>
        <v/>
      </c>
      <c r="O2146" s="36"/>
      <c r="P2146" s="39" t="str">
        <f t="shared" si="135"/>
        <v/>
      </c>
    </row>
    <row r="2147" spans="6:16" x14ac:dyDescent="0.25">
      <c r="F2147" s="36"/>
      <c r="G2147" s="39" t="str">
        <f t="shared" si="132"/>
        <v/>
      </c>
      <c r="I2147" s="36"/>
      <c r="J2147" s="39" t="str">
        <f t="shared" si="133"/>
        <v/>
      </c>
      <c r="L2147" s="36"/>
      <c r="M2147" s="39" t="str">
        <f t="shared" si="134"/>
        <v/>
      </c>
      <c r="O2147" s="36"/>
      <c r="P2147" s="39" t="str">
        <f t="shared" si="135"/>
        <v/>
      </c>
    </row>
    <row r="2148" spans="6:16" x14ac:dyDescent="0.25">
      <c r="F2148" s="36"/>
      <c r="G2148" s="39" t="str">
        <f t="shared" si="132"/>
        <v/>
      </c>
      <c r="I2148" s="36"/>
      <c r="J2148" s="39" t="str">
        <f t="shared" si="133"/>
        <v/>
      </c>
      <c r="L2148" s="36"/>
      <c r="M2148" s="39" t="str">
        <f t="shared" si="134"/>
        <v/>
      </c>
      <c r="O2148" s="36"/>
      <c r="P2148" s="39" t="str">
        <f t="shared" si="135"/>
        <v/>
      </c>
    </row>
    <row r="2149" spans="6:16" x14ac:dyDescent="0.25">
      <c r="F2149" s="36"/>
      <c r="G2149" s="39" t="str">
        <f t="shared" si="132"/>
        <v/>
      </c>
      <c r="I2149" s="36"/>
      <c r="J2149" s="39" t="str">
        <f t="shared" si="133"/>
        <v/>
      </c>
      <c r="L2149" s="36"/>
      <c r="M2149" s="39" t="str">
        <f t="shared" si="134"/>
        <v/>
      </c>
      <c r="O2149" s="36"/>
      <c r="P2149" s="39" t="str">
        <f t="shared" si="135"/>
        <v/>
      </c>
    </row>
    <row r="2150" spans="6:16" x14ac:dyDescent="0.25">
      <c r="F2150" s="36"/>
      <c r="G2150" s="39" t="str">
        <f t="shared" si="132"/>
        <v/>
      </c>
      <c r="I2150" s="36"/>
      <c r="J2150" s="39" t="str">
        <f t="shared" si="133"/>
        <v/>
      </c>
      <c r="L2150" s="36"/>
      <c r="M2150" s="39" t="str">
        <f t="shared" si="134"/>
        <v/>
      </c>
      <c r="O2150" s="36"/>
      <c r="P2150" s="39" t="str">
        <f t="shared" si="135"/>
        <v/>
      </c>
    </row>
    <row r="2151" spans="6:16" x14ac:dyDescent="0.25">
      <c r="F2151" s="36"/>
      <c r="G2151" s="39" t="str">
        <f t="shared" si="132"/>
        <v/>
      </c>
      <c r="I2151" s="36"/>
      <c r="J2151" s="39" t="str">
        <f t="shared" si="133"/>
        <v/>
      </c>
      <c r="L2151" s="36"/>
      <c r="M2151" s="39" t="str">
        <f t="shared" si="134"/>
        <v/>
      </c>
      <c r="O2151" s="36"/>
      <c r="P2151" s="39" t="str">
        <f t="shared" si="135"/>
        <v/>
      </c>
    </row>
    <row r="2152" spans="6:16" x14ac:dyDescent="0.25">
      <c r="F2152" s="36"/>
      <c r="G2152" s="39" t="str">
        <f t="shared" si="132"/>
        <v/>
      </c>
      <c r="I2152" s="36"/>
      <c r="J2152" s="39" t="str">
        <f t="shared" si="133"/>
        <v/>
      </c>
      <c r="L2152" s="36"/>
      <c r="M2152" s="39" t="str">
        <f t="shared" si="134"/>
        <v/>
      </c>
      <c r="O2152" s="36"/>
      <c r="P2152" s="39" t="str">
        <f t="shared" si="135"/>
        <v/>
      </c>
    </row>
    <row r="2153" spans="6:16" x14ac:dyDescent="0.25">
      <c r="F2153" s="36"/>
      <c r="G2153" s="39" t="str">
        <f t="shared" si="132"/>
        <v/>
      </c>
      <c r="I2153" s="36"/>
      <c r="J2153" s="39" t="str">
        <f t="shared" si="133"/>
        <v/>
      </c>
      <c r="L2153" s="36"/>
      <c r="M2153" s="39" t="str">
        <f t="shared" si="134"/>
        <v/>
      </c>
      <c r="O2153" s="36"/>
      <c r="P2153" s="39" t="str">
        <f t="shared" si="135"/>
        <v/>
      </c>
    </row>
    <row r="2154" spans="6:16" x14ac:dyDescent="0.25">
      <c r="F2154" s="36"/>
      <c r="G2154" s="39" t="str">
        <f t="shared" si="132"/>
        <v/>
      </c>
      <c r="I2154" s="36"/>
      <c r="J2154" s="39" t="str">
        <f t="shared" si="133"/>
        <v/>
      </c>
      <c r="L2154" s="36"/>
      <c r="M2154" s="39" t="str">
        <f t="shared" si="134"/>
        <v/>
      </c>
      <c r="O2154" s="36"/>
      <c r="P2154" s="39" t="str">
        <f t="shared" si="135"/>
        <v/>
      </c>
    </row>
    <row r="2155" spans="6:16" x14ac:dyDescent="0.25">
      <c r="F2155" s="36"/>
      <c r="G2155" s="39" t="str">
        <f t="shared" si="132"/>
        <v/>
      </c>
      <c r="I2155" s="36"/>
      <c r="J2155" s="39" t="str">
        <f t="shared" si="133"/>
        <v/>
      </c>
      <c r="L2155" s="36"/>
      <c r="M2155" s="39" t="str">
        <f t="shared" si="134"/>
        <v/>
      </c>
      <c r="O2155" s="36"/>
      <c r="P2155" s="39" t="str">
        <f t="shared" si="135"/>
        <v/>
      </c>
    </row>
    <row r="2156" spans="6:16" x14ac:dyDescent="0.25">
      <c r="F2156" s="36"/>
      <c r="G2156" s="39" t="str">
        <f t="shared" si="132"/>
        <v/>
      </c>
      <c r="I2156" s="36"/>
      <c r="J2156" s="39" t="str">
        <f t="shared" si="133"/>
        <v/>
      </c>
      <c r="L2156" s="36"/>
      <c r="M2156" s="39" t="str">
        <f t="shared" si="134"/>
        <v/>
      </c>
      <c r="O2156" s="36"/>
      <c r="P2156" s="39" t="str">
        <f t="shared" si="135"/>
        <v/>
      </c>
    </row>
    <row r="2157" spans="6:16" x14ac:dyDescent="0.25">
      <c r="F2157" s="36"/>
      <c r="G2157" s="39" t="str">
        <f t="shared" si="132"/>
        <v/>
      </c>
      <c r="I2157" s="36"/>
      <c r="J2157" s="39" t="str">
        <f t="shared" si="133"/>
        <v/>
      </c>
      <c r="L2157" s="36"/>
      <c r="M2157" s="39" t="str">
        <f t="shared" si="134"/>
        <v/>
      </c>
      <c r="O2157" s="36"/>
      <c r="P2157" s="39" t="str">
        <f t="shared" si="135"/>
        <v/>
      </c>
    </row>
    <row r="2158" spans="6:16" x14ac:dyDescent="0.25">
      <c r="F2158" s="36"/>
      <c r="G2158" s="39" t="str">
        <f t="shared" si="132"/>
        <v/>
      </c>
      <c r="I2158" s="36"/>
      <c r="J2158" s="39" t="str">
        <f t="shared" si="133"/>
        <v/>
      </c>
      <c r="L2158" s="36"/>
      <c r="M2158" s="39" t="str">
        <f t="shared" si="134"/>
        <v/>
      </c>
      <c r="O2158" s="36"/>
      <c r="P2158" s="39" t="str">
        <f t="shared" si="135"/>
        <v/>
      </c>
    </row>
    <row r="2159" spans="6:16" x14ac:dyDescent="0.25">
      <c r="F2159" s="36"/>
      <c r="G2159" s="39" t="str">
        <f t="shared" si="132"/>
        <v/>
      </c>
      <c r="I2159" s="36"/>
      <c r="J2159" s="39" t="str">
        <f t="shared" si="133"/>
        <v/>
      </c>
      <c r="L2159" s="36"/>
      <c r="M2159" s="39" t="str">
        <f t="shared" si="134"/>
        <v/>
      </c>
      <c r="O2159" s="36"/>
      <c r="P2159" s="39" t="str">
        <f t="shared" si="135"/>
        <v/>
      </c>
    </row>
    <row r="2160" spans="6:16" x14ac:dyDescent="0.25">
      <c r="F2160" s="36"/>
      <c r="G2160" s="39" t="str">
        <f t="shared" si="132"/>
        <v/>
      </c>
      <c r="I2160" s="36"/>
      <c r="J2160" s="39" t="str">
        <f t="shared" si="133"/>
        <v/>
      </c>
      <c r="L2160" s="36"/>
      <c r="M2160" s="39" t="str">
        <f t="shared" si="134"/>
        <v/>
      </c>
      <c r="O2160" s="36"/>
      <c r="P2160" s="39" t="str">
        <f t="shared" si="135"/>
        <v/>
      </c>
    </row>
    <row r="2161" spans="6:16" x14ac:dyDescent="0.25">
      <c r="F2161" s="36"/>
      <c r="G2161" s="39" t="str">
        <f t="shared" si="132"/>
        <v/>
      </c>
      <c r="I2161" s="36"/>
      <c r="J2161" s="39" t="str">
        <f t="shared" si="133"/>
        <v/>
      </c>
      <c r="L2161" s="36"/>
      <c r="M2161" s="39" t="str">
        <f t="shared" si="134"/>
        <v/>
      </c>
      <c r="O2161" s="36"/>
      <c r="P2161" s="39" t="str">
        <f t="shared" si="135"/>
        <v/>
      </c>
    </row>
    <row r="2162" spans="6:16" x14ac:dyDescent="0.25">
      <c r="F2162" s="36"/>
      <c r="G2162" s="39" t="str">
        <f t="shared" si="132"/>
        <v/>
      </c>
      <c r="I2162" s="36"/>
      <c r="J2162" s="39" t="str">
        <f t="shared" si="133"/>
        <v/>
      </c>
      <c r="L2162" s="36"/>
      <c r="M2162" s="39" t="str">
        <f t="shared" si="134"/>
        <v/>
      </c>
      <c r="O2162" s="36"/>
      <c r="P2162" s="39" t="str">
        <f t="shared" si="135"/>
        <v/>
      </c>
    </row>
    <row r="2163" spans="6:16" x14ac:dyDescent="0.25">
      <c r="F2163" s="36"/>
      <c r="G2163" s="39" t="str">
        <f t="shared" si="132"/>
        <v/>
      </c>
      <c r="I2163" s="36"/>
      <c r="J2163" s="39" t="str">
        <f t="shared" si="133"/>
        <v/>
      </c>
      <c r="L2163" s="36"/>
      <c r="M2163" s="39" t="str">
        <f t="shared" si="134"/>
        <v/>
      </c>
      <c r="O2163" s="36"/>
      <c r="P2163" s="39" t="str">
        <f t="shared" si="135"/>
        <v/>
      </c>
    </row>
    <row r="2164" spans="6:16" x14ac:dyDescent="0.25">
      <c r="F2164" s="36"/>
      <c r="G2164" s="39" t="str">
        <f t="shared" si="132"/>
        <v/>
      </c>
      <c r="I2164" s="36"/>
      <c r="J2164" s="39" t="str">
        <f t="shared" si="133"/>
        <v/>
      </c>
      <c r="L2164" s="36"/>
      <c r="M2164" s="39" t="str">
        <f t="shared" si="134"/>
        <v/>
      </c>
      <c r="O2164" s="36"/>
      <c r="P2164" s="39" t="str">
        <f t="shared" si="135"/>
        <v/>
      </c>
    </row>
    <row r="2165" spans="6:16" x14ac:dyDescent="0.25">
      <c r="F2165" s="36"/>
      <c r="G2165" s="39" t="str">
        <f t="shared" si="132"/>
        <v/>
      </c>
      <c r="I2165" s="36"/>
      <c r="J2165" s="39" t="str">
        <f t="shared" si="133"/>
        <v/>
      </c>
      <c r="L2165" s="36"/>
      <c r="M2165" s="39" t="str">
        <f t="shared" si="134"/>
        <v/>
      </c>
      <c r="O2165" s="36"/>
      <c r="P2165" s="39" t="str">
        <f t="shared" si="135"/>
        <v/>
      </c>
    </row>
    <row r="2166" spans="6:16" x14ac:dyDescent="0.25">
      <c r="F2166" s="36"/>
      <c r="G2166" s="39" t="str">
        <f t="shared" si="132"/>
        <v/>
      </c>
      <c r="I2166" s="36"/>
      <c r="J2166" s="39" t="str">
        <f t="shared" si="133"/>
        <v/>
      </c>
      <c r="L2166" s="36"/>
      <c r="M2166" s="39" t="str">
        <f t="shared" si="134"/>
        <v/>
      </c>
      <c r="O2166" s="36"/>
      <c r="P2166" s="39" t="str">
        <f t="shared" si="135"/>
        <v/>
      </c>
    </row>
    <row r="2167" spans="6:16" x14ac:dyDescent="0.25">
      <c r="F2167" s="36"/>
      <c r="G2167" s="39" t="str">
        <f t="shared" si="132"/>
        <v/>
      </c>
      <c r="I2167" s="36"/>
      <c r="J2167" s="39" t="str">
        <f t="shared" si="133"/>
        <v/>
      </c>
      <c r="L2167" s="36"/>
      <c r="M2167" s="39" t="str">
        <f t="shared" si="134"/>
        <v/>
      </c>
      <c r="O2167" s="36"/>
      <c r="P2167" s="39" t="str">
        <f t="shared" si="135"/>
        <v/>
      </c>
    </row>
    <row r="2168" spans="6:16" x14ac:dyDescent="0.25">
      <c r="F2168" s="36"/>
      <c r="G2168" s="39" t="str">
        <f t="shared" si="132"/>
        <v/>
      </c>
      <c r="I2168" s="36"/>
      <c r="J2168" s="39" t="str">
        <f t="shared" si="133"/>
        <v/>
      </c>
      <c r="L2168" s="36"/>
      <c r="M2168" s="39" t="str">
        <f t="shared" si="134"/>
        <v/>
      </c>
      <c r="O2168" s="36"/>
      <c r="P2168" s="39" t="str">
        <f t="shared" si="135"/>
        <v/>
      </c>
    </row>
    <row r="2169" spans="6:16" x14ac:dyDescent="0.25">
      <c r="F2169" s="36"/>
      <c r="G2169" s="39" t="str">
        <f t="shared" si="132"/>
        <v/>
      </c>
      <c r="I2169" s="36"/>
      <c r="J2169" s="39" t="str">
        <f t="shared" si="133"/>
        <v/>
      </c>
      <c r="L2169" s="36"/>
      <c r="M2169" s="39" t="str">
        <f t="shared" si="134"/>
        <v/>
      </c>
      <c r="O2169" s="36"/>
      <c r="P2169" s="39" t="str">
        <f t="shared" si="135"/>
        <v/>
      </c>
    </row>
    <row r="2170" spans="6:16" x14ac:dyDescent="0.25">
      <c r="F2170" s="36"/>
      <c r="G2170" s="39" t="str">
        <f t="shared" si="132"/>
        <v/>
      </c>
      <c r="I2170" s="36"/>
      <c r="J2170" s="39" t="str">
        <f t="shared" si="133"/>
        <v/>
      </c>
      <c r="L2170" s="36"/>
      <c r="M2170" s="39" t="str">
        <f t="shared" si="134"/>
        <v/>
      </c>
      <c r="O2170" s="36"/>
      <c r="P2170" s="39" t="str">
        <f t="shared" si="135"/>
        <v/>
      </c>
    </row>
    <row r="2171" spans="6:16" x14ac:dyDescent="0.25">
      <c r="F2171" s="36"/>
      <c r="G2171" s="39" t="str">
        <f t="shared" si="132"/>
        <v/>
      </c>
      <c r="I2171" s="36"/>
      <c r="J2171" s="39" t="str">
        <f t="shared" si="133"/>
        <v/>
      </c>
      <c r="L2171" s="36"/>
      <c r="M2171" s="39" t="str">
        <f t="shared" si="134"/>
        <v/>
      </c>
      <c r="O2171" s="36"/>
      <c r="P2171" s="39" t="str">
        <f t="shared" si="135"/>
        <v/>
      </c>
    </row>
    <row r="2172" spans="6:16" x14ac:dyDescent="0.25">
      <c r="F2172" s="36"/>
      <c r="G2172" s="39" t="str">
        <f t="shared" si="132"/>
        <v/>
      </c>
      <c r="I2172" s="36"/>
      <c r="J2172" s="39" t="str">
        <f t="shared" si="133"/>
        <v/>
      </c>
      <c r="L2172" s="36"/>
      <c r="M2172" s="39" t="str">
        <f t="shared" si="134"/>
        <v/>
      </c>
      <c r="O2172" s="36"/>
      <c r="P2172" s="39" t="str">
        <f t="shared" si="135"/>
        <v/>
      </c>
    </row>
    <row r="2173" spans="6:16" x14ac:dyDescent="0.25">
      <c r="F2173" s="36"/>
      <c r="G2173" s="39" t="str">
        <f t="shared" si="132"/>
        <v/>
      </c>
      <c r="I2173" s="36"/>
      <c r="J2173" s="39" t="str">
        <f t="shared" si="133"/>
        <v/>
      </c>
      <c r="L2173" s="36"/>
      <c r="M2173" s="39" t="str">
        <f t="shared" si="134"/>
        <v/>
      </c>
      <c r="O2173" s="36"/>
      <c r="P2173" s="39" t="str">
        <f t="shared" si="135"/>
        <v/>
      </c>
    </row>
    <row r="2174" spans="6:16" x14ac:dyDescent="0.25">
      <c r="F2174" s="36"/>
      <c r="G2174" s="39" t="str">
        <f t="shared" si="132"/>
        <v/>
      </c>
      <c r="I2174" s="36"/>
      <c r="J2174" s="39" t="str">
        <f t="shared" si="133"/>
        <v/>
      </c>
      <c r="L2174" s="36"/>
      <c r="M2174" s="39" t="str">
        <f t="shared" si="134"/>
        <v/>
      </c>
      <c r="O2174" s="36"/>
      <c r="P2174" s="39" t="str">
        <f t="shared" si="135"/>
        <v/>
      </c>
    </row>
    <row r="2175" spans="6:16" x14ac:dyDescent="0.25">
      <c r="F2175" s="36"/>
      <c r="G2175" s="39" t="str">
        <f t="shared" si="132"/>
        <v/>
      </c>
      <c r="I2175" s="36"/>
      <c r="J2175" s="39" t="str">
        <f t="shared" si="133"/>
        <v/>
      </c>
      <c r="L2175" s="36"/>
      <c r="M2175" s="39" t="str">
        <f t="shared" si="134"/>
        <v/>
      </c>
      <c r="O2175" s="36"/>
      <c r="P2175" s="39" t="str">
        <f t="shared" si="135"/>
        <v/>
      </c>
    </row>
    <row r="2176" spans="6:16" x14ac:dyDescent="0.25">
      <c r="F2176" s="36"/>
      <c r="G2176" s="39" t="str">
        <f t="shared" si="132"/>
        <v/>
      </c>
      <c r="I2176" s="36"/>
      <c r="J2176" s="39" t="str">
        <f t="shared" si="133"/>
        <v/>
      </c>
      <c r="L2176" s="36"/>
      <c r="M2176" s="39" t="str">
        <f t="shared" si="134"/>
        <v/>
      </c>
      <c r="O2176" s="36"/>
      <c r="P2176" s="39" t="str">
        <f t="shared" si="135"/>
        <v/>
      </c>
    </row>
    <row r="2177" spans="6:16" x14ac:dyDescent="0.25">
      <c r="F2177" s="36"/>
      <c r="G2177" s="39" t="str">
        <f t="shared" si="132"/>
        <v/>
      </c>
      <c r="I2177" s="36"/>
      <c r="J2177" s="39" t="str">
        <f t="shared" si="133"/>
        <v/>
      </c>
      <c r="L2177" s="36"/>
      <c r="M2177" s="39" t="str">
        <f t="shared" si="134"/>
        <v/>
      </c>
      <c r="O2177" s="36"/>
      <c r="P2177" s="39" t="str">
        <f t="shared" si="135"/>
        <v/>
      </c>
    </row>
    <row r="2178" spans="6:16" x14ac:dyDescent="0.25">
      <c r="F2178" s="36"/>
      <c r="G2178" s="39" t="str">
        <f t="shared" si="132"/>
        <v/>
      </c>
      <c r="I2178" s="36"/>
      <c r="J2178" s="39" t="str">
        <f t="shared" si="133"/>
        <v/>
      </c>
      <c r="L2178" s="36"/>
      <c r="M2178" s="39" t="str">
        <f t="shared" si="134"/>
        <v/>
      </c>
      <c r="O2178" s="36"/>
      <c r="P2178" s="39" t="str">
        <f t="shared" si="135"/>
        <v/>
      </c>
    </row>
    <row r="2179" spans="6:16" x14ac:dyDescent="0.25">
      <c r="F2179" s="36"/>
      <c r="G2179" s="39" t="str">
        <f t="shared" si="132"/>
        <v/>
      </c>
      <c r="I2179" s="36"/>
      <c r="J2179" s="39" t="str">
        <f t="shared" si="133"/>
        <v/>
      </c>
      <c r="L2179" s="36"/>
      <c r="M2179" s="39" t="str">
        <f t="shared" si="134"/>
        <v/>
      </c>
      <c r="O2179" s="36"/>
      <c r="P2179" s="39" t="str">
        <f t="shared" si="135"/>
        <v/>
      </c>
    </row>
    <row r="2180" spans="6:16" x14ac:dyDescent="0.25">
      <c r="F2180" s="36"/>
      <c r="G2180" s="39" t="str">
        <f t="shared" si="132"/>
        <v/>
      </c>
      <c r="I2180" s="36"/>
      <c r="J2180" s="39" t="str">
        <f t="shared" si="133"/>
        <v/>
      </c>
      <c r="L2180" s="36"/>
      <c r="M2180" s="39" t="str">
        <f t="shared" si="134"/>
        <v/>
      </c>
      <c r="O2180" s="36"/>
      <c r="P2180" s="39" t="str">
        <f t="shared" si="135"/>
        <v/>
      </c>
    </row>
    <row r="2181" spans="6:16" x14ac:dyDescent="0.25">
      <c r="F2181" s="36"/>
      <c r="G2181" s="39" t="str">
        <f t="shared" si="132"/>
        <v/>
      </c>
      <c r="I2181" s="36"/>
      <c r="J2181" s="39" t="str">
        <f t="shared" si="133"/>
        <v/>
      </c>
      <c r="L2181" s="36"/>
      <c r="M2181" s="39" t="str">
        <f t="shared" si="134"/>
        <v/>
      </c>
      <c r="O2181" s="36"/>
      <c r="P2181" s="39" t="str">
        <f t="shared" si="135"/>
        <v/>
      </c>
    </row>
    <row r="2182" spans="6:16" x14ac:dyDescent="0.25">
      <c r="F2182" s="36"/>
      <c r="G2182" s="39" t="str">
        <f t="shared" si="132"/>
        <v/>
      </c>
      <c r="I2182" s="36"/>
      <c r="J2182" s="39" t="str">
        <f t="shared" si="133"/>
        <v/>
      </c>
      <c r="L2182" s="36"/>
      <c r="M2182" s="39" t="str">
        <f t="shared" si="134"/>
        <v/>
      </c>
      <c r="O2182" s="36"/>
      <c r="P2182" s="39" t="str">
        <f t="shared" si="135"/>
        <v/>
      </c>
    </row>
    <row r="2183" spans="6:16" x14ac:dyDescent="0.25">
      <c r="F2183" s="36"/>
      <c r="G2183" s="39" t="str">
        <f t="shared" si="132"/>
        <v/>
      </c>
      <c r="I2183" s="36"/>
      <c r="J2183" s="39" t="str">
        <f t="shared" si="133"/>
        <v/>
      </c>
      <c r="L2183" s="36"/>
      <c r="M2183" s="39" t="str">
        <f t="shared" si="134"/>
        <v/>
      </c>
      <c r="O2183" s="36"/>
      <c r="P2183" s="39" t="str">
        <f t="shared" si="135"/>
        <v/>
      </c>
    </row>
    <row r="2184" spans="6:16" x14ac:dyDescent="0.25">
      <c r="F2184" s="36"/>
      <c r="G2184" s="39" t="str">
        <f t="shared" si="132"/>
        <v/>
      </c>
      <c r="I2184" s="36"/>
      <c r="J2184" s="39" t="str">
        <f t="shared" si="133"/>
        <v/>
      </c>
      <c r="L2184" s="36"/>
      <c r="M2184" s="39" t="str">
        <f t="shared" si="134"/>
        <v/>
      </c>
      <c r="O2184" s="36"/>
      <c r="P2184" s="39" t="str">
        <f t="shared" si="135"/>
        <v/>
      </c>
    </row>
    <row r="2185" spans="6:16" x14ac:dyDescent="0.25">
      <c r="F2185" s="36"/>
      <c r="G2185" s="39" t="str">
        <f t="shared" si="132"/>
        <v/>
      </c>
      <c r="I2185" s="36"/>
      <c r="J2185" s="39" t="str">
        <f t="shared" si="133"/>
        <v/>
      </c>
      <c r="L2185" s="36"/>
      <c r="M2185" s="39" t="str">
        <f t="shared" si="134"/>
        <v/>
      </c>
      <c r="O2185" s="36"/>
      <c r="P2185" s="39" t="str">
        <f t="shared" si="135"/>
        <v/>
      </c>
    </row>
    <row r="2186" spans="6:16" x14ac:dyDescent="0.25">
      <c r="F2186" s="36"/>
      <c r="G2186" s="39" t="str">
        <f t="shared" si="132"/>
        <v/>
      </c>
      <c r="I2186" s="36"/>
      <c r="J2186" s="39" t="str">
        <f t="shared" si="133"/>
        <v/>
      </c>
      <c r="L2186" s="36"/>
      <c r="M2186" s="39" t="str">
        <f t="shared" si="134"/>
        <v/>
      </c>
      <c r="O2186" s="36"/>
      <c r="P2186" s="39" t="str">
        <f t="shared" si="135"/>
        <v/>
      </c>
    </row>
    <row r="2187" spans="6:16" x14ac:dyDescent="0.25">
      <c r="F2187" s="36"/>
      <c r="G2187" s="39" t="str">
        <f t="shared" si="132"/>
        <v/>
      </c>
      <c r="I2187" s="36"/>
      <c r="J2187" s="39" t="str">
        <f t="shared" si="133"/>
        <v/>
      </c>
      <c r="L2187" s="36"/>
      <c r="M2187" s="39" t="str">
        <f t="shared" si="134"/>
        <v/>
      </c>
      <c r="O2187" s="36"/>
      <c r="P2187" s="39" t="str">
        <f t="shared" si="135"/>
        <v/>
      </c>
    </row>
    <row r="2188" spans="6:16" x14ac:dyDescent="0.25">
      <c r="F2188" s="36"/>
      <c r="G2188" s="39" t="str">
        <f t="shared" si="132"/>
        <v/>
      </c>
      <c r="I2188" s="36"/>
      <c r="J2188" s="39" t="str">
        <f t="shared" si="133"/>
        <v/>
      </c>
      <c r="L2188" s="36"/>
      <c r="M2188" s="39" t="str">
        <f t="shared" si="134"/>
        <v/>
      </c>
      <c r="O2188" s="36"/>
      <c r="P2188" s="39" t="str">
        <f t="shared" si="135"/>
        <v/>
      </c>
    </row>
    <row r="2189" spans="6:16" x14ac:dyDescent="0.25">
      <c r="F2189" s="36"/>
      <c r="G2189" s="39" t="str">
        <f t="shared" si="132"/>
        <v/>
      </c>
      <c r="I2189" s="36"/>
      <c r="J2189" s="39" t="str">
        <f t="shared" si="133"/>
        <v/>
      </c>
      <c r="L2189" s="36"/>
      <c r="M2189" s="39" t="str">
        <f t="shared" si="134"/>
        <v/>
      </c>
      <c r="O2189" s="36"/>
      <c r="P2189" s="39" t="str">
        <f t="shared" si="135"/>
        <v/>
      </c>
    </row>
    <row r="2190" spans="6:16" x14ac:dyDescent="0.25">
      <c r="F2190" s="36"/>
      <c r="G2190" s="39" t="str">
        <f t="shared" si="132"/>
        <v/>
      </c>
      <c r="I2190" s="36"/>
      <c r="J2190" s="39" t="str">
        <f t="shared" si="133"/>
        <v/>
      </c>
      <c r="L2190" s="36"/>
      <c r="M2190" s="39" t="str">
        <f t="shared" si="134"/>
        <v/>
      </c>
      <c r="O2190" s="36"/>
      <c r="P2190" s="39" t="str">
        <f t="shared" si="135"/>
        <v/>
      </c>
    </row>
    <row r="2191" spans="6:16" x14ac:dyDescent="0.25">
      <c r="F2191" s="36"/>
      <c r="G2191" s="39" t="str">
        <f t="shared" ref="G2191:G2254" si="136">IF(F2191="","",F2191*0.04)</f>
        <v/>
      </c>
      <c r="I2191" s="36"/>
      <c r="J2191" s="39" t="str">
        <f t="shared" ref="J2191:J2254" si="137">IF(I2191="","",I2191*0.04)</f>
        <v/>
      </c>
      <c r="L2191" s="36"/>
      <c r="M2191" s="39" t="str">
        <f t="shared" ref="M2191:M2254" si="138">IF(L2191="","",L2191*0.04)</f>
        <v/>
      </c>
      <c r="O2191" s="36"/>
      <c r="P2191" s="39" t="str">
        <f t="shared" ref="P2191:P2254" si="139">IF(O2191="","",O2191*0.04)</f>
        <v/>
      </c>
    </row>
    <row r="2192" spans="6:16" x14ac:dyDescent="0.25">
      <c r="F2192" s="36"/>
      <c r="G2192" s="39" t="str">
        <f t="shared" si="136"/>
        <v/>
      </c>
      <c r="I2192" s="36"/>
      <c r="J2192" s="39" t="str">
        <f t="shared" si="137"/>
        <v/>
      </c>
      <c r="L2192" s="36"/>
      <c r="M2192" s="39" t="str">
        <f t="shared" si="138"/>
        <v/>
      </c>
      <c r="O2192" s="36"/>
      <c r="P2192" s="39" t="str">
        <f t="shared" si="139"/>
        <v/>
      </c>
    </row>
    <row r="2193" spans="6:16" x14ac:dyDescent="0.25">
      <c r="F2193" s="36"/>
      <c r="G2193" s="39" t="str">
        <f t="shared" si="136"/>
        <v/>
      </c>
      <c r="I2193" s="36"/>
      <c r="J2193" s="39" t="str">
        <f t="shared" si="137"/>
        <v/>
      </c>
      <c r="L2193" s="36"/>
      <c r="M2193" s="39" t="str">
        <f t="shared" si="138"/>
        <v/>
      </c>
      <c r="O2193" s="36"/>
      <c r="P2193" s="39" t="str">
        <f t="shared" si="139"/>
        <v/>
      </c>
    </row>
    <row r="2194" spans="6:16" x14ac:dyDescent="0.25">
      <c r="F2194" s="36"/>
      <c r="G2194" s="39" t="str">
        <f t="shared" si="136"/>
        <v/>
      </c>
      <c r="I2194" s="36"/>
      <c r="J2194" s="39" t="str">
        <f t="shared" si="137"/>
        <v/>
      </c>
      <c r="L2194" s="36"/>
      <c r="M2194" s="39" t="str">
        <f t="shared" si="138"/>
        <v/>
      </c>
      <c r="O2194" s="36"/>
      <c r="P2194" s="39" t="str">
        <f t="shared" si="139"/>
        <v/>
      </c>
    </row>
    <row r="2195" spans="6:16" x14ac:dyDescent="0.25">
      <c r="F2195" s="36"/>
      <c r="G2195" s="39" t="str">
        <f t="shared" si="136"/>
        <v/>
      </c>
      <c r="I2195" s="36"/>
      <c r="J2195" s="39" t="str">
        <f t="shared" si="137"/>
        <v/>
      </c>
      <c r="L2195" s="36"/>
      <c r="M2195" s="39" t="str">
        <f t="shared" si="138"/>
        <v/>
      </c>
      <c r="O2195" s="36"/>
      <c r="P2195" s="39" t="str">
        <f t="shared" si="139"/>
        <v/>
      </c>
    </row>
    <row r="2196" spans="6:16" x14ac:dyDescent="0.25">
      <c r="F2196" s="36"/>
      <c r="G2196" s="39" t="str">
        <f t="shared" si="136"/>
        <v/>
      </c>
      <c r="I2196" s="36"/>
      <c r="J2196" s="39" t="str">
        <f t="shared" si="137"/>
        <v/>
      </c>
      <c r="L2196" s="36"/>
      <c r="M2196" s="39" t="str">
        <f t="shared" si="138"/>
        <v/>
      </c>
      <c r="O2196" s="36"/>
      <c r="P2196" s="39" t="str">
        <f t="shared" si="139"/>
        <v/>
      </c>
    </row>
    <row r="2197" spans="6:16" x14ac:dyDescent="0.25">
      <c r="F2197" s="36"/>
      <c r="G2197" s="39" t="str">
        <f t="shared" si="136"/>
        <v/>
      </c>
      <c r="I2197" s="36"/>
      <c r="J2197" s="39" t="str">
        <f t="shared" si="137"/>
        <v/>
      </c>
      <c r="L2197" s="36"/>
      <c r="M2197" s="39" t="str">
        <f t="shared" si="138"/>
        <v/>
      </c>
      <c r="O2197" s="36"/>
      <c r="P2197" s="39" t="str">
        <f t="shared" si="139"/>
        <v/>
      </c>
    </row>
    <row r="2198" spans="6:16" x14ac:dyDescent="0.25">
      <c r="F2198" s="36"/>
      <c r="G2198" s="39" t="str">
        <f t="shared" si="136"/>
        <v/>
      </c>
      <c r="I2198" s="36"/>
      <c r="J2198" s="39" t="str">
        <f t="shared" si="137"/>
        <v/>
      </c>
      <c r="L2198" s="36"/>
      <c r="M2198" s="39" t="str">
        <f t="shared" si="138"/>
        <v/>
      </c>
      <c r="O2198" s="36"/>
      <c r="P2198" s="39" t="str">
        <f t="shared" si="139"/>
        <v/>
      </c>
    </row>
    <row r="2199" spans="6:16" x14ac:dyDescent="0.25">
      <c r="F2199" s="36"/>
      <c r="G2199" s="39" t="str">
        <f t="shared" si="136"/>
        <v/>
      </c>
      <c r="I2199" s="36"/>
      <c r="J2199" s="39" t="str">
        <f t="shared" si="137"/>
        <v/>
      </c>
      <c r="L2199" s="36"/>
      <c r="M2199" s="39" t="str">
        <f t="shared" si="138"/>
        <v/>
      </c>
      <c r="O2199" s="36"/>
      <c r="P2199" s="39" t="str">
        <f t="shared" si="139"/>
        <v/>
      </c>
    </row>
    <row r="2200" spans="6:16" x14ac:dyDescent="0.25">
      <c r="F2200" s="36"/>
      <c r="G2200" s="39" t="str">
        <f t="shared" si="136"/>
        <v/>
      </c>
      <c r="I2200" s="36"/>
      <c r="J2200" s="39" t="str">
        <f t="shared" si="137"/>
        <v/>
      </c>
      <c r="L2200" s="36"/>
      <c r="M2200" s="39" t="str">
        <f t="shared" si="138"/>
        <v/>
      </c>
      <c r="O2200" s="36"/>
      <c r="P2200" s="39" t="str">
        <f t="shared" si="139"/>
        <v/>
      </c>
    </row>
    <row r="2201" spans="6:16" x14ac:dyDescent="0.25">
      <c r="F2201" s="36"/>
      <c r="G2201" s="39" t="str">
        <f t="shared" si="136"/>
        <v/>
      </c>
      <c r="I2201" s="36"/>
      <c r="J2201" s="39" t="str">
        <f t="shared" si="137"/>
        <v/>
      </c>
      <c r="L2201" s="36"/>
      <c r="M2201" s="39" t="str">
        <f t="shared" si="138"/>
        <v/>
      </c>
      <c r="O2201" s="36"/>
      <c r="P2201" s="39" t="str">
        <f t="shared" si="139"/>
        <v/>
      </c>
    </row>
    <row r="2202" spans="6:16" x14ac:dyDescent="0.25">
      <c r="F2202" s="36"/>
      <c r="G2202" s="39" t="str">
        <f t="shared" si="136"/>
        <v/>
      </c>
      <c r="I2202" s="36"/>
      <c r="J2202" s="39" t="str">
        <f t="shared" si="137"/>
        <v/>
      </c>
      <c r="L2202" s="36"/>
      <c r="M2202" s="39" t="str">
        <f t="shared" si="138"/>
        <v/>
      </c>
      <c r="O2202" s="36"/>
      <c r="P2202" s="39" t="str">
        <f t="shared" si="139"/>
        <v/>
      </c>
    </row>
    <row r="2203" spans="6:16" x14ac:dyDescent="0.25">
      <c r="F2203" s="36"/>
      <c r="G2203" s="39" t="str">
        <f t="shared" si="136"/>
        <v/>
      </c>
      <c r="I2203" s="36"/>
      <c r="J2203" s="39" t="str">
        <f t="shared" si="137"/>
        <v/>
      </c>
      <c r="L2203" s="36"/>
      <c r="M2203" s="39" t="str">
        <f t="shared" si="138"/>
        <v/>
      </c>
      <c r="O2203" s="36"/>
      <c r="P2203" s="39" t="str">
        <f t="shared" si="139"/>
        <v/>
      </c>
    </row>
    <row r="2204" spans="6:16" x14ac:dyDescent="0.25">
      <c r="F2204" s="36"/>
      <c r="G2204" s="39" t="str">
        <f t="shared" si="136"/>
        <v/>
      </c>
      <c r="I2204" s="36"/>
      <c r="J2204" s="39" t="str">
        <f t="shared" si="137"/>
        <v/>
      </c>
      <c r="L2204" s="36"/>
      <c r="M2204" s="39" t="str">
        <f t="shared" si="138"/>
        <v/>
      </c>
      <c r="O2204" s="36"/>
      <c r="P2204" s="39" t="str">
        <f t="shared" si="139"/>
        <v/>
      </c>
    </row>
    <row r="2205" spans="6:16" x14ac:dyDescent="0.25">
      <c r="F2205" s="36"/>
      <c r="G2205" s="39" t="str">
        <f t="shared" si="136"/>
        <v/>
      </c>
      <c r="I2205" s="36"/>
      <c r="J2205" s="39" t="str">
        <f t="shared" si="137"/>
        <v/>
      </c>
      <c r="L2205" s="36"/>
      <c r="M2205" s="39" t="str">
        <f t="shared" si="138"/>
        <v/>
      </c>
      <c r="O2205" s="36"/>
      <c r="P2205" s="39" t="str">
        <f t="shared" si="139"/>
        <v/>
      </c>
    </row>
    <row r="2206" spans="6:16" x14ac:dyDescent="0.25">
      <c r="F2206" s="36"/>
      <c r="G2206" s="39" t="str">
        <f t="shared" si="136"/>
        <v/>
      </c>
      <c r="I2206" s="36"/>
      <c r="J2206" s="39" t="str">
        <f t="shared" si="137"/>
        <v/>
      </c>
      <c r="L2206" s="36"/>
      <c r="M2206" s="39" t="str">
        <f t="shared" si="138"/>
        <v/>
      </c>
      <c r="O2206" s="36"/>
      <c r="P2206" s="39" t="str">
        <f t="shared" si="139"/>
        <v/>
      </c>
    </row>
    <row r="2207" spans="6:16" x14ac:dyDescent="0.25">
      <c r="F2207" s="36"/>
      <c r="G2207" s="39" t="str">
        <f t="shared" si="136"/>
        <v/>
      </c>
      <c r="I2207" s="36"/>
      <c r="J2207" s="39" t="str">
        <f t="shared" si="137"/>
        <v/>
      </c>
      <c r="L2207" s="36"/>
      <c r="M2207" s="39" t="str">
        <f t="shared" si="138"/>
        <v/>
      </c>
      <c r="O2207" s="36"/>
      <c r="P2207" s="39" t="str">
        <f t="shared" si="139"/>
        <v/>
      </c>
    </row>
    <row r="2208" spans="6:16" x14ac:dyDescent="0.25">
      <c r="F2208" s="36"/>
      <c r="G2208" s="39" t="str">
        <f t="shared" si="136"/>
        <v/>
      </c>
      <c r="I2208" s="36"/>
      <c r="J2208" s="39" t="str">
        <f t="shared" si="137"/>
        <v/>
      </c>
      <c r="L2208" s="36"/>
      <c r="M2208" s="39" t="str">
        <f t="shared" si="138"/>
        <v/>
      </c>
      <c r="O2208" s="36"/>
      <c r="P2208" s="39" t="str">
        <f t="shared" si="139"/>
        <v/>
      </c>
    </row>
    <row r="2209" spans="6:16" x14ac:dyDescent="0.25">
      <c r="F2209" s="36"/>
      <c r="G2209" s="39" t="str">
        <f t="shared" si="136"/>
        <v/>
      </c>
      <c r="I2209" s="36"/>
      <c r="J2209" s="39" t="str">
        <f t="shared" si="137"/>
        <v/>
      </c>
      <c r="L2209" s="36"/>
      <c r="M2209" s="39" t="str">
        <f t="shared" si="138"/>
        <v/>
      </c>
      <c r="O2209" s="36"/>
      <c r="P2209" s="39" t="str">
        <f t="shared" si="139"/>
        <v/>
      </c>
    </row>
    <row r="2210" spans="6:16" x14ac:dyDescent="0.25">
      <c r="F2210" s="36"/>
      <c r="G2210" s="39" t="str">
        <f t="shared" si="136"/>
        <v/>
      </c>
      <c r="I2210" s="36"/>
      <c r="J2210" s="39" t="str">
        <f t="shared" si="137"/>
        <v/>
      </c>
      <c r="L2210" s="36"/>
      <c r="M2210" s="39" t="str">
        <f t="shared" si="138"/>
        <v/>
      </c>
      <c r="O2210" s="36"/>
      <c r="P2210" s="39" t="str">
        <f t="shared" si="139"/>
        <v/>
      </c>
    </row>
    <row r="2211" spans="6:16" x14ac:dyDescent="0.25">
      <c r="F2211" s="36"/>
      <c r="G2211" s="39" t="str">
        <f t="shared" si="136"/>
        <v/>
      </c>
      <c r="I2211" s="36"/>
      <c r="J2211" s="39" t="str">
        <f t="shared" si="137"/>
        <v/>
      </c>
      <c r="L2211" s="36"/>
      <c r="M2211" s="39" t="str">
        <f t="shared" si="138"/>
        <v/>
      </c>
      <c r="O2211" s="36"/>
      <c r="P2211" s="39" t="str">
        <f t="shared" si="139"/>
        <v/>
      </c>
    </row>
    <row r="2212" spans="6:16" x14ac:dyDescent="0.25">
      <c r="F2212" s="36"/>
      <c r="G2212" s="39" t="str">
        <f t="shared" si="136"/>
        <v/>
      </c>
      <c r="I2212" s="36"/>
      <c r="J2212" s="39" t="str">
        <f t="shared" si="137"/>
        <v/>
      </c>
      <c r="L2212" s="36"/>
      <c r="M2212" s="39" t="str">
        <f t="shared" si="138"/>
        <v/>
      </c>
      <c r="O2212" s="36"/>
      <c r="P2212" s="39" t="str">
        <f t="shared" si="139"/>
        <v/>
      </c>
    </row>
    <row r="2213" spans="6:16" x14ac:dyDescent="0.25">
      <c r="F2213" s="36"/>
      <c r="G2213" s="39" t="str">
        <f t="shared" si="136"/>
        <v/>
      </c>
      <c r="I2213" s="36"/>
      <c r="J2213" s="39" t="str">
        <f t="shared" si="137"/>
        <v/>
      </c>
      <c r="L2213" s="36"/>
      <c r="M2213" s="39" t="str">
        <f t="shared" si="138"/>
        <v/>
      </c>
      <c r="O2213" s="36"/>
      <c r="P2213" s="39" t="str">
        <f t="shared" si="139"/>
        <v/>
      </c>
    </row>
    <row r="2214" spans="6:16" x14ac:dyDescent="0.25">
      <c r="F2214" s="36"/>
      <c r="G2214" s="39" t="str">
        <f t="shared" si="136"/>
        <v/>
      </c>
      <c r="I2214" s="36"/>
      <c r="J2214" s="39" t="str">
        <f t="shared" si="137"/>
        <v/>
      </c>
      <c r="L2214" s="36"/>
      <c r="M2214" s="39" t="str">
        <f t="shared" si="138"/>
        <v/>
      </c>
      <c r="O2214" s="36"/>
      <c r="P2214" s="39" t="str">
        <f t="shared" si="139"/>
        <v/>
      </c>
    </row>
    <row r="2215" spans="6:16" x14ac:dyDescent="0.25">
      <c r="F2215" s="36"/>
      <c r="G2215" s="39" t="str">
        <f t="shared" si="136"/>
        <v/>
      </c>
      <c r="I2215" s="36"/>
      <c r="J2215" s="39" t="str">
        <f t="shared" si="137"/>
        <v/>
      </c>
      <c r="L2215" s="36"/>
      <c r="M2215" s="39" t="str">
        <f t="shared" si="138"/>
        <v/>
      </c>
      <c r="O2215" s="36"/>
      <c r="P2215" s="39" t="str">
        <f t="shared" si="139"/>
        <v/>
      </c>
    </row>
    <row r="2216" spans="6:16" x14ac:dyDescent="0.25">
      <c r="F2216" s="36"/>
      <c r="G2216" s="39" t="str">
        <f t="shared" si="136"/>
        <v/>
      </c>
      <c r="I2216" s="36"/>
      <c r="J2216" s="39" t="str">
        <f t="shared" si="137"/>
        <v/>
      </c>
      <c r="L2216" s="36"/>
      <c r="M2216" s="39" t="str">
        <f t="shared" si="138"/>
        <v/>
      </c>
      <c r="O2216" s="36"/>
      <c r="P2216" s="39" t="str">
        <f t="shared" si="139"/>
        <v/>
      </c>
    </row>
    <row r="2217" spans="6:16" x14ac:dyDescent="0.25">
      <c r="F2217" s="36"/>
      <c r="G2217" s="39" t="str">
        <f t="shared" si="136"/>
        <v/>
      </c>
      <c r="I2217" s="36"/>
      <c r="J2217" s="39" t="str">
        <f t="shared" si="137"/>
        <v/>
      </c>
      <c r="L2217" s="36"/>
      <c r="M2217" s="39" t="str">
        <f t="shared" si="138"/>
        <v/>
      </c>
      <c r="O2217" s="36"/>
      <c r="P2217" s="39" t="str">
        <f t="shared" si="139"/>
        <v/>
      </c>
    </row>
    <row r="2218" spans="6:16" x14ac:dyDescent="0.25">
      <c r="F2218" s="36"/>
      <c r="G2218" s="39" t="str">
        <f t="shared" si="136"/>
        <v/>
      </c>
      <c r="I2218" s="36"/>
      <c r="J2218" s="39" t="str">
        <f t="shared" si="137"/>
        <v/>
      </c>
      <c r="L2218" s="36"/>
      <c r="M2218" s="39" t="str">
        <f t="shared" si="138"/>
        <v/>
      </c>
      <c r="O2218" s="36"/>
      <c r="P2218" s="39" t="str">
        <f t="shared" si="139"/>
        <v/>
      </c>
    </row>
    <row r="2219" spans="6:16" x14ac:dyDescent="0.25">
      <c r="F2219" s="36"/>
      <c r="G2219" s="39" t="str">
        <f t="shared" si="136"/>
        <v/>
      </c>
      <c r="I2219" s="36"/>
      <c r="J2219" s="39" t="str">
        <f t="shared" si="137"/>
        <v/>
      </c>
      <c r="L2219" s="36"/>
      <c r="M2219" s="39" t="str">
        <f t="shared" si="138"/>
        <v/>
      </c>
      <c r="O2219" s="36"/>
      <c r="P2219" s="39" t="str">
        <f t="shared" si="139"/>
        <v/>
      </c>
    </row>
    <row r="2220" spans="6:16" x14ac:dyDescent="0.25">
      <c r="F2220" s="36"/>
      <c r="G2220" s="39" t="str">
        <f t="shared" si="136"/>
        <v/>
      </c>
      <c r="I2220" s="36"/>
      <c r="J2220" s="39" t="str">
        <f t="shared" si="137"/>
        <v/>
      </c>
      <c r="L2220" s="36"/>
      <c r="M2220" s="39" t="str">
        <f t="shared" si="138"/>
        <v/>
      </c>
      <c r="O2220" s="36"/>
      <c r="P2220" s="39" t="str">
        <f t="shared" si="139"/>
        <v/>
      </c>
    </row>
    <row r="2221" spans="6:16" x14ac:dyDescent="0.25">
      <c r="F2221" s="36"/>
      <c r="G2221" s="39" t="str">
        <f t="shared" si="136"/>
        <v/>
      </c>
      <c r="I2221" s="36"/>
      <c r="J2221" s="39" t="str">
        <f t="shared" si="137"/>
        <v/>
      </c>
      <c r="L2221" s="36"/>
      <c r="M2221" s="39" t="str">
        <f t="shared" si="138"/>
        <v/>
      </c>
      <c r="O2221" s="36"/>
      <c r="P2221" s="39" t="str">
        <f t="shared" si="139"/>
        <v/>
      </c>
    </row>
    <row r="2222" spans="6:16" x14ac:dyDescent="0.25">
      <c r="F2222" s="36"/>
      <c r="G2222" s="39" t="str">
        <f t="shared" si="136"/>
        <v/>
      </c>
      <c r="I2222" s="36"/>
      <c r="J2222" s="39" t="str">
        <f t="shared" si="137"/>
        <v/>
      </c>
      <c r="L2222" s="36"/>
      <c r="M2222" s="39" t="str">
        <f t="shared" si="138"/>
        <v/>
      </c>
      <c r="O2222" s="36"/>
      <c r="P2222" s="39" t="str">
        <f t="shared" si="139"/>
        <v/>
      </c>
    </row>
    <row r="2223" spans="6:16" x14ac:dyDescent="0.25">
      <c r="F2223" s="36"/>
      <c r="G2223" s="39" t="str">
        <f t="shared" si="136"/>
        <v/>
      </c>
      <c r="I2223" s="36"/>
      <c r="J2223" s="39" t="str">
        <f t="shared" si="137"/>
        <v/>
      </c>
      <c r="L2223" s="36"/>
      <c r="M2223" s="39" t="str">
        <f t="shared" si="138"/>
        <v/>
      </c>
      <c r="O2223" s="36"/>
      <c r="P2223" s="39" t="str">
        <f t="shared" si="139"/>
        <v/>
      </c>
    </row>
    <row r="2224" spans="6:16" x14ac:dyDescent="0.25">
      <c r="F2224" s="36"/>
      <c r="G2224" s="39" t="str">
        <f t="shared" si="136"/>
        <v/>
      </c>
      <c r="I2224" s="36"/>
      <c r="J2224" s="39" t="str">
        <f t="shared" si="137"/>
        <v/>
      </c>
      <c r="L2224" s="36"/>
      <c r="M2224" s="39" t="str">
        <f t="shared" si="138"/>
        <v/>
      </c>
      <c r="O2224" s="36"/>
      <c r="P2224" s="39" t="str">
        <f t="shared" si="139"/>
        <v/>
      </c>
    </row>
    <row r="2225" spans="6:16" x14ac:dyDescent="0.25">
      <c r="F2225" s="36"/>
      <c r="G2225" s="39" t="str">
        <f t="shared" si="136"/>
        <v/>
      </c>
      <c r="I2225" s="36"/>
      <c r="J2225" s="39" t="str">
        <f t="shared" si="137"/>
        <v/>
      </c>
      <c r="L2225" s="36"/>
      <c r="M2225" s="39" t="str">
        <f t="shared" si="138"/>
        <v/>
      </c>
      <c r="O2225" s="36"/>
      <c r="P2225" s="39" t="str">
        <f t="shared" si="139"/>
        <v/>
      </c>
    </row>
    <row r="2226" spans="6:16" x14ac:dyDescent="0.25">
      <c r="F2226" s="36"/>
      <c r="G2226" s="39" t="str">
        <f t="shared" si="136"/>
        <v/>
      </c>
      <c r="I2226" s="36"/>
      <c r="J2226" s="39" t="str">
        <f t="shared" si="137"/>
        <v/>
      </c>
      <c r="L2226" s="36"/>
      <c r="M2226" s="39" t="str">
        <f t="shared" si="138"/>
        <v/>
      </c>
      <c r="O2226" s="36"/>
      <c r="P2226" s="39" t="str">
        <f t="shared" si="139"/>
        <v/>
      </c>
    </row>
    <row r="2227" spans="6:16" x14ac:dyDescent="0.25">
      <c r="F2227" s="36"/>
      <c r="G2227" s="39" t="str">
        <f t="shared" si="136"/>
        <v/>
      </c>
      <c r="I2227" s="36"/>
      <c r="J2227" s="39" t="str">
        <f t="shared" si="137"/>
        <v/>
      </c>
      <c r="L2227" s="36"/>
      <c r="M2227" s="39" t="str">
        <f t="shared" si="138"/>
        <v/>
      </c>
      <c r="O2227" s="36"/>
      <c r="P2227" s="39" t="str">
        <f t="shared" si="139"/>
        <v/>
      </c>
    </row>
    <row r="2228" spans="6:16" x14ac:dyDescent="0.25">
      <c r="F2228" s="36"/>
      <c r="G2228" s="39" t="str">
        <f t="shared" si="136"/>
        <v/>
      </c>
      <c r="I2228" s="36"/>
      <c r="J2228" s="39" t="str">
        <f t="shared" si="137"/>
        <v/>
      </c>
      <c r="L2228" s="36"/>
      <c r="M2228" s="39" t="str">
        <f t="shared" si="138"/>
        <v/>
      </c>
      <c r="O2228" s="36"/>
      <c r="P2228" s="39" t="str">
        <f t="shared" si="139"/>
        <v/>
      </c>
    </row>
    <row r="2229" spans="6:16" x14ac:dyDescent="0.25">
      <c r="F2229" s="36"/>
      <c r="G2229" s="39" t="str">
        <f t="shared" si="136"/>
        <v/>
      </c>
      <c r="I2229" s="36"/>
      <c r="J2229" s="39" t="str">
        <f t="shared" si="137"/>
        <v/>
      </c>
      <c r="L2229" s="36"/>
      <c r="M2229" s="39" t="str">
        <f t="shared" si="138"/>
        <v/>
      </c>
      <c r="O2229" s="36"/>
      <c r="P2229" s="39" t="str">
        <f t="shared" si="139"/>
        <v/>
      </c>
    </row>
    <row r="2230" spans="6:16" x14ac:dyDescent="0.25">
      <c r="F2230" s="36"/>
      <c r="G2230" s="39" t="str">
        <f t="shared" si="136"/>
        <v/>
      </c>
      <c r="I2230" s="36"/>
      <c r="J2230" s="39" t="str">
        <f t="shared" si="137"/>
        <v/>
      </c>
      <c r="L2230" s="36"/>
      <c r="M2230" s="39" t="str">
        <f t="shared" si="138"/>
        <v/>
      </c>
      <c r="O2230" s="36"/>
      <c r="P2230" s="39" t="str">
        <f t="shared" si="139"/>
        <v/>
      </c>
    </row>
    <row r="2231" spans="6:16" x14ac:dyDescent="0.25">
      <c r="F2231" s="36"/>
      <c r="G2231" s="39" t="str">
        <f t="shared" si="136"/>
        <v/>
      </c>
      <c r="I2231" s="36"/>
      <c r="J2231" s="39" t="str">
        <f t="shared" si="137"/>
        <v/>
      </c>
      <c r="L2231" s="36"/>
      <c r="M2231" s="39" t="str">
        <f t="shared" si="138"/>
        <v/>
      </c>
      <c r="O2231" s="36"/>
      <c r="P2231" s="39" t="str">
        <f t="shared" si="139"/>
        <v/>
      </c>
    </row>
    <row r="2232" spans="6:16" x14ac:dyDescent="0.25">
      <c r="F2232" s="36"/>
      <c r="G2232" s="39" t="str">
        <f t="shared" si="136"/>
        <v/>
      </c>
      <c r="I2232" s="36"/>
      <c r="J2232" s="39" t="str">
        <f t="shared" si="137"/>
        <v/>
      </c>
      <c r="L2232" s="36"/>
      <c r="M2232" s="39" t="str">
        <f t="shared" si="138"/>
        <v/>
      </c>
      <c r="O2232" s="36"/>
      <c r="P2232" s="39" t="str">
        <f t="shared" si="139"/>
        <v/>
      </c>
    </row>
    <row r="2233" spans="6:16" x14ac:dyDescent="0.25">
      <c r="F2233" s="36"/>
      <c r="G2233" s="39" t="str">
        <f t="shared" si="136"/>
        <v/>
      </c>
      <c r="I2233" s="36"/>
      <c r="J2233" s="39" t="str">
        <f t="shared" si="137"/>
        <v/>
      </c>
      <c r="L2233" s="36"/>
      <c r="M2233" s="39" t="str">
        <f t="shared" si="138"/>
        <v/>
      </c>
      <c r="O2233" s="36"/>
      <c r="P2233" s="39" t="str">
        <f t="shared" si="139"/>
        <v/>
      </c>
    </row>
    <row r="2234" spans="6:16" x14ac:dyDescent="0.25">
      <c r="F2234" s="36"/>
      <c r="G2234" s="39" t="str">
        <f t="shared" si="136"/>
        <v/>
      </c>
      <c r="I2234" s="36"/>
      <c r="J2234" s="39" t="str">
        <f t="shared" si="137"/>
        <v/>
      </c>
      <c r="L2234" s="36"/>
      <c r="M2234" s="39" t="str">
        <f t="shared" si="138"/>
        <v/>
      </c>
      <c r="O2234" s="36"/>
      <c r="P2234" s="39" t="str">
        <f t="shared" si="139"/>
        <v/>
      </c>
    </row>
    <row r="2235" spans="6:16" x14ac:dyDescent="0.25">
      <c r="F2235" s="36"/>
      <c r="G2235" s="39" t="str">
        <f t="shared" si="136"/>
        <v/>
      </c>
      <c r="I2235" s="36"/>
      <c r="J2235" s="39" t="str">
        <f t="shared" si="137"/>
        <v/>
      </c>
      <c r="L2235" s="36"/>
      <c r="M2235" s="39" t="str">
        <f t="shared" si="138"/>
        <v/>
      </c>
      <c r="O2235" s="36"/>
      <c r="P2235" s="39" t="str">
        <f t="shared" si="139"/>
        <v/>
      </c>
    </row>
    <row r="2236" spans="6:16" x14ac:dyDescent="0.25">
      <c r="F2236" s="36"/>
      <c r="G2236" s="39" t="str">
        <f t="shared" si="136"/>
        <v/>
      </c>
      <c r="I2236" s="36"/>
      <c r="J2236" s="39" t="str">
        <f t="shared" si="137"/>
        <v/>
      </c>
      <c r="L2236" s="36"/>
      <c r="M2236" s="39" t="str">
        <f t="shared" si="138"/>
        <v/>
      </c>
      <c r="O2236" s="36"/>
      <c r="P2236" s="39" t="str">
        <f t="shared" si="139"/>
        <v/>
      </c>
    </row>
    <row r="2237" spans="6:16" x14ac:dyDescent="0.25">
      <c r="F2237" s="36"/>
      <c r="G2237" s="39" t="str">
        <f t="shared" si="136"/>
        <v/>
      </c>
      <c r="I2237" s="36"/>
      <c r="J2237" s="39" t="str">
        <f t="shared" si="137"/>
        <v/>
      </c>
      <c r="L2237" s="36"/>
      <c r="M2237" s="39" t="str">
        <f t="shared" si="138"/>
        <v/>
      </c>
      <c r="O2237" s="36"/>
      <c r="P2237" s="39" t="str">
        <f t="shared" si="139"/>
        <v/>
      </c>
    </row>
    <row r="2238" spans="6:16" x14ac:dyDescent="0.25">
      <c r="F2238" s="36"/>
      <c r="G2238" s="39" t="str">
        <f t="shared" si="136"/>
        <v/>
      </c>
      <c r="I2238" s="36"/>
      <c r="J2238" s="39" t="str">
        <f t="shared" si="137"/>
        <v/>
      </c>
      <c r="L2238" s="36"/>
      <c r="M2238" s="39" t="str">
        <f t="shared" si="138"/>
        <v/>
      </c>
      <c r="O2238" s="36"/>
      <c r="P2238" s="39" t="str">
        <f t="shared" si="139"/>
        <v/>
      </c>
    </row>
    <row r="2239" spans="6:16" x14ac:dyDescent="0.25">
      <c r="F2239" s="36"/>
      <c r="G2239" s="39" t="str">
        <f t="shared" si="136"/>
        <v/>
      </c>
      <c r="I2239" s="36"/>
      <c r="J2239" s="39" t="str">
        <f t="shared" si="137"/>
        <v/>
      </c>
      <c r="L2239" s="36"/>
      <c r="M2239" s="39" t="str">
        <f t="shared" si="138"/>
        <v/>
      </c>
      <c r="O2239" s="36"/>
      <c r="P2239" s="39" t="str">
        <f t="shared" si="139"/>
        <v/>
      </c>
    </row>
    <row r="2240" spans="6:16" x14ac:dyDescent="0.25">
      <c r="F2240" s="36"/>
      <c r="G2240" s="39" t="str">
        <f t="shared" si="136"/>
        <v/>
      </c>
      <c r="I2240" s="36"/>
      <c r="J2240" s="39" t="str">
        <f t="shared" si="137"/>
        <v/>
      </c>
      <c r="L2240" s="36"/>
      <c r="M2240" s="39" t="str">
        <f t="shared" si="138"/>
        <v/>
      </c>
      <c r="O2240" s="36"/>
      <c r="P2240" s="39" t="str">
        <f t="shared" si="139"/>
        <v/>
      </c>
    </row>
    <row r="2241" spans="6:16" x14ac:dyDescent="0.25">
      <c r="F2241" s="36"/>
      <c r="G2241" s="39" t="str">
        <f t="shared" si="136"/>
        <v/>
      </c>
      <c r="I2241" s="36"/>
      <c r="J2241" s="39" t="str">
        <f t="shared" si="137"/>
        <v/>
      </c>
      <c r="L2241" s="36"/>
      <c r="M2241" s="39" t="str">
        <f t="shared" si="138"/>
        <v/>
      </c>
      <c r="O2241" s="36"/>
      <c r="P2241" s="39" t="str">
        <f t="shared" si="139"/>
        <v/>
      </c>
    </row>
    <row r="2242" spans="6:16" x14ac:dyDescent="0.25">
      <c r="F2242" s="36"/>
      <c r="G2242" s="39" t="str">
        <f t="shared" si="136"/>
        <v/>
      </c>
      <c r="I2242" s="36"/>
      <c r="J2242" s="39" t="str">
        <f t="shared" si="137"/>
        <v/>
      </c>
      <c r="L2242" s="36"/>
      <c r="M2242" s="39" t="str">
        <f t="shared" si="138"/>
        <v/>
      </c>
      <c r="O2242" s="36"/>
      <c r="P2242" s="39" t="str">
        <f t="shared" si="139"/>
        <v/>
      </c>
    </row>
    <row r="2243" spans="6:16" x14ac:dyDescent="0.25">
      <c r="F2243" s="36"/>
      <c r="G2243" s="39" t="str">
        <f t="shared" si="136"/>
        <v/>
      </c>
      <c r="I2243" s="36"/>
      <c r="J2243" s="39" t="str">
        <f t="shared" si="137"/>
        <v/>
      </c>
      <c r="L2243" s="36"/>
      <c r="M2243" s="39" t="str">
        <f t="shared" si="138"/>
        <v/>
      </c>
      <c r="O2243" s="36"/>
      <c r="P2243" s="39" t="str">
        <f t="shared" si="139"/>
        <v/>
      </c>
    </row>
    <row r="2244" spans="6:16" x14ac:dyDescent="0.25">
      <c r="F2244" s="36"/>
      <c r="G2244" s="39" t="str">
        <f t="shared" si="136"/>
        <v/>
      </c>
      <c r="I2244" s="36"/>
      <c r="J2244" s="39" t="str">
        <f t="shared" si="137"/>
        <v/>
      </c>
      <c r="L2244" s="36"/>
      <c r="M2244" s="39" t="str">
        <f t="shared" si="138"/>
        <v/>
      </c>
      <c r="O2244" s="36"/>
      <c r="P2244" s="39" t="str">
        <f t="shared" si="139"/>
        <v/>
      </c>
    </row>
    <row r="2245" spans="6:16" x14ac:dyDescent="0.25">
      <c r="F2245" s="36"/>
      <c r="G2245" s="39" t="str">
        <f t="shared" si="136"/>
        <v/>
      </c>
      <c r="I2245" s="36"/>
      <c r="J2245" s="39" t="str">
        <f t="shared" si="137"/>
        <v/>
      </c>
      <c r="L2245" s="36"/>
      <c r="M2245" s="39" t="str">
        <f t="shared" si="138"/>
        <v/>
      </c>
      <c r="O2245" s="36"/>
      <c r="P2245" s="39" t="str">
        <f t="shared" si="139"/>
        <v/>
      </c>
    </row>
    <row r="2246" spans="6:16" x14ac:dyDescent="0.25">
      <c r="F2246" s="36"/>
      <c r="G2246" s="39" t="str">
        <f t="shared" si="136"/>
        <v/>
      </c>
      <c r="I2246" s="36"/>
      <c r="J2246" s="39" t="str">
        <f t="shared" si="137"/>
        <v/>
      </c>
      <c r="L2246" s="36"/>
      <c r="M2246" s="39" t="str">
        <f t="shared" si="138"/>
        <v/>
      </c>
      <c r="O2246" s="36"/>
      <c r="P2246" s="39" t="str">
        <f t="shared" si="139"/>
        <v/>
      </c>
    </row>
    <row r="2247" spans="6:16" x14ac:dyDescent="0.25">
      <c r="F2247" s="36"/>
      <c r="G2247" s="39" t="str">
        <f t="shared" si="136"/>
        <v/>
      </c>
      <c r="I2247" s="36"/>
      <c r="J2247" s="39" t="str">
        <f t="shared" si="137"/>
        <v/>
      </c>
      <c r="L2247" s="36"/>
      <c r="M2247" s="39" t="str">
        <f t="shared" si="138"/>
        <v/>
      </c>
      <c r="O2247" s="36"/>
      <c r="P2247" s="39" t="str">
        <f t="shared" si="139"/>
        <v/>
      </c>
    </row>
    <row r="2248" spans="6:16" x14ac:dyDescent="0.25">
      <c r="F2248" s="36"/>
      <c r="G2248" s="39" t="str">
        <f t="shared" si="136"/>
        <v/>
      </c>
      <c r="I2248" s="36"/>
      <c r="J2248" s="39" t="str">
        <f t="shared" si="137"/>
        <v/>
      </c>
      <c r="L2248" s="36"/>
      <c r="M2248" s="39" t="str">
        <f t="shared" si="138"/>
        <v/>
      </c>
      <c r="O2248" s="36"/>
      <c r="P2248" s="39" t="str">
        <f t="shared" si="139"/>
        <v/>
      </c>
    </row>
    <row r="2249" spans="6:16" x14ac:dyDescent="0.25">
      <c r="F2249" s="36"/>
      <c r="G2249" s="39" t="str">
        <f t="shared" si="136"/>
        <v/>
      </c>
      <c r="I2249" s="36"/>
      <c r="J2249" s="39" t="str">
        <f t="shared" si="137"/>
        <v/>
      </c>
      <c r="L2249" s="36"/>
      <c r="M2249" s="39" t="str">
        <f t="shared" si="138"/>
        <v/>
      </c>
      <c r="O2249" s="36"/>
      <c r="P2249" s="39" t="str">
        <f t="shared" si="139"/>
        <v/>
      </c>
    </row>
    <row r="2250" spans="6:16" x14ac:dyDescent="0.25">
      <c r="F2250" s="36"/>
      <c r="G2250" s="39" t="str">
        <f t="shared" si="136"/>
        <v/>
      </c>
      <c r="I2250" s="36"/>
      <c r="J2250" s="39" t="str">
        <f t="shared" si="137"/>
        <v/>
      </c>
      <c r="L2250" s="36"/>
      <c r="M2250" s="39" t="str">
        <f t="shared" si="138"/>
        <v/>
      </c>
      <c r="O2250" s="36"/>
      <c r="P2250" s="39" t="str">
        <f t="shared" si="139"/>
        <v/>
      </c>
    </row>
    <row r="2251" spans="6:16" x14ac:dyDescent="0.25">
      <c r="F2251" s="36"/>
      <c r="G2251" s="39" t="str">
        <f t="shared" si="136"/>
        <v/>
      </c>
      <c r="I2251" s="36"/>
      <c r="J2251" s="39" t="str">
        <f t="shared" si="137"/>
        <v/>
      </c>
      <c r="L2251" s="36"/>
      <c r="M2251" s="39" t="str">
        <f t="shared" si="138"/>
        <v/>
      </c>
      <c r="O2251" s="36"/>
      <c r="P2251" s="39" t="str">
        <f t="shared" si="139"/>
        <v/>
      </c>
    </row>
    <row r="2252" spans="6:16" x14ac:dyDescent="0.25">
      <c r="F2252" s="36"/>
      <c r="G2252" s="39" t="str">
        <f t="shared" si="136"/>
        <v/>
      </c>
      <c r="I2252" s="36"/>
      <c r="J2252" s="39" t="str">
        <f t="shared" si="137"/>
        <v/>
      </c>
      <c r="L2252" s="36"/>
      <c r="M2252" s="39" t="str">
        <f t="shared" si="138"/>
        <v/>
      </c>
      <c r="O2252" s="36"/>
      <c r="P2252" s="39" t="str">
        <f t="shared" si="139"/>
        <v/>
      </c>
    </row>
    <row r="2253" spans="6:16" x14ac:dyDescent="0.25">
      <c r="F2253" s="36"/>
      <c r="G2253" s="39" t="str">
        <f t="shared" si="136"/>
        <v/>
      </c>
      <c r="I2253" s="36"/>
      <c r="J2253" s="39" t="str">
        <f t="shared" si="137"/>
        <v/>
      </c>
      <c r="L2253" s="36"/>
      <c r="M2253" s="39" t="str">
        <f t="shared" si="138"/>
        <v/>
      </c>
      <c r="O2253" s="36"/>
      <c r="P2253" s="39" t="str">
        <f t="shared" si="139"/>
        <v/>
      </c>
    </row>
    <row r="2254" spans="6:16" x14ac:dyDescent="0.25">
      <c r="F2254" s="36"/>
      <c r="G2254" s="39" t="str">
        <f t="shared" si="136"/>
        <v/>
      </c>
      <c r="I2254" s="36"/>
      <c r="J2254" s="39" t="str">
        <f t="shared" si="137"/>
        <v/>
      </c>
      <c r="L2254" s="36"/>
      <c r="M2254" s="39" t="str">
        <f t="shared" si="138"/>
        <v/>
      </c>
      <c r="O2254" s="36"/>
      <c r="P2254" s="39" t="str">
        <f t="shared" si="139"/>
        <v/>
      </c>
    </row>
    <row r="2255" spans="6:16" x14ac:dyDescent="0.25">
      <c r="F2255" s="36"/>
      <c r="G2255" s="39" t="str">
        <f t="shared" ref="G2255:G2318" si="140">IF(F2255="","",F2255*0.04)</f>
        <v/>
      </c>
      <c r="I2255" s="36"/>
      <c r="J2255" s="39" t="str">
        <f t="shared" ref="J2255:J2318" si="141">IF(I2255="","",I2255*0.04)</f>
        <v/>
      </c>
      <c r="L2255" s="36"/>
      <c r="M2255" s="39" t="str">
        <f t="shared" ref="M2255:M2318" si="142">IF(L2255="","",L2255*0.04)</f>
        <v/>
      </c>
      <c r="O2255" s="36"/>
      <c r="P2255" s="39" t="str">
        <f t="shared" ref="P2255:P2318" si="143">IF(O2255="","",O2255*0.04)</f>
        <v/>
      </c>
    </row>
    <row r="2256" spans="6:16" x14ac:dyDescent="0.25">
      <c r="F2256" s="36"/>
      <c r="G2256" s="39" t="str">
        <f t="shared" si="140"/>
        <v/>
      </c>
      <c r="I2256" s="36"/>
      <c r="J2256" s="39" t="str">
        <f t="shared" si="141"/>
        <v/>
      </c>
      <c r="L2256" s="36"/>
      <c r="M2256" s="39" t="str">
        <f t="shared" si="142"/>
        <v/>
      </c>
      <c r="O2256" s="36"/>
      <c r="P2256" s="39" t="str">
        <f t="shared" si="143"/>
        <v/>
      </c>
    </row>
    <row r="2257" spans="6:16" x14ac:dyDescent="0.25">
      <c r="F2257" s="36"/>
      <c r="G2257" s="39" t="str">
        <f t="shared" si="140"/>
        <v/>
      </c>
      <c r="I2257" s="36"/>
      <c r="J2257" s="39" t="str">
        <f t="shared" si="141"/>
        <v/>
      </c>
      <c r="L2257" s="36"/>
      <c r="M2257" s="39" t="str">
        <f t="shared" si="142"/>
        <v/>
      </c>
      <c r="O2257" s="36"/>
      <c r="P2257" s="39" t="str">
        <f t="shared" si="143"/>
        <v/>
      </c>
    </row>
    <row r="2258" spans="6:16" x14ac:dyDescent="0.25">
      <c r="F2258" s="36"/>
      <c r="G2258" s="39" t="str">
        <f t="shared" si="140"/>
        <v/>
      </c>
      <c r="I2258" s="36"/>
      <c r="J2258" s="39" t="str">
        <f t="shared" si="141"/>
        <v/>
      </c>
      <c r="L2258" s="36"/>
      <c r="M2258" s="39" t="str">
        <f t="shared" si="142"/>
        <v/>
      </c>
      <c r="O2258" s="36"/>
      <c r="P2258" s="39" t="str">
        <f t="shared" si="143"/>
        <v/>
      </c>
    </row>
    <row r="2259" spans="6:16" x14ac:dyDescent="0.25">
      <c r="F2259" s="36"/>
      <c r="G2259" s="39" t="str">
        <f t="shared" si="140"/>
        <v/>
      </c>
      <c r="I2259" s="36"/>
      <c r="J2259" s="39" t="str">
        <f t="shared" si="141"/>
        <v/>
      </c>
      <c r="L2259" s="36"/>
      <c r="M2259" s="39" t="str">
        <f t="shared" si="142"/>
        <v/>
      </c>
      <c r="O2259" s="36"/>
      <c r="P2259" s="39" t="str">
        <f t="shared" si="143"/>
        <v/>
      </c>
    </row>
    <row r="2260" spans="6:16" x14ac:dyDescent="0.25">
      <c r="F2260" s="36"/>
      <c r="G2260" s="39" t="str">
        <f t="shared" si="140"/>
        <v/>
      </c>
      <c r="I2260" s="36"/>
      <c r="J2260" s="39" t="str">
        <f t="shared" si="141"/>
        <v/>
      </c>
      <c r="L2260" s="36"/>
      <c r="M2260" s="39" t="str">
        <f t="shared" si="142"/>
        <v/>
      </c>
      <c r="O2260" s="36"/>
      <c r="P2260" s="39" t="str">
        <f t="shared" si="143"/>
        <v/>
      </c>
    </row>
    <row r="2261" spans="6:16" x14ac:dyDescent="0.25">
      <c r="F2261" s="36"/>
      <c r="G2261" s="39" t="str">
        <f t="shared" si="140"/>
        <v/>
      </c>
      <c r="I2261" s="36"/>
      <c r="J2261" s="39" t="str">
        <f t="shared" si="141"/>
        <v/>
      </c>
      <c r="L2261" s="36"/>
      <c r="M2261" s="39" t="str">
        <f t="shared" si="142"/>
        <v/>
      </c>
      <c r="O2261" s="36"/>
      <c r="P2261" s="39" t="str">
        <f t="shared" si="143"/>
        <v/>
      </c>
    </row>
    <row r="2262" spans="6:16" x14ac:dyDescent="0.25">
      <c r="F2262" s="36"/>
      <c r="G2262" s="39" t="str">
        <f t="shared" si="140"/>
        <v/>
      </c>
      <c r="I2262" s="36"/>
      <c r="J2262" s="39" t="str">
        <f t="shared" si="141"/>
        <v/>
      </c>
      <c r="L2262" s="36"/>
      <c r="M2262" s="39" t="str">
        <f t="shared" si="142"/>
        <v/>
      </c>
      <c r="O2262" s="36"/>
      <c r="P2262" s="39" t="str">
        <f t="shared" si="143"/>
        <v/>
      </c>
    </row>
    <row r="2263" spans="6:16" x14ac:dyDescent="0.25">
      <c r="F2263" s="36"/>
      <c r="G2263" s="39" t="str">
        <f t="shared" si="140"/>
        <v/>
      </c>
      <c r="I2263" s="36"/>
      <c r="J2263" s="39" t="str">
        <f t="shared" si="141"/>
        <v/>
      </c>
      <c r="L2263" s="36"/>
      <c r="M2263" s="39" t="str">
        <f t="shared" si="142"/>
        <v/>
      </c>
      <c r="O2263" s="36"/>
      <c r="P2263" s="39" t="str">
        <f t="shared" si="143"/>
        <v/>
      </c>
    </row>
    <row r="2264" spans="6:16" x14ac:dyDescent="0.25">
      <c r="F2264" s="36"/>
      <c r="G2264" s="39" t="str">
        <f t="shared" si="140"/>
        <v/>
      </c>
      <c r="I2264" s="36"/>
      <c r="J2264" s="39" t="str">
        <f t="shared" si="141"/>
        <v/>
      </c>
      <c r="L2264" s="36"/>
      <c r="M2264" s="39" t="str">
        <f t="shared" si="142"/>
        <v/>
      </c>
      <c r="O2264" s="36"/>
      <c r="P2264" s="39" t="str">
        <f t="shared" si="143"/>
        <v/>
      </c>
    </row>
    <row r="2265" spans="6:16" x14ac:dyDescent="0.25">
      <c r="F2265" s="36"/>
      <c r="G2265" s="39" t="str">
        <f t="shared" si="140"/>
        <v/>
      </c>
      <c r="I2265" s="36"/>
      <c r="J2265" s="39" t="str">
        <f t="shared" si="141"/>
        <v/>
      </c>
      <c r="L2265" s="36"/>
      <c r="M2265" s="39" t="str">
        <f t="shared" si="142"/>
        <v/>
      </c>
      <c r="O2265" s="36"/>
      <c r="P2265" s="39" t="str">
        <f t="shared" si="143"/>
        <v/>
      </c>
    </row>
    <row r="2266" spans="6:16" x14ac:dyDescent="0.25">
      <c r="F2266" s="36"/>
      <c r="G2266" s="39" t="str">
        <f t="shared" si="140"/>
        <v/>
      </c>
      <c r="I2266" s="36"/>
      <c r="J2266" s="39" t="str">
        <f t="shared" si="141"/>
        <v/>
      </c>
      <c r="L2266" s="36"/>
      <c r="M2266" s="39" t="str">
        <f t="shared" si="142"/>
        <v/>
      </c>
      <c r="O2266" s="36"/>
      <c r="P2266" s="39" t="str">
        <f t="shared" si="143"/>
        <v/>
      </c>
    </row>
    <row r="2267" spans="6:16" x14ac:dyDescent="0.25">
      <c r="F2267" s="36"/>
      <c r="G2267" s="39" t="str">
        <f t="shared" si="140"/>
        <v/>
      </c>
      <c r="I2267" s="36"/>
      <c r="J2267" s="39" t="str">
        <f t="shared" si="141"/>
        <v/>
      </c>
      <c r="L2267" s="36"/>
      <c r="M2267" s="39" t="str">
        <f t="shared" si="142"/>
        <v/>
      </c>
      <c r="O2267" s="36"/>
      <c r="P2267" s="39" t="str">
        <f t="shared" si="143"/>
        <v/>
      </c>
    </row>
    <row r="2268" spans="6:16" x14ac:dyDescent="0.25">
      <c r="F2268" s="36"/>
      <c r="G2268" s="39" t="str">
        <f t="shared" si="140"/>
        <v/>
      </c>
      <c r="I2268" s="36"/>
      <c r="J2268" s="39" t="str">
        <f t="shared" si="141"/>
        <v/>
      </c>
      <c r="L2268" s="36"/>
      <c r="M2268" s="39" t="str">
        <f t="shared" si="142"/>
        <v/>
      </c>
      <c r="O2268" s="36"/>
      <c r="P2268" s="39" t="str">
        <f t="shared" si="143"/>
        <v/>
      </c>
    </row>
    <row r="2269" spans="6:16" x14ac:dyDescent="0.25">
      <c r="F2269" s="36"/>
      <c r="G2269" s="39" t="str">
        <f t="shared" si="140"/>
        <v/>
      </c>
      <c r="I2269" s="36"/>
      <c r="J2269" s="39" t="str">
        <f t="shared" si="141"/>
        <v/>
      </c>
      <c r="L2269" s="36"/>
      <c r="M2269" s="39" t="str">
        <f t="shared" si="142"/>
        <v/>
      </c>
      <c r="O2269" s="36"/>
      <c r="P2269" s="39" t="str">
        <f t="shared" si="143"/>
        <v/>
      </c>
    </row>
    <row r="2270" spans="6:16" x14ac:dyDescent="0.25">
      <c r="F2270" s="36"/>
      <c r="G2270" s="39" t="str">
        <f t="shared" si="140"/>
        <v/>
      </c>
      <c r="I2270" s="36"/>
      <c r="J2270" s="39" t="str">
        <f t="shared" si="141"/>
        <v/>
      </c>
      <c r="L2270" s="36"/>
      <c r="M2270" s="39" t="str">
        <f t="shared" si="142"/>
        <v/>
      </c>
      <c r="O2270" s="36"/>
      <c r="P2270" s="39" t="str">
        <f t="shared" si="143"/>
        <v/>
      </c>
    </row>
    <row r="2271" spans="6:16" x14ac:dyDescent="0.25">
      <c r="F2271" s="36"/>
      <c r="G2271" s="39" t="str">
        <f t="shared" si="140"/>
        <v/>
      </c>
      <c r="I2271" s="36"/>
      <c r="J2271" s="39" t="str">
        <f t="shared" si="141"/>
        <v/>
      </c>
      <c r="L2271" s="36"/>
      <c r="M2271" s="39" t="str">
        <f t="shared" si="142"/>
        <v/>
      </c>
      <c r="O2271" s="36"/>
      <c r="P2271" s="39" t="str">
        <f t="shared" si="143"/>
        <v/>
      </c>
    </row>
    <row r="2272" spans="6:16" x14ac:dyDescent="0.25">
      <c r="F2272" s="36"/>
      <c r="G2272" s="39" t="str">
        <f t="shared" si="140"/>
        <v/>
      </c>
      <c r="I2272" s="36"/>
      <c r="J2272" s="39" t="str">
        <f t="shared" si="141"/>
        <v/>
      </c>
      <c r="L2272" s="36"/>
      <c r="M2272" s="39" t="str">
        <f t="shared" si="142"/>
        <v/>
      </c>
      <c r="O2272" s="36"/>
      <c r="P2272" s="39" t="str">
        <f t="shared" si="143"/>
        <v/>
      </c>
    </row>
    <row r="2273" spans="6:16" x14ac:dyDescent="0.25">
      <c r="F2273" s="36"/>
      <c r="G2273" s="39" t="str">
        <f t="shared" si="140"/>
        <v/>
      </c>
      <c r="I2273" s="36"/>
      <c r="J2273" s="39" t="str">
        <f t="shared" si="141"/>
        <v/>
      </c>
      <c r="L2273" s="36"/>
      <c r="M2273" s="39" t="str">
        <f t="shared" si="142"/>
        <v/>
      </c>
      <c r="O2273" s="36"/>
      <c r="P2273" s="39" t="str">
        <f t="shared" si="143"/>
        <v/>
      </c>
    </row>
    <row r="2274" spans="6:16" x14ac:dyDescent="0.25">
      <c r="F2274" s="36"/>
      <c r="G2274" s="39" t="str">
        <f t="shared" si="140"/>
        <v/>
      </c>
      <c r="I2274" s="36"/>
      <c r="J2274" s="39" t="str">
        <f t="shared" si="141"/>
        <v/>
      </c>
      <c r="L2274" s="36"/>
      <c r="M2274" s="39" t="str">
        <f t="shared" si="142"/>
        <v/>
      </c>
      <c r="O2274" s="36"/>
      <c r="P2274" s="39" t="str">
        <f t="shared" si="143"/>
        <v/>
      </c>
    </row>
    <row r="2275" spans="6:16" x14ac:dyDescent="0.25">
      <c r="F2275" s="36"/>
      <c r="G2275" s="39" t="str">
        <f t="shared" si="140"/>
        <v/>
      </c>
      <c r="I2275" s="36"/>
      <c r="J2275" s="39" t="str">
        <f t="shared" si="141"/>
        <v/>
      </c>
      <c r="L2275" s="36"/>
      <c r="M2275" s="39" t="str">
        <f t="shared" si="142"/>
        <v/>
      </c>
      <c r="O2275" s="36"/>
      <c r="P2275" s="39" t="str">
        <f t="shared" si="143"/>
        <v/>
      </c>
    </row>
    <row r="2276" spans="6:16" x14ac:dyDescent="0.25">
      <c r="F2276" s="36"/>
      <c r="G2276" s="39" t="str">
        <f t="shared" si="140"/>
        <v/>
      </c>
      <c r="I2276" s="36"/>
      <c r="J2276" s="39" t="str">
        <f t="shared" si="141"/>
        <v/>
      </c>
      <c r="L2276" s="36"/>
      <c r="M2276" s="39" t="str">
        <f t="shared" si="142"/>
        <v/>
      </c>
      <c r="O2276" s="36"/>
      <c r="P2276" s="39" t="str">
        <f t="shared" si="143"/>
        <v/>
      </c>
    </row>
    <row r="2277" spans="6:16" x14ac:dyDescent="0.25">
      <c r="F2277" s="36"/>
      <c r="G2277" s="39" t="str">
        <f t="shared" si="140"/>
        <v/>
      </c>
      <c r="I2277" s="36"/>
      <c r="J2277" s="39" t="str">
        <f t="shared" si="141"/>
        <v/>
      </c>
      <c r="L2277" s="36"/>
      <c r="M2277" s="39" t="str">
        <f t="shared" si="142"/>
        <v/>
      </c>
      <c r="O2277" s="36"/>
      <c r="P2277" s="39" t="str">
        <f t="shared" si="143"/>
        <v/>
      </c>
    </row>
    <row r="2278" spans="6:16" x14ac:dyDescent="0.25">
      <c r="F2278" s="36"/>
      <c r="G2278" s="39" t="str">
        <f t="shared" si="140"/>
        <v/>
      </c>
      <c r="I2278" s="36"/>
      <c r="J2278" s="39" t="str">
        <f t="shared" si="141"/>
        <v/>
      </c>
      <c r="L2278" s="36"/>
      <c r="M2278" s="39" t="str">
        <f t="shared" si="142"/>
        <v/>
      </c>
      <c r="O2278" s="36"/>
      <c r="P2278" s="39" t="str">
        <f t="shared" si="143"/>
        <v/>
      </c>
    </row>
    <row r="2279" spans="6:16" x14ac:dyDescent="0.25">
      <c r="F2279" s="36"/>
      <c r="G2279" s="39" t="str">
        <f t="shared" si="140"/>
        <v/>
      </c>
      <c r="I2279" s="36"/>
      <c r="J2279" s="39" t="str">
        <f t="shared" si="141"/>
        <v/>
      </c>
      <c r="L2279" s="36"/>
      <c r="M2279" s="39" t="str">
        <f t="shared" si="142"/>
        <v/>
      </c>
      <c r="O2279" s="36"/>
      <c r="P2279" s="39" t="str">
        <f t="shared" si="143"/>
        <v/>
      </c>
    </row>
    <row r="2280" spans="6:16" x14ac:dyDescent="0.25">
      <c r="F2280" s="36"/>
      <c r="G2280" s="39" t="str">
        <f t="shared" si="140"/>
        <v/>
      </c>
      <c r="I2280" s="36"/>
      <c r="J2280" s="39" t="str">
        <f t="shared" si="141"/>
        <v/>
      </c>
      <c r="L2280" s="36"/>
      <c r="M2280" s="39" t="str">
        <f t="shared" si="142"/>
        <v/>
      </c>
      <c r="O2280" s="36"/>
      <c r="P2280" s="39" t="str">
        <f t="shared" si="143"/>
        <v/>
      </c>
    </row>
    <row r="2281" spans="6:16" x14ac:dyDescent="0.25">
      <c r="F2281" s="36"/>
      <c r="G2281" s="39" t="str">
        <f t="shared" si="140"/>
        <v/>
      </c>
      <c r="I2281" s="36"/>
      <c r="J2281" s="39" t="str">
        <f t="shared" si="141"/>
        <v/>
      </c>
      <c r="L2281" s="36"/>
      <c r="M2281" s="39" t="str">
        <f t="shared" si="142"/>
        <v/>
      </c>
      <c r="O2281" s="36"/>
      <c r="P2281" s="39" t="str">
        <f t="shared" si="143"/>
        <v/>
      </c>
    </row>
    <row r="2282" spans="6:16" x14ac:dyDescent="0.25">
      <c r="F2282" s="36"/>
      <c r="G2282" s="39" t="str">
        <f t="shared" si="140"/>
        <v/>
      </c>
      <c r="I2282" s="36"/>
      <c r="J2282" s="39" t="str">
        <f t="shared" si="141"/>
        <v/>
      </c>
      <c r="L2282" s="36"/>
      <c r="M2282" s="39" t="str">
        <f t="shared" si="142"/>
        <v/>
      </c>
      <c r="O2282" s="36"/>
      <c r="P2282" s="39" t="str">
        <f t="shared" si="143"/>
        <v/>
      </c>
    </row>
    <row r="2283" spans="6:16" x14ac:dyDescent="0.25">
      <c r="F2283" s="36"/>
      <c r="G2283" s="39" t="str">
        <f t="shared" si="140"/>
        <v/>
      </c>
      <c r="I2283" s="36"/>
      <c r="J2283" s="39" t="str">
        <f t="shared" si="141"/>
        <v/>
      </c>
      <c r="L2283" s="36"/>
      <c r="M2283" s="39" t="str">
        <f t="shared" si="142"/>
        <v/>
      </c>
      <c r="O2283" s="36"/>
      <c r="P2283" s="39" t="str">
        <f t="shared" si="143"/>
        <v/>
      </c>
    </row>
    <row r="2284" spans="6:16" x14ac:dyDescent="0.25">
      <c r="F2284" s="36"/>
      <c r="G2284" s="39" t="str">
        <f t="shared" si="140"/>
        <v/>
      </c>
      <c r="I2284" s="36"/>
      <c r="J2284" s="39" t="str">
        <f t="shared" si="141"/>
        <v/>
      </c>
      <c r="L2284" s="36"/>
      <c r="M2284" s="39" t="str">
        <f t="shared" si="142"/>
        <v/>
      </c>
      <c r="O2284" s="36"/>
      <c r="P2284" s="39" t="str">
        <f t="shared" si="143"/>
        <v/>
      </c>
    </row>
    <row r="2285" spans="6:16" x14ac:dyDescent="0.25">
      <c r="F2285" s="36"/>
      <c r="G2285" s="39" t="str">
        <f t="shared" si="140"/>
        <v/>
      </c>
      <c r="I2285" s="36"/>
      <c r="J2285" s="39" t="str">
        <f t="shared" si="141"/>
        <v/>
      </c>
      <c r="L2285" s="36"/>
      <c r="M2285" s="39" t="str">
        <f t="shared" si="142"/>
        <v/>
      </c>
      <c r="O2285" s="36"/>
      <c r="P2285" s="39" t="str">
        <f t="shared" si="143"/>
        <v/>
      </c>
    </row>
    <row r="2286" spans="6:16" x14ac:dyDescent="0.25">
      <c r="F2286" s="36"/>
      <c r="G2286" s="39" t="str">
        <f t="shared" si="140"/>
        <v/>
      </c>
      <c r="I2286" s="36"/>
      <c r="J2286" s="39" t="str">
        <f t="shared" si="141"/>
        <v/>
      </c>
      <c r="L2286" s="36"/>
      <c r="M2286" s="39" t="str">
        <f t="shared" si="142"/>
        <v/>
      </c>
      <c r="O2286" s="36"/>
      <c r="P2286" s="39" t="str">
        <f t="shared" si="143"/>
        <v/>
      </c>
    </row>
    <row r="2287" spans="6:16" x14ac:dyDescent="0.25">
      <c r="F2287" s="36"/>
      <c r="G2287" s="39" t="str">
        <f t="shared" si="140"/>
        <v/>
      </c>
      <c r="I2287" s="36"/>
      <c r="J2287" s="39" t="str">
        <f t="shared" si="141"/>
        <v/>
      </c>
      <c r="L2287" s="36"/>
      <c r="M2287" s="39" t="str">
        <f t="shared" si="142"/>
        <v/>
      </c>
      <c r="O2287" s="36"/>
      <c r="P2287" s="39" t="str">
        <f t="shared" si="143"/>
        <v/>
      </c>
    </row>
    <row r="2288" spans="6:16" x14ac:dyDescent="0.25">
      <c r="F2288" s="36"/>
      <c r="G2288" s="39" t="str">
        <f t="shared" si="140"/>
        <v/>
      </c>
      <c r="I2288" s="36"/>
      <c r="J2288" s="39" t="str">
        <f t="shared" si="141"/>
        <v/>
      </c>
      <c r="L2288" s="36"/>
      <c r="M2288" s="39" t="str">
        <f t="shared" si="142"/>
        <v/>
      </c>
      <c r="O2288" s="36"/>
      <c r="P2288" s="39" t="str">
        <f t="shared" si="143"/>
        <v/>
      </c>
    </row>
    <row r="2289" spans="6:16" x14ac:dyDescent="0.25">
      <c r="F2289" s="36"/>
      <c r="G2289" s="39" t="str">
        <f t="shared" si="140"/>
        <v/>
      </c>
      <c r="I2289" s="36"/>
      <c r="J2289" s="39" t="str">
        <f t="shared" si="141"/>
        <v/>
      </c>
      <c r="L2289" s="36"/>
      <c r="M2289" s="39" t="str">
        <f t="shared" si="142"/>
        <v/>
      </c>
      <c r="O2289" s="36"/>
      <c r="P2289" s="39" t="str">
        <f t="shared" si="143"/>
        <v/>
      </c>
    </row>
    <row r="2290" spans="6:16" x14ac:dyDescent="0.25">
      <c r="F2290" s="36"/>
      <c r="G2290" s="39" t="str">
        <f t="shared" si="140"/>
        <v/>
      </c>
      <c r="I2290" s="36"/>
      <c r="J2290" s="39" t="str">
        <f t="shared" si="141"/>
        <v/>
      </c>
      <c r="L2290" s="36"/>
      <c r="M2290" s="39" t="str">
        <f t="shared" si="142"/>
        <v/>
      </c>
      <c r="O2290" s="36"/>
      <c r="P2290" s="39" t="str">
        <f t="shared" si="143"/>
        <v/>
      </c>
    </row>
    <row r="2291" spans="6:16" x14ac:dyDescent="0.25">
      <c r="F2291" s="36"/>
      <c r="G2291" s="39" t="str">
        <f t="shared" si="140"/>
        <v/>
      </c>
      <c r="I2291" s="36"/>
      <c r="J2291" s="39" t="str">
        <f t="shared" si="141"/>
        <v/>
      </c>
      <c r="L2291" s="36"/>
      <c r="M2291" s="39" t="str">
        <f t="shared" si="142"/>
        <v/>
      </c>
      <c r="O2291" s="36"/>
      <c r="P2291" s="39" t="str">
        <f t="shared" si="143"/>
        <v/>
      </c>
    </row>
    <row r="2292" spans="6:16" x14ac:dyDescent="0.25">
      <c r="F2292" s="36"/>
      <c r="G2292" s="39" t="str">
        <f t="shared" si="140"/>
        <v/>
      </c>
      <c r="I2292" s="36"/>
      <c r="J2292" s="39" t="str">
        <f t="shared" si="141"/>
        <v/>
      </c>
      <c r="L2292" s="36"/>
      <c r="M2292" s="39" t="str">
        <f t="shared" si="142"/>
        <v/>
      </c>
      <c r="O2292" s="36"/>
      <c r="P2292" s="39" t="str">
        <f t="shared" si="143"/>
        <v/>
      </c>
    </row>
    <row r="2293" spans="6:16" x14ac:dyDescent="0.25">
      <c r="F2293" s="36"/>
      <c r="G2293" s="39" t="str">
        <f t="shared" si="140"/>
        <v/>
      </c>
      <c r="I2293" s="36"/>
      <c r="J2293" s="39" t="str">
        <f t="shared" si="141"/>
        <v/>
      </c>
      <c r="L2293" s="36"/>
      <c r="M2293" s="39" t="str">
        <f t="shared" si="142"/>
        <v/>
      </c>
      <c r="O2293" s="36"/>
      <c r="P2293" s="39" t="str">
        <f t="shared" si="143"/>
        <v/>
      </c>
    </row>
    <row r="2294" spans="6:16" x14ac:dyDescent="0.25">
      <c r="F2294" s="36"/>
      <c r="G2294" s="39" t="str">
        <f t="shared" si="140"/>
        <v/>
      </c>
      <c r="I2294" s="36"/>
      <c r="J2294" s="39" t="str">
        <f t="shared" si="141"/>
        <v/>
      </c>
      <c r="L2294" s="36"/>
      <c r="M2294" s="39" t="str">
        <f t="shared" si="142"/>
        <v/>
      </c>
      <c r="O2294" s="36"/>
      <c r="P2294" s="39" t="str">
        <f t="shared" si="143"/>
        <v/>
      </c>
    </row>
    <row r="2295" spans="6:16" x14ac:dyDescent="0.25">
      <c r="F2295" s="36"/>
      <c r="G2295" s="39" t="str">
        <f t="shared" si="140"/>
        <v/>
      </c>
      <c r="I2295" s="36"/>
      <c r="J2295" s="39" t="str">
        <f t="shared" si="141"/>
        <v/>
      </c>
      <c r="L2295" s="36"/>
      <c r="M2295" s="39" t="str">
        <f t="shared" si="142"/>
        <v/>
      </c>
      <c r="O2295" s="36"/>
      <c r="P2295" s="39" t="str">
        <f t="shared" si="143"/>
        <v/>
      </c>
    </row>
    <row r="2296" spans="6:16" x14ac:dyDescent="0.25">
      <c r="F2296" s="36"/>
      <c r="G2296" s="39" t="str">
        <f t="shared" si="140"/>
        <v/>
      </c>
      <c r="I2296" s="36"/>
      <c r="J2296" s="39" t="str">
        <f t="shared" si="141"/>
        <v/>
      </c>
      <c r="L2296" s="36"/>
      <c r="M2296" s="39" t="str">
        <f t="shared" si="142"/>
        <v/>
      </c>
      <c r="O2296" s="36"/>
      <c r="P2296" s="39" t="str">
        <f t="shared" si="143"/>
        <v/>
      </c>
    </row>
    <row r="2297" spans="6:16" x14ac:dyDescent="0.25">
      <c r="F2297" s="36"/>
      <c r="G2297" s="39" t="str">
        <f t="shared" si="140"/>
        <v/>
      </c>
      <c r="I2297" s="36"/>
      <c r="J2297" s="39" t="str">
        <f t="shared" si="141"/>
        <v/>
      </c>
      <c r="L2297" s="36"/>
      <c r="M2297" s="39" t="str">
        <f t="shared" si="142"/>
        <v/>
      </c>
      <c r="O2297" s="36"/>
      <c r="P2297" s="39" t="str">
        <f t="shared" si="143"/>
        <v/>
      </c>
    </row>
    <row r="2298" spans="6:16" x14ac:dyDescent="0.25">
      <c r="F2298" s="36"/>
      <c r="G2298" s="39" t="str">
        <f t="shared" si="140"/>
        <v/>
      </c>
      <c r="I2298" s="36"/>
      <c r="J2298" s="39" t="str">
        <f t="shared" si="141"/>
        <v/>
      </c>
      <c r="L2298" s="36"/>
      <c r="M2298" s="39" t="str">
        <f t="shared" si="142"/>
        <v/>
      </c>
      <c r="O2298" s="36"/>
      <c r="P2298" s="39" t="str">
        <f t="shared" si="143"/>
        <v/>
      </c>
    </row>
    <row r="2299" spans="6:16" x14ac:dyDescent="0.25">
      <c r="F2299" s="36"/>
      <c r="G2299" s="39" t="str">
        <f t="shared" si="140"/>
        <v/>
      </c>
      <c r="I2299" s="36"/>
      <c r="J2299" s="39" t="str">
        <f t="shared" si="141"/>
        <v/>
      </c>
      <c r="L2299" s="36"/>
      <c r="M2299" s="39" t="str">
        <f t="shared" si="142"/>
        <v/>
      </c>
      <c r="O2299" s="36"/>
      <c r="P2299" s="39" t="str">
        <f t="shared" si="143"/>
        <v/>
      </c>
    </row>
    <row r="2300" spans="6:16" x14ac:dyDescent="0.25">
      <c r="F2300" s="36"/>
      <c r="G2300" s="39" t="str">
        <f t="shared" si="140"/>
        <v/>
      </c>
      <c r="I2300" s="36"/>
      <c r="J2300" s="39" t="str">
        <f t="shared" si="141"/>
        <v/>
      </c>
      <c r="L2300" s="36"/>
      <c r="M2300" s="39" t="str">
        <f t="shared" si="142"/>
        <v/>
      </c>
      <c r="O2300" s="36"/>
      <c r="P2300" s="39" t="str">
        <f t="shared" si="143"/>
        <v/>
      </c>
    </row>
    <row r="2301" spans="6:16" x14ac:dyDescent="0.25">
      <c r="F2301" s="36"/>
      <c r="G2301" s="39" t="str">
        <f t="shared" si="140"/>
        <v/>
      </c>
      <c r="I2301" s="36"/>
      <c r="J2301" s="39" t="str">
        <f t="shared" si="141"/>
        <v/>
      </c>
      <c r="L2301" s="36"/>
      <c r="M2301" s="39" t="str">
        <f t="shared" si="142"/>
        <v/>
      </c>
      <c r="O2301" s="36"/>
      <c r="P2301" s="39" t="str">
        <f t="shared" si="143"/>
        <v/>
      </c>
    </row>
    <row r="2302" spans="6:16" x14ac:dyDescent="0.25">
      <c r="F2302" s="36"/>
      <c r="G2302" s="39" t="str">
        <f t="shared" si="140"/>
        <v/>
      </c>
      <c r="I2302" s="36"/>
      <c r="J2302" s="39" t="str">
        <f t="shared" si="141"/>
        <v/>
      </c>
      <c r="L2302" s="36"/>
      <c r="M2302" s="39" t="str">
        <f t="shared" si="142"/>
        <v/>
      </c>
      <c r="O2302" s="36"/>
      <c r="P2302" s="39" t="str">
        <f t="shared" si="143"/>
        <v/>
      </c>
    </row>
    <row r="2303" spans="6:16" x14ac:dyDescent="0.25">
      <c r="F2303" s="36"/>
      <c r="G2303" s="39" t="str">
        <f t="shared" si="140"/>
        <v/>
      </c>
      <c r="I2303" s="36"/>
      <c r="J2303" s="39" t="str">
        <f t="shared" si="141"/>
        <v/>
      </c>
      <c r="L2303" s="36"/>
      <c r="M2303" s="39" t="str">
        <f t="shared" si="142"/>
        <v/>
      </c>
      <c r="O2303" s="36"/>
      <c r="P2303" s="39" t="str">
        <f t="shared" si="143"/>
        <v/>
      </c>
    </row>
    <row r="2304" spans="6:16" x14ac:dyDescent="0.25">
      <c r="F2304" s="36"/>
      <c r="G2304" s="39" t="str">
        <f t="shared" si="140"/>
        <v/>
      </c>
      <c r="I2304" s="36"/>
      <c r="J2304" s="39" t="str">
        <f t="shared" si="141"/>
        <v/>
      </c>
      <c r="L2304" s="36"/>
      <c r="M2304" s="39" t="str">
        <f t="shared" si="142"/>
        <v/>
      </c>
      <c r="O2304" s="36"/>
      <c r="P2304" s="39" t="str">
        <f t="shared" si="143"/>
        <v/>
      </c>
    </row>
    <row r="2305" spans="6:16" x14ac:dyDescent="0.25">
      <c r="F2305" s="36"/>
      <c r="G2305" s="39" t="str">
        <f t="shared" si="140"/>
        <v/>
      </c>
      <c r="I2305" s="36"/>
      <c r="J2305" s="39" t="str">
        <f t="shared" si="141"/>
        <v/>
      </c>
      <c r="L2305" s="36"/>
      <c r="M2305" s="39" t="str">
        <f t="shared" si="142"/>
        <v/>
      </c>
      <c r="O2305" s="36"/>
      <c r="P2305" s="39" t="str">
        <f t="shared" si="143"/>
        <v/>
      </c>
    </row>
    <row r="2306" spans="6:16" x14ac:dyDescent="0.25">
      <c r="F2306" s="36"/>
      <c r="G2306" s="39" t="str">
        <f t="shared" si="140"/>
        <v/>
      </c>
      <c r="I2306" s="36"/>
      <c r="J2306" s="39" t="str">
        <f t="shared" si="141"/>
        <v/>
      </c>
      <c r="L2306" s="36"/>
      <c r="M2306" s="39" t="str">
        <f t="shared" si="142"/>
        <v/>
      </c>
      <c r="O2306" s="36"/>
      <c r="P2306" s="39" t="str">
        <f t="shared" si="143"/>
        <v/>
      </c>
    </row>
    <row r="2307" spans="6:16" x14ac:dyDescent="0.25">
      <c r="F2307" s="36"/>
      <c r="G2307" s="39" t="str">
        <f t="shared" si="140"/>
        <v/>
      </c>
      <c r="I2307" s="36"/>
      <c r="J2307" s="39" t="str">
        <f t="shared" si="141"/>
        <v/>
      </c>
      <c r="L2307" s="36"/>
      <c r="M2307" s="39" t="str">
        <f t="shared" si="142"/>
        <v/>
      </c>
      <c r="O2307" s="36"/>
      <c r="P2307" s="39" t="str">
        <f t="shared" si="143"/>
        <v/>
      </c>
    </row>
    <row r="2308" spans="6:16" x14ac:dyDescent="0.25">
      <c r="F2308" s="36"/>
      <c r="G2308" s="39" t="str">
        <f t="shared" si="140"/>
        <v/>
      </c>
      <c r="I2308" s="36"/>
      <c r="J2308" s="39" t="str">
        <f t="shared" si="141"/>
        <v/>
      </c>
      <c r="L2308" s="36"/>
      <c r="M2308" s="39" t="str">
        <f t="shared" si="142"/>
        <v/>
      </c>
      <c r="O2308" s="36"/>
      <c r="P2308" s="39" t="str">
        <f t="shared" si="143"/>
        <v/>
      </c>
    </row>
    <row r="2309" spans="6:16" x14ac:dyDescent="0.25">
      <c r="F2309" s="36"/>
      <c r="G2309" s="39" t="str">
        <f t="shared" si="140"/>
        <v/>
      </c>
      <c r="I2309" s="36"/>
      <c r="J2309" s="39" t="str">
        <f t="shared" si="141"/>
        <v/>
      </c>
      <c r="L2309" s="36"/>
      <c r="M2309" s="39" t="str">
        <f t="shared" si="142"/>
        <v/>
      </c>
      <c r="O2309" s="36"/>
      <c r="P2309" s="39" t="str">
        <f t="shared" si="143"/>
        <v/>
      </c>
    </row>
    <row r="2310" spans="6:16" x14ac:dyDescent="0.25">
      <c r="F2310" s="36"/>
      <c r="G2310" s="39" t="str">
        <f t="shared" si="140"/>
        <v/>
      </c>
      <c r="I2310" s="36"/>
      <c r="J2310" s="39" t="str">
        <f t="shared" si="141"/>
        <v/>
      </c>
      <c r="L2310" s="36"/>
      <c r="M2310" s="39" t="str">
        <f t="shared" si="142"/>
        <v/>
      </c>
      <c r="O2310" s="36"/>
      <c r="P2310" s="39" t="str">
        <f t="shared" si="143"/>
        <v/>
      </c>
    </row>
    <row r="2311" spans="6:16" x14ac:dyDescent="0.25">
      <c r="F2311" s="36"/>
      <c r="G2311" s="39" t="str">
        <f t="shared" si="140"/>
        <v/>
      </c>
      <c r="I2311" s="36"/>
      <c r="J2311" s="39" t="str">
        <f t="shared" si="141"/>
        <v/>
      </c>
      <c r="L2311" s="36"/>
      <c r="M2311" s="39" t="str">
        <f t="shared" si="142"/>
        <v/>
      </c>
      <c r="O2311" s="36"/>
      <c r="P2311" s="39" t="str">
        <f t="shared" si="143"/>
        <v/>
      </c>
    </row>
    <row r="2312" spans="6:16" x14ac:dyDescent="0.25">
      <c r="F2312" s="36"/>
      <c r="G2312" s="39" t="str">
        <f t="shared" si="140"/>
        <v/>
      </c>
      <c r="I2312" s="36"/>
      <c r="J2312" s="39" t="str">
        <f t="shared" si="141"/>
        <v/>
      </c>
      <c r="L2312" s="36"/>
      <c r="M2312" s="39" t="str">
        <f t="shared" si="142"/>
        <v/>
      </c>
      <c r="O2312" s="36"/>
      <c r="P2312" s="39" t="str">
        <f t="shared" si="143"/>
        <v/>
      </c>
    </row>
    <row r="2313" spans="6:16" x14ac:dyDescent="0.25">
      <c r="F2313" s="36"/>
      <c r="G2313" s="39" t="str">
        <f t="shared" si="140"/>
        <v/>
      </c>
      <c r="I2313" s="36"/>
      <c r="J2313" s="39" t="str">
        <f t="shared" si="141"/>
        <v/>
      </c>
      <c r="L2313" s="36"/>
      <c r="M2313" s="39" t="str">
        <f t="shared" si="142"/>
        <v/>
      </c>
      <c r="O2313" s="36"/>
      <c r="P2313" s="39" t="str">
        <f t="shared" si="143"/>
        <v/>
      </c>
    </row>
    <row r="2314" spans="6:16" x14ac:dyDescent="0.25">
      <c r="F2314" s="36"/>
      <c r="G2314" s="39" t="str">
        <f t="shared" si="140"/>
        <v/>
      </c>
      <c r="I2314" s="36"/>
      <c r="J2314" s="39" t="str">
        <f t="shared" si="141"/>
        <v/>
      </c>
      <c r="L2314" s="36"/>
      <c r="M2314" s="39" t="str">
        <f t="shared" si="142"/>
        <v/>
      </c>
      <c r="O2314" s="36"/>
      <c r="P2314" s="39" t="str">
        <f t="shared" si="143"/>
        <v/>
      </c>
    </row>
    <row r="2315" spans="6:16" x14ac:dyDescent="0.25">
      <c r="F2315" s="36"/>
      <c r="G2315" s="39" t="str">
        <f t="shared" si="140"/>
        <v/>
      </c>
      <c r="I2315" s="36"/>
      <c r="J2315" s="39" t="str">
        <f t="shared" si="141"/>
        <v/>
      </c>
      <c r="L2315" s="36"/>
      <c r="M2315" s="39" t="str">
        <f t="shared" si="142"/>
        <v/>
      </c>
      <c r="O2315" s="36"/>
      <c r="P2315" s="39" t="str">
        <f t="shared" si="143"/>
        <v/>
      </c>
    </row>
    <row r="2316" spans="6:16" x14ac:dyDescent="0.25">
      <c r="F2316" s="36"/>
      <c r="G2316" s="39" t="str">
        <f t="shared" si="140"/>
        <v/>
      </c>
      <c r="I2316" s="36"/>
      <c r="J2316" s="39" t="str">
        <f t="shared" si="141"/>
        <v/>
      </c>
      <c r="L2316" s="36"/>
      <c r="M2316" s="39" t="str">
        <f t="shared" si="142"/>
        <v/>
      </c>
      <c r="O2316" s="36"/>
      <c r="P2316" s="39" t="str">
        <f t="shared" si="143"/>
        <v/>
      </c>
    </row>
    <row r="2317" spans="6:16" x14ac:dyDescent="0.25">
      <c r="F2317" s="36"/>
      <c r="G2317" s="39" t="str">
        <f t="shared" si="140"/>
        <v/>
      </c>
      <c r="I2317" s="36"/>
      <c r="J2317" s="39" t="str">
        <f t="shared" si="141"/>
        <v/>
      </c>
      <c r="L2317" s="36"/>
      <c r="M2317" s="39" t="str">
        <f t="shared" si="142"/>
        <v/>
      </c>
      <c r="O2317" s="36"/>
      <c r="P2317" s="39" t="str">
        <f t="shared" si="143"/>
        <v/>
      </c>
    </row>
    <row r="2318" spans="6:16" x14ac:dyDescent="0.25">
      <c r="F2318" s="36"/>
      <c r="G2318" s="39" t="str">
        <f t="shared" si="140"/>
        <v/>
      </c>
      <c r="I2318" s="36"/>
      <c r="J2318" s="39" t="str">
        <f t="shared" si="141"/>
        <v/>
      </c>
      <c r="L2318" s="36"/>
      <c r="M2318" s="39" t="str">
        <f t="shared" si="142"/>
        <v/>
      </c>
      <c r="O2318" s="36"/>
      <c r="P2318" s="39" t="str">
        <f t="shared" si="143"/>
        <v/>
      </c>
    </row>
    <row r="2319" spans="6:16" x14ac:dyDescent="0.25">
      <c r="F2319" s="36"/>
      <c r="G2319" s="39" t="str">
        <f t="shared" ref="G2319:G2382" si="144">IF(F2319="","",F2319*0.04)</f>
        <v/>
      </c>
      <c r="I2319" s="36"/>
      <c r="J2319" s="39" t="str">
        <f t="shared" ref="J2319:J2382" si="145">IF(I2319="","",I2319*0.04)</f>
        <v/>
      </c>
      <c r="L2319" s="36"/>
      <c r="M2319" s="39" t="str">
        <f t="shared" ref="M2319:M2382" si="146">IF(L2319="","",L2319*0.04)</f>
        <v/>
      </c>
      <c r="O2319" s="36"/>
      <c r="P2319" s="39" t="str">
        <f t="shared" ref="P2319:P2382" si="147">IF(O2319="","",O2319*0.04)</f>
        <v/>
      </c>
    </row>
    <row r="2320" spans="6:16" x14ac:dyDescent="0.25">
      <c r="F2320" s="36"/>
      <c r="G2320" s="39" t="str">
        <f t="shared" si="144"/>
        <v/>
      </c>
      <c r="I2320" s="36"/>
      <c r="J2320" s="39" t="str">
        <f t="shared" si="145"/>
        <v/>
      </c>
      <c r="L2320" s="36"/>
      <c r="M2320" s="39" t="str">
        <f t="shared" si="146"/>
        <v/>
      </c>
      <c r="O2320" s="36"/>
      <c r="P2320" s="39" t="str">
        <f t="shared" si="147"/>
        <v/>
      </c>
    </row>
    <row r="2321" spans="6:16" x14ac:dyDescent="0.25">
      <c r="F2321" s="36"/>
      <c r="G2321" s="39" t="str">
        <f t="shared" si="144"/>
        <v/>
      </c>
      <c r="I2321" s="36"/>
      <c r="J2321" s="39" t="str">
        <f t="shared" si="145"/>
        <v/>
      </c>
      <c r="L2321" s="36"/>
      <c r="M2321" s="39" t="str">
        <f t="shared" si="146"/>
        <v/>
      </c>
      <c r="O2321" s="36"/>
      <c r="P2321" s="39" t="str">
        <f t="shared" si="147"/>
        <v/>
      </c>
    </row>
    <row r="2322" spans="6:16" x14ac:dyDescent="0.25">
      <c r="F2322" s="36"/>
      <c r="G2322" s="39" t="str">
        <f t="shared" si="144"/>
        <v/>
      </c>
      <c r="I2322" s="36"/>
      <c r="J2322" s="39" t="str">
        <f t="shared" si="145"/>
        <v/>
      </c>
      <c r="L2322" s="36"/>
      <c r="M2322" s="39" t="str">
        <f t="shared" si="146"/>
        <v/>
      </c>
      <c r="O2322" s="36"/>
      <c r="P2322" s="39" t="str">
        <f t="shared" si="147"/>
        <v/>
      </c>
    </row>
    <row r="2323" spans="6:16" x14ac:dyDescent="0.25">
      <c r="F2323" s="36"/>
      <c r="G2323" s="39" t="str">
        <f t="shared" si="144"/>
        <v/>
      </c>
      <c r="I2323" s="36"/>
      <c r="J2323" s="39" t="str">
        <f t="shared" si="145"/>
        <v/>
      </c>
      <c r="L2323" s="36"/>
      <c r="M2323" s="39" t="str">
        <f t="shared" si="146"/>
        <v/>
      </c>
      <c r="O2323" s="36"/>
      <c r="P2323" s="39" t="str">
        <f t="shared" si="147"/>
        <v/>
      </c>
    </row>
    <row r="2324" spans="6:16" x14ac:dyDescent="0.25">
      <c r="F2324" s="36"/>
      <c r="G2324" s="39" t="str">
        <f t="shared" si="144"/>
        <v/>
      </c>
      <c r="I2324" s="36"/>
      <c r="J2324" s="39" t="str">
        <f t="shared" si="145"/>
        <v/>
      </c>
      <c r="L2324" s="36"/>
      <c r="M2324" s="39" t="str">
        <f t="shared" si="146"/>
        <v/>
      </c>
      <c r="O2324" s="36"/>
      <c r="P2324" s="39" t="str">
        <f t="shared" si="147"/>
        <v/>
      </c>
    </row>
    <row r="2325" spans="6:16" x14ac:dyDescent="0.25">
      <c r="F2325" s="36"/>
      <c r="G2325" s="39" t="str">
        <f t="shared" si="144"/>
        <v/>
      </c>
      <c r="I2325" s="36"/>
      <c r="J2325" s="39" t="str">
        <f t="shared" si="145"/>
        <v/>
      </c>
      <c r="L2325" s="36"/>
      <c r="M2325" s="39" t="str">
        <f t="shared" si="146"/>
        <v/>
      </c>
      <c r="O2325" s="36"/>
      <c r="P2325" s="39" t="str">
        <f t="shared" si="147"/>
        <v/>
      </c>
    </row>
    <row r="2326" spans="6:16" x14ac:dyDescent="0.25">
      <c r="F2326" s="36"/>
      <c r="G2326" s="39" t="str">
        <f t="shared" si="144"/>
        <v/>
      </c>
      <c r="I2326" s="36"/>
      <c r="J2326" s="39" t="str">
        <f t="shared" si="145"/>
        <v/>
      </c>
      <c r="L2326" s="36"/>
      <c r="M2326" s="39" t="str">
        <f t="shared" si="146"/>
        <v/>
      </c>
      <c r="O2326" s="36"/>
      <c r="P2326" s="39" t="str">
        <f t="shared" si="147"/>
        <v/>
      </c>
    </row>
    <row r="2327" spans="6:16" x14ac:dyDescent="0.25">
      <c r="F2327" s="36"/>
      <c r="G2327" s="39" t="str">
        <f t="shared" si="144"/>
        <v/>
      </c>
      <c r="I2327" s="36"/>
      <c r="J2327" s="39" t="str">
        <f t="shared" si="145"/>
        <v/>
      </c>
      <c r="L2327" s="36"/>
      <c r="M2327" s="39" t="str">
        <f t="shared" si="146"/>
        <v/>
      </c>
      <c r="O2327" s="36"/>
      <c r="P2327" s="39" t="str">
        <f t="shared" si="147"/>
        <v/>
      </c>
    </row>
    <row r="2328" spans="6:16" x14ac:dyDescent="0.25">
      <c r="F2328" s="36"/>
      <c r="G2328" s="39" t="str">
        <f t="shared" si="144"/>
        <v/>
      </c>
      <c r="I2328" s="36"/>
      <c r="J2328" s="39" t="str">
        <f t="shared" si="145"/>
        <v/>
      </c>
      <c r="L2328" s="36"/>
      <c r="M2328" s="39" t="str">
        <f t="shared" si="146"/>
        <v/>
      </c>
      <c r="O2328" s="36"/>
      <c r="P2328" s="39" t="str">
        <f t="shared" si="147"/>
        <v/>
      </c>
    </row>
    <row r="2329" spans="6:16" x14ac:dyDescent="0.25">
      <c r="F2329" s="36"/>
      <c r="G2329" s="39" t="str">
        <f t="shared" si="144"/>
        <v/>
      </c>
      <c r="I2329" s="36"/>
      <c r="J2329" s="39" t="str">
        <f t="shared" si="145"/>
        <v/>
      </c>
      <c r="L2329" s="36"/>
      <c r="M2329" s="39" t="str">
        <f t="shared" si="146"/>
        <v/>
      </c>
      <c r="O2329" s="36"/>
      <c r="P2329" s="39" t="str">
        <f t="shared" si="147"/>
        <v/>
      </c>
    </row>
    <row r="2330" spans="6:16" x14ac:dyDescent="0.25">
      <c r="F2330" s="36"/>
      <c r="G2330" s="39" t="str">
        <f t="shared" si="144"/>
        <v/>
      </c>
      <c r="I2330" s="36"/>
      <c r="J2330" s="39" t="str">
        <f t="shared" si="145"/>
        <v/>
      </c>
      <c r="L2330" s="36"/>
      <c r="M2330" s="39" t="str">
        <f t="shared" si="146"/>
        <v/>
      </c>
      <c r="O2330" s="36"/>
      <c r="P2330" s="39" t="str">
        <f t="shared" si="147"/>
        <v/>
      </c>
    </row>
    <row r="2331" spans="6:16" x14ac:dyDescent="0.25">
      <c r="F2331" s="36"/>
      <c r="G2331" s="39" t="str">
        <f t="shared" si="144"/>
        <v/>
      </c>
      <c r="I2331" s="36"/>
      <c r="J2331" s="39" t="str">
        <f t="shared" si="145"/>
        <v/>
      </c>
      <c r="L2331" s="36"/>
      <c r="M2331" s="39" t="str">
        <f t="shared" si="146"/>
        <v/>
      </c>
      <c r="O2331" s="36"/>
      <c r="P2331" s="39" t="str">
        <f t="shared" si="147"/>
        <v/>
      </c>
    </row>
    <row r="2332" spans="6:16" x14ac:dyDescent="0.25">
      <c r="F2332" s="36"/>
      <c r="G2332" s="39" t="str">
        <f t="shared" si="144"/>
        <v/>
      </c>
      <c r="I2332" s="36"/>
      <c r="J2332" s="39" t="str">
        <f t="shared" si="145"/>
        <v/>
      </c>
      <c r="L2332" s="36"/>
      <c r="M2332" s="39" t="str">
        <f t="shared" si="146"/>
        <v/>
      </c>
      <c r="O2332" s="36"/>
      <c r="P2332" s="39" t="str">
        <f t="shared" si="147"/>
        <v/>
      </c>
    </row>
    <row r="2333" spans="6:16" x14ac:dyDescent="0.25">
      <c r="F2333" s="36"/>
      <c r="G2333" s="39" t="str">
        <f t="shared" si="144"/>
        <v/>
      </c>
      <c r="I2333" s="36"/>
      <c r="J2333" s="39" t="str">
        <f t="shared" si="145"/>
        <v/>
      </c>
      <c r="L2333" s="36"/>
      <c r="M2333" s="39" t="str">
        <f t="shared" si="146"/>
        <v/>
      </c>
      <c r="O2333" s="36"/>
      <c r="P2333" s="39" t="str">
        <f t="shared" si="147"/>
        <v/>
      </c>
    </row>
    <row r="2334" spans="6:16" x14ac:dyDescent="0.25">
      <c r="F2334" s="36"/>
      <c r="G2334" s="39" t="str">
        <f t="shared" si="144"/>
        <v/>
      </c>
      <c r="I2334" s="36"/>
      <c r="J2334" s="39" t="str">
        <f t="shared" si="145"/>
        <v/>
      </c>
      <c r="L2334" s="36"/>
      <c r="M2334" s="39" t="str">
        <f t="shared" si="146"/>
        <v/>
      </c>
      <c r="O2334" s="36"/>
      <c r="P2334" s="39" t="str">
        <f t="shared" si="147"/>
        <v/>
      </c>
    </row>
    <row r="2335" spans="6:16" x14ac:dyDescent="0.25">
      <c r="F2335" s="36"/>
      <c r="G2335" s="39" t="str">
        <f t="shared" si="144"/>
        <v/>
      </c>
      <c r="I2335" s="36"/>
      <c r="J2335" s="39" t="str">
        <f t="shared" si="145"/>
        <v/>
      </c>
      <c r="L2335" s="36"/>
      <c r="M2335" s="39" t="str">
        <f t="shared" si="146"/>
        <v/>
      </c>
      <c r="O2335" s="36"/>
      <c r="P2335" s="39" t="str">
        <f t="shared" si="147"/>
        <v/>
      </c>
    </row>
    <row r="2336" spans="6:16" x14ac:dyDescent="0.25">
      <c r="F2336" s="36"/>
      <c r="G2336" s="39" t="str">
        <f t="shared" si="144"/>
        <v/>
      </c>
      <c r="I2336" s="36"/>
      <c r="J2336" s="39" t="str">
        <f t="shared" si="145"/>
        <v/>
      </c>
      <c r="L2336" s="36"/>
      <c r="M2336" s="39" t="str">
        <f t="shared" si="146"/>
        <v/>
      </c>
      <c r="O2336" s="36"/>
      <c r="P2336" s="39" t="str">
        <f t="shared" si="147"/>
        <v/>
      </c>
    </row>
    <row r="2337" spans="6:16" x14ac:dyDescent="0.25">
      <c r="F2337" s="36"/>
      <c r="G2337" s="39" t="str">
        <f t="shared" si="144"/>
        <v/>
      </c>
      <c r="I2337" s="36"/>
      <c r="J2337" s="39" t="str">
        <f t="shared" si="145"/>
        <v/>
      </c>
      <c r="L2337" s="36"/>
      <c r="M2337" s="39" t="str">
        <f t="shared" si="146"/>
        <v/>
      </c>
      <c r="O2337" s="36"/>
      <c r="P2337" s="39" t="str">
        <f t="shared" si="147"/>
        <v/>
      </c>
    </row>
    <row r="2338" spans="6:16" x14ac:dyDescent="0.25">
      <c r="F2338" s="36"/>
      <c r="G2338" s="39" t="str">
        <f t="shared" si="144"/>
        <v/>
      </c>
      <c r="I2338" s="36"/>
      <c r="J2338" s="39" t="str">
        <f t="shared" si="145"/>
        <v/>
      </c>
      <c r="L2338" s="36"/>
      <c r="M2338" s="39" t="str">
        <f t="shared" si="146"/>
        <v/>
      </c>
      <c r="O2338" s="36"/>
      <c r="P2338" s="39" t="str">
        <f t="shared" si="147"/>
        <v/>
      </c>
    </row>
    <row r="2339" spans="6:16" x14ac:dyDescent="0.25">
      <c r="F2339" s="36"/>
      <c r="G2339" s="39" t="str">
        <f t="shared" si="144"/>
        <v/>
      </c>
      <c r="I2339" s="36"/>
      <c r="J2339" s="39" t="str">
        <f t="shared" si="145"/>
        <v/>
      </c>
      <c r="L2339" s="36"/>
      <c r="M2339" s="39" t="str">
        <f t="shared" si="146"/>
        <v/>
      </c>
      <c r="O2339" s="36"/>
      <c r="P2339" s="39" t="str">
        <f t="shared" si="147"/>
        <v/>
      </c>
    </row>
    <row r="2340" spans="6:16" x14ac:dyDescent="0.25">
      <c r="F2340" s="36"/>
      <c r="G2340" s="39" t="str">
        <f t="shared" si="144"/>
        <v/>
      </c>
      <c r="I2340" s="36"/>
      <c r="J2340" s="39" t="str">
        <f t="shared" si="145"/>
        <v/>
      </c>
      <c r="L2340" s="36"/>
      <c r="M2340" s="39" t="str">
        <f t="shared" si="146"/>
        <v/>
      </c>
      <c r="O2340" s="36"/>
      <c r="P2340" s="39" t="str">
        <f t="shared" si="147"/>
        <v/>
      </c>
    </row>
    <row r="2341" spans="6:16" x14ac:dyDescent="0.25">
      <c r="F2341" s="36"/>
      <c r="G2341" s="39" t="str">
        <f t="shared" si="144"/>
        <v/>
      </c>
      <c r="I2341" s="36"/>
      <c r="J2341" s="39" t="str">
        <f t="shared" si="145"/>
        <v/>
      </c>
      <c r="L2341" s="36"/>
      <c r="M2341" s="39" t="str">
        <f t="shared" si="146"/>
        <v/>
      </c>
      <c r="O2341" s="36"/>
      <c r="P2341" s="39" t="str">
        <f t="shared" si="147"/>
        <v/>
      </c>
    </row>
    <row r="2342" spans="6:16" x14ac:dyDescent="0.25">
      <c r="F2342" s="36"/>
      <c r="G2342" s="39" t="str">
        <f t="shared" si="144"/>
        <v/>
      </c>
      <c r="I2342" s="36"/>
      <c r="J2342" s="39" t="str">
        <f t="shared" si="145"/>
        <v/>
      </c>
      <c r="L2342" s="36"/>
      <c r="M2342" s="39" t="str">
        <f t="shared" si="146"/>
        <v/>
      </c>
      <c r="O2342" s="36"/>
      <c r="P2342" s="39" t="str">
        <f t="shared" si="147"/>
        <v/>
      </c>
    </row>
    <row r="2343" spans="6:16" x14ac:dyDescent="0.25">
      <c r="F2343" s="36"/>
      <c r="G2343" s="39" t="str">
        <f t="shared" si="144"/>
        <v/>
      </c>
      <c r="I2343" s="36"/>
      <c r="J2343" s="39" t="str">
        <f t="shared" si="145"/>
        <v/>
      </c>
      <c r="L2343" s="36"/>
      <c r="M2343" s="39" t="str">
        <f t="shared" si="146"/>
        <v/>
      </c>
      <c r="O2343" s="36"/>
      <c r="P2343" s="39" t="str">
        <f t="shared" si="147"/>
        <v/>
      </c>
    </row>
    <row r="2344" spans="6:16" x14ac:dyDescent="0.25">
      <c r="F2344" s="36"/>
      <c r="G2344" s="39" t="str">
        <f t="shared" si="144"/>
        <v/>
      </c>
      <c r="I2344" s="36"/>
      <c r="J2344" s="39" t="str">
        <f t="shared" si="145"/>
        <v/>
      </c>
      <c r="L2344" s="36"/>
      <c r="M2344" s="39" t="str">
        <f t="shared" si="146"/>
        <v/>
      </c>
      <c r="O2344" s="36"/>
      <c r="P2344" s="39" t="str">
        <f t="shared" si="147"/>
        <v/>
      </c>
    </row>
    <row r="2345" spans="6:16" x14ac:dyDescent="0.25">
      <c r="F2345" s="36"/>
      <c r="G2345" s="39" t="str">
        <f t="shared" si="144"/>
        <v/>
      </c>
      <c r="I2345" s="36"/>
      <c r="J2345" s="39" t="str">
        <f t="shared" si="145"/>
        <v/>
      </c>
      <c r="L2345" s="36"/>
      <c r="M2345" s="39" t="str">
        <f t="shared" si="146"/>
        <v/>
      </c>
      <c r="O2345" s="36"/>
      <c r="P2345" s="39" t="str">
        <f t="shared" si="147"/>
        <v/>
      </c>
    </row>
    <row r="2346" spans="6:16" x14ac:dyDescent="0.25">
      <c r="F2346" s="36"/>
      <c r="G2346" s="39" t="str">
        <f t="shared" si="144"/>
        <v/>
      </c>
      <c r="I2346" s="36"/>
      <c r="J2346" s="39" t="str">
        <f t="shared" si="145"/>
        <v/>
      </c>
      <c r="L2346" s="36"/>
      <c r="M2346" s="39" t="str">
        <f t="shared" si="146"/>
        <v/>
      </c>
      <c r="O2346" s="36"/>
      <c r="P2346" s="39" t="str">
        <f t="shared" si="147"/>
        <v/>
      </c>
    </row>
    <row r="2347" spans="6:16" x14ac:dyDescent="0.25">
      <c r="F2347" s="36"/>
      <c r="G2347" s="39" t="str">
        <f t="shared" si="144"/>
        <v/>
      </c>
      <c r="I2347" s="36"/>
      <c r="J2347" s="39" t="str">
        <f t="shared" si="145"/>
        <v/>
      </c>
      <c r="L2347" s="36"/>
      <c r="M2347" s="39" t="str">
        <f t="shared" si="146"/>
        <v/>
      </c>
      <c r="O2347" s="36"/>
      <c r="P2347" s="39" t="str">
        <f t="shared" si="147"/>
        <v/>
      </c>
    </row>
    <row r="2348" spans="6:16" x14ac:dyDescent="0.25">
      <c r="F2348" s="36"/>
      <c r="G2348" s="39" t="str">
        <f t="shared" si="144"/>
        <v/>
      </c>
      <c r="I2348" s="36"/>
      <c r="J2348" s="39" t="str">
        <f t="shared" si="145"/>
        <v/>
      </c>
      <c r="L2348" s="36"/>
      <c r="M2348" s="39" t="str">
        <f t="shared" si="146"/>
        <v/>
      </c>
      <c r="O2348" s="36"/>
      <c r="P2348" s="39" t="str">
        <f t="shared" si="147"/>
        <v/>
      </c>
    </row>
    <row r="2349" spans="6:16" x14ac:dyDescent="0.25">
      <c r="F2349" s="36"/>
      <c r="G2349" s="39" t="str">
        <f t="shared" si="144"/>
        <v/>
      </c>
      <c r="I2349" s="36"/>
      <c r="J2349" s="39" t="str">
        <f t="shared" si="145"/>
        <v/>
      </c>
      <c r="L2349" s="36"/>
      <c r="M2349" s="39" t="str">
        <f t="shared" si="146"/>
        <v/>
      </c>
      <c r="O2349" s="36"/>
      <c r="P2349" s="39" t="str">
        <f t="shared" si="147"/>
        <v/>
      </c>
    </row>
    <row r="2350" spans="6:16" x14ac:dyDescent="0.25">
      <c r="F2350" s="36"/>
      <c r="G2350" s="39" t="str">
        <f t="shared" si="144"/>
        <v/>
      </c>
      <c r="I2350" s="36"/>
      <c r="J2350" s="39" t="str">
        <f t="shared" si="145"/>
        <v/>
      </c>
      <c r="L2350" s="36"/>
      <c r="M2350" s="39" t="str">
        <f t="shared" si="146"/>
        <v/>
      </c>
      <c r="O2350" s="36"/>
      <c r="P2350" s="39" t="str">
        <f t="shared" si="147"/>
        <v/>
      </c>
    </row>
    <row r="2351" spans="6:16" x14ac:dyDescent="0.25">
      <c r="F2351" s="36"/>
      <c r="G2351" s="39" t="str">
        <f t="shared" si="144"/>
        <v/>
      </c>
      <c r="I2351" s="36"/>
      <c r="J2351" s="39" t="str">
        <f t="shared" si="145"/>
        <v/>
      </c>
      <c r="L2351" s="36"/>
      <c r="M2351" s="39" t="str">
        <f t="shared" si="146"/>
        <v/>
      </c>
      <c r="O2351" s="36"/>
      <c r="P2351" s="39" t="str">
        <f t="shared" si="147"/>
        <v/>
      </c>
    </row>
    <row r="2352" spans="6:16" x14ac:dyDescent="0.25">
      <c r="F2352" s="36"/>
      <c r="G2352" s="39" t="str">
        <f t="shared" si="144"/>
        <v/>
      </c>
      <c r="I2352" s="36"/>
      <c r="J2352" s="39" t="str">
        <f t="shared" si="145"/>
        <v/>
      </c>
      <c r="L2352" s="36"/>
      <c r="M2352" s="39" t="str">
        <f t="shared" si="146"/>
        <v/>
      </c>
      <c r="O2352" s="36"/>
      <c r="P2352" s="39" t="str">
        <f t="shared" si="147"/>
        <v/>
      </c>
    </row>
    <row r="2353" spans="6:16" x14ac:dyDescent="0.25">
      <c r="F2353" s="36"/>
      <c r="G2353" s="39" t="str">
        <f t="shared" si="144"/>
        <v/>
      </c>
      <c r="I2353" s="36"/>
      <c r="J2353" s="39" t="str">
        <f t="shared" si="145"/>
        <v/>
      </c>
      <c r="L2353" s="36"/>
      <c r="M2353" s="39" t="str">
        <f t="shared" si="146"/>
        <v/>
      </c>
      <c r="O2353" s="36"/>
      <c r="P2353" s="39" t="str">
        <f t="shared" si="147"/>
        <v/>
      </c>
    </row>
    <row r="2354" spans="6:16" x14ac:dyDescent="0.25">
      <c r="F2354" s="36"/>
      <c r="G2354" s="39" t="str">
        <f t="shared" si="144"/>
        <v/>
      </c>
      <c r="I2354" s="36"/>
      <c r="J2354" s="39" t="str">
        <f t="shared" si="145"/>
        <v/>
      </c>
      <c r="L2354" s="36"/>
      <c r="M2354" s="39" t="str">
        <f t="shared" si="146"/>
        <v/>
      </c>
      <c r="O2354" s="36"/>
      <c r="P2354" s="39" t="str">
        <f t="shared" si="147"/>
        <v/>
      </c>
    </row>
    <row r="2355" spans="6:16" x14ac:dyDescent="0.25">
      <c r="F2355" s="36"/>
      <c r="G2355" s="39" t="str">
        <f t="shared" si="144"/>
        <v/>
      </c>
      <c r="I2355" s="36"/>
      <c r="J2355" s="39" t="str">
        <f t="shared" si="145"/>
        <v/>
      </c>
      <c r="L2355" s="36"/>
      <c r="M2355" s="39" t="str">
        <f t="shared" si="146"/>
        <v/>
      </c>
      <c r="O2355" s="36"/>
      <c r="P2355" s="39" t="str">
        <f t="shared" si="147"/>
        <v/>
      </c>
    </row>
    <row r="2356" spans="6:16" x14ac:dyDescent="0.25">
      <c r="F2356" s="36"/>
      <c r="G2356" s="39" t="str">
        <f t="shared" si="144"/>
        <v/>
      </c>
      <c r="I2356" s="36"/>
      <c r="J2356" s="39" t="str">
        <f t="shared" si="145"/>
        <v/>
      </c>
      <c r="L2356" s="36"/>
      <c r="M2356" s="39" t="str">
        <f t="shared" si="146"/>
        <v/>
      </c>
      <c r="O2356" s="36"/>
      <c r="P2356" s="39" t="str">
        <f t="shared" si="147"/>
        <v/>
      </c>
    </row>
    <row r="2357" spans="6:16" x14ac:dyDescent="0.25">
      <c r="F2357" s="36"/>
      <c r="G2357" s="39" t="str">
        <f t="shared" si="144"/>
        <v/>
      </c>
      <c r="I2357" s="36"/>
      <c r="J2357" s="39" t="str">
        <f t="shared" si="145"/>
        <v/>
      </c>
      <c r="L2357" s="36"/>
      <c r="M2357" s="39" t="str">
        <f t="shared" si="146"/>
        <v/>
      </c>
      <c r="O2357" s="36"/>
      <c r="P2357" s="39" t="str">
        <f t="shared" si="147"/>
        <v/>
      </c>
    </row>
    <row r="2358" spans="6:16" x14ac:dyDescent="0.25">
      <c r="F2358" s="36"/>
      <c r="G2358" s="39" t="str">
        <f t="shared" si="144"/>
        <v/>
      </c>
      <c r="I2358" s="36"/>
      <c r="J2358" s="39" t="str">
        <f t="shared" si="145"/>
        <v/>
      </c>
      <c r="L2358" s="36"/>
      <c r="M2358" s="39" t="str">
        <f t="shared" si="146"/>
        <v/>
      </c>
      <c r="O2358" s="36"/>
      <c r="P2358" s="39" t="str">
        <f t="shared" si="147"/>
        <v/>
      </c>
    </row>
    <row r="2359" spans="6:16" x14ac:dyDescent="0.25">
      <c r="F2359" s="36"/>
      <c r="G2359" s="39" t="str">
        <f t="shared" si="144"/>
        <v/>
      </c>
      <c r="I2359" s="36"/>
      <c r="J2359" s="39" t="str">
        <f t="shared" si="145"/>
        <v/>
      </c>
      <c r="L2359" s="36"/>
      <c r="M2359" s="39" t="str">
        <f t="shared" si="146"/>
        <v/>
      </c>
      <c r="O2359" s="36"/>
      <c r="P2359" s="39" t="str">
        <f t="shared" si="147"/>
        <v/>
      </c>
    </row>
    <row r="2360" spans="6:16" x14ac:dyDescent="0.25">
      <c r="F2360" s="36"/>
      <c r="G2360" s="39" t="str">
        <f t="shared" si="144"/>
        <v/>
      </c>
      <c r="I2360" s="36"/>
      <c r="J2360" s="39" t="str">
        <f t="shared" si="145"/>
        <v/>
      </c>
      <c r="L2360" s="36"/>
      <c r="M2360" s="39" t="str">
        <f t="shared" si="146"/>
        <v/>
      </c>
      <c r="O2360" s="36"/>
      <c r="P2360" s="39" t="str">
        <f t="shared" si="147"/>
        <v/>
      </c>
    </row>
    <row r="2361" spans="6:16" x14ac:dyDescent="0.25">
      <c r="F2361" s="36"/>
      <c r="G2361" s="39" t="str">
        <f t="shared" si="144"/>
        <v/>
      </c>
      <c r="I2361" s="36"/>
      <c r="J2361" s="39" t="str">
        <f t="shared" si="145"/>
        <v/>
      </c>
      <c r="L2361" s="36"/>
      <c r="M2361" s="39" t="str">
        <f t="shared" si="146"/>
        <v/>
      </c>
      <c r="O2361" s="36"/>
      <c r="P2361" s="39" t="str">
        <f t="shared" si="147"/>
        <v/>
      </c>
    </row>
    <row r="2362" spans="6:16" x14ac:dyDescent="0.25">
      <c r="F2362" s="36"/>
      <c r="G2362" s="39" t="str">
        <f t="shared" si="144"/>
        <v/>
      </c>
      <c r="I2362" s="36"/>
      <c r="J2362" s="39" t="str">
        <f t="shared" si="145"/>
        <v/>
      </c>
      <c r="L2362" s="36"/>
      <c r="M2362" s="39" t="str">
        <f t="shared" si="146"/>
        <v/>
      </c>
      <c r="O2362" s="36"/>
      <c r="P2362" s="39" t="str">
        <f t="shared" si="147"/>
        <v/>
      </c>
    </row>
    <row r="2363" spans="6:16" x14ac:dyDescent="0.25">
      <c r="F2363" s="36"/>
      <c r="G2363" s="39" t="str">
        <f t="shared" si="144"/>
        <v/>
      </c>
      <c r="I2363" s="36"/>
      <c r="J2363" s="39" t="str">
        <f t="shared" si="145"/>
        <v/>
      </c>
      <c r="L2363" s="36"/>
      <c r="M2363" s="39" t="str">
        <f t="shared" si="146"/>
        <v/>
      </c>
      <c r="O2363" s="36"/>
      <c r="P2363" s="39" t="str">
        <f t="shared" si="147"/>
        <v/>
      </c>
    </row>
    <row r="2364" spans="6:16" x14ac:dyDescent="0.25">
      <c r="F2364" s="36"/>
      <c r="G2364" s="39" t="str">
        <f t="shared" si="144"/>
        <v/>
      </c>
      <c r="I2364" s="36"/>
      <c r="J2364" s="39" t="str">
        <f t="shared" si="145"/>
        <v/>
      </c>
      <c r="L2364" s="36"/>
      <c r="M2364" s="39" t="str">
        <f t="shared" si="146"/>
        <v/>
      </c>
      <c r="O2364" s="36"/>
      <c r="P2364" s="39" t="str">
        <f t="shared" si="147"/>
        <v/>
      </c>
    </row>
    <row r="2365" spans="6:16" x14ac:dyDescent="0.25">
      <c r="F2365" s="36"/>
      <c r="G2365" s="39" t="str">
        <f t="shared" si="144"/>
        <v/>
      </c>
      <c r="I2365" s="36"/>
      <c r="J2365" s="39" t="str">
        <f t="shared" si="145"/>
        <v/>
      </c>
      <c r="L2365" s="36"/>
      <c r="M2365" s="39" t="str">
        <f t="shared" si="146"/>
        <v/>
      </c>
      <c r="O2365" s="36"/>
      <c r="P2365" s="39" t="str">
        <f t="shared" si="147"/>
        <v/>
      </c>
    </row>
    <row r="2366" spans="6:16" x14ac:dyDescent="0.25">
      <c r="F2366" s="36"/>
      <c r="G2366" s="39" t="str">
        <f t="shared" si="144"/>
        <v/>
      </c>
      <c r="I2366" s="36"/>
      <c r="J2366" s="39" t="str">
        <f t="shared" si="145"/>
        <v/>
      </c>
      <c r="L2366" s="36"/>
      <c r="M2366" s="39" t="str">
        <f t="shared" si="146"/>
        <v/>
      </c>
      <c r="O2366" s="36"/>
      <c r="P2366" s="39" t="str">
        <f t="shared" si="147"/>
        <v/>
      </c>
    </row>
    <row r="2367" spans="6:16" x14ac:dyDescent="0.25">
      <c r="F2367" s="36"/>
      <c r="G2367" s="39" t="str">
        <f t="shared" si="144"/>
        <v/>
      </c>
      <c r="I2367" s="36"/>
      <c r="J2367" s="39" t="str">
        <f t="shared" si="145"/>
        <v/>
      </c>
      <c r="L2367" s="36"/>
      <c r="M2367" s="39" t="str">
        <f t="shared" si="146"/>
        <v/>
      </c>
      <c r="O2367" s="36"/>
      <c r="P2367" s="39" t="str">
        <f t="shared" si="147"/>
        <v/>
      </c>
    </row>
    <row r="2368" spans="6:16" x14ac:dyDescent="0.25">
      <c r="F2368" s="36"/>
      <c r="G2368" s="39" t="str">
        <f t="shared" si="144"/>
        <v/>
      </c>
      <c r="I2368" s="36"/>
      <c r="J2368" s="39" t="str">
        <f t="shared" si="145"/>
        <v/>
      </c>
      <c r="L2368" s="36"/>
      <c r="M2368" s="39" t="str">
        <f t="shared" si="146"/>
        <v/>
      </c>
      <c r="O2368" s="36"/>
      <c r="P2368" s="39" t="str">
        <f t="shared" si="147"/>
        <v/>
      </c>
    </row>
    <row r="2369" spans="6:16" x14ac:dyDescent="0.25">
      <c r="F2369" s="36"/>
      <c r="G2369" s="39" t="str">
        <f t="shared" si="144"/>
        <v/>
      </c>
      <c r="I2369" s="36"/>
      <c r="J2369" s="39" t="str">
        <f t="shared" si="145"/>
        <v/>
      </c>
      <c r="L2369" s="36"/>
      <c r="M2369" s="39" t="str">
        <f t="shared" si="146"/>
        <v/>
      </c>
      <c r="O2369" s="36"/>
      <c r="P2369" s="39" t="str">
        <f t="shared" si="147"/>
        <v/>
      </c>
    </row>
    <row r="2370" spans="6:16" x14ac:dyDescent="0.25">
      <c r="F2370" s="36"/>
      <c r="G2370" s="39" t="str">
        <f t="shared" si="144"/>
        <v/>
      </c>
      <c r="I2370" s="36"/>
      <c r="J2370" s="39" t="str">
        <f t="shared" si="145"/>
        <v/>
      </c>
      <c r="L2370" s="36"/>
      <c r="M2370" s="39" t="str">
        <f t="shared" si="146"/>
        <v/>
      </c>
      <c r="O2370" s="36"/>
      <c r="P2370" s="39" t="str">
        <f t="shared" si="147"/>
        <v/>
      </c>
    </row>
    <row r="2371" spans="6:16" x14ac:dyDescent="0.25">
      <c r="F2371" s="36"/>
      <c r="G2371" s="39" t="str">
        <f t="shared" si="144"/>
        <v/>
      </c>
      <c r="I2371" s="36"/>
      <c r="J2371" s="39" t="str">
        <f t="shared" si="145"/>
        <v/>
      </c>
      <c r="L2371" s="36"/>
      <c r="M2371" s="39" t="str">
        <f t="shared" si="146"/>
        <v/>
      </c>
      <c r="O2371" s="36"/>
      <c r="P2371" s="39" t="str">
        <f t="shared" si="147"/>
        <v/>
      </c>
    </row>
    <row r="2372" spans="6:16" x14ac:dyDescent="0.25">
      <c r="F2372" s="36"/>
      <c r="G2372" s="39" t="str">
        <f t="shared" si="144"/>
        <v/>
      </c>
      <c r="I2372" s="36"/>
      <c r="J2372" s="39" t="str">
        <f t="shared" si="145"/>
        <v/>
      </c>
      <c r="L2372" s="36"/>
      <c r="M2372" s="39" t="str">
        <f t="shared" si="146"/>
        <v/>
      </c>
      <c r="O2372" s="36"/>
      <c r="P2372" s="39" t="str">
        <f t="shared" si="147"/>
        <v/>
      </c>
    </row>
    <row r="2373" spans="6:16" x14ac:dyDescent="0.25">
      <c r="F2373" s="36"/>
      <c r="G2373" s="39" t="str">
        <f t="shared" si="144"/>
        <v/>
      </c>
      <c r="I2373" s="36"/>
      <c r="J2373" s="39" t="str">
        <f t="shared" si="145"/>
        <v/>
      </c>
      <c r="L2373" s="36"/>
      <c r="M2373" s="39" t="str">
        <f t="shared" si="146"/>
        <v/>
      </c>
      <c r="O2373" s="36"/>
      <c r="P2373" s="39" t="str">
        <f t="shared" si="147"/>
        <v/>
      </c>
    </row>
    <row r="2374" spans="6:16" x14ac:dyDescent="0.25">
      <c r="F2374" s="36"/>
      <c r="G2374" s="39" t="str">
        <f t="shared" si="144"/>
        <v/>
      </c>
      <c r="I2374" s="36"/>
      <c r="J2374" s="39" t="str">
        <f t="shared" si="145"/>
        <v/>
      </c>
      <c r="L2374" s="36"/>
      <c r="M2374" s="39" t="str">
        <f t="shared" si="146"/>
        <v/>
      </c>
      <c r="O2374" s="36"/>
      <c r="P2374" s="39" t="str">
        <f t="shared" si="147"/>
        <v/>
      </c>
    </row>
    <row r="2375" spans="6:16" x14ac:dyDescent="0.25">
      <c r="F2375" s="36"/>
      <c r="G2375" s="39" t="str">
        <f t="shared" si="144"/>
        <v/>
      </c>
      <c r="I2375" s="36"/>
      <c r="J2375" s="39" t="str">
        <f t="shared" si="145"/>
        <v/>
      </c>
      <c r="L2375" s="36"/>
      <c r="M2375" s="39" t="str">
        <f t="shared" si="146"/>
        <v/>
      </c>
      <c r="O2375" s="36"/>
      <c r="P2375" s="39" t="str">
        <f t="shared" si="147"/>
        <v/>
      </c>
    </row>
    <row r="2376" spans="6:16" x14ac:dyDescent="0.25">
      <c r="F2376" s="36"/>
      <c r="G2376" s="39" t="str">
        <f t="shared" si="144"/>
        <v/>
      </c>
      <c r="I2376" s="36"/>
      <c r="J2376" s="39" t="str">
        <f t="shared" si="145"/>
        <v/>
      </c>
      <c r="L2376" s="36"/>
      <c r="M2376" s="39" t="str">
        <f t="shared" si="146"/>
        <v/>
      </c>
      <c r="O2376" s="36"/>
      <c r="P2376" s="39" t="str">
        <f t="shared" si="147"/>
        <v/>
      </c>
    </row>
    <row r="2377" spans="6:16" x14ac:dyDescent="0.25">
      <c r="F2377" s="36"/>
      <c r="G2377" s="39" t="str">
        <f t="shared" si="144"/>
        <v/>
      </c>
      <c r="I2377" s="36"/>
      <c r="J2377" s="39" t="str">
        <f t="shared" si="145"/>
        <v/>
      </c>
      <c r="L2377" s="36"/>
      <c r="M2377" s="39" t="str">
        <f t="shared" si="146"/>
        <v/>
      </c>
      <c r="O2377" s="36"/>
      <c r="P2377" s="39" t="str">
        <f t="shared" si="147"/>
        <v/>
      </c>
    </row>
    <row r="2378" spans="6:16" x14ac:dyDescent="0.25">
      <c r="F2378" s="36"/>
      <c r="G2378" s="39" t="str">
        <f t="shared" si="144"/>
        <v/>
      </c>
      <c r="I2378" s="36"/>
      <c r="J2378" s="39" t="str">
        <f t="shared" si="145"/>
        <v/>
      </c>
      <c r="L2378" s="36"/>
      <c r="M2378" s="39" t="str">
        <f t="shared" si="146"/>
        <v/>
      </c>
      <c r="O2378" s="36"/>
      <c r="P2378" s="39" t="str">
        <f t="shared" si="147"/>
        <v/>
      </c>
    </row>
    <row r="2379" spans="6:16" x14ac:dyDescent="0.25">
      <c r="F2379" s="36"/>
      <c r="G2379" s="39" t="str">
        <f t="shared" si="144"/>
        <v/>
      </c>
      <c r="I2379" s="36"/>
      <c r="J2379" s="39" t="str">
        <f t="shared" si="145"/>
        <v/>
      </c>
      <c r="L2379" s="36"/>
      <c r="M2379" s="39" t="str">
        <f t="shared" si="146"/>
        <v/>
      </c>
      <c r="O2379" s="36"/>
      <c r="P2379" s="39" t="str">
        <f t="shared" si="147"/>
        <v/>
      </c>
    </row>
    <row r="2380" spans="6:16" x14ac:dyDescent="0.25">
      <c r="F2380" s="36"/>
      <c r="G2380" s="39" t="str">
        <f t="shared" si="144"/>
        <v/>
      </c>
      <c r="I2380" s="36"/>
      <c r="J2380" s="39" t="str">
        <f t="shared" si="145"/>
        <v/>
      </c>
      <c r="L2380" s="36"/>
      <c r="M2380" s="39" t="str">
        <f t="shared" si="146"/>
        <v/>
      </c>
      <c r="O2380" s="36"/>
      <c r="P2380" s="39" t="str">
        <f t="shared" si="147"/>
        <v/>
      </c>
    </row>
    <row r="2381" spans="6:16" x14ac:dyDescent="0.25">
      <c r="F2381" s="36"/>
      <c r="G2381" s="39" t="str">
        <f t="shared" si="144"/>
        <v/>
      </c>
      <c r="I2381" s="36"/>
      <c r="J2381" s="39" t="str">
        <f t="shared" si="145"/>
        <v/>
      </c>
      <c r="L2381" s="36"/>
      <c r="M2381" s="39" t="str">
        <f t="shared" si="146"/>
        <v/>
      </c>
      <c r="O2381" s="36"/>
      <c r="P2381" s="39" t="str">
        <f t="shared" si="147"/>
        <v/>
      </c>
    </row>
    <row r="2382" spans="6:16" x14ac:dyDescent="0.25">
      <c r="F2382" s="36"/>
      <c r="G2382" s="39" t="str">
        <f t="shared" si="144"/>
        <v/>
      </c>
      <c r="I2382" s="36"/>
      <c r="J2382" s="39" t="str">
        <f t="shared" si="145"/>
        <v/>
      </c>
      <c r="L2382" s="36"/>
      <c r="M2382" s="39" t="str">
        <f t="shared" si="146"/>
        <v/>
      </c>
      <c r="O2382" s="36"/>
      <c r="P2382" s="39" t="str">
        <f t="shared" si="147"/>
        <v/>
      </c>
    </row>
    <row r="2383" spans="6:16" x14ac:dyDescent="0.25">
      <c r="F2383" s="36"/>
      <c r="G2383" s="39" t="str">
        <f t="shared" ref="G2383:G2446" si="148">IF(F2383="","",F2383*0.04)</f>
        <v/>
      </c>
      <c r="I2383" s="36"/>
      <c r="J2383" s="39" t="str">
        <f t="shared" ref="J2383:J2446" si="149">IF(I2383="","",I2383*0.04)</f>
        <v/>
      </c>
      <c r="L2383" s="36"/>
      <c r="M2383" s="39" t="str">
        <f t="shared" ref="M2383:M2446" si="150">IF(L2383="","",L2383*0.04)</f>
        <v/>
      </c>
      <c r="O2383" s="36"/>
      <c r="P2383" s="39" t="str">
        <f t="shared" ref="P2383:P2446" si="151">IF(O2383="","",O2383*0.04)</f>
        <v/>
      </c>
    </row>
    <row r="2384" spans="6:16" x14ac:dyDescent="0.25">
      <c r="F2384" s="36"/>
      <c r="G2384" s="39" t="str">
        <f t="shared" si="148"/>
        <v/>
      </c>
      <c r="I2384" s="36"/>
      <c r="J2384" s="39" t="str">
        <f t="shared" si="149"/>
        <v/>
      </c>
      <c r="L2384" s="36"/>
      <c r="M2384" s="39" t="str">
        <f t="shared" si="150"/>
        <v/>
      </c>
      <c r="O2384" s="36"/>
      <c r="P2384" s="39" t="str">
        <f t="shared" si="151"/>
        <v/>
      </c>
    </row>
    <row r="2385" spans="6:16" x14ac:dyDescent="0.25">
      <c r="F2385" s="36"/>
      <c r="G2385" s="39" t="str">
        <f t="shared" si="148"/>
        <v/>
      </c>
      <c r="I2385" s="36"/>
      <c r="J2385" s="39" t="str">
        <f t="shared" si="149"/>
        <v/>
      </c>
      <c r="L2385" s="36"/>
      <c r="M2385" s="39" t="str">
        <f t="shared" si="150"/>
        <v/>
      </c>
      <c r="O2385" s="36"/>
      <c r="P2385" s="39" t="str">
        <f t="shared" si="151"/>
        <v/>
      </c>
    </row>
    <row r="2386" spans="6:16" x14ac:dyDescent="0.25">
      <c r="F2386" s="36"/>
      <c r="G2386" s="39" t="str">
        <f t="shared" si="148"/>
        <v/>
      </c>
      <c r="I2386" s="36"/>
      <c r="J2386" s="39" t="str">
        <f t="shared" si="149"/>
        <v/>
      </c>
      <c r="L2386" s="36"/>
      <c r="M2386" s="39" t="str">
        <f t="shared" si="150"/>
        <v/>
      </c>
      <c r="O2386" s="36"/>
      <c r="P2386" s="39" t="str">
        <f t="shared" si="151"/>
        <v/>
      </c>
    </row>
    <row r="2387" spans="6:16" x14ac:dyDescent="0.25">
      <c r="F2387" s="36"/>
      <c r="G2387" s="39" t="str">
        <f t="shared" si="148"/>
        <v/>
      </c>
      <c r="I2387" s="36"/>
      <c r="J2387" s="39" t="str">
        <f t="shared" si="149"/>
        <v/>
      </c>
      <c r="L2387" s="36"/>
      <c r="M2387" s="39" t="str">
        <f t="shared" si="150"/>
        <v/>
      </c>
      <c r="O2387" s="36"/>
      <c r="P2387" s="39" t="str">
        <f t="shared" si="151"/>
        <v/>
      </c>
    </row>
    <row r="2388" spans="6:16" x14ac:dyDescent="0.25">
      <c r="F2388" s="36"/>
      <c r="G2388" s="39" t="str">
        <f t="shared" si="148"/>
        <v/>
      </c>
      <c r="I2388" s="36"/>
      <c r="J2388" s="39" t="str">
        <f t="shared" si="149"/>
        <v/>
      </c>
      <c r="L2388" s="36"/>
      <c r="M2388" s="39" t="str">
        <f t="shared" si="150"/>
        <v/>
      </c>
      <c r="O2388" s="36"/>
      <c r="P2388" s="39" t="str">
        <f t="shared" si="151"/>
        <v/>
      </c>
    </row>
    <row r="2389" spans="6:16" x14ac:dyDescent="0.25">
      <c r="F2389" s="36"/>
      <c r="G2389" s="39" t="str">
        <f t="shared" si="148"/>
        <v/>
      </c>
      <c r="I2389" s="36"/>
      <c r="J2389" s="39" t="str">
        <f t="shared" si="149"/>
        <v/>
      </c>
      <c r="L2389" s="36"/>
      <c r="M2389" s="39" t="str">
        <f t="shared" si="150"/>
        <v/>
      </c>
      <c r="O2389" s="36"/>
      <c r="P2389" s="39" t="str">
        <f t="shared" si="151"/>
        <v/>
      </c>
    </row>
    <row r="2390" spans="6:16" x14ac:dyDescent="0.25">
      <c r="F2390" s="36"/>
      <c r="G2390" s="39" t="str">
        <f t="shared" si="148"/>
        <v/>
      </c>
      <c r="I2390" s="36"/>
      <c r="J2390" s="39" t="str">
        <f t="shared" si="149"/>
        <v/>
      </c>
      <c r="L2390" s="36"/>
      <c r="M2390" s="39" t="str">
        <f t="shared" si="150"/>
        <v/>
      </c>
      <c r="O2390" s="36"/>
      <c r="P2390" s="39" t="str">
        <f t="shared" si="151"/>
        <v/>
      </c>
    </row>
    <row r="2391" spans="6:16" x14ac:dyDescent="0.25">
      <c r="F2391" s="36"/>
      <c r="G2391" s="39" t="str">
        <f t="shared" si="148"/>
        <v/>
      </c>
      <c r="I2391" s="36"/>
      <c r="J2391" s="39" t="str">
        <f t="shared" si="149"/>
        <v/>
      </c>
      <c r="L2391" s="36"/>
      <c r="M2391" s="39" t="str">
        <f t="shared" si="150"/>
        <v/>
      </c>
      <c r="O2391" s="36"/>
      <c r="P2391" s="39" t="str">
        <f t="shared" si="151"/>
        <v/>
      </c>
    </row>
    <row r="2392" spans="6:16" x14ac:dyDescent="0.25">
      <c r="F2392" s="36"/>
      <c r="G2392" s="39" t="str">
        <f t="shared" si="148"/>
        <v/>
      </c>
      <c r="I2392" s="36"/>
      <c r="J2392" s="39" t="str">
        <f t="shared" si="149"/>
        <v/>
      </c>
      <c r="L2392" s="36"/>
      <c r="M2392" s="39" t="str">
        <f t="shared" si="150"/>
        <v/>
      </c>
      <c r="O2392" s="36"/>
      <c r="P2392" s="39" t="str">
        <f t="shared" si="151"/>
        <v/>
      </c>
    </row>
    <row r="2393" spans="6:16" x14ac:dyDescent="0.25">
      <c r="F2393" s="36"/>
      <c r="G2393" s="39" t="str">
        <f t="shared" si="148"/>
        <v/>
      </c>
      <c r="I2393" s="36"/>
      <c r="J2393" s="39" t="str">
        <f t="shared" si="149"/>
        <v/>
      </c>
      <c r="L2393" s="36"/>
      <c r="M2393" s="39" t="str">
        <f t="shared" si="150"/>
        <v/>
      </c>
      <c r="O2393" s="36"/>
      <c r="P2393" s="39" t="str">
        <f t="shared" si="151"/>
        <v/>
      </c>
    </row>
    <row r="2394" spans="6:16" x14ac:dyDescent="0.25">
      <c r="F2394" s="36"/>
      <c r="G2394" s="39" t="str">
        <f t="shared" si="148"/>
        <v/>
      </c>
      <c r="I2394" s="36"/>
      <c r="J2394" s="39" t="str">
        <f t="shared" si="149"/>
        <v/>
      </c>
      <c r="L2394" s="36"/>
      <c r="M2394" s="39" t="str">
        <f t="shared" si="150"/>
        <v/>
      </c>
      <c r="O2394" s="36"/>
      <c r="P2394" s="39" t="str">
        <f t="shared" si="151"/>
        <v/>
      </c>
    </row>
    <row r="2395" spans="6:16" x14ac:dyDescent="0.25">
      <c r="F2395" s="36"/>
      <c r="G2395" s="39" t="str">
        <f t="shared" si="148"/>
        <v/>
      </c>
      <c r="I2395" s="36"/>
      <c r="J2395" s="39" t="str">
        <f t="shared" si="149"/>
        <v/>
      </c>
      <c r="L2395" s="36"/>
      <c r="M2395" s="39" t="str">
        <f t="shared" si="150"/>
        <v/>
      </c>
      <c r="O2395" s="36"/>
      <c r="P2395" s="39" t="str">
        <f t="shared" si="151"/>
        <v/>
      </c>
    </row>
    <row r="2396" spans="6:16" x14ac:dyDescent="0.25">
      <c r="F2396" s="36"/>
      <c r="G2396" s="39" t="str">
        <f t="shared" si="148"/>
        <v/>
      </c>
      <c r="I2396" s="36"/>
      <c r="J2396" s="39" t="str">
        <f t="shared" si="149"/>
        <v/>
      </c>
      <c r="L2396" s="36"/>
      <c r="M2396" s="39" t="str">
        <f t="shared" si="150"/>
        <v/>
      </c>
      <c r="O2396" s="36"/>
      <c r="P2396" s="39" t="str">
        <f t="shared" si="151"/>
        <v/>
      </c>
    </row>
    <row r="2397" spans="6:16" x14ac:dyDescent="0.25">
      <c r="F2397" s="36"/>
      <c r="G2397" s="39" t="str">
        <f t="shared" si="148"/>
        <v/>
      </c>
      <c r="I2397" s="36"/>
      <c r="J2397" s="39" t="str">
        <f t="shared" si="149"/>
        <v/>
      </c>
      <c r="L2397" s="36"/>
      <c r="M2397" s="39" t="str">
        <f t="shared" si="150"/>
        <v/>
      </c>
      <c r="O2397" s="36"/>
      <c r="P2397" s="39" t="str">
        <f t="shared" si="151"/>
        <v/>
      </c>
    </row>
    <row r="2398" spans="6:16" x14ac:dyDescent="0.25">
      <c r="F2398" s="36"/>
      <c r="G2398" s="39" t="str">
        <f t="shared" si="148"/>
        <v/>
      </c>
      <c r="I2398" s="36"/>
      <c r="J2398" s="39" t="str">
        <f t="shared" si="149"/>
        <v/>
      </c>
      <c r="L2398" s="36"/>
      <c r="M2398" s="39" t="str">
        <f t="shared" si="150"/>
        <v/>
      </c>
      <c r="O2398" s="36"/>
      <c r="P2398" s="39" t="str">
        <f t="shared" si="151"/>
        <v/>
      </c>
    </row>
    <row r="2399" spans="6:16" x14ac:dyDescent="0.25">
      <c r="F2399" s="36"/>
      <c r="G2399" s="39" t="str">
        <f t="shared" si="148"/>
        <v/>
      </c>
      <c r="I2399" s="36"/>
      <c r="J2399" s="39" t="str">
        <f t="shared" si="149"/>
        <v/>
      </c>
      <c r="L2399" s="36"/>
      <c r="M2399" s="39" t="str">
        <f t="shared" si="150"/>
        <v/>
      </c>
      <c r="O2399" s="36"/>
      <c r="P2399" s="39" t="str">
        <f t="shared" si="151"/>
        <v/>
      </c>
    </row>
    <row r="2400" spans="6:16" x14ac:dyDescent="0.25">
      <c r="F2400" s="36"/>
      <c r="G2400" s="39" t="str">
        <f t="shared" si="148"/>
        <v/>
      </c>
      <c r="I2400" s="36"/>
      <c r="J2400" s="39" t="str">
        <f t="shared" si="149"/>
        <v/>
      </c>
      <c r="L2400" s="36"/>
      <c r="M2400" s="39" t="str">
        <f t="shared" si="150"/>
        <v/>
      </c>
      <c r="O2400" s="36"/>
      <c r="P2400" s="39" t="str">
        <f t="shared" si="151"/>
        <v/>
      </c>
    </row>
    <row r="2401" spans="6:16" x14ac:dyDescent="0.25">
      <c r="F2401" s="36"/>
      <c r="G2401" s="39" t="str">
        <f t="shared" si="148"/>
        <v/>
      </c>
      <c r="I2401" s="36"/>
      <c r="J2401" s="39" t="str">
        <f t="shared" si="149"/>
        <v/>
      </c>
      <c r="L2401" s="36"/>
      <c r="M2401" s="39" t="str">
        <f t="shared" si="150"/>
        <v/>
      </c>
      <c r="O2401" s="36"/>
      <c r="P2401" s="39" t="str">
        <f t="shared" si="151"/>
        <v/>
      </c>
    </row>
    <row r="2402" spans="6:16" x14ac:dyDescent="0.25">
      <c r="F2402" s="36"/>
      <c r="G2402" s="39" t="str">
        <f t="shared" si="148"/>
        <v/>
      </c>
      <c r="I2402" s="36"/>
      <c r="J2402" s="39" t="str">
        <f t="shared" si="149"/>
        <v/>
      </c>
      <c r="L2402" s="36"/>
      <c r="M2402" s="39" t="str">
        <f t="shared" si="150"/>
        <v/>
      </c>
      <c r="O2402" s="36"/>
      <c r="P2402" s="39" t="str">
        <f t="shared" si="151"/>
        <v/>
      </c>
    </row>
    <row r="2403" spans="6:16" x14ac:dyDescent="0.25">
      <c r="F2403" s="36"/>
      <c r="G2403" s="39" t="str">
        <f t="shared" si="148"/>
        <v/>
      </c>
      <c r="I2403" s="36"/>
      <c r="J2403" s="39" t="str">
        <f t="shared" si="149"/>
        <v/>
      </c>
      <c r="L2403" s="36"/>
      <c r="M2403" s="39" t="str">
        <f t="shared" si="150"/>
        <v/>
      </c>
      <c r="O2403" s="36"/>
      <c r="P2403" s="39" t="str">
        <f t="shared" si="151"/>
        <v/>
      </c>
    </row>
    <row r="2404" spans="6:16" x14ac:dyDescent="0.25">
      <c r="F2404" s="36"/>
      <c r="G2404" s="39" t="str">
        <f t="shared" si="148"/>
        <v/>
      </c>
      <c r="I2404" s="36"/>
      <c r="J2404" s="39" t="str">
        <f t="shared" si="149"/>
        <v/>
      </c>
      <c r="L2404" s="36"/>
      <c r="M2404" s="39" t="str">
        <f t="shared" si="150"/>
        <v/>
      </c>
      <c r="O2404" s="36"/>
      <c r="P2404" s="39" t="str">
        <f t="shared" si="151"/>
        <v/>
      </c>
    </row>
    <row r="2405" spans="6:16" x14ac:dyDescent="0.25">
      <c r="F2405" s="36"/>
      <c r="G2405" s="39" t="str">
        <f t="shared" si="148"/>
        <v/>
      </c>
      <c r="I2405" s="36"/>
      <c r="J2405" s="39" t="str">
        <f t="shared" si="149"/>
        <v/>
      </c>
      <c r="L2405" s="36"/>
      <c r="M2405" s="39" t="str">
        <f t="shared" si="150"/>
        <v/>
      </c>
      <c r="O2405" s="36"/>
      <c r="P2405" s="39" t="str">
        <f t="shared" si="151"/>
        <v/>
      </c>
    </row>
    <row r="2406" spans="6:16" x14ac:dyDescent="0.25">
      <c r="F2406" s="36"/>
      <c r="G2406" s="39" t="str">
        <f t="shared" si="148"/>
        <v/>
      </c>
      <c r="I2406" s="36"/>
      <c r="J2406" s="39" t="str">
        <f t="shared" si="149"/>
        <v/>
      </c>
      <c r="L2406" s="36"/>
      <c r="M2406" s="39" t="str">
        <f t="shared" si="150"/>
        <v/>
      </c>
      <c r="O2406" s="36"/>
      <c r="P2406" s="39" t="str">
        <f t="shared" si="151"/>
        <v/>
      </c>
    </row>
    <row r="2407" spans="6:16" x14ac:dyDescent="0.25">
      <c r="F2407" s="36"/>
      <c r="G2407" s="39" t="str">
        <f t="shared" si="148"/>
        <v/>
      </c>
      <c r="I2407" s="36"/>
      <c r="J2407" s="39" t="str">
        <f t="shared" si="149"/>
        <v/>
      </c>
      <c r="L2407" s="36"/>
      <c r="M2407" s="39" t="str">
        <f t="shared" si="150"/>
        <v/>
      </c>
      <c r="O2407" s="36"/>
      <c r="P2407" s="39" t="str">
        <f t="shared" si="151"/>
        <v/>
      </c>
    </row>
    <row r="2408" spans="6:16" x14ac:dyDescent="0.25">
      <c r="F2408" s="36"/>
      <c r="G2408" s="39" t="str">
        <f t="shared" si="148"/>
        <v/>
      </c>
      <c r="I2408" s="36"/>
      <c r="J2408" s="39" t="str">
        <f t="shared" si="149"/>
        <v/>
      </c>
      <c r="L2408" s="36"/>
      <c r="M2408" s="39" t="str">
        <f t="shared" si="150"/>
        <v/>
      </c>
      <c r="O2408" s="36"/>
      <c r="P2408" s="39" t="str">
        <f t="shared" si="151"/>
        <v/>
      </c>
    </row>
    <row r="2409" spans="6:16" x14ac:dyDescent="0.25">
      <c r="F2409" s="36"/>
      <c r="G2409" s="39" t="str">
        <f t="shared" si="148"/>
        <v/>
      </c>
      <c r="I2409" s="36"/>
      <c r="J2409" s="39" t="str">
        <f t="shared" si="149"/>
        <v/>
      </c>
      <c r="L2409" s="36"/>
      <c r="M2409" s="39" t="str">
        <f t="shared" si="150"/>
        <v/>
      </c>
      <c r="O2409" s="36"/>
      <c r="P2409" s="39" t="str">
        <f t="shared" si="151"/>
        <v/>
      </c>
    </row>
    <row r="2410" spans="6:16" x14ac:dyDescent="0.25">
      <c r="F2410" s="36"/>
      <c r="G2410" s="39" t="str">
        <f t="shared" si="148"/>
        <v/>
      </c>
      <c r="I2410" s="36"/>
      <c r="J2410" s="39" t="str">
        <f t="shared" si="149"/>
        <v/>
      </c>
      <c r="L2410" s="36"/>
      <c r="M2410" s="39" t="str">
        <f t="shared" si="150"/>
        <v/>
      </c>
      <c r="O2410" s="36"/>
      <c r="P2410" s="39" t="str">
        <f t="shared" si="151"/>
        <v/>
      </c>
    </row>
    <row r="2411" spans="6:16" x14ac:dyDescent="0.25">
      <c r="F2411" s="36"/>
      <c r="G2411" s="39" t="str">
        <f t="shared" si="148"/>
        <v/>
      </c>
      <c r="I2411" s="36"/>
      <c r="J2411" s="39" t="str">
        <f t="shared" si="149"/>
        <v/>
      </c>
      <c r="L2411" s="36"/>
      <c r="M2411" s="39" t="str">
        <f t="shared" si="150"/>
        <v/>
      </c>
      <c r="O2411" s="36"/>
      <c r="P2411" s="39" t="str">
        <f t="shared" si="151"/>
        <v/>
      </c>
    </row>
    <row r="2412" spans="6:16" x14ac:dyDescent="0.25">
      <c r="F2412" s="36"/>
      <c r="G2412" s="39" t="str">
        <f t="shared" si="148"/>
        <v/>
      </c>
      <c r="I2412" s="36"/>
      <c r="J2412" s="39" t="str">
        <f t="shared" si="149"/>
        <v/>
      </c>
      <c r="L2412" s="36"/>
      <c r="M2412" s="39" t="str">
        <f t="shared" si="150"/>
        <v/>
      </c>
      <c r="O2412" s="36"/>
      <c r="P2412" s="39" t="str">
        <f t="shared" si="151"/>
        <v/>
      </c>
    </row>
    <row r="2413" spans="6:16" x14ac:dyDescent="0.25">
      <c r="F2413" s="36"/>
      <c r="G2413" s="39" t="str">
        <f t="shared" si="148"/>
        <v/>
      </c>
      <c r="I2413" s="36"/>
      <c r="J2413" s="39" t="str">
        <f t="shared" si="149"/>
        <v/>
      </c>
      <c r="L2413" s="36"/>
      <c r="M2413" s="39" t="str">
        <f t="shared" si="150"/>
        <v/>
      </c>
      <c r="O2413" s="36"/>
      <c r="P2413" s="39" t="str">
        <f t="shared" si="151"/>
        <v/>
      </c>
    </row>
    <row r="2414" spans="6:16" x14ac:dyDescent="0.25">
      <c r="F2414" s="36"/>
      <c r="G2414" s="39" t="str">
        <f t="shared" si="148"/>
        <v/>
      </c>
      <c r="I2414" s="36"/>
      <c r="J2414" s="39" t="str">
        <f t="shared" si="149"/>
        <v/>
      </c>
      <c r="L2414" s="36"/>
      <c r="M2414" s="39" t="str">
        <f t="shared" si="150"/>
        <v/>
      </c>
      <c r="O2414" s="36"/>
      <c r="P2414" s="39" t="str">
        <f t="shared" si="151"/>
        <v/>
      </c>
    </row>
    <row r="2415" spans="6:16" x14ac:dyDescent="0.25">
      <c r="F2415" s="36"/>
      <c r="G2415" s="39" t="str">
        <f t="shared" si="148"/>
        <v/>
      </c>
      <c r="I2415" s="36"/>
      <c r="J2415" s="39" t="str">
        <f t="shared" si="149"/>
        <v/>
      </c>
      <c r="L2415" s="36"/>
      <c r="M2415" s="39" t="str">
        <f t="shared" si="150"/>
        <v/>
      </c>
      <c r="O2415" s="36"/>
      <c r="P2415" s="39" t="str">
        <f t="shared" si="151"/>
        <v/>
      </c>
    </row>
    <row r="2416" spans="6:16" x14ac:dyDescent="0.25">
      <c r="F2416" s="36"/>
      <c r="G2416" s="39" t="str">
        <f t="shared" si="148"/>
        <v/>
      </c>
      <c r="I2416" s="36"/>
      <c r="J2416" s="39" t="str">
        <f t="shared" si="149"/>
        <v/>
      </c>
      <c r="L2416" s="36"/>
      <c r="M2416" s="39" t="str">
        <f t="shared" si="150"/>
        <v/>
      </c>
      <c r="O2416" s="36"/>
      <c r="P2416" s="39" t="str">
        <f t="shared" si="151"/>
        <v/>
      </c>
    </row>
    <row r="2417" spans="6:16" x14ac:dyDescent="0.25">
      <c r="F2417" s="36"/>
      <c r="G2417" s="39" t="str">
        <f t="shared" si="148"/>
        <v/>
      </c>
      <c r="I2417" s="36"/>
      <c r="J2417" s="39" t="str">
        <f t="shared" si="149"/>
        <v/>
      </c>
      <c r="L2417" s="36"/>
      <c r="M2417" s="39" t="str">
        <f t="shared" si="150"/>
        <v/>
      </c>
      <c r="O2417" s="36"/>
      <c r="P2417" s="39" t="str">
        <f t="shared" si="151"/>
        <v/>
      </c>
    </row>
    <row r="2418" spans="6:16" x14ac:dyDescent="0.25">
      <c r="F2418" s="36"/>
      <c r="G2418" s="39" t="str">
        <f t="shared" si="148"/>
        <v/>
      </c>
      <c r="I2418" s="36"/>
      <c r="J2418" s="39" t="str">
        <f t="shared" si="149"/>
        <v/>
      </c>
      <c r="L2418" s="36"/>
      <c r="M2418" s="39" t="str">
        <f t="shared" si="150"/>
        <v/>
      </c>
      <c r="O2418" s="36"/>
      <c r="P2418" s="39" t="str">
        <f t="shared" si="151"/>
        <v/>
      </c>
    </row>
    <row r="2419" spans="6:16" x14ac:dyDescent="0.25">
      <c r="F2419" s="36"/>
      <c r="G2419" s="39" t="str">
        <f t="shared" si="148"/>
        <v/>
      </c>
      <c r="I2419" s="36"/>
      <c r="J2419" s="39" t="str">
        <f t="shared" si="149"/>
        <v/>
      </c>
      <c r="L2419" s="36"/>
      <c r="M2419" s="39" t="str">
        <f t="shared" si="150"/>
        <v/>
      </c>
      <c r="O2419" s="36"/>
      <c r="P2419" s="39" t="str">
        <f t="shared" si="151"/>
        <v/>
      </c>
    </row>
    <row r="2420" spans="6:16" x14ac:dyDescent="0.25">
      <c r="F2420" s="36"/>
      <c r="G2420" s="39" t="str">
        <f t="shared" si="148"/>
        <v/>
      </c>
      <c r="I2420" s="36"/>
      <c r="J2420" s="39" t="str">
        <f t="shared" si="149"/>
        <v/>
      </c>
      <c r="L2420" s="36"/>
      <c r="M2420" s="39" t="str">
        <f t="shared" si="150"/>
        <v/>
      </c>
      <c r="O2420" s="36"/>
      <c r="P2420" s="39" t="str">
        <f t="shared" si="151"/>
        <v/>
      </c>
    </row>
    <row r="2421" spans="6:16" x14ac:dyDescent="0.25">
      <c r="F2421" s="36"/>
      <c r="G2421" s="39" t="str">
        <f t="shared" si="148"/>
        <v/>
      </c>
      <c r="I2421" s="36"/>
      <c r="J2421" s="39" t="str">
        <f t="shared" si="149"/>
        <v/>
      </c>
      <c r="L2421" s="36"/>
      <c r="M2421" s="39" t="str">
        <f t="shared" si="150"/>
        <v/>
      </c>
      <c r="O2421" s="36"/>
      <c r="P2421" s="39" t="str">
        <f t="shared" si="151"/>
        <v/>
      </c>
    </row>
    <row r="2422" spans="6:16" x14ac:dyDescent="0.25">
      <c r="F2422" s="36"/>
      <c r="G2422" s="39" t="str">
        <f t="shared" si="148"/>
        <v/>
      </c>
      <c r="I2422" s="36"/>
      <c r="J2422" s="39" t="str">
        <f t="shared" si="149"/>
        <v/>
      </c>
      <c r="L2422" s="36"/>
      <c r="M2422" s="39" t="str">
        <f t="shared" si="150"/>
        <v/>
      </c>
      <c r="O2422" s="36"/>
      <c r="P2422" s="39" t="str">
        <f t="shared" si="151"/>
        <v/>
      </c>
    </row>
    <row r="2423" spans="6:16" x14ac:dyDescent="0.25">
      <c r="F2423" s="36"/>
      <c r="G2423" s="39" t="str">
        <f t="shared" si="148"/>
        <v/>
      </c>
      <c r="I2423" s="36"/>
      <c r="J2423" s="39" t="str">
        <f t="shared" si="149"/>
        <v/>
      </c>
      <c r="L2423" s="36"/>
      <c r="M2423" s="39" t="str">
        <f t="shared" si="150"/>
        <v/>
      </c>
      <c r="O2423" s="36"/>
      <c r="P2423" s="39" t="str">
        <f t="shared" si="151"/>
        <v/>
      </c>
    </row>
    <row r="2424" spans="6:16" x14ac:dyDescent="0.25">
      <c r="F2424" s="36"/>
      <c r="G2424" s="39" t="str">
        <f t="shared" si="148"/>
        <v/>
      </c>
      <c r="I2424" s="36"/>
      <c r="J2424" s="39" t="str">
        <f t="shared" si="149"/>
        <v/>
      </c>
      <c r="L2424" s="36"/>
      <c r="M2424" s="39" t="str">
        <f t="shared" si="150"/>
        <v/>
      </c>
      <c r="O2424" s="36"/>
      <c r="P2424" s="39" t="str">
        <f t="shared" si="151"/>
        <v/>
      </c>
    </row>
    <row r="2425" spans="6:16" x14ac:dyDescent="0.25">
      <c r="F2425" s="36"/>
      <c r="G2425" s="39" t="str">
        <f t="shared" si="148"/>
        <v/>
      </c>
      <c r="I2425" s="36"/>
      <c r="J2425" s="39" t="str">
        <f t="shared" si="149"/>
        <v/>
      </c>
      <c r="L2425" s="36"/>
      <c r="M2425" s="39" t="str">
        <f t="shared" si="150"/>
        <v/>
      </c>
      <c r="O2425" s="36"/>
      <c r="P2425" s="39" t="str">
        <f t="shared" si="151"/>
        <v/>
      </c>
    </row>
    <row r="2426" spans="6:16" x14ac:dyDescent="0.25">
      <c r="F2426" s="36"/>
      <c r="G2426" s="39" t="str">
        <f t="shared" si="148"/>
        <v/>
      </c>
      <c r="I2426" s="36"/>
      <c r="J2426" s="39" t="str">
        <f t="shared" si="149"/>
        <v/>
      </c>
      <c r="L2426" s="36"/>
      <c r="M2426" s="39" t="str">
        <f t="shared" si="150"/>
        <v/>
      </c>
      <c r="O2426" s="36"/>
      <c r="P2426" s="39" t="str">
        <f t="shared" si="151"/>
        <v/>
      </c>
    </row>
    <row r="2427" spans="6:16" x14ac:dyDescent="0.25">
      <c r="F2427" s="36"/>
      <c r="G2427" s="39" t="str">
        <f t="shared" si="148"/>
        <v/>
      </c>
      <c r="I2427" s="36"/>
      <c r="J2427" s="39" t="str">
        <f t="shared" si="149"/>
        <v/>
      </c>
      <c r="L2427" s="36"/>
      <c r="M2427" s="39" t="str">
        <f t="shared" si="150"/>
        <v/>
      </c>
      <c r="O2427" s="36"/>
      <c r="P2427" s="39" t="str">
        <f t="shared" si="151"/>
        <v/>
      </c>
    </row>
    <row r="2428" spans="6:16" x14ac:dyDescent="0.25">
      <c r="F2428" s="36"/>
      <c r="G2428" s="39" t="str">
        <f t="shared" si="148"/>
        <v/>
      </c>
      <c r="I2428" s="36"/>
      <c r="J2428" s="39" t="str">
        <f t="shared" si="149"/>
        <v/>
      </c>
      <c r="L2428" s="36"/>
      <c r="M2428" s="39" t="str">
        <f t="shared" si="150"/>
        <v/>
      </c>
      <c r="O2428" s="36"/>
      <c r="P2428" s="39" t="str">
        <f t="shared" si="151"/>
        <v/>
      </c>
    </row>
    <row r="2429" spans="6:16" x14ac:dyDescent="0.25">
      <c r="F2429" s="36"/>
      <c r="G2429" s="39" t="str">
        <f t="shared" si="148"/>
        <v/>
      </c>
      <c r="I2429" s="36"/>
      <c r="J2429" s="39" t="str">
        <f t="shared" si="149"/>
        <v/>
      </c>
      <c r="L2429" s="36"/>
      <c r="M2429" s="39" t="str">
        <f t="shared" si="150"/>
        <v/>
      </c>
      <c r="O2429" s="36"/>
      <c r="P2429" s="39" t="str">
        <f t="shared" si="151"/>
        <v/>
      </c>
    </row>
    <row r="2430" spans="6:16" x14ac:dyDescent="0.25">
      <c r="F2430" s="36"/>
      <c r="G2430" s="39" t="str">
        <f t="shared" si="148"/>
        <v/>
      </c>
      <c r="I2430" s="36"/>
      <c r="J2430" s="39" t="str">
        <f t="shared" si="149"/>
        <v/>
      </c>
      <c r="L2430" s="36"/>
      <c r="M2430" s="39" t="str">
        <f t="shared" si="150"/>
        <v/>
      </c>
      <c r="O2430" s="36"/>
      <c r="P2430" s="39" t="str">
        <f t="shared" si="151"/>
        <v/>
      </c>
    </row>
    <row r="2431" spans="6:16" x14ac:dyDescent="0.25">
      <c r="F2431" s="36"/>
      <c r="G2431" s="39" t="str">
        <f t="shared" si="148"/>
        <v/>
      </c>
      <c r="I2431" s="36"/>
      <c r="J2431" s="39" t="str">
        <f t="shared" si="149"/>
        <v/>
      </c>
      <c r="L2431" s="36"/>
      <c r="M2431" s="39" t="str">
        <f t="shared" si="150"/>
        <v/>
      </c>
      <c r="O2431" s="36"/>
      <c r="P2431" s="39" t="str">
        <f t="shared" si="151"/>
        <v/>
      </c>
    </row>
    <row r="2432" spans="6:16" x14ac:dyDescent="0.25">
      <c r="F2432" s="36"/>
      <c r="G2432" s="39" t="str">
        <f t="shared" si="148"/>
        <v/>
      </c>
      <c r="I2432" s="36"/>
      <c r="J2432" s="39" t="str">
        <f t="shared" si="149"/>
        <v/>
      </c>
      <c r="L2432" s="36"/>
      <c r="M2432" s="39" t="str">
        <f t="shared" si="150"/>
        <v/>
      </c>
      <c r="O2432" s="36"/>
      <c r="P2432" s="39" t="str">
        <f t="shared" si="151"/>
        <v/>
      </c>
    </row>
    <row r="2433" spans="6:16" x14ac:dyDescent="0.25">
      <c r="F2433" s="36"/>
      <c r="G2433" s="39" t="str">
        <f t="shared" si="148"/>
        <v/>
      </c>
      <c r="I2433" s="36"/>
      <c r="J2433" s="39" t="str">
        <f t="shared" si="149"/>
        <v/>
      </c>
      <c r="L2433" s="36"/>
      <c r="M2433" s="39" t="str">
        <f t="shared" si="150"/>
        <v/>
      </c>
      <c r="O2433" s="36"/>
      <c r="P2433" s="39" t="str">
        <f t="shared" si="151"/>
        <v/>
      </c>
    </row>
    <row r="2434" spans="6:16" x14ac:dyDescent="0.25">
      <c r="F2434" s="36"/>
      <c r="G2434" s="39" t="str">
        <f t="shared" si="148"/>
        <v/>
      </c>
      <c r="I2434" s="36"/>
      <c r="J2434" s="39" t="str">
        <f t="shared" si="149"/>
        <v/>
      </c>
      <c r="L2434" s="36"/>
      <c r="M2434" s="39" t="str">
        <f t="shared" si="150"/>
        <v/>
      </c>
      <c r="O2434" s="36"/>
      <c r="P2434" s="39" t="str">
        <f t="shared" si="151"/>
        <v/>
      </c>
    </row>
    <row r="2435" spans="6:16" x14ac:dyDescent="0.25">
      <c r="F2435" s="36"/>
      <c r="G2435" s="39" t="str">
        <f t="shared" si="148"/>
        <v/>
      </c>
      <c r="I2435" s="36"/>
      <c r="J2435" s="39" t="str">
        <f t="shared" si="149"/>
        <v/>
      </c>
      <c r="L2435" s="36"/>
      <c r="M2435" s="39" t="str">
        <f t="shared" si="150"/>
        <v/>
      </c>
      <c r="O2435" s="36"/>
      <c r="P2435" s="39" t="str">
        <f t="shared" si="151"/>
        <v/>
      </c>
    </row>
    <row r="2436" spans="6:16" x14ac:dyDescent="0.25">
      <c r="F2436" s="36"/>
      <c r="G2436" s="39" t="str">
        <f t="shared" si="148"/>
        <v/>
      </c>
      <c r="I2436" s="36"/>
      <c r="J2436" s="39" t="str">
        <f t="shared" si="149"/>
        <v/>
      </c>
      <c r="L2436" s="36"/>
      <c r="M2436" s="39" t="str">
        <f t="shared" si="150"/>
        <v/>
      </c>
      <c r="O2436" s="36"/>
      <c r="P2436" s="39" t="str">
        <f t="shared" si="151"/>
        <v/>
      </c>
    </row>
    <row r="2437" spans="6:16" x14ac:dyDescent="0.25">
      <c r="F2437" s="36"/>
      <c r="G2437" s="39" t="str">
        <f t="shared" si="148"/>
        <v/>
      </c>
      <c r="I2437" s="36"/>
      <c r="J2437" s="39" t="str">
        <f t="shared" si="149"/>
        <v/>
      </c>
      <c r="L2437" s="36"/>
      <c r="M2437" s="39" t="str">
        <f t="shared" si="150"/>
        <v/>
      </c>
      <c r="O2437" s="36"/>
      <c r="P2437" s="39" t="str">
        <f t="shared" si="151"/>
        <v/>
      </c>
    </row>
    <row r="2438" spans="6:16" x14ac:dyDescent="0.25">
      <c r="F2438" s="36"/>
      <c r="G2438" s="39" t="str">
        <f t="shared" si="148"/>
        <v/>
      </c>
      <c r="I2438" s="36"/>
      <c r="J2438" s="39" t="str">
        <f t="shared" si="149"/>
        <v/>
      </c>
      <c r="L2438" s="36"/>
      <c r="M2438" s="39" t="str">
        <f t="shared" si="150"/>
        <v/>
      </c>
      <c r="O2438" s="36"/>
      <c r="P2438" s="39" t="str">
        <f t="shared" si="151"/>
        <v/>
      </c>
    </row>
    <row r="2439" spans="6:16" x14ac:dyDescent="0.25">
      <c r="F2439" s="36"/>
      <c r="G2439" s="39" t="str">
        <f t="shared" si="148"/>
        <v/>
      </c>
      <c r="I2439" s="36"/>
      <c r="J2439" s="39" t="str">
        <f t="shared" si="149"/>
        <v/>
      </c>
      <c r="L2439" s="36"/>
      <c r="M2439" s="39" t="str">
        <f t="shared" si="150"/>
        <v/>
      </c>
      <c r="O2439" s="36"/>
      <c r="P2439" s="39" t="str">
        <f t="shared" si="151"/>
        <v/>
      </c>
    </row>
    <row r="2440" spans="6:16" x14ac:dyDescent="0.25">
      <c r="F2440" s="36"/>
      <c r="G2440" s="39" t="str">
        <f t="shared" si="148"/>
        <v/>
      </c>
      <c r="I2440" s="36"/>
      <c r="J2440" s="39" t="str">
        <f t="shared" si="149"/>
        <v/>
      </c>
      <c r="L2440" s="36"/>
      <c r="M2440" s="39" t="str">
        <f t="shared" si="150"/>
        <v/>
      </c>
      <c r="O2440" s="36"/>
      <c r="P2440" s="39" t="str">
        <f t="shared" si="151"/>
        <v/>
      </c>
    </row>
    <row r="2441" spans="6:16" x14ac:dyDescent="0.25">
      <c r="F2441" s="36"/>
      <c r="G2441" s="39" t="str">
        <f t="shared" si="148"/>
        <v/>
      </c>
      <c r="I2441" s="36"/>
      <c r="J2441" s="39" t="str">
        <f t="shared" si="149"/>
        <v/>
      </c>
      <c r="L2441" s="36"/>
      <c r="M2441" s="39" t="str">
        <f t="shared" si="150"/>
        <v/>
      </c>
      <c r="O2441" s="36"/>
      <c r="P2441" s="39" t="str">
        <f t="shared" si="151"/>
        <v/>
      </c>
    </row>
    <row r="2442" spans="6:16" x14ac:dyDescent="0.25">
      <c r="F2442" s="36"/>
      <c r="G2442" s="39" t="str">
        <f t="shared" si="148"/>
        <v/>
      </c>
      <c r="I2442" s="36"/>
      <c r="J2442" s="39" t="str">
        <f t="shared" si="149"/>
        <v/>
      </c>
      <c r="L2442" s="36"/>
      <c r="M2442" s="39" t="str">
        <f t="shared" si="150"/>
        <v/>
      </c>
      <c r="O2442" s="36"/>
      <c r="P2442" s="39" t="str">
        <f t="shared" si="151"/>
        <v/>
      </c>
    </row>
    <row r="2443" spans="6:16" x14ac:dyDescent="0.25">
      <c r="F2443" s="36"/>
      <c r="G2443" s="39" t="str">
        <f t="shared" si="148"/>
        <v/>
      </c>
      <c r="I2443" s="36"/>
      <c r="J2443" s="39" t="str">
        <f t="shared" si="149"/>
        <v/>
      </c>
      <c r="L2443" s="36"/>
      <c r="M2443" s="39" t="str">
        <f t="shared" si="150"/>
        <v/>
      </c>
      <c r="O2443" s="36"/>
      <c r="P2443" s="39" t="str">
        <f t="shared" si="151"/>
        <v/>
      </c>
    </row>
    <row r="2444" spans="6:16" x14ac:dyDescent="0.25">
      <c r="F2444" s="36"/>
      <c r="G2444" s="39" t="str">
        <f t="shared" si="148"/>
        <v/>
      </c>
      <c r="I2444" s="36"/>
      <c r="J2444" s="39" t="str">
        <f t="shared" si="149"/>
        <v/>
      </c>
      <c r="L2444" s="36"/>
      <c r="M2444" s="39" t="str">
        <f t="shared" si="150"/>
        <v/>
      </c>
      <c r="O2444" s="36"/>
      <c r="P2444" s="39" t="str">
        <f t="shared" si="151"/>
        <v/>
      </c>
    </row>
    <row r="2445" spans="6:16" x14ac:dyDescent="0.25">
      <c r="F2445" s="36"/>
      <c r="G2445" s="39" t="str">
        <f t="shared" si="148"/>
        <v/>
      </c>
      <c r="I2445" s="36"/>
      <c r="J2445" s="39" t="str">
        <f t="shared" si="149"/>
        <v/>
      </c>
      <c r="L2445" s="36"/>
      <c r="M2445" s="39" t="str">
        <f t="shared" si="150"/>
        <v/>
      </c>
      <c r="O2445" s="36"/>
      <c r="P2445" s="39" t="str">
        <f t="shared" si="151"/>
        <v/>
      </c>
    </row>
    <row r="2446" spans="6:16" x14ac:dyDescent="0.25">
      <c r="F2446" s="36"/>
      <c r="G2446" s="39" t="str">
        <f t="shared" si="148"/>
        <v/>
      </c>
      <c r="I2446" s="36"/>
      <c r="J2446" s="39" t="str">
        <f t="shared" si="149"/>
        <v/>
      </c>
      <c r="L2446" s="36"/>
      <c r="M2446" s="39" t="str">
        <f t="shared" si="150"/>
        <v/>
      </c>
      <c r="O2446" s="36"/>
      <c r="P2446" s="39" t="str">
        <f t="shared" si="151"/>
        <v/>
      </c>
    </row>
    <row r="2447" spans="6:16" x14ac:dyDescent="0.25">
      <c r="F2447" s="36"/>
      <c r="G2447" s="39" t="str">
        <f t="shared" ref="G2447:G2510" si="152">IF(F2447="","",F2447*0.04)</f>
        <v/>
      </c>
      <c r="I2447" s="36"/>
      <c r="J2447" s="39" t="str">
        <f t="shared" ref="J2447:J2510" si="153">IF(I2447="","",I2447*0.04)</f>
        <v/>
      </c>
      <c r="L2447" s="36"/>
      <c r="M2447" s="39" t="str">
        <f t="shared" ref="M2447:M2510" si="154">IF(L2447="","",L2447*0.04)</f>
        <v/>
      </c>
      <c r="O2447" s="36"/>
      <c r="P2447" s="39" t="str">
        <f t="shared" ref="P2447:P2510" si="155">IF(O2447="","",O2447*0.04)</f>
        <v/>
      </c>
    </row>
    <row r="2448" spans="6:16" x14ac:dyDescent="0.25">
      <c r="F2448" s="36"/>
      <c r="G2448" s="39" t="str">
        <f t="shared" si="152"/>
        <v/>
      </c>
      <c r="I2448" s="36"/>
      <c r="J2448" s="39" t="str">
        <f t="shared" si="153"/>
        <v/>
      </c>
      <c r="L2448" s="36"/>
      <c r="M2448" s="39" t="str">
        <f t="shared" si="154"/>
        <v/>
      </c>
      <c r="O2448" s="36"/>
      <c r="P2448" s="39" t="str">
        <f t="shared" si="155"/>
        <v/>
      </c>
    </row>
    <row r="2449" spans="6:16" x14ac:dyDescent="0.25">
      <c r="F2449" s="36"/>
      <c r="G2449" s="39" t="str">
        <f t="shared" si="152"/>
        <v/>
      </c>
      <c r="I2449" s="36"/>
      <c r="J2449" s="39" t="str">
        <f t="shared" si="153"/>
        <v/>
      </c>
      <c r="L2449" s="36"/>
      <c r="M2449" s="39" t="str">
        <f t="shared" si="154"/>
        <v/>
      </c>
      <c r="O2449" s="36"/>
      <c r="P2449" s="39" t="str">
        <f t="shared" si="155"/>
        <v/>
      </c>
    </row>
    <row r="2450" spans="6:16" x14ac:dyDescent="0.25">
      <c r="F2450" s="36"/>
      <c r="G2450" s="39" t="str">
        <f t="shared" si="152"/>
        <v/>
      </c>
      <c r="I2450" s="36"/>
      <c r="J2450" s="39" t="str">
        <f t="shared" si="153"/>
        <v/>
      </c>
      <c r="L2450" s="36"/>
      <c r="M2450" s="39" t="str">
        <f t="shared" si="154"/>
        <v/>
      </c>
      <c r="O2450" s="36"/>
      <c r="P2450" s="39" t="str">
        <f t="shared" si="155"/>
        <v/>
      </c>
    </row>
    <row r="2451" spans="6:16" x14ac:dyDescent="0.25">
      <c r="F2451" s="36"/>
      <c r="G2451" s="39" t="str">
        <f t="shared" si="152"/>
        <v/>
      </c>
      <c r="I2451" s="36"/>
      <c r="J2451" s="39" t="str">
        <f t="shared" si="153"/>
        <v/>
      </c>
      <c r="L2451" s="36"/>
      <c r="M2451" s="39" t="str">
        <f t="shared" si="154"/>
        <v/>
      </c>
      <c r="O2451" s="36"/>
      <c r="P2451" s="39" t="str">
        <f t="shared" si="155"/>
        <v/>
      </c>
    </row>
    <row r="2452" spans="6:16" x14ac:dyDescent="0.25">
      <c r="F2452" s="36"/>
      <c r="G2452" s="39" t="str">
        <f t="shared" si="152"/>
        <v/>
      </c>
      <c r="I2452" s="36"/>
      <c r="J2452" s="39" t="str">
        <f t="shared" si="153"/>
        <v/>
      </c>
      <c r="L2452" s="36"/>
      <c r="M2452" s="39" t="str">
        <f t="shared" si="154"/>
        <v/>
      </c>
      <c r="O2452" s="36"/>
      <c r="P2452" s="39" t="str">
        <f t="shared" si="155"/>
        <v/>
      </c>
    </row>
    <row r="2453" spans="6:16" x14ac:dyDescent="0.25">
      <c r="F2453" s="36"/>
      <c r="G2453" s="39" t="str">
        <f t="shared" si="152"/>
        <v/>
      </c>
      <c r="I2453" s="36"/>
      <c r="J2453" s="39" t="str">
        <f t="shared" si="153"/>
        <v/>
      </c>
      <c r="L2453" s="36"/>
      <c r="M2453" s="39" t="str">
        <f t="shared" si="154"/>
        <v/>
      </c>
      <c r="O2453" s="36"/>
      <c r="P2453" s="39" t="str">
        <f t="shared" si="155"/>
        <v/>
      </c>
    </row>
    <row r="2454" spans="6:16" x14ac:dyDescent="0.25">
      <c r="F2454" s="36"/>
      <c r="G2454" s="39" t="str">
        <f t="shared" si="152"/>
        <v/>
      </c>
      <c r="I2454" s="36"/>
      <c r="J2454" s="39" t="str">
        <f t="shared" si="153"/>
        <v/>
      </c>
      <c r="L2454" s="36"/>
      <c r="M2454" s="39" t="str">
        <f t="shared" si="154"/>
        <v/>
      </c>
      <c r="O2454" s="36"/>
      <c r="P2454" s="39" t="str">
        <f t="shared" si="155"/>
        <v/>
      </c>
    </row>
    <row r="2455" spans="6:16" x14ac:dyDescent="0.25">
      <c r="F2455" s="36"/>
      <c r="G2455" s="39" t="str">
        <f t="shared" si="152"/>
        <v/>
      </c>
      <c r="I2455" s="36"/>
      <c r="J2455" s="39" t="str">
        <f t="shared" si="153"/>
        <v/>
      </c>
      <c r="L2455" s="36"/>
      <c r="M2455" s="39" t="str">
        <f t="shared" si="154"/>
        <v/>
      </c>
      <c r="O2455" s="36"/>
      <c r="P2455" s="39" t="str">
        <f t="shared" si="155"/>
        <v/>
      </c>
    </row>
    <row r="2456" spans="6:16" x14ac:dyDescent="0.25">
      <c r="F2456" s="36"/>
      <c r="G2456" s="39" t="str">
        <f t="shared" si="152"/>
        <v/>
      </c>
      <c r="I2456" s="36"/>
      <c r="J2456" s="39" t="str">
        <f t="shared" si="153"/>
        <v/>
      </c>
      <c r="L2456" s="36"/>
      <c r="M2456" s="39" t="str">
        <f t="shared" si="154"/>
        <v/>
      </c>
      <c r="O2456" s="36"/>
      <c r="P2456" s="39" t="str">
        <f t="shared" si="155"/>
        <v/>
      </c>
    </row>
    <row r="2457" spans="6:16" x14ac:dyDescent="0.25">
      <c r="F2457" s="36"/>
      <c r="G2457" s="39" t="str">
        <f t="shared" si="152"/>
        <v/>
      </c>
      <c r="I2457" s="36"/>
      <c r="J2457" s="39" t="str">
        <f t="shared" si="153"/>
        <v/>
      </c>
      <c r="L2457" s="36"/>
      <c r="M2457" s="39" t="str">
        <f t="shared" si="154"/>
        <v/>
      </c>
      <c r="O2457" s="36"/>
      <c r="P2457" s="39" t="str">
        <f t="shared" si="155"/>
        <v/>
      </c>
    </row>
    <row r="2458" spans="6:16" x14ac:dyDescent="0.25">
      <c r="F2458" s="36"/>
      <c r="G2458" s="39" t="str">
        <f t="shared" si="152"/>
        <v/>
      </c>
      <c r="I2458" s="36"/>
      <c r="J2458" s="39" t="str">
        <f t="shared" si="153"/>
        <v/>
      </c>
      <c r="L2458" s="36"/>
      <c r="M2458" s="39" t="str">
        <f t="shared" si="154"/>
        <v/>
      </c>
      <c r="O2458" s="36"/>
      <c r="P2458" s="39" t="str">
        <f t="shared" si="155"/>
        <v/>
      </c>
    </row>
    <row r="2459" spans="6:16" x14ac:dyDescent="0.25">
      <c r="F2459" s="36"/>
      <c r="G2459" s="39" t="str">
        <f t="shared" si="152"/>
        <v/>
      </c>
      <c r="I2459" s="36"/>
      <c r="J2459" s="39" t="str">
        <f t="shared" si="153"/>
        <v/>
      </c>
      <c r="L2459" s="36"/>
      <c r="M2459" s="39" t="str">
        <f t="shared" si="154"/>
        <v/>
      </c>
      <c r="O2459" s="36"/>
      <c r="P2459" s="39" t="str">
        <f t="shared" si="155"/>
        <v/>
      </c>
    </row>
    <row r="2460" spans="6:16" x14ac:dyDescent="0.25">
      <c r="F2460" s="36"/>
      <c r="G2460" s="39" t="str">
        <f t="shared" si="152"/>
        <v/>
      </c>
      <c r="I2460" s="36"/>
      <c r="J2460" s="39" t="str">
        <f t="shared" si="153"/>
        <v/>
      </c>
      <c r="L2460" s="36"/>
      <c r="M2460" s="39" t="str">
        <f t="shared" si="154"/>
        <v/>
      </c>
      <c r="O2460" s="36"/>
      <c r="P2460" s="39" t="str">
        <f t="shared" si="155"/>
        <v/>
      </c>
    </row>
    <row r="2461" spans="6:16" x14ac:dyDescent="0.25">
      <c r="F2461" s="36"/>
      <c r="G2461" s="39" t="str">
        <f t="shared" si="152"/>
        <v/>
      </c>
      <c r="I2461" s="36"/>
      <c r="J2461" s="39" t="str">
        <f t="shared" si="153"/>
        <v/>
      </c>
      <c r="L2461" s="36"/>
      <c r="M2461" s="39" t="str">
        <f t="shared" si="154"/>
        <v/>
      </c>
      <c r="O2461" s="36"/>
      <c r="P2461" s="39" t="str">
        <f t="shared" si="155"/>
        <v/>
      </c>
    </row>
    <row r="2462" spans="6:16" x14ac:dyDescent="0.25">
      <c r="F2462" s="36"/>
      <c r="G2462" s="39" t="str">
        <f t="shared" si="152"/>
        <v/>
      </c>
      <c r="I2462" s="36"/>
      <c r="J2462" s="39" t="str">
        <f t="shared" si="153"/>
        <v/>
      </c>
      <c r="L2462" s="36"/>
      <c r="M2462" s="39" t="str">
        <f t="shared" si="154"/>
        <v/>
      </c>
      <c r="O2462" s="36"/>
      <c r="P2462" s="39" t="str">
        <f t="shared" si="155"/>
        <v/>
      </c>
    </row>
    <row r="2463" spans="6:16" x14ac:dyDescent="0.25">
      <c r="F2463" s="36"/>
      <c r="G2463" s="39" t="str">
        <f t="shared" si="152"/>
        <v/>
      </c>
      <c r="I2463" s="36"/>
      <c r="J2463" s="39" t="str">
        <f t="shared" si="153"/>
        <v/>
      </c>
      <c r="L2463" s="36"/>
      <c r="M2463" s="39" t="str">
        <f t="shared" si="154"/>
        <v/>
      </c>
      <c r="O2463" s="36"/>
      <c r="P2463" s="39" t="str">
        <f t="shared" si="155"/>
        <v/>
      </c>
    </row>
    <row r="2464" spans="6:16" x14ac:dyDescent="0.25">
      <c r="F2464" s="36"/>
      <c r="G2464" s="39" t="str">
        <f t="shared" si="152"/>
        <v/>
      </c>
      <c r="I2464" s="36"/>
      <c r="J2464" s="39" t="str">
        <f t="shared" si="153"/>
        <v/>
      </c>
      <c r="L2464" s="36"/>
      <c r="M2464" s="39" t="str">
        <f t="shared" si="154"/>
        <v/>
      </c>
      <c r="O2464" s="36"/>
      <c r="P2464" s="39" t="str">
        <f t="shared" si="155"/>
        <v/>
      </c>
    </row>
    <row r="2465" spans="6:16" x14ac:dyDescent="0.25">
      <c r="F2465" s="36"/>
      <c r="G2465" s="39" t="str">
        <f t="shared" si="152"/>
        <v/>
      </c>
      <c r="I2465" s="36"/>
      <c r="J2465" s="39" t="str">
        <f t="shared" si="153"/>
        <v/>
      </c>
      <c r="L2465" s="36"/>
      <c r="M2465" s="39" t="str">
        <f t="shared" si="154"/>
        <v/>
      </c>
      <c r="O2465" s="36"/>
      <c r="P2465" s="39" t="str">
        <f t="shared" si="155"/>
        <v/>
      </c>
    </row>
    <row r="2466" spans="6:16" x14ac:dyDescent="0.25">
      <c r="F2466" s="36"/>
      <c r="G2466" s="39" t="str">
        <f t="shared" si="152"/>
        <v/>
      </c>
      <c r="I2466" s="36"/>
      <c r="J2466" s="39" t="str">
        <f t="shared" si="153"/>
        <v/>
      </c>
      <c r="L2466" s="36"/>
      <c r="M2466" s="39" t="str">
        <f t="shared" si="154"/>
        <v/>
      </c>
      <c r="O2466" s="36"/>
      <c r="P2466" s="39" t="str">
        <f t="shared" si="155"/>
        <v/>
      </c>
    </row>
    <row r="2467" spans="6:16" x14ac:dyDescent="0.25">
      <c r="F2467" s="36"/>
      <c r="G2467" s="39" t="str">
        <f t="shared" si="152"/>
        <v/>
      </c>
      <c r="I2467" s="36"/>
      <c r="J2467" s="39" t="str">
        <f t="shared" si="153"/>
        <v/>
      </c>
      <c r="L2467" s="36"/>
      <c r="M2467" s="39" t="str">
        <f t="shared" si="154"/>
        <v/>
      </c>
      <c r="O2467" s="36"/>
      <c r="P2467" s="39" t="str">
        <f t="shared" si="155"/>
        <v/>
      </c>
    </row>
    <row r="2468" spans="6:16" x14ac:dyDescent="0.25">
      <c r="F2468" s="36"/>
      <c r="G2468" s="39" t="str">
        <f t="shared" si="152"/>
        <v/>
      </c>
      <c r="I2468" s="36"/>
      <c r="J2468" s="39" t="str">
        <f t="shared" si="153"/>
        <v/>
      </c>
      <c r="L2468" s="36"/>
      <c r="M2468" s="39" t="str">
        <f t="shared" si="154"/>
        <v/>
      </c>
      <c r="O2468" s="36"/>
      <c r="P2468" s="39" t="str">
        <f t="shared" si="155"/>
        <v/>
      </c>
    </row>
    <row r="2469" spans="6:16" x14ac:dyDescent="0.25">
      <c r="F2469" s="36"/>
      <c r="G2469" s="39" t="str">
        <f t="shared" si="152"/>
        <v/>
      </c>
      <c r="I2469" s="36"/>
      <c r="J2469" s="39" t="str">
        <f t="shared" si="153"/>
        <v/>
      </c>
      <c r="L2469" s="36"/>
      <c r="M2469" s="39" t="str">
        <f t="shared" si="154"/>
        <v/>
      </c>
      <c r="O2469" s="36"/>
      <c r="P2469" s="39" t="str">
        <f t="shared" si="155"/>
        <v/>
      </c>
    </row>
    <row r="2470" spans="6:16" x14ac:dyDescent="0.25">
      <c r="F2470" s="36"/>
      <c r="G2470" s="39" t="str">
        <f t="shared" si="152"/>
        <v/>
      </c>
      <c r="I2470" s="36"/>
      <c r="J2470" s="39" t="str">
        <f t="shared" si="153"/>
        <v/>
      </c>
      <c r="L2470" s="36"/>
      <c r="M2470" s="39" t="str">
        <f t="shared" si="154"/>
        <v/>
      </c>
      <c r="O2470" s="36"/>
      <c r="P2470" s="39" t="str">
        <f t="shared" si="155"/>
        <v/>
      </c>
    </row>
    <row r="2471" spans="6:16" x14ac:dyDescent="0.25">
      <c r="F2471" s="36"/>
      <c r="G2471" s="39" t="str">
        <f t="shared" si="152"/>
        <v/>
      </c>
      <c r="I2471" s="36"/>
      <c r="J2471" s="39" t="str">
        <f t="shared" si="153"/>
        <v/>
      </c>
      <c r="L2471" s="36"/>
      <c r="M2471" s="39" t="str">
        <f t="shared" si="154"/>
        <v/>
      </c>
      <c r="O2471" s="36"/>
      <c r="P2471" s="39" t="str">
        <f t="shared" si="155"/>
        <v/>
      </c>
    </row>
    <row r="2472" spans="6:16" x14ac:dyDescent="0.25">
      <c r="F2472" s="36"/>
      <c r="G2472" s="39" t="str">
        <f t="shared" si="152"/>
        <v/>
      </c>
      <c r="I2472" s="36"/>
      <c r="J2472" s="39" t="str">
        <f t="shared" si="153"/>
        <v/>
      </c>
      <c r="L2472" s="36"/>
      <c r="M2472" s="39" t="str">
        <f t="shared" si="154"/>
        <v/>
      </c>
      <c r="O2472" s="36"/>
      <c r="P2472" s="39" t="str">
        <f t="shared" si="155"/>
        <v/>
      </c>
    </row>
    <row r="2473" spans="6:16" x14ac:dyDescent="0.25">
      <c r="F2473" s="36"/>
      <c r="G2473" s="39" t="str">
        <f t="shared" si="152"/>
        <v/>
      </c>
      <c r="I2473" s="36"/>
      <c r="J2473" s="39" t="str">
        <f t="shared" si="153"/>
        <v/>
      </c>
      <c r="L2473" s="36"/>
      <c r="M2473" s="39" t="str">
        <f t="shared" si="154"/>
        <v/>
      </c>
      <c r="O2473" s="36"/>
      <c r="P2473" s="39" t="str">
        <f t="shared" si="155"/>
        <v/>
      </c>
    </row>
    <row r="2474" spans="6:16" x14ac:dyDescent="0.25">
      <c r="F2474" s="36"/>
      <c r="G2474" s="39" t="str">
        <f t="shared" si="152"/>
        <v/>
      </c>
      <c r="I2474" s="36"/>
      <c r="J2474" s="39" t="str">
        <f t="shared" si="153"/>
        <v/>
      </c>
      <c r="L2474" s="36"/>
      <c r="M2474" s="39" t="str">
        <f t="shared" si="154"/>
        <v/>
      </c>
      <c r="O2474" s="36"/>
      <c r="P2474" s="39" t="str">
        <f t="shared" si="155"/>
        <v/>
      </c>
    </row>
    <row r="2475" spans="6:16" x14ac:dyDescent="0.25">
      <c r="F2475" s="36"/>
      <c r="G2475" s="39" t="str">
        <f t="shared" si="152"/>
        <v/>
      </c>
      <c r="I2475" s="36"/>
      <c r="J2475" s="39" t="str">
        <f t="shared" si="153"/>
        <v/>
      </c>
      <c r="L2475" s="36"/>
      <c r="M2475" s="39" t="str">
        <f t="shared" si="154"/>
        <v/>
      </c>
      <c r="O2475" s="36"/>
      <c r="P2475" s="39" t="str">
        <f t="shared" si="155"/>
        <v/>
      </c>
    </row>
    <row r="2476" spans="6:16" x14ac:dyDescent="0.25">
      <c r="F2476" s="36"/>
      <c r="G2476" s="39" t="str">
        <f t="shared" si="152"/>
        <v/>
      </c>
      <c r="I2476" s="36"/>
      <c r="J2476" s="39" t="str">
        <f t="shared" si="153"/>
        <v/>
      </c>
      <c r="L2476" s="36"/>
      <c r="M2476" s="39" t="str">
        <f t="shared" si="154"/>
        <v/>
      </c>
      <c r="O2476" s="36"/>
      <c r="P2476" s="39" t="str">
        <f t="shared" si="155"/>
        <v/>
      </c>
    </row>
    <row r="2477" spans="6:16" x14ac:dyDescent="0.25">
      <c r="F2477" s="36"/>
      <c r="G2477" s="39" t="str">
        <f t="shared" si="152"/>
        <v/>
      </c>
      <c r="I2477" s="36"/>
      <c r="J2477" s="39" t="str">
        <f t="shared" si="153"/>
        <v/>
      </c>
      <c r="L2477" s="36"/>
      <c r="M2477" s="39" t="str">
        <f t="shared" si="154"/>
        <v/>
      </c>
      <c r="O2477" s="36"/>
      <c r="P2477" s="39" t="str">
        <f t="shared" si="155"/>
        <v/>
      </c>
    </row>
    <row r="2478" spans="6:16" x14ac:dyDescent="0.25">
      <c r="F2478" s="36"/>
      <c r="G2478" s="39" t="str">
        <f t="shared" si="152"/>
        <v/>
      </c>
      <c r="I2478" s="36"/>
      <c r="J2478" s="39" t="str">
        <f t="shared" si="153"/>
        <v/>
      </c>
      <c r="L2478" s="36"/>
      <c r="M2478" s="39" t="str">
        <f t="shared" si="154"/>
        <v/>
      </c>
      <c r="O2478" s="36"/>
      <c r="P2478" s="39" t="str">
        <f t="shared" si="155"/>
        <v/>
      </c>
    </row>
    <row r="2479" spans="6:16" x14ac:dyDescent="0.25">
      <c r="F2479" s="36"/>
      <c r="G2479" s="39" t="str">
        <f t="shared" si="152"/>
        <v/>
      </c>
      <c r="I2479" s="36"/>
      <c r="J2479" s="39" t="str">
        <f t="shared" si="153"/>
        <v/>
      </c>
      <c r="L2479" s="36"/>
      <c r="M2479" s="39" t="str">
        <f t="shared" si="154"/>
        <v/>
      </c>
      <c r="O2479" s="36"/>
      <c r="P2479" s="39" t="str">
        <f t="shared" si="155"/>
        <v/>
      </c>
    </row>
    <row r="2480" spans="6:16" x14ac:dyDescent="0.25">
      <c r="F2480" s="36"/>
      <c r="G2480" s="39" t="str">
        <f t="shared" si="152"/>
        <v/>
      </c>
      <c r="I2480" s="36"/>
      <c r="J2480" s="39" t="str">
        <f t="shared" si="153"/>
        <v/>
      </c>
      <c r="L2480" s="36"/>
      <c r="M2480" s="39" t="str">
        <f t="shared" si="154"/>
        <v/>
      </c>
      <c r="O2480" s="36"/>
      <c r="P2480" s="39" t="str">
        <f t="shared" si="155"/>
        <v/>
      </c>
    </row>
    <row r="2481" spans="6:16" x14ac:dyDescent="0.25">
      <c r="F2481" s="36"/>
      <c r="G2481" s="39" t="str">
        <f t="shared" si="152"/>
        <v/>
      </c>
      <c r="I2481" s="36"/>
      <c r="J2481" s="39" t="str">
        <f t="shared" si="153"/>
        <v/>
      </c>
      <c r="L2481" s="36"/>
      <c r="M2481" s="39" t="str">
        <f t="shared" si="154"/>
        <v/>
      </c>
      <c r="O2481" s="36"/>
      <c r="P2481" s="39" t="str">
        <f t="shared" si="155"/>
        <v/>
      </c>
    </row>
    <row r="2482" spans="6:16" x14ac:dyDescent="0.25">
      <c r="F2482" s="36"/>
      <c r="G2482" s="39" t="str">
        <f t="shared" si="152"/>
        <v/>
      </c>
      <c r="I2482" s="36"/>
      <c r="J2482" s="39" t="str">
        <f t="shared" si="153"/>
        <v/>
      </c>
      <c r="L2482" s="36"/>
      <c r="M2482" s="39" t="str">
        <f t="shared" si="154"/>
        <v/>
      </c>
      <c r="O2482" s="36"/>
      <c r="P2482" s="39" t="str">
        <f t="shared" si="155"/>
        <v/>
      </c>
    </row>
    <row r="2483" spans="6:16" x14ac:dyDescent="0.25">
      <c r="F2483" s="36"/>
      <c r="G2483" s="39" t="str">
        <f t="shared" si="152"/>
        <v/>
      </c>
      <c r="I2483" s="36"/>
      <c r="J2483" s="39" t="str">
        <f t="shared" si="153"/>
        <v/>
      </c>
      <c r="L2483" s="36"/>
      <c r="M2483" s="39" t="str">
        <f t="shared" si="154"/>
        <v/>
      </c>
      <c r="O2483" s="36"/>
      <c r="P2483" s="39" t="str">
        <f t="shared" si="155"/>
        <v/>
      </c>
    </row>
    <row r="2484" spans="6:16" x14ac:dyDescent="0.25">
      <c r="F2484" s="36"/>
      <c r="G2484" s="39" t="str">
        <f t="shared" si="152"/>
        <v/>
      </c>
      <c r="I2484" s="36"/>
      <c r="J2484" s="39" t="str">
        <f t="shared" si="153"/>
        <v/>
      </c>
      <c r="L2484" s="36"/>
      <c r="M2484" s="39" t="str">
        <f t="shared" si="154"/>
        <v/>
      </c>
      <c r="O2484" s="36"/>
      <c r="P2484" s="39" t="str">
        <f t="shared" si="155"/>
        <v/>
      </c>
    </row>
    <row r="2485" spans="6:16" x14ac:dyDescent="0.25">
      <c r="F2485" s="36"/>
      <c r="G2485" s="39" t="str">
        <f t="shared" si="152"/>
        <v/>
      </c>
      <c r="I2485" s="36"/>
      <c r="J2485" s="39" t="str">
        <f t="shared" si="153"/>
        <v/>
      </c>
      <c r="L2485" s="36"/>
      <c r="M2485" s="39" t="str">
        <f t="shared" si="154"/>
        <v/>
      </c>
      <c r="O2485" s="36"/>
      <c r="P2485" s="39" t="str">
        <f t="shared" si="155"/>
        <v/>
      </c>
    </row>
    <row r="2486" spans="6:16" x14ac:dyDescent="0.25">
      <c r="F2486" s="36"/>
      <c r="G2486" s="39" t="str">
        <f t="shared" si="152"/>
        <v/>
      </c>
      <c r="I2486" s="36"/>
      <c r="J2486" s="39" t="str">
        <f t="shared" si="153"/>
        <v/>
      </c>
      <c r="L2486" s="36"/>
      <c r="M2486" s="39" t="str">
        <f t="shared" si="154"/>
        <v/>
      </c>
      <c r="O2486" s="36"/>
      <c r="P2486" s="39" t="str">
        <f t="shared" si="155"/>
        <v/>
      </c>
    </row>
    <row r="2487" spans="6:16" x14ac:dyDescent="0.25">
      <c r="F2487" s="36"/>
      <c r="G2487" s="39" t="str">
        <f t="shared" si="152"/>
        <v/>
      </c>
      <c r="I2487" s="36"/>
      <c r="J2487" s="39" t="str">
        <f t="shared" si="153"/>
        <v/>
      </c>
      <c r="L2487" s="36"/>
      <c r="M2487" s="39" t="str">
        <f t="shared" si="154"/>
        <v/>
      </c>
      <c r="O2487" s="36"/>
      <c r="P2487" s="39" t="str">
        <f t="shared" si="155"/>
        <v/>
      </c>
    </row>
    <row r="2488" spans="6:16" x14ac:dyDescent="0.25">
      <c r="F2488" s="36"/>
      <c r="G2488" s="39" t="str">
        <f t="shared" si="152"/>
        <v/>
      </c>
      <c r="I2488" s="36"/>
      <c r="J2488" s="39" t="str">
        <f t="shared" si="153"/>
        <v/>
      </c>
      <c r="L2488" s="36"/>
      <c r="M2488" s="39" t="str">
        <f t="shared" si="154"/>
        <v/>
      </c>
      <c r="O2488" s="36"/>
      <c r="P2488" s="39" t="str">
        <f t="shared" si="155"/>
        <v/>
      </c>
    </row>
    <row r="2489" spans="6:16" x14ac:dyDescent="0.25">
      <c r="F2489" s="36"/>
      <c r="G2489" s="39" t="str">
        <f t="shared" si="152"/>
        <v/>
      </c>
      <c r="I2489" s="36"/>
      <c r="J2489" s="39" t="str">
        <f t="shared" si="153"/>
        <v/>
      </c>
      <c r="L2489" s="36"/>
      <c r="M2489" s="39" t="str">
        <f t="shared" si="154"/>
        <v/>
      </c>
      <c r="O2489" s="36"/>
      <c r="P2489" s="39" t="str">
        <f t="shared" si="155"/>
        <v/>
      </c>
    </row>
    <row r="2490" spans="6:16" x14ac:dyDescent="0.25">
      <c r="F2490" s="36"/>
      <c r="G2490" s="39" t="str">
        <f t="shared" si="152"/>
        <v/>
      </c>
      <c r="I2490" s="36"/>
      <c r="J2490" s="39" t="str">
        <f t="shared" si="153"/>
        <v/>
      </c>
      <c r="L2490" s="36"/>
      <c r="M2490" s="39" t="str">
        <f t="shared" si="154"/>
        <v/>
      </c>
      <c r="O2490" s="36"/>
      <c r="P2490" s="39" t="str">
        <f t="shared" si="155"/>
        <v/>
      </c>
    </row>
    <row r="2491" spans="6:16" x14ac:dyDescent="0.25">
      <c r="F2491" s="36"/>
      <c r="G2491" s="39" t="str">
        <f t="shared" si="152"/>
        <v/>
      </c>
      <c r="I2491" s="36"/>
      <c r="J2491" s="39" t="str">
        <f t="shared" si="153"/>
        <v/>
      </c>
      <c r="L2491" s="36"/>
      <c r="M2491" s="39" t="str">
        <f t="shared" si="154"/>
        <v/>
      </c>
      <c r="O2491" s="36"/>
      <c r="P2491" s="39" t="str">
        <f t="shared" si="155"/>
        <v/>
      </c>
    </row>
    <row r="2492" spans="6:16" x14ac:dyDescent="0.25">
      <c r="F2492" s="36"/>
      <c r="G2492" s="39" t="str">
        <f t="shared" si="152"/>
        <v/>
      </c>
      <c r="I2492" s="36"/>
      <c r="J2492" s="39" t="str">
        <f t="shared" si="153"/>
        <v/>
      </c>
      <c r="L2492" s="36"/>
      <c r="M2492" s="39" t="str">
        <f t="shared" si="154"/>
        <v/>
      </c>
      <c r="O2492" s="36"/>
      <c r="P2492" s="39" t="str">
        <f t="shared" si="155"/>
        <v/>
      </c>
    </row>
    <row r="2493" spans="6:16" x14ac:dyDescent="0.25">
      <c r="F2493" s="36"/>
      <c r="G2493" s="39" t="str">
        <f t="shared" si="152"/>
        <v/>
      </c>
      <c r="I2493" s="36"/>
      <c r="J2493" s="39" t="str">
        <f t="shared" si="153"/>
        <v/>
      </c>
      <c r="L2493" s="36"/>
      <c r="M2493" s="39" t="str">
        <f t="shared" si="154"/>
        <v/>
      </c>
      <c r="O2493" s="36"/>
      <c r="P2493" s="39" t="str">
        <f t="shared" si="155"/>
        <v/>
      </c>
    </row>
    <row r="2494" spans="6:16" x14ac:dyDescent="0.25">
      <c r="F2494" s="36"/>
      <c r="G2494" s="39" t="str">
        <f t="shared" si="152"/>
        <v/>
      </c>
      <c r="I2494" s="36"/>
      <c r="J2494" s="39" t="str">
        <f t="shared" si="153"/>
        <v/>
      </c>
      <c r="L2494" s="36"/>
      <c r="M2494" s="39" t="str">
        <f t="shared" si="154"/>
        <v/>
      </c>
      <c r="O2494" s="36"/>
      <c r="P2494" s="39" t="str">
        <f t="shared" si="155"/>
        <v/>
      </c>
    </row>
    <row r="2495" spans="6:16" x14ac:dyDescent="0.25">
      <c r="F2495" s="36"/>
      <c r="G2495" s="39" t="str">
        <f t="shared" si="152"/>
        <v/>
      </c>
      <c r="I2495" s="36"/>
      <c r="J2495" s="39" t="str">
        <f t="shared" si="153"/>
        <v/>
      </c>
      <c r="L2495" s="36"/>
      <c r="M2495" s="39" t="str">
        <f t="shared" si="154"/>
        <v/>
      </c>
      <c r="O2495" s="36"/>
      <c r="P2495" s="39" t="str">
        <f t="shared" si="155"/>
        <v/>
      </c>
    </row>
    <row r="2496" spans="6:16" x14ac:dyDescent="0.25">
      <c r="F2496" s="36"/>
      <c r="G2496" s="39" t="str">
        <f t="shared" si="152"/>
        <v/>
      </c>
      <c r="I2496" s="36"/>
      <c r="J2496" s="39" t="str">
        <f t="shared" si="153"/>
        <v/>
      </c>
      <c r="L2496" s="36"/>
      <c r="M2496" s="39" t="str">
        <f t="shared" si="154"/>
        <v/>
      </c>
      <c r="O2496" s="36"/>
      <c r="P2496" s="39" t="str">
        <f t="shared" si="155"/>
        <v/>
      </c>
    </row>
    <row r="2497" spans="6:16" x14ac:dyDescent="0.25">
      <c r="F2497" s="36"/>
      <c r="G2497" s="39" t="str">
        <f t="shared" si="152"/>
        <v/>
      </c>
      <c r="I2497" s="36"/>
      <c r="J2497" s="39" t="str">
        <f t="shared" si="153"/>
        <v/>
      </c>
      <c r="L2497" s="36"/>
      <c r="M2497" s="39" t="str">
        <f t="shared" si="154"/>
        <v/>
      </c>
      <c r="O2497" s="36"/>
      <c r="P2497" s="39" t="str">
        <f t="shared" si="155"/>
        <v/>
      </c>
    </row>
    <row r="2498" spans="6:16" x14ac:dyDescent="0.25">
      <c r="F2498" s="36"/>
      <c r="G2498" s="39" t="str">
        <f t="shared" si="152"/>
        <v/>
      </c>
      <c r="I2498" s="36"/>
      <c r="J2498" s="39" t="str">
        <f t="shared" si="153"/>
        <v/>
      </c>
      <c r="L2498" s="36"/>
      <c r="M2498" s="39" t="str">
        <f t="shared" si="154"/>
        <v/>
      </c>
      <c r="O2498" s="36"/>
      <c r="P2498" s="39" t="str">
        <f t="shared" si="155"/>
        <v/>
      </c>
    </row>
    <row r="2499" spans="6:16" x14ac:dyDescent="0.25">
      <c r="F2499" s="36"/>
      <c r="G2499" s="39" t="str">
        <f t="shared" si="152"/>
        <v/>
      </c>
      <c r="I2499" s="36"/>
      <c r="J2499" s="39" t="str">
        <f t="shared" si="153"/>
        <v/>
      </c>
      <c r="L2499" s="36"/>
      <c r="M2499" s="39" t="str">
        <f t="shared" si="154"/>
        <v/>
      </c>
      <c r="O2499" s="36"/>
      <c r="P2499" s="39" t="str">
        <f t="shared" si="155"/>
        <v/>
      </c>
    </row>
    <row r="2500" spans="6:16" x14ac:dyDescent="0.25">
      <c r="F2500" s="36"/>
      <c r="G2500" s="39" t="str">
        <f t="shared" si="152"/>
        <v/>
      </c>
      <c r="I2500" s="36"/>
      <c r="J2500" s="39" t="str">
        <f t="shared" si="153"/>
        <v/>
      </c>
      <c r="L2500" s="36"/>
      <c r="M2500" s="39" t="str">
        <f t="shared" si="154"/>
        <v/>
      </c>
      <c r="O2500" s="36"/>
      <c r="P2500" s="39" t="str">
        <f t="shared" si="155"/>
        <v/>
      </c>
    </row>
    <row r="2501" spans="6:16" x14ac:dyDescent="0.25">
      <c r="F2501" s="36"/>
      <c r="G2501" s="39" t="str">
        <f t="shared" si="152"/>
        <v/>
      </c>
      <c r="I2501" s="36"/>
      <c r="J2501" s="39" t="str">
        <f t="shared" si="153"/>
        <v/>
      </c>
      <c r="L2501" s="36"/>
      <c r="M2501" s="39" t="str">
        <f t="shared" si="154"/>
        <v/>
      </c>
      <c r="O2501" s="36"/>
      <c r="P2501" s="39" t="str">
        <f t="shared" si="155"/>
        <v/>
      </c>
    </row>
    <row r="2502" spans="6:16" x14ac:dyDescent="0.25">
      <c r="F2502" s="36"/>
      <c r="G2502" s="39" t="str">
        <f t="shared" si="152"/>
        <v/>
      </c>
      <c r="I2502" s="36"/>
      <c r="J2502" s="39" t="str">
        <f t="shared" si="153"/>
        <v/>
      </c>
      <c r="L2502" s="36"/>
      <c r="M2502" s="39" t="str">
        <f t="shared" si="154"/>
        <v/>
      </c>
      <c r="O2502" s="36"/>
      <c r="P2502" s="39" t="str">
        <f t="shared" si="155"/>
        <v/>
      </c>
    </row>
    <row r="2503" spans="6:16" x14ac:dyDescent="0.25">
      <c r="F2503" s="36"/>
      <c r="G2503" s="39" t="str">
        <f t="shared" si="152"/>
        <v/>
      </c>
      <c r="I2503" s="36"/>
      <c r="J2503" s="39" t="str">
        <f t="shared" si="153"/>
        <v/>
      </c>
      <c r="L2503" s="36"/>
      <c r="M2503" s="39" t="str">
        <f t="shared" si="154"/>
        <v/>
      </c>
      <c r="O2503" s="36"/>
      <c r="P2503" s="39" t="str">
        <f t="shared" si="155"/>
        <v/>
      </c>
    </row>
    <row r="2504" spans="6:16" x14ac:dyDescent="0.25">
      <c r="F2504" s="36"/>
      <c r="G2504" s="39" t="str">
        <f t="shared" si="152"/>
        <v/>
      </c>
      <c r="I2504" s="36"/>
      <c r="J2504" s="39" t="str">
        <f t="shared" si="153"/>
        <v/>
      </c>
      <c r="L2504" s="36"/>
      <c r="M2504" s="39" t="str">
        <f t="shared" si="154"/>
        <v/>
      </c>
      <c r="O2504" s="36"/>
      <c r="P2504" s="39" t="str">
        <f t="shared" si="155"/>
        <v/>
      </c>
    </row>
    <row r="2505" spans="6:16" x14ac:dyDescent="0.25">
      <c r="F2505" s="36"/>
      <c r="G2505" s="39" t="str">
        <f t="shared" si="152"/>
        <v/>
      </c>
      <c r="I2505" s="36"/>
      <c r="J2505" s="39" t="str">
        <f t="shared" si="153"/>
        <v/>
      </c>
      <c r="L2505" s="36"/>
      <c r="M2505" s="39" t="str">
        <f t="shared" si="154"/>
        <v/>
      </c>
      <c r="O2505" s="36"/>
      <c r="P2505" s="39" t="str">
        <f t="shared" si="155"/>
        <v/>
      </c>
    </row>
    <row r="2506" spans="6:16" x14ac:dyDescent="0.25">
      <c r="F2506" s="36"/>
      <c r="G2506" s="39" t="str">
        <f t="shared" si="152"/>
        <v/>
      </c>
      <c r="I2506" s="36"/>
      <c r="J2506" s="39" t="str">
        <f t="shared" si="153"/>
        <v/>
      </c>
      <c r="L2506" s="36"/>
      <c r="M2506" s="39" t="str">
        <f t="shared" si="154"/>
        <v/>
      </c>
      <c r="O2506" s="36"/>
      <c r="P2506" s="39" t="str">
        <f t="shared" si="155"/>
        <v/>
      </c>
    </row>
    <row r="2507" spans="6:16" x14ac:dyDescent="0.25">
      <c r="F2507" s="36"/>
      <c r="G2507" s="39" t="str">
        <f t="shared" si="152"/>
        <v/>
      </c>
      <c r="I2507" s="36"/>
      <c r="J2507" s="39" t="str">
        <f t="shared" si="153"/>
        <v/>
      </c>
      <c r="L2507" s="36"/>
      <c r="M2507" s="39" t="str">
        <f t="shared" si="154"/>
        <v/>
      </c>
      <c r="O2507" s="36"/>
      <c r="P2507" s="39" t="str">
        <f t="shared" si="155"/>
        <v/>
      </c>
    </row>
    <row r="2508" spans="6:16" x14ac:dyDescent="0.25">
      <c r="F2508" s="36"/>
      <c r="G2508" s="39" t="str">
        <f t="shared" si="152"/>
        <v/>
      </c>
      <c r="I2508" s="36"/>
      <c r="J2508" s="39" t="str">
        <f t="shared" si="153"/>
        <v/>
      </c>
      <c r="L2508" s="36"/>
      <c r="M2508" s="39" t="str">
        <f t="shared" si="154"/>
        <v/>
      </c>
      <c r="O2508" s="36"/>
      <c r="P2508" s="39" t="str">
        <f t="shared" si="155"/>
        <v/>
      </c>
    </row>
    <row r="2509" spans="6:16" x14ac:dyDescent="0.25">
      <c r="F2509" s="36"/>
      <c r="G2509" s="39" t="str">
        <f t="shared" si="152"/>
        <v/>
      </c>
      <c r="I2509" s="36"/>
      <c r="J2509" s="39" t="str">
        <f t="shared" si="153"/>
        <v/>
      </c>
      <c r="L2509" s="36"/>
      <c r="M2509" s="39" t="str">
        <f t="shared" si="154"/>
        <v/>
      </c>
      <c r="O2509" s="36"/>
      <c r="P2509" s="39" t="str">
        <f t="shared" si="155"/>
        <v/>
      </c>
    </row>
    <row r="2510" spans="6:16" x14ac:dyDescent="0.25">
      <c r="F2510" s="36"/>
      <c r="G2510" s="39" t="str">
        <f t="shared" si="152"/>
        <v/>
      </c>
      <c r="I2510" s="36"/>
      <c r="J2510" s="39" t="str">
        <f t="shared" si="153"/>
        <v/>
      </c>
      <c r="L2510" s="36"/>
      <c r="M2510" s="39" t="str">
        <f t="shared" si="154"/>
        <v/>
      </c>
      <c r="O2510" s="36"/>
      <c r="P2510" s="39" t="str">
        <f t="shared" si="155"/>
        <v/>
      </c>
    </row>
    <row r="2511" spans="6:16" x14ac:dyDescent="0.25">
      <c r="F2511" s="36"/>
      <c r="G2511" s="39" t="str">
        <f t="shared" ref="G2511:G2574" si="156">IF(F2511="","",F2511*0.04)</f>
        <v/>
      </c>
      <c r="I2511" s="36"/>
      <c r="J2511" s="39" t="str">
        <f t="shared" ref="J2511:J2574" si="157">IF(I2511="","",I2511*0.04)</f>
        <v/>
      </c>
      <c r="L2511" s="36"/>
      <c r="M2511" s="39" t="str">
        <f t="shared" ref="M2511:M2574" si="158">IF(L2511="","",L2511*0.04)</f>
        <v/>
      </c>
      <c r="O2511" s="36"/>
      <c r="P2511" s="39" t="str">
        <f t="shared" ref="P2511:P2574" si="159">IF(O2511="","",O2511*0.04)</f>
        <v/>
      </c>
    </row>
    <row r="2512" spans="6:16" x14ac:dyDescent="0.25">
      <c r="F2512" s="36"/>
      <c r="G2512" s="39" t="str">
        <f t="shared" si="156"/>
        <v/>
      </c>
      <c r="I2512" s="36"/>
      <c r="J2512" s="39" t="str">
        <f t="shared" si="157"/>
        <v/>
      </c>
      <c r="L2512" s="36"/>
      <c r="M2512" s="39" t="str">
        <f t="shared" si="158"/>
        <v/>
      </c>
      <c r="O2512" s="36"/>
      <c r="P2512" s="39" t="str">
        <f t="shared" si="159"/>
        <v/>
      </c>
    </row>
    <row r="2513" spans="6:16" x14ac:dyDescent="0.25">
      <c r="F2513" s="36"/>
      <c r="G2513" s="39" t="str">
        <f t="shared" si="156"/>
        <v/>
      </c>
      <c r="I2513" s="36"/>
      <c r="J2513" s="39" t="str">
        <f t="shared" si="157"/>
        <v/>
      </c>
      <c r="L2513" s="36"/>
      <c r="M2513" s="39" t="str">
        <f t="shared" si="158"/>
        <v/>
      </c>
      <c r="O2513" s="36"/>
      <c r="P2513" s="39" t="str">
        <f t="shared" si="159"/>
        <v/>
      </c>
    </row>
    <row r="2514" spans="6:16" x14ac:dyDescent="0.25">
      <c r="F2514" s="36"/>
      <c r="G2514" s="39" t="str">
        <f t="shared" si="156"/>
        <v/>
      </c>
      <c r="I2514" s="36"/>
      <c r="J2514" s="39" t="str">
        <f t="shared" si="157"/>
        <v/>
      </c>
      <c r="L2514" s="36"/>
      <c r="M2514" s="39" t="str">
        <f t="shared" si="158"/>
        <v/>
      </c>
      <c r="O2514" s="36"/>
      <c r="P2514" s="39" t="str">
        <f t="shared" si="159"/>
        <v/>
      </c>
    </row>
    <row r="2515" spans="6:16" x14ac:dyDescent="0.25">
      <c r="F2515" s="36"/>
      <c r="G2515" s="39" t="str">
        <f t="shared" si="156"/>
        <v/>
      </c>
      <c r="I2515" s="36"/>
      <c r="J2515" s="39" t="str">
        <f t="shared" si="157"/>
        <v/>
      </c>
      <c r="L2515" s="36"/>
      <c r="M2515" s="39" t="str">
        <f t="shared" si="158"/>
        <v/>
      </c>
      <c r="O2515" s="36"/>
      <c r="P2515" s="39" t="str">
        <f t="shared" si="159"/>
        <v/>
      </c>
    </row>
    <row r="2516" spans="6:16" x14ac:dyDescent="0.25">
      <c r="F2516" s="36"/>
      <c r="G2516" s="39" t="str">
        <f t="shared" si="156"/>
        <v/>
      </c>
      <c r="I2516" s="36"/>
      <c r="J2516" s="39" t="str">
        <f t="shared" si="157"/>
        <v/>
      </c>
      <c r="L2516" s="36"/>
      <c r="M2516" s="39" t="str">
        <f t="shared" si="158"/>
        <v/>
      </c>
      <c r="O2516" s="36"/>
      <c r="P2516" s="39" t="str">
        <f t="shared" si="159"/>
        <v/>
      </c>
    </row>
    <row r="2517" spans="6:16" x14ac:dyDescent="0.25">
      <c r="F2517" s="36"/>
      <c r="G2517" s="39" t="str">
        <f t="shared" si="156"/>
        <v/>
      </c>
      <c r="I2517" s="36"/>
      <c r="J2517" s="39" t="str">
        <f t="shared" si="157"/>
        <v/>
      </c>
      <c r="L2517" s="36"/>
      <c r="M2517" s="39" t="str">
        <f t="shared" si="158"/>
        <v/>
      </c>
      <c r="O2517" s="36"/>
      <c r="P2517" s="39" t="str">
        <f t="shared" si="159"/>
        <v/>
      </c>
    </row>
    <row r="2518" spans="6:16" x14ac:dyDescent="0.25">
      <c r="F2518" s="36"/>
      <c r="G2518" s="39" t="str">
        <f t="shared" si="156"/>
        <v/>
      </c>
      <c r="I2518" s="36"/>
      <c r="J2518" s="39" t="str">
        <f t="shared" si="157"/>
        <v/>
      </c>
      <c r="L2518" s="36"/>
      <c r="M2518" s="39" t="str">
        <f t="shared" si="158"/>
        <v/>
      </c>
      <c r="O2518" s="36"/>
      <c r="P2518" s="39" t="str">
        <f t="shared" si="159"/>
        <v/>
      </c>
    </row>
    <row r="2519" spans="6:16" x14ac:dyDescent="0.25">
      <c r="F2519" s="36"/>
      <c r="G2519" s="39" t="str">
        <f t="shared" si="156"/>
        <v/>
      </c>
      <c r="I2519" s="36"/>
      <c r="J2519" s="39" t="str">
        <f t="shared" si="157"/>
        <v/>
      </c>
      <c r="L2519" s="36"/>
      <c r="M2519" s="39" t="str">
        <f t="shared" si="158"/>
        <v/>
      </c>
      <c r="O2519" s="36"/>
      <c r="P2519" s="39" t="str">
        <f t="shared" si="159"/>
        <v/>
      </c>
    </row>
    <row r="2520" spans="6:16" x14ac:dyDescent="0.25">
      <c r="F2520" s="36"/>
      <c r="G2520" s="39" t="str">
        <f t="shared" si="156"/>
        <v/>
      </c>
      <c r="I2520" s="36"/>
      <c r="J2520" s="39" t="str">
        <f t="shared" si="157"/>
        <v/>
      </c>
      <c r="L2520" s="36"/>
      <c r="M2520" s="39" t="str">
        <f t="shared" si="158"/>
        <v/>
      </c>
      <c r="O2520" s="36"/>
      <c r="P2520" s="39" t="str">
        <f t="shared" si="159"/>
        <v/>
      </c>
    </row>
    <row r="2521" spans="6:16" x14ac:dyDescent="0.25">
      <c r="F2521" s="36"/>
      <c r="G2521" s="39" t="str">
        <f t="shared" si="156"/>
        <v/>
      </c>
      <c r="I2521" s="36"/>
      <c r="J2521" s="39" t="str">
        <f t="shared" si="157"/>
        <v/>
      </c>
      <c r="L2521" s="36"/>
      <c r="M2521" s="39" t="str">
        <f t="shared" si="158"/>
        <v/>
      </c>
      <c r="O2521" s="36"/>
      <c r="P2521" s="39" t="str">
        <f t="shared" si="159"/>
        <v/>
      </c>
    </row>
    <row r="2522" spans="6:16" x14ac:dyDescent="0.25">
      <c r="F2522" s="36"/>
      <c r="G2522" s="39" t="str">
        <f t="shared" si="156"/>
        <v/>
      </c>
      <c r="I2522" s="36"/>
      <c r="J2522" s="39" t="str">
        <f t="shared" si="157"/>
        <v/>
      </c>
      <c r="L2522" s="36"/>
      <c r="M2522" s="39" t="str">
        <f t="shared" si="158"/>
        <v/>
      </c>
      <c r="O2522" s="36"/>
      <c r="P2522" s="39" t="str">
        <f t="shared" si="159"/>
        <v/>
      </c>
    </row>
    <row r="2523" spans="6:16" x14ac:dyDescent="0.25">
      <c r="F2523" s="36"/>
      <c r="G2523" s="39" t="str">
        <f t="shared" si="156"/>
        <v/>
      </c>
      <c r="I2523" s="36"/>
      <c r="J2523" s="39" t="str">
        <f t="shared" si="157"/>
        <v/>
      </c>
      <c r="L2523" s="36"/>
      <c r="M2523" s="39" t="str">
        <f t="shared" si="158"/>
        <v/>
      </c>
      <c r="O2523" s="36"/>
      <c r="P2523" s="39" t="str">
        <f t="shared" si="159"/>
        <v/>
      </c>
    </row>
    <row r="2524" spans="6:16" x14ac:dyDescent="0.25">
      <c r="F2524" s="36"/>
      <c r="G2524" s="39" t="str">
        <f t="shared" si="156"/>
        <v/>
      </c>
      <c r="I2524" s="36"/>
      <c r="J2524" s="39" t="str">
        <f t="shared" si="157"/>
        <v/>
      </c>
      <c r="L2524" s="36"/>
      <c r="M2524" s="39" t="str">
        <f t="shared" si="158"/>
        <v/>
      </c>
      <c r="O2524" s="36"/>
      <c r="P2524" s="39" t="str">
        <f t="shared" si="159"/>
        <v/>
      </c>
    </row>
    <row r="2525" spans="6:16" x14ac:dyDescent="0.25">
      <c r="F2525" s="36"/>
      <c r="G2525" s="39" t="str">
        <f t="shared" si="156"/>
        <v/>
      </c>
      <c r="I2525" s="36"/>
      <c r="J2525" s="39" t="str">
        <f t="shared" si="157"/>
        <v/>
      </c>
      <c r="L2525" s="36"/>
      <c r="M2525" s="39" t="str">
        <f t="shared" si="158"/>
        <v/>
      </c>
      <c r="O2525" s="36"/>
      <c r="P2525" s="39" t="str">
        <f t="shared" si="159"/>
        <v/>
      </c>
    </row>
    <row r="2526" spans="6:16" x14ac:dyDescent="0.25">
      <c r="F2526" s="36"/>
      <c r="G2526" s="39" t="str">
        <f t="shared" si="156"/>
        <v/>
      </c>
      <c r="I2526" s="36"/>
      <c r="J2526" s="39" t="str">
        <f t="shared" si="157"/>
        <v/>
      </c>
      <c r="L2526" s="36"/>
      <c r="M2526" s="39" t="str">
        <f t="shared" si="158"/>
        <v/>
      </c>
      <c r="O2526" s="36"/>
      <c r="P2526" s="39" t="str">
        <f t="shared" si="159"/>
        <v/>
      </c>
    </row>
    <row r="2527" spans="6:16" x14ac:dyDescent="0.25">
      <c r="F2527" s="36"/>
      <c r="G2527" s="39" t="str">
        <f t="shared" si="156"/>
        <v/>
      </c>
      <c r="I2527" s="36"/>
      <c r="J2527" s="39" t="str">
        <f t="shared" si="157"/>
        <v/>
      </c>
      <c r="L2527" s="36"/>
      <c r="M2527" s="39" t="str">
        <f t="shared" si="158"/>
        <v/>
      </c>
      <c r="O2527" s="36"/>
      <c r="P2527" s="39" t="str">
        <f t="shared" si="159"/>
        <v/>
      </c>
    </row>
    <row r="2528" spans="6:16" x14ac:dyDescent="0.25">
      <c r="F2528" s="36"/>
      <c r="G2528" s="39" t="str">
        <f t="shared" si="156"/>
        <v/>
      </c>
      <c r="I2528" s="36"/>
      <c r="J2528" s="39" t="str">
        <f t="shared" si="157"/>
        <v/>
      </c>
      <c r="L2528" s="36"/>
      <c r="M2528" s="39" t="str">
        <f t="shared" si="158"/>
        <v/>
      </c>
      <c r="O2528" s="36"/>
      <c r="P2528" s="39" t="str">
        <f t="shared" si="159"/>
        <v/>
      </c>
    </row>
    <row r="2529" spans="6:16" x14ac:dyDescent="0.25">
      <c r="F2529" s="36"/>
      <c r="G2529" s="39" t="str">
        <f t="shared" si="156"/>
        <v/>
      </c>
      <c r="I2529" s="36"/>
      <c r="J2529" s="39" t="str">
        <f t="shared" si="157"/>
        <v/>
      </c>
      <c r="L2529" s="36"/>
      <c r="M2529" s="39" t="str">
        <f t="shared" si="158"/>
        <v/>
      </c>
      <c r="O2529" s="36"/>
      <c r="P2529" s="39" t="str">
        <f t="shared" si="159"/>
        <v/>
      </c>
    </row>
    <row r="2530" spans="6:16" x14ac:dyDescent="0.25">
      <c r="F2530" s="36"/>
      <c r="G2530" s="39" t="str">
        <f t="shared" si="156"/>
        <v/>
      </c>
      <c r="I2530" s="36"/>
      <c r="J2530" s="39" t="str">
        <f t="shared" si="157"/>
        <v/>
      </c>
      <c r="L2530" s="36"/>
      <c r="M2530" s="39" t="str">
        <f t="shared" si="158"/>
        <v/>
      </c>
      <c r="O2530" s="36"/>
      <c r="P2530" s="39" t="str">
        <f t="shared" si="159"/>
        <v/>
      </c>
    </row>
    <row r="2531" spans="6:16" x14ac:dyDescent="0.25">
      <c r="F2531" s="36"/>
      <c r="G2531" s="39" t="str">
        <f t="shared" si="156"/>
        <v/>
      </c>
      <c r="I2531" s="36"/>
      <c r="J2531" s="39" t="str">
        <f t="shared" si="157"/>
        <v/>
      </c>
      <c r="L2531" s="36"/>
      <c r="M2531" s="39" t="str">
        <f t="shared" si="158"/>
        <v/>
      </c>
      <c r="O2531" s="36"/>
      <c r="P2531" s="39" t="str">
        <f t="shared" si="159"/>
        <v/>
      </c>
    </row>
    <row r="2532" spans="6:16" x14ac:dyDescent="0.25">
      <c r="F2532" s="36"/>
      <c r="G2532" s="39" t="str">
        <f t="shared" si="156"/>
        <v/>
      </c>
      <c r="I2532" s="36"/>
      <c r="J2532" s="39" t="str">
        <f t="shared" si="157"/>
        <v/>
      </c>
      <c r="L2532" s="36"/>
      <c r="M2532" s="39" t="str">
        <f t="shared" si="158"/>
        <v/>
      </c>
      <c r="O2532" s="36"/>
      <c r="P2532" s="39" t="str">
        <f t="shared" si="159"/>
        <v/>
      </c>
    </row>
    <row r="2533" spans="6:16" x14ac:dyDescent="0.25">
      <c r="F2533" s="36"/>
      <c r="G2533" s="39" t="str">
        <f t="shared" si="156"/>
        <v/>
      </c>
      <c r="I2533" s="36"/>
      <c r="J2533" s="39" t="str">
        <f t="shared" si="157"/>
        <v/>
      </c>
      <c r="L2533" s="36"/>
      <c r="M2533" s="39" t="str">
        <f t="shared" si="158"/>
        <v/>
      </c>
      <c r="O2533" s="36"/>
      <c r="P2533" s="39" t="str">
        <f t="shared" si="159"/>
        <v/>
      </c>
    </row>
    <row r="2534" spans="6:16" x14ac:dyDescent="0.25">
      <c r="F2534" s="36"/>
      <c r="G2534" s="39" t="str">
        <f t="shared" si="156"/>
        <v/>
      </c>
      <c r="I2534" s="36"/>
      <c r="J2534" s="39" t="str">
        <f t="shared" si="157"/>
        <v/>
      </c>
      <c r="L2534" s="36"/>
      <c r="M2534" s="39" t="str">
        <f t="shared" si="158"/>
        <v/>
      </c>
      <c r="O2534" s="36"/>
      <c r="P2534" s="39" t="str">
        <f t="shared" si="159"/>
        <v/>
      </c>
    </row>
    <row r="2535" spans="6:16" x14ac:dyDescent="0.25">
      <c r="F2535" s="36"/>
      <c r="G2535" s="39" t="str">
        <f t="shared" si="156"/>
        <v/>
      </c>
      <c r="I2535" s="36"/>
      <c r="J2535" s="39" t="str">
        <f t="shared" si="157"/>
        <v/>
      </c>
      <c r="L2535" s="36"/>
      <c r="M2535" s="39" t="str">
        <f t="shared" si="158"/>
        <v/>
      </c>
      <c r="O2535" s="36"/>
      <c r="P2535" s="39" t="str">
        <f t="shared" si="159"/>
        <v/>
      </c>
    </row>
    <row r="2536" spans="6:16" x14ac:dyDescent="0.25">
      <c r="F2536" s="36"/>
      <c r="G2536" s="39" t="str">
        <f t="shared" si="156"/>
        <v/>
      </c>
      <c r="I2536" s="36"/>
      <c r="J2536" s="39" t="str">
        <f t="shared" si="157"/>
        <v/>
      </c>
      <c r="L2536" s="36"/>
      <c r="M2536" s="39" t="str">
        <f t="shared" si="158"/>
        <v/>
      </c>
      <c r="O2536" s="36"/>
      <c r="P2536" s="39" t="str">
        <f t="shared" si="159"/>
        <v/>
      </c>
    </row>
    <row r="2537" spans="6:16" x14ac:dyDescent="0.25">
      <c r="F2537" s="36"/>
      <c r="G2537" s="39" t="str">
        <f t="shared" si="156"/>
        <v/>
      </c>
      <c r="I2537" s="36"/>
      <c r="J2537" s="39" t="str">
        <f t="shared" si="157"/>
        <v/>
      </c>
      <c r="L2537" s="36"/>
      <c r="M2537" s="39" t="str">
        <f t="shared" si="158"/>
        <v/>
      </c>
      <c r="O2537" s="36"/>
      <c r="P2537" s="39" t="str">
        <f t="shared" si="159"/>
        <v/>
      </c>
    </row>
    <row r="2538" spans="6:16" x14ac:dyDescent="0.25">
      <c r="F2538" s="36"/>
      <c r="G2538" s="39" t="str">
        <f t="shared" si="156"/>
        <v/>
      </c>
      <c r="I2538" s="36"/>
      <c r="J2538" s="39" t="str">
        <f t="shared" si="157"/>
        <v/>
      </c>
      <c r="L2538" s="36"/>
      <c r="M2538" s="39" t="str">
        <f t="shared" si="158"/>
        <v/>
      </c>
      <c r="O2538" s="36"/>
      <c r="P2538" s="39" t="str">
        <f t="shared" si="159"/>
        <v/>
      </c>
    </row>
    <row r="2539" spans="6:16" x14ac:dyDescent="0.25">
      <c r="F2539" s="36"/>
      <c r="G2539" s="39" t="str">
        <f t="shared" si="156"/>
        <v/>
      </c>
      <c r="I2539" s="36"/>
      <c r="J2539" s="39" t="str">
        <f t="shared" si="157"/>
        <v/>
      </c>
      <c r="L2539" s="36"/>
      <c r="M2539" s="39" t="str">
        <f t="shared" si="158"/>
        <v/>
      </c>
      <c r="O2539" s="36"/>
      <c r="P2539" s="39" t="str">
        <f t="shared" si="159"/>
        <v/>
      </c>
    </row>
    <row r="2540" spans="6:16" x14ac:dyDescent="0.25">
      <c r="F2540" s="36"/>
      <c r="G2540" s="39" t="str">
        <f t="shared" si="156"/>
        <v/>
      </c>
      <c r="I2540" s="36"/>
      <c r="J2540" s="39" t="str">
        <f t="shared" si="157"/>
        <v/>
      </c>
      <c r="L2540" s="36"/>
      <c r="M2540" s="39" t="str">
        <f t="shared" si="158"/>
        <v/>
      </c>
      <c r="O2540" s="36"/>
      <c r="P2540" s="39" t="str">
        <f t="shared" si="159"/>
        <v/>
      </c>
    </row>
    <row r="2541" spans="6:16" x14ac:dyDescent="0.25">
      <c r="F2541" s="36"/>
      <c r="G2541" s="39" t="str">
        <f t="shared" si="156"/>
        <v/>
      </c>
      <c r="I2541" s="36"/>
      <c r="J2541" s="39" t="str">
        <f t="shared" si="157"/>
        <v/>
      </c>
      <c r="L2541" s="36"/>
      <c r="M2541" s="39" t="str">
        <f t="shared" si="158"/>
        <v/>
      </c>
      <c r="O2541" s="36"/>
      <c r="P2541" s="39" t="str">
        <f t="shared" si="159"/>
        <v/>
      </c>
    </row>
    <row r="2542" spans="6:16" x14ac:dyDescent="0.25">
      <c r="F2542" s="36"/>
      <c r="G2542" s="39" t="str">
        <f t="shared" si="156"/>
        <v/>
      </c>
      <c r="I2542" s="36"/>
      <c r="J2542" s="39" t="str">
        <f t="shared" si="157"/>
        <v/>
      </c>
      <c r="L2542" s="36"/>
      <c r="M2542" s="39" t="str">
        <f t="shared" si="158"/>
        <v/>
      </c>
      <c r="O2542" s="36"/>
      <c r="P2542" s="39" t="str">
        <f t="shared" si="159"/>
        <v/>
      </c>
    </row>
    <row r="2543" spans="6:16" x14ac:dyDescent="0.25">
      <c r="F2543" s="36"/>
      <c r="G2543" s="39" t="str">
        <f t="shared" si="156"/>
        <v/>
      </c>
      <c r="I2543" s="36"/>
      <c r="J2543" s="39" t="str">
        <f t="shared" si="157"/>
        <v/>
      </c>
      <c r="L2543" s="36"/>
      <c r="M2543" s="39" t="str">
        <f t="shared" si="158"/>
        <v/>
      </c>
      <c r="O2543" s="36"/>
      <c r="P2543" s="39" t="str">
        <f t="shared" si="159"/>
        <v/>
      </c>
    </row>
    <row r="2544" spans="6:16" x14ac:dyDescent="0.25">
      <c r="F2544" s="36"/>
      <c r="G2544" s="39" t="str">
        <f t="shared" si="156"/>
        <v/>
      </c>
      <c r="I2544" s="36"/>
      <c r="J2544" s="39" t="str">
        <f t="shared" si="157"/>
        <v/>
      </c>
      <c r="L2544" s="36"/>
      <c r="M2544" s="39" t="str">
        <f t="shared" si="158"/>
        <v/>
      </c>
      <c r="O2544" s="36"/>
      <c r="P2544" s="39" t="str">
        <f t="shared" si="159"/>
        <v/>
      </c>
    </row>
    <row r="2545" spans="6:16" x14ac:dyDescent="0.25">
      <c r="F2545" s="36"/>
      <c r="G2545" s="39" t="str">
        <f t="shared" si="156"/>
        <v/>
      </c>
      <c r="I2545" s="36"/>
      <c r="J2545" s="39" t="str">
        <f t="shared" si="157"/>
        <v/>
      </c>
      <c r="L2545" s="36"/>
      <c r="M2545" s="39" t="str">
        <f t="shared" si="158"/>
        <v/>
      </c>
      <c r="O2545" s="36"/>
      <c r="P2545" s="39" t="str">
        <f t="shared" si="159"/>
        <v/>
      </c>
    </row>
    <row r="2546" spans="6:16" x14ac:dyDescent="0.25">
      <c r="F2546" s="36"/>
      <c r="G2546" s="39" t="str">
        <f t="shared" si="156"/>
        <v/>
      </c>
      <c r="I2546" s="36"/>
      <c r="J2546" s="39" t="str">
        <f t="shared" si="157"/>
        <v/>
      </c>
      <c r="L2546" s="36"/>
      <c r="M2546" s="39" t="str">
        <f t="shared" si="158"/>
        <v/>
      </c>
      <c r="O2546" s="36"/>
      <c r="P2546" s="39" t="str">
        <f t="shared" si="159"/>
        <v/>
      </c>
    </row>
    <row r="2547" spans="6:16" x14ac:dyDescent="0.25">
      <c r="F2547" s="36"/>
      <c r="G2547" s="39" t="str">
        <f t="shared" si="156"/>
        <v/>
      </c>
      <c r="I2547" s="36"/>
      <c r="J2547" s="39" t="str">
        <f t="shared" si="157"/>
        <v/>
      </c>
      <c r="L2547" s="36"/>
      <c r="M2547" s="39" t="str">
        <f t="shared" si="158"/>
        <v/>
      </c>
      <c r="O2547" s="36"/>
      <c r="P2547" s="39" t="str">
        <f t="shared" si="159"/>
        <v/>
      </c>
    </row>
    <row r="2548" spans="6:16" x14ac:dyDescent="0.25">
      <c r="F2548" s="36"/>
      <c r="G2548" s="39" t="str">
        <f t="shared" si="156"/>
        <v/>
      </c>
      <c r="I2548" s="36"/>
      <c r="J2548" s="39" t="str">
        <f t="shared" si="157"/>
        <v/>
      </c>
      <c r="L2548" s="36"/>
      <c r="M2548" s="39" t="str">
        <f t="shared" si="158"/>
        <v/>
      </c>
      <c r="O2548" s="36"/>
      <c r="P2548" s="39" t="str">
        <f t="shared" si="159"/>
        <v/>
      </c>
    </row>
    <row r="2549" spans="6:16" x14ac:dyDescent="0.25">
      <c r="F2549" s="36"/>
      <c r="G2549" s="39" t="str">
        <f t="shared" si="156"/>
        <v/>
      </c>
      <c r="I2549" s="36"/>
      <c r="J2549" s="39" t="str">
        <f t="shared" si="157"/>
        <v/>
      </c>
      <c r="L2549" s="36"/>
      <c r="M2549" s="39" t="str">
        <f t="shared" si="158"/>
        <v/>
      </c>
      <c r="O2549" s="36"/>
      <c r="P2549" s="39" t="str">
        <f t="shared" si="159"/>
        <v/>
      </c>
    </row>
    <row r="2550" spans="6:16" x14ac:dyDescent="0.25">
      <c r="F2550" s="36"/>
      <c r="G2550" s="39" t="str">
        <f t="shared" si="156"/>
        <v/>
      </c>
      <c r="I2550" s="36"/>
      <c r="J2550" s="39" t="str">
        <f t="shared" si="157"/>
        <v/>
      </c>
      <c r="L2550" s="36"/>
      <c r="M2550" s="39" t="str">
        <f t="shared" si="158"/>
        <v/>
      </c>
      <c r="O2550" s="36"/>
      <c r="P2550" s="39" t="str">
        <f t="shared" si="159"/>
        <v/>
      </c>
    </row>
    <row r="2551" spans="6:16" x14ac:dyDescent="0.25">
      <c r="F2551" s="36"/>
      <c r="G2551" s="39" t="str">
        <f t="shared" si="156"/>
        <v/>
      </c>
      <c r="I2551" s="36"/>
      <c r="J2551" s="39" t="str">
        <f t="shared" si="157"/>
        <v/>
      </c>
      <c r="L2551" s="36"/>
      <c r="M2551" s="39" t="str">
        <f t="shared" si="158"/>
        <v/>
      </c>
      <c r="O2551" s="36"/>
      <c r="P2551" s="39" t="str">
        <f t="shared" si="159"/>
        <v/>
      </c>
    </row>
    <row r="2552" spans="6:16" x14ac:dyDescent="0.25">
      <c r="F2552" s="36"/>
      <c r="G2552" s="39" t="str">
        <f t="shared" si="156"/>
        <v/>
      </c>
      <c r="I2552" s="36"/>
      <c r="J2552" s="39" t="str">
        <f t="shared" si="157"/>
        <v/>
      </c>
      <c r="L2552" s="36"/>
      <c r="M2552" s="39" t="str">
        <f t="shared" si="158"/>
        <v/>
      </c>
      <c r="O2552" s="36"/>
      <c r="P2552" s="39" t="str">
        <f t="shared" si="159"/>
        <v/>
      </c>
    </row>
    <row r="2553" spans="6:16" x14ac:dyDescent="0.25">
      <c r="F2553" s="36"/>
      <c r="G2553" s="39" t="str">
        <f t="shared" si="156"/>
        <v/>
      </c>
      <c r="I2553" s="36"/>
      <c r="J2553" s="39" t="str">
        <f t="shared" si="157"/>
        <v/>
      </c>
      <c r="L2553" s="36"/>
      <c r="M2553" s="39" t="str">
        <f t="shared" si="158"/>
        <v/>
      </c>
      <c r="O2553" s="36"/>
      <c r="P2553" s="39" t="str">
        <f t="shared" si="159"/>
        <v/>
      </c>
    </row>
    <row r="2554" spans="6:16" x14ac:dyDescent="0.25">
      <c r="F2554" s="36"/>
      <c r="G2554" s="39" t="str">
        <f t="shared" si="156"/>
        <v/>
      </c>
      <c r="I2554" s="36"/>
      <c r="J2554" s="39" t="str">
        <f t="shared" si="157"/>
        <v/>
      </c>
      <c r="L2554" s="36"/>
      <c r="M2554" s="39" t="str">
        <f t="shared" si="158"/>
        <v/>
      </c>
      <c r="O2554" s="36"/>
      <c r="P2554" s="39" t="str">
        <f t="shared" si="159"/>
        <v/>
      </c>
    </row>
    <row r="2555" spans="6:16" x14ac:dyDescent="0.25">
      <c r="F2555" s="36"/>
      <c r="G2555" s="39" t="str">
        <f t="shared" si="156"/>
        <v/>
      </c>
      <c r="I2555" s="36"/>
      <c r="J2555" s="39" t="str">
        <f t="shared" si="157"/>
        <v/>
      </c>
      <c r="L2555" s="36"/>
      <c r="M2555" s="39" t="str">
        <f t="shared" si="158"/>
        <v/>
      </c>
      <c r="O2555" s="36"/>
      <c r="P2555" s="39" t="str">
        <f t="shared" si="159"/>
        <v/>
      </c>
    </row>
    <row r="2556" spans="6:16" x14ac:dyDescent="0.25">
      <c r="F2556" s="36"/>
      <c r="G2556" s="39" t="str">
        <f t="shared" si="156"/>
        <v/>
      </c>
      <c r="I2556" s="36"/>
      <c r="J2556" s="39" t="str">
        <f t="shared" si="157"/>
        <v/>
      </c>
      <c r="L2556" s="36"/>
      <c r="M2556" s="39" t="str">
        <f t="shared" si="158"/>
        <v/>
      </c>
      <c r="O2556" s="36"/>
      <c r="P2556" s="39" t="str">
        <f t="shared" si="159"/>
        <v/>
      </c>
    </row>
    <row r="2557" spans="6:16" x14ac:dyDescent="0.25">
      <c r="F2557" s="36"/>
      <c r="G2557" s="39" t="str">
        <f t="shared" si="156"/>
        <v/>
      </c>
      <c r="I2557" s="36"/>
      <c r="J2557" s="39" t="str">
        <f t="shared" si="157"/>
        <v/>
      </c>
      <c r="L2557" s="36"/>
      <c r="M2557" s="39" t="str">
        <f t="shared" si="158"/>
        <v/>
      </c>
      <c r="O2557" s="36"/>
      <c r="P2557" s="39" t="str">
        <f t="shared" si="159"/>
        <v/>
      </c>
    </row>
    <row r="2558" spans="6:16" x14ac:dyDescent="0.25">
      <c r="F2558" s="36"/>
      <c r="G2558" s="39" t="str">
        <f t="shared" si="156"/>
        <v/>
      </c>
      <c r="I2558" s="36"/>
      <c r="J2558" s="39" t="str">
        <f t="shared" si="157"/>
        <v/>
      </c>
      <c r="L2558" s="36"/>
      <c r="M2558" s="39" t="str">
        <f t="shared" si="158"/>
        <v/>
      </c>
      <c r="O2558" s="36"/>
      <c r="P2558" s="39" t="str">
        <f t="shared" si="159"/>
        <v/>
      </c>
    </row>
    <row r="2559" spans="6:16" x14ac:dyDescent="0.25">
      <c r="F2559" s="36"/>
      <c r="G2559" s="39" t="str">
        <f t="shared" si="156"/>
        <v/>
      </c>
      <c r="I2559" s="36"/>
      <c r="J2559" s="39" t="str">
        <f t="shared" si="157"/>
        <v/>
      </c>
      <c r="L2559" s="36"/>
      <c r="M2559" s="39" t="str">
        <f t="shared" si="158"/>
        <v/>
      </c>
      <c r="O2559" s="36"/>
      <c r="P2559" s="39" t="str">
        <f t="shared" si="159"/>
        <v/>
      </c>
    </row>
    <row r="2560" spans="6:16" x14ac:dyDescent="0.25">
      <c r="F2560" s="36"/>
      <c r="G2560" s="39" t="str">
        <f t="shared" si="156"/>
        <v/>
      </c>
      <c r="I2560" s="36"/>
      <c r="J2560" s="39" t="str">
        <f t="shared" si="157"/>
        <v/>
      </c>
      <c r="L2560" s="36"/>
      <c r="M2560" s="39" t="str">
        <f t="shared" si="158"/>
        <v/>
      </c>
      <c r="O2560" s="36"/>
      <c r="P2560" s="39" t="str">
        <f t="shared" si="159"/>
        <v/>
      </c>
    </row>
    <row r="2561" spans="6:16" x14ac:dyDescent="0.25">
      <c r="F2561" s="36"/>
      <c r="G2561" s="39" t="str">
        <f t="shared" si="156"/>
        <v/>
      </c>
      <c r="I2561" s="36"/>
      <c r="J2561" s="39" t="str">
        <f t="shared" si="157"/>
        <v/>
      </c>
      <c r="L2561" s="36"/>
      <c r="M2561" s="39" t="str">
        <f t="shared" si="158"/>
        <v/>
      </c>
      <c r="O2561" s="36"/>
      <c r="P2561" s="39" t="str">
        <f t="shared" si="159"/>
        <v/>
      </c>
    </row>
    <row r="2562" spans="6:16" x14ac:dyDescent="0.25">
      <c r="F2562" s="36"/>
      <c r="G2562" s="39" t="str">
        <f t="shared" si="156"/>
        <v/>
      </c>
      <c r="I2562" s="36"/>
      <c r="J2562" s="39" t="str">
        <f t="shared" si="157"/>
        <v/>
      </c>
      <c r="L2562" s="36"/>
      <c r="M2562" s="39" t="str">
        <f t="shared" si="158"/>
        <v/>
      </c>
      <c r="O2562" s="36"/>
      <c r="P2562" s="39" t="str">
        <f t="shared" si="159"/>
        <v/>
      </c>
    </row>
    <row r="2563" spans="6:16" x14ac:dyDescent="0.25">
      <c r="F2563" s="36"/>
      <c r="G2563" s="39" t="str">
        <f t="shared" si="156"/>
        <v/>
      </c>
      <c r="I2563" s="36"/>
      <c r="J2563" s="39" t="str">
        <f t="shared" si="157"/>
        <v/>
      </c>
      <c r="L2563" s="36"/>
      <c r="M2563" s="39" t="str">
        <f t="shared" si="158"/>
        <v/>
      </c>
      <c r="O2563" s="36"/>
      <c r="P2563" s="39" t="str">
        <f t="shared" si="159"/>
        <v/>
      </c>
    </row>
    <row r="2564" spans="6:16" x14ac:dyDescent="0.25">
      <c r="F2564" s="36"/>
      <c r="G2564" s="39" t="str">
        <f t="shared" si="156"/>
        <v/>
      </c>
      <c r="I2564" s="36"/>
      <c r="J2564" s="39" t="str">
        <f t="shared" si="157"/>
        <v/>
      </c>
      <c r="L2564" s="36"/>
      <c r="M2564" s="39" t="str">
        <f t="shared" si="158"/>
        <v/>
      </c>
      <c r="O2564" s="36"/>
      <c r="P2564" s="39" t="str">
        <f t="shared" si="159"/>
        <v/>
      </c>
    </row>
    <row r="2565" spans="6:16" x14ac:dyDescent="0.25">
      <c r="F2565" s="36"/>
      <c r="G2565" s="39" t="str">
        <f t="shared" si="156"/>
        <v/>
      </c>
      <c r="I2565" s="36"/>
      <c r="J2565" s="39" t="str">
        <f t="shared" si="157"/>
        <v/>
      </c>
      <c r="L2565" s="36"/>
      <c r="M2565" s="39" t="str">
        <f t="shared" si="158"/>
        <v/>
      </c>
      <c r="O2565" s="36"/>
      <c r="P2565" s="39" t="str">
        <f t="shared" si="159"/>
        <v/>
      </c>
    </row>
    <row r="2566" spans="6:16" x14ac:dyDescent="0.25">
      <c r="F2566" s="36"/>
      <c r="G2566" s="39" t="str">
        <f t="shared" si="156"/>
        <v/>
      </c>
      <c r="I2566" s="36"/>
      <c r="J2566" s="39" t="str">
        <f t="shared" si="157"/>
        <v/>
      </c>
      <c r="L2566" s="36"/>
      <c r="M2566" s="39" t="str">
        <f t="shared" si="158"/>
        <v/>
      </c>
      <c r="O2566" s="36"/>
      <c r="P2566" s="39" t="str">
        <f t="shared" si="159"/>
        <v/>
      </c>
    </row>
    <row r="2567" spans="6:16" x14ac:dyDescent="0.25">
      <c r="F2567" s="36"/>
      <c r="G2567" s="39" t="str">
        <f t="shared" si="156"/>
        <v/>
      </c>
      <c r="I2567" s="36"/>
      <c r="J2567" s="39" t="str">
        <f t="shared" si="157"/>
        <v/>
      </c>
      <c r="L2567" s="36"/>
      <c r="M2567" s="39" t="str">
        <f t="shared" si="158"/>
        <v/>
      </c>
      <c r="O2567" s="36"/>
      <c r="P2567" s="39" t="str">
        <f t="shared" si="159"/>
        <v/>
      </c>
    </row>
    <row r="2568" spans="6:16" x14ac:dyDescent="0.25">
      <c r="F2568" s="36"/>
      <c r="G2568" s="39" t="str">
        <f t="shared" si="156"/>
        <v/>
      </c>
      <c r="I2568" s="36"/>
      <c r="J2568" s="39" t="str">
        <f t="shared" si="157"/>
        <v/>
      </c>
      <c r="L2568" s="36"/>
      <c r="M2568" s="39" t="str">
        <f t="shared" si="158"/>
        <v/>
      </c>
      <c r="O2568" s="36"/>
      <c r="P2568" s="39" t="str">
        <f t="shared" si="159"/>
        <v/>
      </c>
    </row>
    <row r="2569" spans="6:16" x14ac:dyDescent="0.25">
      <c r="F2569" s="36"/>
      <c r="G2569" s="39" t="str">
        <f t="shared" si="156"/>
        <v/>
      </c>
      <c r="I2569" s="36"/>
      <c r="J2569" s="39" t="str">
        <f t="shared" si="157"/>
        <v/>
      </c>
      <c r="L2569" s="36"/>
      <c r="M2569" s="39" t="str">
        <f t="shared" si="158"/>
        <v/>
      </c>
      <c r="O2569" s="36"/>
      <c r="P2569" s="39" t="str">
        <f t="shared" si="159"/>
        <v/>
      </c>
    </row>
    <row r="2570" spans="6:16" x14ac:dyDescent="0.25">
      <c r="F2570" s="36"/>
      <c r="G2570" s="39" t="str">
        <f t="shared" si="156"/>
        <v/>
      </c>
      <c r="I2570" s="36"/>
      <c r="J2570" s="39" t="str">
        <f t="shared" si="157"/>
        <v/>
      </c>
      <c r="L2570" s="36"/>
      <c r="M2570" s="39" t="str">
        <f t="shared" si="158"/>
        <v/>
      </c>
      <c r="O2570" s="36"/>
      <c r="P2570" s="39" t="str">
        <f t="shared" si="159"/>
        <v/>
      </c>
    </row>
    <row r="2571" spans="6:16" x14ac:dyDescent="0.25">
      <c r="F2571" s="36"/>
      <c r="G2571" s="39" t="str">
        <f t="shared" si="156"/>
        <v/>
      </c>
      <c r="I2571" s="36"/>
      <c r="J2571" s="39" t="str">
        <f t="shared" si="157"/>
        <v/>
      </c>
      <c r="L2571" s="36"/>
      <c r="M2571" s="39" t="str">
        <f t="shared" si="158"/>
        <v/>
      </c>
      <c r="O2571" s="36"/>
      <c r="P2571" s="39" t="str">
        <f t="shared" si="159"/>
        <v/>
      </c>
    </row>
    <row r="2572" spans="6:16" x14ac:dyDescent="0.25">
      <c r="F2572" s="36"/>
      <c r="G2572" s="39" t="str">
        <f t="shared" si="156"/>
        <v/>
      </c>
      <c r="I2572" s="36"/>
      <c r="J2572" s="39" t="str">
        <f t="shared" si="157"/>
        <v/>
      </c>
      <c r="L2572" s="36"/>
      <c r="M2572" s="39" t="str">
        <f t="shared" si="158"/>
        <v/>
      </c>
      <c r="O2572" s="36"/>
      <c r="P2572" s="39" t="str">
        <f t="shared" si="159"/>
        <v/>
      </c>
    </row>
    <row r="2573" spans="6:16" x14ac:dyDescent="0.25">
      <c r="F2573" s="36"/>
      <c r="G2573" s="39" t="str">
        <f t="shared" si="156"/>
        <v/>
      </c>
      <c r="I2573" s="36"/>
      <c r="J2573" s="39" t="str">
        <f t="shared" si="157"/>
        <v/>
      </c>
      <c r="L2573" s="36"/>
      <c r="M2573" s="39" t="str">
        <f t="shared" si="158"/>
        <v/>
      </c>
      <c r="O2573" s="36"/>
      <c r="P2573" s="39" t="str">
        <f t="shared" si="159"/>
        <v/>
      </c>
    </row>
    <row r="2574" spans="6:16" x14ac:dyDescent="0.25">
      <c r="F2574" s="36"/>
      <c r="G2574" s="39" t="str">
        <f t="shared" si="156"/>
        <v/>
      </c>
      <c r="I2574" s="36"/>
      <c r="J2574" s="39" t="str">
        <f t="shared" si="157"/>
        <v/>
      </c>
      <c r="L2574" s="36"/>
      <c r="M2574" s="39" t="str">
        <f t="shared" si="158"/>
        <v/>
      </c>
      <c r="O2574" s="36"/>
      <c r="P2574" s="39" t="str">
        <f t="shared" si="159"/>
        <v/>
      </c>
    </row>
    <row r="2575" spans="6:16" x14ac:dyDescent="0.25">
      <c r="F2575" s="36"/>
      <c r="G2575" s="39" t="str">
        <f t="shared" ref="G2575:G2638" si="160">IF(F2575="","",F2575*0.04)</f>
        <v/>
      </c>
      <c r="I2575" s="36"/>
      <c r="J2575" s="39" t="str">
        <f t="shared" ref="J2575:J2638" si="161">IF(I2575="","",I2575*0.04)</f>
        <v/>
      </c>
      <c r="L2575" s="36"/>
      <c r="M2575" s="39" t="str">
        <f t="shared" ref="M2575:M2638" si="162">IF(L2575="","",L2575*0.04)</f>
        <v/>
      </c>
      <c r="O2575" s="36"/>
      <c r="P2575" s="39" t="str">
        <f t="shared" ref="P2575:P2638" si="163">IF(O2575="","",O2575*0.04)</f>
        <v/>
      </c>
    </row>
    <row r="2576" spans="6:16" x14ac:dyDescent="0.25">
      <c r="F2576" s="36"/>
      <c r="G2576" s="39" t="str">
        <f t="shared" si="160"/>
        <v/>
      </c>
      <c r="I2576" s="36"/>
      <c r="J2576" s="39" t="str">
        <f t="shared" si="161"/>
        <v/>
      </c>
      <c r="L2576" s="36"/>
      <c r="M2576" s="39" t="str">
        <f t="shared" si="162"/>
        <v/>
      </c>
      <c r="O2576" s="36"/>
      <c r="P2576" s="39" t="str">
        <f t="shared" si="163"/>
        <v/>
      </c>
    </row>
    <row r="2577" spans="6:16" x14ac:dyDescent="0.25">
      <c r="F2577" s="36"/>
      <c r="G2577" s="39" t="str">
        <f t="shared" si="160"/>
        <v/>
      </c>
      <c r="I2577" s="36"/>
      <c r="J2577" s="39" t="str">
        <f t="shared" si="161"/>
        <v/>
      </c>
      <c r="L2577" s="36"/>
      <c r="M2577" s="39" t="str">
        <f t="shared" si="162"/>
        <v/>
      </c>
      <c r="O2577" s="36"/>
      <c r="P2577" s="39" t="str">
        <f t="shared" si="163"/>
        <v/>
      </c>
    </row>
    <row r="2578" spans="6:16" x14ac:dyDescent="0.25">
      <c r="F2578" s="36"/>
      <c r="G2578" s="39" t="str">
        <f t="shared" si="160"/>
        <v/>
      </c>
      <c r="I2578" s="36"/>
      <c r="J2578" s="39" t="str">
        <f t="shared" si="161"/>
        <v/>
      </c>
      <c r="L2578" s="36"/>
      <c r="M2578" s="39" t="str">
        <f t="shared" si="162"/>
        <v/>
      </c>
      <c r="O2578" s="36"/>
      <c r="P2578" s="39" t="str">
        <f t="shared" si="163"/>
        <v/>
      </c>
    </row>
    <row r="2579" spans="6:16" x14ac:dyDescent="0.25">
      <c r="F2579" s="36"/>
      <c r="G2579" s="39" t="str">
        <f t="shared" si="160"/>
        <v/>
      </c>
      <c r="I2579" s="36"/>
      <c r="J2579" s="39" t="str">
        <f t="shared" si="161"/>
        <v/>
      </c>
      <c r="L2579" s="36"/>
      <c r="M2579" s="39" t="str">
        <f t="shared" si="162"/>
        <v/>
      </c>
      <c r="O2579" s="36"/>
      <c r="P2579" s="39" t="str">
        <f t="shared" si="163"/>
        <v/>
      </c>
    </row>
    <row r="2580" spans="6:16" x14ac:dyDescent="0.25">
      <c r="F2580" s="36"/>
      <c r="G2580" s="39" t="str">
        <f t="shared" si="160"/>
        <v/>
      </c>
      <c r="I2580" s="36"/>
      <c r="J2580" s="39" t="str">
        <f t="shared" si="161"/>
        <v/>
      </c>
      <c r="L2580" s="36"/>
      <c r="M2580" s="39" t="str">
        <f t="shared" si="162"/>
        <v/>
      </c>
      <c r="O2580" s="36"/>
      <c r="P2580" s="39" t="str">
        <f t="shared" si="163"/>
        <v/>
      </c>
    </row>
    <row r="2581" spans="6:16" x14ac:dyDescent="0.25">
      <c r="F2581" s="36"/>
      <c r="G2581" s="39" t="str">
        <f t="shared" si="160"/>
        <v/>
      </c>
      <c r="I2581" s="36"/>
      <c r="J2581" s="39" t="str">
        <f t="shared" si="161"/>
        <v/>
      </c>
      <c r="L2581" s="36"/>
      <c r="M2581" s="39" t="str">
        <f t="shared" si="162"/>
        <v/>
      </c>
      <c r="O2581" s="36"/>
      <c r="P2581" s="39" t="str">
        <f t="shared" si="163"/>
        <v/>
      </c>
    </row>
    <row r="2582" spans="6:16" x14ac:dyDescent="0.25">
      <c r="F2582" s="36"/>
      <c r="G2582" s="39" t="str">
        <f t="shared" si="160"/>
        <v/>
      </c>
      <c r="I2582" s="36"/>
      <c r="J2582" s="39" t="str">
        <f t="shared" si="161"/>
        <v/>
      </c>
      <c r="L2582" s="36"/>
      <c r="M2582" s="39" t="str">
        <f t="shared" si="162"/>
        <v/>
      </c>
      <c r="O2582" s="36"/>
      <c r="P2582" s="39" t="str">
        <f t="shared" si="163"/>
        <v/>
      </c>
    </row>
    <row r="2583" spans="6:16" x14ac:dyDescent="0.25">
      <c r="F2583" s="36"/>
      <c r="G2583" s="39" t="str">
        <f t="shared" si="160"/>
        <v/>
      </c>
      <c r="I2583" s="36"/>
      <c r="J2583" s="39" t="str">
        <f t="shared" si="161"/>
        <v/>
      </c>
      <c r="L2583" s="36"/>
      <c r="M2583" s="39" t="str">
        <f t="shared" si="162"/>
        <v/>
      </c>
      <c r="O2583" s="36"/>
      <c r="P2583" s="39" t="str">
        <f t="shared" si="163"/>
        <v/>
      </c>
    </row>
    <row r="2584" spans="6:16" x14ac:dyDescent="0.25">
      <c r="F2584" s="36"/>
      <c r="G2584" s="39" t="str">
        <f t="shared" si="160"/>
        <v/>
      </c>
      <c r="I2584" s="36"/>
      <c r="J2584" s="39" t="str">
        <f t="shared" si="161"/>
        <v/>
      </c>
      <c r="L2584" s="36"/>
      <c r="M2584" s="39" t="str">
        <f t="shared" si="162"/>
        <v/>
      </c>
      <c r="O2584" s="36"/>
      <c r="P2584" s="39" t="str">
        <f t="shared" si="163"/>
        <v/>
      </c>
    </row>
    <row r="2585" spans="6:16" x14ac:dyDescent="0.25">
      <c r="F2585" s="36"/>
      <c r="G2585" s="39" t="str">
        <f t="shared" si="160"/>
        <v/>
      </c>
      <c r="I2585" s="36"/>
      <c r="J2585" s="39" t="str">
        <f t="shared" si="161"/>
        <v/>
      </c>
      <c r="L2585" s="36"/>
      <c r="M2585" s="39" t="str">
        <f t="shared" si="162"/>
        <v/>
      </c>
      <c r="O2585" s="36"/>
      <c r="P2585" s="39" t="str">
        <f t="shared" si="163"/>
        <v/>
      </c>
    </row>
    <row r="2586" spans="6:16" x14ac:dyDescent="0.25">
      <c r="F2586" s="36"/>
      <c r="G2586" s="39" t="str">
        <f t="shared" si="160"/>
        <v/>
      </c>
      <c r="I2586" s="36"/>
      <c r="J2586" s="39" t="str">
        <f t="shared" si="161"/>
        <v/>
      </c>
      <c r="L2586" s="36"/>
      <c r="M2586" s="39" t="str">
        <f t="shared" si="162"/>
        <v/>
      </c>
      <c r="O2586" s="36"/>
      <c r="P2586" s="39" t="str">
        <f t="shared" si="163"/>
        <v/>
      </c>
    </row>
    <row r="2587" spans="6:16" x14ac:dyDescent="0.25">
      <c r="F2587" s="36"/>
      <c r="G2587" s="39" t="str">
        <f t="shared" si="160"/>
        <v/>
      </c>
      <c r="I2587" s="36"/>
      <c r="J2587" s="39" t="str">
        <f t="shared" si="161"/>
        <v/>
      </c>
      <c r="L2587" s="36"/>
      <c r="M2587" s="39" t="str">
        <f t="shared" si="162"/>
        <v/>
      </c>
      <c r="O2587" s="36"/>
      <c r="P2587" s="39" t="str">
        <f t="shared" si="163"/>
        <v/>
      </c>
    </row>
    <row r="2588" spans="6:16" x14ac:dyDescent="0.25">
      <c r="F2588" s="36"/>
      <c r="G2588" s="39" t="str">
        <f t="shared" si="160"/>
        <v/>
      </c>
      <c r="I2588" s="36"/>
      <c r="J2588" s="39" t="str">
        <f t="shared" si="161"/>
        <v/>
      </c>
      <c r="L2588" s="36"/>
      <c r="M2588" s="39" t="str">
        <f t="shared" si="162"/>
        <v/>
      </c>
      <c r="O2588" s="36"/>
      <c r="P2588" s="39" t="str">
        <f t="shared" si="163"/>
        <v/>
      </c>
    </row>
    <row r="2589" spans="6:16" x14ac:dyDescent="0.25">
      <c r="F2589" s="36"/>
      <c r="G2589" s="39" t="str">
        <f t="shared" si="160"/>
        <v/>
      </c>
      <c r="I2589" s="36"/>
      <c r="J2589" s="39" t="str">
        <f t="shared" si="161"/>
        <v/>
      </c>
      <c r="L2589" s="36"/>
      <c r="M2589" s="39" t="str">
        <f t="shared" si="162"/>
        <v/>
      </c>
      <c r="O2589" s="36"/>
      <c r="P2589" s="39" t="str">
        <f t="shared" si="163"/>
        <v/>
      </c>
    </row>
    <row r="2590" spans="6:16" x14ac:dyDescent="0.25">
      <c r="F2590" s="36"/>
      <c r="G2590" s="39" t="str">
        <f t="shared" si="160"/>
        <v/>
      </c>
      <c r="I2590" s="36"/>
      <c r="J2590" s="39" t="str">
        <f t="shared" si="161"/>
        <v/>
      </c>
      <c r="L2590" s="36"/>
      <c r="M2590" s="39" t="str">
        <f t="shared" si="162"/>
        <v/>
      </c>
      <c r="O2590" s="36"/>
      <c r="P2590" s="39" t="str">
        <f t="shared" si="163"/>
        <v/>
      </c>
    </row>
    <row r="2591" spans="6:16" x14ac:dyDescent="0.25">
      <c r="F2591" s="36"/>
      <c r="G2591" s="39" t="str">
        <f t="shared" si="160"/>
        <v/>
      </c>
      <c r="I2591" s="36"/>
      <c r="J2591" s="39" t="str">
        <f t="shared" si="161"/>
        <v/>
      </c>
      <c r="L2591" s="36"/>
      <c r="M2591" s="39" t="str">
        <f t="shared" si="162"/>
        <v/>
      </c>
      <c r="O2591" s="36"/>
      <c r="P2591" s="39" t="str">
        <f t="shared" si="163"/>
        <v/>
      </c>
    </row>
    <row r="2592" spans="6:16" x14ac:dyDescent="0.25">
      <c r="F2592" s="36"/>
      <c r="G2592" s="39" t="str">
        <f t="shared" si="160"/>
        <v/>
      </c>
      <c r="I2592" s="36"/>
      <c r="J2592" s="39" t="str">
        <f t="shared" si="161"/>
        <v/>
      </c>
      <c r="L2592" s="36"/>
      <c r="M2592" s="39" t="str">
        <f t="shared" si="162"/>
        <v/>
      </c>
      <c r="O2592" s="36"/>
      <c r="P2592" s="39" t="str">
        <f t="shared" si="163"/>
        <v/>
      </c>
    </row>
    <row r="2593" spans="6:16" x14ac:dyDescent="0.25">
      <c r="F2593" s="36"/>
      <c r="G2593" s="39" t="str">
        <f t="shared" si="160"/>
        <v/>
      </c>
      <c r="I2593" s="36"/>
      <c r="J2593" s="39" t="str">
        <f t="shared" si="161"/>
        <v/>
      </c>
      <c r="L2593" s="36"/>
      <c r="M2593" s="39" t="str">
        <f t="shared" si="162"/>
        <v/>
      </c>
      <c r="O2593" s="36"/>
      <c r="P2593" s="39" t="str">
        <f t="shared" si="163"/>
        <v/>
      </c>
    </row>
    <row r="2594" spans="6:16" x14ac:dyDescent="0.25">
      <c r="F2594" s="36"/>
      <c r="G2594" s="39" t="str">
        <f t="shared" si="160"/>
        <v/>
      </c>
      <c r="I2594" s="36"/>
      <c r="J2594" s="39" t="str">
        <f t="shared" si="161"/>
        <v/>
      </c>
      <c r="L2594" s="36"/>
      <c r="M2594" s="39" t="str">
        <f t="shared" si="162"/>
        <v/>
      </c>
      <c r="O2594" s="36"/>
      <c r="P2594" s="39" t="str">
        <f t="shared" si="163"/>
        <v/>
      </c>
    </row>
    <row r="2595" spans="6:16" x14ac:dyDescent="0.25">
      <c r="F2595" s="36"/>
      <c r="G2595" s="39" t="str">
        <f t="shared" si="160"/>
        <v/>
      </c>
      <c r="I2595" s="36"/>
      <c r="J2595" s="39" t="str">
        <f t="shared" si="161"/>
        <v/>
      </c>
      <c r="L2595" s="36"/>
      <c r="M2595" s="39" t="str">
        <f t="shared" si="162"/>
        <v/>
      </c>
      <c r="O2595" s="36"/>
      <c r="P2595" s="39" t="str">
        <f t="shared" si="163"/>
        <v/>
      </c>
    </row>
    <row r="2596" spans="6:16" x14ac:dyDescent="0.25">
      <c r="F2596" s="36"/>
      <c r="G2596" s="39" t="str">
        <f t="shared" si="160"/>
        <v/>
      </c>
      <c r="I2596" s="36"/>
      <c r="J2596" s="39" t="str">
        <f t="shared" si="161"/>
        <v/>
      </c>
      <c r="L2596" s="36"/>
      <c r="M2596" s="39" t="str">
        <f t="shared" si="162"/>
        <v/>
      </c>
      <c r="O2596" s="36"/>
      <c r="P2596" s="39" t="str">
        <f t="shared" si="163"/>
        <v/>
      </c>
    </row>
    <row r="2597" spans="6:16" x14ac:dyDescent="0.25">
      <c r="F2597" s="36"/>
      <c r="G2597" s="39" t="str">
        <f t="shared" si="160"/>
        <v/>
      </c>
      <c r="I2597" s="36"/>
      <c r="J2597" s="39" t="str">
        <f t="shared" si="161"/>
        <v/>
      </c>
      <c r="L2597" s="36"/>
      <c r="M2597" s="39" t="str">
        <f t="shared" si="162"/>
        <v/>
      </c>
      <c r="O2597" s="36"/>
      <c r="P2597" s="39" t="str">
        <f t="shared" si="163"/>
        <v/>
      </c>
    </row>
    <row r="2598" spans="6:16" x14ac:dyDescent="0.25">
      <c r="F2598" s="36"/>
      <c r="G2598" s="39" t="str">
        <f t="shared" si="160"/>
        <v/>
      </c>
      <c r="I2598" s="36"/>
      <c r="J2598" s="39" t="str">
        <f t="shared" si="161"/>
        <v/>
      </c>
      <c r="L2598" s="36"/>
      <c r="M2598" s="39" t="str">
        <f t="shared" si="162"/>
        <v/>
      </c>
      <c r="O2598" s="36"/>
      <c r="P2598" s="39" t="str">
        <f t="shared" si="163"/>
        <v/>
      </c>
    </row>
    <row r="2599" spans="6:16" x14ac:dyDescent="0.25">
      <c r="F2599" s="36"/>
      <c r="G2599" s="39" t="str">
        <f t="shared" si="160"/>
        <v/>
      </c>
      <c r="I2599" s="36"/>
      <c r="J2599" s="39" t="str">
        <f t="shared" si="161"/>
        <v/>
      </c>
      <c r="L2599" s="36"/>
      <c r="M2599" s="39" t="str">
        <f t="shared" si="162"/>
        <v/>
      </c>
      <c r="O2599" s="36"/>
      <c r="P2599" s="39" t="str">
        <f t="shared" si="163"/>
        <v/>
      </c>
    </row>
    <row r="2600" spans="6:16" x14ac:dyDescent="0.25">
      <c r="F2600" s="36"/>
      <c r="G2600" s="39" t="str">
        <f t="shared" si="160"/>
        <v/>
      </c>
      <c r="I2600" s="36"/>
      <c r="J2600" s="39" t="str">
        <f t="shared" si="161"/>
        <v/>
      </c>
      <c r="L2600" s="36"/>
      <c r="M2600" s="39" t="str">
        <f t="shared" si="162"/>
        <v/>
      </c>
      <c r="O2600" s="36"/>
      <c r="P2600" s="39" t="str">
        <f t="shared" si="163"/>
        <v/>
      </c>
    </row>
    <row r="2601" spans="6:16" x14ac:dyDescent="0.25">
      <c r="F2601" s="36"/>
      <c r="G2601" s="39" t="str">
        <f t="shared" si="160"/>
        <v/>
      </c>
      <c r="I2601" s="36"/>
      <c r="J2601" s="39" t="str">
        <f t="shared" si="161"/>
        <v/>
      </c>
      <c r="L2601" s="36"/>
      <c r="M2601" s="39" t="str">
        <f t="shared" si="162"/>
        <v/>
      </c>
      <c r="O2601" s="36"/>
      <c r="P2601" s="39" t="str">
        <f t="shared" si="163"/>
        <v/>
      </c>
    </row>
    <row r="2602" spans="6:16" x14ac:dyDescent="0.25">
      <c r="F2602" s="36"/>
      <c r="G2602" s="39" t="str">
        <f t="shared" si="160"/>
        <v/>
      </c>
      <c r="I2602" s="36"/>
      <c r="J2602" s="39" t="str">
        <f t="shared" si="161"/>
        <v/>
      </c>
      <c r="L2602" s="36"/>
      <c r="M2602" s="39" t="str">
        <f t="shared" si="162"/>
        <v/>
      </c>
      <c r="O2602" s="36"/>
      <c r="P2602" s="39" t="str">
        <f t="shared" si="163"/>
        <v/>
      </c>
    </row>
    <row r="2603" spans="6:16" x14ac:dyDescent="0.25">
      <c r="F2603" s="36"/>
      <c r="G2603" s="39" t="str">
        <f t="shared" si="160"/>
        <v/>
      </c>
      <c r="I2603" s="36"/>
      <c r="J2603" s="39" t="str">
        <f t="shared" si="161"/>
        <v/>
      </c>
      <c r="L2603" s="36"/>
      <c r="M2603" s="39" t="str">
        <f t="shared" si="162"/>
        <v/>
      </c>
      <c r="O2603" s="36"/>
      <c r="P2603" s="39" t="str">
        <f t="shared" si="163"/>
        <v/>
      </c>
    </row>
    <row r="2604" spans="6:16" x14ac:dyDescent="0.25">
      <c r="F2604" s="36"/>
      <c r="G2604" s="39" t="str">
        <f t="shared" si="160"/>
        <v/>
      </c>
      <c r="I2604" s="36"/>
      <c r="J2604" s="39" t="str">
        <f t="shared" si="161"/>
        <v/>
      </c>
      <c r="L2604" s="36"/>
      <c r="M2604" s="39" t="str">
        <f t="shared" si="162"/>
        <v/>
      </c>
      <c r="O2604" s="36"/>
      <c r="P2604" s="39" t="str">
        <f t="shared" si="163"/>
        <v/>
      </c>
    </row>
    <row r="2605" spans="6:16" x14ac:dyDescent="0.25">
      <c r="F2605" s="36"/>
      <c r="G2605" s="39" t="str">
        <f t="shared" si="160"/>
        <v/>
      </c>
      <c r="I2605" s="36"/>
      <c r="J2605" s="39" t="str">
        <f t="shared" si="161"/>
        <v/>
      </c>
      <c r="L2605" s="36"/>
      <c r="M2605" s="39" t="str">
        <f t="shared" si="162"/>
        <v/>
      </c>
      <c r="O2605" s="36"/>
      <c r="P2605" s="39" t="str">
        <f t="shared" si="163"/>
        <v/>
      </c>
    </row>
    <row r="2606" spans="6:16" x14ac:dyDescent="0.25">
      <c r="F2606" s="36"/>
      <c r="G2606" s="39" t="str">
        <f t="shared" si="160"/>
        <v/>
      </c>
      <c r="I2606" s="36"/>
      <c r="J2606" s="39" t="str">
        <f t="shared" si="161"/>
        <v/>
      </c>
      <c r="L2606" s="36"/>
      <c r="M2606" s="39" t="str">
        <f t="shared" si="162"/>
        <v/>
      </c>
      <c r="O2606" s="36"/>
      <c r="P2606" s="39" t="str">
        <f t="shared" si="163"/>
        <v/>
      </c>
    </row>
    <row r="2607" spans="6:16" x14ac:dyDescent="0.25">
      <c r="F2607" s="36"/>
      <c r="G2607" s="39" t="str">
        <f t="shared" si="160"/>
        <v/>
      </c>
      <c r="I2607" s="36"/>
      <c r="J2607" s="39" t="str">
        <f t="shared" si="161"/>
        <v/>
      </c>
      <c r="L2607" s="36"/>
      <c r="M2607" s="39" t="str">
        <f t="shared" si="162"/>
        <v/>
      </c>
      <c r="O2607" s="36"/>
      <c r="P2607" s="39" t="str">
        <f t="shared" si="163"/>
        <v/>
      </c>
    </row>
    <row r="2608" spans="6:16" x14ac:dyDescent="0.25">
      <c r="F2608" s="36"/>
      <c r="G2608" s="39" t="str">
        <f t="shared" si="160"/>
        <v/>
      </c>
      <c r="I2608" s="36"/>
      <c r="J2608" s="39" t="str">
        <f t="shared" si="161"/>
        <v/>
      </c>
      <c r="L2608" s="36"/>
      <c r="M2608" s="39" t="str">
        <f t="shared" si="162"/>
        <v/>
      </c>
      <c r="O2608" s="36"/>
      <c r="P2608" s="39" t="str">
        <f t="shared" si="163"/>
        <v/>
      </c>
    </row>
    <row r="2609" spans="6:16" x14ac:dyDescent="0.25">
      <c r="F2609" s="36"/>
      <c r="G2609" s="39" t="str">
        <f t="shared" si="160"/>
        <v/>
      </c>
      <c r="I2609" s="36"/>
      <c r="J2609" s="39" t="str">
        <f t="shared" si="161"/>
        <v/>
      </c>
      <c r="L2609" s="36"/>
      <c r="M2609" s="39" t="str">
        <f t="shared" si="162"/>
        <v/>
      </c>
      <c r="O2609" s="36"/>
      <c r="P2609" s="39" t="str">
        <f t="shared" si="163"/>
        <v/>
      </c>
    </row>
    <row r="2610" spans="6:16" x14ac:dyDescent="0.25">
      <c r="F2610" s="36"/>
      <c r="G2610" s="39" t="str">
        <f t="shared" si="160"/>
        <v/>
      </c>
      <c r="I2610" s="36"/>
      <c r="J2610" s="39" t="str">
        <f t="shared" si="161"/>
        <v/>
      </c>
      <c r="L2610" s="36"/>
      <c r="M2610" s="39" t="str">
        <f t="shared" si="162"/>
        <v/>
      </c>
      <c r="O2610" s="36"/>
      <c r="P2610" s="39" t="str">
        <f t="shared" si="163"/>
        <v/>
      </c>
    </row>
    <row r="2611" spans="6:16" x14ac:dyDescent="0.25">
      <c r="F2611" s="36"/>
      <c r="G2611" s="39" t="str">
        <f t="shared" si="160"/>
        <v/>
      </c>
      <c r="I2611" s="36"/>
      <c r="J2611" s="39" t="str">
        <f t="shared" si="161"/>
        <v/>
      </c>
      <c r="L2611" s="36"/>
      <c r="M2611" s="39" t="str">
        <f t="shared" si="162"/>
        <v/>
      </c>
      <c r="O2611" s="36"/>
      <c r="P2611" s="39" t="str">
        <f t="shared" si="163"/>
        <v/>
      </c>
    </row>
    <row r="2612" spans="6:16" x14ac:dyDescent="0.25">
      <c r="F2612" s="36"/>
      <c r="G2612" s="39" t="str">
        <f t="shared" si="160"/>
        <v/>
      </c>
      <c r="I2612" s="36"/>
      <c r="J2612" s="39" t="str">
        <f t="shared" si="161"/>
        <v/>
      </c>
      <c r="L2612" s="36"/>
      <c r="M2612" s="39" t="str">
        <f t="shared" si="162"/>
        <v/>
      </c>
      <c r="O2612" s="36"/>
      <c r="P2612" s="39" t="str">
        <f t="shared" si="163"/>
        <v/>
      </c>
    </row>
    <row r="2613" spans="6:16" x14ac:dyDescent="0.25">
      <c r="F2613" s="36"/>
      <c r="G2613" s="39" t="str">
        <f t="shared" si="160"/>
        <v/>
      </c>
      <c r="I2613" s="36"/>
      <c r="J2613" s="39" t="str">
        <f t="shared" si="161"/>
        <v/>
      </c>
      <c r="L2613" s="36"/>
      <c r="M2613" s="39" t="str">
        <f t="shared" si="162"/>
        <v/>
      </c>
      <c r="O2613" s="36"/>
      <c r="P2613" s="39" t="str">
        <f t="shared" si="163"/>
        <v/>
      </c>
    </row>
    <row r="2614" spans="6:16" x14ac:dyDescent="0.25">
      <c r="F2614" s="36"/>
      <c r="G2614" s="39" t="str">
        <f t="shared" si="160"/>
        <v/>
      </c>
      <c r="I2614" s="36"/>
      <c r="J2614" s="39" t="str">
        <f t="shared" si="161"/>
        <v/>
      </c>
      <c r="L2614" s="36"/>
      <c r="M2614" s="39" t="str">
        <f t="shared" si="162"/>
        <v/>
      </c>
      <c r="O2614" s="36"/>
      <c r="P2614" s="39" t="str">
        <f t="shared" si="163"/>
        <v/>
      </c>
    </row>
    <row r="2615" spans="6:16" x14ac:dyDescent="0.25">
      <c r="F2615" s="36"/>
      <c r="G2615" s="39" t="str">
        <f t="shared" si="160"/>
        <v/>
      </c>
      <c r="I2615" s="36"/>
      <c r="J2615" s="39" t="str">
        <f t="shared" si="161"/>
        <v/>
      </c>
      <c r="L2615" s="36"/>
      <c r="M2615" s="39" t="str">
        <f t="shared" si="162"/>
        <v/>
      </c>
      <c r="O2615" s="36"/>
      <c r="P2615" s="39" t="str">
        <f t="shared" si="163"/>
        <v/>
      </c>
    </row>
    <row r="2616" spans="6:16" x14ac:dyDescent="0.25">
      <c r="F2616" s="36"/>
      <c r="G2616" s="39" t="str">
        <f t="shared" si="160"/>
        <v/>
      </c>
      <c r="I2616" s="36"/>
      <c r="J2616" s="39" t="str">
        <f t="shared" si="161"/>
        <v/>
      </c>
      <c r="L2616" s="36"/>
      <c r="M2616" s="39" t="str">
        <f t="shared" si="162"/>
        <v/>
      </c>
      <c r="O2616" s="36"/>
      <c r="P2616" s="39" t="str">
        <f t="shared" si="163"/>
        <v/>
      </c>
    </row>
    <row r="2617" spans="6:16" x14ac:dyDescent="0.25">
      <c r="F2617" s="36"/>
      <c r="G2617" s="39" t="str">
        <f t="shared" si="160"/>
        <v/>
      </c>
      <c r="I2617" s="36"/>
      <c r="J2617" s="39" t="str">
        <f t="shared" si="161"/>
        <v/>
      </c>
      <c r="L2617" s="36"/>
      <c r="M2617" s="39" t="str">
        <f t="shared" si="162"/>
        <v/>
      </c>
      <c r="O2617" s="36"/>
      <c r="P2617" s="39" t="str">
        <f t="shared" si="163"/>
        <v/>
      </c>
    </row>
    <row r="2618" spans="6:16" x14ac:dyDescent="0.25">
      <c r="F2618" s="36"/>
      <c r="G2618" s="39" t="str">
        <f t="shared" si="160"/>
        <v/>
      </c>
      <c r="I2618" s="36"/>
      <c r="J2618" s="39" t="str">
        <f t="shared" si="161"/>
        <v/>
      </c>
      <c r="L2618" s="36"/>
      <c r="M2618" s="39" t="str">
        <f t="shared" si="162"/>
        <v/>
      </c>
      <c r="O2618" s="36"/>
      <c r="P2618" s="39" t="str">
        <f t="shared" si="163"/>
        <v/>
      </c>
    </row>
    <row r="2619" spans="6:16" x14ac:dyDescent="0.25">
      <c r="F2619" s="36"/>
      <c r="G2619" s="39" t="str">
        <f t="shared" si="160"/>
        <v/>
      </c>
      <c r="I2619" s="36"/>
      <c r="J2619" s="39" t="str">
        <f t="shared" si="161"/>
        <v/>
      </c>
      <c r="L2619" s="36"/>
      <c r="M2619" s="39" t="str">
        <f t="shared" si="162"/>
        <v/>
      </c>
      <c r="O2619" s="36"/>
      <c r="P2619" s="39" t="str">
        <f t="shared" si="163"/>
        <v/>
      </c>
    </row>
    <row r="2620" spans="6:16" x14ac:dyDescent="0.25">
      <c r="F2620" s="36"/>
      <c r="G2620" s="39" t="str">
        <f t="shared" si="160"/>
        <v/>
      </c>
      <c r="I2620" s="36"/>
      <c r="J2620" s="39" t="str">
        <f t="shared" si="161"/>
        <v/>
      </c>
      <c r="L2620" s="36"/>
      <c r="M2620" s="39" t="str">
        <f t="shared" si="162"/>
        <v/>
      </c>
      <c r="O2620" s="36"/>
      <c r="P2620" s="39" t="str">
        <f t="shared" si="163"/>
        <v/>
      </c>
    </row>
    <row r="2621" spans="6:16" x14ac:dyDescent="0.25">
      <c r="F2621" s="36"/>
      <c r="G2621" s="39" t="str">
        <f t="shared" si="160"/>
        <v/>
      </c>
      <c r="I2621" s="36"/>
      <c r="J2621" s="39" t="str">
        <f t="shared" si="161"/>
        <v/>
      </c>
      <c r="L2621" s="36"/>
      <c r="M2621" s="39" t="str">
        <f t="shared" si="162"/>
        <v/>
      </c>
      <c r="O2621" s="36"/>
      <c r="P2621" s="39" t="str">
        <f t="shared" si="163"/>
        <v/>
      </c>
    </row>
    <row r="2622" spans="6:16" x14ac:dyDescent="0.25">
      <c r="F2622" s="36"/>
      <c r="G2622" s="39" t="str">
        <f t="shared" si="160"/>
        <v/>
      </c>
      <c r="I2622" s="36"/>
      <c r="J2622" s="39" t="str">
        <f t="shared" si="161"/>
        <v/>
      </c>
      <c r="L2622" s="36"/>
      <c r="M2622" s="39" t="str">
        <f t="shared" si="162"/>
        <v/>
      </c>
      <c r="O2622" s="36"/>
      <c r="P2622" s="39" t="str">
        <f t="shared" si="163"/>
        <v/>
      </c>
    </row>
    <row r="2623" spans="6:16" x14ac:dyDescent="0.25">
      <c r="F2623" s="36"/>
      <c r="G2623" s="39" t="str">
        <f t="shared" si="160"/>
        <v/>
      </c>
      <c r="I2623" s="36"/>
      <c r="J2623" s="39" t="str">
        <f t="shared" si="161"/>
        <v/>
      </c>
      <c r="L2623" s="36"/>
      <c r="M2623" s="39" t="str">
        <f t="shared" si="162"/>
        <v/>
      </c>
      <c r="O2623" s="36"/>
      <c r="P2623" s="39" t="str">
        <f t="shared" si="163"/>
        <v/>
      </c>
    </row>
    <row r="2624" spans="6:16" x14ac:dyDescent="0.25">
      <c r="F2624" s="36"/>
      <c r="G2624" s="39" t="str">
        <f t="shared" si="160"/>
        <v/>
      </c>
      <c r="I2624" s="36"/>
      <c r="J2624" s="39" t="str">
        <f t="shared" si="161"/>
        <v/>
      </c>
      <c r="L2624" s="36"/>
      <c r="M2624" s="39" t="str">
        <f t="shared" si="162"/>
        <v/>
      </c>
      <c r="O2624" s="36"/>
      <c r="P2624" s="39" t="str">
        <f t="shared" si="163"/>
        <v/>
      </c>
    </row>
    <row r="2625" spans="6:16" x14ac:dyDescent="0.25">
      <c r="F2625" s="36"/>
      <c r="G2625" s="39" t="str">
        <f t="shared" si="160"/>
        <v/>
      </c>
      <c r="I2625" s="36"/>
      <c r="J2625" s="39" t="str">
        <f t="shared" si="161"/>
        <v/>
      </c>
      <c r="L2625" s="36"/>
      <c r="M2625" s="39" t="str">
        <f t="shared" si="162"/>
        <v/>
      </c>
      <c r="O2625" s="36"/>
      <c r="P2625" s="39" t="str">
        <f t="shared" si="163"/>
        <v/>
      </c>
    </row>
    <row r="2626" spans="6:16" x14ac:dyDescent="0.25">
      <c r="F2626" s="36"/>
      <c r="G2626" s="39" t="str">
        <f t="shared" si="160"/>
        <v/>
      </c>
      <c r="I2626" s="36"/>
      <c r="J2626" s="39" t="str">
        <f t="shared" si="161"/>
        <v/>
      </c>
      <c r="L2626" s="36"/>
      <c r="M2626" s="39" t="str">
        <f t="shared" si="162"/>
        <v/>
      </c>
      <c r="O2626" s="36"/>
      <c r="P2626" s="39" t="str">
        <f t="shared" si="163"/>
        <v/>
      </c>
    </row>
    <row r="2627" spans="6:16" x14ac:dyDescent="0.25">
      <c r="F2627" s="36"/>
      <c r="G2627" s="39" t="str">
        <f t="shared" si="160"/>
        <v/>
      </c>
      <c r="I2627" s="36"/>
      <c r="J2627" s="39" t="str">
        <f t="shared" si="161"/>
        <v/>
      </c>
      <c r="L2627" s="36"/>
      <c r="M2627" s="39" t="str">
        <f t="shared" si="162"/>
        <v/>
      </c>
      <c r="O2627" s="36"/>
      <c r="P2627" s="39" t="str">
        <f t="shared" si="163"/>
        <v/>
      </c>
    </row>
    <row r="2628" spans="6:16" x14ac:dyDescent="0.25">
      <c r="F2628" s="36"/>
      <c r="G2628" s="39" t="str">
        <f t="shared" si="160"/>
        <v/>
      </c>
      <c r="I2628" s="36"/>
      <c r="J2628" s="39" t="str">
        <f t="shared" si="161"/>
        <v/>
      </c>
      <c r="L2628" s="36"/>
      <c r="M2628" s="39" t="str">
        <f t="shared" si="162"/>
        <v/>
      </c>
      <c r="O2628" s="36"/>
      <c r="P2628" s="39" t="str">
        <f t="shared" si="163"/>
        <v/>
      </c>
    </row>
    <row r="2629" spans="6:16" x14ac:dyDescent="0.25">
      <c r="F2629" s="36"/>
      <c r="G2629" s="39" t="str">
        <f t="shared" si="160"/>
        <v/>
      </c>
      <c r="I2629" s="36"/>
      <c r="J2629" s="39" t="str">
        <f t="shared" si="161"/>
        <v/>
      </c>
      <c r="L2629" s="36"/>
      <c r="M2629" s="39" t="str">
        <f t="shared" si="162"/>
        <v/>
      </c>
      <c r="O2629" s="36"/>
      <c r="P2629" s="39" t="str">
        <f t="shared" si="163"/>
        <v/>
      </c>
    </row>
    <row r="2630" spans="6:16" x14ac:dyDescent="0.25">
      <c r="F2630" s="36"/>
      <c r="G2630" s="39" t="str">
        <f t="shared" si="160"/>
        <v/>
      </c>
      <c r="I2630" s="36"/>
      <c r="J2630" s="39" t="str">
        <f t="shared" si="161"/>
        <v/>
      </c>
      <c r="L2630" s="36"/>
      <c r="M2630" s="39" t="str">
        <f t="shared" si="162"/>
        <v/>
      </c>
      <c r="O2630" s="36"/>
      <c r="P2630" s="39" t="str">
        <f t="shared" si="163"/>
        <v/>
      </c>
    </row>
    <row r="2631" spans="6:16" x14ac:dyDescent="0.25">
      <c r="F2631" s="36"/>
      <c r="G2631" s="39" t="str">
        <f t="shared" si="160"/>
        <v/>
      </c>
      <c r="I2631" s="36"/>
      <c r="J2631" s="39" t="str">
        <f t="shared" si="161"/>
        <v/>
      </c>
      <c r="L2631" s="36"/>
      <c r="M2631" s="39" t="str">
        <f t="shared" si="162"/>
        <v/>
      </c>
      <c r="O2631" s="36"/>
      <c r="P2631" s="39" t="str">
        <f t="shared" si="163"/>
        <v/>
      </c>
    </row>
    <row r="2632" spans="6:16" x14ac:dyDescent="0.25">
      <c r="F2632" s="36"/>
      <c r="G2632" s="39" t="str">
        <f t="shared" si="160"/>
        <v/>
      </c>
      <c r="I2632" s="36"/>
      <c r="J2632" s="39" t="str">
        <f t="shared" si="161"/>
        <v/>
      </c>
      <c r="L2632" s="36"/>
      <c r="M2632" s="39" t="str">
        <f t="shared" si="162"/>
        <v/>
      </c>
      <c r="O2632" s="36"/>
      <c r="P2632" s="39" t="str">
        <f t="shared" si="163"/>
        <v/>
      </c>
    </row>
    <row r="2633" spans="6:16" x14ac:dyDescent="0.25">
      <c r="F2633" s="36"/>
      <c r="G2633" s="39" t="str">
        <f t="shared" si="160"/>
        <v/>
      </c>
      <c r="I2633" s="36"/>
      <c r="J2633" s="39" t="str">
        <f t="shared" si="161"/>
        <v/>
      </c>
      <c r="L2633" s="36"/>
      <c r="M2633" s="39" t="str">
        <f t="shared" si="162"/>
        <v/>
      </c>
      <c r="O2633" s="36"/>
      <c r="P2633" s="39" t="str">
        <f t="shared" si="163"/>
        <v/>
      </c>
    </row>
    <row r="2634" spans="6:16" x14ac:dyDescent="0.25">
      <c r="F2634" s="36"/>
      <c r="G2634" s="39" t="str">
        <f t="shared" si="160"/>
        <v/>
      </c>
      <c r="I2634" s="36"/>
      <c r="J2634" s="39" t="str">
        <f t="shared" si="161"/>
        <v/>
      </c>
      <c r="L2634" s="36"/>
      <c r="M2634" s="39" t="str">
        <f t="shared" si="162"/>
        <v/>
      </c>
      <c r="O2634" s="36"/>
      <c r="P2634" s="39" t="str">
        <f t="shared" si="163"/>
        <v/>
      </c>
    </row>
    <row r="2635" spans="6:16" x14ac:dyDescent="0.25">
      <c r="F2635" s="36"/>
      <c r="G2635" s="39" t="str">
        <f t="shared" si="160"/>
        <v/>
      </c>
      <c r="I2635" s="36"/>
      <c r="J2635" s="39" t="str">
        <f t="shared" si="161"/>
        <v/>
      </c>
      <c r="L2635" s="36"/>
      <c r="M2635" s="39" t="str">
        <f t="shared" si="162"/>
        <v/>
      </c>
      <c r="O2635" s="36"/>
      <c r="P2635" s="39" t="str">
        <f t="shared" si="163"/>
        <v/>
      </c>
    </row>
    <row r="2636" spans="6:16" x14ac:dyDescent="0.25">
      <c r="F2636" s="36"/>
      <c r="G2636" s="39" t="str">
        <f t="shared" si="160"/>
        <v/>
      </c>
      <c r="I2636" s="36"/>
      <c r="J2636" s="39" t="str">
        <f t="shared" si="161"/>
        <v/>
      </c>
      <c r="L2636" s="36"/>
      <c r="M2636" s="39" t="str">
        <f t="shared" si="162"/>
        <v/>
      </c>
      <c r="O2636" s="36"/>
      <c r="P2636" s="39" t="str">
        <f t="shared" si="163"/>
        <v/>
      </c>
    </row>
    <row r="2637" spans="6:16" x14ac:dyDescent="0.25">
      <c r="F2637" s="36"/>
      <c r="G2637" s="39" t="str">
        <f t="shared" si="160"/>
        <v/>
      </c>
      <c r="I2637" s="36"/>
      <c r="J2637" s="39" t="str">
        <f t="shared" si="161"/>
        <v/>
      </c>
      <c r="L2637" s="36"/>
      <c r="M2637" s="39" t="str">
        <f t="shared" si="162"/>
        <v/>
      </c>
      <c r="O2637" s="36"/>
      <c r="P2637" s="39" t="str">
        <f t="shared" si="163"/>
        <v/>
      </c>
    </row>
    <row r="2638" spans="6:16" x14ac:dyDescent="0.25">
      <c r="F2638" s="36"/>
      <c r="G2638" s="39" t="str">
        <f t="shared" si="160"/>
        <v/>
      </c>
      <c r="I2638" s="36"/>
      <c r="J2638" s="39" t="str">
        <f t="shared" si="161"/>
        <v/>
      </c>
      <c r="L2638" s="36"/>
      <c r="M2638" s="39" t="str">
        <f t="shared" si="162"/>
        <v/>
      </c>
      <c r="O2638" s="36"/>
      <c r="P2638" s="39" t="str">
        <f t="shared" si="163"/>
        <v/>
      </c>
    </row>
    <row r="2639" spans="6:16" x14ac:dyDescent="0.25">
      <c r="F2639" s="36"/>
      <c r="G2639" s="39" t="str">
        <f t="shared" ref="G2639:G2702" si="164">IF(F2639="","",F2639*0.04)</f>
        <v/>
      </c>
      <c r="I2639" s="36"/>
      <c r="J2639" s="39" t="str">
        <f t="shared" ref="J2639:J2702" si="165">IF(I2639="","",I2639*0.04)</f>
        <v/>
      </c>
      <c r="L2639" s="36"/>
      <c r="M2639" s="39" t="str">
        <f t="shared" ref="M2639:M2702" si="166">IF(L2639="","",L2639*0.04)</f>
        <v/>
      </c>
      <c r="O2639" s="36"/>
      <c r="P2639" s="39" t="str">
        <f t="shared" ref="P2639:P2702" si="167">IF(O2639="","",O2639*0.04)</f>
        <v/>
      </c>
    </row>
    <row r="2640" spans="6:16" x14ac:dyDescent="0.25">
      <c r="F2640" s="36"/>
      <c r="G2640" s="39" t="str">
        <f t="shared" si="164"/>
        <v/>
      </c>
      <c r="I2640" s="36"/>
      <c r="J2640" s="39" t="str">
        <f t="shared" si="165"/>
        <v/>
      </c>
      <c r="L2640" s="36"/>
      <c r="M2640" s="39" t="str">
        <f t="shared" si="166"/>
        <v/>
      </c>
      <c r="O2640" s="36"/>
      <c r="P2640" s="39" t="str">
        <f t="shared" si="167"/>
        <v/>
      </c>
    </row>
    <row r="2641" spans="6:16" x14ac:dyDescent="0.25">
      <c r="F2641" s="36"/>
      <c r="G2641" s="39" t="str">
        <f t="shared" si="164"/>
        <v/>
      </c>
      <c r="I2641" s="36"/>
      <c r="J2641" s="39" t="str">
        <f t="shared" si="165"/>
        <v/>
      </c>
      <c r="L2641" s="36"/>
      <c r="M2641" s="39" t="str">
        <f t="shared" si="166"/>
        <v/>
      </c>
      <c r="O2641" s="36"/>
      <c r="P2641" s="39" t="str">
        <f t="shared" si="167"/>
        <v/>
      </c>
    </row>
    <row r="2642" spans="6:16" x14ac:dyDescent="0.25">
      <c r="F2642" s="36"/>
      <c r="G2642" s="39" t="str">
        <f t="shared" si="164"/>
        <v/>
      </c>
      <c r="I2642" s="36"/>
      <c r="J2642" s="39" t="str">
        <f t="shared" si="165"/>
        <v/>
      </c>
      <c r="L2642" s="36"/>
      <c r="M2642" s="39" t="str">
        <f t="shared" si="166"/>
        <v/>
      </c>
      <c r="O2642" s="36"/>
      <c r="P2642" s="39" t="str">
        <f t="shared" si="167"/>
        <v/>
      </c>
    </row>
    <row r="2643" spans="6:16" x14ac:dyDescent="0.25">
      <c r="F2643" s="36"/>
      <c r="G2643" s="39" t="str">
        <f t="shared" si="164"/>
        <v/>
      </c>
      <c r="I2643" s="36"/>
      <c r="J2643" s="39" t="str">
        <f t="shared" si="165"/>
        <v/>
      </c>
      <c r="L2643" s="36"/>
      <c r="M2643" s="39" t="str">
        <f t="shared" si="166"/>
        <v/>
      </c>
      <c r="O2643" s="36"/>
      <c r="P2643" s="39" t="str">
        <f t="shared" si="167"/>
        <v/>
      </c>
    </row>
    <row r="2644" spans="6:16" x14ac:dyDescent="0.25">
      <c r="F2644" s="36"/>
      <c r="G2644" s="39" t="str">
        <f t="shared" si="164"/>
        <v/>
      </c>
      <c r="I2644" s="36"/>
      <c r="J2644" s="39" t="str">
        <f t="shared" si="165"/>
        <v/>
      </c>
      <c r="L2644" s="36"/>
      <c r="M2644" s="39" t="str">
        <f t="shared" si="166"/>
        <v/>
      </c>
      <c r="O2644" s="36"/>
      <c r="P2644" s="39" t="str">
        <f t="shared" si="167"/>
        <v/>
      </c>
    </row>
    <row r="2645" spans="6:16" x14ac:dyDescent="0.25">
      <c r="F2645" s="36"/>
      <c r="G2645" s="39" t="str">
        <f t="shared" si="164"/>
        <v/>
      </c>
      <c r="I2645" s="36"/>
      <c r="J2645" s="39" t="str">
        <f t="shared" si="165"/>
        <v/>
      </c>
      <c r="L2645" s="36"/>
      <c r="M2645" s="39" t="str">
        <f t="shared" si="166"/>
        <v/>
      </c>
      <c r="O2645" s="36"/>
      <c r="P2645" s="39" t="str">
        <f t="shared" si="167"/>
        <v/>
      </c>
    </row>
    <row r="2646" spans="6:16" x14ac:dyDescent="0.25">
      <c r="F2646" s="36"/>
      <c r="G2646" s="39" t="str">
        <f t="shared" si="164"/>
        <v/>
      </c>
      <c r="I2646" s="36"/>
      <c r="J2646" s="39" t="str">
        <f t="shared" si="165"/>
        <v/>
      </c>
      <c r="L2646" s="36"/>
      <c r="M2646" s="39" t="str">
        <f t="shared" si="166"/>
        <v/>
      </c>
      <c r="O2646" s="36"/>
      <c r="P2646" s="39" t="str">
        <f t="shared" si="167"/>
        <v/>
      </c>
    </row>
    <row r="2647" spans="6:16" x14ac:dyDescent="0.25">
      <c r="F2647" s="36"/>
      <c r="G2647" s="39" t="str">
        <f t="shared" si="164"/>
        <v/>
      </c>
      <c r="I2647" s="36"/>
      <c r="J2647" s="39" t="str">
        <f t="shared" si="165"/>
        <v/>
      </c>
      <c r="L2647" s="36"/>
      <c r="M2647" s="39" t="str">
        <f t="shared" si="166"/>
        <v/>
      </c>
      <c r="O2647" s="36"/>
      <c r="P2647" s="39" t="str">
        <f t="shared" si="167"/>
        <v/>
      </c>
    </row>
    <row r="2648" spans="6:16" x14ac:dyDescent="0.25">
      <c r="F2648" s="36"/>
      <c r="G2648" s="39" t="str">
        <f t="shared" si="164"/>
        <v/>
      </c>
      <c r="I2648" s="36"/>
      <c r="J2648" s="39" t="str">
        <f t="shared" si="165"/>
        <v/>
      </c>
      <c r="L2648" s="36"/>
      <c r="M2648" s="39" t="str">
        <f t="shared" si="166"/>
        <v/>
      </c>
      <c r="O2648" s="36"/>
      <c r="P2648" s="39" t="str">
        <f t="shared" si="167"/>
        <v/>
      </c>
    </row>
    <row r="2649" spans="6:16" x14ac:dyDescent="0.25">
      <c r="F2649" s="36"/>
      <c r="G2649" s="39" t="str">
        <f t="shared" si="164"/>
        <v/>
      </c>
      <c r="I2649" s="36"/>
      <c r="J2649" s="39" t="str">
        <f t="shared" si="165"/>
        <v/>
      </c>
      <c r="L2649" s="36"/>
      <c r="M2649" s="39" t="str">
        <f t="shared" si="166"/>
        <v/>
      </c>
      <c r="O2649" s="36"/>
      <c r="P2649" s="39" t="str">
        <f t="shared" si="167"/>
        <v/>
      </c>
    </row>
    <row r="2650" spans="6:16" x14ac:dyDescent="0.25">
      <c r="F2650" s="36"/>
      <c r="G2650" s="39" t="str">
        <f t="shared" si="164"/>
        <v/>
      </c>
      <c r="I2650" s="36"/>
      <c r="J2650" s="39" t="str">
        <f t="shared" si="165"/>
        <v/>
      </c>
      <c r="L2650" s="36"/>
      <c r="M2650" s="39" t="str">
        <f t="shared" si="166"/>
        <v/>
      </c>
      <c r="O2650" s="36"/>
      <c r="P2650" s="39" t="str">
        <f t="shared" si="167"/>
        <v/>
      </c>
    </row>
    <row r="2651" spans="6:16" x14ac:dyDescent="0.25">
      <c r="F2651" s="36"/>
      <c r="G2651" s="39" t="str">
        <f t="shared" si="164"/>
        <v/>
      </c>
      <c r="I2651" s="36"/>
      <c r="J2651" s="39" t="str">
        <f t="shared" si="165"/>
        <v/>
      </c>
      <c r="L2651" s="36"/>
      <c r="M2651" s="39" t="str">
        <f t="shared" si="166"/>
        <v/>
      </c>
      <c r="O2651" s="36"/>
      <c r="P2651" s="39" t="str">
        <f t="shared" si="167"/>
        <v/>
      </c>
    </row>
    <row r="2652" spans="6:16" x14ac:dyDescent="0.25">
      <c r="F2652" s="36"/>
      <c r="G2652" s="39" t="str">
        <f t="shared" si="164"/>
        <v/>
      </c>
      <c r="I2652" s="36"/>
      <c r="J2652" s="39" t="str">
        <f t="shared" si="165"/>
        <v/>
      </c>
      <c r="L2652" s="36"/>
      <c r="M2652" s="39" t="str">
        <f t="shared" si="166"/>
        <v/>
      </c>
      <c r="O2652" s="36"/>
      <c r="P2652" s="39" t="str">
        <f t="shared" si="167"/>
        <v/>
      </c>
    </row>
    <row r="2653" spans="6:16" x14ac:dyDescent="0.25">
      <c r="F2653" s="36"/>
      <c r="G2653" s="39" t="str">
        <f t="shared" si="164"/>
        <v/>
      </c>
      <c r="I2653" s="36"/>
      <c r="J2653" s="39" t="str">
        <f t="shared" si="165"/>
        <v/>
      </c>
      <c r="L2653" s="36"/>
      <c r="M2653" s="39" t="str">
        <f t="shared" si="166"/>
        <v/>
      </c>
      <c r="O2653" s="36"/>
      <c r="P2653" s="39" t="str">
        <f t="shared" si="167"/>
        <v/>
      </c>
    </row>
    <row r="2654" spans="6:16" x14ac:dyDescent="0.25">
      <c r="F2654" s="36"/>
      <c r="G2654" s="39" t="str">
        <f t="shared" si="164"/>
        <v/>
      </c>
      <c r="I2654" s="36"/>
      <c r="J2654" s="39" t="str">
        <f t="shared" si="165"/>
        <v/>
      </c>
      <c r="L2654" s="36"/>
      <c r="M2654" s="39" t="str">
        <f t="shared" si="166"/>
        <v/>
      </c>
      <c r="O2654" s="36"/>
      <c r="P2654" s="39" t="str">
        <f t="shared" si="167"/>
        <v/>
      </c>
    </row>
    <row r="2655" spans="6:16" x14ac:dyDescent="0.25">
      <c r="F2655" s="36"/>
      <c r="G2655" s="39" t="str">
        <f t="shared" si="164"/>
        <v/>
      </c>
      <c r="I2655" s="36"/>
      <c r="J2655" s="39" t="str">
        <f t="shared" si="165"/>
        <v/>
      </c>
      <c r="L2655" s="36"/>
      <c r="M2655" s="39" t="str">
        <f t="shared" si="166"/>
        <v/>
      </c>
      <c r="O2655" s="36"/>
      <c r="P2655" s="39" t="str">
        <f t="shared" si="167"/>
        <v/>
      </c>
    </row>
    <row r="2656" spans="6:16" x14ac:dyDescent="0.25">
      <c r="F2656" s="36"/>
      <c r="G2656" s="39" t="str">
        <f t="shared" si="164"/>
        <v/>
      </c>
      <c r="I2656" s="36"/>
      <c r="J2656" s="39" t="str">
        <f t="shared" si="165"/>
        <v/>
      </c>
      <c r="L2656" s="36"/>
      <c r="M2656" s="39" t="str">
        <f t="shared" si="166"/>
        <v/>
      </c>
      <c r="O2656" s="36"/>
      <c r="P2656" s="39" t="str">
        <f t="shared" si="167"/>
        <v/>
      </c>
    </row>
    <row r="2657" spans="6:16" x14ac:dyDescent="0.25">
      <c r="F2657" s="36"/>
      <c r="G2657" s="39" t="str">
        <f t="shared" si="164"/>
        <v/>
      </c>
      <c r="I2657" s="36"/>
      <c r="J2657" s="39" t="str">
        <f t="shared" si="165"/>
        <v/>
      </c>
      <c r="L2657" s="36"/>
      <c r="M2657" s="39" t="str">
        <f t="shared" si="166"/>
        <v/>
      </c>
      <c r="O2657" s="36"/>
      <c r="P2657" s="39" t="str">
        <f t="shared" si="167"/>
        <v/>
      </c>
    </row>
    <row r="2658" spans="6:16" x14ac:dyDescent="0.25">
      <c r="F2658" s="36"/>
      <c r="G2658" s="39" t="str">
        <f t="shared" si="164"/>
        <v/>
      </c>
      <c r="I2658" s="36"/>
      <c r="J2658" s="39" t="str">
        <f t="shared" si="165"/>
        <v/>
      </c>
      <c r="L2658" s="36"/>
      <c r="M2658" s="39" t="str">
        <f t="shared" si="166"/>
        <v/>
      </c>
      <c r="O2658" s="36"/>
      <c r="P2658" s="39" t="str">
        <f t="shared" si="167"/>
        <v/>
      </c>
    </row>
    <row r="2659" spans="6:16" x14ac:dyDescent="0.25">
      <c r="F2659" s="36"/>
      <c r="G2659" s="39" t="str">
        <f t="shared" si="164"/>
        <v/>
      </c>
      <c r="I2659" s="36"/>
      <c r="J2659" s="39" t="str">
        <f t="shared" si="165"/>
        <v/>
      </c>
      <c r="L2659" s="36"/>
      <c r="M2659" s="39" t="str">
        <f t="shared" si="166"/>
        <v/>
      </c>
      <c r="O2659" s="36"/>
      <c r="P2659" s="39" t="str">
        <f t="shared" si="167"/>
        <v/>
      </c>
    </row>
    <row r="2660" spans="6:16" x14ac:dyDescent="0.25">
      <c r="F2660" s="36"/>
      <c r="G2660" s="39" t="str">
        <f t="shared" si="164"/>
        <v/>
      </c>
      <c r="I2660" s="36"/>
      <c r="J2660" s="39" t="str">
        <f t="shared" si="165"/>
        <v/>
      </c>
      <c r="L2660" s="36"/>
      <c r="M2660" s="39" t="str">
        <f t="shared" si="166"/>
        <v/>
      </c>
      <c r="O2660" s="36"/>
      <c r="P2660" s="39" t="str">
        <f t="shared" si="167"/>
        <v/>
      </c>
    </row>
    <row r="2661" spans="6:16" x14ac:dyDescent="0.25">
      <c r="F2661" s="36"/>
      <c r="G2661" s="39" t="str">
        <f t="shared" si="164"/>
        <v/>
      </c>
      <c r="I2661" s="36"/>
      <c r="J2661" s="39" t="str">
        <f t="shared" si="165"/>
        <v/>
      </c>
      <c r="L2661" s="36"/>
      <c r="M2661" s="39" t="str">
        <f t="shared" si="166"/>
        <v/>
      </c>
      <c r="O2661" s="36"/>
      <c r="P2661" s="39" t="str">
        <f t="shared" si="167"/>
        <v/>
      </c>
    </row>
    <row r="2662" spans="6:16" x14ac:dyDescent="0.25">
      <c r="F2662" s="36"/>
      <c r="G2662" s="39" t="str">
        <f t="shared" si="164"/>
        <v/>
      </c>
      <c r="I2662" s="36"/>
      <c r="J2662" s="39" t="str">
        <f t="shared" si="165"/>
        <v/>
      </c>
      <c r="L2662" s="36"/>
      <c r="M2662" s="39" t="str">
        <f t="shared" si="166"/>
        <v/>
      </c>
      <c r="O2662" s="36"/>
      <c r="P2662" s="39" t="str">
        <f t="shared" si="167"/>
        <v/>
      </c>
    </row>
    <row r="2663" spans="6:16" x14ac:dyDescent="0.25">
      <c r="F2663" s="36"/>
      <c r="G2663" s="39" t="str">
        <f t="shared" si="164"/>
        <v/>
      </c>
      <c r="I2663" s="36"/>
      <c r="J2663" s="39" t="str">
        <f t="shared" si="165"/>
        <v/>
      </c>
      <c r="L2663" s="36"/>
      <c r="M2663" s="39" t="str">
        <f t="shared" si="166"/>
        <v/>
      </c>
      <c r="O2663" s="36"/>
      <c r="P2663" s="39" t="str">
        <f t="shared" si="167"/>
        <v/>
      </c>
    </row>
    <row r="2664" spans="6:16" x14ac:dyDescent="0.25">
      <c r="F2664" s="36"/>
      <c r="G2664" s="39" t="str">
        <f t="shared" si="164"/>
        <v/>
      </c>
      <c r="I2664" s="36"/>
      <c r="J2664" s="39" t="str">
        <f t="shared" si="165"/>
        <v/>
      </c>
      <c r="L2664" s="36"/>
      <c r="M2664" s="39" t="str">
        <f t="shared" si="166"/>
        <v/>
      </c>
      <c r="O2664" s="36"/>
      <c r="P2664" s="39" t="str">
        <f t="shared" si="167"/>
        <v/>
      </c>
    </row>
    <row r="2665" spans="6:16" x14ac:dyDescent="0.25">
      <c r="F2665" s="36"/>
      <c r="G2665" s="39" t="str">
        <f t="shared" si="164"/>
        <v/>
      </c>
      <c r="I2665" s="36"/>
      <c r="J2665" s="39" t="str">
        <f t="shared" si="165"/>
        <v/>
      </c>
      <c r="L2665" s="36"/>
      <c r="M2665" s="39" t="str">
        <f t="shared" si="166"/>
        <v/>
      </c>
      <c r="O2665" s="36"/>
      <c r="P2665" s="39" t="str">
        <f t="shared" si="167"/>
        <v/>
      </c>
    </row>
    <row r="2666" spans="6:16" x14ac:dyDescent="0.25">
      <c r="F2666" s="36"/>
      <c r="G2666" s="39" t="str">
        <f t="shared" si="164"/>
        <v/>
      </c>
      <c r="I2666" s="36"/>
      <c r="J2666" s="39" t="str">
        <f t="shared" si="165"/>
        <v/>
      </c>
      <c r="L2666" s="36"/>
      <c r="M2666" s="39" t="str">
        <f t="shared" si="166"/>
        <v/>
      </c>
      <c r="O2666" s="36"/>
      <c r="P2666" s="39" t="str">
        <f t="shared" si="167"/>
        <v/>
      </c>
    </row>
    <row r="2667" spans="6:16" x14ac:dyDescent="0.25">
      <c r="F2667" s="36"/>
      <c r="G2667" s="39" t="str">
        <f t="shared" si="164"/>
        <v/>
      </c>
      <c r="I2667" s="36"/>
      <c r="J2667" s="39" t="str">
        <f t="shared" si="165"/>
        <v/>
      </c>
      <c r="L2667" s="36"/>
      <c r="M2667" s="39" t="str">
        <f t="shared" si="166"/>
        <v/>
      </c>
      <c r="O2667" s="36"/>
      <c r="P2667" s="39" t="str">
        <f t="shared" si="167"/>
        <v/>
      </c>
    </row>
    <row r="2668" spans="6:16" x14ac:dyDescent="0.25">
      <c r="F2668" s="36"/>
      <c r="G2668" s="39" t="str">
        <f t="shared" si="164"/>
        <v/>
      </c>
      <c r="I2668" s="36"/>
      <c r="J2668" s="39" t="str">
        <f t="shared" si="165"/>
        <v/>
      </c>
      <c r="L2668" s="36"/>
      <c r="M2668" s="39" t="str">
        <f t="shared" si="166"/>
        <v/>
      </c>
      <c r="O2668" s="36"/>
      <c r="P2668" s="39" t="str">
        <f t="shared" si="167"/>
        <v/>
      </c>
    </row>
    <row r="2669" spans="6:16" x14ac:dyDescent="0.25">
      <c r="F2669" s="36"/>
      <c r="G2669" s="39" t="str">
        <f t="shared" si="164"/>
        <v/>
      </c>
      <c r="I2669" s="36"/>
      <c r="J2669" s="39" t="str">
        <f t="shared" si="165"/>
        <v/>
      </c>
      <c r="L2669" s="36"/>
      <c r="M2669" s="39" t="str">
        <f t="shared" si="166"/>
        <v/>
      </c>
      <c r="O2669" s="36"/>
      <c r="P2669" s="39" t="str">
        <f t="shared" si="167"/>
        <v/>
      </c>
    </row>
    <row r="2670" spans="6:16" x14ac:dyDescent="0.25">
      <c r="F2670" s="36"/>
      <c r="G2670" s="39" t="str">
        <f t="shared" si="164"/>
        <v/>
      </c>
      <c r="I2670" s="36"/>
      <c r="J2670" s="39" t="str">
        <f t="shared" si="165"/>
        <v/>
      </c>
      <c r="L2670" s="36"/>
      <c r="M2670" s="39" t="str">
        <f t="shared" si="166"/>
        <v/>
      </c>
      <c r="O2670" s="36"/>
      <c r="P2670" s="39" t="str">
        <f t="shared" si="167"/>
        <v/>
      </c>
    </row>
    <row r="2671" spans="6:16" x14ac:dyDescent="0.25">
      <c r="F2671" s="36"/>
      <c r="G2671" s="39" t="str">
        <f t="shared" si="164"/>
        <v/>
      </c>
      <c r="I2671" s="36"/>
      <c r="J2671" s="39" t="str">
        <f t="shared" si="165"/>
        <v/>
      </c>
      <c r="L2671" s="36"/>
      <c r="M2671" s="39" t="str">
        <f t="shared" si="166"/>
        <v/>
      </c>
      <c r="O2671" s="36"/>
      <c r="P2671" s="39" t="str">
        <f t="shared" si="167"/>
        <v/>
      </c>
    </row>
    <row r="2672" spans="6:16" x14ac:dyDescent="0.25">
      <c r="F2672" s="36"/>
      <c r="G2672" s="39" t="str">
        <f t="shared" si="164"/>
        <v/>
      </c>
      <c r="I2672" s="36"/>
      <c r="J2672" s="39" t="str">
        <f t="shared" si="165"/>
        <v/>
      </c>
      <c r="L2672" s="36"/>
      <c r="M2672" s="39" t="str">
        <f t="shared" si="166"/>
        <v/>
      </c>
      <c r="O2672" s="36"/>
      <c r="P2672" s="39" t="str">
        <f t="shared" si="167"/>
        <v/>
      </c>
    </row>
    <row r="2673" spans="6:16" x14ac:dyDescent="0.25">
      <c r="F2673" s="36"/>
      <c r="G2673" s="39" t="str">
        <f t="shared" si="164"/>
        <v/>
      </c>
      <c r="I2673" s="36"/>
      <c r="J2673" s="39" t="str">
        <f t="shared" si="165"/>
        <v/>
      </c>
      <c r="L2673" s="36"/>
      <c r="M2673" s="39" t="str">
        <f t="shared" si="166"/>
        <v/>
      </c>
      <c r="O2673" s="36"/>
      <c r="P2673" s="39" t="str">
        <f t="shared" si="167"/>
        <v/>
      </c>
    </row>
    <row r="2674" spans="6:16" x14ac:dyDescent="0.25">
      <c r="F2674" s="36"/>
      <c r="G2674" s="39" t="str">
        <f t="shared" si="164"/>
        <v/>
      </c>
      <c r="I2674" s="36"/>
      <c r="J2674" s="39" t="str">
        <f t="shared" si="165"/>
        <v/>
      </c>
      <c r="L2674" s="36"/>
      <c r="M2674" s="39" t="str">
        <f t="shared" si="166"/>
        <v/>
      </c>
      <c r="O2674" s="36"/>
      <c r="P2674" s="39" t="str">
        <f t="shared" si="167"/>
        <v/>
      </c>
    </row>
    <row r="2675" spans="6:16" x14ac:dyDescent="0.25">
      <c r="F2675" s="36"/>
      <c r="G2675" s="39" t="str">
        <f t="shared" si="164"/>
        <v/>
      </c>
      <c r="I2675" s="36"/>
      <c r="J2675" s="39" t="str">
        <f t="shared" si="165"/>
        <v/>
      </c>
      <c r="L2675" s="36"/>
      <c r="M2675" s="39" t="str">
        <f t="shared" si="166"/>
        <v/>
      </c>
      <c r="O2675" s="36"/>
      <c r="P2675" s="39" t="str">
        <f t="shared" si="167"/>
        <v/>
      </c>
    </row>
    <row r="2676" spans="6:16" x14ac:dyDescent="0.25">
      <c r="F2676" s="36"/>
      <c r="G2676" s="39" t="str">
        <f t="shared" si="164"/>
        <v/>
      </c>
      <c r="I2676" s="36"/>
      <c r="J2676" s="39" t="str">
        <f t="shared" si="165"/>
        <v/>
      </c>
      <c r="L2676" s="36"/>
      <c r="M2676" s="39" t="str">
        <f t="shared" si="166"/>
        <v/>
      </c>
      <c r="O2676" s="36"/>
      <c r="P2676" s="39" t="str">
        <f t="shared" si="167"/>
        <v/>
      </c>
    </row>
    <row r="2677" spans="6:16" x14ac:dyDescent="0.25">
      <c r="F2677" s="36"/>
      <c r="G2677" s="39" t="str">
        <f t="shared" si="164"/>
        <v/>
      </c>
      <c r="I2677" s="36"/>
      <c r="J2677" s="39" t="str">
        <f t="shared" si="165"/>
        <v/>
      </c>
      <c r="L2677" s="36"/>
      <c r="M2677" s="39" t="str">
        <f t="shared" si="166"/>
        <v/>
      </c>
      <c r="O2677" s="36"/>
      <c r="P2677" s="39" t="str">
        <f t="shared" si="167"/>
        <v/>
      </c>
    </row>
    <row r="2678" spans="6:16" x14ac:dyDescent="0.25">
      <c r="F2678" s="36"/>
      <c r="G2678" s="39" t="str">
        <f t="shared" si="164"/>
        <v/>
      </c>
      <c r="I2678" s="36"/>
      <c r="J2678" s="39" t="str">
        <f t="shared" si="165"/>
        <v/>
      </c>
      <c r="L2678" s="36"/>
      <c r="M2678" s="39" t="str">
        <f t="shared" si="166"/>
        <v/>
      </c>
      <c r="O2678" s="36"/>
      <c r="P2678" s="39" t="str">
        <f t="shared" si="167"/>
        <v/>
      </c>
    </row>
    <row r="2679" spans="6:16" x14ac:dyDescent="0.25">
      <c r="F2679" s="36"/>
      <c r="G2679" s="39" t="str">
        <f t="shared" si="164"/>
        <v/>
      </c>
      <c r="I2679" s="36"/>
      <c r="J2679" s="39" t="str">
        <f t="shared" si="165"/>
        <v/>
      </c>
      <c r="L2679" s="36"/>
      <c r="M2679" s="39" t="str">
        <f t="shared" si="166"/>
        <v/>
      </c>
      <c r="O2679" s="36"/>
      <c r="P2679" s="39" t="str">
        <f t="shared" si="167"/>
        <v/>
      </c>
    </row>
    <row r="2680" spans="6:16" x14ac:dyDescent="0.25">
      <c r="F2680" s="36"/>
      <c r="G2680" s="39" t="str">
        <f t="shared" si="164"/>
        <v/>
      </c>
      <c r="I2680" s="36"/>
      <c r="J2680" s="39" t="str">
        <f t="shared" si="165"/>
        <v/>
      </c>
      <c r="L2680" s="36"/>
      <c r="M2680" s="39" t="str">
        <f t="shared" si="166"/>
        <v/>
      </c>
      <c r="O2680" s="36"/>
      <c r="P2680" s="39" t="str">
        <f t="shared" si="167"/>
        <v/>
      </c>
    </row>
    <row r="2681" spans="6:16" x14ac:dyDescent="0.25">
      <c r="F2681" s="36"/>
      <c r="G2681" s="39" t="str">
        <f t="shared" si="164"/>
        <v/>
      </c>
      <c r="I2681" s="36"/>
      <c r="J2681" s="39" t="str">
        <f t="shared" si="165"/>
        <v/>
      </c>
      <c r="L2681" s="36"/>
      <c r="M2681" s="39" t="str">
        <f t="shared" si="166"/>
        <v/>
      </c>
      <c r="O2681" s="36"/>
      <c r="P2681" s="39" t="str">
        <f t="shared" si="167"/>
        <v/>
      </c>
    </row>
    <row r="2682" spans="6:16" x14ac:dyDescent="0.25">
      <c r="F2682" s="36"/>
      <c r="G2682" s="39" t="str">
        <f t="shared" si="164"/>
        <v/>
      </c>
      <c r="I2682" s="36"/>
      <c r="J2682" s="39" t="str">
        <f t="shared" si="165"/>
        <v/>
      </c>
      <c r="L2682" s="36"/>
      <c r="M2682" s="39" t="str">
        <f t="shared" si="166"/>
        <v/>
      </c>
      <c r="O2682" s="36"/>
      <c r="P2682" s="39" t="str">
        <f t="shared" si="167"/>
        <v/>
      </c>
    </row>
    <row r="2683" spans="6:16" x14ac:dyDescent="0.25">
      <c r="F2683" s="36"/>
      <c r="G2683" s="39" t="str">
        <f t="shared" si="164"/>
        <v/>
      </c>
      <c r="I2683" s="36"/>
      <c r="J2683" s="39" t="str">
        <f t="shared" si="165"/>
        <v/>
      </c>
      <c r="L2683" s="36"/>
      <c r="M2683" s="39" t="str">
        <f t="shared" si="166"/>
        <v/>
      </c>
      <c r="O2683" s="36"/>
      <c r="P2683" s="39" t="str">
        <f t="shared" si="167"/>
        <v/>
      </c>
    </row>
    <row r="2684" spans="6:16" x14ac:dyDescent="0.25">
      <c r="F2684" s="36"/>
      <c r="G2684" s="39" t="str">
        <f t="shared" si="164"/>
        <v/>
      </c>
      <c r="I2684" s="36"/>
      <c r="J2684" s="39" t="str">
        <f t="shared" si="165"/>
        <v/>
      </c>
      <c r="L2684" s="36"/>
      <c r="M2684" s="39" t="str">
        <f t="shared" si="166"/>
        <v/>
      </c>
      <c r="O2684" s="36"/>
      <c r="P2684" s="39" t="str">
        <f t="shared" si="167"/>
        <v/>
      </c>
    </row>
    <row r="2685" spans="6:16" x14ac:dyDescent="0.25">
      <c r="F2685" s="36"/>
      <c r="G2685" s="39" t="str">
        <f t="shared" si="164"/>
        <v/>
      </c>
      <c r="I2685" s="36"/>
      <c r="J2685" s="39" t="str">
        <f t="shared" si="165"/>
        <v/>
      </c>
      <c r="L2685" s="36"/>
      <c r="M2685" s="39" t="str">
        <f t="shared" si="166"/>
        <v/>
      </c>
      <c r="O2685" s="36"/>
      <c r="P2685" s="39" t="str">
        <f t="shared" si="167"/>
        <v/>
      </c>
    </row>
    <row r="2686" spans="6:16" x14ac:dyDescent="0.25">
      <c r="F2686" s="36"/>
      <c r="G2686" s="39" t="str">
        <f t="shared" si="164"/>
        <v/>
      </c>
      <c r="I2686" s="36"/>
      <c r="J2686" s="39" t="str">
        <f t="shared" si="165"/>
        <v/>
      </c>
      <c r="L2686" s="36"/>
      <c r="M2686" s="39" t="str">
        <f t="shared" si="166"/>
        <v/>
      </c>
      <c r="O2686" s="36"/>
      <c r="P2686" s="39" t="str">
        <f t="shared" si="167"/>
        <v/>
      </c>
    </row>
    <row r="2687" spans="6:16" x14ac:dyDescent="0.25">
      <c r="F2687" s="36"/>
      <c r="G2687" s="39" t="str">
        <f t="shared" si="164"/>
        <v/>
      </c>
      <c r="I2687" s="36"/>
      <c r="J2687" s="39" t="str">
        <f t="shared" si="165"/>
        <v/>
      </c>
      <c r="L2687" s="36"/>
      <c r="M2687" s="39" t="str">
        <f t="shared" si="166"/>
        <v/>
      </c>
      <c r="O2687" s="36"/>
      <c r="P2687" s="39" t="str">
        <f t="shared" si="167"/>
        <v/>
      </c>
    </row>
    <row r="2688" spans="6:16" x14ac:dyDescent="0.25">
      <c r="F2688" s="36"/>
      <c r="G2688" s="39" t="str">
        <f t="shared" si="164"/>
        <v/>
      </c>
      <c r="I2688" s="36"/>
      <c r="J2688" s="39" t="str">
        <f t="shared" si="165"/>
        <v/>
      </c>
      <c r="L2688" s="36"/>
      <c r="M2688" s="39" t="str">
        <f t="shared" si="166"/>
        <v/>
      </c>
      <c r="O2688" s="36"/>
      <c r="P2688" s="39" t="str">
        <f t="shared" si="167"/>
        <v/>
      </c>
    </row>
    <row r="2689" spans="6:16" x14ac:dyDescent="0.25">
      <c r="F2689" s="36"/>
      <c r="G2689" s="39" t="str">
        <f t="shared" si="164"/>
        <v/>
      </c>
      <c r="I2689" s="36"/>
      <c r="J2689" s="39" t="str">
        <f t="shared" si="165"/>
        <v/>
      </c>
      <c r="L2689" s="36"/>
      <c r="M2689" s="39" t="str">
        <f t="shared" si="166"/>
        <v/>
      </c>
      <c r="O2689" s="36"/>
      <c r="P2689" s="39" t="str">
        <f t="shared" si="167"/>
        <v/>
      </c>
    </row>
    <row r="2690" spans="6:16" x14ac:dyDescent="0.25">
      <c r="F2690" s="36"/>
      <c r="G2690" s="39" t="str">
        <f t="shared" si="164"/>
        <v/>
      </c>
      <c r="I2690" s="36"/>
      <c r="J2690" s="39" t="str">
        <f t="shared" si="165"/>
        <v/>
      </c>
      <c r="L2690" s="36"/>
      <c r="M2690" s="39" t="str">
        <f t="shared" si="166"/>
        <v/>
      </c>
      <c r="O2690" s="36"/>
      <c r="P2690" s="39" t="str">
        <f t="shared" si="167"/>
        <v/>
      </c>
    </row>
    <row r="2691" spans="6:16" x14ac:dyDescent="0.25">
      <c r="F2691" s="36"/>
      <c r="G2691" s="39" t="str">
        <f t="shared" si="164"/>
        <v/>
      </c>
      <c r="I2691" s="36"/>
      <c r="J2691" s="39" t="str">
        <f t="shared" si="165"/>
        <v/>
      </c>
      <c r="L2691" s="36"/>
      <c r="M2691" s="39" t="str">
        <f t="shared" si="166"/>
        <v/>
      </c>
      <c r="O2691" s="36"/>
      <c r="P2691" s="39" t="str">
        <f t="shared" si="167"/>
        <v/>
      </c>
    </row>
    <row r="2692" spans="6:16" x14ac:dyDescent="0.25">
      <c r="F2692" s="36"/>
      <c r="G2692" s="39" t="str">
        <f t="shared" si="164"/>
        <v/>
      </c>
      <c r="I2692" s="36"/>
      <c r="J2692" s="39" t="str">
        <f t="shared" si="165"/>
        <v/>
      </c>
      <c r="L2692" s="36"/>
      <c r="M2692" s="39" t="str">
        <f t="shared" si="166"/>
        <v/>
      </c>
      <c r="O2692" s="36"/>
      <c r="P2692" s="39" t="str">
        <f t="shared" si="167"/>
        <v/>
      </c>
    </row>
    <row r="2693" spans="6:16" x14ac:dyDescent="0.25">
      <c r="F2693" s="36"/>
      <c r="G2693" s="39" t="str">
        <f t="shared" si="164"/>
        <v/>
      </c>
      <c r="I2693" s="36"/>
      <c r="J2693" s="39" t="str">
        <f t="shared" si="165"/>
        <v/>
      </c>
      <c r="L2693" s="36"/>
      <c r="M2693" s="39" t="str">
        <f t="shared" si="166"/>
        <v/>
      </c>
      <c r="O2693" s="36"/>
      <c r="P2693" s="39" t="str">
        <f t="shared" si="167"/>
        <v/>
      </c>
    </row>
    <row r="2694" spans="6:16" x14ac:dyDescent="0.25">
      <c r="F2694" s="36"/>
      <c r="G2694" s="39" t="str">
        <f t="shared" si="164"/>
        <v/>
      </c>
      <c r="I2694" s="36"/>
      <c r="J2694" s="39" t="str">
        <f t="shared" si="165"/>
        <v/>
      </c>
      <c r="L2694" s="36"/>
      <c r="M2694" s="39" t="str">
        <f t="shared" si="166"/>
        <v/>
      </c>
      <c r="O2694" s="36"/>
      <c r="P2694" s="39" t="str">
        <f t="shared" si="167"/>
        <v/>
      </c>
    </row>
    <row r="2695" spans="6:16" x14ac:dyDescent="0.25">
      <c r="F2695" s="36"/>
      <c r="G2695" s="39" t="str">
        <f t="shared" si="164"/>
        <v/>
      </c>
      <c r="I2695" s="36"/>
      <c r="J2695" s="39" t="str">
        <f t="shared" si="165"/>
        <v/>
      </c>
      <c r="L2695" s="36"/>
      <c r="M2695" s="39" t="str">
        <f t="shared" si="166"/>
        <v/>
      </c>
      <c r="O2695" s="36"/>
      <c r="P2695" s="39" t="str">
        <f t="shared" si="167"/>
        <v/>
      </c>
    </row>
    <row r="2696" spans="6:16" x14ac:dyDescent="0.25">
      <c r="F2696" s="36"/>
      <c r="G2696" s="39" t="str">
        <f t="shared" si="164"/>
        <v/>
      </c>
      <c r="I2696" s="36"/>
      <c r="J2696" s="39" t="str">
        <f t="shared" si="165"/>
        <v/>
      </c>
      <c r="L2696" s="36"/>
      <c r="M2696" s="39" t="str">
        <f t="shared" si="166"/>
        <v/>
      </c>
      <c r="O2696" s="36"/>
      <c r="P2696" s="39" t="str">
        <f t="shared" si="167"/>
        <v/>
      </c>
    </row>
    <row r="2697" spans="6:16" x14ac:dyDescent="0.25">
      <c r="F2697" s="36"/>
      <c r="G2697" s="39" t="str">
        <f t="shared" si="164"/>
        <v/>
      </c>
      <c r="I2697" s="36"/>
      <c r="J2697" s="39" t="str">
        <f t="shared" si="165"/>
        <v/>
      </c>
      <c r="L2697" s="36"/>
      <c r="M2697" s="39" t="str">
        <f t="shared" si="166"/>
        <v/>
      </c>
      <c r="O2697" s="36"/>
      <c r="P2697" s="39" t="str">
        <f t="shared" si="167"/>
        <v/>
      </c>
    </row>
    <row r="2698" spans="6:16" x14ac:dyDescent="0.25">
      <c r="F2698" s="36"/>
      <c r="G2698" s="39" t="str">
        <f t="shared" si="164"/>
        <v/>
      </c>
      <c r="I2698" s="36"/>
      <c r="J2698" s="39" t="str">
        <f t="shared" si="165"/>
        <v/>
      </c>
      <c r="L2698" s="36"/>
      <c r="M2698" s="39" t="str">
        <f t="shared" si="166"/>
        <v/>
      </c>
      <c r="O2698" s="36"/>
      <c r="P2698" s="39" t="str">
        <f t="shared" si="167"/>
        <v/>
      </c>
    </row>
    <row r="2699" spans="6:16" x14ac:dyDescent="0.25">
      <c r="F2699" s="36"/>
      <c r="G2699" s="39" t="str">
        <f t="shared" si="164"/>
        <v/>
      </c>
      <c r="I2699" s="36"/>
      <c r="J2699" s="39" t="str">
        <f t="shared" si="165"/>
        <v/>
      </c>
      <c r="L2699" s="36"/>
      <c r="M2699" s="39" t="str">
        <f t="shared" si="166"/>
        <v/>
      </c>
      <c r="O2699" s="36"/>
      <c r="P2699" s="39" t="str">
        <f t="shared" si="167"/>
        <v/>
      </c>
    </row>
    <row r="2700" spans="6:16" x14ac:dyDescent="0.25">
      <c r="F2700" s="36"/>
      <c r="G2700" s="39" t="str">
        <f t="shared" si="164"/>
        <v/>
      </c>
      <c r="I2700" s="36"/>
      <c r="J2700" s="39" t="str">
        <f t="shared" si="165"/>
        <v/>
      </c>
      <c r="L2700" s="36"/>
      <c r="M2700" s="39" t="str">
        <f t="shared" si="166"/>
        <v/>
      </c>
      <c r="O2700" s="36"/>
      <c r="P2700" s="39" t="str">
        <f t="shared" si="167"/>
        <v/>
      </c>
    </row>
    <row r="2701" spans="6:16" x14ac:dyDescent="0.25">
      <c r="F2701" s="36"/>
      <c r="G2701" s="39" t="str">
        <f t="shared" si="164"/>
        <v/>
      </c>
      <c r="I2701" s="36"/>
      <c r="J2701" s="39" t="str">
        <f t="shared" si="165"/>
        <v/>
      </c>
      <c r="L2701" s="36"/>
      <c r="M2701" s="39" t="str">
        <f t="shared" si="166"/>
        <v/>
      </c>
      <c r="O2701" s="36"/>
      <c r="P2701" s="39" t="str">
        <f t="shared" si="167"/>
        <v/>
      </c>
    </row>
    <row r="2702" spans="6:16" x14ac:dyDescent="0.25">
      <c r="F2702" s="36"/>
      <c r="G2702" s="39" t="str">
        <f t="shared" si="164"/>
        <v/>
      </c>
      <c r="I2702" s="36"/>
      <c r="J2702" s="39" t="str">
        <f t="shared" si="165"/>
        <v/>
      </c>
      <c r="L2702" s="36"/>
      <c r="M2702" s="39" t="str">
        <f t="shared" si="166"/>
        <v/>
      </c>
      <c r="O2702" s="36"/>
      <c r="P2702" s="39" t="str">
        <f t="shared" si="167"/>
        <v/>
      </c>
    </row>
    <row r="2703" spans="6:16" x14ac:dyDescent="0.25">
      <c r="F2703" s="36"/>
      <c r="G2703" s="39" t="str">
        <f t="shared" ref="G2703:G2766" si="168">IF(F2703="","",F2703*0.04)</f>
        <v/>
      </c>
      <c r="I2703" s="36"/>
      <c r="J2703" s="39" t="str">
        <f t="shared" ref="J2703:J2766" si="169">IF(I2703="","",I2703*0.04)</f>
        <v/>
      </c>
      <c r="L2703" s="36"/>
      <c r="M2703" s="39" t="str">
        <f t="shared" ref="M2703:M2766" si="170">IF(L2703="","",L2703*0.04)</f>
        <v/>
      </c>
      <c r="O2703" s="36"/>
      <c r="P2703" s="39" t="str">
        <f t="shared" ref="P2703:P2766" si="171">IF(O2703="","",O2703*0.04)</f>
        <v/>
      </c>
    </row>
    <row r="2704" spans="6:16" x14ac:dyDescent="0.25">
      <c r="F2704" s="36"/>
      <c r="G2704" s="39" t="str">
        <f t="shared" si="168"/>
        <v/>
      </c>
      <c r="I2704" s="36"/>
      <c r="J2704" s="39" t="str">
        <f t="shared" si="169"/>
        <v/>
      </c>
      <c r="L2704" s="36"/>
      <c r="M2704" s="39" t="str">
        <f t="shared" si="170"/>
        <v/>
      </c>
      <c r="O2704" s="36"/>
      <c r="P2704" s="39" t="str">
        <f t="shared" si="171"/>
        <v/>
      </c>
    </row>
    <row r="2705" spans="6:16" x14ac:dyDescent="0.25">
      <c r="F2705" s="36"/>
      <c r="G2705" s="39" t="str">
        <f t="shared" si="168"/>
        <v/>
      </c>
      <c r="I2705" s="36"/>
      <c r="J2705" s="39" t="str">
        <f t="shared" si="169"/>
        <v/>
      </c>
      <c r="L2705" s="36"/>
      <c r="M2705" s="39" t="str">
        <f t="shared" si="170"/>
        <v/>
      </c>
      <c r="O2705" s="36"/>
      <c r="P2705" s="39" t="str">
        <f t="shared" si="171"/>
        <v/>
      </c>
    </row>
    <row r="2706" spans="6:16" x14ac:dyDescent="0.25">
      <c r="F2706" s="36"/>
      <c r="G2706" s="39" t="str">
        <f t="shared" si="168"/>
        <v/>
      </c>
      <c r="I2706" s="36"/>
      <c r="J2706" s="39" t="str">
        <f t="shared" si="169"/>
        <v/>
      </c>
      <c r="L2706" s="36"/>
      <c r="M2706" s="39" t="str">
        <f t="shared" si="170"/>
        <v/>
      </c>
      <c r="O2706" s="36"/>
      <c r="P2706" s="39" t="str">
        <f t="shared" si="171"/>
        <v/>
      </c>
    </row>
    <row r="2707" spans="6:16" x14ac:dyDescent="0.25">
      <c r="F2707" s="36"/>
      <c r="G2707" s="39" t="str">
        <f t="shared" si="168"/>
        <v/>
      </c>
      <c r="I2707" s="36"/>
      <c r="J2707" s="39" t="str">
        <f t="shared" si="169"/>
        <v/>
      </c>
      <c r="L2707" s="36"/>
      <c r="M2707" s="39" t="str">
        <f t="shared" si="170"/>
        <v/>
      </c>
      <c r="O2707" s="36"/>
      <c r="P2707" s="39" t="str">
        <f t="shared" si="171"/>
        <v/>
      </c>
    </row>
    <row r="2708" spans="6:16" x14ac:dyDescent="0.25">
      <c r="F2708" s="36"/>
      <c r="G2708" s="39" t="str">
        <f t="shared" si="168"/>
        <v/>
      </c>
      <c r="I2708" s="36"/>
      <c r="J2708" s="39" t="str">
        <f t="shared" si="169"/>
        <v/>
      </c>
      <c r="L2708" s="36"/>
      <c r="M2708" s="39" t="str">
        <f t="shared" si="170"/>
        <v/>
      </c>
      <c r="O2708" s="36"/>
      <c r="P2708" s="39" t="str">
        <f t="shared" si="171"/>
        <v/>
      </c>
    </row>
    <row r="2709" spans="6:16" x14ac:dyDescent="0.25">
      <c r="F2709" s="36"/>
      <c r="G2709" s="39" t="str">
        <f t="shared" si="168"/>
        <v/>
      </c>
      <c r="I2709" s="36"/>
      <c r="J2709" s="39" t="str">
        <f t="shared" si="169"/>
        <v/>
      </c>
      <c r="L2709" s="36"/>
      <c r="M2709" s="39" t="str">
        <f t="shared" si="170"/>
        <v/>
      </c>
      <c r="O2709" s="36"/>
      <c r="P2709" s="39" t="str">
        <f t="shared" si="171"/>
        <v/>
      </c>
    </row>
    <row r="2710" spans="6:16" x14ac:dyDescent="0.25">
      <c r="F2710" s="36"/>
      <c r="G2710" s="39" t="str">
        <f t="shared" si="168"/>
        <v/>
      </c>
      <c r="I2710" s="36"/>
      <c r="J2710" s="39" t="str">
        <f t="shared" si="169"/>
        <v/>
      </c>
      <c r="L2710" s="36"/>
      <c r="M2710" s="39" t="str">
        <f t="shared" si="170"/>
        <v/>
      </c>
      <c r="O2710" s="36"/>
      <c r="P2710" s="39" t="str">
        <f t="shared" si="171"/>
        <v/>
      </c>
    </row>
    <row r="2711" spans="6:16" x14ac:dyDescent="0.25">
      <c r="F2711" s="36"/>
      <c r="G2711" s="39" t="str">
        <f t="shared" si="168"/>
        <v/>
      </c>
      <c r="I2711" s="36"/>
      <c r="J2711" s="39" t="str">
        <f t="shared" si="169"/>
        <v/>
      </c>
      <c r="L2711" s="36"/>
      <c r="M2711" s="39" t="str">
        <f t="shared" si="170"/>
        <v/>
      </c>
      <c r="O2711" s="36"/>
      <c r="P2711" s="39" t="str">
        <f t="shared" si="171"/>
        <v/>
      </c>
    </row>
    <row r="2712" spans="6:16" x14ac:dyDescent="0.25">
      <c r="F2712" s="36"/>
      <c r="G2712" s="39" t="str">
        <f t="shared" si="168"/>
        <v/>
      </c>
      <c r="I2712" s="36"/>
      <c r="J2712" s="39" t="str">
        <f t="shared" si="169"/>
        <v/>
      </c>
      <c r="L2712" s="36"/>
      <c r="M2712" s="39" t="str">
        <f t="shared" si="170"/>
        <v/>
      </c>
      <c r="O2712" s="36"/>
      <c r="P2712" s="39" t="str">
        <f t="shared" si="171"/>
        <v/>
      </c>
    </row>
    <row r="2713" spans="6:16" x14ac:dyDescent="0.25">
      <c r="F2713" s="36"/>
      <c r="G2713" s="39" t="str">
        <f t="shared" si="168"/>
        <v/>
      </c>
      <c r="I2713" s="36"/>
      <c r="J2713" s="39" t="str">
        <f t="shared" si="169"/>
        <v/>
      </c>
      <c r="L2713" s="36"/>
      <c r="M2713" s="39" t="str">
        <f t="shared" si="170"/>
        <v/>
      </c>
      <c r="O2713" s="36"/>
      <c r="P2713" s="39" t="str">
        <f t="shared" si="171"/>
        <v/>
      </c>
    </row>
    <row r="2714" spans="6:16" x14ac:dyDescent="0.25">
      <c r="F2714" s="36"/>
      <c r="G2714" s="39" t="str">
        <f t="shared" si="168"/>
        <v/>
      </c>
      <c r="I2714" s="36"/>
      <c r="J2714" s="39" t="str">
        <f t="shared" si="169"/>
        <v/>
      </c>
      <c r="L2714" s="36"/>
      <c r="M2714" s="39" t="str">
        <f t="shared" si="170"/>
        <v/>
      </c>
      <c r="O2714" s="36"/>
      <c r="P2714" s="39" t="str">
        <f t="shared" si="171"/>
        <v/>
      </c>
    </row>
    <row r="2715" spans="6:16" x14ac:dyDescent="0.25">
      <c r="F2715" s="36"/>
      <c r="G2715" s="39" t="str">
        <f t="shared" si="168"/>
        <v/>
      </c>
      <c r="I2715" s="36"/>
      <c r="J2715" s="39" t="str">
        <f t="shared" si="169"/>
        <v/>
      </c>
      <c r="L2715" s="36"/>
      <c r="M2715" s="39" t="str">
        <f t="shared" si="170"/>
        <v/>
      </c>
      <c r="O2715" s="36"/>
      <c r="P2715" s="39" t="str">
        <f t="shared" si="171"/>
        <v/>
      </c>
    </row>
    <row r="2716" spans="6:16" x14ac:dyDescent="0.25">
      <c r="F2716" s="36"/>
      <c r="G2716" s="39" t="str">
        <f t="shared" si="168"/>
        <v/>
      </c>
      <c r="I2716" s="36"/>
      <c r="J2716" s="39" t="str">
        <f t="shared" si="169"/>
        <v/>
      </c>
      <c r="L2716" s="36"/>
      <c r="M2716" s="39" t="str">
        <f t="shared" si="170"/>
        <v/>
      </c>
      <c r="O2716" s="36"/>
      <c r="P2716" s="39" t="str">
        <f t="shared" si="171"/>
        <v/>
      </c>
    </row>
    <row r="2717" spans="6:16" x14ac:dyDescent="0.25">
      <c r="F2717" s="36"/>
      <c r="G2717" s="39" t="str">
        <f t="shared" si="168"/>
        <v/>
      </c>
      <c r="I2717" s="36"/>
      <c r="J2717" s="39" t="str">
        <f t="shared" si="169"/>
        <v/>
      </c>
      <c r="L2717" s="36"/>
      <c r="M2717" s="39" t="str">
        <f t="shared" si="170"/>
        <v/>
      </c>
      <c r="O2717" s="36"/>
      <c r="P2717" s="39" t="str">
        <f t="shared" si="171"/>
        <v/>
      </c>
    </row>
    <row r="2718" spans="6:16" x14ac:dyDescent="0.25">
      <c r="F2718" s="36"/>
      <c r="G2718" s="39" t="str">
        <f t="shared" si="168"/>
        <v/>
      </c>
      <c r="I2718" s="36"/>
      <c r="J2718" s="39" t="str">
        <f t="shared" si="169"/>
        <v/>
      </c>
      <c r="L2718" s="36"/>
      <c r="M2718" s="39" t="str">
        <f t="shared" si="170"/>
        <v/>
      </c>
      <c r="O2718" s="36"/>
      <c r="P2718" s="39" t="str">
        <f t="shared" si="171"/>
        <v/>
      </c>
    </row>
    <row r="2719" spans="6:16" x14ac:dyDescent="0.25">
      <c r="F2719" s="36"/>
      <c r="G2719" s="39" t="str">
        <f t="shared" si="168"/>
        <v/>
      </c>
      <c r="I2719" s="36"/>
      <c r="J2719" s="39" t="str">
        <f t="shared" si="169"/>
        <v/>
      </c>
      <c r="L2719" s="36"/>
      <c r="M2719" s="39" t="str">
        <f t="shared" si="170"/>
        <v/>
      </c>
      <c r="O2719" s="36"/>
      <c r="P2719" s="39" t="str">
        <f t="shared" si="171"/>
        <v/>
      </c>
    </row>
    <row r="2720" spans="6:16" x14ac:dyDescent="0.25">
      <c r="F2720" s="36"/>
      <c r="G2720" s="39" t="str">
        <f t="shared" si="168"/>
        <v/>
      </c>
      <c r="I2720" s="36"/>
      <c r="J2720" s="39" t="str">
        <f t="shared" si="169"/>
        <v/>
      </c>
      <c r="L2720" s="36"/>
      <c r="M2720" s="39" t="str">
        <f t="shared" si="170"/>
        <v/>
      </c>
      <c r="O2720" s="36"/>
      <c r="P2720" s="39" t="str">
        <f t="shared" si="171"/>
        <v/>
      </c>
    </row>
    <row r="2721" spans="6:16" x14ac:dyDescent="0.25">
      <c r="F2721" s="36"/>
      <c r="G2721" s="39" t="str">
        <f t="shared" si="168"/>
        <v/>
      </c>
      <c r="I2721" s="36"/>
      <c r="J2721" s="39" t="str">
        <f t="shared" si="169"/>
        <v/>
      </c>
      <c r="L2721" s="36"/>
      <c r="M2721" s="39" t="str">
        <f t="shared" si="170"/>
        <v/>
      </c>
      <c r="O2721" s="36"/>
      <c r="P2721" s="39" t="str">
        <f t="shared" si="171"/>
        <v/>
      </c>
    </row>
    <row r="2722" spans="6:16" x14ac:dyDescent="0.25">
      <c r="F2722" s="36"/>
      <c r="G2722" s="39" t="str">
        <f t="shared" si="168"/>
        <v/>
      </c>
      <c r="I2722" s="36"/>
      <c r="J2722" s="39" t="str">
        <f t="shared" si="169"/>
        <v/>
      </c>
      <c r="L2722" s="36"/>
      <c r="M2722" s="39" t="str">
        <f t="shared" si="170"/>
        <v/>
      </c>
      <c r="O2722" s="36"/>
      <c r="P2722" s="39" t="str">
        <f t="shared" si="171"/>
        <v/>
      </c>
    </row>
    <row r="2723" spans="6:16" x14ac:dyDescent="0.25">
      <c r="F2723" s="36"/>
      <c r="G2723" s="39" t="str">
        <f t="shared" si="168"/>
        <v/>
      </c>
      <c r="I2723" s="36"/>
      <c r="J2723" s="39" t="str">
        <f t="shared" si="169"/>
        <v/>
      </c>
      <c r="L2723" s="36"/>
      <c r="M2723" s="39" t="str">
        <f t="shared" si="170"/>
        <v/>
      </c>
      <c r="O2723" s="36"/>
      <c r="P2723" s="39" t="str">
        <f t="shared" si="171"/>
        <v/>
      </c>
    </row>
    <row r="2724" spans="6:16" x14ac:dyDescent="0.25">
      <c r="F2724" s="36"/>
      <c r="G2724" s="39" t="str">
        <f t="shared" si="168"/>
        <v/>
      </c>
      <c r="I2724" s="36"/>
      <c r="J2724" s="39" t="str">
        <f t="shared" si="169"/>
        <v/>
      </c>
      <c r="L2724" s="36"/>
      <c r="M2724" s="39" t="str">
        <f t="shared" si="170"/>
        <v/>
      </c>
      <c r="O2724" s="36"/>
      <c r="P2724" s="39" t="str">
        <f t="shared" si="171"/>
        <v/>
      </c>
    </row>
    <row r="2725" spans="6:16" x14ac:dyDescent="0.25">
      <c r="F2725" s="36"/>
      <c r="G2725" s="39" t="str">
        <f t="shared" si="168"/>
        <v/>
      </c>
      <c r="I2725" s="36"/>
      <c r="J2725" s="39" t="str">
        <f t="shared" si="169"/>
        <v/>
      </c>
      <c r="L2725" s="36"/>
      <c r="M2725" s="39" t="str">
        <f t="shared" si="170"/>
        <v/>
      </c>
      <c r="O2725" s="36"/>
      <c r="P2725" s="39" t="str">
        <f t="shared" si="171"/>
        <v/>
      </c>
    </row>
    <row r="2726" spans="6:16" x14ac:dyDescent="0.25">
      <c r="F2726" s="36"/>
      <c r="G2726" s="39" t="str">
        <f t="shared" si="168"/>
        <v/>
      </c>
      <c r="I2726" s="36"/>
      <c r="J2726" s="39" t="str">
        <f t="shared" si="169"/>
        <v/>
      </c>
      <c r="L2726" s="36"/>
      <c r="M2726" s="39" t="str">
        <f t="shared" si="170"/>
        <v/>
      </c>
      <c r="O2726" s="36"/>
      <c r="P2726" s="39" t="str">
        <f t="shared" si="171"/>
        <v/>
      </c>
    </row>
    <row r="2727" spans="6:16" x14ac:dyDescent="0.25">
      <c r="F2727" s="36"/>
      <c r="G2727" s="39" t="str">
        <f t="shared" si="168"/>
        <v/>
      </c>
      <c r="I2727" s="36"/>
      <c r="J2727" s="39" t="str">
        <f t="shared" si="169"/>
        <v/>
      </c>
      <c r="L2727" s="36"/>
      <c r="M2727" s="39" t="str">
        <f t="shared" si="170"/>
        <v/>
      </c>
      <c r="O2727" s="36"/>
      <c r="P2727" s="39" t="str">
        <f t="shared" si="171"/>
        <v/>
      </c>
    </row>
    <row r="2728" spans="6:16" x14ac:dyDescent="0.25">
      <c r="F2728" s="36"/>
      <c r="G2728" s="39" t="str">
        <f t="shared" si="168"/>
        <v/>
      </c>
      <c r="I2728" s="36"/>
      <c r="J2728" s="39" t="str">
        <f t="shared" si="169"/>
        <v/>
      </c>
      <c r="L2728" s="36"/>
      <c r="M2728" s="39" t="str">
        <f t="shared" si="170"/>
        <v/>
      </c>
      <c r="O2728" s="36"/>
      <c r="P2728" s="39" t="str">
        <f t="shared" si="171"/>
        <v/>
      </c>
    </row>
    <row r="2729" spans="6:16" x14ac:dyDescent="0.25">
      <c r="F2729" s="36"/>
      <c r="G2729" s="39" t="str">
        <f t="shared" si="168"/>
        <v/>
      </c>
      <c r="I2729" s="36"/>
      <c r="J2729" s="39" t="str">
        <f t="shared" si="169"/>
        <v/>
      </c>
      <c r="L2729" s="36"/>
      <c r="M2729" s="39" t="str">
        <f t="shared" si="170"/>
        <v/>
      </c>
      <c r="O2729" s="36"/>
      <c r="P2729" s="39" t="str">
        <f t="shared" si="171"/>
        <v/>
      </c>
    </row>
    <row r="2730" spans="6:16" x14ac:dyDescent="0.25">
      <c r="F2730" s="36"/>
      <c r="G2730" s="39" t="str">
        <f t="shared" si="168"/>
        <v/>
      </c>
      <c r="I2730" s="36"/>
      <c r="J2730" s="39" t="str">
        <f t="shared" si="169"/>
        <v/>
      </c>
      <c r="L2730" s="36"/>
      <c r="M2730" s="39" t="str">
        <f t="shared" si="170"/>
        <v/>
      </c>
      <c r="O2730" s="36"/>
      <c r="P2730" s="39" t="str">
        <f t="shared" si="171"/>
        <v/>
      </c>
    </row>
    <row r="2731" spans="6:16" x14ac:dyDescent="0.25">
      <c r="F2731" s="36"/>
      <c r="G2731" s="39" t="str">
        <f t="shared" si="168"/>
        <v/>
      </c>
      <c r="I2731" s="36"/>
      <c r="J2731" s="39" t="str">
        <f t="shared" si="169"/>
        <v/>
      </c>
      <c r="L2731" s="36"/>
      <c r="M2731" s="39" t="str">
        <f t="shared" si="170"/>
        <v/>
      </c>
      <c r="O2731" s="36"/>
      <c r="P2731" s="39" t="str">
        <f t="shared" si="171"/>
        <v/>
      </c>
    </row>
    <row r="2732" spans="6:16" x14ac:dyDescent="0.25">
      <c r="F2732" s="36"/>
      <c r="G2732" s="39" t="str">
        <f t="shared" si="168"/>
        <v/>
      </c>
      <c r="I2732" s="36"/>
      <c r="J2732" s="39" t="str">
        <f t="shared" si="169"/>
        <v/>
      </c>
      <c r="L2732" s="36"/>
      <c r="M2732" s="39" t="str">
        <f t="shared" si="170"/>
        <v/>
      </c>
      <c r="O2732" s="36"/>
      <c r="P2732" s="39" t="str">
        <f t="shared" si="171"/>
        <v/>
      </c>
    </row>
    <row r="2733" spans="6:16" x14ac:dyDescent="0.25">
      <c r="F2733" s="36"/>
      <c r="G2733" s="39" t="str">
        <f t="shared" si="168"/>
        <v/>
      </c>
      <c r="I2733" s="36"/>
      <c r="J2733" s="39" t="str">
        <f t="shared" si="169"/>
        <v/>
      </c>
      <c r="L2733" s="36"/>
      <c r="M2733" s="39" t="str">
        <f t="shared" si="170"/>
        <v/>
      </c>
      <c r="O2733" s="36"/>
      <c r="P2733" s="39" t="str">
        <f t="shared" si="171"/>
        <v/>
      </c>
    </row>
    <row r="2734" spans="6:16" x14ac:dyDescent="0.25">
      <c r="F2734" s="36"/>
      <c r="G2734" s="39" t="str">
        <f t="shared" si="168"/>
        <v/>
      </c>
      <c r="I2734" s="36"/>
      <c r="J2734" s="39" t="str">
        <f t="shared" si="169"/>
        <v/>
      </c>
      <c r="L2734" s="36"/>
      <c r="M2734" s="39" t="str">
        <f t="shared" si="170"/>
        <v/>
      </c>
      <c r="O2734" s="36"/>
      <c r="P2734" s="39" t="str">
        <f t="shared" si="171"/>
        <v/>
      </c>
    </row>
    <row r="2735" spans="6:16" x14ac:dyDescent="0.25">
      <c r="F2735" s="36"/>
      <c r="G2735" s="39" t="str">
        <f t="shared" si="168"/>
        <v/>
      </c>
      <c r="I2735" s="36"/>
      <c r="J2735" s="39" t="str">
        <f t="shared" si="169"/>
        <v/>
      </c>
      <c r="L2735" s="36"/>
      <c r="M2735" s="39" t="str">
        <f t="shared" si="170"/>
        <v/>
      </c>
      <c r="O2735" s="36"/>
      <c r="P2735" s="39" t="str">
        <f t="shared" si="171"/>
        <v/>
      </c>
    </row>
    <row r="2736" spans="6:16" x14ac:dyDescent="0.25">
      <c r="F2736" s="36"/>
      <c r="G2736" s="39" t="str">
        <f t="shared" si="168"/>
        <v/>
      </c>
      <c r="I2736" s="36"/>
      <c r="J2736" s="39" t="str">
        <f t="shared" si="169"/>
        <v/>
      </c>
      <c r="L2736" s="36"/>
      <c r="M2736" s="39" t="str">
        <f t="shared" si="170"/>
        <v/>
      </c>
      <c r="O2736" s="36"/>
      <c r="P2736" s="39" t="str">
        <f t="shared" si="171"/>
        <v/>
      </c>
    </row>
    <row r="2737" spans="6:16" x14ac:dyDescent="0.25">
      <c r="F2737" s="36"/>
      <c r="G2737" s="39" t="str">
        <f t="shared" si="168"/>
        <v/>
      </c>
      <c r="I2737" s="36"/>
      <c r="J2737" s="39" t="str">
        <f t="shared" si="169"/>
        <v/>
      </c>
      <c r="L2737" s="36"/>
      <c r="M2737" s="39" t="str">
        <f t="shared" si="170"/>
        <v/>
      </c>
      <c r="O2737" s="36"/>
      <c r="P2737" s="39" t="str">
        <f t="shared" si="171"/>
        <v/>
      </c>
    </row>
    <row r="2738" spans="6:16" x14ac:dyDescent="0.25">
      <c r="F2738" s="36"/>
      <c r="G2738" s="39" t="str">
        <f t="shared" si="168"/>
        <v/>
      </c>
      <c r="I2738" s="36"/>
      <c r="J2738" s="39" t="str">
        <f t="shared" si="169"/>
        <v/>
      </c>
      <c r="L2738" s="36"/>
      <c r="M2738" s="39" t="str">
        <f t="shared" si="170"/>
        <v/>
      </c>
      <c r="O2738" s="36"/>
      <c r="P2738" s="39" t="str">
        <f t="shared" si="171"/>
        <v/>
      </c>
    </row>
    <row r="2739" spans="6:16" x14ac:dyDescent="0.25">
      <c r="F2739" s="36"/>
      <c r="G2739" s="39" t="str">
        <f t="shared" si="168"/>
        <v/>
      </c>
      <c r="I2739" s="36"/>
      <c r="J2739" s="39" t="str">
        <f t="shared" si="169"/>
        <v/>
      </c>
      <c r="L2739" s="36"/>
      <c r="M2739" s="39" t="str">
        <f t="shared" si="170"/>
        <v/>
      </c>
      <c r="O2739" s="36"/>
      <c r="P2739" s="39" t="str">
        <f t="shared" si="171"/>
        <v/>
      </c>
    </row>
    <row r="2740" spans="6:16" x14ac:dyDescent="0.25">
      <c r="F2740" s="36"/>
      <c r="G2740" s="39" t="str">
        <f t="shared" si="168"/>
        <v/>
      </c>
      <c r="I2740" s="36"/>
      <c r="J2740" s="39" t="str">
        <f t="shared" si="169"/>
        <v/>
      </c>
      <c r="L2740" s="36"/>
      <c r="M2740" s="39" t="str">
        <f t="shared" si="170"/>
        <v/>
      </c>
      <c r="O2740" s="36"/>
      <c r="P2740" s="39" t="str">
        <f t="shared" si="171"/>
        <v/>
      </c>
    </row>
    <row r="2741" spans="6:16" x14ac:dyDescent="0.25">
      <c r="F2741" s="36"/>
      <c r="G2741" s="39" t="str">
        <f t="shared" si="168"/>
        <v/>
      </c>
      <c r="I2741" s="36"/>
      <c r="J2741" s="39" t="str">
        <f t="shared" si="169"/>
        <v/>
      </c>
      <c r="L2741" s="36"/>
      <c r="M2741" s="39" t="str">
        <f t="shared" si="170"/>
        <v/>
      </c>
      <c r="O2741" s="36"/>
      <c r="P2741" s="39" t="str">
        <f t="shared" si="171"/>
        <v/>
      </c>
    </row>
    <row r="2742" spans="6:16" x14ac:dyDescent="0.25">
      <c r="F2742" s="36"/>
      <c r="G2742" s="39" t="str">
        <f t="shared" si="168"/>
        <v/>
      </c>
      <c r="I2742" s="36"/>
      <c r="J2742" s="39" t="str">
        <f t="shared" si="169"/>
        <v/>
      </c>
      <c r="L2742" s="36"/>
      <c r="M2742" s="39" t="str">
        <f t="shared" si="170"/>
        <v/>
      </c>
      <c r="O2742" s="36"/>
      <c r="P2742" s="39" t="str">
        <f t="shared" si="171"/>
        <v/>
      </c>
    </row>
    <row r="2743" spans="6:16" x14ac:dyDescent="0.25">
      <c r="F2743" s="36"/>
      <c r="G2743" s="39" t="str">
        <f t="shared" si="168"/>
        <v/>
      </c>
      <c r="I2743" s="36"/>
      <c r="J2743" s="39" t="str">
        <f t="shared" si="169"/>
        <v/>
      </c>
      <c r="L2743" s="36"/>
      <c r="M2743" s="39" t="str">
        <f t="shared" si="170"/>
        <v/>
      </c>
      <c r="O2743" s="36"/>
      <c r="P2743" s="39" t="str">
        <f t="shared" si="171"/>
        <v/>
      </c>
    </row>
    <row r="2744" spans="6:16" x14ac:dyDescent="0.25">
      <c r="F2744" s="36"/>
      <c r="G2744" s="39" t="str">
        <f t="shared" si="168"/>
        <v/>
      </c>
      <c r="I2744" s="36"/>
      <c r="J2744" s="39" t="str">
        <f t="shared" si="169"/>
        <v/>
      </c>
      <c r="L2744" s="36"/>
      <c r="M2744" s="39" t="str">
        <f t="shared" si="170"/>
        <v/>
      </c>
      <c r="O2744" s="36"/>
      <c r="P2744" s="39" t="str">
        <f t="shared" si="171"/>
        <v/>
      </c>
    </row>
    <row r="2745" spans="6:16" x14ac:dyDescent="0.25">
      <c r="F2745" s="36"/>
      <c r="G2745" s="39" t="str">
        <f t="shared" si="168"/>
        <v/>
      </c>
      <c r="I2745" s="36"/>
      <c r="J2745" s="39" t="str">
        <f t="shared" si="169"/>
        <v/>
      </c>
      <c r="L2745" s="36"/>
      <c r="M2745" s="39" t="str">
        <f t="shared" si="170"/>
        <v/>
      </c>
      <c r="O2745" s="36"/>
      <c r="P2745" s="39" t="str">
        <f t="shared" si="171"/>
        <v/>
      </c>
    </row>
    <row r="2746" spans="6:16" x14ac:dyDescent="0.25">
      <c r="F2746" s="36"/>
      <c r="G2746" s="39" t="str">
        <f t="shared" si="168"/>
        <v/>
      </c>
      <c r="I2746" s="36"/>
      <c r="J2746" s="39" t="str">
        <f t="shared" si="169"/>
        <v/>
      </c>
      <c r="L2746" s="36"/>
      <c r="M2746" s="39" t="str">
        <f t="shared" si="170"/>
        <v/>
      </c>
      <c r="O2746" s="36"/>
      <c r="P2746" s="39" t="str">
        <f t="shared" si="171"/>
        <v/>
      </c>
    </row>
    <row r="2747" spans="6:16" x14ac:dyDescent="0.25">
      <c r="F2747" s="36"/>
      <c r="G2747" s="39" t="str">
        <f t="shared" si="168"/>
        <v/>
      </c>
      <c r="I2747" s="36"/>
      <c r="J2747" s="39" t="str">
        <f t="shared" si="169"/>
        <v/>
      </c>
      <c r="L2747" s="36"/>
      <c r="M2747" s="39" t="str">
        <f t="shared" si="170"/>
        <v/>
      </c>
      <c r="O2747" s="36"/>
      <c r="P2747" s="39" t="str">
        <f t="shared" si="171"/>
        <v/>
      </c>
    </row>
    <row r="2748" spans="6:16" x14ac:dyDescent="0.25">
      <c r="F2748" s="36"/>
      <c r="G2748" s="39" t="str">
        <f t="shared" si="168"/>
        <v/>
      </c>
      <c r="I2748" s="36"/>
      <c r="J2748" s="39" t="str">
        <f t="shared" si="169"/>
        <v/>
      </c>
      <c r="L2748" s="36"/>
      <c r="M2748" s="39" t="str">
        <f t="shared" si="170"/>
        <v/>
      </c>
      <c r="O2748" s="36"/>
      <c r="P2748" s="39" t="str">
        <f t="shared" si="171"/>
        <v/>
      </c>
    </row>
    <row r="2749" spans="6:16" x14ac:dyDescent="0.25">
      <c r="F2749" s="36"/>
      <c r="G2749" s="39" t="str">
        <f t="shared" si="168"/>
        <v/>
      </c>
      <c r="I2749" s="36"/>
      <c r="J2749" s="39" t="str">
        <f t="shared" si="169"/>
        <v/>
      </c>
      <c r="L2749" s="36"/>
      <c r="M2749" s="39" t="str">
        <f t="shared" si="170"/>
        <v/>
      </c>
      <c r="O2749" s="36"/>
      <c r="P2749" s="39" t="str">
        <f t="shared" si="171"/>
        <v/>
      </c>
    </row>
    <row r="2750" spans="6:16" x14ac:dyDescent="0.25">
      <c r="F2750" s="36"/>
      <c r="G2750" s="39" t="str">
        <f t="shared" si="168"/>
        <v/>
      </c>
      <c r="I2750" s="36"/>
      <c r="J2750" s="39" t="str">
        <f t="shared" si="169"/>
        <v/>
      </c>
      <c r="L2750" s="36"/>
      <c r="M2750" s="39" t="str">
        <f t="shared" si="170"/>
        <v/>
      </c>
      <c r="O2750" s="36"/>
      <c r="P2750" s="39" t="str">
        <f t="shared" si="171"/>
        <v/>
      </c>
    </row>
    <row r="2751" spans="6:16" x14ac:dyDescent="0.25">
      <c r="F2751" s="36"/>
      <c r="G2751" s="39" t="str">
        <f t="shared" si="168"/>
        <v/>
      </c>
      <c r="I2751" s="36"/>
      <c r="J2751" s="39" t="str">
        <f t="shared" si="169"/>
        <v/>
      </c>
      <c r="L2751" s="36"/>
      <c r="M2751" s="39" t="str">
        <f t="shared" si="170"/>
        <v/>
      </c>
      <c r="O2751" s="36"/>
      <c r="P2751" s="39" t="str">
        <f t="shared" si="171"/>
        <v/>
      </c>
    </row>
    <row r="2752" spans="6:16" x14ac:dyDescent="0.25">
      <c r="F2752" s="36"/>
      <c r="G2752" s="39" t="str">
        <f t="shared" si="168"/>
        <v/>
      </c>
      <c r="I2752" s="36"/>
      <c r="J2752" s="39" t="str">
        <f t="shared" si="169"/>
        <v/>
      </c>
      <c r="L2752" s="36"/>
      <c r="M2752" s="39" t="str">
        <f t="shared" si="170"/>
        <v/>
      </c>
      <c r="O2752" s="36"/>
      <c r="P2752" s="39" t="str">
        <f t="shared" si="171"/>
        <v/>
      </c>
    </row>
    <row r="2753" spans="6:16" x14ac:dyDescent="0.25">
      <c r="F2753" s="36"/>
      <c r="G2753" s="39" t="str">
        <f t="shared" si="168"/>
        <v/>
      </c>
      <c r="I2753" s="36"/>
      <c r="J2753" s="39" t="str">
        <f t="shared" si="169"/>
        <v/>
      </c>
      <c r="L2753" s="36"/>
      <c r="M2753" s="39" t="str">
        <f t="shared" si="170"/>
        <v/>
      </c>
      <c r="O2753" s="36"/>
      <c r="P2753" s="39" t="str">
        <f t="shared" si="171"/>
        <v/>
      </c>
    </row>
    <row r="2754" spans="6:16" x14ac:dyDescent="0.25">
      <c r="F2754" s="36"/>
      <c r="G2754" s="39" t="str">
        <f t="shared" si="168"/>
        <v/>
      </c>
      <c r="I2754" s="36"/>
      <c r="J2754" s="39" t="str">
        <f t="shared" si="169"/>
        <v/>
      </c>
      <c r="L2754" s="36"/>
      <c r="M2754" s="39" t="str">
        <f t="shared" si="170"/>
        <v/>
      </c>
      <c r="O2754" s="36"/>
      <c r="P2754" s="39" t="str">
        <f t="shared" si="171"/>
        <v/>
      </c>
    </row>
    <row r="2755" spans="6:16" x14ac:dyDescent="0.25">
      <c r="F2755" s="36"/>
      <c r="G2755" s="39" t="str">
        <f t="shared" si="168"/>
        <v/>
      </c>
      <c r="I2755" s="36"/>
      <c r="J2755" s="39" t="str">
        <f t="shared" si="169"/>
        <v/>
      </c>
      <c r="L2755" s="36"/>
      <c r="M2755" s="39" t="str">
        <f t="shared" si="170"/>
        <v/>
      </c>
      <c r="O2755" s="36"/>
      <c r="P2755" s="39" t="str">
        <f t="shared" si="171"/>
        <v/>
      </c>
    </row>
    <row r="2756" spans="6:16" x14ac:dyDescent="0.25">
      <c r="F2756" s="36"/>
      <c r="G2756" s="39" t="str">
        <f t="shared" si="168"/>
        <v/>
      </c>
      <c r="I2756" s="36"/>
      <c r="J2756" s="39" t="str">
        <f t="shared" si="169"/>
        <v/>
      </c>
      <c r="L2756" s="36"/>
      <c r="M2756" s="39" t="str">
        <f t="shared" si="170"/>
        <v/>
      </c>
      <c r="O2756" s="36"/>
      <c r="P2756" s="39" t="str">
        <f t="shared" si="171"/>
        <v/>
      </c>
    </row>
    <row r="2757" spans="6:16" x14ac:dyDescent="0.25">
      <c r="F2757" s="36"/>
      <c r="G2757" s="39" t="str">
        <f t="shared" si="168"/>
        <v/>
      </c>
      <c r="I2757" s="36"/>
      <c r="J2757" s="39" t="str">
        <f t="shared" si="169"/>
        <v/>
      </c>
      <c r="L2757" s="36"/>
      <c r="M2757" s="39" t="str">
        <f t="shared" si="170"/>
        <v/>
      </c>
      <c r="O2757" s="36"/>
      <c r="P2757" s="39" t="str">
        <f t="shared" si="171"/>
        <v/>
      </c>
    </row>
    <row r="2758" spans="6:16" x14ac:dyDescent="0.25">
      <c r="F2758" s="36"/>
      <c r="G2758" s="39" t="str">
        <f t="shared" si="168"/>
        <v/>
      </c>
      <c r="I2758" s="36"/>
      <c r="J2758" s="39" t="str">
        <f t="shared" si="169"/>
        <v/>
      </c>
      <c r="L2758" s="36"/>
      <c r="M2758" s="39" t="str">
        <f t="shared" si="170"/>
        <v/>
      </c>
      <c r="O2758" s="36"/>
      <c r="P2758" s="39" t="str">
        <f t="shared" si="171"/>
        <v/>
      </c>
    </row>
    <row r="2759" spans="6:16" x14ac:dyDescent="0.25">
      <c r="F2759" s="36"/>
      <c r="G2759" s="39" t="str">
        <f t="shared" si="168"/>
        <v/>
      </c>
      <c r="I2759" s="36"/>
      <c r="J2759" s="39" t="str">
        <f t="shared" si="169"/>
        <v/>
      </c>
      <c r="L2759" s="36"/>
      <c r="M2759" s="39" t="str">
        <f t="shared" si="170"/>
        <v/>
      </c>
      <c r="O2759" s="36"/>
      <c r="P2759" s="39" t="str">
        <f t="shared" si="171"/>
        <v/>
      </c>
    </row>
    <row r="2760" spans="6:16" x14ac:dyDescent="0.25">
      <c r="F2760" s="36"/>
      <c r="G2760" s="39" t="str">
        <f t="shared" si="168"/>
        <v/>
      </c>
      <c r="I2760" s="36"/>
      <c r="J2760" s="39" t="str">
        <f t="shared" si="169"/>
        <v/>
      </c>
      <c r="L2760" s="36"/>
      <c r="M2760" s="39" t="str">
        <f t="shared" si="170"/>
        <v/>
      </c>
      <c r="O2760" s="36"/>
      <c r="P2760" s="39" t="str">
        <f t="shared" si="171"/>
        <v/>
      </c>
    </row>
    <row r="2761" spans="6:16" x14ac:dyDescent="0.25">
      <c r="F2761" s="36"/>
      <c r="G2761" s="39" t="str">
        <f t="shared" si="168"/>
        <v/>
      </c>
      <c r="I2761" s="36"/>
      <c r="J2761" s="39" t="str">
        <f t="shared" si="169"/>
        <v/>
      </c>
      <c r="L2761" s="36"/>
      <c r="M2761" s="39" t="str">
        <f t="shared" si="170"/>
        <v/>
      </c>
      <c r="O2761" s="36"/>
      <c r="P2761" s="39" t="str">
        <f t="shared" si="171"/>
        <v/>
      </c>
    </row>
    <row r="2762" spans="6:16" x14ac:dyDescent="0.25">
      <c r="F2762" s="36"/>
      <c r="G2762" s="39" t="str">
        <f t="shared" si="168"/>
        <v/>
      </c>
      <c r="I2762" s="36"/>
      <c r="J2762" s="39" t="str">
        <f t="shared" si="169"/>
        <v/>
      </c>
      <c r="L2762" s="36"/>
      <c r="M2762" s="39" t="str">
        <f t="shared" si="170"/>
        <v/>
      </c>
      <c r="O2762" s="36"/>
      <c r="P2762" s="39" t="str">
        <f t="shared" si="171"/>
        <v/>
      </c>
    </row>
    <row r="2763" spans="6:16" x14ac:dyDescent="0.25">
      <c r="F2763" s="36"/>
      <c r="G2763" s="39" t="str">
        <f t="shared" si="168"/>
        <v/>
      </c>
      <c r="I2763" s="36"/>
      <c r="J2763" s="39" t="str">
        <f t="shared" si="169"/>
        <v/>
      </c>
      <c r="L2763" s="36"/>
      <c r="M2763" s="39" t="str">
        <f t="shared" si="170"/>
        <v/>
      </c>
      <c r="O2763" s="36"/>
      <c r="P2763" s="39" t="str">
        <f t="shared" si="171"/>
        <v/>
      </c>
    </row>
    <row r="2764" spans="6:16" x14ac:dyDescent="0.25">
      <c r="F2764" s="36"/>
      <c r="G2764" s="39" t="str">
        <f t="shared" si="168"/>
        <v/>
      </c>
      <c r="I2764" s="36"/>
      <c r="J2764" s="39" t="str">
        <f t="shared" si="169"/>
        <v/>
      </c>
      <c r="L2764" s="36"/>
      <c r="M2764" s="39" t="str">
        <f t="shared" si="170"/>
        <v/>
      </c>
      <c r="O2764" s="36"/>
      <c r="P2764" s="39" t="str">
        <f t="shared" si="171"/>
        <v/>
      </c>
    </row>
    <row r="2765" spans="6:16" x14ac:dyDescent="0.25">
      <c r="F2765" s="36"/>
      <c r="G2765" s="39" t="str">
        <f t="shared" si="168"/>
        <v/>
      </c>
      <c r="I2765" s="36"/>
      <c r="J2765" s="39" t="str">
        <f t="shared" si="169"/>
        <v/>
      </c>
      <c r="L2765" s="36"/>
      <c r="M2765" s="39" t="str">
        <f t="shared" si="170"/>
        <v/>
      </c>
      <c r="O2765" s="36"/>
      <c r="P2765" s="39" t="str">
        <f t="shared" si="171"/>
        <v/>
      </c>
    </row>
    <row r="2766" spans="6:16" x14ac:dyDescent="0.25">
      <c r="F2766" s="36"/>
      <c r="G2766" s="39" t="str">
        <f t="shared" si="168"/>
        <v/>
      </c>
      <c r="I2766" s="36"/>
      <c r="J2766" s="39" t="str">
        <f t="shared" si="169"/>
        <v/>
      </c>
      <c r="L2766" s="36"/>
      <c r="M2766" s="39" t="str">
        <f t="shared" si="170"/>
        <v/>
      </c>
      <c r="O2766" s="36"/>
      <c r="P2766" s="39" t="str">
        <f t="shared" si="171"/>
        <v/>
      </c>
    </row>
    <row r="2767" spans="6:16" x14ac:dyDescent="0.25">
      <c r="F2767" s="36"/>
      <c r="G2767" s="39" t="str">
        <f t="shared" ref="G2767:G2830" si="172">IF(F2767="","",F2767*0.04)</f>
        <v/>
      </c>
      <c r="I2767" s="36"/>
      <c r="J2767" s="39" t="str">
        <f t="shared" ref="J2767:J2830" si="173">IF(I2767="","",I2767*0.04)</f>
        <v/>
      </c>
      <c r="L2767" s="36"/>
      <c r="M2767" s="39" t="str">
        <f t="shared" ref="M2767:M2830" si="174">IF(L2767="","",L2767*0.04)</f>
        <v/>
      </c>
      <c r="O2767" s="36"/>
      <c r="P2767" s="39" t="str">
        <f t="shared" ref="P2767:P2830" si="175">IF(O2767="","",O2767*0.04)</f>
        <v/>
      </c>
    </row>
    <row r="2768" spans="6:16" x14ac:dyDescent="0.25">
      <c r="F2768" s="36"/>
      <c r="G2768" s="39" t="str">
        <f t="shared" si="172"/>
        <v/>
      </c>
      <c r="I2768" s="36"/>
      <c r="J2768" s="39" t="str">
        <f t="shared" si="173"/>
        <v/>
      </c>
      <c r="L2768" s="36"/>
      <c r="M2768" s="39" t="str">
        <f t="shared" si="174"/>
        <v/>
      </c>
      <c r="O2768" s="36"/>
      <c r="P2768" s="39" t="str">
        <f t="shared" si="175"/>
        <v/>
      </c>
    </row>
    <row r="2769" spans="6:16" x14ac:dyDescent="0.25">
      <c r="F2769" s="36"/>
      <c r="G2769" s="39" t="str">
        <f t="shared" si="172"/>
        <v/>
      </c>
      <c r="I2769" s="36"/>
      <c r="J2769" s="39" t="str">
        <f t="shared" si="173"/>
        <v/>
      </c>
      <c r="L2769" s="36"/>
      <c r="M2769" s="39" t="str">
        <f t="shared" si="174"/>
        <v/>
      </c>
      <c r="O2769" s="36"/>
      <c r="P2769" s="39" t="str">
        <f t="shared" si="175"/>
        <v/>
      </c>
    </row>
    <row r="2770" spans="6:16" x14ac:dyDescent="0.25">
      <c r="F2770" s="36"/>
      <c r="G2770" s="39" t="str">
        <f t="shared" si="172"/>
        <v/>
      </c>
      <c r="I2770" s="36"/>
      <c r="J2770" s="39" t="str">
        <f t="shared" si="173"/>
        <v/>
      </c>
      <c r="L2770" s="36"/>
      <c r="M2770" s="39" t="str">
        <f t="shared" si="174"/>
        <v/>
      </c>
      <c r="O2770" s="36"/>
      <c r="P2770" s="39" t="str">
        <f t="shared" si="175"/>
        <v/>
      </c>
    </row>
    <row r="2771" spans="6:16" x14ac:dyDescent="0.25">
      <c r="F2771" s="36"/>
      <c r="G2771" s="39" t="str">
        <f t="shared" si="172"/>
        <v/>
      </c>
      <c r="I2771" s="36"/>
      <c r="J2771" s="39" t="str">
        <f t="shared" si="173"/>
        <v/>
      </c>
      <c r="L2771" s="36"/>
      <c r="M2771" s="39" t="str">
        <f t="shared" si="174"/>
        <v/>
      </c>
      <c r="O2771" s="36"/>
      <c r="P2771" s="39" t="str">
        <f t="shared" si="175"/>
        <v/>
      </c>
    </row>
    <row r="2772" spans="6:16" x14ac:dyDescent="0.25">
      <c r="F2772" s="36"/>
      <c r="G2772" s="39" t="str">
        <f t="shared" si="172"/>
        <v/>
      </c>
      <c r="I2772" s="36"/>
      <c r="J2772" s="39" t="str">
        <f t="shared" si="173"/>
        <v/>
      </c>
      <c r="L2772" s="36"/>
      <c r="M2772" s="39" t="str">
        <f t="shared" si="174"/>
        <v/>
      </c>
      <c r="O2772" s="36"/>
      <c r="P2772" s="39" t="str">
        <f t="shared" si="175"/>
        <v/>
      </c>
    </row>
    <row r="2773" spans="6:16" x14ac:dyDescent="0.25">
      <c r="F2773" s="36"/>
      <c r="G2773" s="39" t="str">
        <f t="shared" si="172"/>
        <v/>
      </c>
      <c r="I2773" s="36"/>
      <c r="J2773" s="39" t="str">
        <f t="shared" si="173"/>
        <v/>
      </c>
      <c r="L2773" s="36"/>
      <c r="M2773" s="39" t="str">
        <f t="shared" si="174"/>
        <v/>
      </c>
      <c r="O2773" s="36"/>
      <c r="P2773" s="39" t="str">
        <f t="shared" si="175"/>
        <v/>
      </c>
    </row>
    <row r="2774" spans="6:16" x14ac:dyDescent="0.25">
      <c r="F2774" s="36"/>
      <c r="G2774" s="39" t="str">
        <f t="shared" si="172"/>
        <v/>
      </c>
      <c r="I2774" s="36"/>
      <c r="J2774" s="39" t="str">
        <f t="shared" si="173"/>
        <v/>
      </c>
      <c r="L2774" s="36"/>
      <c r="M2774" s="39" t="str">
        <f t="shared" si="174"/>
        <v/>
      </c>
      <c r="O2774" s="36"/>
      <c r="P2774" s="39" t="str">
        <f t="shared" si="175"/>
        <v/>
      </c>
    </row>
    <row r="2775" spans="6:16" x14ac:dyDescent="0.25">
      <c r="F2775" s="36"/>
      <c r="G2775" s="39" t="str">
        <f t="shared" si="172"/>
        <v/>
      </c>
      <c r="I2775" s="36"/>
      <c r="J2775" s="39" t="str">
        <f t="shared" si="173"/>
        <v/>
      </c>
      <c r="L2775" s="36"/>
      <c r="M2775" s="39" t="str">
        <f t="shared" si="174"/>
        <v/>
      </c>
      <c r="O2775" s="36"/>
      <c r="P2775" s="39" t="str">
        <f t="shared" si="175"/>
        <v/>
      </c>
    </row>
    <row r="2776" spans="6:16" x14ac:dyDescent="0.25">
      <c r="F2776" s="36"/>
      <c r="G2776" s="39" t="str">
        <f t="shared" si="172"/>
        <v/>
      </c>
      <c r="I2776" s="36"/>
      <c r="J2776" s="39" t="str">
        <f t="shared" si="173"/>
        <v/>
      </c>
      <c r="L2776" s="36"/>
      <c r="M2776" s="39" t="str">
        <f t="shared" si="174"/>
        <v/>
      </c>
      <c r="O2776" s="36"/>
      <c r="P2776" s="39" t="str">
        <f t="shared" si="175"/>
        <v/>
      </c>
    </row>
    <row r="2777" spans="6:16" x14ac:dyDescent="0.25">
      <c r="F2777" s="36"/>
      <c r="G2777" s="39" t="str">
        <f t="shared" si="172"/>
        <v/>
      </c>
      <c r="I2777" s="36"/>
      <c r="J2777" s="39" t="str">
        <f t="shared" si="173"/>
        <v/>
      </c>
      <c r="L2777" s="36"/>
      <c r="M2777" s="39" t="str">
        <f t="shared" si="174"/>
        <v/>
      </c>
      <c r="O2777" s="36"/>
      <c r="P2777" s="39" t="str">
        <f t="shared" si="175"/>
        <v/>
      </c>
    </row>
    <row r="2778" spans="6:16" x14ac:dyDescent="0.25">
      <c r="F2778" s="36"/>
      <c r="G2778" s="39" t="str">
        <f t="shared" si="172"/>
        <v/>
      </c>
      <c r="I2778" s="36"/>
      <c r="J2778" s="39" t="str">
        <f t="shared" si="173"/>
        <v/>
      </c>
      <c r="L2778" s="36"/>
      <c r="M2778" s="39" t="str">
        <f t="shared" si="174"/>
        <v/>
      </c>
      <c r="O2778" s="36"/>
      <c r="P2778" s="39" t="str">
        <f t="shared" si="175"/>
        <v/>
      </c>
    </row>
    <row r="2779" spans="6:16" x14ac:dyDescent="0.25">
      <c r="F2779" s="36"/>
      <c r="G2779" s="39" t="str">
        <f t="shared" si="172"/>
        <v/>
      </c>
      <c r="I2779" s="36"/>
      <c r="J2779" s="39" t="str">
        <f t="shared" si="173"/>
        <v/>
      </c>
      <c r="L2779" s="36"/>
      <c r="M2779" s="39" t="str">
        <f t="shared" si="174"/>
        <v/>
      </c>
      <c r="O2779" s="36"/>
      <c r="P2779" s="39" t="str">
        <f t="shared" si="175"/>
        <v/>
      </c>
    </row>
    <row r="2780" spans="6:16" x14ac:dyDescent="0.25">
      <c r="F2780" s="36"/>
      <c r="G2780" s="39" t="str">
        <f t="shared" si="172"/>
        <v/>
      </c>
      <c r="I2780" s="36"/>
      <c r="J2780" s="39" t="str">
        <f t="shared" si="173"/>
        <v/>
      </c>
      <c r="L2780" s="36"/>
      <c r="M2780" s="39" t="str">
        <f t="shared" si="174"/>
        <v/>
      </c>
      <c r="O2780" s="36"/>
      <c r="P2780" s="39" t="str">
        <f t="shared" si="175"/>
        <v/>
      </c>
    </row>
    <row r="2781" spans="6:16" x14ac:dyDescent="0.25">
      <c r="F2781" s="36"/>
      <c r="G2781" s="39" t="str">
        <f t="shared" si="172"/>
        <v/>
      </c>
      <c r="I2781" s="36"/>
      <c r="J2781" s="39" t="str">
        <f t="shared" si="173"/>
        <v/>
      </c>
      <c r="L2781" s="36"/>
      <c r="M2781" s="39" t="str">
        <f t="shared" si="174"/>
        <v/>
      </c>
      <c r="O2781" s="36"/>
      <c r="P2781" s="39" t="str">
        <f t="shared" si="175"/>
        <v/>
      </c>
    </row>
    <row r="2782" spans="6:16" x14ac:dyDescent="0.25">
      <c r="F2782" s="36"/>
      <c r="G2782" s="39" t="str">
        <f t="shared" si="172"/>
        <v/>
      </c>
      <c r="I2782" s="36"/>
      <c r="J2782" s="39" t="str">
        <f t="shared" si="173"/>
        <v/>
      </c>
      <c r="L2782" s="36"/>
      <c r="M2782" s="39" t="str">
        <f t="shared" si="174"/>
        <v/>
      </c>
      <c r="O2782" s="36"/>
      <c r="P2782" s="39" t="str">
        <f t="shared" si="175"/>
        <v/>
      </c>
    </row>
    <row r="2783" spans="6:16" x14ac:dyDescent="0.25">
      <c r="F2783" s="36"/>
      <c r="G2783" s="39" t="str">
        <f t="shared" si="172"/>
        <v/>
      </c>
      <c r="I2783" s="36"/>
      <c r="J2783" s="39" t="str">
        <f t="shared" si="173"/>
        <v/>
      </c>
      <c r="L2783" s="36"/>
      <c r="M2783" s="39" t="str">
        <f t="shared" si="174"/>
        <v/>
      </c>
      <c r="O2783" s="36"/>
      <c r="P2783" s="39" t="str">
        <f t="shared" si="175"/>
        <v/>
      </c>
    </row>
    <row r="2784" spans="6:16" x14ac:dyDescent="0.25">
      <c r="F2784" s="36"/>
      <c r="G2784" s="39" t="str">
        <f t="shared" si="172"/>
        <v/>
      </c>
      <c r="I2784" s="36"/>
      <c r="J2784" s="39" t="str">
        <f t="shared" si="173"/>
        <v/>
      </c>
      <c r="L2784" s="36"/>
      <c r="M2784" s="39" t="str">
        <f t="shared" si="174"/>
        <v/>
      </c>
      <c r="O2784" s="36"/>
      <c r="P2784" s="39" t="str">
        <f t="shared" si="175"/>
        <v/>
      </c>
    </row>
    <row r="2785" spans="6:16" x14ac:dyDescent="0.25">
      <c r="F2785" s="36"/>
      <c r="G2785" s="39" t="str">
        <f t="shared" si="172"/>
        <v/>
      </c>
      <c r="I2785" s="36"/>
      <c r="J2785" s="39" t="str">
        <f t="shared" si="173"/>
        <v/>
      </c>
      <c r="L2785" s="36"/>
      <c r="M2785" s="39" t="str">
        <f t="shared" si="174"/>
        <v/>
      </c>
      <c r="O2785" s="36"/>
      <c r="P2785" s="39" t="str">
        <f t="shared" si="175"/>
        <v/>
      </c>
    </row>
    <row r="2786" spans="6:16" x14ac:dyDescent="0.25">
      <c r="F2786" s="36"/>
      <c r="G2786" s="39" t="str">
        <f t="shared" si="172"/>
        <v/>
      </c>
      <c r="I2786" s="36"/>
      <c r="J2786" s="39" t="str">
        <f t="shared" si="173"/>
        <v/>
      </c>
      <c r="L2786" s="36"/>
      <c r="M2786" s="39" t="str">
        <f t="shared" si="174"/>
        <v/>
      </c>
      <c r="O2786" s="36"/>
      <c r="P2786" s="39" t="str">
        <f t="shared" si="175"/>
        <v/>
      </c>
    </row>
    <row r="2787" spans="6:16" x14ac:dyDescent="0.25">
      <c r="F2787" s="36"/>
      <c r="G2787" s="39" t="str">
        <f t="shared" si="172"/>
        <v/>
      </c>
      <c r="I2787" s="36"/>
      <c r="J2787" s="39" t="str">
        <f t="shared" si="173"/>
        <v/>
      </c>
      <c r="L2787" s="36"/>
      <c r="M2787" s="39" t="str">
        <f t="shared" si="174"/>
        <v/>
      </c>
      <c r="O2787" s="36"/>
      <c r="P2787" s="39" t="str">
        <f t="shared" si="175"/>
        <v/>
      </c>
    </row>
    <row r="2788" spans="6:16" x14ac:dyDescent="0.25">
      <c r="F2788" s="36"/>
      <c r="G2788" s="39" t="str">
        <f t="shared" si="172"/>
        <v/>
      </c>
      <c r="I2788" s="36"/>
      <c r="J2788" s="39" t="str">
        <f t="shared" si="173"/>
        <v/>
      </c>
      <c r="L2788" s="36"/>
      <c r="M2788" s="39" t="str">
        <f t="shared" si="174"/>
        <v/>
      </c>
      <c r="O2788" s="36"/>
      <c r="P2788" s="39" t="str">
        <f t="shared" si="175"/>
        <v/>
      </c>
    </row>
    <row r="2789" spans="6:16" x14ac:dyDescent="0.25">
      <c r="F2789" s="36"/>
      <c r="G2789" s="39" t="str">
        <f t="shared" si="172"/>
        <v/>
      </c>
      <c r="I2789" s="36"/>
      <c r="J2789" s="39" t="str">
        <f t="shared" si="173"/>
        <v/>
      </c>
      <c r="L2789" s="36"/>
      <c r="M2789" s="39" t="str">
        <f t="shared" si="174"/>
        <v/>
      </c>
      <c r="O2789" s="36"/>
      <c r="P2789" s="39" t="str">
        <f t="shared" si="175"/>
        <v/>
      </c>
    </row>
    <row r="2790" spans="6:16" x14ac:dyDescent="0.25">
      <c r="F2790" s="36"/>
      <c r="G2790" s="39" t="str">
        <f t="shared" si="172"/>
        <v/>
      </c>
      <c r="I2790" s="36"/>
      <c r="J2790" s="39" t="str">
        <f t="shared" si="173"/>
        <v/>
      </c>
      <c r="L2790" s="36"/>
      <c r="M2790" s="39" t="str">
        <f t="shared" si="174"/>
        <v/>
      </c>
      <c r="O2790" s="36"/>
      <c r="P2790" s="39" t="str">
        <f t="shared" si="175"/>
        <v/>
      </c>
    </row>
    <row r="2791" spans="6:16" x14ac:dyDescent="0.25">
      <c r="F2791" s="36"/>
      <c r="G2791" s="39" t="str">
        <f t="shared" si="172"/>
        <v/>
      </c>
      <c r="I2791" s="36"/>
      <c r="J2791" s="39" t="str">
        <f t="shared" si="173"/>
        <v/>
      </c>
      <c r="L2791" s="36"/>
      <c r="M2791" s="39" t="str">
        <f t="shared" si="174"/>
        <v/>
      </c>
      <c r="O2791" s="36"/>
      <c r="P2791" s="39" t="str">
        <f t="shared" si="175"/>
        <v/>
      </c>
    </row>
    <row r="2792" spans="6:16" x14ac:dyDescent="0.25">
      <c r="F2792" s="36"/>
      <c r="G2792" s="39" t="str">
        <f t="shared" si="172"/>
        <v/>
      </c>
      <c r="I2792" s="36"/>
      <c r="J2792" s="39" t="str">
        <f t="shared" si="173"/>
        <v/>
      </c>
      <c r="L2792" s="36"/>
      <c r="M2792" s="39" t="str">
        <f t="shared" si="174"/>
        <v/>
      </c>
      <c r="O2792" s="36"/>
      <c r="P2792" s="39" t="str">
        <f t="shared" si="175"/>
        <v/>
      </c>
    </row>
    <row r="2793" spans="6:16" x14ac:dyDescent="0.25">
      <c r="F2793" s="36"/>
      <c r="G2793" s="39" t="str">
        <f t="shared" si="172"/>
        <v/>
      </c>
      <c r="I2793" s="36"/>
      <c r="J2793" s="39" t="str">
        <f t="shared" si="173"/>
        <v/>
      </c>
      <c r="L2793" s="36"/>
      <c r="M2793" s="39" t="str">
        <f t="shared" si="174"/>
        <v/>
      </c>
      <c r="O2793" s="36"/>
      <c r="P2793" s="39" t="str">
        <f t="shared" si="175"/>
        <v/>
      </c>
    </row>
    <row r="2794" spans="6:16" x14ac:dyDescent="0.25">
      <c r="F2794" s="36"/>
      <c r="G2794" s="39" t="str">
        <f t="shared" si="172"/>
        <v/>
      </c>
      <c r="I2794" s="36"/>
      <c r="J2794" s="39" t="str">
        <f t="shared" si="173"/>
        <v/>
      </c>
      <c r="L2794" s="36"/>
      <c r="M2794" s="39" t="str">
        <f t="shared" si="174"/>
        <v/>
      </c>
      <c r="O2794" s="36"/>
      <c r="P2794" s="39" t="str">
        <f t="shared" si="175"/>
        <v/>
      </c>
    </row>
    <row r="2795" spans="6:16" x14ac:dyDescent="0.25">
      <c r="F2795" s="36"/>
      <c r="G2795" s="39" t="str">
        <f t="shared" si="172"/>
        <v/>
      </c>
      <c r="I2795" s="36"/>
      <c r="J2795" s="39" t="str">
        <f t="shared" si="173"/>
        <v/>
      </c>
      <c r="L2795" s="36"/>
      <c r="M2795" s="39" t="str">
        <f t="shared" si="174"/>
        <v/>
      </c>
      <c r="O2795" s="36"/>
      <c r="P2795" s="39" t="str">
        <f t="shared" si="175"/>
        <v/>
      </c>
    </row>
    <row r="2796" spans="6:16" x14ac:dyDescent="0.25">
      <c r="F2796" s="36"/>
      <c r="G2796" s="39" t="str">
        <f t="shared" si="172"/>
        <v/>
      </c>
      <c r="I2796" s="36"/>
      <c r="J2796" s="39" t="str">
        <f t="shared" si="173"/>
        <v/>
      </c>
      <c r="L2796" s="36"/>
      <c r="M2796" s="39" t="str">
        <f t="shared" si="174"/>
        <v/>
      </c>
      <c r="O2796" s="36"/>
      <c r="P2796" s="39" t="str">
        <f t="shared" si="175"/>
        <v/>
      </c>
    </row>
    <row r="2797" spans="6:16" x14ac:dyDescent="0.25">
      <c r="F2797" s="36"/>
      <c r="G2797" s="39" t="str">
        <f t="shared" si="172"/>
        <v/>
      </c>
      <c r="I2797" s="36"/>
      <c r="J2797" s="39" t="str">
        <f t="shared" si="173"/>
        <v/>
      </c>
      <c r="L2797" s="36"/>
      <c r="M2797" s="39" t="str">
        <f t="shared" si="174"/>
        <v/>
      </c>
      <c r="O2797" s="36"/>
      <c r="P2797" s="39" t="str">
        <f t="shared" si="175"/>
        <v/>
      </c>
    </row>
    <row r="2798" spans="6:16" x14ac:dyDescent="0.25">
      <c r="F2798" s="36"/>
      <c r="G2798" s="39" t="str">
        <f t="shared" si="172"/>
        <v/>
      </c>
      <c r="I2798" s="36"/>
      <c r="J2798" s="39" t="str">
        <f t="shared" si="173"/>
        <v/>
      </c>
      <c r="L2798" s="36"/>
      <c r="M2798" s="39" t="str">
        <f t="shared" si="174"/>
        <v/>
      </c>
      <c r="O2798" s="36"/>
      <c r="P2798" s="39" t="str">
        <f t="shared" si="175"/>
        <v/>
      </c>
    </row>
    <row r="2799" spans="6:16" x14ac:dyDescent="0.25">
      <c r="F2799" s="36"/>
      <c r="G2799" s="39" t="str">
        <f t="shared" si="172"/>
        <v/>
      </c>
      <c r="I2799" s="36"/>
      <c r="J2799" s="39" t="str">
        <f t="shared" si="173"/>
        <v/>
      </c>
      <c r="L2799" s="36"/>
      <c r="M2799" s="39" t="str">
        <f t="shared" si="174"/>
        <v/>
      </c>
      <c r="O2799" s="36"/>
      <c r="P2799" s="39" t="str">
        <f t="shared" si="175"/>
        <v/>
      </c>
    </row>
    <row r="2800" spans="6:16" x14ac:dyDescent="0.25">
      <c r="F2800" s="36"/>
      <c r="G2800" s="39" t="str">
        <f t="shared" si="172"/>
        <v/>
      </c>
      <c r="I2800" s="36"/>
      <c r="J2800" s="39" t="str">
        <f t="shared" si="173"/>
        <v/>
      </c>
      <c r="L2800" s="36"/>
      <c r="M2800" s="39" t="str">
        <f t="shared" si="174"/>
        <v/>
      </c>
      <c r="O2800" s="36"/>
      <c r="P2800" s="39" t="str">
        <f t="shared" si="175"/>
        <v/>
      </c>
    </row>
    <row r="2801" spans="6:16" x14ac:dyDescent="0.25">
      <c r="F2801" s="36"/>
      <c r="G2801" s="39" t="str">
        <f t="shared" si="172"/>
        <v/>
      </c>
      <c r="I2801" s="36"/>
      <c r="J2801" s="39" t="str">
        <f t="shared" si="173"/>
        <v/>
      </c>
      <c r="L2801" s="36"/>
      <c r="M2801" s="39" t="str">
        <f t="shared" si="174"/>
        <v/>
      </c>
      <c r="O2801" s="36"/>
      <c r="P2801" s="39" t="str">
        <f t="shared" si="175"/>
        <v/>
      </c>
    </row>
    <row r="2802" spans="6:16" x14ac:dyDescent="0.25">
      <c r="F2802" s="36"/>
      <c r="G2802" s="39" t="str">
        <f t="shared" si="172"/>
        <v/>
      </c>
      <c r="I2802" s="36"/>
      <c r="J2802" s="39" t="str">
        <f t="shared" si="173"/>
        <v/>
      </c>
      <c r="L2802" s="36"/>
      <c r="M2802" s="39" t="str">
        <f t="shared" si="174"/>
        <v/>
      </c>
      <c r="O2802" s="36"/>
      <c r="P2802" s="39" t="str">
        <f t="shared" si="175"/>
        <v/>
      </c>
    </row>
    <row r="2803" spans="6:16" x14ac:dyDescent="0.25">
      <c r="F2803" s="36"/>
      <c r="G2803" s="39" t="str">
        <f t="shared" si="172"/>
        <v/>
      </c>
      <c r="I2803" s="36"/>
      <c r="J2803" s="39" t="str">
        <f t="shared" si="173"/>
        <v/>
      </c>
      <c r="L2803" s="36"/>
      <c r="M2803" s="39" t="str">
        <f t="shared" si="174"/>
        <v/>
      </c>
      <c r="O2803" s="36"/>
      <c r="P2803" s="39" t="str">
        <f t="shared" si="175"/>
        <v/>
      </c>
    </row>
    <row r="2804" spans="6:16" x14ac:dyDescent="0.25">
      <c r="F2804" s="36"/>
      <c r="G2804" s="39" t="str">
        <f t="shared" si="172"/>
        <v/>
      </c>
      <c r="I2804" s="36"/>
      <c r="J2804" s="39" t="str">
        <f t="shared" si="173"/>
        <v/>
      </c>
      <c r="L2804" s="36"/>
      <c r="M2804" s="39" t="str">
        <f t="shared" si="174"/>
        <v/>
      </c>
      <c r="O2804" s="36"/>
      <c r="P2804" s="39" t="str">
        <f t="shared" si="175"/>
        <v/>
      </c>
    </row>
    <row r="2805" spans="6:16" x14ac:dyDescent="0.25">
      <c r="F2805" s="36"/>
      <c r="G2805" s="39" t="str">
        <f t="shared" si="172"/>
        <v/>
      </c>
      <c r="I2805" s="36"/>
      <c r="J2805" s="39" t="str">
        <f t="shared" si="173"/>
        <v/>
      </c>
      <c r="L2805" s="36"/>
      <c r="M2805" s="39" t="str">
        <f t="shared" si="174"/>
        <v/>
      </c>
      <c r="O2805" s="36"/>
      <c r="P2805" s="39" t="str">
        <f t="shared" si="175"/>
        <v/>
      </c>
    </row>
    <row r="2806" spans="6:16" x14ac:dyDescent="0.25">
      <c r="F2806" s="36"/>
      <c r="G2806" s="39" t="str">
        <f t="shared" si="172"/>
        <v/>
      </c>
      <c r="I2806" s="36"/>
      <c r="J2806" s="39" t="str">
        <f t="shared" si="173"/>
        <v/>
      </c>
      <c r="L2806" s="36"/>
      <c r="M2806" s="39" t="str">
        <f t="shared" si="174"/>
        <v/>
      </c>
      <c r="O2806" s="36"/>
      <c r="P2806" s="39" t="str">
        <f t="shared" si="175"/>
        <v/>
      </c>
    </row>
    <row r="2807" spans="6:16" x14ac:dyDescent="0.25">
      <c r="F2807" s="36"/>
      <c r="G2807" s="39" t="str">
        <f t="shared" si="172"/>
        <v/>
      </c>
      <c r="I2807" s="36"/>
      <c r="J2807" s="39" t="str">
        <f t="shared" si="173"/>
        <v/>
      </c>
      <c r="L2807" s="36"/>
      <c r="M2807" s="39" t="str">
        <f t="shared" si="174"/>
        <v/>
      </c>
      <c r="O2807" s="36"/>
      <c r="P2807" s="39" t="str">
        <f t="shared" si="175"/>
        <v/>
      </c>
    </row>
    <row r="2808" spans="6:16" x14ac:dyDescent="0.25">
      <c r="F2808" s="36"/>
      <c r="G2808" s="39" t="str">
        <f t="shared" si="172"/>
        <v/>
      </c>
      <c r="I2808" s="36"/>
      <c r="J2808" s="39" t="str">
        <f t="shared" si="173"/>
        <v/>
      </c>
      <c r="L2808" s="36"/>
      <c r="M2808" s="39" t="str">
        <f t="shared" si="174"/>
        <v/>
      </c>
      <c r="O2808" s="36"/>
      <c r="P2808" s="39" t="str">
        <f t="shared" si="175"/>
        <v/>
      </c>
    </row>
    <row r="2809" spans="6:16" x14ac:dyDescent="0.25">
      <c r="F2809" s="36"/>
      <c r="G2809" s="39" t="str">
        <f t="shared" si="172"/>
        <v/>
      </c>
      <c r="I2809" s="36"/>
      <c r="J2809" s="39" t="str">
        <f t="shared" si="173"/>
        <v/>
      </c>
      <c r="L2809" s="36"/>
      <c r="M2809" s="39" t="str">
        <f t="shared" si="174"/>
        <v/>
      </c>
      <c r="O2809" s="36"/>
      <c r="P2809" s="39" t="str">
        <f t="shared" si="175"/>
        <v/>
      </c>
    </row>
    <row r="2810" spans="6:16" x14ac:dyDescent="0.25">
      <c r="F2810" s="36"/>
      <c r="G2810" s="39" t="str">
        <f t="shared" si="172"/>
        <v/>
      </c>
      <c r="I2810" s="36"/>
      <c r="J2810" s="39" t="str">
        <f t="shared" si="173"/>
        <v/>
      </c>
      <c r="L2810" s="36"/>
      <c r="M2810" s="39" t="str">
        <f t="shared" si="174"/>
        <v/>
      </c>
      <c r="O2810" s="36"/>
      <c r="P2810" s="39" t="str">
        <f t="shared" si="175"/>
        <v/>
      </c>
    </row>
    <row r="2811" spans="6:16" x14ac:dyDescent="0.25">
      <c r="F2811" s="36"/>
      <c r="G2811" s="39" t="str">
        <f t="shared" si="172"/>
        <v/>
      </c>
      <c r="I2811" s="36"/>
      <c r="J2811" s="39" t="str">
        <f t="shared" si="173"/>
        <v/>
      </c>
      <c r="L2811" s="36"/>
      <c r="M2811" s="39" t="str">
        <f t="shared" si="174"/>
        <v/>
      </c>
      <c r="O2811" s="36"/>
      <c r="P2811" s="39" t="str">
        <f t="shared" si="175"/>
        <v/>
      </c>
    </row>
    <row r="2812" spans="6:16" x14ac:dyDescent="0.25">
      <c r="F2812" s="36"/>
      <c r="G2812" s="39" t="str">
        <f t="shared" si="172"/>
        <v/>
      </c>
      <c r="I2812" s="36"/>
      <c r="J2812" s="39" t="str">
        <f t="shared" si="173"/>
        <v/>
      </c>
      <c r="L2812" s="36"/>
      <c r="M2812" s="39" t="str">
        <f t="shared" si="174"/>
        <v/>
      </c>
      <c r="O2812" s="36"/>
      <c r="P2812" s="39" t="str">
        <f t="shared" si="175"/>
        <v/>
      </c>
    </row>
    <row r="2813" spans="6:16" x14ac:dyDescent="0.25">
      <c r="F2813" s="36"/>
      <c r="G2813" s="39" t="str">
        <f t="shared" si="172"/>
        <v/>
      </c>
      <c r="I2813" s="36"/>
      <c r="J2813" s="39" t="str">
        <f t="shared" si="173"/>
        <v/>
      </c>
      <c r="L2813" s="36"/>
      <c r="M2813" s="39" t="str">
        <f t="shared" si="174"/>
        <v/>
      </c>
      <c r="O2813" s="36"/>
      <c r="P2813" s="39" t="str">
        <f t="shared" si="175"/>
        <v/>
      </c>
    </row>
    <row r="2814" spans="6:16" x14ac:dyDescent="0.25">
      <c r="F2814" s="36"/>
      <c r="G2814" s="39" t="str">
        <f t="shared" si="172"/>
        <v/>
      </c>
      <c r="I2814" s="36"/>
      <c r="J2814" s="39" t="str">
        <f t="shared" si="173"/>
        <v/>
      </c>
      <c r="L2814" s="36"/>
      <c r="M2814" s="39" t="str">
        <f t="shared" si="174"/>
        <v/>
      </c>
      <c r="O2814" s="36"/>
      <c r="P2814" s="39" t="str">
        <f t="shared" si="175"/>
        <v/>
      </c>
    </row>
    <row r="2815" spans="6:16" x14ac:dyDescent="0.25">
      <c r="F2815" s="36"/>
      <c r="G2815" s="39" t="str">
        <f t="shared" si="172"/>
        <v/>
      </c>
      <c r="I2815" s="36"/>
      <c r="J2815" s="39" t="str">
        <f t="shared" si="173"/>
        <v/>
      </c>
      <c r="L2815" s="36"/>
      <c r="M2815" s="39" t="str">
        <f t="shared" si="174"/>
        <v/>
      </c>
      <c r="O2815" s="36"/>
      <c r="P2815" s="39" t="str">
        <f t="shared" si="175"/>
        <v/>
      </c>
    </row>
    <row r="2816" spans="6:16" x14ac:dyDescent="0.25">
      <c r="F2816" s="36"/>
      <c r="G2816" s="39" t="str">
        <f t="shared" si="172"/>
        <v/>
      </c>
      <c r="I2816" s="36"/>
      <c r="J2816" s="39" t="str">
        <f t="shared" si="173"/>
        <v/>
      </c>
      <c r="L2816" s="36"/>
      <c r="M2816" s="39" t="str">
        <f t="shared" si="174"/>
        <v/>
      </c>
      <c r="O2816" s="36"/>
      <c r="P2816" s="39" t="str">
        <f t="shared" si="175"/>
        <v/>
      </c>
    </row>
    <row r="2817" spans="6:16" x14ac:dyDescent="0.25">
      <c r="F2817" s="36"/>
      <c r="G2817" s="39" t="str">
        <f t="shared" si="172"/>
        <v/>
      </c>
      <c r="I2817" s="36"/>
      <c r="J2817" s="39" t="str">
        <f t="shared" si="173"/>
        <v/>
      </c>
      <c r="L2817" s="36"/>
      <c r="M2817" s="39" t="str">
        <f t="shared" si="174"/>
        <v/>
      </c>
      <c r="O2817" s="36"/>
      <c r="P2817" s="39" t="str">
        <f t="shared" si="175"/>
        <v/>
      </c>
    </row>
    <row r="2818" spans="6:16" x14ac:dyDescent="0.25">
      <c r="F2818" s="36"/>
      <c r="G2818" s="39" t="str">
        <f t="shared" si="172"/>
        <v/>
      </c>
      <c r="I2818" s="36"/>
      <c r="J2818" s="39" t="str">
        <f t="shared" si="173"/>
        <v/>
      </c>
      <c r="L2818" s="36"/>
      <c r="M2818" s="39" t="str">
        <f t="shared" si="174"/>
        <v/>
      </c>
      <c r="O2818" s="36"/>
      <c r="P2818" s="39" t="str">
        <f t="shared" si="175"/>
        <v/>
      </c>
    </row>
    <row r="2819" spans="6:16" x14ac:dyDescent="0.25">
      <c r="F2819" s="36"/>
      <c r="G2819" s="39" t="str">
        <f t="shared" si="172"/>
        <v/>
      </c>
      <c r="I2819" s="36"/>
      <c r="J2819" s="39" t="str">
        <f t="shared" si="173"/>
        <v/>
      </c>
      <c r="L2819" s="36"/>
      <c r="M2819" s="39" t="str">
        <f t="shared" si="174"/>
        <v/>
      </c>
      <c r="O2819" s="36"/>
      <c r="P2819" s="39" t="str">
        <f t="shared" si="175"/>
        <v/>
      </c>
    </row>
    <row r="2820" spans="6:16" x14ac:dyDescent="0.25">
      <c r="F2820" s="36"/>
      <c r="G2820" s="39" t="str">
        <f t="shared" si="172"/>
        <v/>
      </c>
      <c r="I2820" s="36"/>
      <c r="J2820" s="39" t="str">
        <f t="shared" si="173"/>
        <v/>
      </c>
      <c r="L2820" s="36"/>
      <c r="M2820" s="39" t="str">
        <f t="shared" si="174"/>
        <v/>
      </c>
      <c r="O2820" s="36"/>
      <c r="P2820" s="39" t="str">
        <f t="shared" si="175"/>
        <v/>
      </c>
    </row>
    <row r="2821" spans="6:16" x14ac:dyDescent="0.25">
      <c r="F2821" s="36"/>
      <c r="G2821" s="39" t="str">
        <f t="shared" si="172"/>
        <v/>
      </c>
      <c r="I2821" s="36"/>
      <c r="J2821" s="39" t="str">
        <f t="shared" si="173"/>
        <v/>
      </c>
      <c r="L2821" s="36"/>
      <c r="M2821" s="39" t="str">
        <f t="shared" si="174"/>
        <v/>
      </c>
      <c r="O2821" s="36"/>
      <c r="P2821" s="39" t="str">
        <f t="shared" si="175"/>
        <v/>
      </c>
    </row>
    <row r="2822" spans="6:16" x14ac:dyDescent="0.25">
      <c r="F2822" s="36"/>
      <c r="G2822" s="39" t="str">
        <f t="shared" si="172"/>
        <v/>
      </c>
      <c r="I2822" s="36"/>
      <c r="J2822" s="39" t="str">
        <f t="shared" si="173"/>
        <v/>
      </c>
      <c r="L2822" s="36"/>
      <c r="M2822" s="39" t="str">
        <f t="shared" si="174"/>
        <v/>
      </c>
      <c r="O2822" s="36"/>
      <c r="P2822" s="39" t="str">
        <f t="shared" si="175"/>
        <v/>
      </c>
    </row>
    <row r="2823" spans="6:16" x14ac:dyDescent="0.25">
      <c r="F2823" s="36"/>
      <c r="G2823" s="39" t="str">
        <f t="shared" si="172"/>
        <v/>
      </c>
      <c r="I2823" s="36"/>
      <c r="J2823" s="39" t="str">
        <f t="shared" si="173"/>
        <v/>
      </c>
      <c r="L2823" s="36"/>
      <c r="M2823" s="39" t="str">
        <f t="shared" si="174"/>
        <v/>
      </c>
      <c r="O2823" s="36"/>
      <c r="P2823" s="39" t="str">
        <f t="shared" si="175"/>
        <v/>
      </c>
    </row>
    <row r="2824" spans="6:16" x14ac:dyDescent="0.25">
      <c r="F2824" s="36"/>
      <c r="G2824" s="39" t="str">
        <f t="shared" si="172"/>
        <v/>
      </c>
      <c r="I2824" s="36"/>
      <c r="J2824" s="39" t="str">
        <f t="shared" si="173"/>
        <v/>
      </c>
      <c r="L2824" s="36"/>
      <c r="M2824" s="39" t="str">
        <f t="shared" si="174"/>
        <v/>
      </c>
      <c r="O2824" s="36"/>
      <c r="P2824" s="39" t="str">
        <f t="shared" si="175"/>
        <v/>
      </c>
    </row>
    <row r="2825" spans="6:16" x14ac:dyDescent="0.25">
      <c r="F2825" s="36"/>
      <c r="G2825" s="39" t="str">
        <f t="shared" si="172"/>
        <v/>
      </c>
      <c r="I2825" s="36"/>
      <c r="J2825" s="39" t="str">
        <f t="shared" si="173"/>
        <v/>
      </c>
      <c r="L2825" s="36"/>
      <c r="M2825" s="39" t="str">
        <f t="shared" si="174"/>
        <v/>
      </c>
      <c r="O2825" s="36"/>
      <c r="P2825" s="39" t="str">
        <f t="shared" si="175"/>
        <v/>
      </c>
    </row>
    <row r="2826" spans="6:16" x14ac:dyDescent="0.25">
      <c r="F2826" s="36"/>
      <c r="G2826" s="39" t="str">
        <f t="shared" si="172"/>
        <v/>
      </c>
      <c r="I2826" s="36"/>
      <c r="J2826" s="39" t="str">
        <f t="shared" si="173"/>
        <v/>
      </c>
      <c r="L2826" s="36"/>
      <c r="M2826" s="39" t="str">
        <f t="shared" si="174"/>
        <v/>
      </c>
      <c r="O2826" s="36"/>
      <c r="P2826" s="39" t="str">
        <f t="shared" si="175"/>
        <v/>
      </c>
    </row>
    <row r="2827" spans="6:16" x14ac:dyDescent="0.25">
      <c r="F2827" s="36"/>
      <c r="G2827" s="39" t="str">
        <f t="shared" si="172"/>
        <v/>
      </c>
      <c r="I2827" s="36"/>
      <c r="J2827" s="39" t="str">
        <f t="shared" si="173"/>
        <v/>
      </c>
      <c r="L2827" s="36"/>
      <c r="M2827" s="39" t="str">
        <f t="shared" si="174"/>
        <v/>
      </c>
      <c r="O2827" s="36"/>
      <c r="P2827" s="39" t="str">
        <f t="shared" si="175"/>
        <v/>
      </c>
    </row>
    <row r="2828" spans="6:16" x14ac:dyDescent="0.25">
      <c r="F2828" s="36"/>
      <c r="G2828" s="39" t="str">
        <f t="shared" si="172"/>
        <v/>
      </c>
      <c r="I2828" s="36"/>
      <c r="J2828" s="39" t="str">
        <f t="shared" si="173"/>
        <v/>
      </c>
      <c r="L2828" s="36"/>
      <c r="M2828" s="39" t="str">
        <f t="shared" si="174"/>
        <v/>
      </c>
      <c r="O2828" s="36"/>
      <c r="P2828" s="39" t="str">
        <f t="shared" si="175"/>
        <v/>
      </c>
    </row>
    <row r="2829" spans="6:16" x14ac:dyDescent="0.25">
      <c r="F2829" s="36"/>
      <c r="G2829" s="39" t="str">
        <f t="shared" si="172"/>
        <v/>
      </c>
      <c r="I2829" s="36"/>
      <c r="J2829" s="39" t="str">
        <f t="shared" si="173"/>
        <v/>
      </c>
      <c r="L2829" s="36"/>
      <c r="M2829" s="39" t="str">
        <f t="shared" si="174"/>
        <v/>
      </c>
      <c r="O2829" s="36"/>
      <c r="P2829" s="39" t="str">
        <f t="shared" si="175"/>
        <v/>
      </c>
    </row>
    <row r="2830" spans="6:16" x14ac:dyDescent="0.25">
      <c r="F2830" s="36"/>
      <c r="G2830" s="39" t="str">
        <f t="shared" si="172"/>
        <v/>
      </c>
      <c r="I2830" s="36"/>
      <c r="J2830" s="39" t="str">
        <f t="shared" si="173"/>
        <v/>
      </c>
      <c r="L2830" s="36"/>
      <c r="M2830" s="39" t="str">
        <f t="shared" si="174"/>
        <v/>
      </c>
      <c r="O2830" s="36"/>
      <c r="P2830" s="39" t="str">
        <f t="shared" si="175"/>
        <v/>
      </c>
    </row>
    <row r="2831" spans="6:16" x14ac:dyDescent="0.25">
      <c r="F2831" s="36"/>
      <c r="G2831" s="39" t="str">
        <f t="shared" ref="G2831:G2894" si="176">IF(F2831="","",F2831*0.04)</f>
        <v/>
      </c>
      <c r="I2831" s="36"/>
      <c r="J2831" s="39" t="str">
        <f t="shared" ref="J2831:J2894" si="177">IF(I2831="","",I2831*0.04)</f>
        <v/>
      </c>
      <c r="L2831" s="36"/>
      <c r="M2831" s="39" t="str">
        <f t="shared" ref="M2831:M2894" si="178">IF(L2831="","",L2831*0.04)</f>
        <v/>
      </c>
      <c r="O2831" s="36"/>
      <c r="P2831" s="39" t="str">
        <f t="shared" ref="P2831:P2894" si="179">IF(O2831="","",O2831*0.04)</f>
        <v/>
      </c>
    </row>
    <row r="2832" spans="6:16" x14ac:dyDescent="0.25">
      <c r="F2832" s="36"/>
      <c r="G2832" s="39" t="str">
        <f t="shared" si="176"/>
        <v/>
      </c>
      <c r="I2832" s="36"/>
      <c r="J2832" s="39" t="str">
        <f t="shared" si="177"/>
        <v/>
      </c>
      <c r="L2832" s="36"/>
      <c r="M2832" s="39" t="str">
        <f t="shared" si="178"/>
        <v/>
      </c>
      <c r="O2832" s="36"/>
      <c r="P2832" s="39" t="str">
        <f t="shared" si="179"/>
        <v/>
      </c>
    </row>
    <row r="2833" spans="6:16" x14ac:dyDescent="0.25">
      <c r="F2833" s="36"/>
      <c r="G2833" s="39" t="str">
        <f t="shared" si="176"/>
        <v/>
      </c>
      <c r="I2833" s="36"/>
      <c r="J2833" s="39" t="str">
        <f t="shared" si="177"/>
        <v/>
      </c>
      <c r="L2833" s="36"/>
      <c r="M2833" s="39" t="str">
        <f t="shared" si="178"/>
        <v/>
      </c>
      <c r="O2833" s="36"/>
      <c r="P2833" s="39" t="str">
        <f t="shared" si="179"/>
        <v/>
      </c>
    </row>
    <row r="2834" spans="6:16" x14ac:dyDescent="0.25">
      <c r="F2834" s="36"/>
      <c r="G2834" s="39" t="str">
        <f t="shared" si="176"/>
        <v/>
      </c>
      <c r="I2834" s="36"/>
      <c r="J2834" s="39" t="str">
        <f t="shared" si="177"/>
        <v/>
      </c>
      <c r="L2834" s="36"/>
      <c r="M2834" s="39" t="str">
        <f t="shared" si="178"/>
        <v/>
      </c>
      <c r="O2834" s="36"/>
      <c r="P2834" s="39" t="str">
        <f t="shared" si="179"/>
        <v/>
      </c>
    </row>
    <row r="2835" spans="6:16" x14ac:dyDescent="0.25">
      <c r="F2835" s="36"/>
      <c r="G2835" s="39" t="str">
        <f t="shared" si="176"/>
        <v/>
      </c>
      <c r="I2835" s="36"/>
      <c r="J2835" s="39" t="str">
        <f t="shared" si="177"/>
        <v/>
      </c>
      <c r="L2835" s="36"/>
      <c r="M2835" s="39" t="str">
        <f t="shared" si="178"/>
        <v/>
      </c>
      <c r="O2835" s="36"/>
      <c r="P2835" s="39" t="str">
        <f t="shared" si="179"/>
        <v/>
      </c>
    </row>
    <row r="2836" spans="6:16" x14ac:dyDescent="0.25">
      <c r="F2836" s="36"/>
      <c r="G2836" s="39" t="str">
        <f t="shared" si="176"/>
        <v/>
      </c>
      <c r="I2836" s="36"/>
      <c r="J2836" s="39" t="str">
        <f t="shared" si="177"/>
        <v/>
      </c>
      <c r="L2836" s="36"/>
      <c r="M2836" s="39" t="str">
        <f t="shared" si="178"/>
        <v/>
      </c>
      <c r="O2836" s="36"/>
      <c r="P2836" s="39" t="str">
        <f t="shared" si="179"/>
        <v/>
      </c>
    </row>
    <row r="2837" spans="6:16" x14ac:dyDescent="0.25">
      <c r="F2837" s="36"/>
      <c r="G2837" s="39" t="str">
        <f t="shared" si="176"/>
        <v/>
      </c>
      <c r="I2837" s="36"/>
      <c r="J2837" s="39" t="str">
        <f t="shared" si="177"/>
        <v/>
      </c>
      <c r="L2837" s="36"/>
      <c r="M2837" s="39" t="str">
        <f t="shared" si="178"/>
        <v/>
      </c>
      <c r="O2837" s="36"/>
      <c r="P2837" s="39" t="str">
        <f t="shared" si="179"/>
        <v/>
      </c>
    </row>
    <row r="2838" spans="6:16" x14ac:dyDescent="0.25">
      <c r="F2838" s="36"/>
      <c r="G2838" s="39" t="str">
        <f t="shared" si="176"/>
        <v/>
      </c>
      <c r="I2838" s="36"/>
      <c r="J2838" s="39" t="str">
        <f t="shared" si="177"/>
        <v/>
      </c>
      <c r="L2838" s="36"/>
      <c r="M2838" s="39" t="str">
        <f t="shared" si="178"/>
        <v/>
      </c>
      <c r="O2838" s="36"/>
      <c r="P2838" s="39" t="str">
        <f t="shared" si="179"/>
        <v/>
      </c>
    </row>
    <row r="2839" spans="6:16" x14ac:dyDescent="0.25">
      <c r="F2839" s="36"/>
      <c r="G2839" s="39" t="str">
        <f t="shared" si="176"/>
        <v/>
      </c>
      <c r="I2839" s="36"/>
      <c r="J2839" s="39" t="str">
        <f t="shared" si="177"/>
        <v/>
      </c>
      <c r="L2839" s="36"/>
      <c r="M2839" s="39" t="str">
        <f t="shared" si="178"/>
        <v/>
      </c>
      <c r="O2839" s="36"/>
      <c r="P2839" s="39" t="str">
        <f t="shared" si="179"/>
        <v/>
      </c>
    </row>
    <row r="2840" spans="6:16" x14ac:dyDescent="0.25">
      <c r="F2840" s="36"/>
      <c r="G2840" s="39" t="str">
        <f t="shared" si="176"/>
        <v/>
      </c>
      <c r="I2840" s="36"/>
      <c r="J2840" s="39" t="str">
        <f t="shared" si="177"/>
        <v/>
      </c>
      <c r="L2840" s="36"/>
      <c r="M2840" s="39" t="str">
        <f t="shared" si="178"/>
        <v/>
      </c>
      <c r="O2840" s="36"/>
      <c r="P2840" s="39" t="str">
        <f t="shared" si="179"/>
        <v/>
      </c>
    </row>
    <row r="2841" spans="6:16" x14ac:dyDescent="0.25">
      <c r="F2841" s="36"/>
      <c r="G2841" s="39" t="str">
        <f t="shared" si="176"/>
        <v/>
      </c>
      <c r="I2841" s="36"/>
      <c r="J2841" s="39" t="str">
        <f t="shared" si="177"/>
        <v/>
      </c>
      <c r="L2841" s="36"/>
      <c r="M2841" s="39" t="str">
        <f t="shared" si="178"/>
        <v/>
      </c>
      <c r="O2841" s="36"/>
      <c r="P2841" s="39" t="str">
        <f t="shared" si="179"/>
        <v/>
      </c>
    </row>
    <row r="2842" spans="6:16" x14ac:dyDescent="0.25">
      <c r="F2842" s="36"/>
      <c r="G2842" s="39" t="str">
        <f t="shared" si="176"/>
        <v/>
      </c>
      <c r="I2842" s="36"/>
      <c r="J2842" s="39" t="str">
        <f t="shared" si="177"/>
        <v/>
      </c>
      <c r="L2842" s="36"/>
      <c r="M2842" s="39" t="str">
        <f t="shared" si="178"/>
        <v/>
      </c>
      <c r="O2842" s="36"/>
      <c r="P2842" s="39" t="str">
        <f t="shared" si="179"/>
        <v/>
      </c>
    </row>
    <row r="2843" spans="6:16" x14ac:dyDescent="0.25">
      <c r="F2843" s="36"/>
      <c r="G2843" s="39" t="str">
        <f t="shared" si="176"/>
        <v/>
      </c>
      <c r="I2843" s="36"/>
      <c r="J2843" s="39" t="str">
        <f t="shared" si="177"/>
        <v/>
      </c>
      <c r="L2843" s="36"/>
      <c r="M2843" s="39" t="str">
        <f t="shared" si="178"/>
        <v/>
      </c>
      <c r="O2843" s="36"/>
      <c r="P2843" s="39" t="str">
        <f t="shared" si="179"/>
        <v/>
      </c>
    </row>
    <row r="2844" spans="6:16" x14ac:dyDescent="0.25">
      <c r="F2844" s="36"/>
      <c r="G2844" s="39" t="str">
        <f t="shared" si="176"/>
        <v/>
      </c>
      <c r="I2844" s="36"/>
      <c r="J2844" s="39" t="str">
        <f t="shared" si="177"/>
        <v/>
      </c>
      <c r="L2844" s="36"/>
      <c r="M2844" s="39" t="str">
        <f t="shared" si="178"/>
        <v/>
      </c>
      <c r="O2844" s="36"/>
      <c r="P2844" s="39" t="str">
        <f t="shared" si="179"/>
        <v/>
      </c>
    </row>
    <row r="2845" spans="6:16" x14ac:dyDescent="0.25">
      <c r="F2845" s="36"/>
      <c r="G2845" s="39" t="str">
        <f t="shared" si="176"/>
        <v/>
      </c>
      <c r="I2845" s="36"/>
      <c r="J2845" s="39" t="str">
        <f t="shared" si="177"/>
        <v/>
      </c>
      <c r="L2845" s="36"/>
      <c r="M2845" s="39" t="str">
        <f t="shared" si="178"/>
        <v/>
      </c>
      <c r="O2845" s="36"/>
      <c r="P2845" s="39" t="str">
        <f t="shared" si="179"/>
        <v/>
      </c>
    </row>
    <row r="2846" spans="6:16" x14ac:dyDescent="0.25">
      <c r="F2846" s="36"/>
      <c r="G2846" s="39" t="str">
        <f t="shared" si="176"/>
        <v/>
      </c>
      <c r="I2846" s="36"/>
      <c r="J2846" s="39" t="str">
        <f t="shared" si="177"/>
        <v/>
      </c>
      <c r="L2846" s="36"/>
      <c r="M2846" s="39" t="str">
        <f t="shared" si="178"/>
        <v/>
      </c>
      <c r="O2846" s="36"/>
      <c r="P2846" s="39" t="str">
        <f t="shared" si="179"/>
        <v/>
      </c>
    </row>
    <row r="2847" spans="6:16" x14ac:dyDescent="0.25">
      <c r="F2847" s="36"/>
      <c r="G2847" s="39" t="str">
        <f t="shared" si="176"/>
        <v/>
      </c>
      <c r="I2847" s="36"/>
      <c r="J2847" s="39" t="str">
        <f t="shared" si="177"/>
        <v/>
      </c>
      <c r="L2847" s="36"/>
      <c r="M2847" s="39" t="str">
        <f t="shared" si="178"/>
        <v/>
      </c>
      <c r="O2847" s="36"/>
      <c r="P2847" s="39" t="str">
        <f t="shared" si="179"/>
        <v/>
      </c>
    </row>
    <row r="2848" spans="6:16" x14ac:dyDescent="0.25">
      <c r="F2848" s="36"/>
      <c r="G2848" s="39" t="str">
        <f t="shared" si="176"/>
        <v/>
      </c>
      <c r="I2848" s="36"/>
      <c r="J2848" s="39" t="str">
        <f t="shared" si="177"/>
        <v/>
      </c>
      <c r="L2848" s="36"/>
      <c r="M2848" s="39" t="str">
        <f t="shared" si="178"/>
        <v/>
      </c>
      <c r="O2848" s="36"/>
      <c r="P2848" s="39" t="str">
        <f t="shared" si="179"/>
        <v/>
      </c>
    </row>
    <row r="2849" spans="6:16" x14ac:dyDescent="0.25">
      <c r="F2849" s="36"/>
      <c r="G2849" s="39" t="str">
        <f t="shared" si="176"/>
        <v/>
      </c>
      <c r="I2849" s="36"/>
      <c r="J2849" s="39" t="str">
        <f t="shared" si="177"/>
        <v/>
      </c>
      <c r="L2849" s="36"/>
      <c r="M2849" s="39" t="str">
        <f t="shared" si="178"/>
        <v/>
      </c>
      <c r="O2849" s="36"/>
      <c r="P2849" s="39" t="str">
        <f t="shared" si="179"/>
        <v/>
      </c>
    </row>
    <row r="2850" spans="6:16" x14ac:dyDescent="0.25">
      <c r="F2850" s="36"/>
      <c r="G2850" s="39" t="str">
        <f t="shared" si="176"/>
        <v/>
      </c>
      <c r="I2850" s="36"/>
      <c r="J2850" s="39" t="str">
        <f t="shared" si="177"/>
        <v/>
      </c>
      <c r="L2850" s="36"/>
      <c r="M2850" s="39" t="str">
        <f t="shared" si="178"/>
        <v/>
      </c>
      <c r="O2850" s="36"/>
      <c r="P2850" s="39" t="str">
        <f t="shared" si="179"/>
        <v/>
      </c>
    </row>
    <row r="2851" spans="6:16" x14ac:dyDescent="0.25">
      <c r="F2851" s="36"/>
      <c r="G2851" s="39" t="str">
        <f t="shared" si="176"/>
        <v/>
      </c>
      <c r="I2851" s="36"/>
      <c r="J2851" s="39" t="str">
        <f t="shared" si="177"/>
        <v/>
      </c>
      <c r="L2851" s="36"/>
      <c r="M2851" s="39" t="str">
        <f t="shared" si="178"/>
        <v/>
      </c>
      <c r="O2851" s="36"/>
      <c r="P2851" s="39" t="str">
        <f t="shared" si="179"/>
        <v/>
      </c>
    </row>
    <row r="2852" spans="6:16" x14ac:dyDescent="0.25">
      <c r="F2852" s="36"/>
      <c r="G2852" s="39" t="str">
        <f t="shared" si="176"/>
        <v/>
      </c>
      <c r="I2852" s="36"/>
      <c r="J2852" s="39" t="str">
        <f t="shared" si="177"/>
        <v/>
      </c>
      <c r="L2852" s="36"/>
      <c r="M2852" s="39" t="str">
        <f t="shared" si="178"/>
        <v/>
      </c>
      <c r="O2852" s="36"/>
      <c r="P2852" s="39" t="str">
        <f t="shared" si="179"/>
        <v/>
      </c>
    </row>
    <row r="2853" spans="6:16" x14ac:dyDescent="0.25">
      <c r="F2853" s="36"/>
      <c r="G2853" s="39" t="str">
        <f t="shared" si="176"/>
        <v/>
      </c>
      <c r="I2853" s="36"/>
      <c r="J2853" s="39" t="str">
        <f t="shared" si="177"/>
        <v/>
      </c>
      <c r="L2853" s="36"/>
      <c r="M2853" s="39" t="str">
        <f t="shared" si="178"/>
        <v/>
      </c>
      <c r="O2853" s="36"/>
      <c r="P2853" s="39" t="str">
        <f t="shared" si="179"/>
        <v/>
      </c>
    </row>
    <row r="2854" spans="6:16" x14ac:dyDescent="0.25">
      <c r="F2854" s="36"/>
      <c r="G2854" s="39" t="str">
        <f t="shared" si="176"/>
        <v/>
      </c>
      <c r="I2854" s="36"/>
      <c r="J2854" s="39" t="str">
        <f t="shared" si="177"/>
        <v/>
      </c>
      <c r="L2854" s="36"/>
      <c r="M2854" s="39" t="str">
        <f t="shared" si="178"/>
        <v/>
      </c>
      <c r="O2854" s="36"/>
      <c r="P2854" s="39" t="str">
        <f t="shared" si="179"/>
        <v/>
      </c>
    </row>
    <row r="2855" spans="6:16" x14ac:dyDescent="0.25">
      <c r="F2855" s="36"/>
      <c r="G2855" s="39" t="str">
        <f t="shared" si="176"/>
        <v/>
      </c>
      <c r="I2855" s="36"/>
      <c r="J2855" s="39" t="str">
        <f t="shared" si="177"/>
        <v/>
      </c>
      <c r="L2855" s="36"/>
      <c r="M2855" s="39" t="str">
        <f t="shared" si="178"/>
        <v/>
      </c>
      <c r="O2855" s="36"/>
      <c r="P2855" s="39" t="str">
        <f t="shared" si="179"/>
        <v/>
      </c>
    </row>
    <row r="2856" spans="6:16" x14ac:dyDescent="0.25">
      <c r="F2856" s="36"/>
      <c r="G2856" s="39" t="str">
        <f t="shared" si="176"/>
        <v/>
      </c>
      <c r="I2856" s="36"/>
      <c r="J2856" s="39" t="str">
        <f t="shared" si="177"/>
        <v/>
      </c>
      <c r="L2856" s="36"/>
      <c r="M2856" s="39" t="str">
        <f t="shared" si="178"/>
        <v/>
      </c>
      <c r="O2856" s="36"/>
      <c r="P2856" s="39" t="str">
        <f t="shared" si="179"/>
        <v/>
      </c>
    </row>
    <row r="2857" spans="6:16" x14ac:dyDescent="0.25">
      <c r="F2857" s="36"/>
      <c r="G2857" s="39" t="str">
        <f t="shared" si="176"/>
        <v/>
      </c>
      <c r="I2857" s="36"/>
      <c r="J2857" s="39" t="str">
        <f t="shared" si="177"/>
        <v/>
      </c>
      <c r="L2857" s="36"/>
      <c r="M2857" s="39" t="str">
        <f t="shared" si="178"/>
        <v/>
      </c>
      <c r="O2857" s="36"/>
      <c r="P2857" s="39" t="str">
        <f t="shared" si="179"/>
        <v/>
      </c>
    </row>
    <row r="2858" spans="6:16" x14ac:dyDescent="0.25">
      <c r="F2858" s="36"/>
      <c r="G2858" s="39" t="str">
        <f t="shared" si="176"/>
        <v/>
      </c>
      <c r="I2858" s="36"/>
      <c r="J2858" s="39" t="str">
        <f t="shared" si="177"/>
        <v/>
      </c>
      <c r="L2858" s="36"/>
      <c r="M2858" s="39" t="str">
        <f t="shared" si="178"/>
        <v/>
      </c>
      <c r="O2858" s="36"/>
      <c r="P2858" s="39" t="str">
        <f t="shared" si="179"/>
        <v/>
      </c>
    </row>
    <row r="2859" spans="6:16" x14ac:dyDescent="0.25">
      <c r="F2859" s="36"/>
      <c r="G2859" s="39" t="str">
        <f t="shared" si="176"/>
        <v/>
      </c>
      <c r="I2859" s="36"/>
      <c r="J2859" s="39" t="str">
        <f t="shared" si="177"/>
        <v/>
      </c>
      <c r="L2859" s="36"/>
      <c r="M2859" s="39" t="str">
        <f t="shared" si="178"/>
        <v/>
      </c>
      <c r="O2859" s="36"/>
      <c r="P2859" s="39" t="str">
        <f t="shared" si="179"/>
        <v/>
      </c>
    </row>
    <row r="2860" spans="6:16" x14ac:dyDescent="0.25">
      <c r="F2860" s="36"/>
      <c r="G2860" s="39" t="str">
        <f t="shared" si="176"/>
        <v/>
      </c>
      <c r="I2860" s="36"/>
      <c r="J2860" s="39" t="str">
        <f t="shared" si="177"/>
        <v/>
      </c>
      <c r="L2860" s="36"/>
      <c r="M2860" s="39" t="str">
        <f t="shared" si="178"/>
        <v/>
      </c>
      <c r="O2860" s="36"/>
      <c r="P2860" s="39" t="str">
        <f t="shared" si="179"/>
        <v/>
      </c>
    </row>
    <row r="2861" spans="6:16" x14ac:dyDescent="0.25">
      <c r="F2861" s="36"/>
      <c r="G2861" s="39" t="str">
        <f t="shared" si="176"/>
        <v/>
      </c>
      <c r="I2861" s="36"/>
      <c r="J2861" s="39" t="str">
        <f t="shared" si="177"/>
        <v/>
      </c>
      <c r="L2861" s="36"/>
      <c r="M2861" s="39" t="str">
        <f t="shared" si="178"/>
        <v/>
      </c>
      <c r="O2861" s="36"/>
      <c r="P2861" s="39" t="str">
        <f t="shared" si="179"/>
        <v/>
      </c>
    </row>
    <row r="2862" spans="6:16" x14ac:dyDescent="0.25">
      <c r="F2862" s="36"/>
      <c r="G2862" s="39" t="str">
        <f t="shared" si="176"/>
        <v/>
      </c>
      <c r="I2862" s="36"/>
      <c r="J2862" s="39" t="str">
        <f t="shared" si="177"/>
        <v/>
      </c>
      <c r="L2862" s="36"/>
      <c r="M2862" s="39" t="str">
        <f t="shared" si="178"/>
        <v/>
      </c>
      <c r="O2862" s="36"/>
      <c r="P2862" s="39" t="str">
        <f t="shared" si="179"/>
        <v/>
      </c>
    </row>
    <row r="2863" spans="6:16" x14ac:dyDescent="0.25">
      <c r="F2863" s="36"/>
      <c r="G2863" s="39" t="str">
        <f t="shared" si="176"/>
        <v/>
      </c>
      <c r="I2863" s="36"/>
      <c r="J2863" s="39" t="str">
        <f t="shared" si="177"/>
        <v/>
      </c>
      <c r="L2863" s="36"/>
      <c r="M2863" s="39" t="str">
        <f t="shared" si="178"/>
        <v/>
      </c>
      <c r="O2863" s="36"/>
      <c r="P2863" s="39" t="str">
        <f t="shared" si="179"/>
        <v/>
      </c>
    </row>
    <row r="2864" spans="6:16" x14ac:dyDescent="0.25">
      <c r="F2864" s="36"/>
      <c r="G2864" s="39" t="str">
        <f t="shared" si="176"/>
        <v/>
      </c>
      <c r="I2864" s="36"/>
      <c r="J2864" s="39" t="str">
        <f t="shared" si="177"/>
        <v/>
      </c>
      <c r="L2864" s="36"/>
      <c r="M2864" s="39" t="str">
        <f t="shared" si="178"/>
        <v/>
      </c>
      <c r="O2864" s="36"/>
      <c r="P2864" s="39" t="str">
        <f t="shared" si="179"/>
        <v/>
      </c>
    </row>
    <row r="2865" spans="6:16" x14ac:dyDescent="0.25">
      <c r="F2865" s="36"/>
      <c r="G2865" s="39" t="str">
        <f t="shared" si="176"/>
        <v/>
      </c>
      <c r="I2865" s="36"/>
      <c r="J2865" s="39" t="str">
        <f t="shared" si="177"/>
        <v/>
      </c>
      <c r="L2865" s="36"/>
      <c r="M2865" s="39" t="str">
        <f t="shared" si="178"/>
        <v/>
      </c>
      <c r="O2865" s="36"/>
      <c r="P2865" s="39" t="str">
        <f t="shared" si="179"/>
        <v/>
      </c>
    </row>
    <row r="2866" spans="6:16" x14ac:dyDescent="0.25">
      <c r="F2866" s="36"/>
      <c r="G2866" s="39" t="str">
        <f t="shared" si="176"/>
        <v/>
      </c>
      <c r="I2866" s="36"/>
      <c r="J2866" s="39" t="str">
        <f t="shared" si="177"/>
        <v/>
      </c>
      <c r="L2866" s="36"/>
      <c r="M2866" s="39" t="str">
        <f t="shared" si="178"/>
        <v/>
      </c>
      <c r="O2866" s="36"/>
      <c r="P2866" s="39" t="str">
        <f t="shared" si="179"/>
        <v/>
      </c>
    </row>
    <row r="2867" spans="6:16" x14ac:dyDescent="0.25">
      <c r="F2867" s="36"/>
      <c r="G2867" s="39" t="str">
        <f t="shared" si="176"/>
        <v/>
      </c>
      <c r="I2867" s="36"/>
      <c r="J2867" s="39" t="str">
        <f t="shared" si="177"/>
        <v/>
      </c>
      <c r="L2867" s="36"/>
      <c r="M2867" s="39" t="str">
        <f t="shared" si="178"/>
        <v/>
      </c>
      <c r="O2867" s="36"/>
      <c r="P2867" s="39" t="str">
        <f t="shared" si="179"/>
        <v/>
      </c>
    </row>
    <row r="2868" spans="6:16" x14ac:dyDescent="0.25">
      <c r="F2868" s="36"/>
      <c r="G2868" s="39" t="str">
        <f t="shared" si="176"/>
        <v/>
      </c>
      <c r="I2868" s="36"/>
      <c r="J2868" s="39" t="str">
        <f t="shared" si="177"/>
        <v/>
      </c>
      <c r="L2868" s="36"/>
      <c r="M2868" s="39" t="str">
        <f t="shared" si="178"/>
        <v/>
      </c>
      <c r="O2868" s="36"/>
      <c r="P2868" s="39" t="str">
        <f t="shared" si="179"/>
        <v/>
      </c>
    </row>
    <row r="2869" spans="6:16" x14ac:dyDescent="0.25">
      <c r="F2869" s="36"/>
      <c r="G2869" s="39" t="str">
        <f t="shared" si="176"/>
        <v/>
      </c>
      <c r="I2869" s="36"/>
      <c r="J2869" s="39" t="str">
        <f t="shared" si="177"/>
        <v/>
      </c>
      <c r="L2869" s="36"/>
      <c r="M2869" s="39" t="str">
        <f t="shared" si="178"/>
        <v/>
      </c>
      <c r="O2869" s="36"/>
      <c r="P2869" s="39" t="str">
        <f t="shared" si="179"/>
        <v/>
      </c>
    </row>
    <row r="2870" spans="6:16" x14ac:dyDescent="0.25">
      <c r="F2870" s="36"/>
      <c r="G2870" s="39" t="str">
        <f t="shared" si="176"/>
        <v/>
      </c>
      <c r="I2870" s="36"/>
      <c r="J2870" s="39" t="str">
        <f t="shared" si="177"/>
        <v/>
      </c>
      <c r="L2870" s="36"/>
      <c r="M2870" s="39" t="str">
        <f t="shared" si="178"/>
        <v/>
      </c>
      <c r="O2870" s="36"/>
      <c r="P2870" s="39" t="str">
        <f t="shared" si="179"/>
        <v/>
      </c>
    </row>
    <row r="2871" spans="6:16" x14ac:dyDescent="0.25">
      <c r="F2871" s="36"/>
      <c r="G2871" s="39" t="str">
        <f t="shared" si="176"/>
        <v/>
      </c>
      <c r="I2871" s="36"/>
      <c r="J2871" s="39" t="str">
        <f t="shared" si="177"/>
        <v/>
      </c>
      <c r="L2871" s="36"/>
      <c r="M2871" s="39" t="str">
        <f t="shared" si="178"/>
        <v/>
      </c>
      <c r="O2871" s="36"/>
      <c r="P2871" s="39" t="str">
        <f t="shared" si="179"/>
        <v/>
      </c>
    </row>
    <row r="2872" spans="6:16" x14ac:dyDescent="0.25">
      <c r="F2872" s="36"/>
      <c r="G2872" s="39" t="str">
        <f t="shared" si="176"/>
        <v/>
      </c>
      <c r="I2872" s="36"/>
      <c r="J2872" s="39" t="str">
        <f t="shared" si="177"/>
        <v/>
      </c>
      <c r="L2872" s="36"/>
      <c r="M2872" s="39" t="str">
        <f t="shared" si="178"/>
        <v/>
      </c>
      <c r="O2872" s="36"/>
      <c r="P2872" s="39" t="str">
        <f t="shared" si="179"/>
        <v/>
      </c>
    </row>
    <row r="2873" spans="6:16" x14ac:dyDescent="0.25">
      <c r="F2873" s="36"/>
      <c r="G2873" s="39" t="str">
        <f t="shared" si="176"/>
        <v/>
      </c>
      <c r="I2873" s="36"/>
      <c r="J2873" s="39" t="str">
        <f t="shared" si="177"/>
        <v/>
      </c>
      <c r="L2873" s="36"/>
      <c r="M2873" s="39" t="str">
        <f t="shared" si="178"/>
        <v/>
      </c>
      <c r="O2873" s="36"/>
      <c r="P2873" s="39" t="str">
        <f t="shared" si="179"/>
        <v/>
      </c>
    </row>
    <row r="2874" spans="6:16" x14ac:dyDescent="0.25">
      <c r="F2874" s="36"/>
      <c r="G2874" s="39" t="str">
        <f t="shared" si="176"/>
        <v/>
      </c>
      <c r="I2874" s="36"/>
      <c r="J2874" s="39" t="str">
        <f t="shared" si="177"/>
        <v/>
      </c>
      <c r="L2874" s="36"/>
      <c r="M2874" s="39" t="str">
        <f t="shared" si="178"/>
        <v/>
      </c>
      <c r="O2874" s="36"/>
      <c r="P2874" s="39" t="str">
        <f t="shared" si="179"/>
        <v/>
      </c>
    </row>
    <row r="2875" spans="6:16" x14ac:dyDescent="0.25">
      <c r="F2875" s="36"/>
      <c r="G2875" s="39" t="str">
        <f t="shared" si="176"/>
        <v/>
      </c>
      <c r="I2875" s="36"/>
      <c r="J2875" s="39" t="str">
        <f t="shared" si="177"/>
        <v/>
      </c>
      <c r="L2875" s="36"/>
      <c r="M2875" s="39" t="str">
        <f t="shared" si="178"/>
        <v/>
      </c>
      <c r="O2875" s="36"/>
      <c r="P2875" s="39" t="str">
        <f t="shared" si="179"/>
        <v/>
      </c>
    </row>
    <row r="2876" spans="6:16" x14ac:dyDescent="0.25">
      <c r="F2876" s="36"/>
      <c r="G2876" s="39" t="str">
        <f t="shared" si="176"/>
        <v/>
      </c>
      <c r="I2876" s="36"/>
      <c r="J2876" s="39" t="str">
        <f t="shared" si="177"/>
        <v/>
      </c>
      <c r="L2876" s="36"/>
      <c r="M2876" s="39" t="str">
        <f t="shared" si="178"/>
        <v/>
      </c>
      <c r="O2876" s="36"/>
      <c r="P2876" s="39" t="str">
        <f t="shared" si="179"/>
        <v/>
      </c>
    </row>
    <row r="2877" spans="6:16" x14ac:dyDescent="0.25">
      <c r="F2877" s="36"/>
      <c r="G2877" s="39" t="str">
        <f t="shared" si="176"/>
        <v/>
      </c>
      <c r="I2877" s="36"/>
      <c r="J2877" s="39" t="str">
        <f t="shared" si="177"/>
        <v/>
      </c>
      <c r="L2877" s="36"/>
      <c r="M2877" s="39" t="str">
        <f t="shared" si="178"/>
        <v/>
      </c>
      <c r="O2877" s="36"/>
      <c r="P2877" s="39" t="str">
        <f t="shared" si="179"/>
        <v/>
      </c>
    </row>
    <row r="2878" spans="6:16" x14ac:dyDescent="0.25">
      <c r="F2878" s="36"/>
      <c r="G2878" s="39" t="str">
        <f t="shared" si="176"/>
        <v/>
      </c>
      <c r="I2878" s="36"/>
      <c r="J2878" s="39" t="str">
        <f t="shared" si="177"/>
        <v/>
      </c>
      <c r="L2878" s="36"/>
      <c r="M2878" s="39" t="str">
        <f t="shared" si="178"/>
        <v/>
      </c>
      <c r="O2878" s="36"/>
      <c r="P2878" s="39" t="str">
        <f t="shared" si="179"/>
        <v/>
      </c>
    </row>
    <row r="2879" spans="6:16" x14ac:dyDescent="0.25">
      <c r="F2879" s="36"/>
      <c r="G2879" s="39" t="str">
        <f t="shared" si="176"/>
        <v/>
      </c>
      <c r="I2879" s="36"/>
      <c r="J2879" s="39" t="str">
        <f t="shared" si="177"/>
        <v/>
      </c>
      <c r="L2879" s="36"/>
      <c r="M2879" s="39" t="str">
        <f t="shared" si="178"/>
        <v/>
      </c>
      <c r="O2879" s="36"/>
      <c r="P2879" s="39" t="str">
        <f t="shared" si="179"/>
        <v/>
      </c>
    </row>
    <row r="2880" spans="6:16" x14ac:dyDescent="0.25">
      <c r="F2880" s="36"/>
      <c r="G2880" s="39" t="str">
        <f t="shared" si="176"/>
        <v/>
      </c>
      <c r="I2880" s="36"/>
      <c r="J2880" s="39" t="str">
        <f t="shared" si="177"/>
        <v/>
      </c>
      <c r="L2880" s="36"/>
      <c r="M2880" s="39" t="str">
        <f t="shared" si="178"/>
        <v/>
      </c>
      <c r="O2880" s="36"/>
      <c r="P2880" s="39" t="str">
        <f t="shared" si="179"/>
        <v/>
      </c>
    </row>
    <row r="2881" spans="6:16" x14ac:dyDescent="0.25">
      <c r="F2881" s="36"/>
      <c r="G2881" s="39" t="str">
        <f t="shared" si="176"/>
        <v/>
      </c>
      <c r="I2881" s="36"/>
      <c r="J2881" s="39" t="str">
        <f t="shared" si="177"/>
        <v/>
      </c>
      <c r="L2881" s="36"/>
      <c r="M2881" s="39" t="str">
        <f t="shared" si="178"/>
        <v/>
      </c>
      <c r="O2881" s="36"/>
      <c r="P2881" s="39" t="str">
        <f t="shared" si="179"/>
        <v/>
      </c>
    </row>
    <row r="2882" spans="6:16" x14ac:dyDescent="0.25">
      <c r="F2882" s="36"/>
      <c r="G2882" s="39" t="str">
        <f t="shared" si="176"/>
        <v/>
      </c>
      <c r="I2882" s="36"/>
      <c r="J2882" s="39" t="str">
        <f t="shared" si="177"/>
        <v/>
      </c>
      <c r="L2882" s="36"/>
      <c r="M2882" s="39" t="str">
        <f t="shared" si="178"/>
        <v/>
      </c>
      <c r="O2882" s="36"/>
      <c r="P2882" s="39" t="str">
        <f t="shared" si="179"/>
        <v/>
      </c>
    </row>
    <row r="2883" spans="6:16" x14ac:dyDescent="0.25">
      <c r="F2883" s="36"/>
      <c r="G2883" s="39" t="str">
        <f t="shared" si="176"/>
        <v/>
      </c>
      <c r="I2883" s="36"/>
      <c r="J2883" s="39" t="str">
        <f t="shared" si="177"/>
        <v/>
      </c>
      <c r="L2883" s="36"/>
      <c r="M2883" s="39" t="str">
        <f t="shared" si="178"/>
        <v/>
      </c>
      <c r="O2883" s="36"/>
      <c r="P2883" s="39" t="str">
        <f t="shared" si="179"/>
        <v/>
      </c>
    </row>
    <row r="2884" spans="6:16" x14ac:dyDescent="0.25">
      <c r="F2884" s="36"/>
      <c r="G2884" s="39" t="str">
        <f t="shared" si="176"/>
        <v/>
      </c>
      <c r="I2884" s="36"/>
      <c r="J2884" s="39" t="str">
        <f t="shared" si="177"/>
        <v/>
      </c>
      <c r="L2884" s="36"/>
      <c r="M2884" s="39" t="str">
        <f t="shared" si="178"/>
        <v/>
      </c>
      <c r="O2884" s="36"/>
      <c r="P2884" s="39" t="str">
        <f t="shared" si="179"/>
        <v/>
      </c>
    </row>
    <row r="2885" spans="6:16" x14ac:dyDescent="0.25">
      <c r="F2885" s="36"/>
      <c r="G2885" s="39" t="str">
        <f t="shared" si="176"/>
        <v/>
      </c>
      <c r="I2885" s="36"/>
      <c r="J2885" s="39" t="str">
        <f t="shared" si="177"/>
        <v/>
      </c>
      <c r="L2885" s="36"/>
      <c r="M2885" s="39" t="str">
        <f t="shared" si="178"/>
        <v/>
      </c>
      <c r="O2885" s="36"/>
      <c r="P2885" s="39" t="str">
        <f t="shared" si="179"/>
        <v/>
      </c>
    </row>
    <row r="2886" spans="6:16" x14ac:dyDescent="0.25">
      <c r="F2886" s="36"/>
      <c r="G2886" s="39" t="str">
        <f t="shared" si="176"/>
        <v/>
      </c>
      <c r="I2886" s="36"/>
      <c r="J2886" s="39" t="str">
        <f t="shared" si="177"/>
        <v/>
      </c>
      <c r="L2886" s="36"/>
      <c r="M2886" s="39" t="str">
        <f t="shared" si="178"/>
        <v/>
      </c>
      <c r="O2886" s="36"/>
      <c r="P2886" s="39" t="str">
        <f t="shared" si="179"/>
        <v/>
      </c>
    </row>
    <row r="2887" spans="6:16" x14ac:dyDescent="0.25">
      <c r="F2887" s="36"/>
      <c r="G2887" s="39" t="str">
        <f t="shared" si="176"/>
        <v/>
      </c>
      <c r="I2887" s="36"/>
      <c r="J2887" s="39" t="str">
        <f t="shared" si="177"/>
        <v/>
      </c>
      <c r="L2887" s="36"/>
      <c r="M2887" s="39" t="str">
        <f t="shared" si="178"/>
        <v/>
      </c>
      <c r="O2887" s="36"/>
      <c r="P2887" s="39" t="str">
        <f t="shared" si="179"/>
        <v/>
      </c>
    </row>
    <row r="2888" spans="6:16" x14ac:dyDescent="0.25">
      <c r="F2888" s="36"/>
      <c r="G2888" s="39" t="str">
        <f t="shared" si="176"/>
        <v/>
      </c>
      <c r="I2888" s="36"/>
      <c r="J2888" s="39" t="str">
        <f t="shared" si="177"/>
        <v/>
      </c>
      <c r="L2888" s="36"/>
      <c r="M2888" s="39" t="str">
        <f t="shared" si="178"/>
        <v/>
      </c>
      <c r="O2888" s="36"/>
      <c r="P2888" s="39" t="str">
        <f t="shared" si="179"/>
        <v/>
      </c>
    </row>
    <row r="2889" spans="6:16" x14ac:dyDescent="0.25">
      <c r="F2889" s="36"/>
      <c r="G2889" s="39" t="str">
        <f t="shared" si="176"/>
        <v/>
      </c>
      <c r="I2889" s="36"/>
      <c r="J2889" s="39" t="str">
        <f t="shared" si="177"/>
        <v/>
      </c>
      <c r="L2889" s="36"/>
      <c r="M2889" s="39" t="str">
        <f t="shared" si="178"/>
        <v/>
      </c>
      <c r="O2889" s="36"/>
      <c r="P2889" s="39" t="str">
        <f t="shared" si="179"/>
        <v/>
      </c>
    </row>
    <row r="2890" spans="6:16" x14ac:dyDescent="0.25">
      <c r="F2890" s="36"/>
      <c r="G2890" s="39" t="str">
        <f t="shared" si="176"/>
        <v/>
      </c>
      <c r="I2890" s="36"/>
      <c r="J2890" s="39" t="str">
        <f t="shared" si="177"/>
        <v/>
      </c>
      <c r="L2890" s="36"/>
      <c r="M2890" s="39" t="str">
        <f t="shared" si="178"/>
        <v/>
      </c>
      <c r="O2890" s="36"/>
      <c r="P2890" s="39" t="str">
        <f t="shared" si="179"/>
        <v/>
      </c>
    </row>
    <row r="2891" spans="6:16" x14ac:dyDescent="0.25">
      <c r="F2891" s="36"/>
      <c r="G2891" s="39" t="str">
        <f t="shared" si="176"/>
        <v/>
      </c>
      <c r="I2891" s="36"/>
      <c r="J2891" s="39" t="str">
        <f t="shared" si="177"/>
        <v/>
      </c>
      <c r="L2891" s="36"/>
      <c r="M2891" s="39" t="str">
        <f t="shared" si="178"/>
        <v/>
      </c>
      <c r="O2891" s="36"/>
      <c r="P2891" s="39" t="str">
        <f t="shared" si="179"/>
        <v/>
      </c>
    </row>
    <row r="2892" spans="6:16" x14ac:dyDescent="0.25">
      <c r="F2892" s="36"/>
      <c r="G2892" s="39" t="str">
        <f t="shared" si="176"/>
        <v/>
      </c>
      <c r="I2892" s="36"/>
      <c r="J2892" s="39" t="str">
        <f t="shared" si="177"/>
        <v/>
      </c>
      <c r="L2892" s="36"/>
      <c r="M2892" s="39" t="str">
        <f t="shared" si="178"/>
        <v/>
      </c>
      <c r="O2892" s="36"/>
      <c r="P2892" s="39" t="str">
        <f t="shared" si="179"/>
        <v/>
      </c>
    </row>
    <row r="2893" spans="6:16" x14ac:dyDescent="0.25">
      <c r="F2893" s="36"/>
      <c r="G2893" s="39" t="str">
        <f t="shared" si="176"/>
        <v/>
      </c>
      <c r="I2893" s="36"/>
      <c r="J2893" s="39" t="str">
        <f t="shared" si="177"/>
        <v/>
      </c>
      <c r="L2893" s="36"/>
      <c r="M2893" s="39" t="str">
        <f t="shared" si="178"/>
        <v/>
      </c>
      <c r="O2893" s="36"/>
      <c r="P2893" s="39" t="str">
        <f t="shared" si="179"/>
        <v/>
      </c>
    </row>
    <row r="2894" spans="6:16" x14ac:dyDescent="0.25">
      <c r="F2894" s="36"/>
      <c r="G2894" s="39" t="str">
        <f t="shared" si="176"/>
        <v/>
      </c>
      <c r="I2894" s="36"/>
      <c r="J2894" s="39" t="str">
        <f t="shared" si="177"/>
        <v/>
      </c>
      <c r="L2894" s="36"/>
      <c r="M2894" s="39" t="str">
        <f t="shared" si="178"/>
        <v/>
      </c>
      <c r="O2894" s="36"/>
      <c r="P2894" s="39" t="str">
        <f t="shared" si="179"/>
        <v/>
      </c>
    </row>
    <row r="2895" spans="6:16" x14ac:dyDescent="0.25">
      <c r="F2895" s="36"/>
      <c r="G2895" s="39" t="str">
        <f t="shared" ref="G2895:G2958" si="180">IF(F2895="","",F2895*0.04)</f>
        <v/>
      </c>
      <c r="I2895" s="36"/>
      <c r="J2895" s="39" t="str">
        <f t="shared" ref="J2895:J2958" si="181">IF(I2895="","",I2895*0.04)</f>
        <v/>
      </c>
      <c r="L2895" s="36"/>
      <c r="M2895" s="39" t="str">
        <f t="shared" ref="M2895:M2958" si="182">IF(L2895="","",L2895*0.04)</f>
        <v/>
      </c>
      <c r="O2895" s="36"/>
      <c r="P2895" s="39" t="str">
        <f t="shared" ref="P2895:P2958" si="183">IF(O2895="","",O2895*0.04)</f>
        <v/>
      </c>
    </row>
    <row r="2896" spans="6:16" x14ac:dyDescent="0.25">
      <c r="F2896" s="36"/>
      <c r="G2896" s="39" t="str">
        <f t="shared" si="180"/>
        <v/>
      </c>
      <c r="I2896" s="36"/>
      <c r="J2896" s="39" t="str">
        <f t="shared" si="181"/>
        <v/>
      </c>
      <c r="L2896" s="36"/>
      <c r="M2896" s="39" t="str">
        <f t="shared" si="182"/>
        <v/>
      </c>
      <c r="O2896" s="36"/>
      <c r="P2896" s="39" t="str">
        <f t="shared" si="183"/>
        <v/>
      </c>
    </row>
    <row r="2897" spans="6:16" x14ac:dyDescent="0.25">
      <c r="F2897" s="36"/>
      <c r="G2897" s="39" t="str">
        <f t="shared" si="180"/>
        <v/>
      </c>
      <c r="I2897" s="36"/>
      <c r="J2897" s="39" t="str">
        <f t="shared" si="181"/>
        <v/>
      </c>
      <c r="L2897" s="36"/>
      <c r="M2897" s="39" t="str">
        <f t="shared" si="182"/>
        <v/>
      </c>
      <c r="O2897" s="36"/>
      <c r="P2897" s="39" t="str">
        <f t="shared" si="183"/>
        <v/>
      </c>
    </row>
    <row r="2898" spans="6:16" x14ac:dyDescent="0.25">
      <c r="F2898" s="36"/>
      <c r="G2898" s="39" t="str">
        <f t="shared" si="180"/>
        <v/>
      </c>
      <c r="I2898" s="36"/>
      <c r="J2898" s="39" t="str">
        <f t="shared" si="181"/>
        <v/>
      </c>
      <c r="L2898" s="36"/>
      <c r="M2898" s="39" t="str">
        <f t="shared" si="182"/>
        <v/>
      </c>
      <c r="O2898" s="36"/>
      <c r="P2898" s="39" t="str">
        <f t="shared" si="183"/>
        <v/>
      </c>
    </row>
    <row r="2899" spans="6:16" x14ac:dyDescent="0.25">
      <c r="F2899" s="36"/>
      <c r="G2899" s="39" t="str">
        <f t="shared" si="180"/>
        <v/>
      </c>
      <c r="I2899" s="36"/>
      <c r="J2899" s="39" t="str">
        <f t="shared" si="181"/>
        <v/>
      </c>
      <c r="L2899" s="36"/>
      <c r="M2899" s="39" t="str">
        <f t="shared" si="182"/>
        <v/>
      </c>
      <c r="O2899" s="36"/>
      <c r="P2899" s="39" t="str">
        <f t="shared" si="183"/>
        <v/>
      </c>
    </row>
    <row r="2900" spans="6:16" x14ac:dyDescent="0.25">
      <c r="F2900" s="36"/>
      <c r="G2900" s="39" t="str">
        <f t="shared" si="180"/>
        <v/>
      </c>
      <c r="I2900" s="36"/>
      <c r="J2900" s="39" t="str">
        <f t="shared" si="181"/>
        <v/>
      </c>
      <c r="L2900" s="36"/>
      <c r="M2900" s="39" t="str">
        <f t="shared" si="182"/>
        <v/>
      </c>
      <c r="O2900" s="36"/>
      <c r="P2900" s="39" t="str">
        <f t="shared" si="183"/>
        <v/>
      </c>
    </row>
    <row r="2901" spans="6:16" x14ac:dyDescent="0.25">
      <c r="F2901" s="36"/>
      <c r="G2901" s="39" t="str">
        <f t="shared" si="180"/>
        <v/>
      </c>
      <c r="I2901" s="36"/>
      <c r="J2901" s="39" t="str">
        <f t="shared" si="181"/>
        <v/>
      </c>
      <c r="L2901" s="36"/>
      <c r="M2901" s="39" t="str">
        <f t="shared" si="182"/>
        <v/>
      </c>
      <c r="O2901" s="36"/>
      <c r="P2901" s="39" t="str">
        <f t="shared" si="183"/>
        <v/>
      </c>
    </row>
    <row r="2902" spans="6:16" x14ac:dyDescent="0.25">
      <c r="F2902" s="36"/>
      <c r="G2902" s="39" t="str">
        <f t="shared" si="180"/>
        <v/>
      </c>
      <c r="I2902" s="36"/>
      <c r="J2902" s="39" t="str">
        <f t="shared" si="181"/>
        <v/>
      </c>
      <c r="L2902" s="36"/>
      <c r="M2902" s="39" t="str">
        <f t="shared" si="182"/>
        <v/>
      </c>
      <c r="O2902" s="36"/>
      <c r="P2902" s="39" t="str">
        <f t="shared" si="183"/>
        <v/>
      </c>
    </row>
    <row r="2903" spans="6:16" x14ac:dyDescent="0.25">
      <c r="F2903" s="36"/>
      <c r="G2903" s="39" t="str">
        <f t="shared" si="180"/>
        <v/>
      </c>
      <c r="I2903" s="36"/>
      <c r="J2903" s="39" t="str">
        <f t="shared" si="181"/>
        <v/>
      </c>
      <c r="L2903" s="36"/>
      <c r="M2903" s="39" t="str">
        <f t="shared" si="182"/>
        <v/>
      </c>
      <c r="O2903" s="36"/>
      <c r="P2903" s="39" t="str">
        <f t="shared" si="183"/>
        <v/>
      </c>
    </row>
    <row r="2904" spans="6:16" x14ac:dyDescent="0.25">
      <c r="F2904" s="36"/>
      <c r="G2904" s="39" t="str">
        <f t="shared" si="180"/>
        <v/>
      </c>
      <c r="I2904" s="36"/>
      <c r="J2904" s="39" t="str">
        <f t="shared" si="181"/>
        <v/>
      </c>
      <c r="L2904" s="36"/>
      <c r="M2904" s="39" t="str">
        <f t="shared" si="182"/>
        <v/>
      </c>
      <c r="O2904" s="36"/>
      <c r="P2904" s="39" t="str">
        <f t="shared" si="183"/>
        <v/>
      </c>
    </row>
    <row r="2905" spans="6:16" x14ac:dyDescent="0.25">
      <c r="F2905" s="36"/>
      <c r="G2905" s="39" t="str">
        <f t="shared" si="180"/>
        <v/>
      </c>
      <c r="I2905" s="36"/>
      <c r="J2905" s="39" t="str">
        <f t="shared" si="181"/>
        <v/>
      </c>
      <c r="L2905" s="36"/>
      <c r="M2905" s="39" t="str">
        <f t="shared" si="182"/>
        <v/>
      </c>
      <c r="O2905" s="36"/>
      <c r="P2905" s="39" t="str">
        <f t="shared" si="183"/>
        <v/>
      </c>
    </row>
    <row r="2906" spans="6:16" x14ac:dyDescent="0.25">
      <c r="F2906" s="36"/>
      <c r="G2906" s="39" t="str">
        <f t="shared" si="180"/>
        <v/>
      </c>
      <c r="I2906" s="36"/>
      <c r="J2906" s="39" t="str">
        <f t="shared" si="181"/>
        <v/>
      </c>
      <c r="L2906" s="36"/>
      <c r="M2906" s="39" t="str">
        <f t="shared" si="182"/>
        <v/>
      </c>
      <c r="O2906" s="36"/>
      <c r="P2906" s="39" t="str">
        <f t="shared" si="183"/>
        <v/>
      </c>
    </row>
    <row r="2907" spans="6:16" x14ac:dyDescent="0.25">
      <c r="F2907" s="36"/>
      <c r="G2907" s="39" t="str">
        <f t="shared" si="180"/>
        <v/>
      </c>
      <c r="I2907" s="36"/>
      <c r="J2907" s="39" t="str">
        <f t="shared" si="181"/>
        <v/>
      </c>
      <c r="L2907" s="36"/>
      <c r="M2907" s="39" t="str">
        <f t="shared" si="182"/>
        <v/>
      </c>
      <c r="O2907" s="36"/>
      <c r="P2907" s="39" t="str">
        <f t="shared" si="183"/>
        <v/>
      </c>
    </row>
    <row r="2908" spans="6:16" x14ac:dyDescent="0.25">
      <c r="F2908" s="36"/>
      <c r="G2908" s="39" t="str">
        <f t="shared" si="180"/>
        <v/>
      </c>
      <c r="I2908" s="36"/>
      <c r="J2908" s="39" t="str">
        <f t="shared" si="181"/>
        <v/>
      </c>
      <c r="L2908" s="36"/>
      <c r="M2908" s="39" t="str">
        <f t="shared" si="182"/>
        <v/>
      </c>
      <c r="O2908" s="36"/>
      <c r="P2908" s="39" t="str">
        <f t="shared" si="183"/>
        <v/>
      </c>
    </row>
    <row r="2909" spans="6:16" x14ac:dyDescent="0.25">
      <c r="F2909" s="36"/>
      <c r="G2909" s="39" t="str">
        <f t="shared" si="180"/>
        <v/>
      </c>
      <c r="I2909" s="36"/>
      <c r="J2909" s="39" t="str">
        <f t="shared" si="181"/>
        <v/>
      </c>
      <c r="L2909" s="36"/>
      <c r="M2909" s="39" t="str">
        <f t="shared" si="182"/>
        <v/>
      </c>
      <c r="O2909" s="36"/>
      <c r="P2909" s="39" t="str">
        <f t="shared" si="183"/>
        <v/>
      </c>
    </row>
    <row r="2910" spans="6:16" x14ac:dyDescent="0.25">
      <c r="F2910" s="36"/>
      <c r="G2910" s="39" t="str">
        <f t="shared" si="180"/>
        <v/>
      </c>
      <c r="I2910" s="36"/>
      <c r="J2910" s="39" t="str">
        <f t="shared" si="181"/>
        <v/>
      </c>
      <c r="L2910" s="36"/>
      <c r="M2910" s="39" t="str">
        <f t="shared" si="182"/>
        <v/>
      </c>
      <c r="O2910" s="36"/>
      <c r="P2910" s="39" t="str">
        <f t="shared" si="183"/>
        <v/>
      </c>
    </row>
    <row r="2911" spans="6:16" x14ac:dyDescent="0.25">
      <c r="F2911" s="36"/>
      <c r="G2911" s="39" t="str">
        <f t="shared" si="180"/>
        <v/>
      </c>
      <c r="I2911" s="36"/>
      <c r="J2911" s="39" t="str">
        <f t="shared" si="181"/>
        <v/>
      </c>
      <c r="L2911" s="36"/>
      <c r="M2911" s="39" t="str">
        <f t="shared" si="182"/>
        <v/>
      </c>
      <c r="O2911" s="36"/>
      <c r="P2911" s="39" t="str">
        <f t="shared" si="183"/>
        <v/>
      </c>
    </row>
    <row r="2912" spans="6:16" x14ac:dyDescent="0.25">
      <c r="F2912" s="36"/>
      <c r="G2912" s="39" t="str">
        <f t="shared" si="180"/>
        <v/>
      </c>
      <c r="I2912" s="36"/>
      <c r="J2912" s="39" t="str">
        <f t="shared" si="181"/>
        <v/>
      </c>
      <c r="L2912" s="36"/>
      <c r="M2912" s="39" t="str">
        <f t="shared" si="182"/>
        <v/>
      </c>
      <c r="O2912" s="36"/>
      <c r="P2912" s="39" t="str">
        <f t="shared" si="183"/>
        <v/>
      </c>
    </row>
    <row r="2913" spans="6:16" x14ac:dyDescent="0.25">
      <c r="F2913" s="36"/>
      <c r="G2913" s="39" t="str">
        <f t="shared" si="180"/>
        <v/>
      </c>
      <c r="I2913" s="36"/>
      <c r="J2913" s="39" t="str">
        <f t="shared" si="181"/>
        <v/>
      </c>
      <c r="L2913" s="36"/>
      <c r="M2913" s="39" t="str">
        <f t="shared" si="182"/>
        <v/>
      </c>
      <c r="O2913" s="36"/>
      <c r="P2913" s="39" t="str">
        <f t="shared" si="183"/>
        <v/>
      </c>
    </row>
    <row r="2914" spans="6:16" x14ac:dyDescent="0.25">
      <c r="F2914" s="36"/>
      <c r="G2914" s="39" t="str">
        <f t="shared" si="180"/>
        <v/>
      </c>
      <c r="I2914" s="36"/>
      <c r="J2914" s="39" t="str">
        <f t="shared" si="181"/>
        <v/>
      </c>
      <c r="L2914" s="36"/>
      <c r="M2914" s="39" t="str">
        <f t="shared" si="182"/>
        <v/>
      </c>
      <c r="O2914" s="36"/>
      <c r="P2914" s="39" t="str">
        <f t="shared" si="183"/>
        <v/>
      </c>
    </row>
    <row r="2915" spans="6:16" x14ac:dyDescent="0.25">
      <c r="F2915" s="36"/>
      <c r="G2915" s="39" t="str">
        <f t="shared" si="180"/>
        <v/>
      </c>
      <c r="I2915" s="36"/>
      <c r="J2915" s="39" t="str">
        <f t="shared" si="181"/>
        <v/>
      </c>
      <c r="L2915" s="36"/>
      <c r="M2915" s="39" t="str">
        <f t="shared" si="182"/>
        <v/>
      </c>
      <c r="O2915" s="36"/>
      <c r="P2915" s="39" t="str">
        <f t="shared" si="183"/>
        <v/>
      </c>
    </row>
    <row r="2916" spans="6:16" x14ac:dyDescent="0.25">
      <c r="F2916" s="36"/>
      <c r="G2916" s="39" t="str">
        <f t="shared" si="180"/>
        <v/>
      </c>
      <c r="I2916" s="36"/>
      <c r="J2916" s="39" t="str">
        <f t="shared" si="181"/>
        <v/>
      </c>
      <c r="L2916" s="36"/>
      <c r="M2916" s="39" t="str">
        <f t="shared" si="182"/>
        <v/>
      </c>
      <c r="O2916" s="36"/>
      <c r="P2916" s="39" t="str">
        <f t="shared" si="183"/>
        <v/>
      </c>
    </row>
    <row r="2917" spans="6:16" x14ac:dyDescent="0.25">
      <c r="F2917" s="36"/>
      <c r="G2917" s="39" t="str">
        <f t="shared" si="180"/>
        <v/>
      </c>
      <c r="I2917" s="36"/>
      <c r="J2917" s="39" t="str">
        <f t="shared" si="181"/>
        <v/>
      </c>
      <c r="L2917" s="36"/>
      <c r="M2917" s="39" t="str">
        <f t="shared" si="182"/>
        <v/>
      </c>
      <c r="O2917" s="36"/>
      <c r="P2917" s="39" t="str">
        <f t="shared" si="183"/>
        <v/>
      </c>
    </row>
    <row r="2918" spans="6:16" x14ac:dyDescent="0.25">
      <c r="F2918" s="36"/>
      <c r="G2918" s="39" t="str">
        <f t="shared" si="180"/>
        <v/>
      </c>
      <c r="I2918" s="36"/>
      <c r="J2918" s="39" t="str">
        <f t="shared" si="181"/>
        <v/>
      </c>
      <c r="L2918" s="36"/>
      <c r="M2918" s="39" t="str">
        <f t="shared" si="182"/>
        <v/>
      </c>
      <c r="O2918" s="36"/>
      <c r="P2918" s="39" t="str">
        <f t="shared" si="183"/>
        <v/>
      </c>
    </row>
    <row r="2919" spans="6:16" x14ac:dyDescent="0.25">
      <c r="F2919" s="36"/>
      <c r="G2919" s="39" t="str">
        <f t="shared" si="180"/>
        <v/>
      </c>
      <c r="I2919" s="36"/>
      <c r="J2919" s="39" t="str">
        <f t="shared" si="181"/>
        <v/>
      </c>
      <c r="L2919" s="36"/>
      <c r="M2919" s="39" t="str">
        <f t="shared" si="182"/>
        <v/>
      </c>
      <c r="O2919" s="36"/>
      <c r="P2919" s="39" t="str">
        <f t="shared" si="183"/>
        <v/>
      </c>
    </row>
    <row r="2920" spans="6:16" x14ac:dyDescent="0.25">
      <c r="F2920" s="36"/>
      <c r="G2920" s="39" t="str">
        <f t="shared" si="180"/>
        <v/>
      </c>
      <c r="I2920" s="36"/>
      <c r="J2920" s="39" t="str">
        <f t="shared" si="181"/>
        <v/>
      </c>
      <c r="L2920" s="36"/>
      <c r="M2920" s="39" t="str">
        <f t="shared" si="182"/>
        <v/>
      </c>
      <c r="O2920" s="36"/>
      <c r="P2920" s="39" t="str">
        <f t="shared" si="183"/>
        <v/>
      </c>
    </row>
    <row r="2921" spans="6:16" x14ac:dyDescent="0.25">
      <c r="F2921" s="36"/>
      <c r="G2921" s="39" t="str">
        <f t="shared" si="180"/>
        <v/>
      </c>
      <c r="I2921" s="36"/>
      <c r="J2921" s="39" t="str">
        <f t="shared" si="181"/>
        <v/>
      </c>
      <c r="L2921" s="36"/>
      <c r="M2921" s="39" t="str">
        <f t="shared" si="182"/>
        <v/>
      </c>
      <c r="O2921" s="36"/>
      <c r="P2921" s="39" t="str">
        <f t="shared" si="183"/>
        <v/>
      </c>
    </row>
    <row r="2922" spans="6:16" x14ac:dyDescent="0.25">
      <c r="F2922" s="36"/>
      <c r="G2922" s="39" t="str">
        <f t="shared" si="180"/>
        <v/>
      </c>
      <c r="I2922" s="36"/>
      <c r="J2922" s="39" t="str">
        <f t="shared" si="181"/>
        <v/>
      </c>
      <c r="L2922" s="36"/>
      <c r="M2922" s="39" t="str">
        <f t="shared" si="182"/>
        <v/>
      </c>
      <c r="O2922" s="36"/>
      <c r="P2922" s="39" t="str">
        <f t="shared" si="183"/>
        <v/>
      </c>
    </row>
    <row r="2923" spans="6:16" x14ac:dyDescent="0.25">
      <c r="F2923" s="36"/>
      <c r="G2923" s="39" t="str">
        <f t="shared" si="180"/>
        <v/>
      </c>
      <c r="I2923" s="36"/>
      <c r="J2923" s="39" t="str">
        <f t="shared" si="181"/>
        <v/>
      </c>
      <c r="L2923" s="36"/>
      <c r="M2923" s="39" t="str">
        <f t="shared" si="182"/>
        <v/>
      </c>
      <c r="O2923" s="36"/>
      <c r="P2923" s="39" t="str">
        <f t="shared" si="183"/>
        <v/>
      </c>
    </row>
    <row r="2924" spans="6:16" x14ac:dyDescent="0.25">
      <c r="F2924" s="36"/>
      <c r="G2924" s="39" t="str">
        <f t="shared" si="180"/>
        <v/>
      </c>
      <c r="I2924" s="36"/>
      <c r="J2924" s="39" t="str">
        <f t="shared" si="181"/>
        <v/>
      </c>
      <c r="L2924" s="36"/>
      <c r="M2924" s="39" t="str">
        <f t="shared" si="182"/>
        <v/>
      </c>
      <c r="O2924" s="36"/>
      <c r="P2924" s="39" t="str">
        <f t="shared" si="183"/>
        <v/>
      </c>
    </row>
    <row r="2925" spans="6:16" x14ac:dyDescent="0.25">
      <c r="F2925" s="36"/>
      <c r="G2925" s="39" t="str">
        <f t="shared" si="180"/>
        <v/>
      </c>
      <c r="I2925" s="36"/>
      <c r="J2925" s="39" t="str">
        <f t="shared" si="181"/>
        <v/>
      </c>
      <c r="L2925" s="36"/>
      <c r="M2925" s="39" t="str">
        <f t="shared" si="182"/>
        <v/>
      </c>
      <c r="O2925" s="36"/>
      <c r="P2925" s="39" t="str">
        <f t="shared" si="183"/>
        <v/>
      </c>
    </row>
    <row r="2926" spans="6:16" x14ac:dyDescent="0.25">
      <c r="F2926" s="36"/>
      <c r="G2926" s="39" t="str">
        <f t="shared" si="180"/>
        <v/>
      </c>
      <c r="I2926" s="36"/>
      <c r="J2926" s="39" t="str">
        <f t="shared" si="181"/>
        <v/>
      </c>
      <c r="L2926" s="36"/>
      <c r="M2926" s="39" t="str">
        <f t="shared" si="182"/>
        <v/>
      </c>
      <c r="O2926" s="36"/>
      <c r="P2926" s="39" t="str">
        <f t="shared" si="183"/>
        <v/>
      </c>
    </row>
    <row r="2927" spans="6:16" x14ac:dyDescent="0.25">
      <c r="F2927" s="36"/>
      <c r="G2927" s="39" t="str">
        <f t="shared" si="180"/>
        <v/>
      </c>
      <c r="I2927" s="36"/>
      <c r="J2927" s="39" t="str">
        <f t="shared" si="181"/>
        <v/>
      </c>
      <c r="L2927" s="36"/>
      <c r="M2927" s="39" t="str">
        <f t="shared" si="182"/>
        <v/>
      </c>
      <c r="O2927" s="36"/>
      <c r="P2927" s="39" t="str">
        <f t="shared" si="183"/>
        <v/>
      </c>
    </row>
    <row r="2928" spans="6:16" x14ac:dyDescent="0.25">
      <c r="F2928" s="36"/>
      <c r="G2928" s="39" t="str">
        <f t="shared" si="180"/>
        <v/>
      </c>
      <c r="I2928" s="36"/>
      <c r="J2928" s="39" t="str">
        <f t="shared" si="181"/>
        <v/>
      </c>
      <c r="L2928" s="36"/>
      <c r="M2928" s="39" t="str">
        <f t="shared" si="182"/>
        <v/>
      </c>
      <c r="O2928" s="36"/>
      <c r="P2928" s="39" t="str">
        <f t="shared" si="183"/>
        <v/>
      </c>
    </row>
    <row r="2929" spans="6:16" x14ac:dyDescent="0.25">
      <c r="F2929" s="36"/>
      <c r="G2929" s="39" t="str">
        <f t="shared" si="180"/>
        <v/>
      </c>
      <c r="I2929" s="36"/>
      <c r="J2929" s="39" t="str">
        <f t="shared" si="181"/>
        <v/>
      </c>
      <c r="L2929" s="36"/>
      <c r="M2929" s="39" t="str">
        <f t="shared" si="182"/>
        <v/>
      </c>
      <c r="O2929" s="36"/>
      <c r="P2929" s="39" t="str">
        <f t="shared" si="183"/>
        <v/>
      </c>
    </row>
    <row r="2930" spans="6:16" x14ac:dyDescent="0.25">
      <c r="F2930" s="36"/>
      <c r="G2930" s="39" t="str">
        <f t="shared" si="180"/>
        <v/>
      </c>
      <c r="I2930" s="36"/>
      <c r="J2930" s="39" t="str">
        <f t="shared" si="181"/>
        <v/>
      </c>
      <c r="L2930" s="36"/>
      <c r="M2930" s="39" t="str">
        <f t="shared" si="182"/>
        <v/>
      </c>
      <c r="O2930" s="36"/>
      <c r="P2930" s="39" t="str">
        <f t="shared" si="183"/>
        <v/>
      </c>
    </row>
    <row r="2931" spans="6:16" x14ac:dyDescent="0.25">
      <c r="F2931" s="36"/>
      <c r="G2931" s="39" t="str">
        <f t="shared" si="180"/>
        <v/>
      </c>
      <c r="I2931" s="36"/>
      <c r="J2931" s="39" t="str">
        <f t="shared" si="181"/>
        <v/>
      </c>
      <c r="L2931" s="36"/>
      <c r="M2931" s="39" t="str">
        <f t="shared" si="182"/>
        <v/>
      </c>
      <c r="O2931" s="36"/>
      <c r="P2931" s="39" t="str">
        <f t="shared" si="183"/>
        <v/>
      </c>
    </row>
    <row r="2932" spans="6:16" x14ac:dyDescent="0.25">
      <c r="F2932" s="36"/>
      <c r="G2932" s="39" t="str">
        <f t="shared" si="180"/>
        <v/>
      </c>
      <c r="I2932" s="36"/>
      <c r="J2932" s="39" t="str">
        <f t="shared" si="181"/>
        <v/>
      </c>
      <c r="L2932" s="36"/>
      <c r="M2932" s="39" t="str">
        <f t="shared" si="182"/>
        <v/>
      </c>
      <c r="O2932" s="36"/>
      <c r="P2932" s="39" t="str">
        <f t="shared" si="183"/>
        <v/>
      </c>
    </row>
    <row r="2933" spans="6:16" x14ac:dyDescent="0.25">
      <c r="F2933" s="36"/>
      <c r="G2933" s="39" t="str">
        <f t="shared" si="180"/>
        <v/>
      </c>
      <c r="I2933" s="36"/>
      <c r="J2933" s="39" t="str">
        <f t="shared" si="181"/>
        <v/>
      </c>
      <c r="L2933" s="36"/>
      <c r="M2933" s="39" t="str">
        <f t="shared" si="182"/>
        <v/>
      </c>
      <c r="O2933" s="36"/>
      <c r="P2933" s="39" t="str">
        <f t="shared" si="183"/>
        <v/>
      </c>
    </row>
    <row r="2934" spans="6:16" x14ac:dyDescent="0.25">
      <c r="F2934" s="36"/>
      <c r="G2934" s="39" t="str">
        <f t="shared" si="180"/>
        <v/>
      </c>
      <c r="I2934" s="36"/>
      <c r="J2934" s="39" t="str">
        <f t="shared" si="181"/>
        <v/>
      </c>
      <c r="L2934" s="36"/>
      <c r="M2934" s="39" t="str">
        <f t="shared" si="182"/>
        <v/>
      </c>
      <c r="O2934" s="36"/>
      <c r="P2934" s="39" t="str">
        <f t="shared" si="183"/>
        <v/>
      </c>
    </row>
    <row r="2935" spans="6:16" x14ac:dyDescent="0.25">
      <c r="F2935" s="36"/>
      <c r="G2935" s="39" t="str">
        <f t="shared" si="180"/>
        <v/>
      </c>
      <c r="I2935" s="36"/>
      <c r="J2935" s="39" t="str">
        <f t="shared" si="181"/>
        <v/>
      </c>
      <c r="L2935" s="36"/>
      <c r="M2935" s="39" t="str">
        <f t="shared" si="182"/>
        <v/>
      </c>
      <c r="O2935" s="36"/>
      <c r="P2935" s="39" t="str">
        <f t="shared" si="183"/>
        <v/>
      </c>
    </row>
    <row r="2936" spans="6:16" x14ac:dyDescent="0.25">
      <c r="F2936" s="36"/>
      <c r="G2936" s="39" t="str">
        <f t="shared" si="180"/>
        <v/>
      </c>
      <c r="I2936" s="36"/>
      <c r="J2936" s="39" t="str">
        <f t="shared" si="181"/>
        <v/>
      </c>
      <c r="L2936" s="36"/>
      <c r="M2936" s="39" t="str">
        <f t="shared" si="182"/>
        <v/>
      </c>
      <c r="O2936" s="36"/>
      <c r="P2936" s="39" t="str">
        <f t="shared" si="183"/>
        <v/>
      </c>
    </row>
    <row r="2937" spans="6:16" x14ac:dyDescent="0.25">
      <c r="F2937" s="36"/>
      <c r="G2937" s="39" t="str">
        <f t="shared" si="180"/>
        <v/>
      </c>
      <c r="I2937" s="36"/>
      <c r="J2937" s="39" t="str">
        <f t="shared" si="181"/>
        <v/>
      </c>
      <c r="L2937" s="36"/>
      <c r="M2937" s="39" t="str">
        <f t="shared" si="182"/>
        <v/>
      </c>
      <c r="O2937" s="36"/>
      <c r="P2937" s="39" t="str">
        <f t="shared" si="183"/>
        <v/>
      </c>
    </row>
    <row r="2938" spans="6:16" x14ac:dyDescent="0.25">
      <c r="F2938" s="36"/>
      <c r="G2938" s="39" t="str">
        <f t="shared" si="180"/>
        <v/>
      </c>
      <c r="I2938" s="36"/>
      <c r="J2938" s="39" t="str">
        <f t="shared" si="181"/>
        <v/>
      </c>
      <c r="L2938" s="36"/>
      <c r="M2938" s="39" t="str">
        <f t="shared" si="182"/>
        <v/>
      </c>
      <c r="O2938" s="36"/>
      <c r="P2938" s="39" t="str">
        <f t="shared" si="183"/>
        <v/>
      </c>
    </row>
    <row r="2939" spans="6:16" x14ac:dyDescent="0.25">
      <c r="F2939" s="36"/>
      <c r="G2939" s="39" t="str">
        <f t="shared" si="180"/>
        <v/>
      </c>
      <c r="I2939" s="36"/>
      <c r="J2939" s="39" t="str">
        <f t="shared" si="181"/>
        <v/>
      </c>
      <c r="L2939" s="36"/>
      <c r="M2939" s="39" t="str">
        <f t="shared" si="182"/>
        <v/>
      </c>
      <c r="O2939" s="36"/>
      <c r="P2939" s="39" t="str">
        <f t="shared" si="183"/>
        <v/>
      </c>
    </row>
    <row r="2940" spans="6:16" x14ac:dyDescent="0.25">
      <c r="F2940" s="36"/>
      <c r="G2940" s="39" t="str">
        <f t="shared" si="180"/>
        <v/>
      </c>
      <c r="I2940" s="36"/>
      <c r="J2940" s="39" t="str">
        <f t="shared" si="181"/>
        <v/>
      </c>
      <c r="L2940" s="36"/>
      <c r="M2940" s="39" t="str">
        <f t="shared" si="182"/>
        <v/>
      </c>
      <c r="O2940" s="36"/>
      <c r="P2940" s="39" t="str">
        <f t="shared" si="183"/>
        <v/>
      </c>
    </row>
    <row r="2941" spans="6:16" x14ac:dyDescent="0.25">
      <c r="F2941" s="36"/>
      <c r="G2941" s="39" t="str">
        <f t="shared" si="180"/>
        <v/>
      </c>
      <c r="I2941" s="36"/>
      <c r="J2941" s="39" t="str">
        <f t="shared" si="181"/>
        <v/>
      </c>
      <c r="L2941" s="36"/>
      <c r="M2941" s="39" t="str">
        <f t="shared" si="182"/>
        <v/>
      </c>
      <c r="O2941" s="36"/>
      <c r="P2941" s="39" t="str">
        <f t="shared" si="183"/>
        <v/>
      </c>
    </row>
    <row r="2942" spans="6:16" x14ac:dyDescent="0.25">
      <c r="F2942" s="36"/>
      <c r="G2942" s="39" t="str">
        <f t="shared" si="180"/>
        <v/>
      </c>
      <c r="I2942" s="36"/>
      <c r="J2942" s="39" t="str">
        <f t="shared" si="181"/>
        <v/>
      </c>
      <c r="L2942" s="36"/>
      <c r="M2942" s="39" t="str">
        <f t="shared" si="182"/>
        <v/>
      </c>
      <c r="O2942" s="36"/>
      <c r="P2942" s="39" t="str">
        <f t="shared" si="183"/>
        <v/>
      </c>
    </row>
    <row r="2943" spans="6:16" x14ac:dyDescent="0.25">
      <c r="F2943" s="36"/>
      <c r="G2943" s="39" t="str">
        <f t="shared" si="180"/>
        <v/>
      </c>
      <c r="I2943" s="36"/>
      <c r="J2943" s="39" t="str">
        <f t="shared" si="181"/>
        <v/>
      </c>
      <c r="L2943" s="36"/>
      <c r="M2943" s="39" t="str">
        <f t="shared" si="182"/>
        <v/>
      </c>
      <c r="O2943" s="36"/>
      <c r="P2943" s="39" t="str">
        <f t="shared" si="183"/>
        <v/>
      </c>
    </row>
    <row r="2944" spans="6:16" x14ac:dyDescent="0.25">
      <c r="F2944" s="36"/>
      <c r="G2944" s="39" t="str">
        <f t="shared" si="180"/>
        <v/>
      </c>
      <c r="I2944" s="36"/>
      <c r="J2944" s="39" t="str">
        <f t="shared" si="181"/>
        <v/>
      </c>
      <c r="L2944" s="36"/>
      <c r="M2944" s="39" t="str">
        <f t="shared" si="182"/>
        <v/>
      </c>
      <c r="O2944" s="36"/>
      <c r="P2944" s="39" t="str">
        <f t="shared" si="183"/>
        <v/>
      </c>
    </row>
    <row r="2945" spans="6:16" x14ac:dyDescent="0.25">
      <c r="F2945" s="36"/>
      <c r="G2945" s="39" t="str">
        <f t="shared" si="180"/>
        <v/>
      </c>
      <c r="I2945" s="36"/>
      <c r="J2945" s="39" t="str">
        <f t="shared" si="181"/>
        <v/>
      </c>
      <c r="L2945" s="36"/>
      <c r="M2945" s="39" t="str">
        <f t="shared" si="182"/>
        <v/>
      </c>
      <c r="O2945" s="36"/>
      <c r="P2945" s="39" t="str">
        <f t="shared" si="183"/>
        <v/>
      </c>
    </row>
    <row r="2946" spans="6:16" x14ac:dyDescent="0.25">
      <c r="F2946" s="36"/>
      <c r="G2946" s="39" t="str">
        <f t="shared" si="180"/>
        <v/>
      </c>
      <c r="I2946" s="36"/>
      <c r="J2946" s="39" t="str">
        <f t="shared" si="181"/>
        <v/>
      </c>
      <c r="L2946" s="36"/>
      <c r="M2946" s="39" t="str">
        <f t="shared" si="182"/>
        <v/>
      </c>
      <c r="O2946" s="36"/>
      <c r="P2946" s="39" t="str">
        <f t="shared" si="183"/>
        <v/>
      </c>
    </row>
    <row r="2947" spans="6:16" x14ac:dyDescent="0.25">
      <c r="F2947" s="36"/>
      <c r="G2947" s="39" t="str">
        <f t="shared" si="180"/>
        <v/>
      </c>
      <c r="I2947" s="36"/>
      <c r="J2947" s="39" t="str">
        <f t="shared" si="181"/>
        <v/>
      </c>
      <c r="L2947" s="36"/>
      <c r="M2947" s="39" t="str">
        <f t="shared" si="182"/>
        <v/>
      </c>
      <c r="O2947" s="36"/>
      <c r="P2947" s="39" t="str">
        <f t="shared" si="183"/>
        <v/>
      </c>
    </row>
    <row r="2948" spans="6:16" x14ac:dyDescent="0.25">
      <c r="F2948" s="36"/>
      <c r="G2948" s="39" t="str">
        <f t="shared" si="180"/>
        <v/>
      </c>
      <c r="I2948" s="36"/>
      <c r="J2948" s="39" t="str">
        <f t="shared" si="181"/>
        <v/>
      </c>
      <c r="L2948" s="36"/>
      <c r="M2948" s="39" t="str">
        <f t="shared" si="182"/>
        <v/>
      </c>
      <c r="O2948" s="36"/>
      <c r="P2948" s="39" t="str">
        <f t="shared" si="183"/>
        <v/>
      </c>
    </row>
    <row r="2949" spans="6:16" x14ac:dyDescent="0.25">
      <c r="F2949" s="36"/>
      <c r="G2949" s="39" t="str">
        <f t="shared" si="180"/>
        <v/>
      </c>
      <c r="I2949" s="36"/>
      <c r="J2949" s="39" t="str">
        <f t="shared" si="181"/>
        <v/>
      </c>
      <c r="L2949" s="36"/>
      <c r="M2949" s="39" t="str">
        <f t="shared" si="182"/>
        <v/>
      </c>
      <c r="O2949" s="36"/>
      <c r="P2949" s="39" t="str">
        <f t="shared" si="183"/>
        <v/>
      </c>
    </row>
    <row r="2950" spans="6:16" x14ac:dyDescent="0.25">
      <c r="F2950" s="36"/>
      <c r="G2950" s="39" t="str">
        <f t="shared" si="180"/>
        <v/>
      </c>
      <c r="I2950" s="36"/>
      <c r="J2950" s="39" t="str">
        <f t="shared" si="181"/>
        <v/>
      </c>
      <c r="L2950" s="36"/>
      <c r="M2950" s="39" t="str">
        <f t="shared" si="182"/>
        <v/>
      </c>
      <c r="O2950" s="36"/>
      <c r="P2950" s="39" t="str">
        <f t="shared" si="183"/>
        <v/>
      </c>
    </row>
    <row r="2951" spans="6:16" x14ac:dyDescent="0.25">
      <c r="F2951" s="36"/>
      <c r="G2951" s="39" t="str">
        <f t="shared" si="180"/>
        <v/>
      </c>
      <c r="I2951" s="36"/>
      <c r="J2951" s="39" t="str">
        <f t="shared" si="181"/>
        <v/>
      </c>
      <c r="L2951" s="36"/>
      <c r="M2951" s="39" t="str">
        <f t="shared" si="182"/>
        <v/>
      </c>
      <c r="O2951" s="36"/>
      <c r="P2951" s="39" t="str">
        <f t="shared" si="183"/>
        <v/>
      </c>
    </row>
    <row r="2952" spans="6:16" x14ac:dyDescent="0.25">
      <c r="F2952" s="36"/>
      <c r="G2952" s="39" t="str">
        <f t="shared" si="180"/>
        <v/>
      </c>
      <c r="I2952" s="36"/>
      <c r="J2952" s="39" t="str">
        <f t="shared" si="181"/>
        <v/>
      </c>
      <c r="L2952" s="36"/>
      <c r="M2952" s="39" t="str">
        <f t="shared" si="182"/>
        <v/>
      </c>
      <c r="O2952" s="36"/>
      <c r="P2952" s="39" t="str">
        <f t="shared" si="183"/>
        <v/>
      </c>
    </row>
    <row r="2953" spans="6:16" x14ac:dyDescent="0.25">
      <c r="F2953" s="36"/>
      <c r="G2953" s="39" t="str">
        <f t="shared" si="180"/>
        <v/>
      </c>
      <c r="I2953" s="36"/>
      <c r="J2953" s="39" t="str">
        <f t="shared" si="181"/>
        <v/>
      </c>
      <c r="L2953" s="36"/>
      <c r="M2953" s="39" t="str">
        <f t="shared" si="182"/>
        <v/>
      </c>
      <c r="O2953" s="36"/>
      <c r="P2953" s="39" t="str">
        <f t="shared" si="183"/>
        <v/>
      </c>
    </row>
    <row r="2954" spans="6:16" x14ac:dyDescent="0.25">
      <c r="F2954" s="36"/>
      <c r="G2954" s="39" t="str">
        <f t="shared" si="180"/>
        <v/>
      </c>
      <c r="I2954" s="36"/>
      <c r="J2954" s="39" t="str">
        <f t="shared" si="181"/>
        <v/>
      </c>
      <c r="L2954" s="36"/>
      <c r="M2954" s="39" t="str">
        <f t="shared" si="182"/>
        <v/>
      </c>
      <c r="O2954" s="36"/>
      <c r="P2954" s="39" t="str">
        <f t="shared" si="183"/>
        <v/>
      </c>
    </row>
    <row r="2955" spans="6:16" x14ac:dyDescent="0.25">
      <c r="F2955" s="36"/>
      <c r="G2955" s="39" t="str">
        <f t="shared" si="180"/>
        <v/>
      </c>
      <c r="I2955" s="36"/>
      <c r="J2955" s="39" t="str">
        <f t="shared" si="181"/>
        <v/>
      </c>
      <c r="L2955" s="36"/>
      <c r="M2955" s="39" t="str">
        <f t="shared" si="182"/>
        <v/>
      </c>
      <c r="O2955" s="36"/>
      <c r="P2955" s="39" t="str">
        <f t="shared" si="183"/>
        <v/>
      </c>
    </row>
    <row r="2956" spans="6:16" x14ac:dyDescent="0.25">
      <c r="F2956" s="36"/>
      <c r="G2956" s="39" t="str">
        <f t="shared" si="180"/>
        <v/>
      </c>
      <c r="I2956" s="36"/>
      <c r="J2956" s="39" t="str">
        <f t="shared" si="181"/>
        <v/>
      </c>
      <c r="L2956" s="36"/>
      <c r="M2956" s="39" t="str">
        <f t="shared" si="182"/>
        <v/>
      </c>
      <c r="O2956" s="36"/>
      <c r="P2956" s="39" t="str">
        <f t="shared" si="183"/>
        <v/>
      </c>
    </row>
    <row r="2957" spans="6:16" x14ac:dyDescent="0.25">
      <c r="F2957" s="36"/>
      <c r="G2957" s="39" t="str">
        <f t="shared" si="180"/>
        <v/>
      </c>
      <c r="I2957" s="36"/>
      <c r="J2957" s="39" t="str">
        <f t="shared" si="181"/>
        <v/>
      </c>
      <c r="L2957" s="36"/>
      <c r="M2957" s="39" t="str">
        <f t="shared" si="182"/>
        <v/>
      </c>
      <c r="O2957" s="36"/>
      <c r="P2957" s="39" t="str">
        <f t="shared" si="183"/>
        <v/>
      </c>
    </row>
    <row r="2958" spans="6:16" x14ac:dyDescent="0.25">
      <c r="F2958" s="36"/>
      <c r="G2958" s="39" t="str">
        <f t="shared" si="180"/>
        <v/>
      </c>
      <c r="I2958" s="36"/>
      <c r="J2958" s="39" t="str">
        <f t="shared" si="181"/>
        <v/>
      </c>
      <c r="L2958" s="36"/>
      <c r="M2958" s="39" t="str">
        <f t="shared" si="182"/>
        <v/>
      </c>
      <c r="O2958" s="36"/>
      <c r="P2958" s="39" t="str">
        <f t="shared" si="183"/>
        <v/>
      </c>
    </row>
    <row r="2959" spans="6:16" x14ac:dyDescent="0.25">
      <c r="F2959" s="36"/>
      <c r="G2959" s="39" t="str">
        <f t="shared" ref="G2959:G3022" si="184">IF(F2959="","",F2959*0.04)</f>
        <v/>
      </c>
      <c r="I2959" s="36"/>
      <c r="J2959" s="39" t="str">
        <f t="shared" ref="J2959:J3022" si="185">IF(I2959="","",I2959*0.04)</f>
        <v/>
      </c>
      <c r="L2959" s="36"/>
      <c r="M2959" s="39" t="str">
        <f t="shared" ref="M2959:M3022" si="186">IF(L2959="","",L2959*0.04)</f>
        <v/>
      </c>
      <c r="O2959" s="36"/>
      <c r="P2959" s="39" t="str">
        <f t="shared" ref="P2959:P3022" si="187">IF(O2959="","",O2959*0.04)</f>
        <v/>
      </c>
    </row>
    <row r="2960" spans="6:16" x14ac:dyDescent="0.25">
      <c r="F2960" s="36"/>
      <c r="G2960" s="39" t="str">
        <f t="shared" si="184"/>
        <v/>
      </c>
      <c r="I2960" s="36"/>
      <c r="J2960" s="39" t="str">
        <f t="shared" si="185"/>
        <v/>
      </c>
      <c r="L2960" s="36"/>
      <c r="M2960" s="39" t="str">
        <f t="shared" si="186"/>
        <v/>
      </c>
      <c r="O2960" s="36"/>
      <c r="P2960" s="39" t="str">
        <f t="shared" si="187"/>
        <v/>
      </c>
    </row>
    <row r="2961" spans="6:16" x14ac:dyDescent="0.25">
      <c r="F2961" s="36"/>
      <c r="G2961" s="39" t="str">
        <f t="shared" si="184"/>
        <v/>
      </c>
      <c r="I2961" s="36"/>
      <c r="J2961" s="39" t="str">
        <f t="shared" si="185"/>
        <v/>
      </c>
      <c r="L2961" s="36"/>
      <c r="M2961" s="39" t="str">
        <f t="shared" si="186"/>
        <v/>
      </c>
      <c r="O2961" s="36"/>
      <c r="P2961" s="39" t="str">
        <f t="shared" si="187"/>
        <v/>
      </c>
    </row>
    <row r="2962" spans="6:16" x14ac:dyDescent="0.25">
      <c r="F2962" s="36"/>
      <c r="G2962" s="39" t="str">
        <f t="shared" si="184"/>
        <v/>
      </c>
      <c r="I2962" s="36"/>
      <c r="J2962" s="39" t="str">
        <f t="shared" si="185"/>
        <v/>
      </c>
      <c r="L2962" s="36"/>
      <c r="M2962" s="39" t="str">
        <f t="shared" si="186"/>
        <v/>
      </c>
      <c r="O2962" s="36"/>
      <c r="P2962" s="39" t="str">
        <f t="shared" si="187"/>
        <v/>
      </c>
    </row>
    <row r="2963" spans="6:16" x14ac:dyDescent="0.25">
      <c r="F2963" s="36"/>
      <c r="G2963" s="39" t="str">
        <f t="shared" si="184"/>
        <v/>
      </c>
      <c r="I2963" s="36"/>
      <c r="J2963" s="39" t="str">
        <f t="shared" si="185"/>
        <v/>
      </c>
      <c r="L2963" s="36"/>
      <c r="M2963" s="39" t="str">
        <f t="shared" si="186"/>
        <v/>
      </c>
      <c r="O2963" s="36"/>
      <c r="P2963" s="39" t="str">
        <f t="shared" si="187"/>
        <v/>
      </c>
    </row>
    <row r="2964" spans="6:16" x14ac:dyDescent="0.25">
      <c r="F2964" s="36"/>
      <c r="G2964" s="39" t="str">
        <f t="shared" si="184"/>
        <v/>
      </c>
      <c r="I2964" s="36"/>
      <c r="J2964" s="39" t="str">
        <f t="shared" si="185"/>
        <v/>
      </c>
      <c r="L2964" s="36"/>
      <c r="M2964" s="39" t="str">
        <f t="shared" si="186"/>
        <v/>
      </c>
      <c r="O2964" s="36"/>
      <c r="P2964" s="39" t="str">
        <f t="shared" si="187"/>
        <v/>
      </c>
    </row>
    <row r="2965" spans="6:16" x14ac:dyDescent="0.25">
      <c r="F2965" s="36"/>
      <c r="G2965" s="39" t="str">
        <f t="shared" si="184"/>
        <v/>
      </c>
      <c r="I2965" s="36"/>
      <c r="J2965" s="39" t="str">
        <f t="shared" si="185"/>
        <v/>
      </c>
      <c r="L2965" s="36"/>
      <c r="M2965" s="39" t="str">
        <f t="shared" si="186"/>
        <v/>
      </c>
      <c r="O2965" s="36"/>
      <c r="P2965" s="39" t="str">
        <f t="shared" si="187"/>
        <v/>
      </c>
    </row>
    <row r="2966" spans="6:16" x14ac:dyDescent="0.25">
      <c r="F2966" s="36"/>
      <c r="G2966" s="39" t="str">
        <f t="shared" si="184"/>
        <v/>
      </c>
      <c r="I2966" s="36"/>
      <c r="J2966" s="39" t="str">
        <f t="shared" si="185"/>
        <v/>
      </c>
      <c r="L2966" s="36"/>
      <c r="M2966" s="39" t="str">
        <f t="shared" si="186"/>
        <v/>
      </c>
      <c r="O2966" s="36"/>
      <c r="P2966" s="39" t="str">
        <f t="shared" si="187"/>
        <v/>
      </c>
    </row>
    <row r="2967" spans="6:16" x14ac:dyDescent="0.25">
      <c r="F2967" s="36"/>
      <c r="G2967" s="39" t="str">
        <f t="shared" si="184"/>
        <v/>
      </c>
      <c r="I2967" s="36"/>
      <c r="J2967" s="39" t="str">
        <f t="shared" si="185"/>
        <v/>
      </c>
      <c r="L2967" s="36"/>
      <c r="M2967" s="39" t="str">
        <f t="shared" si="186"/>
        <v/>
      </c>
      <c r="O2967" s="36"/>
      <c r="P2967" s="39" t="str">
        <f t="shared" si="187"/>
        <v/>
      </c>
    </row>
    <row r="2968" spans="6:16" x14ac:dyDescent="0.25">
      <c r="F2968" s="36"/>
      <c r="G2968" s="39" t="str">
        <f t="shared" si="184"/>
        <v/>
      </c>
      <c r="I2968" s="36"/>
      <c r="J2968" s="39" t="str">
        <f t="shared" si="185"/>
        <v/>
      </c>
      <c r="L2968" s="36"/>
      <c r="M2968" s="39" t="str">
        <f t="shared" si="186"/>
        <v/>
      </c>
      <c r="O2968" s="36"/>
      <c r="P2968" s="39" t="str">
        <f t="shared" si="187"/>
        <v/>
      </c>
    </row>
    <row r="2969" spans="6:16" x14ac:dyDescent="0.25">
      <c r="F2969" s="36"/>
      <c r="G2969" s="39" t="str">
        <f t="shared" si="184"/>
        <v/>
      </c>
      <c r="I2969" s="36"/>
      <c r="J2969" s="39" t="str">
        <f t="shared" si="185"/>
        <v/>
      </c>
      <c r="L2969" s="36"/>
      <c r="M2969" s="39" t="str">
        <f t="shared" si="186"/>
        <v/>
      </c>
      <c r="O2969" s="36"/>
      <c r="P2969" s="39" t="str">
        <f t="shared" si="187"/>
        <v/>
      </c>
    </row>
    <row r="2970" spans="6:16" x14ac:dyDescent="0.25">
      <c r="F2970" s="36"/>
      <c r="G2970" s="39" t="str">
        <f t="shared" si="184"/>
        <v/>
      </c>
      <c r="I2970" s="36"/>
      <c r="J2970" s="39" t="str">
        <f t="shared" si="185"/>
        <v/>
      </c>
      <c r="L2970" s="36"/>
      <c r="M2970" s="39" t="str">
        <f t="shared" si="186"/>
        <v/>
      </c>
      <c r="O2970" s="36"/>
      <c r="P2970" s="39" t="str">
        <f t="shared" si="187"/>
        <v/>
      </c>
    </row>
    <row r="2971" spans="6:16" x14ac:dyDescent="0.25">
      <c r="F2971" s="36"/>
      <c r="G2971" s="39" t="str">
        <f t="shared" si="184"/>
        <v/>
      </c>
      <c r="I2971" s="36"/>
      <c r="J2971" s="39" t="str">
        <f t="shared" si="185"/>
        <v/>
      </c>
      <c r="L2971" s="36"/>
      <c r="M2971" s="39" t="str">
        <f t="shared" si="186"/>
        <v/>
      </c>
      <c r="O2971" s="36"/>
      <c r="P2971" s="39" t="str">
        <f t="shared" si="187"/>
        <v/>
      </c>
    </row>
    <row r="2972" spans="6:16" x14ac:dyDescent="0.25">
      <c r="F2972" s="36"/>
      <c r="G2972" s="39" t="str">
        <f t="shared" si="184"/>
        <v/>
      </c>
      <c r="I2972" s="36"/>
      <c r="J2972" s="39" t="str">
        <f t="shared" si="185"/>
        <v/>
      </c>
      <c r="L2972" s="36"/>
      <c r="M2972" s="39" t="str">
        <f t="shared" si="186"/>
        <v/>
      </c>
      <c r="O2972" s="36"/>
      <c r="P2972" s="39" t="str">
        <f t="shared" si="187"/>
        <v/>
      </c>
    </row>
    <row r="2973" spans="6:16" x14ac:dyDescent="0.25">
      <c r="F2973" s="36"/>
      <c r="G2973" s="39" t="str">
        <f t="shared" si="184"/>
        <v/>
      </c>
      <c r="I2973" s="36"/>
      <c r="J2973" s="39" t="str">
        <f t="shared" si="185"/>
        <v/>
      </c>
      <c r="L2973" s="36"/>
      <c r="M2973" s="39" t="str">
        <f t="shared" si="186"/>
        <v/>
      </c>
      <c r="O2973" s="36"/>
      <c r="P2973" s="39" t="str">
        <f t="shared" si="187"/>
        <v/>
      </c>
    </row>
    <row r="2974" spans="6:16" x14ac:dyDescent="0.25">
      <c r="F2974" s="36"/>
      <c r="G2974" s="39" t="str">
        <f t="shared" si="184"/>
        <v/>
      </c>
      <c r="I2974" s="36"/>
      <c r="J2974" s="39" t="str">
        <f t="shared" si="185"/>
        <v/>
      </c>
      <c r="L2974" s="36"/>
      <c r="M2974" s="39" t="str">
        <f t="shared" si="186"/>
        <v/>
      </c>
      <c r="O2974" s="36"/>
      <c r="P2974" s="39" t="str">
        <f t="shared" si="187"/>
        <v/>
      </c>
    </row>
    <row r="2975" spans="6:16" x14ac:dyDescent="0.25">
      <c r="F2975" s="36"/>
      <c r="G2975" s="39" t="str">
        <f t="shared" si="184"/>
        <v/>
      </c>
      <c r="I2975" s="36"/>
      <c r="J2975" s="39" t="str">
        <f t="shared" si="185"/>
        <v/>
      </c>
      <c r="L2975" s="36"/>
      <c r="M2975" s="39" t="str">
        <f t="shared" si="186"/>
        <v/>
      </c>
      <c r="O2975" s="36"/>
      <c r="P2975" s="39" t="str">
        <f t="shared" si="187"/>
        <v/>
      </c>
    </row>
    <row r="2976" spans="6:16" x14ac:dyDescent="0.25">
      <c r="F2976" s="36"/>
      <c r="G2976" s="39" t="str">
        <f t="shared" si="184"/>
        <v/>
      </c>
      <c r="I2976" s="36"/>
      <c r="J2976" s="39" t="str">
        <f t="shared" si="185"/>
        <v/>
      </c>
      <c r="L2976" s="36"/>
      <c r="M2976" s="39" t="str">
        <f t="shared" si="186"/>
        <v/>
      </c>
      <c r="O2976" s="36"/>
      <c r="P2976" s="39" t="str">
        <f t="shared" si="187"/>
        <v/>
      </c>
    </row>
    <row r="2977" spans="6:16" x14ac:dyDescent="0.25">
      <c r="F2977" s="36"/>
      <c r="G2977" s="39" t="str">
        <f t="shared" si="184"/>
        <v/>
      </c>
      <c r="I2977" s="36"/>
      <c r="J2977" s="39" t="str">
        <f t="shared" si="185"/>
        <v/>
      </c>
      <c r="L2977" s="36"/>
      <c r="M2977" s="39" t="str">
        <f t="shared" si="186"/>
        <v/>
      </c>
      <c r="O2977" s="36"/>
      <c r="P2977" s="39" t="str">
        <f t="shared" si="187"/>
        <v/>
      </c>
    </row>
    <row r="2978" spans="6:16" x14ac:dyDescent="0.25">
      <c r="F2978" s="36"/>
      <c r="G2978" s="39" t="str">
        <f t="shared" si="184"/>
        <v/>
      </c>
      <c r="I2978" s="36"/>
      <c r="J2978" s="39" t="str">
        <f t="shared" si="185"/>
        <v/>
      </c>
      <c r="L2978" s="36"/>
      <c r="M2978" s="39" t="str">
        <f t="shared" si="186"/>
        <v/>
      </c>
      <c r="O2978" s="36"/>
      <c r="P2978" s="39" t="str">
        <f t="shared" si="187"/>
        <v/>
      </c>
    </row>
    <row r="2979" spans="6:16" x14ac:dyDescent="0.25">
      <c r="F2979" s="36"/>
      <c r="G2979" s="39" t="str">
        <f t="shared" si="184"/>
        <v/>
      </c>
      <c r="I2979" s="36"/>
      <c r="J2979" s="39" t="str">
        <f t="shared" si="185"/>
        <v/>
      </c>
      <c r="L2979" s="36"/>
      <c r="M2979" s="39" t="str">
        <f t="shared" si="186"/>
        <v/>
      </c>
      <c r="O2979" s="36"/>
      <c r="P2979" s="39" t="str">
        <f t="shared" si="187"/>
        <v/>
      </c>
    </row>
    <row r="2980" spans="6:16" x14ac:dyDescent="0.25">
      <c r="F2980" s="36"/>
      <c r="G2980" s="39" t="str">
        <f t="shared" si="184"/>
        <v/>
      </c>
      <c r="I2980" s="36"/>
      <c r="J2980" s="39" t="str">
        <f t="shared" si="185"/>
        <v/>
      </c>
      <c r="L2980" s="36"/>
      <c r="M2980" s="39" t="str">
        <f t="shared" si="186"/>
        <v/>
      </c>
      <c r="O2980" s="36"/>
      <c r="P2980" s="39" t="str">
        <f t="shared" si="187"/>
        <v/>
      </c>
    </row>
    <row r="2981" spans="6:16" x14ac:dyDescent="0.25">
      <c r="F2981" s="36"/>
      <c r="G2981" s="39" t="str">
        <f t="shared" si="184"/>
        <v/>
      </c>
      <c r="I2981" s="36"/>
      <c r="J2981" s="39" t="str">
        <f t="shared" si="185"/>
        <v/>
      </c>
      <c r="L2981" s="36"/>
      <c r="M2981" s="39" t="str">
        <f t="shared" si="186"/>
        <v/>
      </c>
      <c r="O2981" s="36"/>
      <c r="P2981" s="39" t="str">
        <f t="shared" si="187"/>
        <v/>
      </c>
    </row>
    <row r="2982" spans="6:16" x14ac:dyDescent="0.25">
      <c r="F2982" s="36"/>
      <c r="G2982" s="39" t="str">
        <f t="shared" si="184"/>
        <v/>
      </c>
      <c r="I2982" s="36"/>
      <c r="J2982" s="39" t="str">
        <f t="shared" si="185"/>
        <v/>
      </c>
      <c r="L2982" s="36"/>
      <c r="M2982" s="39" t="str">
        <f t="shared" si="186"/>
        <v/>
      </c>
      <c r="O2982" s="36"/>
      <c r="P2982" s="39" t="str">
        <f t="shared" si="187"/>
        <v/>
      </c>
    </row>
    <row r="2983" spans="6:16" x14ac:dyDescent="0.25">
      <c r="F2983" s="36"/>
      <c r="G2983" s="39" t="str">
        <f t="shared" si="184"/>
        <v/>
      </c>
      <c r="I2983" s="36"/>
      <c r="J2983" s="39" t="str">
        <f t="shared" si="185"/>
        <v/>
      </c>
      <c r="L2983" s="36"/>
      <c r="M2983" s="39" t="str">
        <f t="shared" si="186"/>
        <v/>
      </c>
      <c r="O2983" s="36"/>
      <c r="P2983" s="39" t="str">
        <f t="shared" si="187"/>
        <v/>
      </c>
    </row>
    <row r="2984" spans="6:16" x14ac:dyDescent="0.25">
      <c r="F2984" s="36"/>
      <c r="G2984" s="39" t="str">
        <f t="shared" si="184"/>
        <v/>
      </c>
      <c r="I2984" s="36"/>
      <c r="J2984" s="39" t="str">
        <f t="shared" si="185"/>
        <v/>
      </c>
      <c r="L2984" s="36"/>
      <c r="M2984" s="39" t="str">
        <f t="shared" si="186"/>
        <v/>
      </c>
      <c r="O2984" s="36"/>
      <c r="P2984" s="39" t="str">
        <f t="shared" si="187"/>
        <v/>
      </c>
    </row>
    <row r="2985" spans="6:16" x14ac:dyDescent="0.25">
      <c r="F2985" s="36"/>
      <c r="G2985" s="39" t="str">
        <f t="shared" si="184"/>
        <v/>
      </c>
      <c r="I2985" s="36"/>
      <c r="J2985" s="39" t="str">
        <f t="shared" si="185"/>
        <v/>
      </c>
      <c r="L2985" s="36"/>
      <c r="M2985" s="39" t="str">
        <f t="shared" si="186"/>
        <v/>
      </c>
      <c r="O2985" s="36"/>
      <c r="P2985" s="39" t="str">
        <f t="shared" si="187"/>
        <v/>
      </c>
    </row>
    <row r="2986" spans="6:16" x14ac:dyDescent="0.25">
      <c r="F2986" s="36"/>
      <c r="G2986" s="39" t="str">
        <f t="shared" si="184"/>
        <v/>
      </c>
      <c r="I2986" s="36"/>
      <c r="J2986" s="39" t="str">
        <f t="shared" si="185"/>
        <v/>
      </c>
      <c r="L2986" s="36"/>
      <c r="M2986" s="39" t="str">
        <f t="shared" si="186"/>
        <v/>
      </c>
      <c r="O2986" s="36"/>
      <c r="P2986" s="39" t="str">
        <f t="shared" si="187"/>
        <v/>
      </c>
    </row>
    <row r="2987" spans="6:16" x14ac:dyDescent="0.25">
      <c r="F2987" s="36"/>
      <c r="G2987" s="39" t="str">
        <f t="shared" si="184"/>
        <v/>
      </c>
      <c r="I2987" s="36"/>
      <c r="J2987" s="39" t="str">
        <f t="shared" si="185"/>
        <v/>
      </c>
      <c r="L2987" s="36"/>
      <c r="M2987" s="39" t="str">
        <f t="shared" si="186"/>
        <v/>
      </c>
      <c r="O2987" s="36"/>
      <c r="P2987" s="39" t="str">
        <f t="shared" si="187"/>
        <v/>
      </c>
    </row>
    <row r="2988" spans="6:16" x14ac:dyDescent="0.25">
      <c r="F2988" s="36"/>
      <c r="G2988" s="39" t="str">
        <f t="shared" si="184"/>
        <v/>
      </c>
      <c r="I2988" s="36"/>
      <c r="J2988" s="39" t="str">
        <f t="shared" si="185"/>
        <v/>
      </c>
      <c r="L2988" s="36"/>
      <c r="M2988" s="39" t="str">
        <f t="shared" si="186"/>
        <v/>
      </c>
      <c r="O2988" s="36"/>
      <c r="P2988" s="39" t="str">
        <f t="shared" si="187"/>
        <v/>
      </c>
    </row>
    <row r="2989" spans="6:16" x14ac:dyDescent="0.25">
      <c r="F2989" s="36"/>
      <c r="G2989" s="39" t="str">
        <f t="shared" si="184"/>
        <v/>
      </c>
      <c r="I2989" s="36"/>
      <c r="J2989" s="39" t="str">
        <f t="shared" si="185"/>
        <v/>
      </c>
      <c r="L2989" s="36"/>
      <c r="M2989" s="39" t="str">
        <f t="shared" si="186"/>
        <v/>
      </c>
      <c r="O2989" s="36"/>
      <c r="P2989" s="39" t="str">
        <f t="shared" si="187"/>
        <v/>
      </c>
    </row>
    <row r="2990" spans="6:16" x14ac:dyDescent="0.25">
      <c r="F2990" s="36"/>
      <c r="G2990" s="39" t="str">
        <f t="shared" si="184"/>
        <v/>
      </c>
      <c r="I2990" s="36"/>
      <c r="J2990" s="39" t="str">
        <f t="shared" si="185"/>
        <v/>
      </c>
      <c r="L2990" s="36"/>
      <c r="M2990" s="39" t="str">
        <f t="shared" si="186"/>
        <v/>
      </c>
      <c r="O2990" s="36"/>
      <c r="P2990" s="39" t="str">
        <f t="shared" si="187"/>
        <v/>
      </c>
    </row>
    <row r="2991" spans="6:16" x14ac:dyDescent="0.25">
      <c r="F2991" s="36"/>
      <c r="G2991" s="39" t="str">
        <f t="shared" si="184"/>
        <v/>
      </c>
      <c r="I2991" s="36"/>
      <c r="J2991" s="39" t="str">
        <f t="shared" si="185"/>
        <v/>
      </c>
      <c r="L2991" s="36"/>
      <c r="M2991" s="39" t="str">
        <f t="shared" si="186"/>
        <v/>
      </c>
      <c r="O2991" s="36"/>
      <c r="P2991" s="39" t="str">
        <f t="shared" si="187"/>
        <v/>
      </c>
    </row>
    <row r="2992" spans="6:16" x14ac:dyDescent="0.25">
      <c r="F2992" s="36"/>
      <c r="G2992" s="39" t="str">
        <f t="shared" si="184"/>
        <v/>
      </c>
      <c r="I2992" s="36"/>
      <c r="J2992" s="39" t="str">
        <f t="shared" si="185"/>
        <v/>
      </c>
      <c r="L2992" s="36"/>
      <c r="M2992" s="39" t="str">
        <f t="shared" si="186"/>
        <v/>
      </c>
      <c r="O2992" s="36"/>
      <c r="P2992" s="39" t="str">
        <f t="shared" si="187"/>
        <v/>
      </c>
    </row>
    <row r="2993" spans="6:16" x14ac:dyDescent="0.25">
      <c r="F2993" s="36"/>
      <c r="G2993" s="39" t="str">
        <f t="shared" si="184"/>
        <v/>
      </c>
      <c r="I2993" s="36"/>
      <c r="J2993" s="39" t="str">
        <f t="shared" si="185"/>
        <v/>
      </c>
      <c r="L2993" s="36"/>
      <c r="M2993" s="39" t="str">
        <f t="shared" si="186"/>
        <v/>
      </c>
      <c r="O2993" s="36"/>
      <c r="P2993" s="39" t="str">
        <f t="shared" si="187"/>
        <v/>
      </c>
    </row>
    <row r="2994" spans="6:16" x14ac:dyDescent="0.25">
      <c r="F2994" s="36"/>
      <c r="G2994" s="39" t="str">
        <f t="shared" si="184"/>
        <v/>
      </c>
      <c r="I2994" s="36"/>
      <c r="J2994" s="39" t="str">
        <f t="shared" si="185"/>
        <v/>
      </c>
      <c r="L2994" s="36"/>
      <c r="M2994" s="39" t="str">
        <f t="shared" si="186"/>
        <v/>
      </c>
      <c r="O2994" s="36"/>
      <c r="P2994" s="39" t="str">
        <f t="shared" si="187"/>
        <v/>
      </c>
    </row>
    <row r="2995" spans="6:16" x14ac:dyDescent="0.25">
      <c r="F2995" s="36"/>
      <c r="G2995" s="39" t="str">
        <f t="shared" si="184"/>
        <v/>
      </c>
      <c r="I2995" s="36"/>
      <c r="J2995" s="39" t="str">
        <f t="shared" si="185"/>
        <v/>
      </c>
      <c r="L2995" s="36"/>
      <c r="M2995" s="39" t="str">
        <f t="shared" si="186"/>
        <v/>
      </c>
      <c r="O2995" s="36"/>
      <c r="P2995" s="39" t="str">
        <f t="shared" si="187"/>
        <v/>
      </c>
    </row>
    <row r="2996" spans="6:16" x14ac:dyDescent="0.25">
      <c r="F2996" s="36"/>
      <c r="G2996" s="39" t="str">
        <f t="shared" si="184"/>
        <v/>
      </c>
      <c r="I2996" s="36"/>
      <c r="J2996" s="39" t="str">
        <f t="shared" si="185"/>
        <v/>
      </c>
      <c r="L2996" s="36"/>
      <c r="M2996" s="39" t="str">
        <f t="shared" si="186"/>
        <v/>
      </c>
      <c r="O2996" s="36"/>
      <c r="P2996" s="39" t="str">
        <f t="shared" si="187"/>
        <v/>
      </c>
    </row>
    <row r="2997" spans="6:16" x14ac:dyDescent="0.25">
      <c r="F2997" s="36"/>
      <c r="G2997" s="39" t="str">
        <f t="shared" si="184"/>
        <v/>
      </c>
      <c r="I2997" s="36"/>
      <c r="J2997" s="39" t="str">
        <f t="shared" si="185"/>
        <v/>
      </c>
      <c r="L2997" s="36"/>
      <c r="M2997" s="39" t="str">
        <f t="shared" si="186"/>
        <v/>
      </c>
      <c r="O2997" s="36"/>
      <c r="P2997" s="39" t="str">
        <f t="shared" si="187"/>
        <v/>
      </c>
    </row>
    <row r="2998" spans="6:16" x14ac:dyDescent="0.25">
      <c r="F2998" s="36"/>
      <c r="G2998" s="39" t="str">
        <f t="shared" si="184"/>
        <v/>
      </c>
      <c r="I2998" s="36"/>
      <c r="J2998" s="39" t="str">
        <f t="shared" si="185"/>
        <v/>
      </c>
      <c r="L2998" s="36"/>
      <c r="M2998" s="39" t="str">
        <f t="shared" si="186"/>
        <v/>
      </c>
      <c r="O2998" s="36"/>
      <c r="P2998" s="39" t="str">
        <f t="shared" si="187"/>
        <v/>
      </c>
    </row>
    <row r="2999" spans="6:16" x14ac:dyDescent="0.25">
      <c r="F2999" s="36"/>
      <c r="G2999" s="39" t="str">
        <f t="shared" si="184"/>
        <v/>
      </c>
      <c r="I2999" s="36"/>
      <c r="J2999" s="39" t="str">
        <f t="shared" si="185"/>
        <v/>
      </c>
      <c r="L2999" s="36"/>
      <c r="M2999" s="39" t="str">
        <f t="shared" si="186"/>
        <v/>
      </c>
      <c r="O2999" s="36"/>
      <c r="P2999" s="39" t="str">
        <f t="shared" si="187"/>
        <v/>
      </c>
    </row>
    <row r="3000" spans="6:16" x14ac:dyDescent="0.25">
      <c r="F3000" s="36"/>
      <c r="G3000" s="39" t="str">
        <f t="shared" si="184"/>
        <v/>
      </c>
      <c r="I3000" s="36"/>
      <c r="J3000" s="39" t="str">
        <f t="shared" si="185"/>
        <v/>
      </c>
      <c r="L3000" s="36"/>
      <c r="M3000" s="39" t="str">
        <f t="shared" si="186"/>
        <v/>
      </c>
      <c r="O3000" s="36"/>
      <c r="P3000" s="39" t="str">
        <f t="shared" si="187"/>
        <v/>
      </c>
    </row>
    <row r="3001" spans="6:16" x14ac:dyDescent="0.25">
      <c r="F3001" s="36"/>
      <c r="G3001" s="39" t="str">
        <f t="shared" si="184"/>
        <v/>
      </c>
      <c r="I3001" s="36"/>
      <c r="J3001" s="39" t="str">
        <f t="shared" si="185"/>
        <v/>
      </c>
      <c r="L3001" s="36"/>
      <c r="M3001" s="39" t="str">
        <f t="shared" si="186"/>
        <v/>
      </c>
      <c r="O3001" s="36"/>
      <c r="P3001" s="39" t="str">
        <f t="shared" si="187"/>
        <v/>
      </c>
    </row>
    <row r="3002" spans="6:16" x14ac:dyDescent="0.25">
      <c r="F3002" s="36"/>
      <c r="G3002" s="39" t="str">
        <f t="shared" si="184"/>
        <v/>
      </c>
      <c r="I3002" s="36"/>
      <c r="J3002" s="39" t="str">
        <f t="shared" si="185"/>
        <v/>
      </c>
      <c r="L3002" s="36"/>
      <c r="M3002" s="39" t="str">
        <f t="shared" si="186"/>
        <v/>
      </c>
      <c r="O3002" s="36"/>
      <c r="P3002" s="39" t="str">
        <f t="shared" si="187"/>
        <v/>
      </c>
    </row>
    <row r="3003" spans="6:16" x14ac:dyDescent="0.25">
      <c r="F3003" s="36"/>
      <c r="G3003" s="39" t="str">
        <f t="shared" si="184"/>
        <v/>
      </c>
      <c r="I3003" s="36"/>
      <c r="J3003" s="39" t="str">
        <f t="shared" si="185"/>
        <v/>
      </c>
      <c r="L3003" s="36"/>
      <c r="M3003" s="39" t="str">
        <f t="shared" si="186"/>
        <v/>
      </c>
      <c r="O3003" s="36"/>
      <c r="P3003" s="39" t="str">
        <f t="shared" si="187"/>
        <v/>
      </c>
    </row>
    <row r="3004" spans="6:16" x14ac:dyDescent="0.25">
      <c r="F3004" s="36"/>
      <c r="G3004" s="39" t="str">
        <f t="shared" si="184"/>
        <v/>
      </c>
      <c r="I3004" s="36"/>
      <c r="J3004" s="39" t="str">
        <f t="shared" si="185"/>
        <v/>
      </c>
      <c r="L3004" s="36"/>
      <c r="M3004" s="39" t="str">
        <f t="shared" si="186"/>
        <v/>
      </c>
      <c r="O3004" s="36"/>
      <c r="P3004" s="39" t="str">
        <f t="shared" si="187"/>
        <v/>
      </c>
    </row>
    <row r="3005" spans="6:16" x14ac:dyDescent="0.25">
      <c r="F3005" s="36"/>
      <c r="G3005" s="39" t="str">
        <f t="shared" si="184"/>
        <v/>
      </c>
      <c r="I3005" s="36"/>
      <c r="J3005" s="39" t="str">
        <f t="shared" si="185"/>
        <v/>
      </c>
      <c r="L3005" s="36"/>
      <c r="M3005" s="39" t="str">
        <f t="shared" si="186"/>
        <v/>
      </c>
      <c r="O3005" s="36"/>
      <c r="P3005" s="39" t="str">
        <f t="shared" si="187"/>
        <v/>
      </c>
    </row>
    <row r="3006" spans="6:16" x14ac:dyDescent="0.25">
      <c r="F3006" s="36"/>
      <c r="G3006" s="39" t="str">
        <f t="shared" si="184"/>
        <v/>
      </c>
      <c r="I3006" s="36"/>
      <c r="J3006" s="39" t="str">
        <f t="shared" si="185"/>
        <v/>
      </c>
      <c r="L3006" s="36"/>
      <c r="M3006" s="39" t="str">
        <f t="shared" si="186"/>
        <v/>
      </c>
      <c r="O3006" s="36"/>
      <c r="P3006" s="39" t="str">
        <f t="shared" si="187"/>
        <v/>
      </c>
    </row>
    <row r="3007" spans="6:16" x14ac:dyDescent="0.25">
      <c r="F3007" s="36"/>
      <c r="G3007" s="39" t="str">
        <f t="shared" si="184"/>
        <v/>
      </c>
      <c r="I3007" s="36"/>
      <c r="J3007" s="39" t="str">
        <f t="shared" si="185"/>
        <v/>
      </c>
      <c r="L3007" s="36"/>
      <c r="M3007" s="39" t="str">
        <f t="shared" si="186"/>
        <v/>
      </c>
      <c r="O3007" s="36"/>
      <c r="P3007" s="39" t="str">
        <f t="shared" si="187"/>
        <v/>
      </c>
    </row>
    <row r="3008" spans="6:16" x14ac:dyDescent="0.25">
      <c r="F3008" s="36"/>
      <c r="G3008" s="39" t="str">
        <f t="shared" si="184"/>
        <v/>
      </c>
      <c r="I3008" s="36"/>
      <c r="J3008" s="39" t="str">
        <f t="shared" si="185"/>
        <v/>
      </c>
      <c r="L3008" s="36"/>
      <c r="M3008" s="39" t="str">
        <f t="shared" si="186"/>
        <v/>
      </c>
      <c r="O3008" s="36"/>
      <c r="P3008" s="39" t="str">
        <f t="shared" si="187"/>
        <v/>
      </c>
    </row>
    <row r="3009" spans="6:16" x14ac:dyDescent="0.25">
      <c r="F3009" s="36"/>
      <c r="G3009" s="39" t="str">
        <f t="shared" si="184"/>
        <v/>
      </c>
      <c r="I3009" s="36"/>
      <c r="J3009" s="39" t="str">
        <f t="shared" si="185"/>
        <v/>
      </c>
      <c r="L3009" s="36"/>
      <c r="M3009" s="39" t="str">
        <f t="shared" si="186"/>
        <v/>
      </c>
      <c r="O3009" s="36"/>
      <c r="P3009" s="39" t="str">
        <f t="shared" si="187"/>
        <v/>
      </c>
    </row>
    <row r="3010" spans="6:16" x14ac:dyDescent="0.25">
      <c r="F3010" s="36"/>
      <c r="G3010" s="39" t="str">
        <f t="shared" si="184"/>
        <v/>
      </c>
      <c r="I3010" s="36"/>
      <c r="J3010" s="39" t="str">
        <f t="shared" si="185"/>
        <v/>
      </c>
      <c r="L3010" s="36"/>
      <c r="M3010" s="39" t="str">
        <f t="shared" si="186"/>
        <v/>
      </c>
      <c r="O3010" s="36"/>
      <c r="P3010" s="39" t="str">
        <f t="shared" si="187"/>
        <v/>
      </c>
    </row>
    <row r="3011" spans="6:16" x14ac:dyDescent="0.25">
      <c r="F3011" s="36"/>
      <c r="G3011" s="39" t="str">
        <f t="shared" si="184"/>
        <v/>
      </c>
      <c r="I3011" s="36"/>
      <c r="J3011" s="39" t="str">
        <f t="shared" si="185"/>
        <v/>
      </c>
      <c r="L3011" s="36"/>
      <c r="M3011" s="39" t="str">
        <f t="shared" si="186"/>
        <v/>
      </c>
      <c r="O3011" s="36"/>
      <c r="P3011" s="39" t="str">
        <f t="shared" si="187"/>
        <v/>
      </c>
    </row>
    <row r="3012" spans="6:16" x14ac:dyDescent="0.25">
      <c r="F3012" s="36"/>
      <c r="G3012" s="39" t="str">
        <f t="shared" si="184"/>
        <v/>
      </c>
      <c r="I3012" s="36"/>
      <c r="J3012" s="39" t="str">
        <f t="shared" si="185"/>
        <v/>
      </c>
      <c r="L3012" s="36"/>
      <c r="M3012" s="39" t="str">
        <f t="shared" si="186"/>
        <v/>
      </c>
      <c r="O3012" s="36"/>
      <c r="P3012" s="39" t="str">
        <f t="shared" si="187"/>
        <v/>
      </c>
    </row>
    <row r="3013" spans="6:16" x14ac:dyDescent="0.25">
      <c r="F3013" s="36"/>
      <c r="G3013" s="39" t="str">
        <f t="shared" si="184"/>
        <v/>
      </c>
      <c r="I3013" s="36"/>
      <c r="J3013" s="39" t="str">
        <f t="shared" si="185"/>
        <v/>
      </c>
      <c r="L3013" s="36"/>
      <c r="M3013" s="39" t="str">
        <f t="shared" si="186"/>
        <v/>
      </c>
      <c r="O3013" s="36"/>
      <c r="P3013" s="39" t="str">
        <f t="shared" si="187"/>
        <v/>
      </c>
    </row>
    <row r="3014" spans="6:16" x14ac:dyDescent="0.25">
      <c r="F3014" s="36"/>
      <c r="G3014" s="39" t="str">
        <f t="shared" si="184"/>
        <v/>
      </c>
      <c r="I3014" s="36"/>
      <c r="J3014" s="39" t="str">
        <f t="shared" si="185"/>
        <v/>
      </c>
      <c r="L3014" s="36"/>
      <c r="M3014" s="39" t="str">
        <f t="shared" si="186"/>
        <v/>
      </c>
      <c r="O3014" s="36"/>
      <c r="P3014" s="39" t="str">
        <f t="shared" si="187"/>
        <v/>
      </c>
    </row>
    <row r="3015" spans="6:16" x14ac:dyDescent="0.25">
      <c r="F3015" s="36"/>
      <c r="G3015" s="39" t="str">
        <f t="shared" si="184"/>
        <v/>
      </c>
      <c r="I3015" s="36"/>
      <c r="J3015" s="39" t="str">
        <f t="shared" si="185"/>
        <v/>
      </c>
      <c r="L3015" s="36"/>
      <c r="M3015" s="39" t="str">
        <f t="shared" si="186"/>
        <v/>
      </c>
      <c r="O3015" s="36"/>
      <c r="P3015" s="39" t="str">
        <f t="shared" si="187"/>
        <v/>
      </c>
    </row>
    <row r="3016" spans="6:16" x14ac:dyDescent="0.25">
      <c r="F3016" s="36"/>
      <c r="G3016" s="39" t="str">
        <f t="shared" si="184"/>
        <v/>
      </c>
      <c r="I3016" s="36"/>
      <c r="J3016" s="39" t="str">
        <f t="shared" si="185"/>
        <v/>
      </c>
      <c r="L3016" s="36"/>
      <c r="M3016" s="39" t="str">
        <f t="shared" si="186"/>
        <v/>
      </c>
      <c r="O3016" s="36"/>
      <c r="P3016" s="39" t="str">
        <f t="shared" si="187"/>
        <v/>
      </c>
    </row>
    <row r="3017" spans="6:16" x14ac:dyDescent="0.25">
      <c r="F3017" s="36"/>
      <c r="G3017" s="39" t="str">
        <f t="shared" si="184"/>
        <v/>
      </c>
      <c r="I3017" s="36"/>
      <c r="J3017" s="39" t="str">
        <f t="shared" si="185"/>
        <v/>
      </c>
      <c r="L3017" s="36"/>
      <c r="M3017" s="39" t="str">
        <f t="shared" si="186"/>
        <v/>
      </c>
      <c r="O3017" s="36"/>
      <c r="P3017" s="39" t="str">
        <f t="shared" si="187"/>
        <v/>
      </c>
    </row>
    <row r="3018" spans="6:16" x14ac:dyDescent="0.25">
      <c r="F3018" s="36"/>
      <c r="G3018" s="39" t="str">
        <f t="shared" si="184"/>
        <v/>
      </c>
      <c r="I3018" s="36"/>
      <c r="J3018" s="39" t="str">
        <f t="shared" si="185"/>
        <v/>
      </c>
      <c r="L3018" s="36"/>
      <c r="M3018" s="39" t="str">
        <f t="shared" si="186"/>
        <v/>
      </c>
      <c r="O3018" s="36"/>
      <c r="P3018" s="39" t="str">
        <f t="shared" si="187"/>
        <v/>
      </c>
    </row>
    <row r="3019" spans="6:16" x14ac:dyDescent="0.25">
      <c r="F3019" s="36"/>
      <c r="G3019" s="39" t="str">
        <f t="shared" si="184"/>
        <v/>
      </c>
      <c r="I3019" s="36"/>
      <c r="J3019" s="39" t="str">
        <f t="shared" si="185"/>
        <v/>
      </c>
      <c r="L3019" s="36"/>
      <c r="M3019" s="39" t="str">
        <f t="shared" si="186"/>
        <v/>
      </c>
      <c r="O3019" s="36"/>
      <c r="P3019" s="39" t="str">
        <f t="shared" si="187"/>
        <v/>
      </c>
    </row>
    <row r="3020" spans="6:16" x14ac:dyDescent="0.25">
      <c r="F3020" s="36"/>
      <c r="G3020" s="39" t="str">
        <f t="shared" si="184"/>
        <v/>
      </c>
      <c r="I3020" s="36"/>
      <c r="J3020" s="39" t="str">
        <f t="shared" si="185"/>
        <v/>
      </c>
      <c r="L3020" s="36"/>
      <c r="M3020" s="39" t="str">
        <f t="shared" si="186"/>
        <v/>
      </c>
      <c r="O3020" s="36"/>
      <c r="P3020" s="39" t="str">
        <f t="shared" si="187"/>
        <v/>
      </c>
    </row>
    <row r="3021" spans="6:16" x14ac:dyDescent="0.25">
      <c r="F3021" s="36"/>
      <c r="G3021" s="39" t="str">
        <f t="shared" si="184"/>
        <v/>
      </c>
      <c r="I3021" s="36"/>
      <c r="J3021" s="39" t="str">
        <f t="shared" si="185"/>
        <v/>
      </c>
      <c r="L3021" s="36"/>
      <c r="M3021" s="39" t="str">
        <f t="shared" si="186"/>
        <v/>
      </c>
      <c r="O3021" s="36"/>
      <c r="P3021" s="39" t="str">
        <f t="shared" si="187"/>
        <v/>
      </c>
    </row>
    <row r="3022" spans="6:16" x14ac:dyDescent="0.25">
      <c r="F3022" s="36"/>
      <c r="G3022" s="39" t="str">
        <f t="shared" si="184"/>
        <v/>
      </c>
      <c r="I3022" s="36"/>
      <c r="J3022" s="39" t="str">
        <f t="shared" si="185"/>
        <v/>
      </c>
      <c r="L3022" s="36"/>
      <c r="M3022" s="39" t="str">
        <f t="shared" si="186"/>
        <v/>
      </c>
      <c r="O3022" s="36"/>
      <c r="P3022" s="39" t="str">
        <f t="shared" si="187"/>
        <v/>
      </c>
    </row>
    <row r="3023" spans="6:16" x14ac:dyDescent="0.25">
      <c r="F3023" s="36"/>
      <c r="G3023" s="39" t="str">
        <f t="shared" ref="G3023:G3086" si="188">IF(F3023="","",F3023*0.04)</f>
        <v/>
      </c>
      <c r="I3023" s="36"/>
      <c r="J3023" s="39" t="str">
        <f t="shared" ref="J3023:J3086" si="189">IF(I3023="","",I3023*0.04)</f>
        <v/>
      </c>
      <c r="L3023" s="36"/>
      <c r="M3023" s="39" t="str">
        <f t="shared" ref="M3023:M3086" si="190">IF(L3023="","",L3023*0.04)</f>
        <v/>
      </c>
      <c r="O3023" s="36"/>
      <c r="P3023" s="39" t="str">
        <f t="shared" ref="P3023:P3086" si="191">IF(O3023="","",O3023*0.04)</f>
        <v/>
      </c>
    </row>
    <row r="3024" spans="6:16" x14ac:dyDescent="0.25">
      <c r="F3024" s="36"/>
      <c r="G3024" s="39" t="str">
        <f t="shared" si="188"/>
        <v/>
      </c>
      <c r="I3024" s="36"/>
      <c r="J3024" s="39" t="str">
        <f t="shared" si="189"/>
        <v/>
      </c>
      <c r="L3024" s="36"/>
      <c r="M3024" s="39" t="str">
        <f t="shared" si="190"/>
        <v/>
      </c>
      <c r="O3024" s="36"/>
      <c r="P3024" s="39" t="str">
        <f t="shared" si="191"/>
        <v/>
      </c>
    </row>
    <row r="3025" spans="6:16" x14ac:dyDescent="0.25">
      <c r="F3025" s="36"/>
      <c r="G3025" s="39" t="str">
        <f t="shared" si="188"/>
        <v/>
      </c>
      <c r="I3025" s="36"/>
      <c r="J3025" s="39" t="str">
        <f t="shared" si="189"/>
        <v/>
      </c>
      <c r="L3025" s="36"/>
      <c r="M3025" s="39" t="str">
        <f t="shared" si="190"/>
        <v/>
      </c>
      <c r="O3025" s="36"/>
      <c r="P3025" s="39" t="str">
        <f t="shared" si="191"/>
        <v/>
      </c>
    </row>
    <row r="3026" spans="6:16" x14ac:dyDescent="0.25">
      <c r="F3026" s="36"/>
      <c r="G3026" s="39" t="str">
        <f t="shared" si="188"/>
        <v/>
      </c>
      <c r="I3026" s="36"/>
      <c r="J3026" s="39" t="str">
        <f t="shared" si="189"/>
        <v/>
      </c>
      <c r="L3026" s="36"/>
      <c r="M3026" s="39" t="str">
        <f t="shared" si="190"/>
        <v/>
      </c>
      <c r="O3026" s="36"/>
      <c r="P3026" s="39" t="str">
        <f t="shared" si="191"/>
        <v/>
      </c>
    </row>
    <row r="3027" spans="6:16" x14ac:dyDescent="0.25">
      <c r="F3027" s="36"/>
      <c r="G3027" s="39" t="str">
        <f t="shared" si="188"/>
        <v/>
      </c>
      <c r="I3027" s="36"/>
      <c r="J3027" s="39" t="str">
        <f t="shared" si="189"/>
        <v/>
      </c>
      <c r="L3027" s="36"/>
      <c r="M3027" s="39" t="str">
        <f t="shared" si="190"/>
        <v/>
      </c>
      <c r="O3027" s="36"/>
      <c r="P3027" s="39" t="str">
        <f t="shared" si="191"/>
        <v/>
      </c>
    </row>
    <row r="3028" spans="6:16" x14ac:dyDescent="0.25">
      <c r="F3028" s="36"/>
      <c r="G3028" s="39" t="str">
        <f t="shared" si="188"/>
        <v/>
      </c>
      <c r="I3028" s="36"/>
      <c r="J3028" s="39" t="str">
        <f t="shared" si="189"/>
        <v/>
      </c>
      <c r="L3028" s="36"/>
      <c r="M3028" s="39" t="str">
        <f t="shared" si="190"/>
        <v/>
      </c>
      <c r="O3028" s="36"/>
      <c r="P3028" s="39" t="str">
        <f t="shared" si="191"/>
        <v/>
      </c>
    </row>
    <row r="3029" spans="6:16" x14ac:dyDescent="0.25">
      <c r="F3029" s="36"/>
      <c r="G3029" s="39" t="str">
        <f t="shared" si="188"/>
        <v/>
      </c>
      <c r="I3029" s="36"/>
      <c r="J3029" s="39" t="str">
        <f t="shared" si="189"/>
        <v/>
      </c>
      <c r="L3029" s="36"/>
      <c r="M3029" s="39" t="str">
        <f t="shared" si="190"/>
        <v/>
      </c>
      <c r="O3029" s="36"/>
      <c r="P3029" s="39" t="str">
        <f t="shared" si="191"/>
        <v/>
      </c>
    </row>
    <row r="3030" spans="6:16" x14ac:dyDescent="0.25">
      <c r="F3030" s="36"/>
      <c r="G3030" s="39" t="str">
        <f t="shared" si="188"/>
        <v/>
      </c>
      <c r="I3030" s="36"/>
      <c r="J3030" s="39" t="str">
        <f t="shared" si="189"/>
        <v/>
      </c>
      <c r="L3030" s="36"/>
      <c r="M3030" s="39" t="str">
        <f t="shared" si="190"/>
        <v/>
      </c>
      <c r="O3030" s="36"/>
      <c r="P3030" s="39" t="str">
        <f t="shared" si="191"/>
        <v/>
      </c>
    </row>
    <row r="3031" spans="6:16" x14ac:dyDescent="0.25">
      <c r="F3031" s="36"/>
      <c r="G3031" s="39" t="str">
        <f t="shared" si="188"/>
        <v/>
      </c>
      <c r="I3031" s="36"/>
      <c r="J3031" s="39" t="str">
        <f t="shared" si="189"/>
        <v/>
      </c>
      <c r="L3031" s="36"/>
      <c r="M3031" s="39" t="str">
        <f t="shared" si="190"/>
        <v/>
      </c>
      <c r="O3031" s="36"/>
      <c r="P3031" s="39" t="str">
        <f t="shared" si="191"/>
        <v/>
      </c>
    </row>
    <row r="3032" spans="6:16" x14ac:dyDescent="0.25">
      <c r="F3032" s="36"/>
      <c r="G3032" s="39" t="str">
        <f t="shared" si="188"/>
        <v/>
      </c>
      <c r="I3032" s="36"/>
      <c r="J3032" s="39" t="str">
        <f t="shared" si="189"/>
        <v/>
      </c>
      <c r="L3032" s="36"/>
      <c r="M3032" s="39" t="str">
        <f t="shared" si="190"/>
        <v/>
      </c>
      <c r="O3032" s="36"/>
      <c r="P3032" s="39" t="str">
        <f t="shared" si="191"/>
        <v/>
      </c>
    </row>
    <row r="3033" spans="6:16" x14ac:dyDescent="0.25">
      <c r="F3033" s="36"/>
      <c r="G3033" s="39" t="str">
        <f t="shared" si="188"/>
        <v/>
      </c>
      <c r="I3033" s="36"/>
      <c r="J3033" s="39" t="str">
        <f t="shared" si="189"/>
        <v/>
      </c>
      <c r="L3033" s="36"/>
      <c r="M3033" s="39" t="str">
        <f t="shared" si="190"/>
        <v/>
      </c>
      <c r="O3033" s="36"/>
      <c r="P3033" s="39" t="str">
        <f t="shared" si="191"/>
        <v/>
      </c>
    </row>
    <row r="3034" spans="6:16" x14ac:dyDescent="0.25">
      <c r="F3034" s="36"/>
      <c r="G3034" s="39" t="str">
        <f t="shared" si="188"/>
        <v/>
      </c>
      <c r="I3034" s="36"/>
      <c r="J3034" s="39" t="str">
        <f t="shared" si="189"/>
        <v/>
      </c>
      <c r="L3034" s="36"/>
      <c r="M3034" s="39" t="str">
        <f t="shared" si="190"/>
        <v/>
      </c>
      <c r="O3034" s="36"/>
      <c r="P3034" s="39" t="str">
        <f t="shared" si="191"/>
        <v/>
      </c>
    </row>
    <row r="3035" spans="6:16" x14ac:dyDescent="0.25">
      <c r="F3035" s="36"/>
      <c r="G3035" s="39" t="str">
        <f t="shared" si="188"/>
        <v/>
      </c>
      <c r="I3035" s="36"/>
      <c r="J3035" s="39" t="str">
        <f t="shared" si="189"/>
        <v/>
      </c>
      <c r="L3035" s="36"/>
      <c r="M3035" s="39" t="str">
        <f t="shared" si="190"/>
        <v/>
      </c>
      <c r="O3035" s="36"/>
      <c r="P3035" s="39" t="str">
        <f t="shared" si="191"/>
        <v/>
      </c>
    </row>
    <row r="3036" spans="6:16" x14ac:dyDescent="0.25">
      <c r="F3036" s="36"/>
      <c r="G3036" s="39" t="str">
        <f t="shared" si="188"/>
        <v/>
      </c>
      <c r="I3036" s="36"/>
      <c r="J3036" s="39" t="str">
        <f t="shared" si="189"/>
        <v/>
      </c>
      <c r="L3036" s="36"/>
      <c r="M3036" s="39" t="str">
        <f t="shared" si="190"/>
        <v/>
      </c>
      <c r="O3036" s="36"/>
      <c r="P3036" s="39" t="str">
        <f t="shared" si="191"/>
        <v/>
      </c>
    </row>
    <row r="3037" spans="6:16" x14ac:dyDescent="0.25">
      <c r="F3037" s="36"/>
      <c r="G3037" s="39" t="str">
        <f t="shared" si="188"/>
        <v/>
      </c>
      <c r="I3037" s="36"/>
      <c r="J3037" s="39" t="str">
        <f t="shared" si="189"/>
        <v/>
      </c>
      <c r="L3037" s="36"/>
      <c r="M3037" s="39" t="str">
        <f t="shared" si="190"/>
        <v/>
      </c>
      <c r="O3037" s="36"/>
      <c r="P3037" s="39" t="str">
        <f t="shared" si="191"/>
        <v/>
      </c>
    </row>
    <row r="3038" spans="6:16" x14ac:dyDescent="0.25">
      <c r="F3038" s="36"/>
      <c r="G3038" s="39" t="str">
        <f t="shared" si="188"/>
        <v/>
      </c>
      <c r="I3038" s="36"/>
      <c r="J3038" s="39" t="str">
        <f t="shared" si="189"/>
        <v/>
      </c>
      <c r="L3038" s="36"/>
      <c r="M3038" s="39" t="str">
        <f t="shared" si="190"/>
        <v/>
      </c>
      <c r="O3038" s="36"/>
      <c r="P3038" s="39" t="str">
        <f t="shared" si="191"/>
        <v/>
      </c>
    </row>
    <row r="3039" spans="6:16" x14ac:dyDescent="0.25">
      <c r="F3039" s="36"/>
      <c r="G3039" s="39" t="str">
        <f t="shared" si="188"/>
        <v/>
      </c>
      <c r="I3039" s="36"/>
      <c r="J3039" s="39" t="str">
        <f t="shared" si="189"/>
        <v/>
      </c>
      <c r="L3039" s="36"/>
      <c r="M3039" s="39" t="str">
        <f t="shared" si="190"/>
        <v/>
      </c>
      <c r="O3039" s="36"/>
      <c r="P3039" s="39" t="str">
        <f t="shared" si="191"/>
        <v/>
      </c>
    </row>
    <row r="3040" spans="6:16" x14ac:dyDescent="0.25">
      <c r="F3040" s="36"/>
      <c r="G3040" s="39" t="str">
        <f t="shared" si="188"/>
        <v/>
      </c>
      <c r="I3040" s="36"/>
      <c r="J3040" s="39" t="str">
        <f t="shared" si="189"/>
        <v/>
      </c>
      <c r="L3040" s="36"/>
      <c r="M3040" s="39" t="str">
        <f t="shared" si="190"/>
        <v/>
      </c>
      <c r="O3040" s="36"/>
      <c r="P3040" s="39" t="str">
        <f t="shared" si="191"/>
        <v/>
      </c>
    </row>
    <row r="3041" spans="6:16" x14ac:dyDescent="0.25">
      <c r="F3041" s="36"/>
      <c r="G3041" s="39" t="str">
        <f t="shared" si="188"/>
        <v/>
      </c>
      <c r="I3041" s="36"/>
      <c r="J3041" s="39" t="str">
        <f t="shared" si="189"/>
        <v/>
      </c>
      <c r="L3041" s="36"/>
      <c r="M3041" s="39" t="str">
        <f t="shared" si="190"/>
        <v/>
      </c>
      <c r="O3041" s="36"/>
      <c r="P3041" s="39" t="str">
        <f t="shared" si="191"/>
        <v/>
      </c>
    </row>
    <row r="3042" spans="6:16" x14ac:dyDescent="0.25">
      <c r="F3042" s="36"/>
      <c r="G3042" s="39" t="str">
        <f t="shared" si="188"/>
        <v/>
      </c>
      <c r="I3042" s="36"/>
      <c r="J3042" s="39" t="str">
        <f t="shared" si="189"/>
        <v/>
      </c>
      <c r="L3042" s="36"/>
      <c r="M3042" s="39" t="str">
        <f t="shared" si="190"/>
        <v/>
      </c>
      <c r="O3042" s="36"/>
      <c r="P3042" s="39" t="str">
        <f t="shared" si="191"/>
        <v/>
      </c>
    </row>
    <row r="3043" spans="6:16" x14ac:dyDescent="0.25">
      <c r="F3043" s="36"/>
      <c r="G3043" s="39" t="str">
        <f t="shared" si="188"/>
        <v/>
      </c>
      <c r="I3043" s="36"/>
      <c r="J3043" s="39" t="str">
        <f t="shared" si="189"/>
        <v/>
      </c>
      <c r="L3043" s="36"/>
      <c r="M3043" s="39" t="str">
        <f t="shared" si="190"/>
        <v/>
      </c>
      <c r="O3043" s="36"/>
      <c r="P3043" s="39" t="str">
        <f t="shared" si="191"/>
        <v/>
      </c>
    </row>
    <row r="3044" spans="6:16" x14ac:dyDescent="0.25">
      <c r="F3044" s="36"/>
      <c r="G3044" s="39" t="str">
        <f t="shared" si="188"/>
        <v/>
      </c>
      <c r="I3044" s="36"/>
      <c r="J3044" s="39" t="str">
        <f t="shared" si="189"/>
        <v/>
      </c>
      <c r="L3044" s="36"/>
      <c r="M3044" s="39" t="str">
        <f t="shared" si="190"/>
        <v/>
      </c>
      <c r="O3044" s="36"/>
      <c r="P3044" s="39" t="str">
        <f t="shared" si="191"/>
        <v/>
      </c>
    </row>
    <row r="3045" spans="6:16" x14ac:dyDescent="0.25">
      <c r="F3045" s="36"/>
      <c r="G3045" s="39" t="str">
        <f t="shared" si="188"/>
        <v/>
      </c>
      <c r="I3045" s="36"/>
      <c r="J3045" s="39" t="str">
        <f t="shared" si="189"/>
        <v/>
      </c>
      <c r="L3045" s="36"/>
      <c r="M3045" s="39" t="str">
        <f t="shared" si="190"/>
        <v/>
      </c>
      <c r="O3045" s="36"/>
      <c r="P3045" s="39" t="str">
        <f t="shared" si="191"/>
        <v/>
      </c>
    </row>
    <row r="3046" spans="6:16" x14ac:dyDescent="0.25">
      <c r="F3046" s="36"/>
      <c r="G3046" s="39" t="str">
        <f t="shared" si="188"/>
        <v/>
      </c>
      <c r="I3046" s="36"/>
      <c r="J3046" s="39" t="str">
        <f t="shared" si="189"/>
        <v/>
      </c>
      <c r="L3046" s="36"/>
      <c r="M3046" s="39" t="str">
        <f t="shared" si="190"/>
        <v/>
      </c>
      <c r="O3046" s="36"/>
      <c r="P3046" s="39" t="str">
        <f t="shared" si="191"/>
        <v/>
      </c>
    </row>
    <row r="3047" spans="6:16" x14ac:dyDescent="0.25">
      <c r="F3047" s="36"/>
      <c r="G3047" s="39" t="str">
        <f t="shared" si="188"/>
        <v/>
      </c>
      <c r="I3047" s="36"/>
      <c r="J3047" s="39" t="str">
        <f t="shared" si="189"/>
        <v/>
      </c>
      <c r="L3047" s="36"/>
      <c r="M3047" s="39" t="str">
        <f t="shared" si="190"/>
        <v/>
      </c>
      <c r="O3047" s="36"/>
      <c r="P3047" s="39" t="str">
        <f t="shared" si="191"/>
        <v/>
      </c>
    </row>
    <row r="3048" spans="6:16" x14ac:dyDescent="0.25">
      <c r="F3048" s="36"/>
      <c r="G3048" s="39" t="str">
        <f t="shared" si="188"/>
        <v/>
      </c>
      <c r="I3048" s="36"/>
      <c r="J3048" s="39" t="str">
        <f t="shared" si="189"/>
        <v/>
      </c>
      <c r="L3048" s="36"/>
      <c r="M3048" s="39" t="str">
        <f t="shared" si="190"/>
        <v/>
      </c>
      <c r="O3048" s="36"/>
      <c r="P3048" s="39" t="str">
        <f t="shared" si="191"/>
        <v/>
      </c>
    </row>
    <row r="3049" spans="6:16" x14ac:dyDescent="0.25">
      <c r="F3049" s="36"/>
      <c r="G3049" s="39" t="str">
        <f t="shared" si="188"/>
        <v/>
      </c>
      <c r="I3049" s="36"/>
      <c r="J3049" s="39" t="str">
        <f t="shared" si="189"/>
        <v/>
      </c>
      <c r="L3049" s="36"/>
      <c r="M3049" s="39" t="str">
        <f t="shared" si="190"/>
        <v/>
      </c>
      <c r="O3049" s="36"/>
      <c r="P3049" s="39" t="str">
        <f t="shared" si="191"/>
        <v/>
      </c>
    </row>
    <row r="3050" spans="6:16" x14ac:dyDescent="0.25">
      <c r="F3050" s="36"/>
      <c r="G3050" s="39" t="str">
        <f t="shared" si="188"/>
        <v/>
      </c>
      <c r="I3050" s="36"/>
      <c r="J3050" s="39" t="str">
        <f t="shared" si="189"/>
        <v/>
      </c>
      <c r="L3050" s="36"/>
      <c r="M3050" s="39" t="str">
        <f t="shared" si="190"/>
        <v/>
      </c>
      <c r="O3050" s="36"/>
      <c r="P3050" s="39" t="str">
        <f t="shared" si="191"/>
        <v/>
      </c>
    </row>
    <row r="3051" spans="6:16" x14ac:dyDescent="0.25">
      <c r="F3051" s="36"/>
      <c r="G3051" s="39" t="str">
        <f t="shared" si="188"/>
        <v/>
      </c>
      <c r="I3051" s="36"/>
      <c r="J3051" s="39" t="str">
        <f t="shared" si="189"/>
        <v/>
      </c>
      <c r="L3051" s="36"/>
      <c r="M3051" s="39" t="str">
        <f t="shared" si="190"/>
        <v/>
      </c>
      <c r="O3051" s="36"/>
      <c r="P3051" s="39" t="str">
        <f t="shared" si="191"/>
        <v/>
      </c>
    </row>
    <row r="3052" spans="6:16" x14ac:dyDescent="0.25">
      <c r="F3052" s="36"/>
      <c r="G3052" s="39" t="str">
        <f t="shared" si="188"/>
        <v/>
      </c>
      <c r="I3052" s="36"/>
      <c r="J3052" s="39" t="str">
        <f t="shared" si="189"/>
        <v/>
      </c>
      <c r="L3052" s="36"/>
      <c r="M3052" s="39" t="str">
        <f t="shared" si="190"/>
        <v/>
      </c>
      <c r="O3052" s="36"/>
      <c r="P3052" s="39" t="str">
        <f t="shared" si="191"/>
        <v/>
      </c>
    </row>
    <row r="3053" spans="6:16" x14ac:dyDescent="0.25">
      <c r="F3053" s="36"/>
      <c r="G3053" s="39" t="str">
        <f t="shared" si="188"/>
        <v/>
      </c>
      <c r="I3053" s="36"/>
      <c r="J3053" s="39" t="str">
        <f t="shared" si="189"/>
        <v/>
      </c>
      <c r="L3053" s="36"/>
      <c r="M3053" s="39" t="str">
        <f t="shared" si="190"/>
        <v/>
      </c>
      <c r="O3053" s="36"/>
      <c r="P3053" s="39" t="str">
        <f t="shared" si="191"/>
        <v/>
      </c>
    </row>
    <row r="3054" spans="6:16" x14ac:dyDescent="0.25">
      <c r="F3054" s="36"/>
      <c r="G3054" s="39" t="str">
        <f t="shared" si="188"/>
        <v/>
      </c>
      <c r="I3054" s="36"/>
      <c r="J3054" s="39" t="str">
        <f t="shared" si="189"/>
        <v/>
      </c>
      <c r="L3054" s="36"/>
      <c r="M3054" s="39" t="str">
        <f t="shared" si="190"/>
        <v/>
      </c>
      <c r="O3054" s="36"/>
      <c r="P3054" s="39" t="str">
        <f t="shared" si="191"/>
        <v/>
      </c>
    </row>
    <row r="3055" spans="6:16" x14ac:dyDescent="0.25">
      <c r="F3055" s="36"/>
      <c r="G3055" s="39" t="str">
        <f t="shared" si="188"/>
        <v/>
      </c>
      <c r="I3055" s="36"/>
      <c r="J3055" s="39" t="str">
        <f t="shared" si="189"/>
        <v/>
      </c>
      <c r="L3055" s="36"/>
      <c r="M3055" s="39" t="str">
        <f t="shared" si="190"/>
        <v/>
      </c>
      <c r="O3055" s="36"/>
      <c r="P3055" s="39" t="str">
        <f t="shared" si="191"/>
        <v/>
      </c>
    </row>
    <row r="3056" spans="6:16" x14ac:dyDescent="0.25">
      <c r="F3056" s="36"/>
      <c r="G3056" s="39" t="str">
        <f t="shared" si="188"/>
        <v/>
      </c>
      <c r="I3056" s="36"/>
      <c r="J3056" s="39" t="str">
        <f t="shared" si="189"/>
        <v/>
      </c>
      <c r="L3056" s="36"/>
      <c r="M3056" s="39" t="str">
        <f t="shared" si="190"/>
        <v/>
      </c>
      <c r="O3056" s="36"/>
      <c r="P3056" s="39" t="str">
        <f t="shared" si="191"/>
        <v/>
      </c>
    </row>
    <row r="3057" spans="6:16" x14ac:dyDescent="0.25">
      <c r="F3057" s="36"/>
      <c r="G3057" s="39" t="str">
        <f t="shared" si="188"/>
        <v/>
      </c>
      <c r="I3057" s="36"/>
      <c r="J3057" s="39" t="str">
        <f t="shared" si="189"/>
        <v/>
      </c>
      <c r="L3057" s="36"/>
      <c r="M3057" s="39" t="str">
        <f t="shared" si="190"/>
        <v/>
      </c>
      <c r="O3057" s="36"/>
      <c r="P3057" s="39" t="str">
        <f t="shared" si="191"/>
        <v/>
      </c>
    </row>
    <row r="3058" spans="6:16" x14ac:dyDescent="0.25">
      <c r="F3058" s="36"/>
      <c r="G3058" s="39" t="str">
        <f t="shared" si="188"/>
        <v/>
      </c>
      <c r="I3058" s="36"/>
      <c r="J3058" s="39" t="str">
        <f t="shared" si="189"/>
        <v/>
      </c>
      <c r="L3058" s="36"/>
      <c r="M3058" s="39" t="str">
        <f t="shared" si="190"/>
        <v/>
      </c>
      <c r="O3058" s="36"/>
      <c r="P3058" s="39" t="str">
        <f t="shared" si="191"/>
        <v/>
      </c>
    </row>
    <row r="3059" spans="6:16" x14ac:dyDescent="0.25">
      <c r="F3059" s="36"/>
      <c r="G3059" s="39" t="str">
        <f t="shared" si="188"/>
        <v/>
      </c>
      <c r="I3059" s="36"/>
      <c r="J3059" s="39" t="str">
        <f t="shared" si="189"/>
        <v/>
      </c>
      <c r="L3059" s="36"/>
      <c r="M3059" s="39" t="str">
        <f t="shared" si="190"/>
        <v/>
      </c>
      <c r="O3059" s="36"/>
      <c r="P3059" s="39" t="str">
        <f t="shared" si="191"/>
        <v/>
      </c>
    </row>
    <row r="3060" spans="6:16" x14ac:dyDescent="0.25">
      <c r="F3060" s="36"/>
      <c r="G3060" s="39" t="str">
        <f t="shared" si="188"/>
        <v/>
      </c>
      <c r="I3060" s="36"/>
      <c r="J3060" s="39" t="str">
        <f t="shared" si="189"/>
        <v/>
      </c>
      <c r="L3060" s="36"/>
      <c r="M3060" s="39" t="str">
        <f t="shared" si="190"/>
        <v/>
      </c>
      <c r="O3060" s="36"/>
      <c r="P3060" s="39" t="str">
        <f t="shared" si="191"/>
        <v/>
      </c>
    </row>
    <row r="3061" spans="6:16" x14ac:dyDescent="0.25">
      <c r="F3061" s="36"/>
      <c r="G3061" s="39" t="str">
        <f t="shared" si="188"/>
        <v/>
      </c>
      <c r="I3061" s="36"/>
      <c r="J3061" s="39" t="str">
        <f t="shared" si="189"/>
        <v/>
      </c>
      <c r="L3061" s="36"/>
      <c r="M3061" s="39" t="str">
        <f t="shared" si="190"/>
        <v/>
      </c>
      <c r="O3061" s="36"/>
      <c r="P3061" s="39" t="str">
        <f t="shared" si="191"/>
        <v/>
      </c>
    </row>
    <row r="3062" spans="6:16" x14ac:dyDescent="0.25">
      <c r="F3062" s="36"/>
      <c r="G3062" s="39" t="str">
        <f t="shared" si="188"/>
        <v/>
      </c>
      <c r="I3062" s="36"/>
      <c r="J3062" s="39" t="str">
        <f t="shared" si="189"/>
        <v/>
      </c>
      <c r="L3062" s="36"/>
      <c r="M3062" s="39" t="str">
        <f t="shared" si="190"/>
        <v/>
      </c>
      <c r="O3062" s="36"/>
      <c r="P3062" s="39" t="str">
        <f t="shared" si="191"/>
        <v/>
      </c>
    </row>
    <row r="3063" spans="6:16" x14ac:dyDescent="0.25">
      <c r="F3063" s="36"/>
      <c r="G3063" s="39" t="str">
        <f t="shared" si="188"/>
        <v/>
      </c>
      <c r="I3063" s="36"/>
      <c r="J3063" s="39" t="str">
        <f t="shared" si="189"/>
        <v/>
      </c>
      <c r="L3063" s="36"/>
      <c r="M3063" s="39" t="str">
        <f t="shared" si="190"/>
        <v/>
      </c>
      <c r="O3063" s="36"/>
      <c r="P3063" s="39" t="str">
        <f t="shared" si="191"/>
        <v/>
      </c>
    </row>
    <row r="3064" spans="6:16" x14ac:dyDescent="0.25">
      <c r="F3064" s="36"/>
      <c r="G3064" s="39" t="str">
        <f t="shared" si="188"/>
        <v/>
      </c>
      <c r="I3064" s="36"/>
      <c r="J3064" s="39" t="str">
        <f t="shared" si="189"/>
        <v/>
      </c>
      <c r="L3064" s="36"/>
      <c r="M3064" s="39" t="str">
        <f t="shared" si="190"/>
        <v/>
      </c>
      <c r="O3064" s="36"/>
      <c r="P3064" s="39" t="str">
        <f t="shared" si="191"/>
        <v/>
      </c>
    </row>
    <row r="3065" spans="6:16" x14ac:dyDescent="0.25">
      <c r="F3065" s="36"/>
      <c r="G3065" s="39" t="str">
        <f t="shared" si="188"/>
        <v/>
      </c>
      <c r="I3065" s="36"/>
      <c r="J3065" s="39" t="str">
        <f t="shared" si="189"/>
        <v/>
      </c>
      <c r="L3065" s="36"/>
      <c r="M3065" s="39" t="str">
        <f t="shared" si="190"/>
        <v/>
      </c>
      <c r="O3065" s="36"/>
      <c r="P3065" s="39" t="str">
        <f t="shared" si="191"/>
        <v/>
      </c>
    </row>
    <row r="3066" spans="6:16" x14ac:dyDescent="0.25">
      <c r="F3066" s="36"/>
      <c r="G3066" s="39" t="str">
        <f t="shared" si="188"/>
        <v/>
      </c>
      <c r="I3066" s="36"/>
      <c r="J3066" s="39" t="str">
        <f t="shared" si="189"/>
        <v/>
      </c>
      <c r="L3066" s="36"/>
      <c r="M3066" s="39" t="str">
        <f t="shared" si="190"/>
        <v/>
      </c>
      <c r="O3066" s="36"/>
      <c r="P3066" s="39" t="str">
        <f t="shared" si="191"/>
        <v/>
      </c>
    </row>
    <row r="3067" spans="6:16" x14ac:dyDescent="0.25">
      <c r="F3067" s="36"/>
      <c r="G3067" s="39" t="str">
        <f t="shared" si="188"/>
        <v/>
      </c>
      <c r="I3067" s="36"/>
      <c r="J3067" s="39" t="str">
        <f t="shared" si="189"/>
        <v/>
      </c>
      <c r="L3067" s="36"/>
      <c r="M3067" s="39" t="str">
        <f t="shared" si="190"/>
        <v/>
      </c>
      <c r="O3067" s="36"/>
      <c r="P3067" s="39" t="str">
        <f t="shared" si="191"/>
        <v/>
      </c>
    </row>
    <row r="3068" spans="6:16" x14ac:dyDescent="0.25">
      <c r="F3068" s="36"/>
      <c r="G3068" s="39" t="str">
        <f t="shared" si="188"/>
        <v/>
      </c>
      <c r="I3068" s="36"/>
      <c r="J3068" s="39" t="str">
        <f t="shared" si="189"/>
        <v/>
      </c>
      <c r="L3068" s="36"/>
      <c r="M3068" s="39" t="str">
        <f t="shared" si="190"/>
        <v/>
      </c>
      <c r="O3068" s="36"/>
      <c r="P3068" s="39" t="str">
        <f t="shared" si="191"/>
        <v/>
      </c>
    </row>
    <row r="3069" spans="6:16" x14ac:dyDescent="0.25">
      <c r="F3069" s="36"/>
      <c r="G3069" s="39" t="str">
        <f t="shared" si="188"/>
        <v/>
      </c>
      <c r="I3069" s="36"/>
      <c r="J3069" s="39" t="str">
        <f t="shared" si="189"/>
        <v/>
      </c>
      <c r="L3069" s="36"/>
      <c r="M3069" s="39" t="str">
        <f t="shared" si="190"/>
        <v/>
      </c>
      <c r="O3069" s="36"/>
      <c r="P3069" s="39" t="str">
        <f t="shared" si="191"/>
        <v/>
      </c>
    </row>
    <row r="3070" spans="6:16" x14ac:dyDescent="0.25">
      <c r="F3070" s="36"/>
      <c r="G3070" s="39" t="str">
        <f t="shared" si="188"/>
        <v/>
      </c>
      <c r="I3070" s="36"/>
      <c r="J3070" s="39" t="str">
        <f t="shared" si="189"/>
        <v/>
      </c>
      <c r="L3070" s="36"/>
      <c r="M3070" s="39" t="str">
        <f t="shared" si="190"/>
        <v/>
      </c>
      <c r="O3070" s="36"/>
      <c r="P3070" s="39" t="str">
        <f t="shared" si="191"/>
        <v/>
      </c>
    </row>
    <row r="3071" spans="6:16" x14ac:dyDescent="0.25">
      <c r="F3071" s="36"/>
      <c r="G3071" s="39" t="str">
        <f t="shared" si="188"/>
        <v/>
      </c>
      <c r="I3071" s="36"/>
      <c r="J3071" s="39" t="str">
        <f t="shared" si="189"/>
        <v/>
      </c>
      <c r="L3071" s="36"/>
      <c r="M3071" s="39" t="str">
        <f t="shared" si="190"/>
        <v/>
      </c>
      <c r="O3071" s="36"/>
      <c r="P3071" s="39" t="str">
        <f t="shared" si="191"/>
        <v/>
      </c>
    </row>
    <row r="3072" spans="6:16" x14ac:dyDescent="0.25">
      <c r="F3072" s="36"/>
      <c r="G3072" s="39" t="str">
        <f t="shared" si="188"/>
        <v/>
      </c>
      <c r="I3072" s="36"/>
      <c r="J3072" s="39" t="str">
        <f t="shared" si="189"/>
        <v/>
      </c>
      <c r="L3072" s="36"/>
      <c r="M3072" s="39" t="str">
        <f t="shared" si="190"/>
        <v/>
      </c>
      <c r="O3072" s="36"/>
      <c r="P3072" s="39" t="str">
        <f t="shared" si="191"/>
        <v/>
      </c>
    </row>
    <row r="3073" spans="6:16" x14ac:dyDescent="0.25">
      <c r="F3073" s="36"/>
      <c r="G3073" s="39" t="str">
        <f t="shared" si="188"/>
        <v/>
      </c>
      <c r="I3073" s="36"/>
      <c r="J3073" s="39" t="str">
        <f t="shared" si="189"/>
        <v/>
      </c>
      <c r="L3073" s="36"/>
      <c r="M3073" s="39" t="str">
        <f t="shared" si="190"/>
        <v/>
      </c>
      <c r="O3073" s="36"/>
      <c r="P3073" s="39" t="str">
        <f t="shared" si="191"/>
        <v/>
      </c>
    </row>
    <row r="3074" spans="6:16" x14ac:dyDescent="0.25">
      <c r="F3074" s="36"/>
      <c r="G3074" s="39" t="str">
        <f t="shared" si="188"/>
        <v/>
      </c>
      <c r="I3074" s="36"/>
      <c r="J3074" s="39" t="str">
        <f t="shared" si="189"/>
        <v/>
      </c>
      <c r="L3074" s="36"/>
      <c r="M3074" s="39" t="str">
        <f t="shared" si="190"/>
        <v/>
      </c>
      <c r="O3074" s="36"/>
      <c r="P3074" s="39" t="str">
        <f t="shared" si="191"/>
        <v/>
      </c>
    </row>
    <row r="3075" spans="6:16" x14ac:dyDescent="0.25">
      <c r="F3075" s="36"/>
      <c r="G3075" s="39" t="str">
        <f t="shared" si="188"/>
        <v/>
      </c>
      <c r="I3075" s="36"/>
      <c r="J3075" s="39" t="str">
        <f t="shared" si="189"/>
        <v/>
      </c>
      <c r="L3075" s="36"/>
      <c r="M3075" s="39" t="str">
        <f t="shared" si="190"/>
        <v/>
      </c>
      <c r="O3075" s="36"/>
      <c r="P3075" s="39" t="str">
        <f t="shared" si="191"/>
        <v/>
      </c>
    </row>
    <row r="3076" spans="6:16" x14ac:dyDescent="0.25">
      <c r="F3076" s="36"/>
      <c r="G3076" s="39" t="str">
        <f t="shared" si="188"/>
        <v/>
      </c>
      <c r="I3076" s="36"/>
      <c r="J3076" s="39" t="str">
        <f t="shared" si="189"/>
        <v/>
      </c>
      <c r="L3076" s="36"/>
      <c r="M3076" s="39" t="str">
        <f t="shared" si="190"/>
        <v/>
      </c>
      <c r="O3076" s="36"/>
      <c r="P3076" s="39" t="str">
        <f t="shared" si="191"/>
        <v/>
      </c>
    </row>
    <row r="3077" spans="6:16" x14ac:dyDescent="0.25">
      <c r="F3077" s="36"/>
      <c r="G3077" s="39" t="str">
        <f t="shared" si="188"/>
        <v/>
      </c>
      <c r="I3077" s="36"/>
      <c r="J3077" s="39" t="str">
        <f t="shared" si="189"/>
        <v/>
      </c>
      <c r="L3077" s="36"/>
      <c r="M3077" s="39" t="str">
        <f t="shared" si="190"/>
        <v/>
      </c>
      <c r="O3077" s="36"/>
      <c r="P3077" s="39" t="str">
        <f t="shared" si="191"/>
        <v/>
      </c>
    </row>
    <row r="3078" spans="6:16" x14ac:dyDescent="0.25">
      <c r="F3078" s="36"/>
      <c r="G3078" s="39" t="str">
        <f t="shared" si="188"/>
        <v/>
      </c>
      <c r="I3078" s="36"/>
      <c r="J3078" s="39" t="str">
        <f t="shared" si="189"/>
        <v/>
      </c>
      <c r="L3078" s="36"/>
      <c r="M3078" s="39" t="str">
        <f t="shared" si="190"/>
        <v/>
      </c>
      <c r="O3078" s="36"/>
      <c r="P3078" s="39" t="str">
        <f t="shared" si="191"/>
        <v/>
      </c>
    </row>
    <row r="3079" spans="6:16" x14ac:dyDescent="0.25">
      <c r="F3079" s="36"/>
      <c r="G3079" s="39" t="str">
        <f t="shared" si="188"/>
        <v/>
      </c>
      <c r="I3079" s="36"/>
      <c r="J3079" s="39" t="str">
        <f t="shared" si="189"/>
        <v/>
      </c>
      <c r="L3079" s="36"/>
      <c r="M3079" s="39" t="str">
        <f t="shared" si="190"/>
        <v/>
      </c>
      <c r="O3079" s="36"/>
      <c r="P3079" s="39" t="str">
        <f t="shared" si="191"/>
        <v/>
      </c>
    </row>
    <row r="3080" spans="6:16" x14ac:dyDescent="0.25">
      <c r="F3080" s="36"/>
      <c r="G3080" s="39" t="str">
        <f t="shared" si="188"/>
        <v/>
      </c>
      <c r="I3080" s="36"/>
      <c r="J3080" s="39" t="str">
        <f t="shared" si="189"/>
        <v/>
      </c>
      <c r="L3080" s="36"/>
      <c r="M3080" s="39" t="str">
        <f t="shared" si="190"/>
        <v/>
      </c>
      <c r="O3080" s="36"/>
      <c r="P3080" s="39" t="str">
        <f t="shared" si="191"/>
        <v/>
      </c>
    </row>
    <row r="3081" spans="6:16" x14ac:dyDescent="0.25">
      <c r="F3081" s="36"/>
      <c r="G3081" s="39" t="str">
        <f t="shared" si="188"/>
        <v/>
      </c>
      <c r="I3081" s="36"/>
      <c r="J3081" s="39" t="str">
        <f t="shared" si="189"/>
        <v/>
      </c>
      <c r="L3081" s="36"/>
      <c r="M3081" s="39" t="str">
        <f t="shared" si="190"/>
        <v/>
      </c>
      <c r="O3081" s="36"/>
      <c r="P3081" s="39" t="str">
        <f t="shared" si="191"/>
        <v/>
      </c>
    </row>
    <row r="3082" spans="6:16" x14ac:dyDescent="0.25">
      <c r="F3082" s="36"/>
      <c r="G3082" s="39" t="str">
        <f t="shared" si="188"/>
        <v/>
      </c>
      <c r="I3082" s="36"/>
      <c r="J3082" s="39" t="str">
        <f t="shared" si="189"/>
        <v/>
      </c>
      <c r="L3082" s="36"/>
      <c r="M3082" s="39" t="str">
        <f t="shared" si="190"/>
        <v/>
      </c>
      <c r="O3082" s="36"/>
      <c r="P3082" s="39" t="str">
        <f t="shared" si="191"/>
        <v/>
      </c>
    </row>
    <row r="3083" spans="6:16" x14ac:dyDescent="0.25">
      <c r="F3083" s="36"/>
      <c r="G3083" s="39" t="str">
        <f t="shared" si="188"/>
        <v/>
      </c>
      <c r="I3083" s="36"/>
      <c r="J3083" s="39" t="str">
        <f t="shared" si="189"/>
        <v/>
      </c>
      <c r="L3083" s="36"/>
      <c r="M3083" s="39" t="str">
        <f t="shared" si="190"/>
        <v/>
      </c>
      <c r="O3083" s="36"/>
      <c r="P3083" s="39" t="str">
        <f t="shared" si="191"/>
        <v/>
      </c>
    </row>
    <row r="3084" spans="6:16" x14ac:dyDescent="0.25">
      <c r="F3084" s="36"/>
      <c r="G3084" s="39" t="str">
        <f t="shared" si="188"/>
        <v/>
      </c>
      <c r="I3084" s="36"/>
      <c r="J3084" s="39" t="str">
        <f t="shared" si="189"/>
        <v/>
      </c>
      <c r="L3084" s="36"/>
      <c r="M3084" s="39" t="str">
        <f t="shared" si="190"/>
        <v/>
      </c>
      <c r="O3084" s="36"/>
      <c r="P3084" s="39" t="str">
        <f t="shared" si="191"/>
        <v/>
      </c>
    </row>
    <row r="3085" spans="6:16" x14ac:dyDescent="0.25">
      <c r="F3085" s="36"/>
      <c r="G3085" s="39" t="str">
        <f t="shared" si="188"/>
        <v/>
      </c>
      <c r="I3085" s="36"/>
      <c r="J3085" s="39" t="str">
        <f t="shared" si="189"/>
        <v/>
      </c>
      <c r="L3085" s="36"/>
      <c r="M3085" s="39" t="str">
        <f t="shared" si="190"/>
        <v/>
      </c>
      <c r="O3085" s="36"/>
      <c r="P3085" s="39" t="str">
        <f t="shared" si="191"/>
        <v/>
      </c>
    </row>
    <row r="3086" spans="6:16" x14ac:dyDescent="0.25">
      <c r="F3086" s="36"/>
      <c r="G3086" s="39" t="str">
        <f t="shared" si="188"/>
        <v/>
      </c>
      <c r="I3086" s="36"/>
      <c r="J3086" s="39" t="str">
        <f t="shared" si="189"/>
        <v/>
      </c>
      <c r="L3086" s="36"/>
      <c r="M3086" s="39" t="str">
        <f t="shared" si="190"/>
        <v/>
      </c>
      <c r="O3086" s="36"/>
      <c r="P3086" s="39" t="str">
        <f t="shared" si="191"/>
        <v/>
      </c>
    </row>
    <row r="3087" spans="6:16" x14ac:dyDescent="0.25">
      <c r="F3087" s="36"/>
      <c r="G3087" s="39" t="str">
        <f t="shared" ref="G3087:G3150" si="192">IF(F3087="","",F3087*0.04)</f>
        <v/>
      </c>
      <c r="I3087" s="36"/>
      <c r="J3087" s="39" t="str">
        <f t="shared" ref="J3087:J3150" si="193">IF(I3087="","",I3087*0.04)</f>
        <v/>
      </c>
      <c r="L3087" s="36"/>
      <c r="M3087" s="39" t="str">
        <f t="shared" ref="M3087:M3150" si="194">IF(L3087="","",L3087*0.04)</f>
        <v/>
      </c>
      <c r="O3087" s="36"/>
      <c r="P3087" s="39" t="str">
        <f t="shared" ref="P3087:P3150" si="195">IF(O3087="","",O3087*0.04)</f>
        <v/>
      </c>
    </row>
    <row r="3088" spans="6:16" x14ac:dyDescent="0.25">
      <c r="F3088" s="36"/>
      <c r="G3088" s="39" t="str">
        <f t="shared" si="192"/>
        <v/>
      </c>
      <c r="I3088" s="36"/>
      <c r="J3088" s="39" t="str">
        <f t="shared" si="193"/>
        <v/>
      </c>
      <c r="L3088" s="36"/>
      <c r="M3088" s="39" t="str">
        <f t="shared" si="194"/>
        <v/>
      </c>
      <c r="O3088" s="36"/>
      <c r="P3088" s="39" t="str">
        <f t="shared" si="195"/>
        <v/>
      </c>
    </row>
    <row r="3089" spans="6:16" x14ac:dyDescent="0.25">
      <c r="F3089" s="36"/>
      <c r="G3089" s="39" t="str">
        <f t="shared" si="192"/>
        <v/>
      </c>
      <c r="I3089" s="36"/>
      <c r="J3089" s="39" t="str">
        <f t="shared" si="193"/>
        <v/>
      </c>
      <c r="L3089" s="36"/>
      <c r="M3089" s="39" t="str">
        <f t="shared" si="194"/>
        <v/>
      </c>
      <c r="O3089" s="36"/>
      <c r="P3089" s="39" t="str">
        <f t="shared" si="195"/>
        <v/>
      </c>
    </row>
    <row r="3090" spans="6:16" x14ac:dyDescent="0.25">
      <c r="F3090" s="36"/>
      <c r="G3090" s="39" t="str">
        <f t="shared" si="192"/>
        <v/>
      </c>
      <c r="I3090" s="36"/>
      <c r="J3090" s="39" t="str">
        <f t="shared" si="193"/>
        <v/>
      </c>
      <c r="L3090" s="36"/>
      <c r="M3090" s="39" t="str">
        <f t="shared" si="194"/>
        <v/>
      </c>
      <c r="O3090" s="36"/>
      <c r="P3090" s="39" t="str">
        <f t="shared" si="195"/>
        <v/>
      </c>
    </row>
    <row r="3091" spans="6:16" x14ac:dyDescent="0.25">
      <c r="F3091" s="36"/>
      <c r="G3091" s="39" t="str">
        <f t="shared" si="192"/>
        <v/>
      </c>
      <c r="I3091" s="36"/>
      <c r="J3091" s="39" t="str">
        <f t="shared" si="193"/>
        <v/>
      </c>
      <c r="L3091" s="36"/>
      <c r="M3091" s="39" t="str">
        <f t="shared" si="194"/>
        <v/>
      </c>
      <c r="O3091" s="36"/>
      <c r="P3091" s="39" t="str">
        <f t="shared" si="195"/>
        <v/>
      </c>
    </row>
    <row r="3092" spans="6:16" x14ac:dyDescent="0.25">
      <c r="F3092" s="36"/>
      <c r="G3092" s="39" t="str">
        <f t="shared" si="192"/>
        <v/>
      </c>
      <c r="I3092" s="36"/>
      <c r="J3092" s="39" t="str">
        <f t="shared" si="193"/>
        <v/>
      </c>
      <c r="L3092" s="36"/>
      <c r="M3092" s="39" t="str">
        <f t="shared" si="194"/>
        <v/>
      </c>
      <c r="O3092" s="36"/>
      <c r="P3092" s="39" t="str">
        <f t="shared" si="195"/>
        <v/>
      </c>
    </row>
    <row r="3093" spans="6:16" x14ac:dyDescent="0.25">
      <c r="F3093" s="36"/>
      <c r="G3093" s="39" t="str">
        <f t="shared" si="192"/>
        <v/>
      </c>
      <c r="I3093" s="36"/>
      <c r="J3093" s="39" t="str">
        <f t="shared" si="193"/>
        <v/>
      </c>
      <c r="L3093" s="36"/>
      <c r="M3093" s="39" t="str">
        <f t="shared" si="194"/>
        <v/>
      </c>
      <c r="O3093" s="36"/>
      <c r="P3093" s="39" t="str">
        <f t="shared" si="195"/>
        <v/>
      </c>
    </row>
    <row r="3094" spans="6:16" x14ac:dyDescent="0.25">
      <c r="F3094" s="36"/>
      <c r="G3094" s="39" t="str">
        <f t="shared" si="192"/>
        <v/>
      </c>
      <c r="I3094" s="36"/>
      <c r="J3094" s="39" t="str">
        <f t="shared" si="193"/>
        <v/>
      </c>
      <c r="L3094" s="36"/>
      <c r="M3094" s="39" t="str">
        <f t="shared" si="194"/>
        <v/>
      </c>
      <c r="O3094" s="36"/>
      <c r="P3094" s="39" t="str">
        <f t="shared" si="195"/>
        <v/>
      </c>
    </row>
    <row r="3095" spans="6:16" x14ac:dyDescent="0.25">
      <c r="F3095" s="36"/>
      <c r="G3095" s="39" t="str">
        <f t="shared" si="192"/>
        <v/>
      </c>
      <c r="I3095" s="36"/>
      <c r="J3095" s="39" t="str">
        <f t="shared" si="193"/>
        <v/>
      </c>
      <c r="L3095" s="36"/>
      <c r="M3095" s="39" t="str">
        <f t="shared" si="194"/>
        <v/>
      </c>
      <c r="O3095" s="36"/>
      <c r="P3095" s="39" t="str">
        <f t="shared" si="195"/>
        <v/>
      </c>
    </row>
    <row r="3096" spans="6:16" x14ac:dyDescent="0.25">
      <c r="F3096" s="36"/>
      <c r="G3096" s="39" t="str">
        <f t="shared" si="192"/>
        <v/>
      </c>
      <c r="I3096" s="36"/>
      <c r="J3096" s="39" t="str">
        <f t="shared" si="193"/>
        <v/>
      </c>
      <c r="L3096" s="36"/>
      <c r="M3096" s="39" t="str">
        <f t="shared" si="194"/>
        <v/>
      </c>
      <c r="O3096" s="36"/>
      <c r="P3096" s="39" t="str">
        <f t="shared" si="195"/>
        <v/>
      </c>
    </row>
    <row r="3097" spans="6:16" x14ac:dyDescent="0.25">
      <c r="F3097" s="36"/>
      <c r="G3097" s="39" t="str">
        <f t="shared" si="192"/>
        <v/>
      </c>
      <c r="I3097" s="36"/>
      <c r="J3097" s="39" t="str">
        <f t="shared" si="193"/>
        <v/>
      </c>
      <c r="L3097" s="36"/>
      <c r="M3097" s="39" t="str">
        <f t="shared" si="194"/>
        <v/>
      </c>
      <c r="O3097" s="36"/>
      <c r="P3097" s="39" t="str">
        <f t="shared" si="195"/>
        <v/>
      </c>
    </row>
    <row r="3098" spans="6:16" x14ac:dyDescent="0.25">
      <c r="F3098" s="36"/>
      <c r="G3098" s="39" t="str">
        <f t="shared" si="192"/>
        <v/>
      </c>
      <c r="I3098" s="36"/>
      <c r="J3098" s="39" t="str">
        <f t="shared" si="193"/>
        <v/>
      </c>
      <c r="L3098" s="36"/>
      <c r="M3098" s="39" t="str">
        <f t="shared" si="194"/>
        <v/>
      </c>
      <c r="O3098" s="36"/>
      <c r="P3098" s="39" t="str">
        <f t="shared" si="195"/>
        <v/>
      </c>
    </row>
    <row r="3099" spans="6:16" x14ac:dyDescent="0.25">
      <c r="F3099" s="36"/>
      <c r="G3099" s="39" t="str">
        <f t="shared" si="192"/>
        <v/>
      </c>
      <c r="I3099" s="36"/>
      <c r="J3099" s="39" t="str">
        <f t="shared" si="193"/>
        <v/>
      </c>
      <c r="L3099" s="36"/>
      <c r="M3099" s="39" t="str">
        <f t="shared" si="194"/>
        <v/>
      </c>
      <c r="O3099" s="36"/>
      <c r="P3099" s="39" t="str">
        <f t="shared" si="195"/>
        <v/>
      </c>
    </row>
    <row r="3100" spans="6:16" x14ac:dyDescent="0.25">
      <c r="F3100" s="36"/>
      <c r="G3100" s="39" t="str">
        <f t="shared" si="192"/>
        <v/>
      </c>
      <c r="I3100" s="36"/>
      <c r="J3100" s="39" t="str">
        <f t="shared" si="193"/>
        <v/>
      </c>
      <c r="L3100" s="36"/>
      <c r="M3100" s="39" t="str">
        <f t="shared" si="194"/>
        <v/>
      </c>
      <c r="O3100" s="36"/>
      <c r="P3100" s="39" t="str">
        <f t="shared" si="195"/>
        <v/>
      </c>
    </row>
    <row r="3101" spans="6:16" x14ac:dyDescent="0.25">
      <c r="F3101" s="36"/>
      <c r="G3101" s="39" t="str">
        <f t="shared" si="192"/>
        <v/>
      </c>
      <c r="I3101" s="36"/>
      <c r="J3101" s="39" t="str">
        <f t="shared" si="193"/>
        <v/>
      </c>
      <c r="L3101" s="36"/>
      <c r="M3101" s="39" t="str">
        <f t="shared" si="194"/>
        <v/>
      </c>
      <c r="O3101" s="36"/>
      <c r="P3101" s="39" t="str">
        <f t="shared" si="195"/>
        <v/>
      </c>
    </row>
    <row r="3102" spans="6:16" x14ac:dyDescent="0.25">
      <c r="F3102" s="36"/>
      <c r="G3102" s="39" t="str">
        <f t="shared" si="192"/>
        <v/>
      </c>
      <c r="I3102" s="36"/>
      <c r="J3102" s="39" t="str">
        <f t="shared" si="193"/>
        <v/>
      </c>
      <c r="L3102" s="36"/>
      <c r="M3102" s="39" t="str">
        <f t="shared" si="194"/>
        <v/>
      </c>
      <c r="O3102" s="36"/>
      <c r="P3102" s="39" t="str">
        <f t="shared" si="195"/>
        <v/>
      </c>
    </row>
    <row r="3103" spans="6:16" x14ac:dyDescent="0.25">
      <c r="F3103" s="36"/>
      <c r="G3103" s="39" t="str">
        <f t="shared" si="192"/>
        <v/>
      </c>
      <c r="I3103" s="36"/>
      <c r="J3103" s="39" t="str">
        <f t="shared" si="193"/>
        <v/>
      </c>
      <c r="L3103" s="36"/>
      <c r="M3103" s="39" t="str">
        <f t="shared" si="194"/>
        <v/>
      </c>
      <c r="O3103" s="36"/>
      <c r="P3103" s="39" t="str">
        <f t="shared" si="195"/>
        <v/>
      </c>
    </row>
    <row r="3104" spans="6:16" x14ac:dyDescent="0.25">
      <c r="F3104" s="36"/>
      <c r="G3104" s="39" t="str">
        <f t="shared" si="192"/>
        <v/>
      </c>
      <c r="I3104" s="36"/>
      <c r="J3104" s="39" t="str">
        <f t="shared" si="193"/>
        <v/>
      </c>
      <c r="L3104" s="36"/>
      <c r="M3104" s="39" t="str">
        <f t="shared" si="194"/>
        <v/>
      </c>
      <c r="O3104" s="36"/>
      <c r="P3104" s="39" t="str">
        <f t="shared" si="195"/>
        <v/>
      </c>
    </row>
    <row r="3105" spans="6:16" x14ac:dyDescent="0.25">
      <c r="F3105" s="36"/>
      <c r="G3105" s="39" t="str">
        <f t="shared" si="192"/>
        <v/>
      </c>
      <c r="I3105" s="36"/>
      <c r="J3105" s="39" t="str">
        <f t="shared" si="193"/>
        <v/>
      </c>
      <c r="L3105" s="36"/>
      <c r="M3105" s="39" t="str">
        <f t="shared" si="194"/>
        <v/>
      </c>
      <c r="O3105" s="36"/>
      <c r="P3105" s="39" t="str">
        <f t="shared" si="195"/>
        <v/>
      </c>
    </row>
    <row r="3106" spans="6:16" x14ac:dyDescent="0.25">
      <c r="F3106" s="36"/>
      <c r="G3106" s="39" t="str">
        <f t="shared" si="192"/>
        <v/>
      </c>
      <c r="I3106" s="36"/>
      <c r="J3106" s="39" t="str">
        <f t="shared" si="193"/>
        <v/>
      </c>
      <c r="L3106" s="36"/>
      <c r="M3106" s="39" t="str">
        <f t="shared" si="194"/>
        <v/>
      </c>
      <c r="O3106" s="36"/>
      <c r="P3106" s="39" t="str">
        <f t="shared" si="195"/>
        <v/>
      </c>
    </row>
    <row r="3107" spans="6:16" x14ac:dyDescent="0.25">
      <c r="F3107" s="36"/>
      <c r="G3107" s="39" t="str">
        <f t="shared" si="192"/>
        <v/>
      </c>
      <c r="I3107" s="36"/>
      <c r="J3107" s="39" t="str">
        <f t="shared" si="193"/>
        <v/>
      </c>
      <c r="L3107" s="36"/>
      <c r="M3107" s="39" t="str">
        <f t="shared" si="194"/>
        <v/>
      </c>
      <c r="O3107" s="36"/>
      <c r="P3107" s="39" t="str">
        <f t="shared" si="195"/>
        <v/>
      </c>
    </row>
    <row r="3108" spans="6:16" x14ac:dyDescent="0.25">
      <c r="F3108" s="36"/>
      <c r="G3108" s="39" t="str">
        <f t="shared" si="192"/>
        <v/>
      </c>
      <c r="I3108" s="36"/>
      <c r="J3108" s="39" t="str">
        <f t="shared" si="193"/>
        <v/>
      </c>
      <c r="L3108" s="36"/>
      <c r="M3108" s="39" t="str">
        <f t="shared" si="194"/>
        <v/>
      </c>
      <c r="O3108" s="36"/>
      <c r="P3108" s="39" t="str">
        <f t="shared" si="195"/>
        <v/>
      </c>
    </row>
    <row r="3109" spans="6:16" x14ac:dyDescent="0.25">
      <c r="F3109" s="36"/>
      <c r="G3109" s="39" t="str">
        <f t="shared" si="192"/>
        <v/>
      </c>
      <c r="I3109" s="36"/>
      <c r="J3109" s="39" t="str">
        <f t="shared" si="193"/>
        <v/>
      </c>
      <c r="L3109" s="36"/>
      <c r="M3109" s="39" t="str">
        <f t="shared" si="194"/>
        <v/>
      </c>
      <c r="O3109" s="36"/>
      <c r="P3109" s="39" t="str">
        <f t="shared" si="195"/>
        <v/>
      </c>
    </row>
    <row r="3110" spans="6:16" x14ac:dyDescent="0.25">
      <c r="F3110" s="36"/>
      <c r="G3110" s="39" t="str">
        <f t="shared" si="192"/>
        <v/>
      </c>
      <c r="I3110" s="36"/>
      <c r="J3110" s="39" t="str">
        <f t="shared" si="193"/>
        <v/>
      </c>
      <c r="L3110" s="36"/>
      <c r="M3110" s="39" t="str">
        <f t="shared" si="194"/>
        <v/>
      </c>
      <c r="O3110" s="36"/>
      <c r="P3110" s="39" t="str">
        <f t="shared" si="195"/>
        <v/>
      </c>
    </row>
    <row r="3111" spans="6:16" x14ac:dyDescent="0.25">
      <c r="F3111" s="36"/>
      <c r="G3111" s="39" t="str">
        <f t="shared" si="192"/>
        <v/>
      </c>
      <c r="I3111" s="36"/>
      <c r="J3111" s="39" t="str">
        <f t="shared" si="193"/>
        <v/>
      </c>
      <c r="L3111" s="36"/>
      <c r="M3111" s="39" t="str">
        <f t="shared" si="194"/>
        <v/>
      </c>
      <c r="O3111" s="36"/>
      <c r="P3111" s="39" t="str">
        <f t="shared" si="195"/>
        <v/>
      </c>
    </row>
    <row r="3112" spans="6:16" x14ac:dyDescent="0.25">
      <c r="F3112" s="36"/>
      <c r="G3112" s="39" t="str">
        <f t="shared" si="192"/>
        <v/>
      </c>
      <c r="I3112" s="36"/>
      <c r="J3112" s="39" t="str">
        <f t="shared" si="193"/>
        <v/>
      </c>
      <c r="L3112" s="36"/>
      <c r="M3112" s="39" t="str">
        <f t="shared" si="194"/>
        <v/>
      </c>
      <c r="O3112" s="36"/>
      <c r="P3112" s="39" t="str">
        <f t="shared" si="195"/>
        <v/>
      </c>
    </row>
    <row r="3113" spans="6:16" x14ac:dyDescent="0.25">
      <c r="F3113" s="36"/>
      <c r="G3113" s="39" t="str">
        <f t="shared" si="192"/>
        <v/>
      </c>
      <c r="I3113" s="36"/>
      <c r="J3113" s="39" t="str">
        <f t="shared" si="193"/>
        <v/>
      </c>
      <c r="L3113" s="36"/>
      <c r="M3113" s="39" t="str">
        <f t="shared" si="194"/>
        <v/>
      </c>
      <c r="O3113" s="36"/>
      <c r="P3113" s="39" t="str">
        <f t="shared" si="195"/>
        <v/>
      </c>
    </row>
    <row r="3114" spans="6:16" x14ac:dyDescent="0.25">
      <c r="F3114" s="36"/>
      <c r="G3114" s="39" t="str">
        <f t="shared" si="192"/>
        <v/>
      </c>
      <c r="I3114" s="36"/>
      <c r="J3114" s="39" t="str">
        <f t="shared" si="193"/>
        <v/>
      </c>
      <c r="L3114" s="36"/>
      <c r="M3114" s="39" t="str">
        <f t="shared" si="194"/>
        <v/>
      </c>
      <c r="O3114" s="36"/>
      <c r="P3114" s="39" t="str">
        <f t="shared" si="195"/>
        <v/>
      </c>
    </row>
    <row r="3115" spans="6:16" x14ac:dyDescent="0.25">
      <c r="F3115" s="36"/>
      <c r="G3115" s="39" t="str">
        <f t="shared" si="192"/>
        <v/>
      </c>
      <c r="I3115" s="36"/>
      <c r="J3115" s="39" t="str">
        <f t="shared" si="193"/>
        <v/>
      </c>
      <c r="L3115" s="36"/>
      <c r="M3115" s="39" t="str">
        <f t="shared" si="194"/>
        <v/>
      </c>
      <c r="O3115" s="36"/>
      <c r="P3115" s="39" t="str">
        <f t="shared" si="195"/>
        <v/>
      </c>
    </row>
    <row r="3116" spans="6:16" x14ac:dyDescent="0.25">
      <c r="F3116" s="36"/>
      <c r="G3116" s="39" t="str">
        <f t="shared" si="192"/>
        <v/>
      </c>
      <c r="I3116" s="36"/>
      <c r="J3116" s="39" t="str">
        <f t="shared" si="193"/>
        <v/>
      </c>
      <c r="L3116" s="36"/>
      <c r="M3116" s="39" t="str">
        <f t="shared" si="194"/>
        <v/>
      </c>
      <c r="O3116" s="36"/>
      <c r="P3116" s="39" t="str">
        <f t="shared" si="195"/>
        <v/>
      </c>
    </row>
    <row r="3117" spans="6:16" x14ac:dyDescent="0.25">
      <c r="F3117" s="36"/>
      <c r="G3117" s="39" t="str">
        <f t="shared" si="192"/>
        <v/>
      </c>
      <c r="I3117" s="36"/>
      <c r="J3117" s="39" t="str">
        <f t="shared" si="193"/>
        <v/>
      </c>
      <c r="L3117" s="36"/>
      <c r="M3117" s="39" t="str">
        <f t="shared" si="194"/>
        <v/>
      </c>
      <c r="O3117" s="36"/>
      <c r="P3117" s="39" t="str">
        <f t="shared" si="195"/>
        <v/>
      </c>
    </row>
    <row r="3118" spans="6:16" x14ac:dyDescent="0.25">
      <c r="F3118" s="36"/>
      <c r="G3118" s="39" t="str">
        <f t="shared" si="192"/>
        <v/>
      </c>
      <c r="I3118" s="36"/>
      <c r="J3118" s="39" t="str">
        <f t="shared" si="193"/>
        <v/>
      </c>
      <c r="L3118" s="36"/>
      <c r="M3118" s="39" t="str">
        <f t="shared" si="194"/>
        <v/>
      </c>
      <c r="O3118" s="36"/>
      <c r="P3118" s="39" t="str">
        <f t="shared" si="195"/>
        <v/>
      </c>
    </row>
    <row r="3119" spans="6:16" x14ac:dyDescent="0.25">
      <c r="F3119" s="36"/>
      <c r="G3119" s="39" t="str">
        <f t="shared" si="192"/>
        <v/>
      </c>
      <c r="I3119" s="36"/>
      <c r="J3119" s="39" t="str">
        <f t="shared" si="193"/>
        <v/>
      </c>
      <c r="L3119" s="36"/>
      <c r="M3119" s="39" t="str">
        <f t="shared" si="194"/>
        <v/>
      </c>
      <c r="O3119" s="36"/>
      <c r="P3119" s="39" t="str">
        <f t="shared" si="195"/>
        <v/>
      </c>
    </row>
    <row r="3120" spans="6:16" x14ac:dyDescent="0.25">
      <c r="F3120" s="36"/>
      <c r="G3120" s="39" t="str">
        <f t="shared" si="192"/>
        <v/>
      </c>
      <c r="I3120" s="36"/>
      <c r="J3120" s="39" t="str">
        <f t="shared" si="193"/>
        <v/>
      </c>
      <c r="L3120" s="36"/>
      <c r="M3120" s="39" t="str">
        <f t="shared" si="194"/>
        <v/>
      </c>
      <c r="O3120" s="36"/>
      <c r="P3120" s="39" t="str">
        <f t="shared" si="195"/>
        <v/>
      </c>
    </row>
    <row r="3121" spans="6:16" x14ac:dyDescent="0.25">
      <c r="F3121" s="36"/>
      <c r="G3121" s="39" t="str">
        <f t="shared" si="192"/>
        <v/>
      </c>
      <c r="I3121" s="36"/>
      <c r="J3121" s="39" t="str">
        <f t="shared" si="193"/>
        <v/>
      </c>
      <c r="L3121" s="36"/>
      <c r="M3121" s="39" t="str">
        <f t="shared" si="194"/>
        <v/>
      </c>
      <c r="O3121" s="36"/>
      <c r="P3121" s="39" t="str">
        <f t="shared" si="195"/>
        <v/>
      </c>
    </row>
    <row r="3122" spans="6:16" x14ac:dyDescent="0.25">
      <c r="F3122" s="36"/>
      <c r="G3122" s="39" t="str">
        <f t="shared" si="192"/>
        <v/>
      </c>
      <c r="I3122" s="36"/>
      <c r="J3122" s="39" t="str">
        <f t="shared" si="193"/>
        <v/>
      </c>
      <c r="L3122" s="36"/>
      <c r="M3122" s="39" t="str">
        <f t="shared" si="194"/>
        <v/>
      </c>
      <c r="O3122" s="36"/>
      <c r="P3122" s="39" t="str">
        <f t="shared" si="195"/>
        <v/>
      </c>
    </row>
    <row r="3123" spans="6:16" x14ac:dyDescent="0.25">
      <c r="F3123" s="36"/>
      <c r="G3123" s="39" t="str">
        <f t="shared" si="192"/>
        <v/>
      </c>
      <c r="I3123" s="36"/>
      <c r="J3123" s="39" t="str">
        <f t="shared" si="193"/>
        <v/>
      </c>
      <c r="L3123" s="36"/>
      <c r="M3123" s="39" t="str">
        <f t="shared" si="194"/>
        <v/>
      </c>
      <c r="O3123" s="36"/>
      <c r="P3123" s="39" t="str">
        <f t="shared" si="195"/>
        <v/>
      </c>
    </row>
    <row r="3124" spans="6:16" x14ac:dyDescent="0.25">
      <c r="F3124" s="36"/>
      <c r="G3124" s="39" t="str">
        <f t="shared" si="192"/>
        <v/>
      </c>
      <c r="I3124" s="36"/>
      <c r="J3124" s="39" t="str">
        <f t="shared" si="193"/>
        <v/>
      </c>
      <c r="L3124" s="36"/>
      <c r="M3124" s="39" t="str">
        <f t="shared" si="194"/>
        <v/>
      </c>
      <c r="O3124" s="36"/>
      <c r="P3124" s="39" t="str">
        <f t="shared" si="195"/>
        <v/>
      </c>
    </row>
    <row r="3125" spans="6:16" x14ac:dyDescent="0.25">
      <c r="F3125" s="36"/>
      <c r="G3125" s="39" t="str">
        <f t="shared" si="192"/>
        <v/>
      </c>
      <c r="I3125" s="36"/>
      <c r="J3125" s="39" t="str">
        <f t="shared" si="193"/>
        <v/>
      </c>
      <c r="L3125" s="36"/>
      <c r="M3125" s="39" t="str">
        <f t="shared" si="194"/>
        <v/>
      </c>
      <c r="O3125" s="36"/>
      <c r="P3125" s="39" t="str">
        <f t="shared" si="195"/>
        <v/>
      </c>
    </row>
    <row r="3126" spans="6:16" x14ac:dyDescent="0.25">
      <c r="F3126" s="36"/>
      <c r="G3126" s="39" t="str">
        <f t="shared" si="192"/>
        <v/>
      </c>
      <c r="I3126" s="36"/>
      <c r="J3126" s="39" t="str">
        <f t="shared" si="193"/>
        <v/>
      </c>
      <c r="L3126" s="36"/>
      <c r="M3126" s="39" t="str">
        <f t="shared" si="194"/>
        <v/>
      </c>
      <c r="O3126" s="36"/>
      <c r="P3126" s="39" t="str">
        <f t="shared" si="195"/>
        <v/>
      </c>
    </row>
    <row r="3127" spans="6:16" x14ac:dyDescent="0.25">
      <c r="F3127" s="36"/>
      <c r="G3127" s="39" t="str">
        <f t="shared" si="192"/>
        <v/>
      </c>
      <c r="I3127" s="36"/>
      <c r="J3127" s="39" t="str">
        <f t="shared" si="193"/>
        <v/>
      </c>
      <c r="L3127" s="36"/>
      <c r="M3127" s="39" t="str">
        <f t="shared" si="194"/>
        <v/>
      </c>
      <c r="O3127" s="36"/>
      <c r="P3127" s="39" t="str">
        <f t="shared" si="195"/>
        <v/>
      </c>
    </row>
    <row r="3128" spans="6:16" x14ac:dyDescent="0.25">
      <c r="F3128" s="36"/>
      <c r="G3128" s="39" t="str">
        <f t="shared" si="192"/>
        <v/>
      </c>
      <c r="I3128" s="36"/>
      <c r="J3128" s="39" t="str">
        <f t="shared" si="193"/>
        <v/>
      </c>
      <c r="L3128" s="36"/>
      <c r="M3128" s="39" t="str">
        <f t="shared" si="194"/>
        <v/>
      </c>
      <c r="O3128" s="36"/>
      <c r="P3128" s="39" t="str">
        <f t="shared" si="195"/>
        <v/>
      </c>
    </row>
    <row r="3129" spans="6:16" x14ac:dyDescent="0.25">
      <c r="F3129" s="36"/>
      <c r="G3129" s="39" t="str">
        <f t="shared" si="192"/>
        <v/>
      </c>
      <c r="I3129" s="36"/>
      <c r="J3129" s="39" t="str">
        <f t="shared" si="193"/>
        <v/>
      </c>
      <c r="L3129" s="36"/>
      <c r="M3129" s="39" t="str">
        <f t="shared" si="194"/>
        <v/>
      </c>
      <c r="O3129" s="36"/>
      <c r="P3129" s="39" t="str">
        <f t="shared" si="195"/>
        <v/>
      </c>
    </row>
    <row r="3130" spans="6:16" x14ac:dyDescent="0.25">
      <c r="F3130" s="36"/>
      <c r="G3130" s="39" t="str">
        <f t="shared" si="192"/>
        <v/>
      </c>
      <c r="I3130" s="36"/>
      <c r="J3130" s="39" t="str">
        <f t="shared" si="193"/>
        <v/>
      </c>
      <c r="L3130" s="36"/>
      <c r="M3130" s="39" t="str">
        <f t="shared" si="194"/>
        <v/>
      </c>
      <c r="O3130" s="36"/>
      <c r="P3130" s="39" t="str">
        <f t="shared" si="195"/>
        <v/>
      </c>
    </row>
    <row r="3131" spans="6:16" x14ac:dyDescent="0.25">
      <c r="F3131" s="36"/>
      <c r="G3131" s="39" t="str">
        <f t="shared" si="192"/>
        <v/>
      </c>
      <c r="I3131" s="36"/>
      <c r="J3131" s="39" t="str">
        <f t="shared" si="193"/>
        <v/>
      </c>
      <c r="L3131" s="36"/>
      <c r="M3131" s="39" t="str">
        <f t="shared" si="194"/>
        <v/>
      </c>
      <c r="O3131" s="36"/>
      <c r="P3131" s="39" t="str">
        <f t="shared" si="195"/>
        <v/>
      </c>
    </row>
    <row r="3132" spans="6:16" x14ac:dyDescent="0.25">
      <c r="F3132" s="36"/>
      <c r="G3132" s="39" t="str">
        <f t="shared" si="192"/>
        <v/>
      </c>
      <c r="I3132" s="36"/>
      <c r="J3132" s="39" t="str">
        <f t="shared" si="193"/>
        <v/>
      </c>
      <c r="L3132" s="36"/>
      <c r="M3132" s="39" t="str">
        <f t="shared" si="194"/>
        <v/>
      </c>
      <c r="O3132" s="36"/>
      <c r="P3132" s="39" t="str">
        <f t="shared" si="195"/>
        <v/>
      </c>
    </row>
    <row r="3133" spans="6:16" x14ac:dyDescent="0.25">
      <c r="F3133" s="36"/>
      <c r="G3133" s="39" t="str">
        <f t="shared" si="192"/>
        <v/>
      </c>
      <c r="I3133" s="36"/>
      <c r="J3133" s="39" t="str">
        <f t="shared" si="193"/>
        <v/>
      </c>
      <c r="L3133" s="36"/>
      <c r="M3133" s="39" t="str">
        <f t="shared" si="194"/>
        <v/>
      </c>
      <c r="O3133" s="36"/>
      <c r="P3133" s="39" t="str">
        <f t="shared" si="195"/>
        <v/>
      </c>
    </row>
    <row r="3134" spans="6:16" x14ac:dyDescent="0.25">
      <c r="F3134" s="36"/>
      <c r="G3134" s="39" t="str">
        <f t="shared" si="192"/>
        <v/>
      </c>
      <c r="I3134" s="36"/>
      <c r="J3134" s="39" t="str">
        <f t="shared" si="193"/>
        <v/>
      </c>
      <c r="L3134" s="36"/>
      <c r="M3134" s="39" t="str">
        <f t="shared" si="194"/>
        <v/>
      </c>
      <c r="O3134" s="36"/>
      <c r="P3134" s="39" t="str">
        <f t="shared" si="195"/>
        <v/>
      </c>
    </row>
    <row r="3135" spans="6:16" x14ac:dyDescent="0.25">
      <c r="F3135" s="36"/>
      <c r="G3135" s="39" t="str">
        <f t="shared" si="192"/>
        <v/>
      </c>
      <c r="I3135" s="36"/>
      <c r="J3135" s="39" t="str">
        <f t="shared" si="193"/>
        <v/>
      </c>
      <c r="L3135" s="36"/>
      <c r="M3135" s="39" t="str">
        <f t="shared" si="194"/>
        <v/>
      </c>
      <c r="O3135" s="36"/>
      <c r="P3135" s="39" t="str">
        <f t="shared" si="195"/>
        <v/>
      </c>
    </row>
    <row r="3136" spans="6:16" x14ac:dyDescent="0.25">
      <c r="F3136" s="36"/>
      <c r="G3136" s="39" t="str">
        <f t="shared" si="192"/>
        <v/>
      </c>
      <c r="I3136" s="36"/>
      <c r="J3136" s="39" t="str">
        <f t="shared" si="193"/>
        <v/>
      </c>
      <c r="L3136" s="36"/>
      <c r="M3136" s="39" t="str">
        <f t="shared" si="194"/>
        <v/>
      </c>
      <c r="O3136" s="36"/>
      <c r="P3136" s="39" t="str">
        <f t="shared" si="195"/>
        <v/>
      </c>
    </row>
    <row r="3137" spans="6:16" x14ac:dyDescent="0.25">
      <c r="F3137" s="36"/>
      <c r="G3137" s="39" t="str">
        <f t="shared" si="192"/>
        <v/>
      </c>
      <c r="I3137" s="36"/>
      <c r="J3137" s="39" t="str">
        <f t="shared" si="193"/>
        <v/>
      </c>
      <c r="L3137" s="36"/>
      <c r="M3137" s="39" t="str">
        <f t="shared" si="194"/>
        <v/>
      </c>
      <c r="O3137" s="36"/>
      <c r="P3137" s="39" t="str">
        <f t="shared" si="195"/>
        <v/>
      </c>
    </row>
    <row r="3138" spans="6:16" x14ac:dyDescent="0.25">
      <c r="F3138" s="36"/>
      <c r="G3138" s="39" t="str">
        <f t="shared" si="192"/>
        <v/>
      </c>
      <c r="I3138" s="36"/>
      <c r="J3138" s="39" t="str">
        <f t="shared" si="193"/>
        <v/>
      </c>
      <c r="L3138" s="36"/>
      <c r="M3138" s="39" t="str">
        <f t="shared" si="194"/>
        <v/>
      </c>
      <c r="O3138" s="36"/>
      <c r="P3138" s="39" t="str">
        <f t="shared" si="195"/>
        <v/>
      </c>
    </row>
    <row r="3139" spans="6:16" x14ac:dyDescent="0.25">
      <c r="F3139" s="36"/>
      <c r="G3139" s="39" t="str">
        <f t="shared" si="192"/>
        <v/>
      </c>
      <c r="I3139" s="36"/>
      <c r="J3139" s="39" t="str">
        <f t="shared" si="193"/>
        <v/>
      </c>
      <c r="L3139" s="36"/>
      <c r="M3139" s="39" t="str">
        <f t="shared" si="194"/>
        <v/>
      </c>
      <c r="O3139" s="36"/>
      <c r="P3139" s="39" t="str">
        <f t="shared" si="195"/>
        <v/>
      </c>
    </row>
    <row r="3140" spans="6:16" x14ac:dyDescent="0.25">
      <c r="F3140" s="36"/>
      <c r="G3140" s="39" t="str">
        <f t="shared" si="192"/>
        <v/>
      </c>
      <c r="I3140" s="36"/>
      <c r="J3140" s="39" t="str">
        <f t="shared" si="193"/>
        <v/>
      </c>
      <c r="L3140" s="36"/>
      <c r="M3140" s="39" t="str">
        <f t="shared" si="194"/>
        <v/>
      </c>
      <c r="O3140" s="36"/>
      <c r="P3140" s="39" t="str">
        <f t="shared" si="195"/>
        <v/>
      </c>
    </row>
    <row r="3141" spans="6:16" x14ac:dyDescent="0.25">
      <c r="F3141" s="36"/>
      <c r="G3141" s="39" t="str">
        <f t="shared" si="192"/>
        <v/>
      </c>
      <c r="I3141" s="36"/>
      <c r="J3141" s="39" t="str">
        <f t="shared" si="193"/>
        <v/>
      </c>
      <c r="L3141" s="36"/>
      <c r="M3141" s="39" t="str">
        <f t="shared" si="194"/>
        <v/>
      </c>
      <c r="O3141" s="36"/>
      <c r="P3141" s="39" t="str">
        <f t="shared" si="195"/>
        <v/>
      </c>
    </row>
    <row r="3142" spans="6:16" x14ac:dyDescent="0.25">
      <c r="F3142" s="36"/>
      <c r="G3142" s="39" t="str">
        <f t="shared" si="192"/>
        <v/>
      </c>
      <c r="I3142" s="36"/>
      <c r="J3142" s="39" t="str">
        <f t="shared" si="193"/>
        <v/>
      </c>
      <c r="L3142" s="36"/>
      <c r="M3142" s="39" t="str">
        <f t="shared" si="194"/>
        <v/>
      </c>
      <c r="O3142" s="36"/>
      <c r="P3142" s="39" t="str">
        <f t="shared" si="195"/>
        <v/>
      </c>
    </row>
    <row r="3143" spans="6:16" x14ac:dyDescent="0.25">
      <c r="F3143" s="36"/>
      <c r="G3143" s="39" t="str">
        <f t="shared" si="192"/>
        <v/>
      </c>
      <c r="I3143" s="36"/>
      <c r="J3143" s="39" t="str">
        <f t="shared" si="193"/>
        <v/>
      </c>
      <c r="L3143" s="36"/>
      <c r="M3143" s="39" t="str">
        <f t="shared" si="194"/>
        <v/>
      </c>
      <c r="O3143" s="36"/>
      <c r="P3143" s="39" t="str">
        <f t="shared" si="195"/>
        <v/>
      </c>
    </row>
    <row r="3144" spans="6:16" x14ac:dyDescent="0.25">
      <c r="F3144" s="36"/>
      <c r="G3144" s="39" t="str">
        <f t="shared" si="192"/>
        <v/>
      </c>
      <c r="I3144" s="36"/>
      <c r="J3144" s="39" t="str">
        <f t="shared" si="193"/>
        <v/>
      </c>
      <c r="L3144" s="36"/>
      <c r="M3144" s="39" t="str">
        <f t="shared" si="194"/>
        <v/>
      </c>
      <c r="O3144" s="36"/>
      <c r="P3144" s="39" t="str">
        <f t="shared" si="195"/>
        <v/>
      </c>
    </row>
    <row r="3145" spans="6:16" x14ac:dyDescent="0.25">
      <c r="F3145" s="36"/>
      <c r="G3145" s="39" t="str">
        <f t="shared" si="192"/>
        <v/>
      </c>
      <c r="I3145" s="36"/>
      <c r="J3145" s="39" t="str">
        <f t="shared" si="193"/>
        <v/>
      </c>
      <c r="L3145" s="36"/>
      <c r="M3145" s="39" t="str">
        <f t="shared" si="194"/>
        <v/>
      </c>
      <c r="O3145" s="36"/>
      <c r="P3145" s="39" t="str">
        <f t="shared" si="195"/>
        <v/>
      </c>
    </row>
    <row r="3146" spans="6:16" x14ac:dyDescent="0.25">
      <c r="F3146" s="36"/>
      <c r="G3146" s="39" t="str">
        <f t="shared" si="192"/>
        <v/>
      </c>
      <c r="I3146" s="36"/>
      <c r="J3146" s="39" t="str">
        <f t="shared" si="193"/>
        <v/>
      </c>
      <c r="L3146" s="36"/>
      <c r="M3146" s="39" t="str">
        <f t="shared" si="194"/>
        <v/>
      </c>
      <c r="O3146" s="36"/>
      <c r="P3146" s="39" t="str">
        <f t="shared" si="195"/>
        <v/>
      </c>
    </row>
    <row r="3147" spans="6:16" x14ac:dyDescent="0.25">
      <c r="F3147" s="36"/>
      <c r="G3147" s="39" t="str">
        <f t="shared" si="192"/>
        <v/>
      </c>
      <c r="I3147" s="36"/>
      <c r="J3147" s="39" t="str">
        <f t="shared" si="193"/>
        <v/>
      </c>
      <c r="L3147" s="36"/>
      <c r="M3147" s="39" t="str">
        <f t="shared" si="194"/>
        <v/>
      </c>
      <c r="O3147" s="36"/>
      <c r="P3147" s="39" t="str">
        <f t="shared" si="195"/>
        <v/>
      </c>
    </row>
    <row r="3148" spans="6:16" x14ac:dyDescent="0.25">
      <c r="F3148" s="36"/>
      <c r="G3148" s="39" t="str">
        <f t="shared" si="192"/>
        <v/>
      </c>
      <c r="I3148" s="36"/>
      <c r="J3148" s="39" t="str">
        <f t="shared" si="193"/>
        <v/>
      </c>
      <c r="L3148" s="36"/>
      <c r="M3148" s="39" t="str">
        <f t="shared" si="194"/>
        <v/>
      </c>
      <c r="O3148" s="36"/>
      <c r="P3148" s="39" t="str">
        <f t="shared" si="195"/>
        <v/>
      </c>
    </row>
    <row r="3149" spans="6:16" x14ac:dyDescent="0.25">
      <c r="F3149" s="36"/>
      <c r="G3149" s="39" t="str">
        <f t="shared" si="192"/>
        <v/>
      </c>
      <c r="I3149" s="36"/>
      <c r="J3149" s="39" t="str">
        <f t="shared" si="193"/>
        <v/>
      </c>
      <c r="L3149" s="36"/>
      <c r="M3149" s="39" t="str">
        <f t="shared" si="194"/>
        <v/>
      </c>
      <c r="O3149" s="36"/>
      <c r="P3149" s="39" t="str">
        <f t="shared" si="195"/>
        <v/>
      </c>
    </row>
    <row r="3150" spans="6:16" x14ac:dyDescent="0.25">
      <c r="F3150" s="36"/>
      <c r="G3150" s="39" t="str">
        <f t="shared" si="192"/>
        <v/>
      </c>
      <c r="I3150" s="36"/>
      <c r="J3150" s="39" t="str">
        <f t="shared" si="193"/>
        <v/>
      </c>
      <c r="L3150" s="36"/>
      <c r="M3150" s="39" t="str">
        <f t="shared" si="194"/>
        <v/>
      </c>
      <c r="O3150" s="36"/>
      <c r="P3150" s="39" t="str">
        <f t="shared" si="195"/>
        <v/>
      </c>
    </row>
    <row r="3151" spans="6:16" x14ac:dyDescent="0.25">
      <c r="F3151" s="36"/>
      <c r="G3151" s="39" t="str">
        <f t="shared" ref="G3151:G3214" si="196">IF(F3151="","",F3151*0.04)</f>
        <v/>
      </c>
      <c r="I3151" s="36"/>
      <c r="J3151" s="39" t="str">
        <f t="shared" ref="J3151:J3214" si="197">IF(I3151="","",I3151*0.04)</f>
        <v/>
      </c>
      <c r="L3151" s="36"/>
      <c r="M3151" s="39" t="str">
        <f t="shared" ref="M3151:M3214" si="198">IF(L3151="","",L3151*0.04)</f>
        <v/>
      </c>
      <c r="O3151" s="36"/>
      <c r="P3151" s="39" t="str">
        <f t="shared" ref="P3151:P3214" si="199">IF(O3151="","",O3151*0.04)</f>
        <v/>
      </c>
    </row>
    <row r="3152" spans="6:16" x14ac:dyDescent="0.25">
      <c r="F3152" s="36"/>
      <c r="G3152" s="39" t="str">
        <f t="shared" si="196"/>
        <v/>
      </c>
      <c r="I3152" s="36"/>
      <c r="J3152" s="39" t="str">
        <f t="shared" si="197"/>
        <v/>
      </c>
      <c r="L3152" s="36"/>
      <c r="M3152" s="39" t="str">
        <f t="shared" si="198"/>
        <v/>
      </c>
      <c r="O3152" s="36"/>
      <c r="P3152" s="39" t="str">
        <f t="shared" si="199"/>
        <v/>
      </c>
    </row>
    <row r="3153" spans="6:16" x14ac:dyDescent="0.25">
      <c r="F3153" s="36"/>
      <c r="G3153" s="39" t="str">
        <f t="shared" si="196"/>
        <v/>
      </c>
      <c r="I3153" s="36"/>
      <c r="J3153" s="39" t="str">
        <f t="shared" si="197"/>
        <v/>
      </c>
      <c r="L3153" s="36"/>
      <c r="M3153" s="39" t="str">
        <f t="shared" si="198"/>
        <v/>
      </c>
      <c r="O3153" s="36"/>
      <c r="P3153" s="39" t="str">
        <f t="shared" si="199"/>
        <v/>
      </c>
    </row>
    <row r="3154" spans="6:16" x14ac:dyDescent="0.25">
      <c r="F3154" s="36"/>
      <c r="G3154" s="39" t="str">
        <f t="shared" si="196"/>
        <v/>
      </c>
      <c r="I3154" s="36"/>
      <c r="J3154" s="39" t="str">
        <f t="shared" si="197"/>
        <v/>
      </c>
      <c r="L3154" s="36"/>
      <c r="M3154" s="39" t="str">
        <f t="shared" si="198"/>
        <v/>
      </c>
      <c r="O3154" s="36"/>
      <c r="P3154" s="39" t="str">
        <f t="shared" si="199"/>
        <v/>
      </c>
    </row>
    <row r="3155" spans="6:16" x14ac:dyDescent="0.25">
      <c r="F3155" s="36"/>
      <c r="G3155" s="39" t="str">
        <f t="shared" si="196"/>
        <v/>
      </c>
      <c r="I3155" s="36"/>
      <c r="J3155" s="39" t="str">
        <f t="shared" si="197"/>
        <v/>
      </c>
      <c r="L3155" s="36"/>
      <c r="M3155" s="39" t="str">
        <f t="shared" si="198"/>
        <v/>
      </c>
      <c r="O3155" s="36"/>
      <c r="P3155" s="39" t="str">
        <f t="shared" si="199"/>
        <v/>
      </c>
    </row>
    <row r="3156" spans="6:16" x14ac:dyDescent="0.25">
      <c r="F3156" s="36"/>
      <c r="G3156" s="39" t="str">
        <f t="shared" si="196"/>
        <v/>
      </c>
      <c r="I3156" s="36"/>
      <c r="J3156" s="39" t="str">
        <f t="shared" si="197"/>
        <v/>
      </c>
      <c r="L3156" s="36"/>
      <c r="M3156" s="39" t="str">
        <f t="shared" si="198"/>
        <v/>
      </c>
      <c r="O3156" s="36"/>
      <c r="P3156" s="39" t="str">
        <f t="shared" si="199"/>
        <v/>
      </c>
    </row>
    <row r="3157" spans="6:16" x14ac:dyDescent="0.25">
      <c r="F3157" s="36"/>
      <c r="G3157" s="39" t="str">
        <f t="shared" si="196"/>
        <v/>
      </c>
      <c r="I3157" s="36"/>
      <c r="J3157" s="39" t="str">
        <f t="shared" si="197"/>
        <v/>
      </c>
      <c r="L3157" s="36"/>
      <c r="M3157" s="39" t="str">
        <f t="shared" si="198"/>
        <v/>
      </c>
      <c r="O3157" s="36"/>
      <c r="P3157" s="39" t="str">
        <f t="shared" si="199"/>
        <v/>
      </c>
    </row>
    <row r="3158" spans="6:16" x14ac:dyDescent="0.25">
      <c r="F3158" s="36"/>
      <c r="G3158" s="39" t="str">
        <f t="shared" si="196"/>
        <v/>
      </c>
      <c r="I3158" s="36"/>
      <c r="J3158" s="39" t="str">
        <f t="shared" si="197"/>
        <v/>
      </c>
      <c r="L3158" s="36"/>
      <c r="M3158" s="39" t="str">
        <f t="shared" si="198"/>
        <v/>
      </c>
      <c r="O3158" s="36"/>
      <c r="P3158" s="39" t="str">
        <f t="shared" si="199"/>
        <v/>
      </c>
    </row>
    <row r="3159" spans="6:16" x14ac:dyDescent="0.25">
      <c r="F3159" s="36"/>
      <c r="G3159" s="39" t="str">
        <f t="shared" si="196"/>
        <v/>
      </c>
      <c r="I3159" s="36"/>
      <c r="J3159" s="39" t="str">
        <f t="shared" si="197"/>
        <v/>
      </c>
      <c r="L3159" s="36"/>
      <c r="M3159" s="39" t="str">
        <f t="shared" si="198"/>
        <v/>
      </c>
      <c r="O3159" s="36"/>
      <c r="P3159" s="39" t="str">
        <f t="shared" si="199"/>
        <v/>
      </c>
    </row>
    <row r="3160" spans="6:16" x14ac:dyDescent="0.25">
      <c r="F3160" s="36"/>
      <c r="G3160" s="39" t="str">
        <f t="shared" si="196"/>
        <v/>
      </c>
      <c r="I3160" s="36"/>
      <c r="J3160" s="39" t="str">
        <f t="shared" si="197"/>
        <v/>
      </c>
      <c r="L3160" s="36"/>
      <c r="M3160" s="39" t="str">
        <f t="shared" si="198"/>
        <v/>
      </c>
      <c r="O3160" s="36"/>
      <c r="P3160" s="39" t="str">
        <f t="shared" si="199"/>
        <v/>
      </c>
    </row>
    <row r="3161" spans="6:16" x14ac:dyDescent="0.25">
      <c r="F3161" s="36"/>
      <c r="G3161" s="39" t="str">
        <f t="shared" si="196"/>
        <v/>
      </c>
      <c r="I3161" s="36"/>
      <c r="J3161" s="39" t="str">
        <f t="shared" si="197"/>
        <v/>
      </c>
      <c r="L3161" s="36"/>
      <c r="M3161" s="39" t="str">
        <f t="shared" si="198"/>
        <v/>
      </c>
      <c r="O3161" s="36"/>
      <c r="P3161" s="39" t="str">
        <f t="shared" si="199"/>
        <v/>
      </c>
    </row>
    <row r="3162" spans="6:16" x14ac:dyDescent="0.25">
      <c r="F3162" s="36"/>
      <c r="G3162" s="39" t="str">
        <f t="shared" si="196"/>
        <v/>
      </c>
      <c r="I3162" s="36"/>
      <c r="J3162" s="39" t="str">
        <f t="shared" si="197"/>
        <v/>
      </c>
      <c r="L3162" s="36"/>
      <c r="M3162" s="39" t="str">
        <f t="shared" si="198"/>
        <v/>
      </c>
      <c r="O3162" s="36"/>
      <c r="P3162" s="39" t="str">
        <f t="shared" si="199"/>
        <v/>
      </c>
    </row>
    <row r="3163" spans="6:16" x14ac:dyDescent="0.25">
      <c r="F3163" s="36"/>
      <c r="G3163" s="39" t="str">
        <f t="shared" si="196"/>
        <v/>
      </c>
      <c r="I3163" s="36"/>
      <c r="J3163" s="39" t="str">
        <f t="shared" si="197"/>
        <v/>
      </c>
      <c r="L3163" s="36"/>
      <c r="M3163" s="39" t="str">
        <f t="shared" si="198"/>
        <v/>
      </c>
      <c r="O3163" s="36"/>
      <c r="P3163" s="39" t="str">
        <f t="shared" si="199"/>
        <v/>
      </c>
    </row>
    <row r="3164" spans="6:16" x14ac:dyDescent="0.25">
      <c r="F3164" s="36"/>
      <c r="G3164" s="39" t="str">
        <f t="shared" si="196"/>
        <v/>
      </c>
      <c r="I3164" s="36"/>
      <c r="J3164" s="39" t="str">
        <f t="shared" si="197"/>
        <v/>
      </c>
      <c r="L3164" s="36"/>
      <c r="M3164" s="39" t="str">
        <f t="shared" si="198"/>
        <v/>
      </c>
      <c r="O3164" s="36"/>
      <c r="P3164" s="39" t="str">
        <f t="shared" si="199"/>
        <v/>
      </c>
    </row>
    <row r="3165" spans="6:16" x14ac:dyDescent="0.25">
      <c r="F3165" s="36"/>
      <c r="G3165" s="39" t="str">
        <f t="shared" si="196"/>
        <v/>
      </c>
      <c r="I3165" s="36"/>
      <c r="J3165" s="39" t="str">
        <f t="shared" si="197"/>
        <v/>
      </c>
      <c r="L3165" s="36"/>
      <c r="M3165" s="39" t="str">
        <f t="shared" si="198"/>
        <v/>
      </c>
      <c r="O3165" s="36"/>
      <c r="P3165" s="39" t="str">
        <f t="shared" si="199"/>
        <v/>
      </c>
    </row>
    <row r="3166" spans="6:16" x14ac:dyDescent="0.25">
      <c r="F3166" s="36"/>
      <c r="G3166" s="39" t="str">
        <f t="shared" si="196"/>
        <v/>
      </c>
      <c r="I3166" s="36"/>
      <c r="J3166" s="39" t="str">
        <f t="shared" si="197"/>
        <v/>
      </c>
      <c r="L3166" s="36"/>
      <c r="M3166" s="39" t="str">
        <f t="shared" si="198"/>
        <v/>
      </c>
      <c r="O3166" s="36"/>
      <c r="P3166" s="39" t="str">
        <f t="shared" si="199"/>
        <v/>
      </c>
    </row>
    <row r="3167" spans="6:16" x14ac:dyDescent="0.25">
      <c r="F3167" s="36"/>
      <c r="G3167" s="39" t="str">
        <f t="shared" si="196"/>
        <v/>
      </c>
      <c r="I3167" s="36"/>
      <c r="J3167" s="39" t="str">
        <f t="shared" si="197"/>
        <v/>
      </c>
      <c r="L3167" s="36"/>
      <c r="M3167" s="39" t="str">
        <f t="shared" si="198"/>
        <v/>
      </c>
      <c r="O3167" s="36"/>
      <c r="P3167" s="39" t="str">
        <f t="shared" si="199"/>
        <v/>
      </c>
    </row>
    <row r="3168" spans="6:16" x14ac:dyDescent="0.25">
      <c r="F3168" s="36"/>
      <c r="G3168" s="39" t="str">
        <f t="shared" si="196"/>
        <v/>
      </c>
      <c r="I3168" s="36"/>
      <c r="J3168" s="39" t="str">
        <f t="shared" si="197"/>
        <v/>
      </c>
      <c r="L3168" s="36"/>
      <c r="M3168" s="39" t="str">
        <f t="shared" si="198"/>
        <v/>
      </c>
      <c r="O3168" s="36"/>
      <c r="P3168" s="39" t="str">
        <f t="shared" si="199"/>
        <v/>
      </c>
    </row>
    <row r="3169" spans="6:16" x14ac:dyDescent="0.25">
      <c r="F3169" s="36"/>
      <c r="G3169" s="39" t="str">
        <f t="shared" si="196"/>
        <v/>
      </c>
      <c r="I3169" s="36"/>
      <c r="J3169" s="39" t="str">
        <f t="shared" si="197"/>
        <v/>
      </c>
      <c r="L3169" s="36"/>
      <c r="M3169" s="39" t="str">
        <f t="shared" si="198"/>
        <v/>
      </c>
      <c r="O3169" s="36"/>
      <c r="P3169" s="39" t="str">
        <f t="shared" si="199"/>
        <v/>
      </c>
    </row>
    <row r="3170" spans="6:16" x14ac:dyDescent="0.25">
      <c r="F3170" s="36"/>
      <c r="G3170" s="39" t="str">
        <f t="shared" si="196"/>
        <v/>
      </c>
      <c r="I3170" s="36"/>
      <c r="J3170" s="39" t="str">
        <f t="shared" si="197"/>
        <v/>
      </c>
      <c r="L3170" s="36"/>
      <c r="M3170" s="39" t="str">
        <f t="shared" si="198"/>
        <v/>
      </c>
      <c r="O3170" s="36"/>
      <c r="P3170" s="39" t="str">
        <f t="shared" si="199"/>
        <v/>
      </c>
    </row>
    <row r="3171" spans="6:16" x14ac:dyDescent="0.25">
      <c r="F3171" s="36"/>
      <c r="G3171" s="39" t="str">
        <f t="shared" si="196"/>
        <v/>
      </c>
      <c r="I3171" s="36"/>
      <c r="J3171" s="39" t="str">
        <f t="shared" si="197"/>
        <v/>
      </c>
      <c r="L3171" s="36"/>
      <c r="M3171" s="39" t="str">
        <f t="shared" si="198"/>
        <v/>
      </c>
      <c r="O3171" s="36"/>
      <c r="P3171" s="39" t="str">
        <f t="shared" si="199"/>
        <v/>
      </c>
    </row>
    <row r="3172" spans="6:16" x14ac:dyDescent="0.25">
      <c r="F3172" s="36"/>
      <c r="G3172" s="39" t="str">
        <f t="shared" si="196"/>
        <v/>
      </c>
      <c r="I3172" s="36"/>
      <c r="J3172" s="39" t="str">
        <f t="shared" si="197"/>
        <v/>
      </c>
      <c r="L3172" s="36"/>
      <c r="M3172" s="39" t="str">
        <f t="shared" si="198"/>
        <v/>
      </c>
      <c r="O3172" s="36"/>
      <c r="P3172" s="39" t="str">
        <f t="shared" si="199"/>
        <v/>
      </c>
    </row>
    <row r="3173" spans="6:16" x14ac:dyDescent="0.25">
      <c r="F3173" s="36"/>
      <c r="G3173" s="39" t="str">
        <f t="shared" si="196"/>
        <v/>
      </c>
      <c r="I3173" s="36"/>
      <c r="J3173" s="39" t="str">
        <f t="shared" si="197"/>
        <v/>
      </c>
      <c r="L3173" s="36"/>
      <c r="M3173" s="39" t="str">
        <f t="shared" si="198"/>
        <v/>
      </c>
      <c r="O3173" s="36"/>
      <c r="P3173" s="39" t="str">
        <f t="shared" si="199"/>
        <v/>
      </c>
    </row>
    <row r="3174" spans="6:16" x14ac:dyDescent="0.25">
      <c r="F3174" s="36"/>
      <c r="G3174" s="39" t="str">
        <f t="shared" si="196"/>
        <v/>
      </c>
      <c r="I3174" s="36"/>
      <c r="J3174" s="39" t="str">
        <f t="shared" si="197"/>
        <v/>
      </c>
      <c r="L3174" s="36"/>
      <c r="M3174" s="39" t="str">
        <f t="shared" si="198"/>
        <v/>
      </c>
      <c r="O3174" s="36"/>
      <c r="P3174" s="39" t="str">
        <f t="shared" si="199"/>
        <v/>
      </c>
    </row>
    <row r="3175" spans="6:16" x14ac:dyDescent="0.25">
      <c r="F3175" s="36"/>
      <c r="G3175" s="39" t="str">
        <f t="shared" si="196"/>
        <v/>
      </c>
      <c r="I3175" s="36"/>
      <c r="J3175" s="39" t="str">
        <f t="shared" si="197"/>
        <v/>
      </c>
      <c r="L3175" s="36"/>
      <c r="M3175" s="39" t="str">
        <f t="shared" si="198"/>
        <v/>
      </c>
      <c r="O3175" s="36"/>
      <c r="P3175" s="39" t="str">
        <f t="shared" si="199"/>
        <v/>
      </c>
    </row>
    <row r="3176" spans="6:16" x14ac:dyDescent="0.25">
      <c r="F3176" s="36"/>
      <c r="G3176" s="39" t="str">
        <f t="shared" si="196"/>
        <v/>
      </c>
      <c r="I3176" s="36"/>
      <c r="J3176" s="39" t="str">
        <f t="shared" si="197"/>
        <v/>
      </c>
      <c r="L3176" s="36"/>
      <c r="M3176" s="39" t="str">
        <f t="shared" si="198"/>
        <v/>
      </c>
      <c r="O3176" s="36"/>
      <c r="P3176" s="39" t="str">
        <f t="shared" si="199"/>
        <v/>
      </c>
    </row>
    <row r="3177" spans="6:16" x14ac:dyDescent="0.25">
      <c r="F3177" s="36"/>
      <c r="G3177" s="39" t="str">
        <f t="shared" si="196"/>
        <v/>
      </c>
      <c r="I3177" s="36"/>
      <c r="J3177" s="39" t="str">
        <f t="shared" si="197"/>
        <v/>
      </c>
      <c r="L3177" s="36"/>
      <c r="M3177" s="39" t="str">
        <f t="shared" si="198"/>
        <v/>
      </c>
      <c r="O3177" s="36"/>
      <c r="P3177" s="39" t="str">
        <f t="shared" si="199"/>
        <v/>
      </c>
    </row>
    <row r="3178" spans="6:16" x14ac:dyDescent="0.25">
      <c r="F3178" s="36"/>
      <c r="G3178" s="39" t="str">
        <f t="shared" si="196"/>
        <v/>
      </c>
      <c r="I3178" s="36"/>
      <c r="J3178" s="39" t="str">
        <f t="shared" si="197"/>
        <v/>
      </c>
      <c r="L3178" s="36"/>
      <c r="M3178" s="39" t="str">
        <f t="shared" si="198"/>
        <v/>
      </c>
      <c r="O3178" s="36"/>
      <c r="P3178" s="39" t="str">
        <f t="shared" si="199"/>
        <v/>
      </c>
    </row>
    <row r="3179" spans="6:16" x14ac:dyDescent="0.25">
      <c r="F3179" s="36"/>
      <c r="G3179" s="39" t="str">
        <f t="shared" si="196"/>
        <v/>
      </c>
      <c r="I3179" s="36"/>
      <c r="J3179" s="39" t="str">
        <f t="shared" si="197"/>
        <v/>
      </c>
      <c r="L3179" s="36"/>
      <c r="M3179" s="39" t="str">
        <f t="shared" si="198"/>
        <v/>
      </c>
      <c r="O3179" s="36"/>
      <c r="P3179" s="39" t="str">
        <f t="shared" si="199"/>
        <v/>
      </c>
    </row>
    <row r="3180" spans="6:16" x14ac:dyDescent="0.25">
      <c r="F3180" s="36"/>
      <c r="G3180" s="39" t="str">
        <f t="shared" si="196"/>
        <v/>
      </c>
      <c r="I3180" s="36"/>
      <c r="J3180" s="39" t="str">
        <f t="shared" si="197"/>
        <v/>
      </c>
      <c r="L3180" s="36"/>
      <c r="M3180" s="39" t="str">
        <f t="shared" si="198"/>
        <v/>
      </c>
      <c r="O3180" s="36"/>
      <c r="P3180" s="39" t="str">
        <f t="shared" si="199"/>
        <v/>
      </c>
    </row>
    <row r="3181" spans="6:16" x14ac:dyDescent="0.25">
      <c r="F3181" s="36"/>
      <c r="G3181" s="39" t="str">
        <f t="shared" si="196"/>
        <v/>
      </c>
      <c r="I3181" s="36"/>
      <c r="J3181" s="39" t="str">
        <f t="shared" si="197"/>
        <v/>
      </c>
      <c r="L3181" s="36"/>
      <c r="M3181" s="39" t="str">
        <f t="shared" si="198"/>
        <v/>
      </c>
      <c r="O3181" s="36"/>
      <c r="P3181" s="39" t="str">
        <f t="shared" si="199"/>
        <v/>
      </c>
    </row>
    <row r="3182" spans="6:16" x14ac:dyDescent="0.25">
      <c r="F3182" s="36"/>
      <c r="G3182" s="39" t="str">
        <f t="shared" si="196"/>
        <v/>
      </c>
      <c r="I3182" s="36"/>
      <c r="J3182" s="39" t="str">
        <f t="shared" si="197"/>
        <v/>
      </c>
      <c r="L3182" s="36"/>
      <c r="M3182" s="39" t="str">
        <f t="shared" si="198"/>
        <v/>
      </c>
      <c r="O3182" s="36"/>
      <c r="P3182" s="39" t="str">
        <f t="shared" si="199"/>
        <v/>
      </c>
    </row>
    <row r="3183" spans="6:16" x14ac:dyDescent="0.25">
      <c r="F3183" s="36"/>
      <c r="G3183" s="39" t="str">
        <f t="shared" si="196"/>
        <v/>
      </c>
      <c r="I3183" s="36"/>
      <c r="J3183" s="39" t="str">
        <f t="shared" si="197"/>
        <v/>
      </c>
      <c r="L3183" s="36"/>
      <c r="M3183" s="39" t="str">
        <f t="shared" si="198"/>
        <v/>
      </c>
      <c r="O3183" s="36"/>
      <c r="P3183" s="39" t="str">
        <f t="shared" si="199"/>
        <v/>
      </c>
    </row>
    <row r="3184" spans="6:16" x14ac:dyDescent="0.25">
      <c r="F3184" s="36"/>
      <c r="G3184" s="39" t="str">
        <f t="shared" si="196"/>
        <v/>
      </c>
      <c r="I3184" s="36"/>
      <c r="J3184" s="39" t="str">
        <f t="shared" si="197"/>
        <v/>
      </c>
      <c r="L3184" s="36"/>
      <c r="M3184" s="39" t="str">
        <f t="shared" si="198"/>
        <v/>
      </c>
      <c r="O3184" s="36"/>
      <c r="P3184" s="39" t="str">
        <f t="shared" si="199"/>
        <v/>
      </c>
    </row>
    <row r="3185" spans="6:16" x14ac:dyDescent="0.25">
      <c r="F3185" s="36"/>
      <c r="G3185" s="39" t="str">
        <f t="shared" si="196"/>
        <v/>
      </c>
      <c r="I3185" s="36"/>
      <c r="J3185" s="39" t="str">
        <f t="shared" si="197"/>
        <v/>
      </c>
      <c r="L3185" s="36"/>
      <c r="M3185" s="39" t="str">
        <f t="shared" si="198"/>
        <v/>
      </c>
      <c r="O3185" s="36"/>
      <c r="P3185" s="39" t="str">
        <f t="shared" si="199"/>
        <v/>
      </c>
    </row>
    <row r="3186" spans="6:16" x14ac:dyDescent="0.25">
      <c r="F3186" s="36"/>
      <c r="G3186" s="39" t="str">
        <f t="shared" si="196"/>
        <v/>
      </c>
      <c r="I3186" s="36"/>
      <c r="J3186" s="39" t="str">
        <f t="shared" si="197"/>
        <v/>
      </c>
      <c r="L3186" s="36"/>
      <c r="M3186" s="39" t="str">
        <f t="shared" si="198"/>
        <v/>
      </c>
      <c r="O3186" s="36"/>
      <c r="P3186" s="39" t="str">
        <f t="shared" si="199"/>
        <v/>
      </c>
    </row>
    <row r="3187" spans="6:16" x14ac:dyDescent="0.25">
      <c r="F3187" s="36"/>
      <c r="G3187" s="39" t="str">
        <f t="shared" si="196"/>
        <v/>
      </c>
      <c r="I3187" s="36"/>
      <c r="J3187" s="39" t="str">
        <f t="shared" si="197"/>
        <v/>
      </c>
      <c r="L3187" s="36"/>
      <c r="M3187" s="39" t="str">
        <f t="shared" si="198"/>
        <v/>
      </c>
      <c r="O3187" s="36"/>
      <c r="P3187" s="39" t="str">
        <f t="shared" si="199"/>
        <v/>
      </c>
    </row>
    <row r="3188" spans="6:16" x14ac:dyDescent="0.25">
      <c r="F3188" s="36"/>
      <c r="G3188" s="39" t="str">
        <f t="shared" si="196"/>
        <v/>
      </c>
      <c r="I3188" s="36"/>
      <c r="J3188" s="39" t="str">
        <f t="shared" si="197"/>
        <v/>
      </c>
      <c r="L3188" s="36"/>
      <c r="M3188" s="39" t="str">
        <f t="shared" si="198"/>
        <v/>
      </c>
      <c r="O3188" s="36"/>
      <c r="P3188" s="39" t="str">
        <f t="shared" si="199"/>
        <v/>
      </c>
    </row>
    <row r="3189" spans="6:16" x14ac:dyDescent="0.25">
      <c r="F3189" s="36"/>
      <c r="G3189" s="39" t="str">
        <f t="shared" si="196"/>
        <v/>
      </c>
      <c r="I3189" s="36"/>
      <c r="J3189" s="39" t="str">
        <f t="shared" si="197"/>
        <v/>
      </c>
      <c r="L3189" s="36"/>
      <c r="M3189" s="39" t="str">
        <f t="shared" si="198"/>
        <v/>
      </c>
      <c r="O3189" s="36"/>
      <c r="P3189" s="39" t="str">
        <f t="shared" si="199"/>
        <v/>
      </c>
    </row>
    <row r="3190" spans="6:16" x14ac:dyDescent="0.25">
      <c r="F3190" s="36"/>
      <c r="G3190" s="39" t="str">
        <f t="shared" si="196"/>
        <v/>
      </c>
      <c r="I3190" s="36"/>
      <c r="J3190" s="39" t="str">
        <f t="shared" si="197"/>
        <v/>
      </c>
      <c r="L3190" s="36"/>
      <c r="M3190" s="39" t="str">
        <f t="shared" si="198"/>
        <v/>
      </c>
      <c r="O3190" s="36"/>
      <c r="P3190" s="39" t="str">
        <f t="shared" si="199"/>
        <v/>
      </c>
    </row>
    <row r="3191" spans="6:16" x14ac:dyDescent="0.25">
      <c r="F3191" s="36"/>
      <c r="G3191" s="39" t="str">
        <f t="shared" si="196"/>
        <v/>
      </c>
      <c r="I3191" s="36"/>
      <c r="J3191" s="39" t="str">
        <f t="shared" si="197"/>
        <v/>
      </c>
      <c r="L3191" s="36"/>
      <c r="M3191" s="39" t="str">
        <f t="shared" si="198"/>
        <v/>
      </c>
      <c r="O3191" s="36"/>
      <c r="P3191" s="39" t="str">
        <f t="shared" si="199"/>
        <v/>
      </c>
    </row>
    <row r="3192" spans="6:16" x14ac:dyDescent="0.25">
      <c r="F3192" s="36"/>
      <c r="G3192" s="39" t="str">
        <f t="shared" si="196"/>
        <v/>
      </c>
      <c r="I3192" s="36"/>
      <c r="J3192" s="39" t="str">
        <f t="shared" si="197"/>
        <v/>
      </c>
      <c r="L3192" s="36"/>
      <c r="M3192" s="39" t="str">
        <f t="shared" si="198"/>
        <v/>
      </c>
      <c r="O3192" s="36"/>
      <c r="P3192" s="39" t="str">
        <f t="shared" si="199"/>
        <v/>
      </c>
    </row>
    <row r="3193" spans="6:16" x14ac:dyDescent="0.25">
      <c r="F3193" s="36"/>
      <c r="G3193" s="39" t="str">
        <f t="shared" si="196"/>
        <v/>
      </c>
      <c r="I3193" s="36"/>
      <c r="J3193" s="39" t="str">
        <f t="shared" si="197"/>
        <v/>
      </c>
      <c r="L3193" s="36"/>
      <c r="M3193" s="39" t="str">
        <f t="shared" si="198"/>
        <v/>
      </c>
      <c r="O3193" s="36"/>
      <c r="P3193" s="39" t="str">
        <f t="shared" si="199"/>
        <v/>
      </c>
    </row>
    <row r="3194" spans="6:16" x14ac:dyDescent="0.25">
      <c r="F3194" s="36"/>
      <c r="G3194" s="39" t="str">
        <f t="shared" si="196"/>
        <v/>
      </c>
      <c r="I3194" s="36"/>
      <c r="J3194" s="39" t="str">
        <f t="shared" si="197"/>
        <v/>
      </c>
      <c r="L3194" s="36"/>
      <c r="M3194" s="39" t="str">
        <f t="shared" si="198"/>
        <v/>
      </c>
      <c r="O3194" s="36"/>
      <c r="P3194" s="39" t="str">
        <f t="shared" si="199"/>
        <v/>
      </c>
    </row>
    <row r="3195" spans="6:16" x14ac:dyDescent="0.25">
      <c r="F3195" s="36"/>
      <c r="G3195" s="39" t="str">
        <f t="shared" si="196"/>
        <v/>
      </c>
      <c r="I3195" s="36"/>
      <c r="J3195" s="39" t="str">
        <f t="shared" si="197"/>
        <v/>
      </c>
      <c r="L3195" s="36"/>
      <c r="M3195" s="39" t="str">
        <f t="shared" si="198"/>
        <v/>
      </c>
      <c r="O3195" s="36"/>
      <c r="P3195" s="39" t="str">
        <f t="shared" si="199"/>
        <v/>
      </c>
    </row>
    <row r="3196" spans="6:16" x14ac:dyDescent="0.25">
      <c r="F3196" s="36"/>
      <c r="G3196" s="39" t="str">
        <f t="shared" si="196"/>
        <v/>
      </c>
      <c r="I3196" s="36"/>
      <c r="J3196" s="39" t="str">
        <f t="shared" si="197"/>
        <v/>
      </c>
      <c r="L3196" s="36"/>
      <c r="M3196" s="39" t="str">
        <f t="shared" si="198"/>
        <v/>
      </c>
      <c r="O3196" s="36"/>
      <c r="P3196" s="39" t="str">
        <f t="shared" si="199"/>
        <v/>
      </c>
    </row>
    <row r="3197" spans="6:16" x14ac:dyDescent="0.25">
      <c r="F3197" s="36"/>
      <c r="G3197" s="39" t="str">
        <f t="shared" si="196"/>
        <v/>
      </c>
      <c r="I3197" s="36"/>
      <c r="J3197" s="39" t="str">
        <f t="shared" si="197"/>
        <v/>
      </c>
      <c r="L3197" s="36"/>
      <c r="M3197" s="39" t="str">
        <f t="shared" si="198"/>
        <v/>
      </c>
      <c r="O3197" s="36"/>
      <c r="P3197" s="39" t="str">
        <f t="shared" si="199"/>
        <v/>
      </c>
    </row>
    <row r="3198" spans="6:16" x14ac:dyDescent="0.25">
      <c r="F3198" s="36"/>
      <c r="G3198" s="39" t="str">
        <f t="shared" si="196"/>
        <v/>
      </c>
      <c r="I3198" s="36"/>
      <c r="J3198" s="39" t="str">
        <f t="shared" si="197"/>
        <v/>
      </c>
      <c r="L3198" s="36"/>
      <c r="M3198" s="39" t="str">
        <f t="shared" si="198"/>
        <v/>
      </c>
      <c r="O3198" s="36"/>
      <c r="P3198" s="39" t="str">
        <f t="shared" si="199"/>
        <v/>
      </c>
    </row>
    <row r="3199" spans="6:16" x14ac:dyDescent="0.25">
      <c r="F3199" s="36"/>
      <c r="G3199" s="39" t="str">
        <f t="shared" si="196"/>
        <v/>
      </c>
      <c r="I3199" s="36"/>
      <c r="J3199" s="39" t="str">
        <f t="shared" si="197"/>
        <v/>
      </c>
      <c r="L3199" s="36"/>
      <c r="M3199" s="39" t="str">
        <f t="shared" si="198"/>
        <v/>
      </c>
      <c r="O3199" s="36"/>
      <c r="P3199" s="39" t="str">
        <f t="shared" si="199"/>
        <v/>
      </c>
    </row>
    <row r="3200" spans="6:16" x14ac:dyDescent="0.25">
      <c r="F3200" s="36"/>
      <c r="G3200" s="39" t="str">
        <f t="shared" si="196"/>
        <v/>
      </c>
      <c r="I3200" s="36"/>
      <c r="J3200" s="39" t="str">
        <f t="shared" si="197"/>
        <v/>
      </c>
      <c r="L3200" s="36"/>
      <c r="M3200" s="39" t="str">
        <f t="shared" si="198"/>
        <v/>
      </c>
      <c r="O3200" s="36"/>
      <c r="P3200" s="39" t="str">
        <f t="shared" si="199"/>
        <v/>
      </c>
    </row>
    <row r="3201" spans="6:16" x14ac:dyDescent="0.25">
      <c r="F3201" s="36"/>
      <c r="G3201" s="39" t="str">
        <f t="shared" si="196"/>
        <v/>
      </c>
      <c r="I3201" s="36"/>
      <c r="J3201" s="39" t="str">
        <f t="shared" si="197"/>
        <v/>
      </c>
      <c r="L3201" s="36"/>
      <c r="M3201" s="39" t="str">
        <f t="shared" si="198"/>
        <v/>
      </c>
      <c r="O3201" s="36"/>
      <c r="P3201" s="39" t="str">
        <f t="shared" si="199"/>
        <v/>
      </c>
    </row>
    <row r="3202" spans="6:16" x14ac:dyDescent="0.25">
      <c r="F3202" s="36"/>
      <c r="G3202" s="39" t="str">
        <f t="shared" si="196"/>
        <v/>
      </c>
      <c r="I3202" s="36"/>
      <c r="J3202" s="39" t="str">
        <f t="shared" si="197"/>
        <v/>
      </c>
      <c r="L3202" s="36"/>
      <c r="M3202" s="39" t="str">
        <f t="shared" si="198"/>
        <v/>
      </c>
      <c r="O3202" s="36"/>
      <c r="P3202" s="39" t="str">
        <f t="shared" si="199"/>
        <v/>
      </c>
    </row>
    <row r="3203" spans="6:16" x14ac:dyDescent="0.25">
      <c r="F3203" s="36"/>
      <c r="G3203" s="39" t="str">
        <f t="shared" si="196"/>
        <v/>
      </c>
      <c r="I3203" s="36"/>
      <c r="J3203" s="39" t="str">
        <f t="shared" si="197"/>
        <v/>
      </c>
      <c r="L3203" s="36"/>
      <c r="M3203" s="39" t="str">
        <f t="shared" si="198"/>
        <v/>
      </c>
      <c r="O3203" s="36"/>
      <c r="P3203" s="39" t="str">
        <f t="shared" si="199"/>
        <v/>
      </c>
    </row>
    <row r="3204" spans="6:16" x14ac:dyDescent="0.25">
      <c r="F3204" s="36"/>
      <c r="G3204" s="39" t="str">
        <f t="shared" si="196"/>
        <v/>
      </c>
      <c r="I3204" s="36"/>
      <c r="J3204" s="39" t="str">
        <f t="shared" si="197"/>
        <v/>
      </c>
      <c r="L3204" s="36"/>
      <c r="M3204" s="39" t="str">
        <f t="shared" si="198"/>
        <v/>
      </c>
      <c r="O3204" s="36"/>
      <c r="P3204" s="39" t="str">
        <f t="shared" si="199"/>
        <v/>
      </c>
    </row>
    <row r="3205" spans="6:16" x14ac:dyDescent="0.25">
      <c r="F3205" s="36"/>
      <c r="G3205" s="39" t="str">
        <f t="shared" si="196"/>
        <v/>
      </c>
      <c r="I3205" s="36"/>
      <c r="J3205" s="39" t="str">
        <f t="shared" si="197"/>
        <v/>
      </c>
      <c r="L3205" s="36"/>
      <c r="M3205" s="39" t="str">
        <f t="shared" si="198"/>
        <v/>
      </c>
      <c r="O3205" s="36"/>
      <c r="P3205" s="39" t="str">
        <f t="shared" si="199"/>
        <v/>
      </c>
    </row>
    <row r="3206" spans="6:16" x14ac:dyDescent="0.25">
      <c r="F3206" s="36"/>
      <c r="G3206" s="39" t="str">
        <f t="shared" si="196"/>
        <v/>
      </c>
      <c r="I3206" s="36"/>
      <c r="J3206" s="39" t="str">
        <f t="shared" si="197"/>
        <v/>
      </c>
      <c r="L3206" s="36"/>
      <c r="M3206" s="39" t="str">
        <f t="shared" si="198"/>
        <v/>
      </c>
      <c r="O3206" s="36"/>
      <c r="P3206" s="39" t="str">
        <f t="shared" si="199"/>
        <v/>
      </c>
    </row>
    <row r="3207" spans="6:16" x14ac:dyDescent="0.25">
      <c r="F3207" s="36"/>
      <c r="G3207" s="39" t="str">
        <f t="shared" si="196"/>
        <v/>
      </c>
      <c r="I3207" s="36"/>
      <c r="J3207" s="39" t="str">
        <f t="shared" si="197"/>
        <v/>
      </c>
      <c r="L3207" s="36"/>
      <c r="M3207" s="39" t="str">
        <f t="shared" si="198"/>
        <v/>
      </c>
      <c r="O3207" s="36"/>
      <c r="P3207" s="39" t="str">
        <f t="shared" si="199"/>
        <v/>
      </c>
    </row>
    <row r="3208" spans="6:16" x14ac:dyDescent="0.25">
      <c r="F3208" s="36"/>
      <c r="G3208" s="39" t="str">
        <f t="shared" si="196"/>
        <v/>
      </c>
      <c r="I3208" s="36"/>
      <c r="J3208" s="39" t="str">
        <f t="shared" si="197"/>
        <v/>
      </c>
      <c r="L3208" s="36"/>
      <c r="M3208" s="39" t="str">
        <f t="shared" si="198"/>
        <v/>
      </c>
      <c r="O3208" s="36"/>
      <c r="P3208" s="39" t="str">
        <f t="shared" si="199"/>
        <v/>
      </c>
    </row>
    <row r="3209" spans="6:16" x14ac:dyDescent="0.25">
      <c r="F3209" s="36"/>
      <c r="G3209" s="39" t="str">
        <f t="shared" si="196"/>
        <v/>
      </c>
      <c r="I3209" s="36"/>
      <c r="J3209" s="39" t="str">
        <f t="shared" si="197"/>
        <v/>
      </c>
      <c r="L3209" s="36"/>
      <c r="M3209" s="39" t="str">
        <f t="shared" si="198"/>
        <v/>
      </c>
      <c r="O3209" s="36"/>
      <c r="P3209" s="39" t="str">
        <f t="shared" si="199"/>
        <v/>
      </c>
    </row>
    <row r="3210" spans="6:16" x14ac:dyDescent="0.25">
      <c r="F3210" s="36"/>
      <c r="G3210" s="39" t="str">
        <f t="shared" si="196"/>
        <v/>
      </c>
      <c r="I3210" s="36"/>
      <c r="J3210" s="39" t="str">
        <f t="shared" si="197"/>
        <v/>
      </c>
      <c r="L3210" s="36"/>
      <c r="M3210" s="39" t="str">
        <f t="shared" si="198"/>
        <v/>
      </c>
      <c r="O3210" s="36"/>
      <c r="P3210" s="39" t="str">
        <f t="shared" si="199"/>
        <v/>
      </c>
    </row>
    <row r="3211" spans="6:16" x14ac:dyDescent="0.25">
      <c r="F3211" s="36"/>
      <c r="G3211" s="39" t="str">
        <f t="shared" si="196"/>
        <v/>
      </c>
      <c r="I3211" s="36"/>
      <c r="J3211" s="39" t="str">
        <f t="shared" si="197"/>
        <v/>
      </c>
      <c r="L3211" s="36"/>
      <c r="M3211" s="39" t="str">
        <f t="shared" si="198"/>
        <v/>
      </c>
      <c r="O3211" s="36"/>
      <c r="P3211" s="39" t="str">
        <f t="shared" si="199"/>
        <v/>
      </c>
    </row>
    <row r="3212" spans="6:16" x14ac:dyDescent="0.25">
      <c r="F3212" s="36"/>
      <c r="G3212" s="39" t="str">
        <f t="shared" si="196"/>
        <v/>
      </c>
      <c r="I3212" s="36"/>
      <c r="J3212" s="39" t="str">
        <f t="shared" si="197"/>
        <v/>
      </c>
      <c r="L3212" s="36"/>
      <c r="M3212" s="39" t="str">
        <f t="shared" si="198"/>
        <v/>
      </c>
      <c r="O3212" s="36"/>
      <c r="P3212" s="39" t="str">
        <f t="shared" si="199"/>
        <v/>
      </c>
    </row>
    <row r="3213" spans="6:16" x14ac:dyDescent="0.25">
      <c r="F3213" s="36"/>
      <c r="G3213" s="39" t="str">
        <f t="shared" si="196"/>
        <v/>
      </c>
      <c r="I3213" s="36"/>
      <c r="J3213" s="39" t="str">
        <f t="shared" si="197"/>
        <v/>
      </c>
      <c r="L3213" s="36"/>
      <c r="M3213" s="39" t="str">
        <f t="shared" si="198"/>
        <v/>
      </c>
      <c r="O3213" s="36"/>
      <c r="P3213" s="39" t="str">
        <f t="shared" si="199"/>
        <v/>
      </c>
    </row>
    <row r="3214" spans="6:16" x14ac:dyDescent="0.25">
      <c r="F3214" s="36"/>
      <c r="G3214" s="39" t="str">
        <f t="shared" si="196"/>
        <v/>
      </c>
      <c r="I3214" s="36"/>
      <c r="J3214" s="39" t="str">
        <f t="shared" si="197"/>
        <v/>
      </c>
      <c r="L3214" s="36"/>
      <c r="M3214" s="39" t="str">
        <f t="shared" si="198"/>
        <v/>
      </c>
      <c r="O3214" s="36"/>
      <c r="P3214" s="39" t="str">
        <f t="shared" si="199"/>
        <v/>
      </c>
    </row>
    <row r="3215" spans="6:16" x14ac:dyDescent="0.25">
      <c r="F3215" s="36"/>
      <c r="G3215" s="39" t="str">
        <f t="shared" ref="G3215:G3278" si="200">IF(F3215="","",F3215*0.04)</f>
        <v/>
      </c>
      <c r="I3215" s="36"/>
      <c r="J3215" s="39" t="str">
        <f t="shared" ref="J3215:J3278" si="201">IF(I3215="","",I3215*0.04)</f>
        <v/>
      </c>
      <c r="L3215" s="36"/>
      <c r="M3215" s="39" t="str">
        <f t="shared" ref="M3215:M3278" si="202">IF(L3215="","",L3215*0.04)</f>
        <v/>
      </c>
      <c r="O3215" s="36"/>
      <c r="P3215" s="39" t="str">
        <f t="shared" ref="P3215:P3278" si="203">IF(O3215="","",O3215*0.04)</f>
        <v/>
      </c>
    </row>
    <row r="3216" spans="6:16" x14ac:dyDescent="0.25">
      <c r="F3216" s="36"/>
      <c r="G3216" s="39" t="str">
        <f t="shared" si="200"/>
        <v/>
      </c>
      <c r="I3216" s="36"/>
      <c r="J3216" s="39" t="str">
        <f t="shared" si="201"/>
        <v/>
      </c>
      <c r="L3216" s="36"/>
      <c r="M3216" s="39" t="str">
        <f t="shared" si="202"/>
        <v/>
      </c>
      <c r="O3216" s="36"/>
      <c r="P3216" s="39" t="str">
        <f t="shared" si="203"/>
        <v/>
      </c>
    </row>
    <row r="3217" spans="6:16" x14ac:dyDescent="0.25">
      <c r="F3217" s="36"/>
      <c r="G3217" s="39" t="str">
        <f t="shared" si="200"/>
        <v/>
      </c>
      <c r="I3217" s="36"/>
      <c r="J3217" s="39" t="str">
        <f t="shared" si="201"/>
        <v/>
      </c>
      <c r="L3217" s="36"/>
      <c r="M3217" s="39" t="str">
        <f t="shared" si="202"/>
        <v/>
      </c>
      <c r="O3217" s="36"/>
      <c r="P3217" s="39" t="str">
        <f t="shared" si="203"/>
        <v/>
      </c>
    </row>
    <row r="3218" spans="6:16" x14ac:dyDescent="0.25">
      <c r="F3218" s="36"/>
      <c r="G3218" s="39" t="str">
        <f t="shared" si="200"/>
        <v/>
      </c>
      <c r="I3218" s="36"/>
      <c r="J3218" s="39" t="str">
        <f t="shared" si="201"/>
        <v/>
      </c>
      <c r="L3218" s="36"/>
      <c r="M3218" s="39" t="str">
        <f t="shared" si="202"/>
        <v/>
      </c>
      <c r="O3218" s="36"/>
      <c r="P3218" s="39" t="str">
        <f t="shared" si="203"/>
        <v/>
      </c>
    </row>
    <row r="3219" spans="6:16" x14ac:dyDescent="0.25">
      <c r="F3219" s="36"/>
      <c r="G3219" s="39" t="str">
        <f t="shared" si="200"/>
        <v/>
      </c>
      <c r="I3219" s="36"/>
      <c r="J3219" s="39" t="str">
        <f t="shared" si="201"/>
        <v/>
      </c>
      <c r="L3219" s="36"/>
      <c r="M3219" s="39" t="str">
        <f t="shared" si="202"/>
        <v/>
      </c>
      <c r="O3219" s="36"/>
      <c r="P3219" s="39" t="str">
        <f t="shared" si="203"/>
        <v/>
      </c>
    </row>
    <row r="3220" spans="6:16" x14ac:dyDescent="0.25">
      <c r="F3220" s="36"/>
      <c r="G3220" s="39" t="str">
        <f t="shared" si="200"/>
        <v/>
      </c>
      <c r="I3220" s="36"/>
      <c r="J3220" s="39" t="str">
        <f t="shared" si="201"/>
        <v/>
      </c>
      <c r="L3220" s="36"/>
      <c r="M3220" s="39" t="str">
        <f t="shared" si="202"/>
        <v/>
      </c>
      <c r="O3220" s="36"/>
      <c r="P3220" s="39" t="str">
        <f t="shared" si="203"/>
        <v/>
      </c>
    </row>
    <row r="3221" spans="6:16" x14ac:dyDescent="0.25">
      <c r="F3221" s="36"/>
      <c r="G3221" s="39" t="str">
        <f t="shared" si="200"/>
        <v/>
      </c>
      <c r="I3221" s="36"/>
      <c r="J3221" s="39" t="str">
        <f t="shared" si="201"/>
        <v/>
      </c>
      <c r="L3221" s="36"/>
      <c r="M3221" s="39" t="str">
        <f t="shared" si="202"/>
        <v/>
      </c>
      <c r="O3221" s="36"/>
      <c r="P3221" s="39" t="str">
        <f t="shared" si="203"/>
        <v/>
      </c>
    </row>
    <row r="3222" spans="6:16" x14ac:dyDescent="0.25">
      <c r="F3222" s="36"/>
      <c r="G3222" s="39" t="str">
        <f t="shared" si="200"/>
        <v/>
      </c>
      <c r="I3222" s="36"/>
      <c r="J3222" s="39" t="str">
        <f t="shared" si="201"/>
        <v/>
      </c>
      <c r="L3222" s="36"/>
      <c r="M3222" s="39" t="str">
        <f t="shared" si="202"/>
        <v/>
      </c>
      <c r="O3222" s="36"/>
      <c r="P3222" s="39" t="str">
        <f t="shared" si="203"/>
        <v/>
      </c>
    </row>
    <row r="3223" spans="6:16" x14ac:dyDescent="0.25">
      <c r="F3223" s="36"/>
      <c r="G3223" s="39" t="str">
        <f t="shared" si="200"/>
        <v/>
      </c>
      <c r="I3223" s="36"/>
      <c r="J3223" s="39" t="str">
        <f t="shared" si="201"/>
        <v/>
      </c>
      <c r="L3223" s="36"/>
      <c r="M3223" s="39" t="str">
        <f t="shared" si="202"/>
        <v/>
      </c>
      <c r="O3223" s="36"/>
      <c r="P3223" s="39" t="str">
        <f t="shared" si="203"/>
        <v/>
      </c>
    </row>
    <row r="3224" spans="6:16" x14ac:dyDescent="0.25">
      <c r="F3224" s="36"/>
      <c r="G3224" s="39" t="str">
        <f t="shared" si="200"/>
        <v/>
      </c>
      <c r="I3224" s="36"/>
      <c r="J3224" s="39" t="str">
        <f t="shared" si="201"/>
        <v/>
      </c>
      <c r="L3224" s="36"/>
      <c r="M3224" s="39" t="str">
        <f t="shared" si="202"/>
        <v/>
      </c>
      <c r="O3224" s="36"/>
      <c r="P3224" s="39" t="str">
        <f t="shared" si="203"/>
        <v/>
      </c>
    </row>
    <row r="3225" spans="6:16" x14ac:dyDescent="0.25">
      <c r="F3225" s="36"/>
      <c r="G3225" s="39" t="str">
        <f t="shared" si="200"/>
        <v/>
      </c>
      <c r="I3225" s="36"/>
      <c r="J3225" s="39" t="str">
        <f t="shared" si="201"/>
        <v/>
      </c>
      <c r="L3225" s="36"/>
      <c r="M3225" s="39" t="str">
        <f t="shared" si="202"/>
        <v/>
      </c>
      <c r="O3225" s="36"/>
      <c r="P3225" s="39" t="str">
        <f t="shared" si="203"/>
        <v/>
      </c>
    </row>
    <row r="3226" spans="6:16" x14ac:dyDescent="0.25">
      <c r="F3226" s="36"/>
      <c r="G3226" s="39" t="str">
        <f t="shared" si="200"/>
        <v/>
      </c>
      <c r="I3226" s="36"/>
      <c r="J3226" s="39" t="str">
        <f t="shared" si="201"/>
        <v/>
      </c>
      <c r="L3226" s="36"/>
      <c r="M3226" s="39" t="str">
        <f t="shared" si="202"/>
        <v/>
      </c>
      <c r="O3226" s="36"/>
      <c r="P3226" s="39" t="str">
        <f t="shared" si="203"/>
        <v/>
      </c>
    </row>
    <row r="3227" spans="6:16" x14ac:dyDescent="0.25">
      <c r="F3227" s="36"/>
      <c r="G3227" s="39" t="str">
        <f t="shared" si="200"/>
        <v/>
      </c>
      <c r="I3227" s="36"/>
      <c r="J3227" s="39" t="str">
        <f t="shared" si="201"/>
        <v/>
      </c>
      <c r="L3227" s="36"/>
      <c r="M3227" s="39" t="str">
        <f t="shared" si="202"/>
        <v/>
      </c>
      <c r="O3227" s="36"/>
      <c r="P3227" s="39" t="str">
        <f t="shared" si="203"/>
        <v/>
      </c>
    </row>
    <row r="3228" spans="6:16" x14ac:dyDescent="0.25">
      <c r="F3228" s="36"/>
      <c r="G3228" s="39" t="str">
        <f t="shared" si="200"/>
        <v/>
      </c>
      <c r="I3228" s="36"/>
      <c r="J3228" s="39" t="str">
        <f t="shared" si="201"/>
        <v/>
      </c>
      <c r="L3228" s="36"/>
      <c r="M3228" s="39" t="str">
        <f t="shared" si="202"/>
        <v/>
      </c>
      <c r="O3228" s="36"/>
      <c r="P3228" s="39" t="str">
        <f t="shared" si="203"/>
        <v/>
      </c>
    </row>
    <row r="3229" spans="6:16" x14ac:dyDescent="0.25">
      <c r="F3229" s="36"/>
      <c r="G3229" s="39" t="str">
        <f t="shared" si="200"/>
        <v/>
      </c>
      <c r="I3229" s="36"/>
      <c r="J3229" s="39" t="str">
        <f t="shared" si="201"/>
        <v/>
      </c>
      <c r="L3229" s="36"/>
      <c r="M3229" s="39" t="str">
        <f t="shared" si="202"/>
        <v/>
      </c>
      <c r="O3229" s="36"/>
      <c r="P3229" s="39" t="str">
        <f t="shared" si="203"/>
        <v/>
      </c>
    </row>
    <row r="3230" spans="6:16" x14ac:dyDescent="0.25">
      <c r="F3230" s="36"/>
      <c r="G3230" s="39" t="str">
        <f t="shared" si="200"/>
        <v/>
      </c>
      <c r="I3230" s="36"/>
      <c r="J3230" s="39" t="str">
        <f t="shared" si="201"/>
        <v/>
      </c>
      <c r="L3230" s="36"/>
      <c r="M3230" s="39" t="str">
        <f t="shared" si="202"/>
        <v/>
      </c>
      <c r="O3230" s="36"/>
      <c r="P3230" s="39" t="str">
        <f t="shared" si="203"/>
        <v/>
      </c>
    </row>
    <row r="3231" spans="6:16" x14ac:dyDescent="0.25">
      <c r="F3231" s="36"/>
      <c r="G3231" s="39" t="str">
        <f t="shared" si="200"/>
        <v/>
      </c>
      <c r="I3231" s="36"/>
      <c r="J3231" s="39" t="str">
        <f t="shared" si="201"/>
        <v/>
      </c>
      <c r="L3231" s="36"/>
      <c r="M3231" s="39" t="str">
        <f t="shared" si="202"/>
        <v/>
      </c>
      <c r="O3231" s="36"/>
      <c r="P3231" s="39" t="str">
        <f t="shared" si="203"/>
        <v/>
      </c>
    </row>
    <row r="3232" spans="6:16" x14ac:dyDescent="0.25">
      <c r="F3232" s="36"/>
      <c r="G3232" s="39" t="str">
        <f t="shared" si="200"/>
        <v/>
      </c>
      <c r="I3232" s="36"/>
      <c r="J3232" s="39" t="str">
        <f t="shared" si="201"/>
        <v/>
      </c>
      <c r="L3232" s="36"/>
      <c r="M3232" s="39" t="str">
        <f t="shared" si="202"/>
        <v/>
      </c>
      <c r="O3232" s="36"/>
      <c r="P3232" s="39" t="str">
        <f t="shared" si="203"/>
        <v/>
      </c>
    </row>
    <row r="3233" spans="6:16" x14ac:dyDescent="0.25">
      <c r="F3233" s="36"/>
      <c r="G3233" s="39" t="str">
        <f t="shared" si="200"/>
        <v/>
      </c>
      <c r="I3233" s="36"/>
      <c r="J3233" s="39" t="str">
        <f t="shared" si="201"/>
        <v/>
      </c>
      <c r="L3233" s="36"/>
      <c r="M3233" s="39" t="str">
        <f t="shared" si="202"/>
        <v/>
      </c>
      <c r="O3233" s="36"/>
      <c r="P3233" s="39" t="str">
        <f t="shared" si="203"/>
        <v/>
      </c>
    </row>
    <row r="3234" spans="6:16" x14ac:dyDescent="0.25">
      <c r="F3234" s="36"/>
      <c r="G3234" s="39" t="str">
        <f t="shared" si="200"/>
        <v/>
      </c>
      <c r="I3234" s="36"/>
      <c r="J3234" s="39" t="str">
        <f t="shared" si="201"/>
        <v/>
      </c>
      <c r="L3234" s="36"/>
      <c r="M3234" s="39" t="str">
        <f t="shared" si="202"/>
        <v/>
      </c>
      <c r="O3234" s="36"/>
      <c r="P3234" s="39" t="str">
        <f t="shared" si="203"/>
        <v/>
      </c>
    </row>
    <row r="3235" spans="6:16" x14ac:dyDescent="0.25">
      <c r="F3235" s="36"/>
      <c r="G3235" s="39" t="str">
        <f t="shared" si="200"/>
        <v/>
      </c>
      <c r="I3235" s="36"/>
      <c r="J3235" s="39" t="str">
        <f t="shared" si="201"/>
        <v/>
      </c>
      <c r="L3235" s="36"/>
      <c r="M3235" s="39" t="str">
        <f t="shared" si="202"/>
        <v/>
      </c>
      <c r="O3235" s="36"/>
      <c r="P3235" s="39" t="str">
        <f t="shared" si="203"/>
        <v/>
      </c>
    </row>
    <row r="3236" spans="6:16" x14ac:dyDescent="0.25">
      <c r="F3236" s="36"/>
      <c r="G3236" s="39" t="str">
        <f t="shared" si="200"/>
        <v/>
      </c>
      <c r="I3236" s="36"/>
      <c r="J3236" s="39" t="str">
        <f t="shared" si="201"/>
        <v/>
      </c>
      <c r="L3236" s="36"/>
      <c r="M3236" s="39" t="str">
        <f t="shared" si="202"/>
        <v/>
      </c>
      <c r="O3236" s="36"/>
      <c r="P3236" s="39" t="str">
        <f t="shared" si="203"/>
        <v/>
      </c>
    </row>
    <row r="3237" spans="6:16" x14ac:dyDescent="0.25">
      <c r="F3237" s="36"/>
      <c r="G3237" s="39" t="str">
        <f t="shared" si="200"/>
        <v/>
      </c>
      <c r="I3237" s="36"/>
      <c r="J3237" s="39" t="str">
        <f t="shared" si="201"/>
        <v/>
      </c>
      <c r="L3237" s="36"/>
      <c r="M3237" s="39" t="str">
        <f t="shared" si="202"/>
        <v/>
      </c>
      <c r="O3237" s="36"/>
      <c r="P3237" s="39" t="str">
        <f t="shared" si="203"/>
        <v/>
      </c>
    </row>
    <row r="3238" spans="6:16" x14ac:dyDescent="0.25">
      <c r="F3238" s="36"/>
      <c r="G3238" s="39" t="str">
        <f t="shared" si="200"/>
        <v/>
      </c>
      <c r="I3238" s="36"/>
      <c r="J3238" s="39" t="str">
        <f t="shared" si="201"/>
        <v/>
      </c>
      <c r="L3238" s="36"/>
      <c r="M3238" s="39" t="str">
        <f t="shared" si="202"/>
        <v/>
      </c>
      <c r="O3238" s="36"/>
      <c r="P3238" s="39" t="str">
        <f t="shared" si="203"/>
        <v/>
      </c>
    </row>
    <row r="3239" spans="6:16" x14ac:dyDescent="0.25">
      <c r="F3239" s="36"/>
      <c r="G3239" s="39" t="str">
        <f t="shared" si="200"/>
        <v/>
      </c>
      <c r="I3239" s="36"/>
      <c r="J3239" s="39" t="str">
        <f t="shared" si="201"/>
        <v/>
      </c>
      <c r="L3239" s="36"/>
      <c r="M3239" s="39" t="str">
        <f t="shared" si="202"/>
        <v/>
      </c>
      <c r="O3239" s="36"/>
      <c r="P3239" s="39" t="str">
        <f t="shared" si="203"/>
        <v/>
      </c>
    </row>
    <row r="3240" spans="6:16" x14ac:dyDescent="0.25">
      <c r="F3240" s="36"/>
      <c r="G3240" s="39" t="str">
        <f t="shared" si="200"/>
        <v/>
      </c>
      <c r="I3240" s="36"/>
      <c r="J3240" s="39" t="str">
        <f t="shared" si="201"/>
        <v/>
      </c>
      <c r="L3240" s="36"/>
      <c r="M3240" s="39" t="str">
        <f t="shared" si="202"/>
        <v/>
      </c>
      <c r="O3240" s="36"/>
      <c r="P3240" s="39" t="str">
        <f t="shared" si="203"/>
        <v/>
      </c>
    </row>
    <row r="3241" spans="6:16" x14ac:dyDescent="0.25">
      <c r="F3241" s="36"/>
      <c r="G3241" s="39" t="str">
        <f t="shared" si="200"/>
        <v/>
      </c>
      <c r="I3241" s="36"/>
      <c r="J3241" s="39" t="str">
        <f t="shared" si="201"/>
        <v/>
      </c>
      <c r="L3241" s="36"/>
      <c r="M3241" s="39" t="str">
        <f t="shared" si="202"/>
        <v/>
      </c>
      <c r="O3241" s="36"/>
      <c r="P3241" s="39" t="str">
        <f t="shared" si="203"/>
        <v/>
      </c>
    </row>
    <row r="3242" spans="6:16" x14ac:dyDescent="0.25">
      <c r="F3242" s="36"/>
      <c r="G3242" s="39" t="str">
        <f t="shared" si="200"/>
        <v/>
      </c>
      <c r="I3242" s="36"/>
      <c r="J3242" s="39" t="str">
        <f t="shared" si="201"/>
        <v/>
      </c>
      <c r="L3242" s="36"/>
      <c r="M3242" s="39" t="str">
        <f t="shared" si="202"/>
        <v/>
      </c>
      <c r="O3242" s="36"/>
      <c r="P3242" s="39" t="str">
        <f t="shared" si="203"/>
        <v/>
      </c>
    </row>
    <row r="3243" spans="6:16" x14ac:dyDescent="0.25">
      <c r="F3243" s="36"/>
      <c r="G3243" s="39" t="str">
        <f t="shared" si="200"/>
        <v/>
      </c>
      <c r="I3243" s="36"/>
      <c r="J3243" s="39" t="str">
        <f t="shared" si="201"/>
        <v/>
      </c>
      <c r="L3243" s="36"/>
      <c r="M3243" s="39" t="str">
        <f t="shared" si="202"/>
        <v/>
      </c>
      <c r="O3243" s="36"/>
      <c r="P3243" s="39" t="str">
        <f t="shared" si="203"/>
        <v/>
      </c>
    </row>
    <row r="3244" spans="6:16" x14ac:dyDescent="0.25">
      <c r="F3244" s="36"/>
      <c r="G3244" s="39" t="str">
        <f t="shared" si="200"/>
        <v/>
      </c>
      <c r="I3244" s="36"/>
      <c r="J3244" s="39" t="str">
        <f t="shared" si="201"/>
        <v/>
      </c>
      <c r="L3244" s="36"/>
      <c r="M3244" s="39" t="str">
        <f t="shared" si="202"/>
        <v/>
      </c>
      <c r="O3244" s="36"/>
      <c r="P3244" s="39" t="str">
        <f t="shared" si="203"/>
        <v/>
      </c>
    </row>
    <row r="3245" spans="6:16" x14ac:dyDescent="0.25">
      <c r="F3245" s="36"/>
      <c r="G3245" s="39" t="str">
        <f t="shared" si="200"/>
        <v/>
      </c>
      <c r="I3245" s="36"/>
      <c r="J3245" s="39" t="str">
        <f t="shared" si="201"/>
        <v/>
      </c>
      <c r="L3245" s="36"/>
      <c r="M3245" s="39" t="str">
        <f t="shared" si="202"/>
        <v/>
      </c>
      <c r="O3245" s="36"/>
      <c r="P3245" s="39" t="str">
        <f t="shared" si="203"/>
        <v/>
      </c>
    </row>
    <row r="3246" spans="6:16" x14ac:dyDescent="0.25">
      <c r="F3246" s="36"/>
      <c r="G3246" s="39" t="str">
        <f t="shared" si="200"/>
        <v/>
      </c>
      <c r="I3246" s="36"/>
      <c r="J3246" s="39" t="str">
        <f t="shared" si="201"/>
        <v/>
      </c>
      <c r="L3246" s="36"/>
      <c r="M3246" s="39" t="str">
        <f t="shared" si="202"/>
        <v/>
      </c>
      <c r="O3246" s="36"/>
      <c r="P3246" s="39" t="str">
        <f t="shared" si="203"/>
        <v/>
      </c>
    </row>
    <row r="3247" spans="6:16" x14ac:dyDescent="0.25">
      <c r="F3247" s="36"/>
      <c r="G3247" s="39" t="str">
        <f t="shared" si="200"/>
        <v/>
      </c>
      <c r="I3247" s="36"/>
      <c r="J3247" s="39" t="str">
        <f t="shared" si="201"/>
        <v/>
      </c>
      <c r="L3247" s="36"/>
      <c r="M3247" s="39" t="str">
        <f t="shared" si="202"/>
        <v/>
      </c>
      <c r="O3247" s="36"/>
      <c r="P3247" s="39" t="str">
        <f t="shared" si="203"/>
        <v/>
      </c>
    </row>
    <row r="3248" spans="6:16" x14ac:dyDescent="0.25">
      <c r="F3248" s="36"/>
      <c r="G3248" s="39" t="str">
        <f t="shared" si="200"/>
        <v/>
      </c>
      <c r="I3248" s="36"/>
      <c r="J3248" s="39" t="str">
        <f t="shared" si="201"/>
        <v/>
      </c>
      <c r="L3248" s="36"/>
      <c r="M3248" s="39" t="str">
        <f t="shared" si="202"/>
        <v/>
      </c>
      <c r="O3248" s="36"/>
      <c r="P3248" s="39" t="str">
        <f t="shared" si="203"/>
        <v/>
      </c>
    </row>
    <row r="3249" spans="6:16" x14ac:dyDescent="0.25">
      <c r="F3249" s="36"/>
      <c r="G3249" s="39" t="str">
        <f t="shared" si="200"/>
        <v/>
      </c>
      <c r="I3249" s="36"/>
      <c r="J3249" s="39" t="str">
        <f t="shared" si="201"/>
        <v/>
      </c>
      <c r="L3249" s="36"/>
      <c r="M3249" s="39" t="str">
        <f t="shared" si="202"/>
        <v/>
      </c>
      <c r="O3249" s="36"/>
      <c r="P3249" s="39" t="str">
        <f t="shared" si="203"/>
        <v/>
      </c>
    </row>
    <row r="3250" spans="6:16" x14ac:dyDescent="0.25">
      <c r="F3250" s="36"/>
      <c r="G3250" s="39" t="str">
        <f t="shared" si="200"/>
        <v/>
      </c>
      <c r="I3250" s="36"/>
      <c r="J3250" s="39" t="str">
        <f t="shared" si="201"/>
        <v/>
      </c>
      <c r="L3250" s="36"/>
      <c r="M3250" s="39" t="str">
        <f t="shared" si="202"/>
        <v/>
      </c>
      <c r="O3250" s="36"/>
      <c r="P3250" s="39" t="str">
        <f t="shared" si="203"/>
        <v/>
      </c>
    </row>
    <row r="3251" spans="6:16" x14ac:dyDescent="0.25">
      <c r="F3251" s="36"/>
      <c r="G3251" s="39" t="str">
        <f t="shared" si="200"/>
        <v/>
      </c>
      <c r="I3251" s="36"/>
      <c r="J3251" s="39" t="str">
        <f t="shared" si="201"/>
        <v/>
      </c>
      <c r="L3251" s="36"/>
      <c r="M3251" s="39" t="str">
        <f t="shared" si="202"/>
        <v/>
      </c>
      <c r="O3251" s="36"/>
      <c r="P3251" s="39" t="str">
        <f t="shared" si="203"/>
        <v/>
      </c>
    </row>
    <row r="3252" spans="6:16" x14ac:dyDescent="0.25">
      <c r="F3252" s="36"/>
      <c r="G3252" s="39" t="str">
        <f t="shared" si="200"/>
        <v/>
      </c>
      <c r="I3252" s="36"/>
      <c r="J3252" s="39" t="str">
        <f t="shared" si="201"/>
        <v/>
      </c>
      <c r="L3252" s="36"/>
      <c r="M3252" s="39" t="str">
        <f t="shared" si="202"/>
        <v/>
      </c>
      <c r="O3252" s="36"/>
      <c r="P3252" s="39" t="str">
        <f t="shared" si="203"/>
        <v/>
      </c>
    </row>
    <row r="3253" spans="6:16" x14ac:dyDescent="0.25">
      <c r="F3253" s="36"/>
      <c r="G3253" s="39" t="str">
        <f t="shared" si="200"/>
        <v/>
      </c>
      <c r="I3253" s="36"/>
      <c r="J3253" s="39" t="str">
        <f t="shared" si="201"/>
        <v/>
      </c>
      <c r="L3253" s="36"/>
      <c r="M3253" s="39" t="str">
        <f t="shared" si="202"/>
        <v/>
      </c>
      <c r="O3253" s="36"/>
      <c r="P3253" s="39" t="str">
        <f t="shared" si="203"/>
        <v/>
      </c>
    </row>
    <row r="3254" spans="6:16" x14ac:dyDescent="0.25">
      <c r="F3254" s="36"/>
      <c r="G3254" s="39" t="str">
        <f t="shared" si="200"/>
        <v/>
      </c>
      <c r="I3254" s="36"/>
      <c r="J3254" s="39" t="str">
        <f t="shared" si="201"/>
        <v/>
      </c>
      <c r="L3254" s="36"/>
      <c r="M3254" s="39" t="str">
        <f t="shared" si="202"/>
        <v/>
      </c>
      <c r="O3254" s="36"/>
      <c r="P3254" s="39" t="str">
        <f t="shared" si="203"/>
        <v/>
      </c>
    </row>
    <row r="3255" spans="6:16" x14ac:dyDescent="0.25">
      <c r="F3255" s="36"/>
      <c r="G3255" s="39" t="str">
        <f t="shared" si="200"/>
        <v/>
      </c>
      <c r="I3255" s="36"/>
      <c r="J3255" s="39" t="str">
        <f t="shared" si="201"/>
        <v/>
      </c>
      <c r="L3255" s="36"/>
      <c r="M3255" s="39" t="str">
        <f t="shared" si="202"/>
        <v/>
      </c>
      <c r="O3255" s="36"/>
      <c r="P3255" s="39" t="str">
        <f t="shared" si="203"/>
        <v/>
      </c>
    </row>
    <row r="3256" spans="6:16" x14ac:dyDescent="0.25">
      <c r="F3256" s="36"/>
      <c r="G3256" s="39" t="str">
        <f t="shared" si="200"/>
        <v/>
      </c>
      <c r="I3256" s="36"/>
      <c r="J3256" s="39" t="str">
        <f t="shared" si="201"/>
        <v/>
      </c>
      <c r="L3256" s="36"/>
      <c r="M3256" s="39" t="str">
        <f t="shared" si="202"/>
        <v/>
      </c>
      <c r="O3256" s="36"/>
      <c r="P3256" s="39" t="str">
        <f t="shared" si="203"/>
        <v/>
      </c>
    </row>
    <row r="3257" spans="6:16" x14ac:dyDescent="0.25">
      <c r="F3257" s="36"/>
      <c r="G3257" s="39" t="str">
        <f t="shared" si="200"/>
        <v/>
      </c>
      <c r="I3257" s="36"/>
      <c r="J3257" s="39" t="str">
        <f t="shared" si="201"/>
        <v/>
      </c>
      <c r="L3257" s="36"/>
      <c r="M3257" s="39" t="str">
        <f t="shared" si="202"/>
        <v/>
      </c>
      <c r="O3257" s="36"/>
      <c r="P3257" s="39" t="str">
        <f t="shared" si="203"/>
        <v/>
      </c>
    </row>
    <row r="3258" spans="6:16" x14ac:dyDescent="0.25">
      <c r="F3258" s="36"/>
      <c r="G3258" s="39" t="str">
        <f t="shared" si="200"/>
        <v/>
      </c>
      <c r="I3258" s="36"/>
      <c r="J3258" s="39" t="str">
        <f t="shared" si="201"/>
        <v/>
      </c>
      <c r="L3258" s="36"/>
      <c r="M3258" s="39" t="str">
        <f t="shared" si="202"/>
        <v/>
      </c>
      <c r="O3258" s="36"/>
      <c r="P3258" s="39" t="str">
        <f t="shared" si="203"/>
        <v/>
      </c>
    </row>
    <row r="3259" spans="6:16" x14ac:dyDescent="0.25">
      <c r="F3259" s="36"/>
      <c r="G3259" s="39" t="str">
        <f t="shared" si="200"/>
        <v/>
      </c>
      <c r="I3259" s="36"/>
      <c r="J3259" s="39" t="str">
        <f t="shared" si="201"/>
        <v/>
      </c>
      <c r="L3259" s="36"/>
      <c r="M3259" s="39" t="str">
        <f t="shared" si="202"/>
        <v/>
      </c>
      <c r="O3259" s="36"/>
      <c r="P3259" s="39" t="str">
        <f t="shared" si="203"/>
        <v/>
      </c>
    </row>
    <row r="3260" spans="6:16" x14ac:dyDescent="0.25">
      <c r="F3260" s="36"/>
      <c r="G3260" s="39" t="str">
        <f t="shared" si="200"/>
        <v/>
      </c>
      <c r="I3260" s="36"/>
      <c r="J3260" s="39" t="str">
        <f t="shared" si="201"/>
        <v/>
      </c>
      <c r="L3260" s="36"/>
      <c r="M3260" s="39" t="str">
        <f t="shared" si="202"/>
        <v/>
      </c>
      <c r="O3260" s="36"/>
      <c r="P3260" s="39" t="str">
        <f t="shared" si="203"/>
        <v/>
      </c>
    </row>
    <row r="3261" spans="6:16" x14ac:dyDescent="0.25">
      <c r="F3261" s="36"/>
      <c r="G3261" s="39" t="str">
        <f t="shared" si="200"/>
        <v/>
      </c>
      <c r="I3261" s="36"/>
      <c r="J3261" s="39" t="str">
        <f t="shared" si="201"/>
        <v/>
      </c>
      <c r="L3261" s="36"/>
      <c r="M3261" s="39" t="str">
        <f t="shared" si="202"/>
        <v/>
      </c>
      <c r="O3261" s="36"/>
      <c r="P3261" s="39" t="str">
        <f t="shared" si="203"/>
        <v/>
      </c>
    </row>
    <row r="3262" spans="6:16" x14ac:dyDescent="0.25">
      <c r="F3262" s="36"/>
      <c r="G3262" s="39" t="str">
        <f t="shared" si="200"/>
        <v/>
      </c>
      <c r="I3262" s="36"/>
      <c r="J3262" s="39" t="str">
        <f t="shared" si="201"/>
        <v/>
      </c>
      <c r="L3262" s="36"/>
      <c r="M3262" s="39" t="str">
        <f t="shared" si="202"/>
        <v/>
      </c>
      <c r="O3262" s="36"/>
      <c r="P3262" s="39" t="str">
        <f t="shared" si="203"/>
        <v/>
      </c>
    </row>
    <row r="3263" spans="6:16" x14ac:dyDescent="0.25">
      <c r="F3263" s="36"/>
      <c r="G3263" s="39" t="str">
        <f t="shared" si="200"/>
        <v/>
      </c>
      <c r="I3263" s="36"/>
      <c r="J3263" s="39" t="str">
        <f t="shared" si="201"/>
        <v/>
      </c>
      <c r="L3263" s="36"/>
      <c r="M3263" s="39" t="str">
        <f t="shared" si="202"/>
        <v/>
      </c>
      <c r="O3263" s="36"/>
      <c r="P3263" s="39" t="str">
        <f t="shared" si="203"/>
        <v/>
      </c>
    </row>
    <row r="3264" spans="6:16" x14ac:dyDescent="0.25">
      <c r="F3264" s="36"/>
      <c r="G3264" s="39" t="str">
        <f t="shared" si="200"/>
        <v/>
      </c>
      <c r="I3264" s="36"/>
      <c r="J3264" s="39" t="str">
        <f t="shared" si="201"/>
        <v/>
      </c>
      <c r="L3264" s="36"/>
      <c r="M3264" s="39" t="str">
        <f t="shared" si="202"/>
        <v/>
      </c>
      <c r="O3264" s="36"/>
      <c r="P3264" s="39" t="str">
        <f t="shared" si="203"/>
        <v/>
      </c>
    </row>
    <row r="3265" spans="6:16" x14ac:dyDescent="0.25">
      <c r="F3265" s="36"/>
      <c r="G3265" s="39" t="str">
        <f t="shared" si="200"/>
        <v/>
      </c>
      <c r="I3265" s="36"/>
      <c r="J3265" s="39" t="str">
        <f t="shared" si="201"/>
        <v/>
      </c>
      <c r="L3265" s="36"/>
      <c r="M3265" s="39" t="str">
        <f t="shared" si="202"/>
        <v/>
      </c>
      <c r="O3265" s="36"/>
      <c r="P3265" s="39" t="str">
        <f t="shared" si="203"/>
        <v/>
      </c>
    </row>
    <row r="3266" spans="6:16" x14ac:dyDescent="0.25">
      <c r="F3266" s="36"/>
      <c r="G3266" s="39" t="str">
        <f t="shared" si="200"/>
        <v/>
      </c>
      <c r="I3266" s="36"/>
      <c r="J3266" s="39" t="str">
        <f t="shared" si="201"/>
        <v/>
      </c>
      <c r="L3266" s="36"/>
      <c r="M3266" s="39" t="str">
        <f t="shared" si="202"/>
        <v/>
      </c>
      <c r="O3266" s="36"/>
      <c r="P3266" s="39" t="str">
        <f t="shared" si="203"/>
        <v/>
      </c>
    </row>
    <row r="3267" spans="6:16" x14ac:dyDescent="0.25">
      <c r="F3267" s="36"/>
      <c r="G3267" s="39" t="str">
        <f t="shared" si="200"/>
        <v/>
      </c>
      <c r="I3267" s="36"/>
      <c r="J3267" s="39" t="str">
        <f t="shared" si="201"/>
        <v/>
      </c>
      <c r="L3267" s="36"/>
      <c r="M3267" s="39" t="str">
        <f t="shared" si="202"/>
        <v/>
      </c>
      <c r="O3267" s="36"/>
      <c r="P3267" s="39" t="str">
        <f t="shared" si="203"/>
        <v/>
      </c>
    </row>
    <row r="3268" spans="6:16" x14ac:dyDescent="0.25">
      <c r="F3268" s="36"/>
      <c r="G3268" s="39" t="str">
        <f t="shared" si="200"/>
        <v/>
      </c>
      <c r="I3268" s="36"/>
      <c r="J3268" s="39" t="str">
        <f t="shared" si="201"/>
        <v/>
      </c>
      <c r="L3268" s="36"/>
      <c r="M3268" s="39" t="str">
        <f t="shared" si="202"/>
        <v/>
      </c>
      <c r="O3268" s="36"/>
      <c r="P3268" s="39" t="str">
        <f t="shared" si="203"/>
        <v/>
      </c>
    </row>
    <row r="3269" spans="6:16" x14ac:dyDescent="0.25">
      <c r="F3269" s="36"/>
      <c r="G3269" s="39" t="str">
        <f t="shared" si="200"/>
        <v/>
      </c>
      <c r="I3269" s="36"/>
      <c r="J3269" s="39" t="str">
        <f t="shared" si="201"/>
        <v/>
      </c>
      <c r="L3269" s="36"/>
      <c r="M3269" s="39" t="str">
        <f t="shared" si="202"/>
        <v/>
      </c>
      <c r="O3269" s="36"/>
      <c r="P3269" s="39" t="str">
        <f t="shared" si="203"/>
        <v/>
      </c>
    </row>
    <row r="3270" spans="6:16" x14ac:dyDescent="0.25">
      <c r="F3270" s="36"/>
      <c r="G3270" s="39" t="str">
        <f t="shared" si="200"/>
        <v/>
      </c>
      <c r="I3270" s="36"/>
      <c r="J3270" s="39" t="str">
        <f t="shared" si="201"/>
        <v/>
      </c>
      <c r="L3270" s="36"/>
      <c r="M3270" s="39" t="str">
        <f t="shared" si="202"/>
        <v/>
      </c>
      <c r="O3270" s="36"/>
      <c r="P3270" s="39" t="str">
        <f t="shared" si="203"/>
        <v/>
      </c>
    </row>
    <row r="3271" spans="6:16" x14ac:dyDescent="0.25">
      <c r="F3271" s="36"/>
      <c r="G3271" s="39" t="str">
        <f t="shared" si="200"/>
        <v/>
      </c>
      <c r="I3271" s="36"/>
      <c r="J3271" s="39" t="str">
        <f t="shared" si="201"/>
        <v/>
      </c>
      <c r="L3271" s="36"/>
      <c r="M3271" s="39" t="str">
        <f t="shared" si="202"/>
        <v/>
      </c>
      <c r="O3271" s="36"/>
      <c r="P3271" s="39" t="str">
        <f t="shared" si="203"/>
        <v/>
      </c>
    </row>
    <row r="3272" spans="6:16" x14ac:dyDescent="0.25">
      <c r="F3272" s="36"/>
      <c r="G3272" s="39" t="str">
        <f t="shared" si="200"/>
        <v/>
      </c>
      <c r="I3272" s="36"/>
      <c r="J3272" s="39" t="str">
        <f t="shared" si="201"/>
        <v/>
      </c>
      <c r="L3272" s="36"/>
      <c r="M3272" s="39" t="str">
        <f t="shared" si="202"/>
        <v/>
      </c>
      <c r="O3272" s="36"/>
      <c r="P3272" s="39" t="str">
        <f t="shared" si="203"/>
        <v/>
      </c>
    </row>
    <row r="3273" spans="6:16" x14ac:dyDescent="0.25">
      <c r="F3273" s="36"/>
      <c r="G3273" s="39" t="str">
        <f t="shared" si="200"/>
        <v/>
      </c>
      <c r="I3273" s="36"/>
      <c r="J3273" s="39" t="str">
        <f t="shared" si="201"/>
        <v/>
      </c>
      <c r="L3273" s="36"/>
      <c r="M3273" s="39" t="str">
        <f t="shared" si="202"/>
        <v/>
      </c>
      <c r="O3273" s="36"/>
      <c r="P3273" s="39" t="str">
        <f t="shared" si="203"/>
        <v/>
      </c>
    </row>
    <row r="3274" spans="6:16" x14ac:dyDescent="0.25">
      <c r="F3274" s="36"/>
      <c r="G3274" s="39" t="str">
        <f t="shared" si="200"/>
        <v/>
      </c>
      <c r="I3274" s="36"/>
      <c r="J3274" s="39" t="str">
        <f t="shared" si="201"/>
        <v/>
      </c>
      <c r="L3274" s="36"/>
      <c r="M3274" s="39" t="str">
        <f t="shared" si="202"/>
        <v/>
      </c>
      <c r="O3274" s="36"/>
      <c r="P3274" s="39" t="str">
        <f t="shared" si="203"/>
        <v/>
      </c>
    </row>
    <row r="3275" spans="6:16" x14ac:dyDescent="0.25">
      <c r="F3275" s="36"/>
      <c r="G3275" s="39" t="str">
        <f t="shared" si="200"/>
        <v/>
      </c>
      <c r="I3275" s="36"/>
      <c r="J3275" s="39" t="str">
        <f t="shared" si="201"/>
        <v/>
      </c>
      <c r="L3275" s="36"/>
      <c r="M3275" s="39" t="str">
        <f t="shared" si="202"/>
        <v/>
      </c>
      <c r="O3275" s="36"/>
      <c r="P3275" s="39" t="str">
        <f t="shared" si="203"/>
        <v/>
      </c>
    </row>
    <row r="3276" spans="6:16" x14ac:dyDescent="0.25">
      <c r="F3276" s="36"/>
      <c r="G3276" s="39" t="str">
        <f t="shared" si="200"/>
        <v/>
      </c>
      <c r="I3276" s="36"/>
      <c r="J3276" s="39" t="str">
        <f t="shared" si="201"/>
        <v/>
      </c>
      <c r="L3276" s="36"/>
      <c r="M3276" s="39" t="str">
        <f t="shared" si="202"/>
        <v/>
      </c>
      <c r="O3276" s="36"/>
      <c r="P3276" s="39" t="str">
        <f t="shared" si="203"/>
        <v/>
      </c>
    </row>
    <row r="3277" spans="6:16" x14ac:dyDescent="0.25">
      <c r="F3277" s="36"/>
      <c r="G3277" s="39" t="str">
        <f t="shared" si="200"/>
        <v/>
      </c>
      <c r="I3277" s="36"/>
      <c r="J3277" s="39" t="str">
        <f t="shared" si="201"/>
        <v/>
      </c>
      <c r="L3277" s="36"/>
      <c r="M3277" s="39" t="str">
        <f t="shared" si="202"/>
        <v/>
      </c>
      <c r="O3277" s="36"/>
      <c r="P3277" s="39" t="str">
        <f t="shared" si="203"/>
        <v/>
      </c>
    </row>
    <row r="3278" spans="6:16" x14ac:dyDescent="0.25">
      <c r="F3278" s="36"/>
      <c r="G3278" s="39" t="str">
        <f t="shared" si="200"/>
        <v/>
      </c>
      <c r="I3278" s="36"/>
      <c r="J3278" s="39" t="str">
        <f t="shared" si="201"/>
        <v/>
      </c>
      <c r="L3278" s="36"/>
      <c r="M3278" s="39" t="str">
        <f t="shared" si="202"/>
        <v/>
      </c>
      <c r="O3278" s="36"/>
      <c r="P3278" s="39" t="str">
        <f t="shared" si="203"/>
        <v/>
      </c>
    </row>
    <row r="3279" spans="6:16" x14ac:dyDescent="0.25">
      <c r="F3279" s="36"/>
      <c r="G3279" s="39" t="str">
        <f t="shared" ref="G3279:G3342" si="204">IF(F3279="","",F3279*0.04)</f>
        <v/>
      </c>
      <c r="I3279" s="36"/>
      <c r="J3279" s="39" t="str">
        <f t="shared" ref="J3279:J3342" si="205">IF(I3279="","",I3279*0.04)</f>
        <v/>
      </c>
      <c r="L3279" s="36"/>
      <c r="M3279" s="39" t="str">
        <f t="shared" ref="M3279:M3342" si="206">IF(L3279="","",L3279*0.04)</f>
        <v/>
      </c>
      <c r="O3279" s="36"/>
      <c r="P3279" s="39" t="str">
        <f t="shared" ref="P3279:P3342" si="207">IF(O3279="","",O3279*0.04)</f>
        <v/>
      </c>
    </row>
    <row r="3280" spans="6:16" x14ac:dyDescent="0.25">
      <c r="F3280" s="36"/>
      <c r="G3280" s="39" t="str">
        <f t="shared" si="204"/>
        <v/>
      </c>
      <c r="I3280" s="36"/>
      <c r="J3280" s="39" t="str">
        <f t="shared" si="205"/>
        <v/>
      </c>
      <c r="L3280" s="36"/>
      <c r="M3280" s="39" t="str">
        <f t="shared" si="206"/>
        <v/>
      </c>
      <c r="O3280" s="36"/>
      <c r="P3280" s="39" t="str">
        <f t="shared" si="207"/>
        <v/>
      </c>
    </row>
    <row r="3281" spans="6:16" x14ac:dyDescent="0.25">
      <c r="F3281" s="36"/>
      <c r="G3281" s="39" t="str">
        <f t="shared" si="204"/>
        <v/>
      </c>
      <c r="I3281" s="36"/>
      <c r="J3281" s="39" t="str">
        <f t="shared" si="205"/>
        <v/>
      </c>
      <c r="L3281" s="36"/>
      <c r="M3281" s="39" t="str">
        <f t="shared" si="206"/>
        <v/>
      </c>
      <c r="O3281" s="36"/>
      <c r="P3281" s="39" t="str">
        <f t="shared" si="207"/>
        <v/>
      </c>
    </row>
    <row r="3282" spans="6:16" x14ac:dyDescent="0.25">
      <c r="F3282" s="36"/>
      <c r="G3282" s="39" t="str">
        <f t="shared" si="204"/>
        <v/>
      </c>
      <c r="I3282" s="36"/>
      <c r="J3282" s="39" t="str">
        <f t="shared" si="205"/>
        <v/>
      </c>
      <c r="L3282" s="36"/>
      <c r="M3282" s="39" t="str">
        <f t="shared" si="206"/>
        <v/>
      </c>
      <c r="O3282" s="36"/>
      <c r="P3282" s="39" t="str">
        <f t="shared" si="207"/>
        <v/>
      </c>
    </row>
    <row r="3283" spans="6:16" x14ac:dyDescent="0.25">
      <c r="F3283" s="36"/>
      <c r="G3283" s="39" t="str">
        <f t="shared" si="204"/>
        <v/>
      </c>
      <c r="I3283" s="36"/>
      <c r="J3283" s="39" t="str">
        <f t="shared" si="205"/>
        <v/>
      </c>
      <c r="L3283" s="36"/>
      <c r="M3283" s="39" t="str">
        <f t="shared" si="206"/>
        <v/>
      </c>
      <c r="O3283" s="36"/>
      <c r="P3283" s="39" t="str">
        <f t="shared" si="207"/>
        <v/>
      </c>
    </row>
    <row r="3284" spans="6:16" x14ac:dyDescent="0.25">
      <c r="F3284" s="36"/>
      <c r="G3284" s="39" t="str">
        <f t="shared" si="204"/>
        <v/>
      </c>
      <c r="I3284" s="36"/>
      <c r="J3284" s="39" t="str">
        <f t="shared" si="205"/>
        <v/>
      </c>
      <c r="L3284" s="36"/>
      <c r="M3284" s="39" t="str">
        <f t="shared" si="206"/>
        <v/>
      </c>
      <c r="O3284" s="36"/>
      <c r="P3284" s="39" t="str">
        <f t="shared" si="207"/>
        <v/>
      </c>
    </row>
    <row r="3285" spans="6:16" x14ac:dyDescent="0.25">
      <c r="F3285" s="36"/>
      <c r="G3285" s="39" t="str">
        <f t="shared" si="204"/>
        <v/>
      </c>
      <c r="I3285" s="36"/>
      <c r="J3285" s="39" t="str">
        <f t="shared" si="205"/>
        <v/>
      </c>
      <c r="L3285" s="36"/>
      <c r="M3285" s="39" t="str">
        <f t="shared" si="206"/>
        <v/>
      </c>
      <c r="O3285" s="36"/>
      <c r="P3285" s="39" t="str">
        <f t="shared" si="207"/>
        <v/>
      </c>
    </row>
    <row r="3286" spans="6:16" x14ac:dyDescent="0.25">
      <c r="F3286" s="36"/>
      <c r="G3286" s="39" t="str">
        <f t="shared" si="204"/>
        <v/>
      </c>
      <c r="I3286" s="36"/>
      <c r="J3286" s="39" t="str">
        <f t="shared" si="205"/>
        <v/>
      </c>
      <c r="L3286" s="36"/>
      <c r="M3286" s="39" t="str">
        <f t="shared" si="206"/>
        <v/>
      </c>
      <c r="O3286" s="36"/>
      <c r="P3286" s="39" t="str">
        <f t="shared" si="207"/>
        <v/>
      </c>
    </row>
    <row r="3287" spans="6:16" x14ac:dyDescent="0.25">
      <c r="F3287" s="36"/>
      <c r="G3287" s="39" t="str">
        <f t="shared" si="204"/>
        <v/>
      </c>
      <c r="I3287" s="36"/>
      <c r="J3287" s="39" t="str">
        <f t="shared" si="205"/>
        <v/>
      </c>
      <c r="L3287" s="36"/>
      <c r="M3287" s="39" t="str">
        <f t="shared" si="206"/>
        <v/>
      </c>
      <c r="O3287" s="36"/>
      <c r="P3287" s="39" t="str">
        <f t="shared" si="207"/>
        <v/>
      </c>
    </row>
    <row r="3288" spans="6:16" x14ac:dyDescent="0.25">
      <c r="F3288" s="36"/>
      <c r="G3288" s="39" t="str">
        <f t="shared" si="204"/>
        <v/>
      </c>
      <c r="I3288" s="36"/>
      <c r="J3288" s="39" t="str">
        <f t="shared" si="205"/>
        <v/>
      </c>
      <c r="L3288" s="36"/>
      <c r="M3288" s="39" t="str">
        <f t="shared" si="206"/>
        <v/>
      </c>
      <c r="O3288" s="36"/>
      <c r="P3288" s="39" t="str">
        <f t="shared" si="207"/>
        <v/>
      </c>
    </row>
    <row r="3289" spans="6:16" x14ac:dyDescent="0.25">
      <c r="F3289" s="36"/>
      <c r="G3289" s="39" t="str">
        <f t="shared" si="204"/>
        <v/>
      </c>
      <c r="I3289" s="36"/>
      <c r="J3289" s="39" t="str">
        <f t="shared" si="205"/>
        <v/>
      </c>
      <c r="L3289" s="36"/>
      <c r="M3289" s="39" t="str">
        <f t="shared" si="206"/>
        <v/>
      </c>
      <c r="O3289" s="36"/>
      <c r="P3289" s="39" t="str">
        <f t="shared" si="207"/>
        <v/>
      </c>
    </row>
    <row r="3290" spans="6:16" x14ac:dyDescent="0.25">
      <c r="F3290" s="36"/>
      <c r="G3290" s="39" t="str">
        <f t="shared" si="204"/>
        <v/>
      </c>
      <c r="I3290" s="36"/>
      <c r="J3290" s="39" t="str">
        <f t="shared" si="205"/>
        <v/>
      </c>
      <c r="L3290" s="36"/>
      <c r="M3290" s="39" t="str">
        <f t="shared" si="206"/>
        <v/>
      </c>
      <c r="O3290" s="36"/>
      <c r="P3290" s="39" t="str">
        <f t="shared" si="207"/>
        <v/>
      </c>
    </row>
    <row r="3291" spans="6:16" x14ac:dyDescent="0.25">
      <c r="F3291" s="36"/>
      <c r="G3291" s="39" t="str">
        <f t="shared" si="204"/>
        <v/>
      </c>
      <c r="I3291" s="36"/>
      <c r="J3291" s="39" t="str">
        <f t="shared" si="205"/>
        <v/>
      </c>
      <c r="L3291" s="36"/>
      <c r="M3291" s="39" t="str">
        <f t="shared" si="206"/>
        <v/>
      </c>
      <c r="O3291" s="36"/>
      <c r="P3291" s="39" t="str">
        <f t="shared" si="207"/>
        <v/>
      </c>
    </row>
    <row r="3292" spans="6:16" x14ac:dyDescent="0.25">
      <c r="F3292" s="36"/>
      <c r="G3292" s="39" t="str">
        <f t="shared" si="204"/>
        <v/>
      </c>
      <c r="I3292" s="36"/>
      <c r="J3292" s="39" t="str">
        <f t="shared" si="205"/>
        <v/>
      </c>
      <c r="L3292" s="36"/>
      <c r="M3292" s="39" t="str">
        <f t="shared" si="206"/>
        <v/>
      </c>
      <c r="O3292" s="36"/>
      <c r="P3292" s="39" t="str">
        <f t="shared" si="207"/>
        <v/>
      </c>
    </row>
    <row r="3293" spans="6:16" x14ac:dyDescent="0.25">
      <c r="F3293" s="36"/>
      <c r="G3293" s="39" t="str">
        <f t="shared" si="204"/>
        <v/>
      </c>
      <c r="I3293" s="36"/>
      <c r="J3293" s="39" t="str">
        <f t="shared" si="205"/>
        <v/>
      </c>
      <c r="L3293" s="36"/>
      <c r="M3293" s="39" t="str">
        <f t="shared" si="206"/>
        <v/>
      </c>
      <c r="O3293" s="36"/>
      <c r="P3293" s="39" t="str">
        <f t="shared" si="207"/>
        <v/>
      </c>
    </row>
    <row r="3294" spans="6:16" x14ac:dyDescent="0.25">
      <c r="F3294" s="36"/>
      <c r="G3294" s="39" t="str">
        <f t="shared" si="204"/>
        <v/>
      </c>
      <c r="I3294" s="36"/>
      <c r="J3294" s="39" t="str">
        <f t="shared" si="205"/>
        <v/>
      </c>
      <c r="L3294" s="36"/>
      <c r="M3294" s="39" t="str">
        <f t="shared" si="206"/>
        <v/>
      </c>
      <c r="O3294" s="36"/>
      <c r="P3294" s="39" t="str">
        <f t="shared" si="207"/>
        <v/>
      </c>
    </row>
    <row r="3295" spans="6:16" x14ac:dyDescent="0.25">
      <c r="F3295" s="36"/>
      <c r="G3295" s="39" t="str">
        <f t="shared" si="204"/>
        <v/>
      </c>
      <c r="I3295" s="36"/>
      <c r="J3295" s="39" t="str">
        <f t="shared" si="205"/>
        <v/>
      </c>
      <c r="L3295" s="36"/>
      <c r="M3295" s="39" t="str">
        <f t="shared" si="206"/>
        <v/>
      </c>
      <c r="O3295" s="36"/>
      <c r="P3295" s="39" t="str">
        <f t="shared" si="207"/>
        <v/>
      </c>
    </row>
    <row r="3296" spans="6:16" x14ac:dyDescent="0.25">
      <c r="F3296" s="36"/>
      <c r="G3296" s="39" t="str">
        <f t="shared" si="204"/>
        <v/>
      </c>
      <c r="I3296" s="36"/>
      <c r="J3296" s="39" t="str">
        <f t="shared" si="205"/>
        <v/>
      </c>
      <c r="L3296" s="36"/>
      <c r="M3296" s="39" t="str">
        <f t="shared" si="206"/>
        <v/>
      </c>
      <c r="O3296" s="36"/>
      <c r="P3296" s="39" t="str">
        <f t="shared" si="207"/>
        <v/>
      </c>
    </row>
    <row r="3297" spans="6:16" x14ac:dyDescent="0.25">
      <c r="F3297" s="36"/>
      <c r="G3297" s="39" t="str">
        <f t="shared" si="204"/>
        <v/>
      </c>
      <c r="I3297" s="36"/>
      <c r="J3297" s="39" t="str">
        <f t="shared" si="205"/>
        <v/>
      </c>
      <c r="L3297" s="36"/>
      <c r="M3297" s="39" t="str">
        <f t="shared" si="206"/>
        <v/>
      </c>
      <c r="O3297" s="36"/>
      <c r="P3297" s="39" t="str">
        <f t="shared" si="207"/>
        <v/>
      </c>
    </row>
    <row r="3298" spans="6:16" x14ac:dyDescent="0.25">
      <c r="F3298" s="36"/>
      <c r="G3298" s="39" t="str">
        <f t="shared" si="204"/>
        <v/>
      </c>
      <c r="I3298" s="36"/>
      <c r="J3298" s="39" t="str">
        <f t="shared" si="205"/>
        <v/>
      </c>
      <c r="L3298" s="36"/>
      <c r="M3298" s="39" t="str">
        <f t="shared" si="206"/>
        <v/>
      </c>
      <c r="O3298" s="36"/>
      <c r="P3298" s="39" t="str">
        <f t="shared" si="207"/>
        <v/>
      </c>
    </row>
    <row r="3299" spans="6:16" x14ac:dyDescent="0.25">
      <c r="F3299" s="36"/>
      <c r="G3299" s="39" t="str">
        <f t="shared" si="204"/>
        <v/>
      </c>
      <c r="I3299" s="36"/>
      <c r="J3299" s="39" t="str">
        <f t="shared" si="205"/>
        <v/>
      </c>
      <c r="L3299" s="36"/>
      <c r="M3299" s="39" t="str">
        <f t="shared" si="206"/>
        <v/>
      </c>
      <c r="O3299" s="36"/>
      <c r="P3299" s="39" t="str">
        <f t="shared" si="207"/>
        <v/>
      </c>
    </row>
    <row r="3300" spans="6:16" x14ac:dyDescent="0.25">
      <c r="F3300" s="36"/>
      <c r="G3300" s="39" t="str">
        <f t="shared" si="204"/>
        <v/>
      </c>
      <c r="I3300" s="36"/>
      <c r="J3300" s="39" t="str">
        <f t="shared" si="205"/>
        <v/>
      </c>
      <c r="L3300" s="36"/>
      <c r="M3300" s="39" t="str">
        <f t="shared" si="206"/>
        <v/>
      </c>
      <c r="O3300" s="36"/>
      <c r="P3300" s="39" t="str">
        <f t="shared" si="207"/>
        <v/>
      </c>
    </row>
    <row r="3301" spans="6:16" x14ac:dyDescent="0.25">
      <c r="F3301" s="36"/>
      <c r="G3301" s="39" t="str">
        <f t="shared" si="204"/>
        <v/>
      </c>
      <c r="I3301" s="36"/>
      <c r="J3301" s="39" t="str">
        <f t="shared" si="205"/>
        <v/>
      </c>
      <c r="L3301" s="36"/>
      <c r="M3301" s="39" t="str">
        <f t="shared" si="206"/>
        <v/>
      </c>
      <c r="O3301" s="36"/>
      <c r="P3301" s="39" t="str">
        <f t="shared" si="207"/>
        <v/>
      </c>
    </row>
    <row r="3302" spans="6:16" x14ac:dyDescent="0.25">
      <c r="F3302" s="36"/>
      <c r="G3302" s="39" t="str">
        <f t="shared" si="204"/>
        <v/>
      </c>
      <c r="I3302" s="36"/>
      <c r="J3302" s="39" t="str">
        <f t="shared" si="205"/>
        <v/>
      </c>
      <c r="L3302" s="36"/>
      <c r="M3302" s="39" t="str">
        <f t="shared" si="206"/>
        <v/>
      </c>
      <c r="O3302" s="36"/>
      <c r="P3302" s="39" t="str">
        <f t="shared" si="207"/>
        <v/>
      </c>
    </row>
    <row r="3303" spans="6:16" x14ac:dyDescent="0.25">
      <c r="F3303" s="36"/>
      <c r="G3303" s="39" t="str">
        <f t="shared" si="204"/>
        <v/>
      </c>
      <c r="I3303" s="36"/>
      <c r="J3303" s="39" t="str">
        <f t="shared" si="205"/>
        <v/>
      </c>
      <c r="L3303" s="36"/>
      <c r="M3303" s="39" t="str">
        <f t="shared" si="206"/>
        <v/>
      </c>
      <c r="O3303" s="36"/>
      <c r="P3303" s="39" t="str">
        <f t="shared" si="207"/>
        <v/>
      </c>
    </row>
    <row r="3304" spans="6:16" x14ac:dyDescent="0.25">
      <c r="F3304" s="36"/>
      <c r="G3304" s="39" t="str">
        <f t="shared" si="204"/>
        <v/>
      </c>
      <c r="I3304" s="36"/>
      <c r="J3304" s="39" t="str">
        <f t="shared" si="205"/>
        <v/>
      </c>
      <c r="L3304" s="36"/>
      <c r="M3304" s="39" t="str">
        <f t="shared" si="206"/>
        <v/>
      </c>
      <c r="O3304" s="36"/>
      <c r="P3304" s="39" t="str">
        <f t="shared" si="207"/>
        <v/>
      </c>
    </row>
    <row r="3305" spans="6:16" x14ac:dyDescent="0.25">
      <c r="F3305" s="36"/>
      <c r="G3305" s="39" t="str">
        <f t="shared" si="204"/>
        <v/>
      </c>
      <c r="I3305" s="36"/>
      <c r="J3305" s="39" t="str">
        <f t="shared" si="205"/>
        <v/>
      </c>
      <c r="L3305" s="36"/>
      <c r="M3305" s="39" t="str">
        <f t="shared" si="206"/>
        <v/>
      </c>
      <c r="O3305" s="36"/>
      <c r="P3305" s="39" t="str">
        <f t="shared" si="207"/>
        <v/>
      </c>
    </row>
    <row r="3306" spans="6:16" x14ac:dyDescent="0.25">
      <c r="F3306" s="36"/>
      <c r="G3306" s="39" t="str">
        <f t="shared" si="204"/>
        <v/>
      </c>
      <c r="I3306" s="36"/>
      <c r="J3306" s="39" t="str">
        <f t="shared" si="205"/>
        <v/>
      </c>
      <c r="L3306" s="36"/>
      <c r="M3306" s="39" t="str">
        <f t="shared" si="206"/>
        <v/>
      </c>
      <c r="O3306" s="36"/>
      <c r="P3306" s="39" t="str">
        <f t="shared" si="207"/>
        <v/>
      </c>
    </row>
    <row r="3307" spans="6:16" x14ac:dyDescent="0.25">
      <c r="F3307" s="36"/>
      <c r="G3307" s="39" t="str">
        <f t="shared" si="204"/>
        <v/>
      </c>
      <c r="I3307" s="36"/>
      <c r="J3307" s="39" t="str">
        <f t="shared" si="205"/>
        <v/>
      </c>
      <c r="L3307" s="36"/>
      <c r="M3307" s="39" t="str">
        <f t="shared" si="206"/>
        <v/>
      </c>
      <c r="O3307" s="36"/>
      <c r="P3307" s="39" t="str">
        <f t="shared" si="207"/>
        <v/>
      </c>
    </row>
    <row r="3308" spans="6:16" x14ac:dyDescent="0.25">
      <c r="F3308" s="36"/>
      <c r="G3308" s="39" t="str">
        <f t="shared" si="204"/>
        <v/>
      </c>
      <c r="I3308" s="36"/>
      <c r="J3308" s="39" t="str">
        <f t="shared" si="205"/>
        <v/>
      </c>
      <c r="L3308" s="36"/>
      <c r="M3308" s="39" t="str">
        <f t="shared" si="206"/>
        <v/>
      </c>
      <c r="O3308" s="36"/>
      <c r="P3308" s="39" t="str">
        <f t="shared" si="207"/>
        <v/>
      </c>
    </row>
    <row r="3309" spans="6:16" x14ac:dyDescent="0.25">
      <c r="F3309" s="36"/>
      <c r="G3309" s="39" t="str">
        <f t="shared" si="204"/>
        <v/>
      </c>
      <c r="I3309" s="36"/>
      <c r="J3309" s="39" t="str">
        <f t="shared" si="205"/>
        <v/>
      </c>
      <c r="L3309" s="36"/>
      <c r="M3309" s="39" t="str">
        <f t="shared" si="206"/>
        <v/>
      </c>
      <c r="O3309" s="36"/>
      <c r="P3309" s="39" t="str">
        <f t="shared" si="207"/>
        <v/>
      </c>
    </row>
    <row r="3310" spans="6:16" x14ac:dyDescent="0.25">
      <c r="F3310" s="36"/>
      <c r="G3310" s="39" t="str">
        <f t="shared" si="204"/>
        <v/>
      </c>
      <c r="I3310" s="36"/>
      <c r="J3310" s="39" t="str">
        <f t="shared" si="205"/>
        <v/>
      </c>
      <c r="L3310" s="36"/>
      <c r="M3310" s="39" t="str">
        <f t="shared" si="206"/>
        <v/>
      </c>
      <c r="O3310" s="36"/>
      <c r="P3310" s="39" t="str">
        <f t="shared" si="207"/>
        <v/>
      </c>
    </row>
    <row r="3311" spans="6:16" x14ac:dyDescent="0.25">
      <c r="F3311" s="36"/>
      <c r="G3311" s="39" t="str">
        <f t="shared" si="204"/>
        <v/>
      </c>
      <c r="I3311" s="36"/>
      <c r="J3311" s="39" t="str">
        <f t="shared" si="205"/>
        <v/>
      </c>
      <c r="L3311" s="36"/>
      <c r="M3311" s="39" t="str">
        <f t="shared" si="206"/>
        <v/>
      </c>
      <c r="O3311" s="36"/>
      <c r="P3311" s="39" t="str">
        <f t="shared" si="207"/>
        <v/>
      </c>
    </row>
    <row r="3312" spans="6:16" x14ac:dyDescent="0.25">
      <c r="F3312" s="36"/>
      <c r="G3312" s="39" t="str">
        <f t="shared" si="204"/>
        <v/>
      </c>
      <c r="I3312" s="36"/>
      <c r="J3312" s="39" t="str">
        <f t="shared" si="205"/>
        <v/>
      </c>
      <c r="L3312" s="36"/>
      <c r="M3312" s="39" t="str">
        <f t="shared" si="206"/>
        <v/>
      </c>
      <c r="O3312" s="36"/>
      <c r="P3312" s="39" t="str">
        <f t="shared" si="207"/>
        <v/>
      </c>
    </row>
    <row r="3313" spans="6:16" x14ac:dyDescent="0.25">
      <c r="F3313" s="36"/>
      <c r="G3313" s="39" t="str">
        <f t="shared" si="204"/>
        <v/>
      </c>
      <c r="I3313" s="36"/>
      <c r="J3313" s="39" t="str">
        <f t="shared" si="205"/>
        <v/>
      </c>
      <c r="L3313" s="36"/>
      <c r="M3313" s="39" t="str">
        <f t="shared" si="206"/>
        <v/>
      </c>
      <c r="O3313" s="36"/>
      <c r="P3313" s="39" t="str">
        <f t="shared" si="207"/>
        <v/>
      </c>
    </row>
    <row r="3314" spans="6:16" x14ac:dyDescent="0.25">
      <c r="F3314" s="36"/>
      <c r="G3314" s="39" t="str">
        <f t="shared" si="204"/>
        <v/>
      </c>
      <c r="I3314" s="36"/>
      <c r="J3314" s="39" t="str">
        <f t="shared" si="205"/>
        <v/>
      </c>
      <c r="L3314" s="36"/>
      <c r="M3314" s="39" t="str">
        <f t="shared" si="206"/>
        <v/>
      </c>
      <c r="O3314" s="36"/>
      <c r="P3314" s="39" t="str">
        <f t="shared" si="207"/>
        <v/>
      </c>
    </row>
    <row r="3315" spans="6:16" x14ac:dyDescent="0.25">
      <c r="F3315" s="36"/>
      <c r="G3315" s="39" t="str">
        <f t="shared" si="204"/>
        <v/>
      </c>
      <c r="I3315" s="36"/>
      <c r="J3315" s="39" t="str">
        <f t="shared" si="205"/>
        <v/>
      </c>
      <c r="L3315" s="36"/>
      <c r="M3315" s="39" t="str">
        <f t="shared" si="206"/>
        <v/>
      </c>
      <c r="O3315" s="36"/>
      <c r="P3315" s="39" t="str">
        <f t="shared" si="207"/>
        <v/>
      </c>
    </row>
    <row r="3316" spans="6:16" x14ac:dyDescent="0.25">
      <c r="F3316" s="36"/>
      <c r="G3316" s="39" t="str">
        <f t="shared" si="204"/>
        <v/>
      </c>
      <c r="I3316" s="36"/>
      <c r="J3316" s="39" t="str">
        <f t="shared" si="205"/>
        <v/>
      </c>
      <c r="L3316" s="36"/>
      <c r="M3316" s="39" t="str">
        <f t="shared" si="206"/>
        <v/>
      </c>
      <c r="O3316" s="36"/>
      <c r="P3316" s="39" t="str">
        <f t="shared" si="207"/>
        <v/>
      </c>
    </row>
    <row r="3317" spans="6:16" x14ac:dyDescent="0.25">
      <c r="F3317" s="36"/>
      <c r="G3317" s="39" t="str">
        <f t="shared" si="204"/>
        <v/>
      </c>
      <c r="I3317" s="36"/>
      <c r="J3317" s="39" t="str">
        <f t="shared" si="205"/>
        <v/>
      </c>
      <c r="L3317" s="36"/>
      <c r="M3317" s="39" t="str">
        <f t="shared" si="206"/>
        <v/>
      </c>
      <c r="O3317" s="36"/>
      <c r="P3317" s="39" t="str">
        <f t="shared" si="207"/>
        <v/>
      </c>
    </row>
    <row r="3318" spans="6:16" x14ac:dyDescent="0.25">
      <c r="F3318" s="36"/>
      <c r="G3318" s="39" t="str">
        <f t="shared" si="204"/>
        <v/>
      </c>
      <c r="I3318" s="36"/>
      <c r="J3318" s="39" t="str">
        <f t="shared" si="205"/>
        <v/>
      </c>
      <c r="L3318" s="36"/>
      <c r="M3318" s="39" t="str">
        <f t="shared" si="206"/>
        <v/>
      </c>
      <c r="O3318" s="36"/>
      <c r="P3318" s="39" t="str">
        <f t="shared" si="207"/>
        <v/>
      </c>
    </row>
    <row r="3319" spans="6:16" x14ac:dyDescent="0.25">
      <c r="F3319" s="36"/>
      <c r="G3319" s="39" t="str">
        <f t="shared" si="204"/>
        <v/>
      </c>
      <c r="I3319" s="36"/>
      <c r="J3319" s="39" t="str">
        <f t="shared" si="205"/>
        <v/>
      </c>
      <c r="L3319" s="36"/>
      <c r="M3319" s="39" t="str">
        <f t="shared" si="206"/>
        <v/>
      </c>
      <c r="O3319" s="36"/>
      <c r="P3319" s="39" t="str">
        <f t="shared" si="207"/>
        <v/>
      </c>
    </row>
    <row r="3320" spans="6:16" x14ac:dyDescent="0.25">
      <c r="F3320" s="36"/>
      <c r="G3320" s="39" t="str">
        <f t="shared" si="204"/>
        <v/>
      </c>
      <c r="I3320" s="36"/>
      <c r="J3320" s="39" t="str">
        <f t="shared" si="205"/>
        <v/>
      </c>
      <c r="L3320" s="36"/>
      <c r="M3320" s="39" t="str">
        <f t="shared" si="206"/>
        <v/>
      </c>
      <c r="O3320" s="36"/>
      <c r="P3320" s="39" t="str">
        <f t="shared" si="207"/>
        <v/>
      </c>
    </row>
    <row r="3321" spans="6:16" x14ac:dyDescent="0.25">
      <c r="F3321" s="36"/>
      <c r="G3321" s="39" t="str">
        <f t="shared" si="204"/>
        <v/>
      </c>
      <c r="I3321" s="36"/>
      <c r="J3321" s="39" t="str">
        <f t="shared" si="205"/>
        <v/>
      </c>
      <c r="L3321" s="36"/>
      <c r="M3321" s="39" t="str">
        <f t="shared" si="206"/>
        <v/>
      </c>
      <c r="O3321" s="36"/>
      <c r="P3321" s="39" t="str">
        <f t="shared" si="207"/>
        <v/>
      </c>
    </row>
    <row r="3322" spans="6:16" x14ac:dyDescent="0.25">
      <c r="F3322" s="36"/>
      <c r="G3322" s="39" t="str">
        <f t="shared" si="204"/>
        <v/>
      </c>
      <c r="I3322" s="36"/>
      <c r="J3322" s="39" t="str">
        <f t="shared" si="205"/>
        <v/>
      </c>
      <c r="L3322" s="36"/>
      <c r="M3322" s="39" t="str">
        <f t="shared" si="206"/>
        <v/>
      </c>
      <c r="O3322" s="36"/>
      <c r="P3322" s="39" t="str">
        <f t="shared" si="207"/>
        <v/>
      </c>
    </row>
    <row r="3323" spans="6:16" x14ac:dyDescent="0.25">
      <c r="F3323" s="36"/>
      <c r="G3323" s="39" t="str">
        <f t="shared" si="204"/>
        <v/>
      </c>
      <c r="I3323" s="36"/>
      <c r="J3323" s="39" t="str">
        <f t="shared" si="205"/>
        <v/>
      </c>
      <c r="L3323" s="36"/>
      <c r="M3323" s="39" t="str">
        <f t="shared" si="206"/>
        <v/>
      </c>
      <c r="O3323" s="36"/>
      <c r="P3323" s="39" t="str">
        <f t="shared" si="207"/>
        <v/>
      </c>
    </row>
    <row r="3324" spans="6:16" x14ac:dyDescent="0.25">
      <c r="F3324" s="36"/>
      <c r="G3324" s="39" t="str">
        <f t="shared" si="204"/>
        <v/>
      </c>
      <c r="I3324" s="36"/>
      <c r="J3324" s="39" t="str">
        <f t="shared" si="205"/>
        <v/>
      </c>
      <c r="L3324" s="36"/>
      <c r="M3324" s="39" t="str">
        <f t="shared" si="206"/>
        <v/>
      </c>
      <c r="O3324" s="36"/>
      <c r="P3324" s="39" t="str">
        <f t="shared" si="207"/>
        <v/>
      </c>
    </row>
    <row r="3325" spans="6:16" x14ac:dyDescent="0.25">
      <c r="F3325" s="36"/>
      <c r="G3325" s="39" t="str">
        <f t="shared" si="204"/>
        <v/>
      </c>
      <c r="I3325" s="36"/>
      <c r="J3325" s="39" t="str">
        <f t="shared" si="205"/>
        <v/>
      </c>
      <c r="L3325" s="36"/>
      <c r="M3325" s="39" t="str">
        <f t="shared" si="206"/>
        <v/>
      </c>
      <c r="O3325" s="36"/>
      <c r="P3325" s="39" t="str">
        <f t="shared" si="207"/>
        <v/>
      </c>
    </row>
    <row r="3326" spans="6:16" x14ac:dyDescent="0.25">
      <c r="F3326" s="36"/>
      <c r="G3326" s="39" t="str">
        <f t="shared" si="204"/>
        <v/>
      </c>
      <c r="I3326" s="36"/>
      <c r="J3326" s="39" t="str">
        <f t="shared" si="205"/>
        <v/>
      </c>
      <c r="L3326" s="36"/>
      <c r="M3326" s="39" t="str">
        <f t="shared" si="206"/>
        <v/>
      </c>
      <c r="O3326" s="36"/>
      <c r="P3326" s="39" t="str">
        <f t="shared" si="207"/>
        <v/>
      </c>
    </row>
    <row r="3327" spans="6:16" x14ac:dyDescent="0.25">
      <c r="F3327" s="36"/>
      <c r="G3327" s="39" t="str">
        <f t="shared" si="204"/>
        <v/>
      </c>
      <c r="I3327" s="36"/>
      <c r="J3327" s="39" t="str">
        <f t="shared" si="205"/>
        <v/>
      </c>
      <c r="L3327" s="36"/>
      <c r="M3327" s="39" t="str">
        <f t="shared" si="206"/>
        <v/>
      </c>
      <c r="O3327" s="36"/>
      <c r="P3327" s="39" t="str">
        <f t="shared" si="207"/>
        <v/>
      </c>
    </row>
    <row r="3328" spans="6:16" x14ac:dyDescent="0.25">
      <c r="F3328" s="36"/>
      <c r="G3328" s="39" t="str">
        <f t="shared" si="204"/>
        <v/>
      </c>
      <c r="I3328" s="36"/>
      <c r="J3328" s="39" t="str">
        <f t="shared" si="205"/>
        <v/>
      </c>
      <c r="L3328" s="36"/>
      <c r="M3328" s="39" t="str">
        <f t="shared" si="206"/>
        <v/>
      </c>
      <c r="O3328" s="36"/>
      <c r="P3328" s="39" t="str">
        <f t="shared" si="207"/>
        <v/>
      </c>
    </row>
    <row r="3329" spans="6:16" x14ac:dyDescent="0.25">
      <c r="F3329" s="36"/>
      <c r="G3329" s="39" t="str">
        <f t="shared" si="204"/>
        <v/>
      </c>
      <c r="I3329" s="36"/>
      <c r="J3329" s="39" t="str">
        <f t="shared" si="205"/>
        <v/>
      </c>
      <c r="L3329" s="36"/>
      <c r="M3329" s="39" t="str">
        <f t="shared" si="206"/>
        <v/>
      </c>
      <c r="O3329" s="36"/>
      <c r="P3329" s="39" t="str">
        <f t="shared" si="207"/>
        <v/>
      </c>
    </row>
    <row r="3330" spans="6:16" x14ac:dyDescent="0.25">
      <c r="F3330" s="36"/>
      <c r="G3330" s="39" t="str">
        <f t="shared" si="204"/>
        <v/>
      </c>
      <c r="I3330" s="36"/>
      <c r="J3330" s="39" t="str">
        <f t="shared" si="205"/>
        <v/>
      </c>
      <c r="L3330" s="36"/>
      <c r="M3330" s="39" t="str">
        <f t="shared" si="206"/>
        <v/>
      </c>
      <c r="O3330" s="36"/>
      <c r="P3330" s="39" t="str">
        <f t="shared" si="207"/>
        <v/>
      </c>
    </row>
    <row r="3331" spans="6:16" x14ac:dyDescent="0.25">
      <c r="F3331" s="36"/>
      <c r="G3331" s="39" t="str">
        <f t="shared" si="204"/>
        <v/>
      </c>
      <c r="I3331" s="36"/>
      <c r="J3331" s="39" t="str">
        <f t="shared" si="205"/>
        <v/>
      </c>
      <c r="L3331" s="36"/>
      <c r="M3331" s="39" t="str">
        <f t="shared" si="206"/>
        <v/>
      </c>
      <c r="O3331" s="36"/>
      <c r="P3331" s="39" t="str">
        <f t="shared" si="207"/>
        <v/>
      </c>
    </row>
    <row r="3332" spans="6:16" x14ac:dyDescent="0.25">
      <c r="F3332" s="36"/>
      <c r="G3332" s="39" t="str">
        <f t="shared" si="204"/>
        <v/>
      </c>
      <c r="I3332" s="36"/>
      <c r="J3332" s="39" t="str">
        <f t="shared" si="205"/>
        <v/>
      </c>
      <c r="L3332" s="36"/>
      <c r="M3332" s="39" t="str">
        <f t="shared" si="206"/>
        <v/>
      </c>
      <c r="O3332" s="36"/>
      <c r="P3332" s="39" t="str">
        <f t="shared" si="207"/>
        <v/>
      </c>
    </row>
    <row r="3333" spans="6:16" x14ac:dyDescent="0.25">
      <c r="F3333" s="36"/>
      <c r="G3333" s="39" t="str">
        <f t="shared" si="204"/>
        <v/>
      </c>
      <c r="I3333" s="36"/>
      <c r="J3333" s="39" t="str">
        <f t="shared" si="205"/>
        <v/>
      </c>
      <c r="L3333" s="36"/>
      <c r="M3333" s="39" t="str">
        <f t="shared" si="206"/>
        <v/>
      </c>
      <c r="O3333" s="36"/>
      <c r="P3333" s="39" t="str">
        <f t="shared" si="207"/>
        <v/>
      </c>
    </row>
    <row r="3334" spans="6:16" x14ac:dyDescent="0.25">
      <c r="F3334" s="36"/>
      <c r="G3334" s="39" t="str">
        <f t="shared" si="204"/>
        <v/>
      </c>
      <c r="I3334" s="36"/>
      <c r="J3334" s="39" t="str">
        <f t="shared" si="205"/>
        <v/>
      </c>
      <c r="L3334" s="36"/>
      <c r="M3334" s="39" t="str">
        <f t="shared" si="206"/>
        <v/>
      </c>
      <c r="O3334" s="36"/>
      <c r="P3334" s="39" t="str">
        <f t="shared" si="207"/>
        <v/>
      </c>
    </row>
    <row r="3335" spans="6:16" x14ac:dyDescent="0.25">
      <c r="F3335" s="36"/>
      <c r="G3335" s="39" t="str">
        <f t="shared" si="204"/>
        <v/>
      </c>
      <c r="I3335" s="36"/>
      <c r="J3335" s="39" t="str">
        <f t="shared" si="205"/>
        <v/>
      </c>
      <c r="L3335" s="36"/>
      <c r="M3335" s="39" t="str">
        <f t="shared" si="206"/>
        <v/>
      </c>
      <c r="O3335" s="36"/>
      <c r="P3335" s="39" t="str">
        <f t="shared" si="207"/>
        <v/>
      </c>
    </row>
    <row r="3336" spans="6:16" x14ac:dyDescent="0.25">
      <c r="F3336" s="36"/>
      <c r="G3336" s="39" t="str">
        <f t="shared" si="204"/>
        <v/>
      </c>
      <c r="I3336" s="36"/>
      <c r="J3336" s="39" t="str">
        <f t="shared" si="205"/>
        <v/>
      </c>
      <c r="L3336" s="36"/>
      <c r="M3336" s="39" t="str">
        <f t="shared" si="206"/>
        <v/>
      </c>
      <c r="O3336" s="36"/>
      <c r="P3336" s="39" t="str">
        <f t="shared" si="207"/>
        <v/>
      </c>
    </row>
    <row r="3337" spans="6:16" x14ac:dyDescent="0.25">
      <c r="F3337" s="36"/>
      <c r="G3337" s="39" t="str">
        <f t="shared" si="204"/>
        <v/>
      </c>
      <c r="I3337" s="36"/>
      <c r="J3337" s="39" t="str">
        <f t="shared" si="205"/>
        <v/>
      </c>
      <c r="L3337" s="36"/>
      <c r="M3337" s="39" t="str">
        <f t="shared" si="206"/>
        <v/>
      </c>
      <c r="O3337" s="36"/>
      <c r="P3337" s="39" t="str">
        <f t="shared" si="207"/>
        <v/>
      </c>
    </row>
    <row r="3338" spans="6:16" x14ac:dyDescent="0.25">
      <c r="F3338" s="36"/>
      <c r="G3338" s="39" t="str">
        <f t="shared" si="204"/>
        <v/>
      </c>
      <c r="I3338" s="36"/>
      <c r="J3338" s="39" t="str">
        <f t="shared" si="205"/>
        <v/>
      </c>
      <c r="L3338" s="36"/>
      <c r="M3338" s="39" t="str">
        <f t="shared" si="206"/>
        <v/>
      </c>
      <c r="O3338" s="36"/>
      <c r="P3338" s="39" t="str">
        <f t="shared" si="207"/>
        <v/>
      </c>
    </row>
    <row r="3339" spans="6:16" x14ac:dyDescent="0.25">
      <c r="F3339" s="36"/>
      <c r="G3339" s="39" t="str">
        <f t="shared" si="204"/>
        <v/>
      </c>
      <c r="I3339" s="36"/>
      <c r="J3339" s="39" t="str">
        <f t="shared" si="205"/>
        <v/>
      </c>
      <c r="L3339" s="36"/>
      <c r="M3339" s="39" t="str">
        <f t="shared" si="206"/>
        <v/>
      </c>
      <c r="O3339" s="36"/>
      <c r="P3339" s="39" t="str">
        <f t="shared" si="207"/>
        <v/>
      </c>
    </row>
    <row r="3340" spans="6:16" x14ac:dyDescent="0.25">
      <c r="F3340" s="36"/>
      <c r="G3340" s="39" t="str">
        <f t="shared" si="204"/>
        <v/>
      </c>
      <c r="I3340" s="36"/>
      <c r="J3340" s="39" t="str">
        <f t="shared" si="205"/>
        <v/>
      </c>
      <c r="L3340" s="36"/>
      <c r="M3340" s="39" t="str">
        <f t="shared" si="206"/>
        <v/>
      </c>
      <c r="O3340" s="36"/>
      <c r="P3340" s="39" t="str">
        <f t="shared" si="207"/>
        <v/>
      </c>
    </row>
    <row r="3341" spans="6:16" x14ac:dyDescent="0.25">
      <c r="F3341" s="36"/>
      <c r="G3341" s="39" t="str">
        <f t="shared" si="204"/>
        <v/>
      </c>
      <c r="I3341" s="36"/>
      <c r="J3341" s="39" t="str">
        <f t="shared" si="205"/>
        <v/>
      </c>
      <c r="L3341" s="36"/>
      <c r="M3341" s="39" t="str">
        <f t="shared" si="206"/>
        <v/>
      </c>
      <c r="O3341" s="36"/>
      <c r="P3341" s="39" t="str">
        <f t="shared" si="207"/>
        <v/>
      </c>
    </row>
    <row r="3342" spans="6:16" x14ac:dyDescent="0.25">
      <c r="F3342" s="36"/>
      <c r="G3342" s="39" t="str">
        <f t="shared" si="204"/>
        <v/>
      </c>
      <c r="I3342" s="36"/>
      <c r="J3342" s="39" t="str">
        <f t="shared" si="205"/>
        <v/>
      </c>
      <c r="L3342" s="36"/>
      <c r="M3342" s="39" t="str">
        <f t="shared" si="206"/>
        <v/>
      </c>
      <c r="O3342" s="36"/>
      <c r="P3342" s="39" t="str">
        <f t="shared" si="207"/>
        <v/>
      </c>
    </row>
    <row r="3343" spans="6:16" x14ac:dyDescent="0.25">
      <c r="F3343" s="36"/>
      <c r="G3343" s="39" t="str">
        <f t="shared" ref="G3343:G3406" si="208">IF(F3343="","",F3343*0.04)</f>
        <v/>
      </c>
      <c r="I3343" s="36"/>
      <c r="J3343" s="39" t="str">
        <f t="shared" ref="J3343:J3406" si="209">IF(I3343="","",I3343*0.04)</f>
        <v/>
      </c>
      <c r="L3343" s="36"/>
      <c r="M3343" s="39" t="str">
        <f t="shared" ref="M3343:M3406" si="210">IF(L3343="","",L3343*0.04)</f>
        <v/>
      </c>
      <c r="O3343" s="36"/>
      <c r="P3343" s="39" t="str">
        <f t="shared" ref="P3343:P3406" si="211">IF(O3343="","",O3343*0.04)</f>
        <v/>
      </c>
    </row>
    <row r="3344" spans="6:16" x14ac:dyDescent="0.25">
      <c r="F3344" s="36"/>
      <c r="G3344" s="39" t="str">
        <f t="shared" si="208"/>
        <v/>
      </c>
      <c r="I3344" s="36"/>
      <c r="J3344" s="39" t="str">
        <f t="shared" si="209"/>
        <v/>
      </c>
      <c r="L3344" s="36"/>
      <c r="M3344" s="39" t="str">
        <f t="shared" si="210"/>
        <v/>
      </c>
      <c r="O3344" s="36"/>
      <c r="P3344" s="39" t="str">
        <f t="shared" si="211"/>
        <v/>
      </c>
    </row>
    <row r="3345" spans="6:16" x14ac:dyDescent="0.25">
      <c r="F3345" s="36"/>
      <c r="G3345" s="39" t="str">
        <f t="shared" si="208"/>
        <v/>
      </c>
      <c r="I3345" s="36"/>
      <c r="J3345" s="39" t="str">
        <f t="shared" si="209"/>
        <v/>
      </c>
      <c r="L3345" s="36"/>
      <c r="M3345" s="39" t="str">
        <f t="shared" si="210"/>
        <v/>
      </c>
      <c r="O3345" s="36"/>
      <c r="P3345" s="39" t="str">
        <f t="shared" si="211"/>
        <v/>
      </c>
    </row>
    <row r="3346" spans="6:16" x14ac:dyDescent="0.25">
      <c r="F3346" s="36"/>
      <c r="G3346" s="39" t="str">
        <f t="shared" si="208"/>
        <v/>
      </c>
      <c r="I3346" s="36"/>
      <c r="J3346" s="39" t="str">
        <f t="shared" si="209"/>
        <v/>
      </c>
      <c r="L3346" s="36"/>
      <c r="M3346" s="39" t="str">
        <f t="shared" si="210"/>
        <v/>
      </c>
      <c r="O3346" s="36"/>
      <c r="P3346" s="39" t="str">
        <f t="shared" si="211"/>
        <v/>
      </c>
    </row>
    <row r="3347" spans="6:16" x14ac:dyDescent="0.25">
      <c r="F3347" s="36"/>
      <c r="G3347" s="39" t="str">
        <f t="shared" si="208"/>
        <v/>
      </c>
      <c r="I3347" s="36"/>
      <c r="J3347" s="39" t="str">
        <f t="shared" si="209"/>
        <v/>
      </c>
      <c r="L3347" s="36"/>
      <c r="M3347" s="39" t="str">
        <f t="shared" si="210"/>
        <v/>
      </c>
      <c r="O3347" s="36"/>
      <c r="P3347" s="39" t="str">
        <f t="shared" si="211"/>
        <v/>
      </c>
    </row>
    <row r="3348" spans="6:16" x14ac:dyDescent="0.25">
      <c r="F3348" s="36"/>
      <c r="G3348" s="39" t="str">
        <f t="shared" si="208"/>
        <v/>
      </c>
      <c r="I3348" s="36"/>
      <c r="J3348" s="39" t="str">
        <f t="shared" si="209"/>
        <v/>
      </c>
      <c r="L3348" s="36"/>
      <c r="M3348" s="39" t="str">
        <f t="shared" si="210"/>
        <v/>
      </c>
      <c r="O3348" s="36"/>
      <c r="P3348" s="39" t="str">
        <f t="shared" si="211"/>
        <v/>
      </c>
    </row>
    <row r="3349" spans="6:16" x14ac:dyDescent="0.25">
      <c r="F3349" s="36"/>
      <c r="G3349" s="39" t="str">
        <f t="shared" si="208"/>
        <v/>
      </c>
      <c r="I3349" s="36"/>
      <c r="J3349" s="39" t="str">
        <f t="shared" si="209"/>
        <v/>
      </c>
      <c r="L3349" s="36"/>
      <c r="M3349" s="39" t="str">
        <f t="shared" si="210"/>
        <v/>
      </c>
      <c r="O3349" s="36"/>
      <c r="P3349" s="39" t="str">
        <f t="shared" si="211"/>
        <v/>
      </c>
    </row>
    <row r="3350" spans="6:16" x14ac:dyDescent="0.25">
      <c r="F3350" s="36"/>
      <c r="G3350" s="39" t="str">
        <f t="shared" si="208"/>
        <v/>
      </c>
      <c r="I3350" s="36"/>
      <c r="J3350" s="39" t="str">
        <f t="shared" si="209"/>
        <v/>
      </c>
      <c r="L3350" s="36"/>
      <c r="M3350" s="39" t="str">
        <f t="shared" si="210"/>
        <v/>
      </c>
      <c r="O3350" s="36"/>
      <c r="P3350" s="39" t="str">
        <f t="shared" si="211"/>
        <v/>
      </c>
    </row>
    <row r="3351" spans="6:16" x14ac:dyDescent="0.25">
      <c r="F3351" s="36"/>
      <c r="G3351" s="39" t="str">
        <f t="shared" si="208"/>
        <v/>
      </c>
      <c r="I3351" s="36"/>
      <c r="J3351" s="39" t="str">
        <f t="shared" si="209"/>
        <v/>
      </c>
      <c r="L3351" s="36"/>
      <c r="M3351" s="39" t="str">
        <f t="shared" si="210"/>
        <v/>
      </c>
      <c r="O3351" s="36"/>
      <c r="P3351" s="39" t="str">
        <f t="shared" si="211"/>
        <v/>
      </c>
    </row>
    <row r="3352" spans="6:16" x14ac:dyDescent="0.25">
      <c r="F3352" s="36"/>
      <c r="G3352" s="39" t="str">
        <f t="shared" si="208"/>
        <v/>
      </c>
      <c r="I3352" s="36"/>
      <c r="J3352" s="39" t="str">
        <f t="shared" si="209"/>
        <v/>
      </c>
      <c r="L3352" s="36"/>
      <c r="M3352" s="39" t="str">
        <f t="shared" si="210"/>
        <v/>
      </c>
      <c r="O3352" s="36"/>
      <c r="P3352" s="39" t="str">
        <f t="shared" si="211"/>
        <v/>
      </c>
    </row>
    <row r="3353" spans="6:16" x14ac:dyDescent="0.25">
      <c r="F3353" s="36"/>
      <c r="G3353" s="39" t="str">
        <f t="shared" si="208"/>
        <v/>
      </c>
      <c r="I3353" s="36"/>
      <c r="J3353" s="39" t="str">
        <f t="shared" si="209"/>
        <v/>
      </c>
      <c r="L3353" s="36"/>
      <c r="M3353" s="39" t="str">
        <f t="shared" si="210"/>
        <v/>
      </c>
      <c r="O3353" s="36"/>
      <c r="P3353" s="39" t="str">
        <f t="shared" si="211"/>
        <v/>
      </c>
    </row>
    <row r="3354" spans="6:16" x14ac:dyDescent="0.25">
      <c r="F3354" s="36"/>
      <c r="G3354" s="39" t="str">
        <f t="shared" si="208"/>
        <v/>
      </c>
      <c r="I3354" s="36"/>
      <c r="J3354" s="39" t="str">
        <f t="shared" si="209"/>
        <v/>
      </c>
      <c r="L3354" s="36"/>
      <c r="M3354" s="39" t="str">
        <f t="shared" si="210"/>
        <v/>
      </c>
      <c r="O3354" s="36"/>
      <c r="P3354" s="39" t="str">
        <f t="shared" si="211"/>
        <v/>
      </c>
    </row>
    <row r="3355" spans="6:16" x14ac:dyDescent="0.25">
      <c r="F3355" s="36"/>
      <c r="G3355" s="39" t="str">
        <f t="shared" si="208"/>
        <v/>
      </c>
      <c r="I3355" s="36"/>
      <c r="J3355" s="39" t="str">
        <f t="shared" si="209"/>
        <v/>
      </c>
      <c r="L3355" s="36"/>
      <c r="M3355" s="39" t="str">
        <f t="shared" si="210"/>
        <v/>
      </c>
      <c r="O3355" s="36"/>
      <c r="P3355" s="39" t="str">
        <f t="shared" si="211"/>
        <v/>
      </c>
    </row>
    <row r="3356" spans="6:16" x14ac:dyDescent="0.25">
      <c r="F3356" s="36"/>
      <c r="G3356" s="39" t="str">
        <f t="shared" si="208"/>
        <v/>
      </c>
      <c r="I3356" s="36"/>
      <c r="J3356" s="39" t="str">
        <f t="shared" si="209"/>
        <v/>
      </c>
      <c r="L3356" s="36"/>
      <c r="M3356" s="39" t="str">
        <f t="shared" si="210"/>
        <v/>
      </c>
      <c r="O3356" s="36"/>
      <c r="P3356" s="39" t="str">
        <f t="shared" si="211"/>
        <v/>
      </c>
    </row>
    <row r="3357" spans="6:16" x14ac:dyDescent="0.25">
      <c r="F3357" s="36"/>
      <c r="G3357" s="39" t="str">
        <f t="shared" si="208"/>
        <v/>
      </c>
      <c r="I3357" s="36"/>
      <c r="J3357" s="39" t="str">
        <f t="shared" si="209"/>
        <v/>
      </c>
      <c r="L3357" s="36"/>
      <c r="M3357" s="39" t="str">
        <f t="shared" si="210"/>
        <v/>
      </c>
      <c r="O3357" s="36"/>
      <c r="P3357" s="39" t="str">
        <f t="shared" si="211"/>
        <v/>
      </c>
    </row>
    <row r="3358" spans="6:16" x14ac:dyDescent="0.25">
      <c r="F3358" s="36"/>
      <c r="G3358" s="39" t="str">
        <f t="shared" si="208"/>
        <v/>
      </c>
      <c r="I3358" s="36"/>
      <c r="J3358" s="39" t="str">
        <f t="shared" si="209"/>
        <v/>
      </c>
      <c r="L3358" s="36"/>
      <c r="M3358" s="39" t="str">
        <f t="shared" si="210"/>
        <v/>
      </c>
      <c r="O3358" s="36"/>
      <c r="P3358" s="39" t="str">
        <f t="shared" si="211"/>
        <v/>
      </c>
    </row>
    <row r="3359" spans="6:16" x14ac:dyDescent="0.25">
      <c r="F3359" s="36"/>
      <c r="G3359" s="39" t="str">
        <f t="shared" si="208"/>
        <v/>
      </c>
      <c r="I3359" s="36"/>
      <c r="J3359" s="39" t="str">
        <f t="shared" si="209"/>
        <v/>
      </c>
      <c r="L3359" s="36"/>
      <c r="M3359" s="39" t="str">
        <f t="shared" si="210"/>
        <v/>
      </c>
      <c r="O3359" s="36"/>
      <c r="P3359" s="39" t="str">
        <f t="shared" si="211"/>
        <v/>
      </c>
    </row>
    <row r="3360" spans="6:16" x14ac:dyDescent="0.25">
      <c r="F3360" s="36"/>
      <c r="G3360" s="39" t="str">
        <f t="shared" si="208"/>
        <v/>
      </c>
      <c r="I3360" s="36"/>
      <c r="J3360" s="39" t="str">
        <f t="shared" si="209"/>
        <v/>
      </c>
      <c r="L3360" s="36"/>
      <c r="M3360" s="39" t="str">
        <f t="shared" si="210"/>
        <v/>
      </c>
      <c r="O3360" s="36"/>
      <c r="P3360" s="39" t="str">
        <f t="shared" si="211"/>
        <v/>
      </c>
    </row>
    <row r="3361" spans="6:16" x14ac:dyDescent="0.25">
      <c r="F3361" s="36"/>
      <c r="G3361" s="39" t="str">
        <f t="shared" si="208"/>
        <v/>
      </c>
      <c r="I3361" s="36"/>
      <c r="J3361" s="39" t="str">
        <f t="shared" si="209"/>
        <v/>
      </c>
      <c r="L3361" s="36"/>
      <c r="M3361" s="39" t="str">
        <f t="shared" si="210"/>
        <v/>
      </c>
      <c r="O3361" s="36"/>
      <c r="P3361" s="39" t="str">
        <f t="shared" si="211"/>
        <v/>
      </c>
    </row>
    <row r="3362" spans="6:16" x14ac:dyDescent="0.25">
      <c r="F3362" s="36"/>
      <c r="G3362" s="39" t="str">
        <f t="shared" si="208"/>
        <v/>
      </c>
      <c r="I3362" s="36"/>
      <c r="J3362" s="39" t="str">
        <f t="shared" si="209"/>
        <v/>
      </c>
      <c r="L3362" s="36"/>
      <c r="M3362" s="39" t="str">
        <f t="shared" si="210"/>
        <v/>
      </c>
      <c r="O3362" s="36"/>
      <c r="P3362" s="39" t="str">
        <f t="shared" si="211"/>
        <v/>
      </c>
    </row>
    <row r="3363" spans="6:16" x14ac:dyDescent="0.25">
      <c r="F3363" s="36"/>
      <c r="G3363" s="39" t="str">
        <f t="shared" si="208"/>
        <v/>
      </c>
      <c r="I3363" s="36"/>
      <c r="J3363" s="39" t="str">
        <f t="shared" si="209"/>
        <v/>
      </c>
      <c r="L3363" s="36"/>
      <c r="M3363" s="39" t="str">
        <f t="shared" si="210"/>
        <v/>
      </c>
      <c r="O3363" s="36"/>
      <c r="P3363" s="39" t="str">
        <f t="shared" si="211"/>
        <v/>
      </c>
    </row>
    <row r="3364" spans="6:16" x14ac:dyDescent="0.25">
      <c r="F3364" s="36"/>
      <c r="G3364" s="39" t="str">
        <f t="shared" si="208"/>
        <v/>
      </c>
      <c r="I3364" s="36"/>
      <c r="J3364" s="39" t="str">
        <f t="shared" si="209"/>
        <v/>
      </c>
      <c r="L3364" s="36"/>
      <c r="M3364" s="39" t="str">
        <f t="shared" si="210"/>
        <v/>
      </c>
      <c r="O3364" s="36"/>
      <c r="P3364" s="39" t="str">
        <f t="shared" si="211"/>
        <v/>
      </c>
    </row>
    <row r="3365" spans="6:16" x14ac:dyDescent="0.25">
      <c r="F3365" s="36"/>
      <c r="G3365" s="39" t="str">
        <f t="shared" si="208"/>
        <v/>
      </c>
      <c r="I3365" s="36"/>
      <c r="J3365" s="39" t="str">
        <f t="shared" si="209"/>
        <v/>
      </c>
      <c r="L3365" s="36"/>
      <c r="M3365" s="39" t="str">
        <f t="shared" si="210"/>
        <v/>
      </c>
      <c r="O3365" s="36"/>
      <c r="P3365" s="39" t="str">
        <f t="shared" si="211"/>
        <v/>
      </c>
    </row>
    <row r="3366" spans="6:16" x14ac:dyDescent="0.25">
      <c r="F3366" s="36"/>
      <c r="G3366" s="39" t="str">
        <f t="shared" si="208"/>
        <v/>
      </c>
      <c r="I3366" s="36"/>
      <c r="J3366" s="39" t="str">
        <f t="shared" si="209"/>
        <v/>
      </c>
      <c r="L3366" s="36"/>
      <c r="M3366" s="39" t="str">
        <f t="shared" si="210"/>
        <v/>
      </c>
      <c r="O3366" s="36"/>
      <c r="P3366" s="39" t="str">
        <f t="shared" si="211"/>
        <v/>
      </c>
    </row>
    <row r="3367" spans="6:16" x14ac:dyDescent="0.25">
      <c r="F3367" s="36"/>
      <c r="G3367" s="39" t="str">
        <f t="shared" si="208"/>
        <v/>
      </c>
      <c r="I3367" s="36"/>
      <c r="J3367" s="39" t="str">
        <f t="shared" si="209"/>
        <v/>
      </c>
      <c r="L3367" s="36"/>
      <c r="M3367" s="39" t="str">
        <f t="shared" si="210"/>
        <v/>
      </c>
      <c r="O3367" s="36"/>
      <c r="P3367" s="39" t="str">
        <f t="shared" si="211"/>
        <v/>
      </c>
    </row>
    <row r="3368" spans="6:16" x14ac:dyDescent="0.25">
      <c r="F3368" s="36"/>
      <c r="G3368" s="39" t="str">
        <f t="shared" si="208"/>
        <v/>
      </c>
      <c r="I3368" s="36"/>
      <c r="J3368" s="39" t="str">
        <f t="shared" si="209"/>
        <v/>
      </c>
      <c r="L3368" s="36"/>
      <c r="M3368" s="39" t="str">
        <f t="shared" si="210"/>
        <v/>
      </c>
      <c r="O3368" s="36"/>
      <c r="P3368" s="39" t="str">
        <f t="shared" si="211"/>
        <v/>
      </c>
    </row>
    <row r="3369" spans="6:16" x14ac:dyDescent="0.25">
      <c r="F3369" s="36"/>
      <c r="G3369" s="39" t="str">
        <f t="shared" si="208"/>
        <v/>
      </c>
      <c r="I3369" s="36"/>
      <c r="J3369" s="39" t="str">
        <f t="shared" si="209"/>
        <v/>
      </c>
      <c r="L3369" s="36"/>
      <c r="M3369" s="39" t="str">
        <f t="shared" si="210"/>
        <v/>
      </c>
      <c r="O3369" s="36"/>
      <c r="P3369" s="39" t="str">
        <f t="shared" si="211"/>
        <v/>
      </c>
    </row>
    <row r="3370" spans="6:16" x14ac:dyDescent="0.25">
      <c r="F3370" s="36"/>
      <c r="G3370" s="39" t="str">
        <f t="shared" si="208"/>
        <v/>
      </c>
      <c r="I3370" s="36"/>
      <c r="J3370" s="39" t="str">
        <f t="shared" si="209"/>
        <v/>
      </c>
      <c r="L3370" s="36"/>
      <c r="M3370" s="39" t="str">
        <f t="shared" si="210"/>
        <v/>
      </c>
      <c r="O3370" s="36"/>
      <c r="P3370" s="39" t="str">
        <f t="shared" si="211"/>
        <v/>
      </c>
    </row>
    <row r="3371" spans="6:16" x14ac:dyDescent="0.25">
      <c r="F3371" s="36"/>
      <c r="G3371" s="39" t="str">
        <f t="shared" si="208"/>
        <v/>
      </c>
      <c r="I3371" s="36"/>
      <c r="J3371" s="39" t="str">
        <f t="shared" si="209"/>
        <v/>
      </c>
      <c r="L3371" s="36"/>
      <c r="M3371" s="39" t="str">
        <f t="shared" si="210"/>
        <v/>
      </c>
      <c r="O3371" s="36"/>
      <c r="P3371" s="39" t="str">
        <f t="shared" si="211"/>
        <v/>
      </c>
    </row>
    <row r="3372" spans="6:16" x14ac:dyDescent="0.25">
      <c r="F3372" s="36"/>
      <c r="G3372" s="39" t="str">
        <f t="shared" si="208"/>
        <v/>
      </c>
      <c r="I3372" s="36"/>
      <c r="J3372" s="39" t="str">
        <f t="shared" si="209"/>
        <v/>
      </c>
      <c r="L3372" s="36"/>
      <c r="M3372" s="39" t="str">
        <f t="shared" si="210"/>
        <v/>
      </c>
      <c r="O3372" s="36"/>
      <c r="P3372" s="39" t="str">
        <f t="shared" si="211"/>
        <v/>
      </c>
    </row>
    <row r="3373" spans="6:16" x14ac:dyDescent="0.25">
      <c r="F3373" s="36"/>
      <c r="G3373" s="39" t="str">
        <f t="shared" si="208"/>
        <v/>
      </c>
      <c r="I3373" s="36"/>
      <c r="J3373" s="39" t="str">
        <f t="shared" si="209"/>
        <v/>
      </c>
      <c r="L3373" s="36"/>
      <c r="M3373" s="39" t="str">
        <f t="shared" si="210"/>
        <v/>
      </c>
      <c r="O3373" s="36"/>
      <c r="P3373" s="39" t="str">
        <f t="shared" si="211"/>
        <v/>
      </c>
    </row>
    <row r="3374" spans="6:16" x14ac:dyDescent="0.25">
      <c r="F3374" s="36"/>
      <c r="G3374" s="39" t="str">
        <f t="shared" si="208"/>
        <v/>
      </c>
      <c r="I3374" s="36"/>
      <c r="J3374" s="39" t="str">
        <f t="shared" si="209"/>
        <v/>
      </c>
      <c r="L3374" s="36"/>
      <c r="M3374" s="39" t="str">
        <f t="shared" si="210"/>
        <v/>
      </c>
      <c r="O3374" s="36"/>
      <c r="P3374" s="39" t="str">
        <f t="shared" si="211"/>
        <v/>
      </c>
    </row>
    <row r="3375" spans="6:16" x14ac:dyDescent="0.25">
      <c r="F3375" s="36"/>
      <c r="G3375" s="39" t="str">
        <f t="shared" si="208"/>
        <v/>
      </c>
      <c r="I3375" s="36"/>
      <c r="J3375" s="39" t="str">
        <f t="shared" si="209"/>
        <v/>
      </c>
      <c r="L3375" s="36"/>
      <c r="M3375" s="39" t="str">
        <f t="shared" si="210"/>
        <v/>
      </c>
      <c r="O3375" s="36"/>
      <c r="P3375" s="39" t="str">
        <f t="shared" si="211"/>
        <v/>
      </c>
    </row>
    <row r="3376" spans="6:16" x14ac:dyDescent="0.25">
      <c r="F3376" s="36"/>
      <c r="G3376" s="39" t="str">
        <f t="shared" si="208"/>
        <v/>
      </c>
      <c r="I3376" s="36"/>
      <c r="J3376" s="39" t="str">
        <f t="shared" si="209"/>
        <v/>
      </c>
      <c r="L3376" s="36"/>
      <c r="M3376" s="39" t="str">
        <f t="shared" si="210"/>
        <v/>
      </c>
      <c r="O3376" s="36"/>
      <c r="P3376" s="39" t="str">
        <f t="shared" si="211"/>
        <v/>
      </c>
    </row>
    <row r="3377" spans="6:16" x14ac:dyDescent="0.25">
      <c r="F3377" s="36"/>
      <c r="G3377" s="39" t="str">
        <f t="shared" si="208"/>
        <v/>
      </c>
      <c r="I3377" s="36"/>
      <c r="J3377" s="39" t="str">
        <f t="shared" si="209"/>
        <v/>
      </c>
      <c r="L3377" s="36"/>
      <c r="M3377" s="39" t="str">
        <f t="shared" si="210"/>
        <v/>
      </c>
      <c r="O3377" s="36"/>
      <c r="P3377" s="39" t="str">
        <f t="shared" si="211"/>
        <v/>
      </c>
    </row>
    <row r="3378" spans="6:16" x14ac:dyDescent="0.25">
      <c r="F3378" s="36"/>
      <c r="G3378" s="39" t="str">
        <f t="shared" si="208"/>
        <v/>
      </c>
      <c r="I3378" s="36"/>
      <c r="J3378" s="39" t="str">
        <f t="shared" si="209"/>
        <v/>
      </c>
      <c r="L3378" s="36"/>
      <c r="M3378" s="39" t="str">
        <f t="shared" si="210"/>
        <v/>
      </c>
      <c r="O3378" s="36"/>
      <c r="P3378" s="39" t="str">
        <f t="shared" si="211"/>
        <v/>
      </c>
    </row>
    <row r="3379" spans="6:16" x14ac:dyDescent="0.25">
      <c r="F3379" s="36"/>
      <c r="G3379" s="39" t="str">
        <f t="shared" si="208"/>
        <v/>
      </c>
      <c r="I3379" s="36"/>
      <c r="J3379" s="39" t="str">
        <f t="shared" si="209"/>
        <v/>
      </c>
      <c r="L3379" s="36"/>
      <c r="M3379" s="39" t="str">
        <f t="shared" si="210"/>
        <v/>
      </c>
      <c r="O3379" s="36"/>
      <c r="P3379" s="39" t="str">
        <f t="shared" si="211"/>
        <v/>
      </c>
    </row>
    <row r="3380" spans="6:16" x14ac:dyDescent="0.25">
      <c r="F3380" s="36"/>
      <c r="G3380" s="39" t="str">
        <f t="shared" si="208"/>
        <v/>
      </c>
      <c r="I3380" s="36"/>
      <c r="J3380" s="39" t="str">
        <f t="shared" si="209"/>
        <v/>
      </c>
      <c r="L3380" s="36"/>
      <c r="M3380" s="39" t="str">
        <f t="shared" si="210"/>
        <v/>
      </c>
      <c r="O3380" s="36"/>
      <c r="P3380" s="39" t="str">
        <f t="shared" si="211"/>
        <v/>
      </c>
    </row>
    <row r="3381" spans="6:16" x14ac:dyDescent="0.25">
      <c r="F3381" s="36"/>
      <c r="G3381" s="39" t="str">
        <f t="shared" si="208"/>
        <v/>
      </c>
      <c r="I3381" s="36"/>
      <c r="J3381" s="39" t="str">
        <f t="shared" si="209"/>
        <v/>
      </c>
      <c r="L3381" s="36"/>
      <c r="M3381" s="39" t="str">
        <f t="shared" si="210"/>
        <v/>
      </c>
      <c r="O3381" s="36"/>
      <c r="P3381" s="39" t="str">
        <f t="shared" si="211"/>
        <v/>
      </c>
    </row>
    <row r="3382" spans="6:16" x14ac:dyDescent="0.25">
      <c r="F3382" s="36"/>
      <c r="G3382" s="39" t="str">
        <f t="shared" si="208"/>
        <v/>
      </c>
      <c r="I3382" s="36"/>
      <c r="J3382" s="39" t="str">
        <f t="shared" si="209"/>
        <v/>
      </c>
      <c r="L3382" s="36"/>
      <c r="M3382" s="39" t="str">
        <f t="shared" si="210"/>
        <v/>
      </c>
      <c r="O3382" s="36"/>
      <c r="P3382" s="39" t="str">
        <f t="shared" si="211"/>
        <v/>
      </c>
    </row>
    <row r="3383" spans="6:16" x14ac:dyDescent="0.25">
      <c r="F3383" s="36"/>
      <c r="G3383" s="39" t="str">
        <f t="shared" si="208"/>
        <v/>
      </c>
      <c r="I3383" s="36"/>
      <c r="J3383" s="39" t="str">
        <f t="shared" si="209"/>
        <v/>
      </c>
      <c r="L3383" s="36"/>
      <c r="M3383" s="39" t="str">
        <f t="shared" si="210"/>
        <v/>
      </c>
      <c r="O3383" s="36"/>
      <c r="P3383" s="39" t="str">
        <f t="shared" si="211"/>
        <v/>
      </c>
    </row>
    <row r="3384" spans="6:16" x14ac:dyDescent="0.25">
      <c r="F3384" s="36"/>
      <c r="G3384" s="39" t="str">
        <f t="shared" si="208"/>
        <v/>
      </c>
      <c r="I3384" s="36"/>
      <c r="J3384" s="39" t="str">
        <f t="shared" si="209"/>
        <v/>
      </c>
      <c r="L3384" s="36"/>
      <c r="M3384" s="39" t="str">
        <f t="shared" si="210"/>
        <v/>
      </c>
      <c r="O3384" s="36"/>
      <c r="P3384" s="39" t="str">
        <f t="shared" si="211"/>
        <v/>
      </c>
    </row>
    <row r="3385" spans="6:16" x14ac:dyDescent="0.25">
      <c r="F3385" s="36"/>
      <c r="G3385" s="39" t="str">
        <f t="shared" si="208"/>
        <v/>
      </c>
      <c r="I3385" s="36"/>
      <c r="J3385" s="39" t="str">
        <f t="shared" si="209"/>
        <v/>
      </c>
      <c r="L3385" s="36"/>
      <c r="M3385" s="39" t="str">
        <f t="shared" si="210"/>
        <v/>
      </c>
      <c r="O3385" s="36"/>
      <c r="P3385" s="39" t="str">
        <f t="shared" si="211"/>
        <v/>
      </c>
    </row>
    <row r="3386" spans="6:16" x14ac:dyDescent="0.25">
      <c r="F3386" s="36"/>
      <c r="G3386" s="39" t="str">
        <f t="shared" si="208"/>
        <v/>
      </c>
      <c r="I3386" s="36"/>
      <c r="J3386" s="39" t="str">
        <f t="shared" si="209"/>
        <v/>
      </c>
      <c r="L3386" s="36"/>
      <c r="M3386" s="39" t="str">
        <f t="shared" si="210"/>
        <v/>
      </c>
      <c r="O3386" s="36"/>
      <c r="P3386" s="39" t="str">
        <f t="shared" si="211"/>
        <v/>
      </c>
    </row>
    <row r="3387" spans="6:16" x14ac:dyDescent="0.25">
      <c r="F3387" s="36"/>
      <c r="G3387" s="39" t="str">
        <f t="shared" si="208"/>
        <v/>
      </c>
      <c r="I3387" s="36"/>
      <c r="J3387" s="39" t="str">
        <f t="shared" si="209"/>
        <v/>
      </c>
      <c r="L3387" s="36"/>
      <c r="M3387" s="39" t="str">
        <f t="shared" si="210"/>
        <v/>
      </c>
      <c r="O3387" s="36"/>
      <c r="P3387" s="39" t="str">
        <f t="shared" si="211"/>
        <v/>
      </c>
    </row>
    <row r="3388" spans="6:16" x14ac:dyDescent="0.25">
      <c r="F3388" s="36"/>
      <c r="G3388" s="39" t="str">
        <f t="shared" si="208"/>
        <v/>
      </c>
      <c r="I3388" s="36"/>
      <c r="J3388" s="39" t="str">
        <f t="shared" si="209"/>
        <v/>
      </c>
      <c r="L3388" s="36"/>
      <c r="M3388" s="39" t="str">
        <f t="shared" si="210"/>
        <v/>
      </c>
      <c r="O3388" s="36"/>
      <c r="P3388" s="39" t="str">
        <f t="shared" si="211"/>
        <v/>
      </c>
    </row>
    <row r="3389" spans="6:16" x14ac:dyDescent="0.25">
      <c r="F3389" s="36"/>
      <c r="G3389" s="39" t="str">
        <f t="shared" si="208"/>
        <v/>
      </c>
      <c r="I3389" s="36"/>
      <c r="J3389" s="39" t="str">
        <f t="shared" si="209"/>
        <v/>
      </c>
      <c r="L3389" s="36"/>
      <c r="M3389" s="39" t="str">
        <f t="shared" si="210"/>
        <v/>
      </c>
      <c r="O3389" s="36"/>
      <c r="P3389" s="39" t="str">
        <f t="shared" si="211"/>
        <v/>
      </c>
    </row>
    <row r="3390" spans="6:16" x14ac:dyDescent="0.25">
      <c r="F3390" s="36"/>
      <c r="G3390" s="39" t="str">
        <f t="shared" si="208"/>
        <v/>
      </c>
      <c r="I3390" s="36"/>
      <c r="J3390" s="39" t="str">
        <f t="shared" si="209"/>
        <v/>
      </c>
      <c r="L3390" s="36"/>
      <c r="M3390" s="39" t="str">
        <f t="shared" si="210"/>
        <v/>
      </c>
      <c r="O3390" s="36"/>
      <c r="P3390" s="39" t="str">
        <f t="shared" si="211"/>
        <v/>
      </c>
    </row>
    <row r="3391" spans="6:16" x14ac:dyDescent="0.25">
      <c r="F3391" s="36"/>
      <c r="G3391" s="39" t="str">
        <f t="shared" si="208"/>
        <v/>
      </c>
      <c r="I3391" s="36"/>
      <c r="J3391" s="39" t="str">
        <f t="shared" si="209"/>
        <v/>
      </c>
      <c r="L3391" s="36"/>
      <c r="M3391" s="39" t="str">
        <f t="shared" si="210"/>
        <v/>
      </c>
      <c r="O3391" s="36"/>
      <c r="P3391" s="39" t="str">
        <f t="shared" si="211"/>
        <v/>
      </c>
    </row>
    <row r="3392" spans="6:16" x14ac:dyDescent="0.25">
      <c r="F3392" s="36"/>
      <c r="G3392" s="39" t="str">
        <f t="shared" si="208"/>
        <v/>
      </c>
      <c r="I3392" s="36"/>
      <c r="J3392" s="39" t="str">
        <f t="shared" si="209"/>
        <v/>
      </c>
      <c r="L3392" s="36"/>
      <c r="M3392" s="39" t="str">
        <f t="shared" si="210"/>
        <v/>
      </c>
      <c r="O3392" s="36"/>
      <c r="P3392" s="39" t="str">
        <f t="shared" si="211"/>
        <v/>
      </c>
    </row>
    <row r="3393" spans="6:16" x14ac:dyDescent="0.25">
      <c r="F3393" s="36"/>
      <c r="G3393" s="39" t="str">
        <f t="shared" si="208"/>
        <v/>
      </c>
      <c r="I3393" s="36"/>
      <c r="J3393" s="39" t="str">
        <f t="shared" si="209"/>
        <v/>
      </c>
      <c r="L3393" s="36"/>
      <c r="M3393" s="39" t="str">
        <f t="shared" si="210"/>
        <v/>
      </c>
      <c r="O3393" s="36"/>
      <c r="P3393" s="39" t="str">
        <f t="shared" si="211"/>
        <v/>
      </c>
    </row>
    <row r="3394" spans="6:16" x14ac:dyDescent="0.25">
      <c r="F3394" s="36"/>
      <c r="G3394" s="39" t="str">
        <f t="shared" si="208"/>
        <v/>
      </c>
      <c r="I3394" s="36"/>
      <c r="J3394" s="39" t="str">
        <f t="shared" si="209"/>
        <v/>
      </c>
      <c r="L3394" s="36"/>
      <c r="M3394" s="39" t="str">
        <f t="shared" si="210"/>
        <v/>
      </c>
      <c r="O3394" s="36"/>
      <c r="P3394" s="39" t="str">
        <f t="shared" si="211"/>
        <v/>
      </c>
    </row>
    <row r="3395" spans="6:16" x14ac:dyDescent="0.25">
      <c r="F3395" s="36"/>
      <c r="G3395" s="39" t="str">
        <f t="shared" si="208"/>
        <v/>
      </c>
      <c r="I3395" s="36"/>
      <c r="J3395" s="39" t="str">
        <f t="shared" si="209"/>
        <v/>
      </c>
      <c r="L3395" s="36"/>
      <c r="M3395" s="39" t="str">
        <f t="shared" si="210"/>
        <v/>
      </c>
      <c r="O3395" s="36"/>
      <c r="P3395" s="39" t="str">
        <f t="shared" si="211"/>
        <v/>
      </c>
    </row>
    <row r="3396" spans="6:16" x14ac:dyDescent="0.25">
      <c r="F3396" s="36"/>
      <c r="G3396" s="39" t="str">
        <f t="shared" si="208"/>
        <v/>
      </c>
      <c r="I3396" s="36"/>
      <c r="J3396" s="39" t="str">
        <f t="shared" si="209"/>
        <v/>
      </c>
      <c r="L3396" s="36"/>
      <c r="M3396" s="39" t="str">
        <f t="shared" si="210"/>
        <v/>
      </c>
      <c r="O3396" s="36"/>
      <c r="P3396" s="39" t="str">
        <f t="shared" si="211"/>
        <v/>
      </c>
    </row>
    <row r="3397" spans="6:16" x14ac:dyDescent="0.25">
      <c r="F3397" s="36"/>
      <c r="G3397" s="39" t="str">
        <f t="shared" si="208"/>
        <v/>
      </c>
      <c r="I3397" s="36"/>
      <c r="J3397" s="39" t="str">
        <f t="shared" si="209"/>
        <v/>
      </c>
      <c r="L3397" s="36"/>
      <c r="M3397" s="39" t="str">
        <f t="shared" si="210"/>
        <v/>
      </c>
      <c r="O3397" s="36"/>
      <c r="P3397" s="39" t="str">
        <f t="shared" si="211"/>
        <v/>
      </c>
    </row>
    <row r="3398" spans="6:16" x14ac:dyDescent="0.25">
      <c r="F3398" s="36"/>
      <c r="G3398" s="39" t="str">
        <f t="shared" si="208"/>
        <v/>
      </c>
      <c r="I3398" s="36"/>
      <c r="J3398" s="39" t="str">
        <f t="shared" si="209"/>
        <v/>
      </c>
      <c r="L3398" s="36"/>
      <c r="M3398" s="39" t="str">
        <f t="shared" si="210"/>
        <v/>
      </c>
      <c r="O3398" s="36"/>
      <c r="P3398" s="39" t="str">
        <f t="shared" si="211"/>
        <v/>
      </c>
    </row>
    <row r="3399" spans="6:16" x14ac:dyDescent="0.25">
      <c r="F3399" s="36"/>
      <c r="G3399" s="39" t="str">
        <f t="shared" si="208"/>
        <v/>
      </c>
      <c r="I3399" s="36"/>
      <c r="J3399" s="39" t="str">
        <f t="shared" si="209"/>
        <v/>
      </c>
      <c r="L3399" s="36"/>
      <c r="M3399" s="39" t="str">
        <f t="shared" si="210"/>
        <v/>
      </c>
      <c r="O3399" s="36"/>
      <c r="P3399" s="39" t="str">
        <f t="shared" si="211"/>
        <v/>
      </c>
    </row>
    <row r="3400" spans="6:16" x14ac:dyDescent="0.25">
      <c r="F3400" s="36"/>
      <c r="G3400" s="39" t="str">
        <f t="shared" si="208"/>
        <v/>
      </c>
      <c r="I3400" s="36"/>
      <c r="J3400" s="39" t="str">
        <f t="shared" si="209"/>
        <v/>
      </c>
      <c r="L3400" s="36"/>
      <c r="M3400" s="39" t="str">
        <f t="shared" si="210"/>
        <v/>
      </c>
      <c r="O3400" s="36"/>
      <c r="P3400" s="39" t="str">
        <f t="shared" si="211"/>
        <v/>
      </c>
    </row>
    <row r="3401" spans="6:16" x14ac:dyDescent="0.25">
      <c r="F3401" s="36"/>
      <c r="G3401" s="39" t="str">
        <f t="shared" si="208"/>
        <v/>
      </c>
      <c r="I3401" s="36"/>
      <c r="J3401" s="39" t="str">
        <f t="shared" si="209"/>
        <v/>
      </c>
      <c r="L3401" s="36"/>
      <c r="M3401" s="39" t="str">
        <f t="shared" si="210"/>
        <v/>
      </c>
      <c r="O3401" s="36"/>
      <c r="P3401" s="39" t="str">
        <f t="shared" si="211"/>
        <v/>
      </c>
    </row>
    <row r="3402" spans="6:16" x14ac:dyDescent="0.25">
      <c r="F3402" s="36"/>
      <c r="G3402" s="39" t="str">
        <f t="shared" si="208"/>
        <v/>
      </c>
      <c r="I3402" s="36"/>
      <c r="J3402" s="39" t="str">
        <f t="shared" si="209"/>
        <v/>
      </c>
      <c r="L3402" s="36"/>
      <c r="M3402" s="39" t="str">
        <f t="shared" si="210"/>
        <v/>
      </c>
      <c r="O3402" s="36"/>
      <c r="P3402" s="39" t="str">
        <f t="shared" si="211"/>
        <v/>
      </c>
    </row>
    <row r="3403" spans="6:16" x14ac:dyDescent="0.25">
      <c r="F3403" s="36"/>
      <c r="G3403" s="39" t="str">
        <f t="shared" si="208"/>
        <v/>
      </c>
      <c r="I3403" s="36"/>
      <c r="J3403" s="39" t="str">
        <f t="shared" si="209"/>
        <v/>
      </c>
      <c r="L3403" s="36"/>
      <c r="M3403" s="39" t="str">
        <f t="shared" si="210"/>
        <v/>
      </c>
      <c r="O3403" s="36"/>
      <c r="P3403" s="39" t="str">
        <f t="shared" si="211"/>
        <v/>
      </c>
    </row>
    <row r="3404" spans="6:16" x14ac:dyDescent="0.25">
      <c r="F3404" s="36"/>
      <c r="G3404" s="39" t="str">
        <f t="shared" si="208"/>
        <v/>
      </c>
      <c r="I3404" s="36"/>
      <c r="J3404" s="39" t="str">
        <f t="shared" si="209"/>
        <v/>
      </c>
      <c r="L3404" s="36"/>
      <c r="M3404" s="39" t="str">
        <f t="shared" si="210"/>
        <v/>
      </c>
      <c r="O3404" s="36"/>
      <c r="P3404" s="39" t="str">
        <f t="shared" si="211"/>
        <v/>
      </c>
    </row>
    <row r="3405" spans="6:16" x14ac:dyDescent="0.25">
      <c r="F3405" s="36"/>
      <c r="G3405" s="39" t="str">
        <f t="shared" si="208"/>
        <v/>
      </c>
      <c r="I3405" s="36"/>
      <c r="J3405" s="39" t="str">
        <f t="shared" si="209"/>
        <v/>
      </c>
      <c r="L3405" s="36"/>
      <c r="M3405" s="39" t="str">
        <f t="shared" si="210"/>
        <v/>
      </c>
      <c r="O3405" s="36"/>
      <c r="P3405" s="39" t="str">
        <f t="shared" si="211"/>
        <v/>
      </c>
    </row>
    <row r="3406" spans="6:16" x14ac:dyDescent="0.25">
      <c r="F3406" s="36"/>
      <c r="G3406" s="39" t="str">
        <f t="shared" si="208"/>
        <v/>
      </c>
      <c r="I3406" s="36"/>
      <c r="J3406" s="39" t="str">
        <f t="shared" si="209"/>
        <v/>
      </c>
      <c r="L3406" s="36"/>
      <c r="M3406" s="39" t="str">
        <f t="shared" si="210"/>
        <v/>
      </c>
      <c r="O3406" s="36"/>
      <c r="P3406" s="39" t="str">
        <f t="shared" si="211"/>
        <v/>
      </c>
    </row>
    <row r="3407" spans="6:16" x14ac:dyDescent="0.25">
      <c r="F3407" s="36"/>
      <c r="G3407" s="39" t="str">
        <f t="shared" ref="G3407:G3470" si="212">IF(F3407="","",F3407*0.04)</f>
        <v/>
      </c>
      <c r="I3407" s="36"/>
      <c r="J3407" s="39" t="str">
        <f t="shared" ref="J3407:J3470" si="213">IF(I3407="","",I3407*0.04)</f>
        <v/>
      </c>
      <c r="L3407" s="36"/>
      <c r="M3407" s="39" t="str">
        <f t="shared" ref="M3407:M3470" si="214">IF(L3407="","",L3407*0.04)</f>
        <v/>
      </c>
      <c r="O3407" s="36"/>
      <c r="P3407" s="39" t="str">
        <f t="shared" ref="P3407:P3470" si="215">IF(O3407="","",O3407*0.04)</f>
        <v/>
      </c>
    </row>
    <row r="3408" spans="6:16" x14ac:dyDescent="0.25">
      <c r="F3408" s="36"/>
      <c r="G3408" s="39" t="str">
        <f t="shared" si="212"/>
        <v/>
      </c>
      <c r="I3408" s="36"/>
      <c r="J3408" s="39" t="str">
        <f t="shared" si="213"/>
        <v/>
      </c>
      <c r="L3408" s="36"/>
      <c r="M3408" s="39" t="str">
        <f t="shared" si="214"/>
        <v/>
      </c>
      <c r="O3408" s="36"/>
      <c r="P3408" s="39" t="str">
        <f t="shared" si="215"/>
        <v/>
      </c>
    </row>
    <row r="3409" spans="6:16" x14ac:dyDescent="0.25">
      <c r="F3409" s="36"/>
      <c r="G3409" s="39" t="str">
        <f t="shared" si="212"/>
        <v/>
      </c>
      <c r="I3409" s="36"/>
      <c r="J3409" s="39" t="str">
        <f t="shared" si="213"/>
        <v/>
      </c>
      <c r="L3409" s="36"/>
      <c r="M3409" s="39" t="str">
        <f t="shared" si="214"/>
        <v/>
      </c>
      <c r="O3409" s="36"/>
      <c r="P3409" s="39" t="str">
        <f t="shared" si="215"/>
        <v/>
      </c>
    </row>
    <row r="3410" spans="6:16" x14ac:dyDescent="0.25">
      <c r="F3410" s="36"/>
      <c r="G3410" s="39" t="str">
        <f t="shared" si="212"/>
        <v/>
      </c>
      <c r="I3410" s="36"/>
      <c r="J3410" s="39" t="str">
        <f t="shared" si="213"/>
        <v/>
      </c>
      <c r="L3410" s="36"/>
      <c r="M3410" s="39" t="str">
        <f t="shared" si="214"/>
        <v/>
      </c>
      <c r="O3410" s="36"/>
      <c r="P3410" s="39" t="str">
        <f t="shared" si="215"/>
        <v/>
      </c>
    </row>
    <row r="3411" spans="6:16" x14ac:dyDescent="0.25">
      <c r="F3411" s="36"/>
      <c r="G3411" s="39" t="str">
        <f t="shared" si="212"/>
        <v/>
      </c>
      <c r="I3411" s="36"/>
      <c r="J3411" s="39" t="str">
        <f t="shared" si="213"/>
        <v/>
      </c>
      <c r="L3411" s="36"/>
      <c r="M3411" s="39" t="str">
        <f t="shared" si="214"/>
        <v/>
      </c>
      <c r="O3411" s="36"/>
      <c r="P3411" s="39" t="str">
        <f t="shared" si="215"/>
        <v/>
      </c>
    </row>
    <row r="3412" spans="6:16" x14ac:dyDescent="0.25">
      <c r="F3412" s="36"/>
      <c r="G3412" s="39" t="str">
        <f t="shared" si="212"/>
        <v/>
      </c>
      <c r="I3412" s="36"/>
      <c r="J3412" s="39" t="str">
        <f t="shared" si="213"/>
        <v/>
      </c>
      <c r="L3412" s="36"/>
      <c r="M3412" s="39" t="str">
        <f t="shared" si="214"/>
        <v/>
      </c>
      <c r="O3412" s="36"/>
      <c r="P3412" s="39" t="str">
        <f t="shared" si="215"/>
        <v/>
      </c>
    </row>
    <row r="3413" spans="6:16" x14ac:dyDescent="0.25">
      <c r="F3413" s="36"/>
      <c r="G3413" s="39" t="str">
        <f t="shared" si="212"/>
        <v/>
      </c>
      <c r="I3413" s="36"/>
      <c r="J3413" s="39" t="str">
        <f t="shared" si="213"/>
        <v/>
      </c>
      <c r="L3413" s="36"/>
      <c r="M3413" s="39" t="str">
        <f t="shared" si="214"/>
        <v/>
      </c>
      <c r="O3413" s="36"/>
      <c r="P3413" s="39" t="str">
        <f t="shared" si="215"/>
        <v/>
      </c>
    </row>
    <row r="3414" spans="6:16" x14ac:dyDescent="0.25">
      <c r="F3414" s="36"/>
      <c r="G3414" s="39" t="str">
        <f t="shared" si="212"/>
        <v/>
      </c>
      <c r="I3414" s="36"/>
      <c r="J3414" s="39" t="str">
        <f t="shared" si="213"/>
        <v/>
      </c>
      <c r="L3414" s="36"/>
      <c r="M3414" s="39" t="str">
        <f t="shared" si="214"/>
        <v/>
      </c>
      <c r="O3414" s="36"/>
      <c r="P3414" s="39" t="str">
        <f t="shared" si="215"/>
        <v/>
      </c>
    </row>
    <row r="3415" spans="6:16" x14ac:dyDescent="0.25">
      <c r="F3415" s="36"/>
      <c r="G3415" s="39" t="str">
        <f t="shared" si="212"/>
        <v/>
      </c>
      <c r="I3415" s="36"/>
      <c r="J3415" s="39" t="str">
        <f t="shared" si="213"/>
        <v/>
      </c>
      <c r="L3415" s="36"/>
      <c r="M3415" s="39" t="str">
        <f t="shared" si="214"/>
        <v/>
      </c>
      <c r="O3415" s="36"/>
      <c r="P3415" s="39" t="str">
        <f t="shared" si="215"/>
        <v/>
      </c>
    </row>
    <row r="3416" spans="6:16" x14ac:dyDescent="0.25">
      <c r="F3416" s="36"/>
      <c r="G3416" s="39" t="str">
        <f t="shared" si="212"/>
        <v/>
      </c>
      <c r="I3416" s="36"/>
      <c r="J3416" s="39" t="str">
        <f t="shared" si="213"/>
        <v/>
      </c>
      <c r="L3416" s="36"/>
      <c r="M3416" s="39" t="str">
        <f t="shared" si="214"/>
        <v/>
      </c>
      <c r="O3416" s="36"/>
      <c r="P3416" s="39" t="str">
        <f t="shared" si="215"/>
        <v/>
      </c>
    </row>
    <row r="3417" spans="6:16" x14ac:dyDescent="0.25">
      <c r="F3417" s="36"/>
      <c r="G3417" s="39" t="str">
        <f t="shared" si="212"/>
        <v/>
      </c>
      <c r="I3417" s="36"/>
      <c r="J3417" s="39" t="str">
        <f t="shared" si="213"/>
        <v/>
      </c>
      <c r="L3417" s="36"/>
      <c r="M3417" s="39" t="str">
        <f t="shared" si="214"/>
        <v/>
      </c>
      <c r="O3417" s="36"/>
      <c r="P3417" s="39" t="str">
        <f t="shared" si="215"/>
        <v/>
      </c>
    </row>
    <row r="3418" spans="6:16" x14ac:dyDescent="0.25">
      <c r="F3418" s="36"/>
      <c r="G3418" s="39" t="str">
        <f t="shared" si="212"/>
        <v/>
      </c>
      <c r="I3418" s="36"/>
      <c r="J3418" s="39" t="str">
        <f t="shared" si="213"/>
        <v/>
      </c>
      <c r="L3418" s="36"/>
      <c r="M3418" s="39" t="str">
        <f t="shared" si="214"/>
        <v/>
      </c>
      <c r="O3418" s="36"/>
      <c r="P3418" s="39" t="str">
        <f t="shared" si="215"/>
        <v/>
      </c>
    </row>
    <row r="3419" spans="6:16" x14ac:dyDescent="0.25">
      <c r="F3419" s="36"/>
      <c r="G3419" s="39" t="str">
        <f t="shared" si="212"/>
        <v/>
      </c>
      <c r="I3419" s="36"/>
      <c r="J3419" s="39" t="str">
        <f t="shared" si="213"/>
        <v/>
      </c>
      <c r="L3419" s="36"/>
      <c r="M3419" s="39" t="str">
        <f t="shared" si="214"/>
        <v/>
      </c>
      <c r="O3419" s="36"/>
      <c r="P3419" s="39" t="str">
        <f t="shared" si="215"/>
        <v/>
      </c>
    </row>
    <row r="3420" spans="6:16" x14ac:dyDescent="0.25">
      <c r="F3420" s="36"/>
      <c r="G3420" s="39" t="str">
        <f t="shared" si="212"/>
        <v/>
      </c>
      <c r="I3420" s="36"/>
      <c r="J3420" s="39" t="str">
        <f t="shared" si="213"/>
        <v/>
      </c>
      <c r="L3420" s="36"/>
      <c r="M3420" s="39" t="str">
        <f t="shared" si="214"/>
        <v/>
      </c>
      <c r="O3420" s="36"/>
      <c r="P3420" s="39" t="str">
        <f t="shared" si="215"/>
        <v/>
      </c>
    </row>
    <row r="3421" spans="6:16" x14ac:dyDescent="0.25">
      <c r="F3421" s="36"/>
      <c r="G3421" s="39" t="str">
        <f t="shared" si="212"/>
        <v/>
      </c>
      <c r="I3421" s="36"/>
      <c r="J3421" s="39" t="str">
        <f t="shared" si="213"/>
        <v/>
      </c>
      <c r="L3421" s="36"/>
      <c r="M3421" s="39" t="str">
        <f t="shared" si="214"/>
        <v/>
      </c>
      <c r="O3421" s="36"/>
      <c r="P3421" s="39" t="str">
        <f t="shared" si="215"/>
        <v/>
      </c>
    </row>
    <row r="3422" spans="6:16" x14ac:dyDescent="0.25">
      <c r="F3422" s="36"/>
      <c r="G3422" s="39" t="str">
        <f t="shared" si="212"/>
        <v/>
      </c>
      <c r="I3422" s="36"/>
      <c r="J3422" s="39" t="str">
        <f t="shared" si="213"/>
        <v/>
      </c>
      <c r="L3422" s="36"/>
      <c r="M3422" s="39" t="str">
        <f t="shared" si="214"/>
        <v/>
      </c>
      <c r="O3422" s="36"/>
      <c r="P3422" s="39" t="str">
        <f t="shared" si="215"/>
        <v/>
      </c>
    </row>
    <row r="3423" spans="6:16" x14ac:dyDescent="0.25">
      <c r="F3423" s="36"/>
      <c r="G3423" s="39" t="str">
        <f t="shared" si="212"/>
        <v/>
      </c>
      <c r="I3423" s="36"/>
      <c r="J3423" s="39" t="str">
        <f t="shared" si="213"/>
        <v/>
      </c>
      <c r="L3423" s="36"/>
      <c r="M3423" s="39" t="str">
        <f t="shared" si="214"/>
        <v/>
      </c>
      <c r="O3423" s="36"/>
      <c r="P3423" s="39" t="str">
        <f t="shared" si="215"/>
        <v/>
      </c>
    </row>
    <row r="3424" spans="6:16" x14ac:dyDescent="0.25">
      <c r="F3424" s="36"/>
      <c r="G3424" s="39" t="str">
        <f t="shared" si="212"/>
        <v/>
      </c>
      <c r="I3424" s="36"/>
      <c r="J3424" s="39" t="str">
        <f t="shared" si="213"/>
        <v/>
      </c>
      <c r="L3424" s="36"/>
      <c r="M3424" s="39" t="str">
        <f t="shared" si="214"/>
        <v/>
      </c>
      <c r="O3424" s="36"/>
      <c r="P3424" s="39" t="str">
        <f t="shared" si="215"/>
        <v/>
      </c>
    </row>
    <row r="3425" spans="6:16" x14ac:dyDescent="0.25">
      <c r="F3425" s="36"/>
      <c r="G3425" s="39" t="str">
        <f t="shared" si="212"/>
        <v/>
      </c>
      <c r="I3425" s="36"/>
      <c r="J3425" s="39" t="str">
        <f t="shared" si="213"/>
        <v/>
      </c>
      <c r="L3425" s="36"/>
      <c r="M3425" s="39" t="str">
        <f t="shared" si="214"/>
        <v/>
      </c>
      <c r="O3425" s="36"/>
      <c r="P3425" s="39" t="str">
        <f t="shared" si="215"/>
        <v/>
      </c>
    </row>
    <row r="3426" spans="6:16" x14ac:dyDescent="0.25">
      <c r="F3426" s="36"/>
      <c r="G3426" s="39" t="str">
        <f t="shared" si="212"/>
        <v/>
      </c>
      <c r="I3426" s="36"/>
      <c r="J3426" s="39" t="str">
        <f t="shared" si="213"/>
        <v/>
      </c>
      <c r="L3426" s="36"/>
      <c r="M3426" s="39" t="str">
        <f t="shared" si="214"/>
        <v/>
      </c>
      <c r="O3426" s="36"/>
      <c r="P3426" s="39" t="str">
        <f t="shared" si="215"/>
        <v/>
      </c>
    </row>
    <row r="3427" spans="6:16" x14ac:dyDescent="0.25">
      <c r="F3427" s="36"/>
      <c r="G3427" s="39" t="str">
        <f t="shared" si="212"/>
        <v/>
      </c>
      <c r="I3427" s="36"/>
      <c r="J3427" s="39" t="str">
        <f t="shared" si="213"/>
        <v/>
      </c>
      <c r="L3427" s="36"/>
      <c r="M3427" s="39" t="str">
        <f t="shared" si="214"/>
        <v/>
      </c>
      <c r="O3427" s="36"/>
      <c r="P3427" s="39" t="str">
        <f t="shared" si="215"/>
        <v/>
      </c>
    </row>
    <row r="3428" spans="6:16" x14ac:dyDescent="0.25">
      <c r="F3428" s="36"/>
      <c r="G3428" s="39" t="str">
        <f t="shared" si="212"/>
        <v/>
      </c>
      <c r="I3428" s="36"/>
      <c r="J3428" s="39" t="str">
        <f t="shared" si="213"/>
        <v/>
      </c>
      <c r="L3428" s="36"/>
      <c r="M3428" s="39" t="str">
        <f t="shared" si="214"/>
        <v/>
      </c>
      <c r="O3428" s="36"/>
      <c r="P3428" s="39" t="str">
        <f t="shared" si="215"/>
        <v/>
      </c>
    </row>
    <row r="3429" spans="6:16" x14ac:dyDescent="0.25">
      <c r="F3429" s="36"/>
      <c r="G3429" s="39" t="str">
        <f t="shared" si="212"/>
        <v/>
      </c>
      <c r="I3429" s="36"/>
      <c r="J3429" s="39" t="str">
        <f t="shared" si="213"/>
        <v/>
      </c>
      <c r="L3429" s="36"/>
      <c r="M3429" s="39" t="str">
        <f t="shared" si="214"/>
        <v/>
      </c>
      <c r="O3429" s="36"/>
      <c r="P3429" s="39" t="str">
        <f t="shared" si="215"/>
        <v/>
      </c>
    </row>
    <row r="3430" spans="6:16" x14ac:dyDescent="0.25">
      <c r="F3430" s="36"/>
      <c r="G3430" s="39" t="str">
        <f t="shared" si="212"/>
        <v/>
      </c>
      <c r="I3430" s="36"/>
      <c r="J3430" s="39" t="str">
        <f t="shared" si="213"/>
        <v/>
      </c>
      <c r="L3430" s="36"/>
      <c r="M3430" s="39" t="str">
        <f t="shared" si="214"/>
        <v/>
      </c>
      <c r="O3430" s="36"/>
      <c r="P3430" s="39" t="str">
        <f t="shared" si="215"/>
        <v/>
      </c>
    </row>
    <row r="3431" spans="6:16" x14ac:dyDescent="0.25">
      <c r="F3431" s="36"/>
      <c r="G3431" s="39" t="str">
        <f t="shared" si="212"/>
        <v/>
      </c>
      <c r="I3431" s="36"/>
      <c r="J3431" s="39" t="str">
        <f t="shared" si="213"/>
        <v/>
      </c>
      <c r="L3431" s="36"/>
      <c r="M3431" s="39" t="str">
        <f t="shared" si="214"/>
        <v/>
      </c>
      <c r="O3431" s="36"/>
      <c r="P3431" s="39" t="str">
        <f t="shared" si="215"/>
        <v/>
      </c>
    </row>
    <row r="3432" spans="6:16" x14ac:dyDescent="0.25">
      <c r="F3432" s="36"/>
      <c r="G3432" s="39" t="str">
        <f t="shared" si="212"/>
        <v/>
      </c>
      <c r="I3432" s="36"/>
      <c r="J3432" s="39" t="str">
        <f t="shared" si="213"/>
        <v/>
      </c>
      <c r="L3432" s="36"/>
      <c r="M3432" s="39" t="str">
        <f t="shared" si="214"/>
        <v/>
      </c>
      <c r="O3432" s="36"/>
      <c r="P3432" s="39" t="str">
        <f t="shared" si="215"/>
        <v/>
      </c>
    </row>
    <row r="3433" spans="6:16" x14ac:dyDescent="0.25">
      <c r="F3433" s="36"/>
      <c r="G3433" s="39" t="str">
        <f t="shared" si="212"/>
        <v/>
      </c>
      <c r="I3433" s="36"/>
      <c r="J3433" s="39" t="str">
        <f t="shared" si="213"/>
        <v/>
      </c>
      <c r="L3433" s="36"/>
      <c r="M3433" s="39" t="str">
        <f t="shared" si="214"/>
        <v/>
      </c>
      <c r="O3433" s="36"/>
      <c r="P3433" s="39" t="str">
        <f t="shared" si="215"/>
        <v/>
      </c>
    </row>
    <row r="3434" spans="6:16" x14ac:dyDescent="0.25">
      <c r="F3434" s="36"/>
      <c r="G3434" s="39" t="str">
        <f t="shared" si="212"/>
        <v/>
      </c>
      <c r="I3434" s="36"/>
      <c r="J3434" s="39" t="str">
        <f t="shared" si="213"/>
        <v/>
      </c>
      <c r="L3434" s="36"/>
      <c r="M3434" s="39" t="str">
        <f t="shared" si="214"/>
        <v/>
      </c>
      <c r="O3434" s="36"/>
      <c r="P3434" s="39" t="str">
        <f t="shared" si="215"/>
        <v/>
      </c>
    </row>
    <row r="3435" spans="6:16" x14ac:dyDescent="0.25">
      <c r="F3435" s="36"/>
      <c r="G3435" s="39" t="str">
        <f t="shared" si="212"/>
        <v/>
      </c>
      <c r="I3435" s="36"/>
      <c r="J3435" s="39" t="str">
        <f t="shared" si="213"/>
        <v/>
      </c>
      <c r="L3435" s="36"/>
      <c r="M3435" s="39" t="str">
        <f t="shared" si="214"/>
        <v/>
      </c>
      <c r="O3435" s="36"/>
      <c r="P3435" s="39" t="str">
        <f t="shared" si="215"/>
        <v/>
      </c>
    </row>
    <row r="3436" spans="6:16" x14ac:dyDescent="0.25">
      <c r="F3436" s="36"/>
      <c r="G3436" s="39" t="str">
        <f t="shared" si="212"/>
        <v/>
      </c>
      <c r="I3436" s="36"/>
      <c r="J3436" s="39" t="str">
        <f t="shared" si="213"/>
        <v/>
      </c>
      <c r="L3436" s="36"/>
      <c r="M3436" s="39" t="str">
        <f t="shared" si="214"/>
        <v/>
      </c>
      <c r="O3436" s="36"/>
      <c r="P3436" s="39" t="str">
        <f t="shared" si="215"/>
        <v/>
      </c>
    </row>
    <row r="3437" spans="6:16" x14ac:dyDescent="0.25">
      <c r="F3437" s="36"/>
      <c r="G3437" s="39" t="str">
        <f t="shared" si="212"/>
        <v/>
      </c>
      <c r="I3437" s="36"/>
      <c r="J3437" s="39" t="str">
        <f t="shared" si="213"/>
        <v/>
      </c>
      <c r="L3437" s="36"/>
      <c r="M3437" s="39" t="str">
        <f t="shared" si="214"/>
        <v/>
      </c>
      <c r="O3437" s="36"/>
      <c r="P3437" s="39" t="str">
        <f t="shared" si="215"/>
        <v/>
      </c>
    </row>
    <row r="3438" spans="6:16" x14ac:dyDescent="0.25">
      <c r="F3438" s="36"/>
      <c r="G3438" s="39" t="str">
        <f t="shared" si="212"/>
        <v/>
      </c>
      <c r="I3438" s="36"/>
      <c r="J3438" s="39" t="str">
        <f t="shared" si="213"/>
        <v/>
      </c>
      <c r="L3438" s="36"/>
      <c r="M3438" s="39" t="str">
        <f t="shared" si="214"/>
        <v/>
      </c>
      <c r="O3438" s="36"/>
      <c r="P3438" s="39" t="str">
        <f t="shared" si="215"/>
        <v/>
      </c>
    </row>
    <row r="3439" spans="6:16" x14ac:dyDescent="0.25">
      <c r="F3439" s="36"/>
      <c r="G3439" s="39" t="str">
        <f t="shared" si="212"/>
        <v/>
      </c>
      <c r="I3439" s="36"/>
      <c r="J3439" s="39" t="str">
        <f t="shared" si="213"/>
        <v/>
      </c>
      <c r="L3439" s="36"/>
      <c r="M3439" s="39" t="str">
        <f t="shared" si="214"/>
        <v/>
      </c>
      <c r="O3439" s="36"/>
      <c r="P3439" s="39" t="str">
        <f t="shared" si="215"/>
        <v/>
      </c>
    </row>
    <row r="3440" spans="6:16" x14ac:dyDescent="0.25">
      <c r="F3440" s="36"/>
      <c r="G3440" s="39" t="str">
        <f t="shared" si="212"/>
        <v/>
      </c>
      <c r="I3440" s="36"/>
      <c r="J3440" s="39" t="str">
        <f t="shared" si="213"/>
        <v/>
      </c>
      <c r="L3440" s="36"/>
      <c r="M3440" s="39" t="str">
        <f t="shared" si="214"/>
        <v/>
      </c>
      <c r="O3440" s="36"/>
      <c r="P3440" s="39" t="str">
        <f t="shared" si="215"/>
        <v/>
      </c>
    </row>
    <row r="3441" spans="6:16" x14ac:dyDescent="0.25">
      <c r="F3441" s="36"/>
      <c r="G3441" s="39" t="str">
        <f t="shared" si="212"/>
        <v/>
      </c>
      <c r="I3441" s="36"/>
      <c r="J3441" s="39" t="str">
        <f t="shared" si="213"/>
        <v/>
      </c>
      <c r="L3441" s="36"/>
      <c r="M3441" s="39" t="str">
        <f t="shared" si="214"/>
        <v/>
      </c>
      <c r="O3441" s="36"/>
      <c r="P3441" s="39" t="str">
        <f t="shared" si="215"/>
        <v/>
      </c>
    </row>
    <row r="3442" spans="6:16" x14ac:dyDescent="0.25">
      <c r="F3442" s="36"/>
      <c r="G3442" s="39" t="str">
        <f t="shared" si="212"/>
        <v/>
      </c>
      <c r="I3442" s="36"/>
      <c r="J3442" s="39" t="str">
        <f t="shared" si="213"/>
        <v/>
      </c>
      <c r="L3442" s="36"/>
      <c r="M3442" s="39" t="str">
        <f t="shared" si="214"/>
        <v/>
      </c>
      <c r="O3442" s="36"/>
      <c r="P3442" s="39" t="str">
        <f t="shared" si="215"/>
        <v/>
      </c>
    </row>
    <row r="3443" spans="6:16" x14ac:dyDescent="0.25">
      <c r="F3443" s="36"/>
      <c r="G3443" s="39" t="str">
        <f t="shared" si="212"/>
        <v/>
      </c>
      <c r="I3443" s="36"/>
      <c r="J3443" s="39" t="str">
        <f t="shared" si="213"/>
        <v/>
      </c>
      <c r="L3443" s="36"/>
      <c r="M3443" s="39" t="str">
        <f t="shared" si="214"/>
        <v/>
      </c>
      <c r="O3443" s="36"/>
      <c r="P3443" s="39" t="str">
        <f t="shared" si="215"/>
        <v/>
      </c>
    </row>
    <row r="3444" spans="6:16" x14ac:dyDescent="0.25">
      <c r="F3444" s="36"/>
      <c r="G3444" s="39" t="str">
        <f t="shared" si="212"/>
        <v/>
      </c>
      <c r="I3444" s="36"/>
      <c r="J3444" s="39" t="str">
        <f t="shared" si="213"/>
        <v/>
      </c>
      <c r="L3444" s="36"/>
      <c r="M3444" s="39" t="str">
        <f t="shared" si="214"/>
        <v/>
      </c>
      <c r="O3444" s="36"/>
      <c r="P3444" s="39" t="str">
        <f t="shared" si="215"/>
        <v/>
      </c>
    </row>
    <row r="3445" spans="6:16" x14ac:dyDescent="0.25">
      <c r="F3445" s="36"/>
      <c r="G3445" s="39" t="str">
        <f t="shared" si="212"/>
        <v/>
      </c>
      <c r="I3445" s="36"/>
      <c r="J3445" s="39" t="str">
        <f t="shared" si="213"/>
        <v/>
      </c>
      <c r="L3445" s="36"/>
      <c r="M3445" s="39" t="str">
        <f t="shared" si="214"/>
        <v/>
      </c>
      <c r="O3445" s="36"/>
      <c r="P3445" s="39" t="str">
        <f t="shared" si="215"/>
        <v/>
      </c>
    </row>
    <row r="3446" spans="6:16" x14ac:dyDescent="0.25">
      <c r="F3446" s="36"/>
      <c r="G3446" s="39" t="str">
        <f t="shared" si="212"/>
        <v/>
      </c>
      <c r="I3446" s="36"/>
      <c r="J3446" s="39" t="str">
        <f t="shared" si="213"/>
        <v/>
      </c>
      <c r="L3446" s="36"/>
      <c r="M3446" s="39" t="str">
        <f t="shared" si="214"/>
        <v/>
      </c>
      <c r="O3446" s="36"/>
      <c r="P3446" s="39" t="str">
        <f t="shared" si="215"/>
        <v/>
      </c>
    </row>
    <row r="3447" spans="6:16" x14ac:dyDescent="0.25">
      <c r="F3447" s="36"/>
      <c r="G3447" s="39" t="str">
        <f t="shared" si="212"/>
        <v/>
      </c>
      <c r="I3447" s="36"/>
      <c r="J3447" s="39" t="str">
        <f t="shared" si="213"/>
        <v/>
      </c>
      <c r="L3447" s="36"/>
      <c r="M3447" s="39" t="str">
        <f t="shared" si="214"/>
        <v/>
      </c>
      <c r="O3447" s="36"/>
      <c r="P3447" s="39" t="str">
        <f t="shared" si="215"/>
        <v/>
      </c>
    </row>
    <row r="3448" spans="6:16" x14ac:dyDescent="0.25">
      <c r="F3448" s="36"/>
      <c r="G3448" s="39" t="str">
        <f t="shared" si="212"/>
        <v/>
      </c>
      <c r="I3448" s="36"/>
      <c r="J3448" s="39" t="str">
        <f t="shared" si="213"/>
        <v/>
      </c>
      <c r="L3448" s="36"/>
      <c r="M3448" s="39" t="str">
        <f t="shared" si="214"/>
        <v/>
      </c>
      <c r="O3448" s="36"/>
      <c r="P3448" s="39" t="str">
        <f t="shared" si="215"/>
        <v/>
      </c>
    </row>
    <row r="3449" spans="6:16" x14ac:dyDescent="0.25">
      <c r="F3449" s="36"/>
      <c r="G3449" s="39" t="str">
        <f t="shared" si="212"/>
        <v/>
      </c>
      <c r="I3449" s="36"/>
      <c r="J3449" s="39" t="str">
        <f t="shared" si="213"/>
        <v/>
      </c>
      <c r="L3449" s="36"/>
      <c r="M3449" s="39" t="str">
        <f t="shared" si="214"/>
        <v/>
      </c>
      <c r="O3449" s="36"/>
      <c r="P3449" s="39" t="str">
        <f t="shared" si="215"/>
        <v/>
      </c>
    </row>
    <row r="3450" spans="6:16" x14ac:dyDescent="0.25">
      <c r="F3450" s="36"/>
      <c r="G3450" s="39" t="str">
        <f t="shared" si="212"/>
        <v/>
      </c>
      <c r="I3450" s="36"/>
      <c r="J3450" s="39" t="str">
        <f t="shared" si="213"/>
        <v/>
      </c>
      <c r="L3450" s="36"/>
      <c r="M3450" s="39" t="str">
        <f t="shared" si="214"/>
        <v/>
      </c>
      <c r="O3450" s="36"/>
      <c r="P3450" s="39" t="str">
        <f t="shared" si="215"/>
        <v/>
      </c>
    </row>
    <row r="3451" spans="6:16" x14ac:dyDescent="0.25">
      <c r="F3451" s="36"/>
      <c r="G3451" s="39" t="str">
        <f t="shared" si="212"/>
        <v/>
      </c>
      <c r="I3451" s="36"/>
      <c r="J3451" s="39" t="str">
        <f t="shared" si="213"/>
        <v/>
      </c>
      <c r="L3451" s="36"/>
      <c r="M3451" s="39" t="str">
        <f t="shared" si="214"/>
        <v/>
      </c>
      <c r="O3451" s="36"/>
      <c r="P3451" s="39" t="str">
        <f t="shared" si="215"/>
        <v/>
      </c>
    </row>
    <row r="3452" spans="6:16" x14ac:dyDescent="0.25">
      <c r="F3452" s="36"/>
      <c r="G3452" s="39" t="str">
        <f t="shared" si="212"/>
        <v/>
      </c>
      <c r="I3452" s="36"/>
      <c r="J3452" s="39" t="str">
        <f t="shared" si="213"/>
        <v/>
      </c>
      <c r="L3452" s="36"/>
      <c r="M3452" s="39" t="str">
        <f t="shared" si="214"/>
        <v/>
      </c>
      <c r="O3452" s="36"/>
      <c r="P3452" s="39" t="str">
        <f t="shared" si="215"/>
        <v/>
      </c>
    </row>
    <row r="3453" spans="6:16" x14ac:dyDescent="0.25">
      <c r="F3453" s="36"/>
      <c r="G3453" s="39" t="str">
        <f t="shared" si="212"/>
        <v/>
      </c>
      <c r="I3453" s="36"/>
      <c r="J3453" s="39" t="str">
        <f t="shared" si="213"/>
        <v/>
      </c>
      <c r="L3453" s="36"/>
      <c r="M3453" s="39" t="str">
        <f t="shared" si="214"/>
        <v/>
      </c>
      <c r="O3453" s="36"/>
      <c r="P3453" s="39" t="str">
        <f t="shared" si="215"/>
        <v/>
      </c>
    </row>
    <row r="3454" spans="6:16" x14ac:dyDescent="0.25">
      <c r="F3454" s="36"/>
      <c r="G3454" s="39" t="str">
        <f t="shared" si="212"/>
        <v/>
      </c>
      <c r="I3454" s="36"/>
      <c r="J3454" s="39" t="str">
        <f t="shared" si="213"/>
        <v/>
      </c>
      <c r="L3454" s="36"/>
      <c r="M3454" s="39" t="str">
        <f t="shared" si="214"/>
        <v/>
      </c>
      <c r="O3454" s="36"/>
      <c r="P3454" s="39" t="str">
        <f t="shared" si="215"/>
        <v/>
      </c>
    </row>
    <row r="3455" spans="6:16" x14ac:dyDescent="0.25">
      <c r="F3455" s="36"/>
      <c r="G3455" s="39" t="str">
        <f t="shared" si="212"/>
        <v/>
      </c>
      <c r="I3455" s="36"/>
      <c r="J3455" s="39" t="str">
        <f t="shared" si="213"/>
        <v/>
      </c>
      <c r="L3455" s="36"/>
      <c r="M3455" s="39" t="str">
        <f t="shared" si="214"/>
        <v/>
      </c>
      <c r="O3455" s="36"/>
      <c r="P3455" s="39" t="str">
        <f t="shared" si="215"/>
        <v/>
      </c>
    </row>
    <row r="3456" spans="6:16" x14ac:dyDescent="0.25">
      <c r="F3456" s="36"/>
      <c r="G3456" s="39" t="str">
        <f t="shared" si="212"/>
        <v/>
      </c>
      <c r="I3456" s="36"/>
      <c r="J3456" s="39" t="str">
        <f t="shared" si="213"/>
        <v/>
      </c>
      <c r="L3456" s="36"/>
      <c r="M3456" s="39" t="str">
        <f t="shared" si="214"/>
        <v/>
      </c>
      <c r="O3456" s="36"/>
      <c r="P3456" s="39" t="str">
        <f t="shared" si="215"/>
        <v/>
      </c>
    </row>
    <row r="3457" spans="6:16" x14ac:dyDescent="0.25">
      <c r="F3457" s="36"/>
      <c r="G3457" s="39" t="str">
        <f t="shared" si="212"/>
        <v/>
      </c>
      <c r="I3457" s="36"/>
      <c r="J3457" s="39" t="str">
        <f t="shared" si="213"/>
        <v/>
      </c>
      <c r="L3457" s="36"/>
      <c r="M3457" s="39" t="str">
        <f t="shared" si="214"/>
        <v/>
      </c>
      <c r="O3457" s="36"/>
      <c r="P3457" s="39" t="str">
        <f t="shared" si="215"/>
        <v/>
      </c>
    </row>
    <row r="3458" spans="6:16" x14ac:dyDescent="0.25">
      <c r="F3458" s="36"/>
      <c r="G3458" s="39" t="str">
        <f t="shared" si="212"/>
        <v/>
      </c>
      <c r="I3458" s="36"/>
      <c r="J3458" s="39" t="str">
        <f t="shared" si="213"/>
        <v/>
      </c>
      <c r="L3458" s="36"/>
      <c r="M3458" s="39" t="str">
        <f t="shared" si="214"/>
        <v/>
      </c>
      <c r="O3458" s="36"/>
      <c r="P3458" s="39" t="str">
        <f t="shared" si="215"/>
        <v/>
      </c>
    </row>
    <row r="3459" spans="6:16" x14ac:dyDescent="0.25">
      <c r="F3459" s="36"/>
      <c r="G3459" s="39" t="str">
        <f t="shared" si="212"/>
        <v/>
      </c>
      <c r="I3459" s="36"/>
      <c r="J3459" s="39" t="str">
        <f t="shared" si="213"/>
        <v/>
      </c>
      <c r="L3459" s="36"/>
      <c r="M3459" s="39" t="str">
        <f t="shared" si="214"/>
        <v/>
      </c>
      <c r="O3459" s="36"/>
      <c r="P3459" s="39" t="str">
        <f t="shared" si="215"/>
        <v/>
      </c>
    </row>
    <row r="3460" spans="6:16" x14ac:dyDescent="0.25">
      <c r="F3460" s="36"/>
      <c r="G3460" s="39" t="str">
        <f t="shared" si="212"/>
        <v/>
      </c>
      <c r="I3460" s="36"/>
      <c r="J3460" s="39" t="str">
        <f t="shared" si="213"/>
        <v/>
      </c>
      <c r="L3460" s="36"/>
      <c r="M3460" s="39" t="str">
        <f t="shared" si="214"/>
        <v/>
      </c>
      <c r="O3460" s="36"/>
      <c r="P3460" s="39" t="str">
        <f t="shared" si="215"/>
        <v/>
      </c>
    </row>
    <row r="3461" spans="6:16" x14ac:dyDescent="0.25">
      <c r="F3461" s="36"/>
      <c r="G3461" s="39" t="str">
        <f t="shared" si="212"/>
        <v/>
      </c>
      <c r="I3461" s="36"/>
      <c r="J3461" s="39" t="str">
        <f t="shared" si="213"/>
        <v/>
      </c>
      <c r="L3461" s="36"/>
      <c r="M3461" s="39" t="str">
        <f t="shared" si="214"/>
        <v/>
      </c>
      <c r="O3461" s="36"/>
      <c r="P3461" s="39" t="str">
        <f t="shared" si="215"/>
        <v/>
      </c>
    </row>
    <row r="3462" spans="6:16" x14ac:dyDescent="0.25">
      <c r="F3462" s="36"/>
      <c r="G3462" s="39" t="str">
        <f t="shared" si="212"/>
        <v/>
      </c>
      <c r="I3462" s="36"/>
      <c r="J3462" s="39" t="str">
        <f t="shared" si="213"/>
        <v/>
      </c>
      <c r="L3462" s="36"/>
      <c r="M3462" s="39" t="str">
        <f t="shared" si="214"/>
        <v/>
      </c>
      <c r="O3462" s="36"/>
      <c r="P3462" s="39" t="str">
        <f t="shared" si="215"/>
        <v/>
      </c>
    </row>
    <row r="3463" spans="6:16" x14ac:dyDescent="0.25">
      <c r="F3463" s="36"/>
      <c r="G3463" s="39" t="str">
        <f t="shared" si="212"/>
        <v/>
      </c>
      <c r="I3463" s="36"/>
      <c r="J3463" s="39" t="str">
        <f t="shared" si="213"/>
        <v/>
      </c>
      <c r="L3463" s="36"/>
      <c r="M3463" s="39" t="str">
        <f t="shared" si="214"/>
        <v/>
      </c>
      <c r="O3463" s="36"/>
      <c r="P3463" s="39" t="str">
        <f t="shared" si="215"/>
        <v/>
      </c>
    </row>
    <row r="3464" spans="6:16" x14ac:dyDescent="0.25">
      <c r="F3464" s="36"/>
      <c r="G3464" s="39" t="str">
        <f t="shared" si="212"/>
        <v/>
      </c>
      <c r="I3464" s="36"/>
      <c r="J3464" s="39" t="str">
        <f t="shared" si="213"/>
        <v/>
      </c>
      <c r="L3464" s="36"/>
      <c r="M3464" s="39" t="str">
        <f t="shared" si="214"/>
        <v/>
      </c>
      <c r="O3464" s="36"/>
      <c r="P3464" s="39" t="str">
        <f t="shared" si="215"/>
        <v/>
      </c>
    </row>
    <row r="3465" spans="6:16" x14ac:dyDescent="0.25">
      <c r="F3465" s="36"/>
      <c r="G3465" s="39" t="str">
        <f t="shared" si="212"/>
        <v/>
      </c>
      <c r="I3465" s="36"/>
      <c r="J3465" s="39" t="str">
        <f t="shared" si="213"/>
        <v/>
      </c>
      <c r="L3465" s="36"/>
      <c r="M3465" s="39" t="str">
        <f t="shared" si="214"/>
        <v/>
      </c>
      <c r="O3465" s="36"/>
      <c r="P3465" s="39" t="str">
        <f t="shared" si="215"/>
        <v/>
      </c>
    </row>
    <row r="3466" spans="6:16" x14ac:dyDescent="0.25">
      <c r="F3466" s="36"/>
      <c r="G3466" s="39" t="str">
        <f t="shared" si="212"/>
        <v/>
      </c>
      <c r="I3466" s="36"/>
      <c r="J3466" s="39" t="str">
        <f t="shared" si="213"/>
        <v/>
      </c>
      <c r="L3466" s="36"/>
      <c r="M3466" s="39" t="str">
        <f t="shared" si="214"/>
        <v/>
      </c>
      <c r="O3466" s="36"/>
      <c r="P3466" s="39" t="str">
        <f t="shared" si="215"/>
        <v/>
      </c>
    </row>
    <row r="3467" spans="6:16" x14ac:dyDescent="0.25">
      <c r="F3467" s="36"/>
      <c r="G3467" s="39" t="str">
        <f t="shared" si="212"/>
        <v/>
      </c>
      <c r="I3467" s="36"/>
      <c r="J3467" s="39" t="str">
        <f t="shared" si="213"/>
        <v/>
      </c>
      <c r="L3467" s="36"/>
      <c r="M3467" s="39" t="str">
        <f t="shared" si="214"/>
        <v/>
      </c>
      <c r="O3467" s="36"/>
      <c r="P3467" s="39" t="str">
        <f t="shared" si="215"/>
        <v/>
      </c>
    </row>
    <row r="3468" spans="6:16" x14ac:dyDescent="0.25">
      <c r="F3468" s="36"/>
      <c r="G3468" s="39" t="str">
        <f t="shared" si="212"/>
        <v/>
      </c>
      <c r="I3468" s="36"/>
      <c r="J3468" s="39" t="str">
        <f t="shared" si="213"/>
        <v/>
      </c>
      <c r="L3468" s="36"/>
      <c r="M3468" s="39" t="str">
        <f t="shared" si="214"/>
        <v/>
      </c>
      <c r="O3468" s="36"/>
      <c r="P3468" s="39" t="str">
        <f t="shared" si="215"/>
        <v/>
      </c>
    </row>
    <row r="3469" spans="6:16" x14ac:dyDescent="0.25">
      <c r="F3469" s="36"/>
      <c r="G3469" s="39" t="str">
        <f t="shared" si="212"/>
        <v/>
      </c>
      <c r="I3469" s="36"/>
      <c r="J3469" s="39" t="str">
        <f t="shared" si="213"/>
        <v/>
      </c>
      <c r="L3469" s="36"/>
      <c r="M3469" s="39" t="str">
        <f t="shared" si="214"/>
        <v/>
      </c>
      <c r="O3469" s="36"/>
      <c r="P3469" s="39" t="str">
        <f t="shared" si="215"/>
        <v/>
      </c>
    </row>
    <row r="3470" spans="6:16" x14ac:dyDescent="0.25">
      <c r="F3470" s="36"/>
      <c r="G3470" s="39" t="str">
        <f t="shared" si="212"/>
        <v/>
      </c>
      <c r="I3470" s="36"/>
      <c r="J3470" s="39" t="str">
        <f t="shared" si="213"/>
        <v/>
      </c>
      <c r="L3470" s="36"/>
      <c r="M3470" s="39" t="str">
        <f t="shared" si="214"/>
        <v/>
      </c>
      <c r="O3470" s="36"/>
      <c r="P3470" s="39" t="str">
        <f t="shared" si="215"/>
        <v/>
      </c>
    </row>
    <row r="3471" spans="6:16" x14ac:dyDescent="0.25">
      <c r="F3471" s="36"/>
      <c r="G3471" s="39" t="str">
        <f t="shared" ref="G3471:G3534" si="216">IF(F3471="","",F3471*0.04)</f>
        <v/>
      </c>
      <c r="I3471" s="36"/>
      <c r="J3471" s="39" t="str">
        <f t="shared" ref="J3471:J3534" si="217">IF(I3471="","",I3471*0.04)</f>
        <v/>
      </c>
      <c r="L3471" s="36"/>
      <c r="M3471" s="39" t="str">
        <f t="shared" ref="M3471:M3534" si="218">IF(L3471="","",L3471*0.04)</f>
        <v/>
      </c>
      <c r="O3471" s="36"/>
      <c r="P3471" s="39" t="str">
        <f t="shared" ref="P3471:P3534" si="219">IF(O3471="","",O3471*0.04)</f>
        <v/>
      </c>
    </row>
    <row r="3472" spans="6:16" x14ac:dyDescent="0.25">
      <c r="F3472" s="36"/>
      <c r="G3472" s="39" t="str">
        <f t="shared" si="216"/>
        <v/>
      </c>
      <c r="I3472" s="36"/>
      <c r="J3472" s="39" t="str">
        <f t="shared" si="217"/>
        <v/>
      </c>
      <c r="L3472" s="36"/>
      <c r="M3472" s="39" t="str">
        <f t="shared" si="218"/>
        <v/>
      </c>
      <c r="O3472" s="36"/>
      <c r="P3472" s="39" t="str">
        <f t="shared" si="219"/>
        <v/>
      </c>
    </row>
    <row r="3473" spans="6:16" x14ac:dyDescent="0.25">
      <c r="F3473" s="36"/>
      <c r="G3473" s="39" t="str">
        <f t="shared" si="216"/>
        <v/>
      </c>
      <c r="I3473" s="36"/>
      <c r="J3473" s="39" t="str">
        <f t="shared" si="217"/>
        <v/>
      </c>
      <c r="L3473" s="36"/>
      <c r="M3473" s="39" t="str">
        <f t="shared" si="218"/>
        <v/>
      </c>
      <c r="O3473" s="36"/>
      <c r="P3473" s="39" t="str">
        <f t="shared" si="219"/>
        <v/>
      </c>
    </row>
    <row r="3474" spans="6:16" x14ac:dyDescent="0.25">
      <c r="F3474" s="36"/>
      <c r="G3474" s="39" t="str">
        <f t="shared" si="216"/>
        <v/>
      </c>
      <c r="I3474" s="36"/>
      <c r="J3474" s="39" t="str">
        <f t="shared" si="217"/>
        <v/>
      </c>
      <c r="L3474" s="36"/>
      <c r="M3474" s="39" t="str">
        <f t="shared" si="218"/>
        <v/>
      </c>
      <c r="O3474" s="36"/>
      <c r="P3474" s="39" t="str">
        <f t="shared" si="219"/>
        <v/>
      </c>
    </row>
    <row r="3475" spans="6:16" x14ac:dyDescent="0.25">
      <c r="F3475" s="36"/>
      <c r="G3475" s="39" t="str">
        <f t="shared" si="216"/>
        <v/>
      </c>
      <c r="I3475" s="36"/>
      <c r="J3475" s="39" t="str">
        <f t="shared" si="217"/>
        <v/>
      </c>
      <c r="L3475" s="36"/>
      <c r="M3475" s="39" t="str">
        <f t="shared" si="218"/>
        <v/>
      </c>
      <c r="O3475" s="36"/>
      <c r="P3475" s="39" t="str">
        <f t="shared" si="219"/>
        <v/>
      </c>
    </row>
    <row r="3476" spans="6:16" x14ac:dyDescent="0.25">
      <c r="F3476" s="36"/>
      <c r="G3476" s="39" t="str">
        <f t="shared" si="216"/>
        <v/>
      </c>
      <c r="I3476" s="36"/>
      <c r="J3476" s="39" t="str">
        <f t="shared" si="217"/>
        <v/>
      </c>
      <c r="L3476" s="36"/>
      <c r="M3476" s="39" t="str">
        <f t="shared" si="218"/>
        <v/>
      </c>
      <c r="O3476" s="36"/>
      <c r="P3476" s="39" t="str">
        <f t="shared" si="219"/>
        <v/>
      </c>
    </row>
    <row r="3477" spans="6:16" x14ac:dyDescent="0.25">
      <c r="F3477" s="36"/>
      <c r="G3477" s="39" t="str">
        <f t="shared" si="216"/>
        <v/>
      </c>
      <c r="I3477" s="36"/>
      <c r="J3477" s="39" t="str">
        <f t="shared" si="217"/>
        <v/>
      </c>
      <c r="L3477" s="36"/>
      <c r="M3477" s="39" t="str">
        <f t="shared" si="218"/>
        <v/>
      </c>
      <c r="O3477" s="36"/>
      <c r="P3477" s="39" t="str">
        <f t="shared" si="219"/>
        <v/>
      </c>
    </row>
    <row r="3478" spans="6:16" x14ac:dyDescent="0.25">
      <c r="F3478" s="36"/>
      <c r="G3478" s="39" t="str">
        <f t="shared" si="216"/>
        <v/>
      </c>
      <c r="I3478" s="36"/>
      <c r="J3478" s="39" t="str">
        <f t="shared" si="217"/>
        <v/>
      </c>
      <c r="L3478" s="36"/>
      <c r="M3478" s="39" t="str">
        <f t="shared" si="218"/>
        <v/>
      </c>
      <c r="O3478" s="36"/>
      <c r="P3478" s="39" t="str">
        <f t="shared" si="219"/>
        <v/>
      </c>
    </row>
    <row r="3479" spans="6:16" x14ac:dyDescent="0.25">
      <c r="F3479" s="36"/>
      <c r="G3479" s="39" t="str">
        <f t="shared" si="216"/>
        <v/>
      </c>
      <c r="I3479" s="36"/>
      <c r="J3479" s="39" t="str">
        <f t="shared" si="217"/>
        <v/>
      </c>
      <c r="L3479" s="36"/>
      <c r="M3479" s="39" t="str">
        <f t="shared" si="218"/>
        <v/>
      </c>
      <c r="O3479" s="36"/>
      <c r="P3479" s="39" t="str">
        <f t="shared" si="219"/>
        <v/>
      </c>
    </row>
    <row r="3480" spans="6:16" x14ac:dyDescent="0.25">
      <c r="F3480" s="36"/>
      <c r="G3480" s="39" t="str">
        <f t="shared" si="216"/>
        <v/>
      </c>
      <c r="I3480" s="36"/>
      <c r="J3480" s="39" t="str">
        <f t="shared" si="217"/>
        <v/>
      </c>
      <c r="L3480" s="36"/>
      <c r="M3480" s="39" t="str">
        <f t="shared" si="218"/>
        <v/>
      </c>
      <c r="O3480" s="36"/>
      <c r="P3480" s="39" t="str">
        <f t="shared" si="219"/>
        <v/>
      </c>
    </row>
    <row r="3481" spans="6:16" x14ac:dyDescent="0.25">
      <c r="F3481" s="36"/>
      <c r="G3481" s="39" t="str">
        <f t="shared" si="216"/>
        <v/>
      </c>
      <c r="I3481" s="36"/>
      <c r="J3481" s="39" t="str">
        <f t="shared" si="217"/>
        <v/>
      </c>
      <c r="L3481" s="36"/>
      <c r="M3481" s="39" t="str">
        <f t="shared" si="218"/>
        <v/>
      </c>
      <c r="O3481" s="36"/>
      <c r="P3481" s="39" t="str">
        <f t="shared" si="219"/>
        <v/>
      </c>
    </row>
    <row r="3482" spans="6:16" x14ac:dyDescent="0.25">
      <c r="F3482" s="36"/>
      <c r="G3482" s="39" t="str">
        <f t="shared" si="216"/>
        <v/>
      </c>
      <c r="I3482" s="36"/>
      <c r="J3482" s="39" t="str">
        <f t="shared" si="217"/>
        <v/>
      </c>
      <c r="L3482" s="36"/>
      <c r="M3482" s="39" t="str">
        <f t="shared" si="218"/>
        <v/>
      </c>
      <c r="O3482" s="36"/>
      <c r="P3482" s="39" t="str">
        <f t="shared" si="219"/>
        <v/>
      </c>
    </row>
    <row r="3483" spans="6:16" x14ac:dyDescent="0.25">
      <c r="F3483" s="36"/>
      <c r="G3483" s="39" t="str">
        <f t="shared" si="216"/>
        <v/>
      </c>
      <c r="I3483" s="36"/>
      <c r="J3483" s="39" t="str">
        <f t="shared" si="217"/>
        <v/>
      </c>
      <c r="L3483" s="36"/>
      <c r="M3483" s="39" t="str">
        <f t="shared" si="218"/>
        <v/>
      </c>
      <c r="O3483" s="36"/>
      <c r="P3483" s="39" t="str">
        <f t="shared" si="219"/>
        <v/>
      </c>
    </row>
    <row r="3484" spans="6:16" x14ac:dyDescent="0.25">
      <c r="F3484" s="36"/>
      <c r="G3484" s="39" t="str">
        <f t="shared" si="216"/>
        <v/>
      </c>
      <c r="I3484" s="36"/>
      <c r="J3484" s="39" t="str">
        <f t="shared" si="217"/>
        <v/>
      </c>
      <c r="L3484" s="36"/>
      <c r="M3484" s="39" t="str">
        <f t="shared" si="218"/>
        <v/>
      </c>
      <c r="O3484" s="36"/>
      <c r="P3484" s="39" t="str">
        <f t="shared" si="219"/>
        <v/>
      </c>
    </row>
    <row r="3485" spans="6:16" x14ac:dyDescent="0.25">
      <c r="F3485" s="36"/>
      <c r="G3485" s="39" t="str">
        <f t="shared" si="216"/>
        <v/>
      </c>
      <c r="I3485" s="36"/>
      <c r="J3485" s="39" t="str">
        <f t="shared" si="217"/>
        <v/>
      </c>
      <c r="L3485" s="36"/>
      <c r="M3485" s="39" t="str">
        <f t="shared" si="218"/>
        <v/>
      </c>
      <c r="O3485" s="36"/>
      <c r="P3485" s="39" t="str">
        <f t="shared" si="219"/>
        <v/>
      </c>
    </row>
    <row r="3486" spans="6:16" x14ac:dyDescent="0.25">
      <c r="F3486" s="36"/>
      <c r="G3486" s="39" t="str">
        <f t="shared" si="216"/>
        <v/>
      </c>
      <c r="I3486" s="36"/>
      <c r="J3486" s="39" t="str">
        <f t="shared" si="217"/>
        <v/>
      </c>
      <c r="L3486" s="36"/>
      <c r="M3486" s="39" t="str">
        <f t="shared" si="218"/>
        <v/>
      </c>
      <c r="O3486" s="36"/>
      <c r="P3486" s="39" t="str">
        <f t="shared" si="219"/>
        <v/>
      </c>
    </row>
    <row r="3487" spans="6:16" x14ac:dyDescent="0.25">
      <c r="F3487" s="36"/>
      <c r="G3487" s="39" t="str">
        <f t="shared" si="216"/>
        <v/>
      </c>
      <c r="I3487" s="36"/>
      <c r="J3487" s="39" t="str">
        <f t="shared" si="217"/>
        <v/>
      </c>
      <c r="L3487" s="36"/>
      <c r="M3487" s="39" t="str">
        <f t="shared" si="218"/>
        <v/>
      </c>
      <c r="O3487" s="36"/>
      <c r="P3487" s="39" t="str">
        <f t="shared" si="219"/>
        <v/>
      </c>
    </row>
    <row r="3488" spans="6:16" x14ac:dyDescent="0.25">
      <c r="F3488" s="36"/>
      <c r="G3488" s="39" t="str">
        <f t="shared" si="216"/>
        <v/>
      </c>
      <c r="I3488" s="36"/>
      <c r="J3488" s="39" t="str">
        <f t="shared" si="217"/>
        <v/>
      </c>
      <c r="L3488" s="36"/>
      <c r="M3488" s="39" t="str">
        <f t="shared" si="218"/>
        <v/>
      </c>
      <c r="O3488" s="36"/>
      <c r="P3488" s="39" t="str">
        <f t="shared" si="219"/>
        <v/>
      </c>
    </row>
    <row r="3489" spans="6:16" x14ac:dyDescent="0.25">
      <c r="F3489" s="36"/>
      <c r="G3489" s="39" t="str">
        <f t="shared" si="216"/>
        <v/>
      </c>
      <c r="I3489" s="36"/>
      <c r="J3489" s="39" t="str">
        <f t="shared" si="217"/>
        <v/>
      </c>
      <c r="L3489" s="36"/>
      <c r="M3489" s="39" t="str">
        <f t="shared" si="218"/>
        <v/>
      </c>
      <c r="O3489" s="36"/>
      <c r="P3489" s="39" t="str">
        <f t="shared" si="219"/>
        <v/>
      </c>
    </row>
    <row r="3490" spans="6:16" x14ac:dyDescent="0.25">
      <c r="F3490" s="36"/>
      <c r="G3490" s="39" t="str">
        <f t="shared" si="216"/>
        <v/>
      </c>
      <c r="I3490" s="36"/>
      <c r="J3490" s="39" t="str">
        <f t="shared" si="217"/>
        <v/>
      </c>
      <c r="L3490" s="36"/>
      <c r="M3490" s="39" t="str">
        <f t="shared" si="218"/>
        <v/>
      </c>
      <c r="O3490" s="36"/>
      <c r="P3490" s="39" t="str">
        <f t="shared" si="219"/>
        <v/>
      </c>
    </row>
    <row r="3491" spans="6:16" x14ac:dyDescent="0.25">
      <c r="F3491" s="36"/>
      <c r="G3491" s="39" t="str">
        <f t="shared" si="216"/>
        <v/>
      </c>
      <c r="I3491" s="36"/>
      <c r="J3491" s="39" t="str">
        <f t="shared" si="217"/>
        <v/>
      </c>
      <c r="L3491" s="36"/>
      <c r="M3491" s="39" t="str">
        <f t="shared" si="218"/>
        <v/>
      </c>
      <c r="O3491" s="36"/>
      <c r="P3491" s="39" t="str">
        <f t="shared" si="219"/>
        <v/>
      </c>
    </row>
    <row r="3492" spans="6:16" x14ac:dyDescent="0.25">
      <c r="F3492" s="36"/>
      <c r="G3492" s="39" t="str">
        <f t="shared" si="216"/>
        <v/>
      </c>
      <c r="I3492" s="36"/>
      <c r="J3492" s="39" t="str">
        <f t="shared" si="217"/>
        <v/>
      </c>
      <c r="L3492" s="36"/>
      <c r="M3492" s="39" t="str">
        <f t="shared" si="218"/>
        <v/>
      </c>
      <c r="O3492" s="36"/>
      <c r="P3492" s="39" t="str">
        <f t="shared" si="219"/>
        <v/>
      </c>
    </row>
    <row r="3493" spans="6:16" x14ac:dyDescent="0.25">
      <c r="F3493" s="36"/>
      <c r="G3493" s="39" t="str">
        <f t="shared" si="216"/>
        <v/>
      </c>
      <c r="I3493" s="36"/>
      <c r="J3493" s="39" t="str">
        <f t="shared" si="217"/>
        <v/>
      </c>
      <c r="L3493" s="36"/>
      <c r="M3493" s="39" t="str">
        <f t="shared" si="218"/>
        <v/>
      </c>
      <c r="O3493" s="36"/>
      <c r="P3493" s="39" t="str">
        <f t="shared" si="219"/>
        <v/>
      </c>
    </row>
    <row r="3494" spans="6:16" x14ac:dyDescent="0.25">
      <c r="F3494" s="36"/>
      <c r="G3494" s="39" t="str">
        <f t="shared" si="216"/>
        <v/>
      </c>
      <c r="I3494" s="36"/>
      <c r="J3494" s="39" t="str">
        <f t="shared" si="217"/>
        <v/>
      </c>
      <c r="L3494" s="36"/>
      <c r="M3494" s="39" t="str">
        <f t="shared" si="218"/>
        <v/>
      </c>
      <c r="O3494" s="36"/>
      <c r="P3494" s="39" t="str">
        <f t="shared" si="219"/>
        <v/>
      </c>
    </row>
    <row r="3495" spans="6:16" x14ac:dyDescent="0.25">
      <c r="F3495" s="36"/>
      <c r="G3495" s="39" t="str">
        <f t="shared" si="216"/>
        <v/>
      </c>
      <c r="I3495" s="36"/>
      <c r="J3495" s="39" t="str">
        <f t="shared" si="217"/>
        <v/>
      </c>
      <c r="L3495" s="36"/>
      <c r="M3495" s="39" t="str">
        <f t="shared" si="218"/>
        <v/>
      </c>
      <c r="O3495" s="36"/>
      <c r="P3495" s="39" t="str">
        <f t="shared" si="219"/>
        <v/>
      </c>
    </row>
    <row r="3496" spans="6:16" x14ac:dyDescent="0.25">
      <c r="F3496" s="36"/>
      <c r="G3496" s="39" t="str">
        <f t="shared" si="216"/>
        <v/>
      </c>
      <c r="I3496" s="36"/>
      <c r="J3496" s="39" t="str">
        <f t="shared" si="217"/>
        <v/>
      </c>
      <c r="L3496" s="36"/>
      <c r="M3496" s="39" t="str">
        <f t="shared" si="218"/>
        <v/>
      </c>
      <c r="O3496" s="36"/>
      <c r="P3496" s="39" t="str">
        <f t="shared" si="219"/>
        <v/>
      </c>
    </row>
    <row r="3497" spans="6:16" x14ac:dyDescent="0.25">
      <c r="F3497" s="36"/>
      <c r="G3497" s="39" t="str">
        <f t="shared" si="216"/>
        <v/>
      </c>
      <c r="I3497" s="36"/>
      <c r="J3497" s="39" t="str">
        <f t="shared" si="217"/>
        <v/>
      </c>
      <c r="L3497" s="36"/>
      <c r="M3497" s="39" t="str">
        <f t="shared" si="218"/>
        <v/>
      </c>
      <c r="O3497" s="36"/>
      <c r="P3497" s="39" t="str">
        <f t="shared" si="219"/>
        <v/>
      </c>
    </row>
    <row r="3498" spans="6:16" x14ac:dyDescent="0.25">
      <c r="F3498" s="36"/>
      <c r="G3498" s="39" t="str">
        <f t="shared" si="216"/>
        <v/>
      </c>
      <c r="I3498" s="36"/>
      <c r="J3498" s="39" t="str">
        <f t="shared" si="217"/>
        <v/>
      </c>
      <c r="L3498" s="36"/>
      <c r="M3498" s="39" t="str">
        <f t="shared" si="218"/>
        <v/>
      </c>
      <c r="O3498" s="36"/>
      <c r="P3498" s="39" t="str">
        <f t="shared" si="219"/>
        <v/>
      </c>
    </row>
    <row r="3499" spans="6:16" x14ac:dyDescent="0.25">
      <c r="F3499" s="36"/>
      <c r="G3499" s="39" t="str">
        <f t="shared" si="216"/>
        <v/>
      </c>
      <c r="I3499" s="36"/>
      <c r="J3499" s="39" t="str">
        <f t="shared" si="217"/>
        <v/>
      </c>
      <c r="L3499" s="36"/>
      <c r="M3499" s="39" t="str">
        <f t="shared" si="218"/>
        <v/>
      </c>
      <c r="O3499" s="36"/>
      <c r="P3499" s="39" t="str">
        <f t="shared" si="219"/>
        <v/>
      </c>
    </row>
    <row r="3500" spans="6:16" x14ac:dyDescent="0.25">
      <c r="F3500" s="36"/>
      <c r="G3500" s="39" t="str">
        <f t="shared" si="216"/>
        <v/>
      </c>
      <c r="I3500" s="36"/>
      <c r="J3500" s="39" t="str">
        <f t="shared" si="217"/>
        <v/>
      </c>
      <c r="L3500" s="36"/>
      <c r="M3500" s="39" t="str">
        <f t="shared" si="218"/>
        <v/>
      </c>
      <c r="O3500" s="36"/>
      <c r="P3500" s="39" t="str">
        <f t="shared" si="219"/>
        <v/>
      </c>
    </row>
    <row r="3501" spans="6:16" x14ac:dyDescent="0.25">
      <c r="F3501" s="36"/>
      <c r="G3501" s="39" t="str">
        <f t="shared" si="216"/>
        <v/>
      </c>
      <c r="I3501" s="36"/>
      <c r="J3501" s="39" t="str">
        <f t="shared" si="217"/>
        <v/>
      </c>
      <c r="L3501" s="36"/>
      <c r="M3501" s="39" t="str">
        <f t="shared" si="218"/>
        <v/>
      </c>
      <c r="O3501" s="36"/>
      <c r="P3501" s="39" t="str">
        <f t="shared" si="219"/>
        <v/>
      </c>
    </row>
    <row r="3502" spans="6:16" x14ac:dyDescent="0.25">
      <c r="F3502" s="36"/>
      <c r="G3502" s="39" t="str">
        <f t="shared" si="216"/>
        <v/>
      </c>
      <c r="I3502" s="36"/>
      <c r="J3502" s="39" t="str">
        <f t="shared" si="217"/>
        <v/>
      </c>
      <c r="L3502" s="36"/>
      <c r="M3502" s="39" t="str">
        <f t="shared" si="218"/>
        <v/>
      </c>
      <c r="O3502" s="36"/>
      <c r="P3502" s="39" t="str">
        <f t="shared" si="219"/>
        <v/>
      </c>
    </row>
    <row r="3503" spans="6:16" x14ac:dyDescent="0.25">
      <c r="F3503" s="36"/>
      <c r="G3503" s="39" t="str">
        <f t="shared" si="216"/>
        <v/>
      </c>
      <c r="I3503" s="36"/>
      <c r="J3503" s="39" t="str">
        <f t="shared" si="217"/>
        <v/>
      </c>
      <c r="L3503" s="36"/>
      <c r="M3503" s="39" t="str">
        <f t="shared" si="218"/>
        <v/>
      </c>
      <c r="O3503" s="36"/>
      <c r="P3503" s="39" t="str">
        <f t="shared" si="219"/>
        <v/>
      </c>
    </row>
    <row r="3504" spans="6:16" x14ac:dyDescent="0.25">
      <c r="F3504" s="36"/>
      <c r="G3504" s="39" t="str">
        <f t="shared" si="216"/>
        <v/>
      </c>
      <c r="I3504" s="36"/>
      <c r="J3504" s="39" t="str">
        <f t="shared" si="217"/>
        <v/>
      </c>
      <c r="L3504" s="36"/>
      <c r="M3504" s="39" t="str">
        <f t="shared" si="218"/>
        <v/>
      </c>
      <c r="O3504" s="36"/>
      <c r="P3504" s="39" t="str">
        <f t="shared" si="219"/>
        <v/>
      </c>
    </row>
    <row r="3505" spans="6:16" x14ac:dyDescent="0.25">
      <c r="F3505" s="36"/>
      <c r="G3505" s="39" t="str">
        <f t="shared" si="216"/>
        <v/>
      </c>
      <c r="I3505" s="36"/>
      <c r="J3505" s="39" t="str">
        <f t="shared" si="217"/>
        <v/>
      </c>
      <c r="L3505" s="36"/>
      <c r="M3505" s="39" t="str">
        <f t="shared" si="218"/>
        <v/>
      </c>
      <c r="O3505" s="36"/>
      <c r="P3505" s="39" t="str">
        <f t="shared" si="219"/>
        <v/>
      </c>
    </row>
    <row r="3506" spans="6:16" x14ac:dyDescent="0.25">
      <c r="F3506" s="36"/>
      <c r="G3506" s="39" t="str">
        <f t="shared" si="216"/>
        <v/>
      </c>
      <c r="I3506" s="36"/>
      <c r="J3506" s="39" t="str">
        <f t="shared" si="217"/>
        <v/>
      </c>
      <c r="L3506" s="36"/>
      <c r="M3506" s="39" t="str">
        <f t="shared" si="218"/>
        <v/>
      </c>
      <c r="O3506" s="36"/>
      <c r="P3506" s="39" t="str">
        <f t="shared" si="219"/>
        <v/>
      </c>
    </row>
    <row r="3507" spans="6:16" x14ac:dyDescent="0.25">
      <c r="F3507" s="36"/>
      <c r="G3507" s="39" t="str">
        <f t="shared" si="216"/>
        <v/>
      </c>
      <c r="I3507" s="36"/>
      <c r="J3507" s="39" t="str">
        <f t="shared" si="217"/>
        <v/>
      </c>
      <c r="L3507" s="36"/>
      <c r="M3507" s="39" t="str">
        <f t="shared" si="218"/>
        <v/>
      </c>
      <c r="O3507" s="36"/>
      <c r="P3507" s="39" t="str">
        <f t="shared" si="219"/>
        <v/>
      </c>
    </row>
    <row r="3508" spans="6:16" x14ac:dyDescent="0.25">
      <c r="F3508" s="36"/>
      <c r="G3508" s="39" t="str">
        <f t="shared" si="216"/>
        <v/>
      </c>
      <c r="I3508" s="36"/>
      <c r="J3508" s="39" t="str">
        <f t="shared" si="217"/>
        <v/>
      </c>
      <c r="L3508" s="36"/>
      <c r="M3508" s="39" t="str">
        <f t="shared" si="218"/>
        <v/>
      </c>
      <c r="O3508" s="36"/>
      <c r="P3508" s="39" t="str">
        <f t="shared" si="219"/>
        <v/>
      </c>
    </row>
    <row r="3509" spans="6:16" x14ac:dyDescent="0.25">
      <c r="F3509" s="36"/>
      <c r="G3509" s="39" t="str">
        <f t="shared" si="216"/>
        <v/>
      </c>
      <c r="I3509" s="36"/>
      <c r="J3509" s="39" t="str">
        <f t="shared" si="217"/>
        <v/>
      </c>
      <c r="L3509" s="36"/>
      <c r="M3509" s="39" t="str">
        <f t="shared" si="218"/>
        <v/>
      </c>
      <c r="O3509" s="36"/>
      <c r="P3509" s="39" t="str">
        <f t="shared" si="219"/>
        <v/>
      </c>
    </row>
    <row r="3510" spans="6:16" x14ac:dyDescent="0.25">
      <c r="F3510" s="36"/>
      <c r="G3510" s="39" t="str">
        <f t="shared" si="216"/>
        <v/>
      </c>
      <c r="I3510" s="36"/>
      <c r="J3510" s="39" t="str">
        <f t="shared" si="217"/>
        <v/>
      </c>
      <c r="L3510" s="36"/>
      <c r="M3510" s="39" t="str">
        <f t="shared" si="218"/>
        <v/>
      </c>
      <c r="O3510" s="36"/>
      <c r="P3510" s="39" t="str">
        <f t="shared" si="219"/>
        <v/>
      </c>
    </row>
    <row r="3511" spans="6:16" x14ac:dyDescent="0.25">
      <c r="F3511" s="36"/>
      <c r="G3511" s="39" t="str">
        <f t="shared" si="216"/>
        <v/>
      </c>
      <c r="I3511" s="36"/>
      <c r="J3511" s="39" t="str">
        <f t="shared" si="217"/>
        <v/>
      </c>
      <c r="L3511" s="36"/>
      <c r="M3511" s="39" t="str">
        <f t="shared" si="218"/>
        <v/>
      </c>
      <c r="O3511" s="36"/>
      <c r="P3511" s="39" t="str">
        <f t="shared" si="219"/>
        <v/>
      </c>
    </row>
    <row r="3512" spans="6:16" x14ac:dyDescent="0.25">
      <c r="F3512" s="36"/>
      <c r="G3512" s="39" t="str">
        <f t="shared" si="216"/>
        <v/>
      </c>
      <c r="I3512" s="36"/>
      <c r="J3512" s="39" t="str">
        <f t="shared" si="217"/>
        <v/>
      </c>
      <c r="L3512" s="36"/>
      <c r="M3512" s="39" t="str">
        <f t="shared" si="218"/>
        <v/>
      </c>
      <c r="O3512" s="36"/>
      <c r="P3512" s="39" t="str">
        <f t="shared" si="219"/>
        <v/>
      </c>
    </row>
    <row r="3513" spans="6:16" x14ac:dyDescent="0.25">
      <c r="F3513" s="36"/>
      <c r="G3513" s="39" t="str">
        <f t="shared" si="216"/>
        <v/>
      </c>
      <c r="I3513" s="36"/>
      <c r="J3513" s="39" t="str">
        <f t="shared" si="217"/>
        <v/>
      </c>
      <c r="L3513" s="36"/>
      <c r="M3513" s="39" t="str">
        <f t="shared" si="218"/>
        <v/>
      </c>
      <c r="O3513" s="36"/>
      <c r="P3513" s="39" t="str">
        <f t="shared" si="219"/>
        <v/>
      </c>
    </row>
    <row r="3514" spans="6:16" x14ac:dyDescent="0.25">
      <c r="F3514" s="36"/>
      <c r="G3514" s="39" t="str">
        <f t="shared" si="216"/>
        <v/>
      </c>
      <c r="I3514" s="36"/>
      <c r="J3514" s="39" t="str">
        <f t="shared" si="217"/>
        <v/>
      </c>
      <c r="L3514" s="36"/>
      <c r="M3514" s="39" t="str">
        <f t="shared" si="218"/>
        <v/>
      </c>
      <c r="O3514" s="36"/>
      <c r="P3514" s="39" t="str">
        <f t="shared" si="219"/>
        <v/>
      </c>
    </row>
    <row r="3515" spans="6:16" x14ac:dyDescent="0.25">
      <c r="F3515" s="36"/>
      <c r="G3515" s="39" t="str">
        <f t="shared" si="216"/>
        <v/>
      </c>
      <c r="I3515" s="36"/>
      <c r="J3515" s="39" t="str">
        <f t="shared" si="217"/>
        <v/>
      </c>
      <c r="L3515" s="36"/>
      <c r="M3515" s="39" t="str">
        <f t="shared" si="218"/>
        <v/>
      </c>
      <c r="O3515" s="36"/>
      <c r="P3515" s="39" t="str">
        <f t="shared" si="219"/>
        <v/>
      </c>
    </row>
    <row r="3516" spans="6:16" x14ac:dyDescent="0.25">
      <c r="F3516" s="36"/>
      <c r="G3516" s="39" t="str">
        <f t="shared" si="216"/>
        <v/>
      </c>
      <c r="I3516" s="36"/>
      <c r="J3516" s="39" t="str">
        <f t="shared" si="217"/>
        <v/>
      </c>
      <c r="L3516" s="36"/>
      <c r="M3516" s="39" t="str">
        <f t="shared" si="218"/>
        <v/>
      </c>
      <c r="O3516" s="36"/>
      <c r="P3516" s="39" t="str">
        <f t="shared" si="219"/>
        <v/>
      </c>
    </row>
    <row r="3517" spans="6:16" x14ac:dyDescent="0.25">
      <c r="F3517" s="36"/>
      <c r="G3517" s="39" t="str">
        <f t="shared" si="216"/>
        <v/>
      </c>
      <c r="I3517" s="36"/>
      <c r="J3517" s="39" t="str">
        <f t="shared" si="217"/>
        <v/>
      </c>
      <c r="L3517" s="36"/>
      <c r="M3517" s="39" t="str">
        <f t="shared" si="218"/>
        <v/>
      </c>
      <c r="O3517" s="36"/>
      <c r="P3517" s="39" t="str">
        <f t="shared" si="219"/>
        <v/>
      </c>
    </row>
    <row r="3518" spans="6:16" x14ac:dyDescent="0.25">
      <c r="F3518" s="36"/>
      <c r="G3518" s="39" t="str">
        <f t="shared" si="216"/>
        <v/>
      </c>
      <c r="I3518" s="36"/>
      <c r="J3518" s="39" t="str">
        <f t="shared" si="217"/>
        <v/>
      </c>
      <c r="L3518" s="36"/>
      <c r="M3518" s="39" t="str">
        <f t="shared" si="218"/>
        <v/>
      </c>
      <c r="O3518" s="36"/>
      <c r="P3518" s="39" t="str">
        <f t="shared" si="219"/>
        <v/>
      </c>
    </row>
    <row r="3519" spans="6:16" x14ac:dyDescent="0.25">
      <c r="F3519" s="36"/>
      <c r="G3519" s="39" t="str">
        <f t="shared" si="216"/>
        <v/>
      </c>
      <c r="I3519" s="36"/>
      <c r="J3519" s="39" t="str">
        <f t="shared" si="217"/>
        <v/>
      </c>
      <c r="L3519" s="36"/>
      <c r="M3519" s="39" t="str">
        <f t="shared" si="218"/>
        <v/>
      </c>
      <c r="O3519" s="36"/>
      <c r="P3519" s="39" t="str">
        <f t="shared" si="219"/>
        <v/>
      </c>
    </row>
    <row r="3520" spans="6:16" x14ac:dyDescent="0.25">
      <c r="F3520" s="36"/>
      <c r="G3520" s="39" t="str">
        <f t="shared" si="216"/>
        <v/>
      </c>
      <c r="I3520" s="36"/>
      <c r="J3520" s="39" t="str">
        <f t="shared" si="217"/>
        <v/>
      </c>
      <c r="L3520" s="36"/>
      <c r="M3520" s="39" t="str">
        <f t="shared" si="218"/>
        <v/>
      </c>
      <c r="O3520" s="36"/>
      <c r="P3520" s="39" t="str">
        <f t="shared" si="219"/>
        <v/>
      </c>
    </row>
    <row r="3521" spans="6:16" x14ac:dyDescent="0.25">
      <c r="F3521" s="36"/>
      <c r="G3521" s="39" t="str">
        <f t="shared" si="216"/>
        <v/>
      </c>
      <c r="I3521" s="36"/>
      <c r="J3521" s="39" t="str">
        <f t="shared" si="217"/>
        <v/>
      </c>
      <c r="L3521" s="36"/>
      <c r="M3521" s="39" t="str">
        <f t="shared" si="218"/>
        <v/>
      </c>
      <c r="O3521" s="36"/>
      <c r="P3521" s="39" t="str">
        <f t="shared" si="219"/>
        <v/>
      </c>
    </row>
    <row r="3522" spans="6:16" x14ac:dyDescent="0.25">
      <c r="F3522" s="36"/>
      <c r="G3522" s="39" t="str">
        <f t="shared" si="216"/>
        <v/>
      </c>
      <c r="I3522" s="36"/>
      <c r="J3522" s="39" t="str">
        <f t="shared" si="217"/>
        <v/>
      </c>
      <c r="L3522" s="36"/>
      <c r="M3522" s="39" t="str">
        <f t="shared" si="218"/>
        <v/>
      </c>
      <c r="O3522" s="36"/>
      <c r="P3522" s="39" t="str">
        <f t="shared" si="219"/>
        <v/>
      </c>
    </row>
    <row r="3523" spans="6:16" x14ac:dyDescent="0.25">
      <c r="F3523" s="36"/>
      <c r="G3523" s="39" t="str">
        <f t="shared" si="216"/>
        <v/>
      </c>
      <c r="I3523" s="36"/>
      <c r="J3523" s="39" t="str">
        <f t="shared" si="217"/>
        <v/>
      </c>
      <c r="L3523" s="36"/>
      <c r="M3523" s="39" t="str">
        <f t="shared" si="218"/>
        <v/>
      </c>
      <c r="O3523" s="36"/>
      <c r="P3523" s="39" t="str">
        <f t="shared" si="219"/>
        <v/>
      </c>
    </row>
    <row r="3524" spans="6:16" x14ac:dyDescent="0.25">
      <c r="F3524" s="36"/>
      <c r="G3524" s="39" t="str">
        <f t="shared" si="216"/>
        <v/>
      </c>
      <c r="I3524" s="36"/>
      <c r="J3524" s="39" t="str">
        <f t="shared" si="217"/>
        <v/>
      </c>
      <c r="L3524" s="36"/>
      <c r="M3524" s="39" t="str">
        <f t="shared" si="218"/>
        <v/>
      </c>
      <c r="O3524" s="36"/>
      <c r="P3524" s="39" t="str">
        <f t="shared" si="219"/>
        <v/>
      </c>
    </row>
    <row r="3525" spans="6:16" x14ac:dyDescent="0.25">
      <c r="F3525" s="36"/>
      <c r="G3525" s="39" t="str">
        <f t="shared" si="216"/>
        <v/>
      </c>
      <c r="I3525" s="36"/>
      <c r="J3525" s="39" t="str">
        <f t="shared" si="217"/>
        <v/>
      </c>
      <c r="L3525" s="36"/>
      <c r="M3525" s="39" t="str">
        <f t="shared" si="218"/>
        <v/>
      </c>
      <c r="O3525" s="36"/>
      <c r="P3525" s="39" t="str">
        <f t="shared" si="219"/>
        <v/>
      </c>
    </row>
    <row r="3526" spans="6:16" x14ac:dyDescent="0.25">
      <c r="F3526" s="36"/>
      <c r="G3526" s="39" t="str">
        <f t="shared" si="216"/>
        <v/>
      </c>
      <c r="I3526" s="36"/>
      <c r="J3526" s="39" t="str">
        <f t="shared" si="217"/>
        <v/>
      </c>
      <c r="L3526" s="36"/>
      <c r="M3526" s="39" t="str">
        <f t="shared" si="218"/>
        <v/>
      </c>
      <c r="O3526" s="36"/>
      <c r="P3526" s="39" t="str">
        <f t="shared" si="219"/>
        <v/>
      </c>
    </row>
    <row r="3527" spans="6:16" x14ac:dyDescent="0.25">
      <c r="F3527" s="36"/>
      <c r="G3527" s="39" t="str">
        <f t="shared" si="216"/>
        <v/>
      </c>
      <c r="I3527" s="36"/>
      <c r="J3527" s="39" t="str">
        <f t="shared" si="217"/>
        <v/>
      </c>
      <c r="L3527" s="36"/>
      <c r="M3527" s="39" t="str">
        <f t="shared" si="218"/>
        <v/>
      </c>
      <c r="O3527" s="36"/>
      <c r="P3527" s="39" t="str">
        <f t="shared" si="219"/>
        <v/>
      </c>
    </row>
    <row r="3528" spans="6:16" x14ac:dyDescent="0.25">
      <c r="F3528" s="36"/>
      <c r="G3528" s="39" t="str">
        <f t="shared" si="216"/>
        <v/>
      </c>
      <c r="I3528" s="36"/>
      <c r="J3528" s="39" t="str">
        <f t="shared" si="217"/>
        <v/>
      </c>
      <c r="L3528" s="36"/>
      <c r="M3528" s="39" t="str">
        <f t="shared" si="218"/>
        <v/>
      </c>
      <c r="O3528" s="36"/>
      <c r="P3528" s="39" t="str">
        <f t="shared" si="219"/>
        <v/>
      </c>
    </row>
    <row r="3529" spans="6:16" x14ac:dyDescent="0.25">
      <c r="F3529" s="36"/>
      <c r="G3529" s="39" t="str">
        <f t="shared" si="216"/>
        <v/>
      </c>
      <c r="I3529" s="36"/>
      <c r="J3529" s="39" t="str">
        <f t="shared" si="217"/>
        <v/>
      </c>
      <c r="L3529" s="36"/>
      <c r="M3529" s="39" t="str">
        <f t="shared" si="218"/>
        <v/>
      </c>
      <c r="O3529" s="36"/>
      <c r="P3529" s="39" t="str">
        <f t="shared" si="219"/>
        <v/>
      </c>
    </row>
    <row r="3530" spans="6:16" x14ac:dyDescent="0.25">
      <c r="F3530" s="36"/>
      <c r="G3530" s="39" t="str">
        <f t="shared" si="216"/>
        <v/>
      </c>
      <c r="I3530" s="36"/>
      <c r="J3530" s="39" t="str">
        <f t="shared" si="217"/>
        <v/>
      </c>
      <c r="L3530" s="36"/>
      <c r="M3530" s="39" t="str">
        <f t="shared" si="218"/>
        <v/>
      </c>
      <c r="O3530" s="36"/>
      <c r="P3530" s="39" t="str">
        <f t="shared" si="219"/>
        <v/>
      </c>
    </row>
    <row r="3531" spans="6:16" x14ac:dyDescent="0.25">
      <c r="F3531" s="36"/>
      <c r="G3531" s="39" t="str">
        <f t="shared" si="216"/>
        <v/>
      </c>
      <c r="I3531" s="36"/>
      <c r="J3531" s="39" t="str">
        <f t="shared" si="217"/>
        <v/>
      </c>
      <c r="L3531" s="36"/>
      <c r="M3531" s="39" t="str">
        <f t="shared" si="218"/>
        <v/>
      </c>
      <c r="O3531" s="36"/>
      <c r="P3531" s="39" t="str">
        <f t="shared" si="219"/>
        <v/>
      </c>
    </row>
    <row r="3532" spans="6:16" x14ac:dyDescent="0.25">
      <c r="F3532" s="36"/>
      <c r="G3532" s="39" t="str">
        <f t="shared" si="216"/>
        <v/>
      </c>
      <c r="I3532" s="36"/>
      <c r="J3532" s="39" t="str">
        <f t="shared" si="217"/>
        <v/>
      </c>
      <c r="L3532" s="36"/>
      <c r="M3532" s="39" t="str">
        <f t="shared" si="218"/>
        <v/>
      </c>
      <c r="O3532" s="36"/>
      <c r="P3532" s="39" t="str">
        <f t="shared" si="219"/>
        <v/>
      </c>
    </row>
    <row r="3533" spans="6:16" x14ac:dyDescent="0.25">
      <c r="F3533" s="36"/>
      <c r="G3533" s="39" t="str">
        <f t="shared" si="216"/>
        <v/>
      </c>
      <c r="I3533" s="36"/>
      <c r="J3533" s="39" t="str">
        <f t="shared" si="217"/>
        <v/>
      </c>
      <c r="L3533" s="36"/>
      <c r="M3533" s="39" t="str">
        <f t="shared" si="218"/>
        <v/>
      </c>
      <c r="O3533" s="36"/>
      <c r="P3533" s="39" t="str">
        <f t="shared" si="219"/>
        <v/>
      </c>
    </row>
    <row r="3534" spans="6:16" x14ac:dyDescent="0.25">
      <c r="F3534" s="36"/>
      <c r="G3534" s="39" t="str">
        <f t="shared" si="216"/>
        <v/>
      </c>
      <c r="I3534" s="36"/>
      <c r="J3534" s="39" t="str">
        <f t="shared" si="217"/>
        <v/>
      </c>
      <c r="L3534" s="36"/>
      <c r="M3534" s="39" t="str">
        <f t="shared" si="218"/>
        <v/>
      </c>
      <c r="O3534" s="36"/>
      <c r="P3534" s="39" t="str">
        <f t="shared" si="219"/>
        <v/>
      </c>
    </row>
    <row r="3535" spans="6:16" x14ac:dyDescent="0.25">
      <c r="F3535" s="36"/>
      <c r="G3535" s="39" t="str">
        <f t="shared" ref="G3535:G3598" si="220">IF(F3535="","",F3535*0.04)</f>
        <v/>
      </c>
      <c r="I3535" s="36"/>
      <c r="J3535" s="39" t="str">
        <f t="shared" ref="J3535:J3598" si="221">IF(I3535="","",I3535*0.04)</f>
        <v/>
      </c>
      <c r="L3535" s="36"/>
      <c r="M3535" s="39" t="str">
        <f t="shared" ref="M3535:M3598" si="222">IF(L3535="","",L3535*0.04)</f>
        <v/>
      </c>
      <c r="O3535" s="36"/>
      <c r="P3535" s="39" t="str">
        <f t="shared" ref="P3535:P3598" si="223">IF(O3535="","",O3535*0.04)</f>
        <v/>
      </c>
    </row>
    <row r="3536" spans="6:16" x14ac:dyDescent="0.25">
      <c r="F3536" s="36"/>
      <c r="G3536" s="39" t="str">
        <f t="shared" si="220"/>
        <v/>
      </c>
      <c r="I3536" s="36"/>
      <c r="J3536" s="39" t="str">
        <f t="shared" si="221"/>
        <v/>
      </c>
      <c r="L3536" s="36"/>
      <c r="M3536" s="39" t="str">
        <f t="shared" si="222"/>
        <v/>
      </c>
      <c r="O3536" s="36"/>
      <c r="P3536" s="39" t="str">
        <f t="shared" si="223"/>
        <v/>
      </c>
    </row>
    <row r="3537" spans="6:16" x14ac:dyDescent="0.25">
      <c r="F3537" s="36"/>
      <c r="G3537" s="39" t="str">
        <f t="shared" si="220"/>
        <v/>
      </c>
      <c r="I3537" s="36"/>
      <c r="J3537" s="39" t="str">
        <f t="shared" si="221"/>
        <v/>
      </c>
      <c r="L3537" s="36"/>
      <c r="M3537" s="39" t="str">
        <f t="shared" si="222"/>
        <v/>
      </c>
      <c r="O3537" s="36"/>
      <c r="P3537" s="39" t="str">
        <f t="shared" si="223"/>
        <v/>
      </c>
    </row>
    <row r="3538" spans="6:16" x14ac:dyDescent="0.25">
      <c r="F3538" s="36"/>
      <c r="G3538" s="39" t="str">
        <f t="shared" si="220"/>
        <v/>
      </c>
      <c r="I3538" s="36"/>
      <c r="J3538" s="39" t="str">
        <f t="shared" si="221"/>
        <v/>
      </c>
      <c r="L3538" s="36"/>
      <c r="M3538" s="39" t="str">
        <f t="shared" si="222"/>
        <v/>
      </c>
      <c r="O3538" s="36"/>
      <c r="P3538" s="39" t="str">
        <f t="shared" si="223"/>
        <v/>
      </c>
    </row>
    <row r="3539" spans="6:16" x14ac:dyDescent="0.25">
      <c r="F3539" s="36"/>
      <c r="G3539" s="39" t="str">
        <f t="shared" si="220"/>
        <v/>
      </c>
      <c r="I3539" s="36"/>
      <c r="J3539" s="39" t="str">
        <f t="shared" si="221"/>
        <v/>
      </c>
      <c r="L3539" s="36"/>
      <c r="M3539" s="39" t="str">
        <f t="shared" si="222"/>
        <v/>
      </c>
      <c r="O3539" s="36"/>
      <c r="P3539" s="39" t="str">
        <f t="shared" si="223"/>
        <v/>
      </c>
    </row>
    <row r="3540" spans="6:16" x14ac:dyDescent="0.25">
      <c r="F3540" s="36"/>
      <c r="G3540" s="39" t="str">
        <f t="shared" si="220"/>
        <v/>
      </c>
      <c r="I3540" s="36"/>
      <c r="J3540" s="39" t="str">
        <f t="shared" si="221"/>
        <v/>
      </c>
      <c r="L3540" s="36"/>
      <c r="M3540" s="39" t="str">
        <f t="shared" si="222"/>
        <v/>
      </c>
      <c r="O3540" s="36"/>
      <c r="P3540" s="39" t="str">
        <f t="shared" si="223"/>
        <v/>
      </c>
    </row>
    <row r="3541" spans="6:16" x14ac:dyDescent="0.25">
      <c r="F3541" s="36"/>
      <c r="G3541" s="39" t="str">
        <f t="shared" si="220"/>
        <v/>
      </c>
      <c r="I3541" s="36"/>
      <c r="J3541" s="39" t="str">
        <f t="shared" si="221"/>
        <v/>
      </c>
      <c r="L3541" s="36"/>
      <c r="M3541" s="39" t="str">
        <f t="shared" si="222"/>
        <v/>
      </c>
      <c r="O3541" s="36"/>
      <c r="P3541" s="39" t="str">
        <f t="shared" si="223"/>
        <v/>
      </c>
    </row>
    <row r="3542" spans="6:16" x14ac:dyDescent="0.25">
      <c r="F3542" s="36"/>
      <c r="G3542" s="39" t="str">
        <f t="shared" si="220"/>
        <v/>
      </c>
      <c r="I3542" s="36"/>
      <c r="J3542" s="39" t="str">
        <f t="shared" si="221"/>
        <v/>
      </c>
      <c r="L3542" s="36"/>
      <c r="M3542" s="39" t="str">
        <f t="shared" si="222"/>
        <v/>
      </c>
      <c r="O3542" s="36"/>
      <c r="P3542" s="39" t="str">
        <f t="shared" si="223"/>
        <v/>
      </c>
    </row>
    <row r="3543" spans="6:16" x14ac:dyDescent="0.25">
      <c r="F3543" s="36"/>
      <c r="G3543" s="39" t="str">
        <f t="shared" si="220"/>
        <v/>
      </c>
      <c r="I3543" s="36"/>
      <c r="J3543" s="39" t="str">
        <f t="shared" si="221"/>
        <v/>
      </c>
      <c r="L3543" s="36"/>
      <c r="M3543" s="39" t="str">
        <f t="shared" si="222"/>
        <v/>
      </c>
      <c r="O3543" s="36"/>
      <c r="P3543" s="39" t="str">
        <f t="shared" si="223"/>
        <v/>
      </c>
    </row>
    <row r="3544" spans="6:16" x14ac:dyDescent="0.25">
      <c r="F3544" s="36"/>
      <c r="G3544" s="39" t="str">
        <f t="shared" si="220"/>
        <v/>
      </c>
      <c r="I3544" s="36"/>
      <c r="J3544" s="39" t="str">
        <f t="shared" si="221"/>
        <v/>
      </c>
      <c r="L3544" s="36"/>
      <c r="M3544" s="39" t="str">
        <f t="shared" si="222"/>
        <v/>
      </c>
      <c r="O3544" s="36"/>
      <c r="P3544" s="39" t="str">
        <f t="shared" si="223"/>
        <v/>
      </c>
    </row>
    <row r="3545" spans="6:16" x14ac:dyDescent="0.25">
      <c r="F3545" s="36"/>
      <c r="G3545" s="39" t="str">
        <f t="shared" si="220"/>
        <v/>
      </c>
      <c r="I3545" s="36"/>
      <c r="J3545" s="39" t="str">
        <f t="shared" si="221"/>
        <v/>
      </c>
      <c r="L3545" s="36"/>
      <c r="M3545" s="39" t="str">
        <f t="shared" si="222"/>
        <v/>
      </c>
      <c r="O3545" s="36"/>
      <c r="P3545" s="39" t="str">
        <f t="shared" si="223"/>
        <v/>
      </c>
    </row>
    <row r="3546" spans="6:16" x14ac:dyDescent="0.25">
      <c r="F3546" s="36"/>
      <c r="G3546" s="39" t="str">
        <f t="shared" si="220"/>
        <v/>
      </c>
      <c r="I3546" s="36"/>
      <c r="J3546" s="39" t="str">
        <f t="shared" si="221"/>
        <v/>
      </c>
      <c r="L3546" s="36"/>
      <c r="M3546" s="39" t="str">
        <f t="shared" si="222"/>
        <v/>
      </c>
      <c r="O3546" s="36"/>
      <c r="P3546" s="39" t="str">
        <f t="shared" si="223"/>
        <v/>
      </c>
    </row>
    <row r="3547" spans="6:16" x14ac:dyDescent="0.25">
      <c r="F3547" s="36"/>
      <c r="G3547" s="39" t="str">
        <f t="shared" si="220"/>
        <v/>
      </c>
      <c r="I3547" s="36"/>
      <c r="J3547" s="39" t="str">
        <f t="shared" si="221"/>
        <v/>
      </c>
      <c r="L3547" s="36"/>
      <c r="M3547" s="39" t="str">
        <f t="shared" si="222"/>
        <v/>
      </c>
      <c r="O3547" s="36"/>
      <c r="P3547" s="39" t="str">
        <f t="shared" si="223"/>
        <v/>
      </c>
    </row>
    <row r="3548" spans="6:16" x14ac:dyDescent="0.25">
      <c r="F3548" s="36"/>
      <c r="G3548" s="39" t="str">
        <f t="shared" si="220"/>
        <v/>
      </c>
      <c r="I3548" s="36"/>
      <c r="J3548" s="39" t="str">
        <f t="shared" si="221"/>
        <v/>
      </c>
      <c r="L3548" s="36"/>
      <c r="M3548" s="39" t="str">
        <f t="shared" si="222"/>
        <v/>
      </c>
      <c r="O3548" s="36"/>
      <c r="P3548" s="39" t="str">
        <f t="shared" si="223"/>
        <v/>
      </c>
    </row>
    <row r="3549" spans="6:16" x14ac:dyDescent="0.25">
      <c r="F3549" s="36"/>
      <c r="G3549" s="39" t="str">
        <f t="shared" si="220"/>
        <v/>
      </c>
      <c r="I3549" s="36"/>
      <c r="J3549" s="39" t="str">
        <f t="shared" si="221"/>
        <v/>
      </c>
      <c r="L3549" s="36"/>
      <c r="M3549" s="39" t="str">
        <f t="shared" si="222"/>
        <v/>
      </c>
      <c r="O3549" s="36"/>
      <c r="P3549" s="39" t="str">
        <f t="shared" si="223"/>
        <v/>
      </c>
    </row>
    <row r="3550" spans="6:16" x14ac:dyDescent="0.25">
      <c r="F3550" s="36"/>
      <c r="G3550" s="39" t="str">
        <f t="shared" si="220"/>
        <v/>
      </c>
      <c r="I3550" s="36"/>
      <c r="J3550" s="39" t="str">
        <f t="shared" si="221"/>
        <v/>
      </c>
      <c r="L3550" s="36"/>
      <c r="M3550" s="39" t="str">
        <f t="shared" si="222"/>
        <v/>
      </c>
      <c r="O3550" s="36"/>
      <c r="P3550" s="39" t="str">
        <f t="shared" si="223"/>
        <v/>
      </c>
    </row>
    <row r="3551" spans="6:16" x14ac:dyDescent="0.25">
      <c r="F3551" s="36"/>
      <c r="G3551" s="39" t="str">
        <f t="shared" si="220"/>
        <v/>
      </c>
      <c r="I3551" s="36"/>
      <c r="J3551" s="39" t="str">
        <f t="shared" si="221"/>
        <v/>
      </c>
      <c r="L3551" s="36"/>
      <c r="M3551" s="39" t="str">
        <f t="shared" si="222"/>
        <v/>
      </c>
      <c r="O3551" s="36"/>
      <c r="P3551" s="39" t="str">
        <f t="shared" si="223"/>
        <v/>
      </c>
    </row>
    <row r="3552" spans="6:16" x14ac:dyDescent="0.25">
      <c r="F3552" s="36"/>
      <c r="G3552" s="39" t="str">
        <f t="shared" si="220"/>
        <v/>
      </c>
      <c r="I3552" s="36"/>
      <c r="J3552" s="39" t="str">
        <f t="shared" si="221"/>
        <v/>
      </c>
      <c r="L3552" s="36"/>
      <c r="M3552" s="39" t="str">
        <f t="shared" si="222"/>
        <v/>
      </c>
      <c r="O3552" s="36"/>
      <c r="P3552" s="39" t="str">
        <f t="shared" si="223"/>
        <v/>
      </c>
    </row>
    <row r="3553" spans="6:16" x14ac:dyDescent="0.25">
      <c r="F3553" s="36"/>
      <c r="G3553" s="39" t="str">
        <f t="shared" si="220"/>
        <v/>
      </c>
      <c r="I3553" s="36"/>
      <c r="J3553" s="39" t="str">
        <f t="shared" si="221"/>
        <v/>
      </c>
      <c r="L3553" s="36"/>
      <c r="M3553" s="39" t="str">
        <f t="shared" si="222"/>
        <v/>
      </c>
      <c r="O3553" s="36"/>
      <c r="P3553" s="39" t="str">
        <f t="shared" si="223"/>
        <v/>
      </c>
    </row>
    <row r="3554" spans="6:16" x14ac:dyDescent="0.25">
      <c r="F3554" s="36"/>
      <c r="G3554" s="39" t="str">
        <f t="shared" si="220"/>
        <v/>
      </c>
      <c r="I3554" s="36"/>
      <c r="J3554" s="39" t="str">
        <f t="shared" si="221"/>
        <v/>
      </c>
      <c r="L3554" s="36"/>
      <c r="M3554" s="39" t="str">
        <f t="shared" si="222"/>
        <v/>
      </c>
      <c r="O3554" s="36"/>
      <c r="P3554" s="39" t="str">
        <f t="shared" si="223"/>
        <v/>
      </c>
    </row>
    <row r="3555" spans="6:16" x14ac:dyDescent="0.25">
      <c r="F3555" s="36"/>
      <c r="G3555" s="39" t="str">
        <f t="shared" si="220"/>
        <v/>
      </c>
      <c r="I3555" s="36"/>
      <c r="J3555" s="39" t="str">
        <f t="shared" si="221"/>
        <v/>
      </c>
      <c r="L3555" s="36"/>
      <c r="M3555" s="39" t="str">
        <f t="shared" si="222"/>
        <v/>
      </c>
      <c r="O3555" s="36"/>
      <c r="P3555" s="39" t="str">
        <f t="shared" si="223"/>
        <v/>
      </c>
    </row>
    <row r="3556" spans="6:16" x14ac:dyDescent="0.25">
      <c r="F3556" s="36"/>
      <c r="G3556" s="39" t="str">
        <f t="shared" si="220"/>
        <v/>
      </c>
      <c r="I3556" s="36"/>
      <c r="J3556" s="39" t="str">
        <f t="shared" si="221"/>
        <v/>
      </c>
      <c r="L3556" s="36"/>
      <c r="M3556" s="39" t="str">
        <f t="shared" si="222"/>
        <v/>
      </c>
      <c r="O3556" s="36"/>
      <c r="P3556" s="39" t="str">
        <f t="shared" si="223"/>
        <v/>
      </c>
    </row>
    <row r="3557" spans="6:16" x14ac:dyDescent="0.25">
      <c r="F3557" s="36"/>
      <c r="G3557" s="39" t="str">
        <f t="shared" si="220"/>
        <v/>
      </c>
      <c r="I3557" s="36"/>
      <c r="J3557" s="39" t="str">
        <f t="shared" si="221"/>
        <v/>
      </c>
      <c r="L3557" s="36"/>
      <c r="M3557" s="39" t="str">
        <f t="shared" si="222"/>
        <v/>
      </c>
      <c r="O3557" s="36"/>
      <c r="P3557" s="39" t="str">
        <f t="shared" si="223"/>
        <v/>
      </c>
    </row>
    <row r="3558" spans="6:16" x14ac:dyDescent="0.25">
      <c r="F3558" s="36"/>
      <c r="G3558" s="39" t="str">
        <f t="shared" si="220"/>
        <v/>
      </c>
      <c r="I3558" s="36"/>
      <c r="J3558" s="39" t="str">
        <f t="shared" si="221"/>
        <v/>
      </c>
      <c r="L3558" s="36"/>
      <c r="M3558" s="39" t="str">
        <f t="shared" si="222"/>
        <v/>
      </c>
      <c r="O3558" s="36"/>
      <c r="P3558" s="39" t="str">
        <f t="shared" si="223"/>
        <v/>
      </c>
    </row>
    <row r="3559" spans="6:16" x14ac:dyDescent="0.25">
      <c r="F3559" s="36"/>
      <c r="G3559" s="39" t="str">
        <f t="shared" si="220"/>
        <v/>
      </c>
      <c r="I3559" s="36"/>
      <c r="J3559" s="39" t="str">
        <f t="shared" si="221"/>
        <v/>
      </c>
      <c r="L3559" s="36"/>
      <c r="M3559" s="39" t="str">
        <f t="shared" si="222"/>
        <v/>
      </c>
      <c r="O3559" s="36"/>
      <c r="P3559" s="39" t="str">
        <f t="shared" si="223"/>
        <v/>
      </c>
    </row>
    <row r="3560" spans="6:16" x14ac:dyDescent="0.25">
      <c r="F3560" s="36"/>
      <c r="G3560" s="39" t="str">
        <f t="shared" si="220"/>
        <v/>
      </c>
      <c r="I3560" s="36"/>
      <c r="J3560" s="39" t="str">
        <f t="shared" si="221"/>
        <v/>
      </c>
      <c r="L3560" s="36"/>
      <c r="M3560" s="39" t="str">
        <f t="shared" si="222"/>
        <v/>
      </c>
      <c r="O3560" s="36"/>
      <c r="P3560" s="39" t="str">
        <f t="shared" si="223"/>
        <v/>
      </c>
    </row>
    <row r="3561" spans="6:16" x14ac:dyDescent="0.25">
      <c r="F3561" s="36"/>
      <c r="G3561" s="39" t="str">
        <f t="shared" si="220"/>
        <v/>
      </c>
      <c r="I3561" s="36"/>
      <c r="J3561" s="39" t="str">
        <f t="shared" si="221"/>
        <v/>
      </c>
      <c r="L3561" s="36"/>
      <c r="M3561" s="39" t="str">
        <f t="shared" si="222"/>
        <v/>
      </c>
      <c r="O3561" s="36"/>
      <c r="P3561" s="39" t="str">
        <f t="shared" si="223"/>
        <v/>
      </c>
    </row>
    <row r="3562" spans="6:16" x14ac:dyDescent="0.25">
      <c r="F3562" s="36"/>
      <c r="G3562" s="39" t="str">
        <f t="shared" si="220"/>
        <v/>
      </c>
      <c r="I3562" s="36"/>
      <c r="J3562" s="39" t="str">
        <f t="shared" si="221"/>
        <v/>
      </c>
      <c r="L3562" s="36"/>
      <c r="M3562" s="39" t="str">
        <f t="shared" si="222"/>
        <v/>
      </c>
      <c r="O3562" s="36"/>
      <c r="P3562" s="39" t="str">
        <f t="shared" si="223"/>
        <v/>
      </c>
    </row>
    <row r="3563" spans="6:16" x14ac:dyDescent="0.25">
      <c r="F3563" s="36"/>
      <c r="G3563" s="39" t="str">
        <f t="shared" si="220"/>
        <v/>
      </c>
      <c r="I3563" s="36"/>
      <c r="J3563" s="39" t="str">
        <f t="shared" si="221"/>
        <v/>
      </c>
      <c r="L3563" s="36"/>
      <c r="M3563" s="39" t="str">
        <f t="shared" si="222"/>
        <v/>
      </c>
      <c r="O3563" s="36"/>
      <c r="P3563" s="39" t="str">
        <f t="shared" si="223"/>
        <v/>
      </c>
    </row>
    <row r="3564" spans="6:16" x14ac:dyDescent="0.25">
      <c r="F3564" s="36"/>
      <c r="G3564" s="39" t="str">
        <f t="shared" si="220"/>
        <v/>
      </c>
      <c r="I3564" s="36"/>
      <c r="J3564" s="39" t="str">
        <f t="shared" si="221"/>
        <v/>
      </c>
      <c r="L3564" s="36"/>
      <c r="M3564" s="39" t="str">
        <f t="shared" si="222"/>
        <v/>
      </c>
      <c r="O3564" s="36"/>
      <c r="P3564" s="39" t="str">
        <f t="shared" si="223"/>
        <v/>
      </c>
    </row>
    <row r="3565" spans="6:16" x14ac:dyDescent="0.25">
      <c r="F3565" s="36"/>
      <c r="G3565" s="39" t="str">
        <f t="shared" si="220"/>
        <v/>
      </c>
      <c r="I3565" s="36"/>
      <c r="J3565" s="39" t="str">
        <f t="shared" si="221"/>
        <v/>
      </c>
      <c r="L3565" s="36"/>
      <c r="M3565" s="39" t="str">
        <f t="shared" si="222"/>
        <v/>
      </c>
      <c r="O3565" s="36"/>
      <c r="P3565" s="39" t="str">
        <f t="shared" si="223"/>
        <v/>
      </c>
    </row>
    <row r="3566" spans="6:16" x14ac:dyDescent="0.25">
      <c r="F3566" s="36"/>
      <c r="G3566" s="39" t="str">
        <f t="shared" si="220"/>
        <v/>
      </c>
      <c r="I3566" s="36"/>
      <c r="J3566" s="39" t="str">
        <f t="shared" si="221"/>
        <v/>
      </c>
      <c r="L3566" s="36"/>
      <c r="M3566" s="39" t="str">
        <f t="shared" si="222"/>
        <v/>
      </c>
      <c r="O3566" s="36"/>
      <c r="P3566" s="39" t="str">
        <f t="shared" si="223"/>
        <v/>
      </c>
    </row>
    <row r="3567" spans="6:16" x14ac:dyDescent="0.25">
      <c r="F3567" s="36"/>
      <c r="G3567" s="39" t="str">
        <f t="shared" si="220"/>
        <v/>
      </c>
      <c r="I3567" s="36"/>
      <c r="J3567" s="39" t="str">
        <f t="shared" si="221"/>
        <v/>
      </c>
      <c r="L3567" s="36"/>
      <c r="M3567" s="39" t="str">
        <f t="shared" si="222"/>
        <v/>
      </c>
      <c r="O3567" s="36"/>
      <c r="P3567" s="39" t="str">
        <f t="shared" si="223"/>
        <v/>
      </c>
    </row>
    <row r="3568" spans="6:16" x14ac:dyDescent="0.25">
      <c r="F3568" s="36"/>
      <c r="G3568" s="39" t="str">
        <f t="shared" si="220"/>
        <v/>
      </c>
      <c r="I3568" s="36"/>
      <c r="J3568" s="39" t="str">
        <f t="shared" si="221"/>
        <v/>
      </c>
      <c r="L3568" s="36"/>
      <c r="M3568" s="39" t="str">
        <f t="shared" si="222"/>
        <v/>
      </c>
      <c r="O3568" s="36"/>
      <c r="P3568" s="39" t="str">
        <f t="shared" si="223"/>
        <v/>
      </c>
    </row>
    <row r="3569" spans="6:16" x14ac:dyDescent="0.25">
      <c r="F3569" s="36"/>
      <c r="G3569" s="39" t="str">
        <f t="shared" si="220"/>
        <v/>
      </c>
      <c r="I3569" s="36"/>
      <c r="J3569" s="39" t="str">
        <f t="shared" si="221"/>
        <v/>
      </c>
      <c r="L3569" s="36"/>
      <c r="M3569" s="39" t="str">
        <f t="shared" si="222"/>
        <v/>
      </c>
      <c r="O3569" s="36"/>
      <c r="P3569" s="39" t="str">
        <f t="shared" si="223"/>
        <v/>
      </c>
    </row>
    <row r="3570" spans="6:16" x14ac:dyDescent="0.25">
      <c r="F3570" s="36"/>
      <c r="G3570" s="39" t="str">
        <f t="shared" si="220"/>
        <v/>
      </c>
      <c r="I3570" s="36"/>
      <c r="J3570" s="39" t="str">
        <f t="shared" si="221"/>
        <v/>
      </c>
      <c r="L3570" s="36"/>
      <c r="M3570" s="39" t="str">
        <f t="shared" si="222"/>
        <v/>
      </c>
      <c r="O3570" s="36"/>
      <c r="P3570" s="39" t="str">
        <f t="shared" si="223"/>
        <v/>
      </c>
    </row>
    <row r="3571" spans="6:16" x14ac:dyDescent="0.25">
      <c r="F3571" s="36"/>
      <c r="G3571" s="39" t="str">
        <f t="shared" si="220"/>
        <v/>
      </c>
      <c r="I3571" s="36"/>
      <c r="J3571" s="39" t="str">
        <f t="shared" si="221"/>
        <v/>
      </c>
      <c r="L3571" s="36"/>
      <c r="M3571" s="39" t="str">
        <f t="shared" si="222"/>
        <v/>
      </c>
      <c r="O3571" s="36"/>
      <c r="P3571" s="39" t="str">
        <f t="shared" si="223"/>
        <v/>
      </c>
    </row>
    <row r="3572" spans="6:16" x14ac:dyDescent="0.25">
      <c r="F3572" s="36"/>
      <c r="G3572" s="39" t="str">
        <f t="shared" si="220"/>
        <v/>
      </c>
      <c r="I3572" s="36"/>
      <c r="J3572" s="39" t="str">
        <f t="shared" si="221"/>
        <v/>
      </c>
      <c r="L3572" s="36"/>
      <c r="M3572" s="39" t="str">
        <f t="shared" si="222"/>
        <v/>
      </c>
      <c r="O3572" s="36"/>
      <c r="P3572" s="39" t="str">
        <f t="shared" si="223"/>
        <v/>
      </c>
    </row>
    <row r="3573" spans="6:16" x14ac:dyDescent="0.25">
      <c r="F3573" s="36"/>
      <c r="G3573" s="39" t="str">
        <f t="shared" si="220"/>
        <v/>
      </c>
      <c r="I3573" s="36"/>
      <c r="J3573" s="39" t="str">
        <f t="shared" si="221"/>
        <v/>
      </c>
      <c r="L3573" s="36"/>
      <c r="M3573" s="39" t="str">
        <f t="shared" si="222"/>
        <v/>
      </c>
      <c r="O3573" s="36"/>
      <c r="P3573" s="39" t="str">
        <f t="shared" si="223"/>
        <v/>
      </c>
    </row>
    <row r="3574" spans="6:16" x14ac:dyDescent="0.25">
      <c r="F3574" s="36"/>
      <c r="G3574" s="39" t="str">
        <f t="shared" si="220"/>
        <v/>
      </c>
      <c r="I3574" s="36"/>
      <c r="J3574" s="39" t="str">
        <f t="shared" si="221"/>
        <v/>
      </c>
      <c r="L3574" s="36"/>
      <c r="M3574" s="39" t="str">
        <f t="shared" si="222"/>
        <v/>
      </c>
      <c r="O3574" s="36"/>
      <c r="P3574" s="39" t="str">
        <f t="shared" si="223"/>
        <v/>
      </c>
    </row>
    <row r="3575" spans="6:16" x14ac:dyDescent="0.25">
      <c r="F3575" s="36"/>
      <c r="G3575" s="39" t="str">
        <f t="shared" si="220"/>
        <v/>
      </c>
      <c r="I3575" s="36"/>
      <c r="J3575" s="39" t="str">
        <f t="shared" si="221"/>
        <v/>
      </c>
      <c r="L3575" s="36"/>
      <c r="M3575" s="39" t="str">
        <f t="shared" si="222"/>
        <v/>
      </c>
      <c r="O3575" s="36"/>
      <c r="P3575" s="39" t="str">
        <f t="shared" si="223"/>
        <v/>
      </c>
    </row>
    <row r="3576" spans="6:16" x14ac:dyDescent="0.25">
      <c r="F3576" s="36"/>
      <c r="G3576" s="39" t="str">
        <f t="shared" si="220"/>
        <v/>
      </c>
      <c r="I3576" s="36"/>
      <c r="J3576" s="39" t="str">
        <f t="shared" si="221"/>
        <v/>
      </c>
      <c r="L3576" s="36"/>
      <c r="M3576" s="39" t="str">
        <f t="shared" si="222"/>
        <v/>
      </c>
      <c r="O3576" s="36"/>
      <c r="P3576" s="39" t="str">
        <f t="shared" si="223"/>
        <v/>
      </c>
    </row>
    <row r="3577" spans="6:16" x14ac:dyDescent="0.25">
      <c r="F3577" s="36"/>
      <c r="G3577" s="39" t="str">
        <f t="shared" si="220"/>
        <v/>
      </c>
      <c r="I3577" s="36"/>
      <c r="J3577" s="39" t="str">
        <f t="shared" si="221"/>
        <v/>
      </c>
      <c r="L3577" s="36"/>
      <c r="M3577" s="39" t="str">
        <f t="shared" si="222"/>
        <v/>
      </c>
      <c r="O3577" s="36"/>
      <c r="P3577" s="39" t="str">
        <f t="shared" si="223"/>
        <v/>
      </c>
    </row>
    <row r="3578" spans="6:16" x14ac:dyDescent="0.25">
      <c r="F3578" s="36"/>
      <c r="G3578" s="39" t="str">
        <f t="shared" si="220"/>
        <v/>
      </c>
      <c r="I3578" s="36"/>
      <c r="J3578" s="39" t="str">
        <f t="shared" si="221"/>
        <v/>
      </c>
      <c r="L3578" s="36"/>
      <c r="M3578" s="39" t="str">
        <f t="shared" si="222"/>
        <v/>
      </c>
      <c r="O3578" s="36"/>
      <c r="P3578" s="39" t="str">
        <f t="shared" si="223"/>
        <v/>
      </c>
    </row>
    <row r="3579" spans="6:16" x14ac:dyDescent="0.25">
      <c r="F3579" s="36"/>
      <c r="G3579" s="39" t="str">
        <f t="shared" si="220"/>
        <v/>
      </c>
      <c r="I3579" s="36"/>
      <c r="J3579" s="39" t="str">
        <f t="shared" si="221"/>
        <v/>
      </c>
      <c r="L3579" s="36"/>
      <c r="M3579" s="39" t="str">
        <f t="shared" si="222"/>
        <v/>
      </c>
      <c r="O3579" s="36"/>
      <c r="P3579" s="39" t="str">
        <f t="shared" si="223"/>
        <v/>
      </c>
    </row>
    <row r="3580" spans="6:16" x14ac:dyDescent="0.25">
      <c r="F3580" s="36"/>
      <c r="G3580" s="39" t="str">
        <f t="shared" si="220"/>
        <v/>
      </c>
      <c r="I3580" s="36"/>
      <c r="J3580" s="39" t="str">
        <f t="shared" si="221"/>
        <v/>
      </c>
      <c r="L3580" s="36"/>
      <c r="M3580" s="39" t="str">
        <f t="shared" si="222"/>
        <v/>
      </c>
      <c r="O3580" s="36"/>
      <c r="P3580" s="39" t="str">
        <f t="shared" si="223"/>
        <v/>
      </c>
    </row>
    <row r="3581" spans="6:16" x14ac:dyDescent="0.25">
      <c r="F3581" s="36"/>
      <c r="G3581" s="39" t="str">
        <f t="shared" si="220"/>
        <v/>
      </c>
      <c r="I3581" s="36"/>
      <c r="J3581" s="39" t="str">
        <f t="shared" si="221"/>
        <v/>
      </c>
      <c r="L3581" s="36"/>
      <c r="M3581" s="39" t="str">
        <f t="shared" si="222"/>
        <v/>
      </c>
      <c r="O3581" s="36"/>
      <c r="P3581" s="39" t="str">
        <f t="shared" si="223"/>
        <v/>
      </c>
    </row>
    <row r="3582" spans="6:16" x14ac:dyDescent="0.25">
      <c r="F3582" s="36"/>
      <c r="G3582" s="39" t="str">
        <f t="shared" si="220"/>
        <v/>
      </c>
      <c r="I3582" s="36"/>
      <c r="J3582" s="39" t="str">
        <f t="shared" si="221"/>
        <v/>
      </c>
      <c r="L3582" s="36"/>
      <c r="M3582" s="39" t="str">
        <f t="shared" si="222"/>
        <v/>
      </c>
      <c r="O3582" s="36"/>
      <c r="P3582" s="39" t="str">
        <f t="shared" si="223"/>
        <v/>
      </c>
    </row>
    <row r="3583" spans="6:16" x14ac:dyDescent="0.25">
      <c r="F3583" s="36"/>
      <c r="G3583" s="39" t="str">
        <f t="shared" si="220"/>
        <v/>
      </c>
      <c r="I3583" s="36"/>
      <c r="J3583" s="39" t="str">
        <f t="shared" si="221"/>
        <v/>
      </c>
      <c r="L3583" s="36"/>
      <c r="M3583" s="39" t="str">
        <f t="shared" si="222"/>
        <v/>
      </c>
      <c r="O3583" s="36"/>
      <c r="P3583" s="39" t="str">
        <f t="shared" si="223"/>
        <v/>
      </c>
    </row>
    <row r="3584" spans="6:16" x14ac:dyDescent="0.25">
      <c r="F3584" s="36"/>
      <c r="G3584" s="39" t="str">
        <f t="shared" si="220"/>
        <v/>
      </c>
      <c r="I3584" s="36"/>
      <c r="J3584" s="39" t="str">
        <f t="shared" si="221"/>
        <v/>
      </c>
      <c r="L3584" s="36"/>
      <c r="M3584" s="39" t="str">
        <f t="shared" si="222"/>
        <v/>
      </c>
      <c r="O3584" s="36"/>
      <c r="P3584" s="39" t="str">
        <f t="shared" si="223"/>
        <v/>
      </c>
    </row>
    <row r="3585" spans="6:16" x14ac:dyDescent="0.25">
      <c r="F3585" s="36"/>
      <c r="G3585" s="39" t="str">
        <f t="shared" si="220"/>
        <v/>
      </c>
      <c r="I3585" s="36"/>
      <c r="J3585" s="39" t="str">
        <f t="shared" si="221"/>
        <v/>
      </c>
      <c r="L3585" s="36"/>
      <c r="M3585" s="39" t="str">
        <f t="shared" si="222"/>
        <v/>
      </c>
      <c r="O3585" s="36"/>
      <c r="P3585" s="39" t="str">
        <f t="shared" si="223"/>
        <v/>
      </c>
    </row>
    <row r="3586" spans="6:16" x14ac:dyDescent="0.25">
      <c r="F3586" s="36"/>
      <c r="G3586" s="39" t="str">
        <f t="shared" si="220"/>
        <v/>
      </c>
      <c r="I3586" s="36"/>
      <c r="J3586" s="39" t="str">
        <f t="shared" si="221"/>
        <v/>
      </c>
      <c r="L3586" s="36"/>
      <c r="M3586" s="39" t="str">
        <f t="shared" si="222"/>
        <v/>
      </c>
      <c r="O3586" s="36"/>
      <c r="P3586" s="39" t="str">
        <f t="shared" si="223"/>
        <v/>
      </c>
    </row>
    <row r="3587" spans="6:16" x14ac:dyDescent="0.25">
      <c r="F3587" s="36"/>
      <c r="G3587" s="39" t="str">
        <f t="shared" si="220"/>
        <v/>
      </c>
      <c r="I3587" s="36"/>
      <c r="J3587" s="39" t="str">
        <f t="shared" si="221"/>
        <v/>
      </c>
      <c r="L3587" s="36"/>
      <c r="M3587" s="39" t="str">
        <f t="shared" si="222"/>
        <v/>
      </c>
      <c r="O3587" s="36"/>
      <c r="P3587" s="39" t="str">
        <f t="shared" si="223"/>
        <v/>
      </c>
    </row>
    <row r="3588" spans="6:16" x14ac:dyDescent="0.25">
      <c r="F3588" s="36"/>
      <c r="G3588" s="39" t="str">
        <f t="shared" si="220"/>
        <v/>
      </c>
      <c r="I3588" s="36"/>
      <c r="J3588" s="39" t="str">
        <f t="shared" si="221"/>
        <v/>
      </c>
      <c r="L3588" s="36"/>
      <c r="M3588" s="39" t="str">
        <f t="shared" si="222"/>
        <v/>
      </c>
      <c r="O3588" s="36"/>
      <c r="P3588" s="39" t="str">
        <f t="shared" si="223"/>
        <v/>
      </c>
    </row>
    <row r="3589" spans="6:16" x14ac:dyDescent="0.25">
      <c r="F3589" s="36"/>
      <c r="G3589" s="39" t="str">
        <f t="shared" si="220"/>
        <v/>
      </c>
      <c r="I3589" s="36"/>
      <c r="J3589" s="39" t="str">
        <f t="shared" si="221"/>
        <v/>
      </c>
      <c r="L3589" s="36"/>
      <c r="M3589" s="39" t="str">
        <f t="shared" si="222"/>
        <v/>
      </c>
      <c r="O3589" s="36"/>
      <c r="P3589" s="39" t="str">
        <f t="shared" si="223"/>
        <v/>
      </c>
    </row>
    <row r="3590" spans="6:16" x14ac:dyDescent="0.25">
      <c r="F3590" s="36"/>
      <c r="G3590" s="39" t="str">
        <f t="shared" si="220"/>
        <v/>
      </c>
      <c r="I3590" s="36"/>
      <c r="J3590" s="39" t="str">
        <f t="shared" si="221"/>
        <v/>
      </c>
      <c r="L3590" s="36"/>
      <c r="M3590" s="39" t="str">
        <f t="shared" si="222"/>
        <v/>
      </c>
      <c r="O3590" s="36"/>
      <c r="P3590" s="39" t="str">
        <f t="shared" si="223"/>
        <v/>
      </c>
    </row>
    <row r="3591" spans="6:16" x14ac:dyDescent="0.25">
      <c r="F3591" s="36"/>
      <c r="G3591" s="39" t="str">
        <f t="shared" si="220"/>
        <v/>
      </c>
      <c r="I3591" s="36"/>
      <c r="J3591" s="39" t="str">
        <f t="shared" si="221"/>
        <v/>
      </c>
      <c r="L3591" s="36"/>
      <c r="M3591" s="39" t="str">
        <f t="shared" si="222"/>
        <v/>
      </c>
      <c r="O3591" s="36"/>
      <c r="P3591" s="39" t="str">
        <f t="shared" si="223"/>
        <v/>
      </c>
    </row>
    <row r="3592" spans="6:16" x14ac:dyDescent="0.25">
      <c r="F3592" s="36"/>
      <c r="G3592" s="39" t="str">
        <f t="shared" si="220"/>
        <v/>
      </c>
      <c r="I3592" s="36"/>
      <c r="J3592" s="39" t="str">
        <f t="shared" si="221"/>
        <v/>
      </c>
      <c r="L3592" s="36"/>
      <c r="M3592" s="39" t="str">
        <f t="shared" si="222"/>
        <v/>
      </c>
      <c r="O3592" s="36"/>
      <c r="P3592" s="39" t="str">
        <f t="shared" si="223"/>
        <v/>
      </c>
    </row>
    <row r="3593" spans="6:16" x14ac:dyDescent="0.25">
      <c r="F3593" s="36"/>
      <c r="G3593" s="39" t="str">
        <f t="shared" si="220"/>
        <v/>
      </c>
      <c r="I3593" s="36"/>
      <c r="J3593" s="39" t="str">
        <f t="shared" si="221"/>
        <v/>
      </c>
      <c r="L3593" s="36"/>
      <c r="M3593" s="39" t="str">
        <f t="shared" si="222"/>
        <v/>
      </c>
      <c r="O3593" s="36"/>
      <c r="P3593" s="39" t="str">
        <f t="shared" si="223"/>
        <v/>
      </c>
    </row>
    <row r="3594" spans="6:16" x14ac:dyDescent="0.25">
      <c r="F3594" s="36"/>
      <c r="G3594" s="39" t="str">
        <f t="shared" si="220"/>
        <v/>
      </c>
      <c r="I3594" s="36"/>
      <c r="J3594" s="39" t="str">
        <f t="shared" si="221"/>
        <v/>
      </c>
      <c r="L3594" s="36"/>
      <c r="M3594" s="39" t="str">
        <f t="shared" si="222"/>
        <v/>
      </c>
      <c r="O3594" s="36"/>
      <c r="P3594" s="39" t="str">
        <f t="shared" si="223"/>
        <v/>
      </c>
    </row>
    <row r="3595" spans="6:16" x14ac:dyDescent="0.25">
      <c r="F3595" s="36"/>
      <c r="G3595" s="39" t="str">
        <f t="shared" si="220"/>
        <v/>
      </c>
      <c r="I3595" s="36"/>
      <c r="J3595" s="39" t="str">
        <f t="shared" si="221"/>
        <v/>
      </c>
      <c r="L3595" s="36"/>
      <c r="M3595" s="39" t="str">
        <f t="shared" si="222"/>
        <v/>
      </c>
      <c r="O3595" s="36"/>
      <c r="P3595" s="39" t="str">
        <f t="shared" si="223"/>
        <v/>
      </c>
    </row>
    <row r="3596" spans="6:16" x14ac:dyDescent="0.25">
      <c r="F3596" s="36"/>
      <c r="G3596" s="39" t="str">
        <f t="shared" si="220"/>
        <v/>
      </c>
      <c r="I3596" s="36"/>
      <c r="J3596" s="39" t="str">
        <f t="shared" si="221"/>
        <v/>
      </c>
      <c r="L3596" s="36"/>
      <c r="M3596" s="39" t="str">
        <f t="shared" si="222"/>
        <v/>
      </c>
      <c r="O3596" s="36"/>
      <c r="P3596" s="39" t="str">
        <f t="shared" si="223"/>
        <v/>
      </c>
    </row>
    <row r="3597" spans="6:16" x14ac:dyDescent="0.25">
      <c r="F3597" s="36"/>
      <c r="G3597" s="39" t="str">
        <f t="shared" si="220"/>
        <v/>
      </c>
      <c r="I3597" s="36"/>
      <c r="J3597" s="39" t="str">
        <f t="shared" si="221"/>
        <v/>
      </c>
      <c r="L3597" s="36"/>
      <c r="M3597" s="39" t="str">
        <f t="shared" si="222"/>
        <v/>
      </c>
      <c r="O3597" s="36"/>
      <c r="P3597" s="39" t="str">
        <f t="shared" si="223"/>
        <v/>
      </c>
    </row>
    <row r="3598" spans="6:16" x14ac:dyDescent="0.25">
      <c r="F3598" s="36"/>
      <c r="G3598" s="39" t="str">
        <f t="shared" si="220"/>
        <v/>
      </c>
      <c r="I3598" s="36"/>
      <c r="J3598" s="39" t="str">
        <f t="shared" si="221"/>
        <v/>
      </c>
      <c r="L3598" s="36"/>
      <c r="M3598" s="39" t="str">
        <f t="shared" si="222"/>
        <v/>
      </c>
      <c r="O3598" s="36"/>
      <c r="P3598" s="39" t="str">
        <f t="shared" si="223"/>
        <v/>
      </c>
    </row>
    <row r="3599" spans="6:16" x14ac:dyDescent="0.25">
      <c r="F3599" s="36"/>
      <c r="G3599" s="39" t="str">
        <f t="shared" ref="G3599:G3662" si="224">IF(F3599="","",F3599*0.04)</f>
        <v/>
      </c>
      <c r="I3599" s="36"/>
      <c r="J3599" s="39" t="str">
        <f t="shared" ref="J3599:J3662" si="225">IF(I3599="","",I3599*0.04)</f>
        <v/>
      </c>
      <c r="L3599" s="36"/>
      <c r="M3599" s="39" t="str">
        <f t="shared" ref="M3599:M3662" si="226">IF(L3599="","",L3599*0.04)</f>
        <v/>
      </c>
      <c r="O3599" s="36"/>
      <c r="P3599" s="39" t="str">
        <f t="shared" ref="P3599:P3662" si="227">IF(O3599="","",O3599*0.04)</f>
        <v/>
      </c>
    </row>
    <row r="3600" spans="6:16" x14ac:dyDescent="0.25">
      <c r="F3600" s="36"/>
      <c r="G3600" s="39" t="str">
        <f t="shared" si="224"/>
        <v/>
      </c>
      <c r="I3600" s="36"/>
      <c r="J3600" s="39" t="str">
        <f t="shared" si="225"/>
        <v/>
      </c>
      <c r="L3600" s="36"/>
      <c r="M3600" s="39" t="str">
        <f t="shared" si="226"/>
        <v/>
      </c>
      <c r="O3600" s="36"/>
      <c r="P3600" s="39" t="str">
        <f t="shared" si="227"/>
        <v/>
      </c>
    </row>
    <row r="3601" spans="6:16" x14ac:dyDescent="0.25">
      <c r="F3601" s="36"/>
      <c r="G3601" s="39" t="str">
        <f t="shared" si="224"/>
        <v/>
      </c>
      <c r="I3601" s="36"/>
      <c r="J3601" s="39" t="str">
        <f t="shared" si="225"/>
        <v/>
      </c>
      <c r="L3601" s="36"/>
      <c r="M3601" s="39" t="str">
        <f t="shared" si="226"/>
        <v/>
      </c>
      <c r="O3601" s="36"/>
      <c r="P3601" s="39" t="str">
        <f t="shared" si="227"/>
        <v/>
      </c>
    </row>
    <row r="3602" spans="6:16" x14ac:dyDescent="0.25">
      <c r="F3602" s="36"/>
      <c r="G3602" s="39" t="str">
        <f t="shared" si="224"/>
        <v/>
      </c>
      <c r="I3602" s="36"/>
      <c r="J3602" s="39" t="str">
        <f t="shared" si="225"/>
        <v/>
      </c>
      <c r="L3602" s="36"/>
      <c r="M3602" s="39" t="str">
        <f t="shared" si="226"/>
        <v/>
      </c>
      <c r="O3602" s="36"/>
      <c r="P3602" s="39" t="str">
        <f t="shared" si="227"/>
        <v/>
      </c>
    </row>
    <row r="3603" spans="6:16" x14ac:dyDescent="0.25">
      <c r="F3603" s="36"/>
      <c r="G3603" s="39" t="str">
        <f t="shared" si="224"/>
        <v/>
      </c>
      <c r="I3603" s="36"/>
      <c r="J3603" s="39" t="str">
        <f t="shared" si="225"/>
        <v/>
      </c>
      <c r="L3603" s="36"/>
      <c r="M3603" s="39" t="str">
        <f t="shared" si="226"/>
        <v/>
      </c>
      <c r="O3603" s="36"/>
      <c r="P3603" s="39" t="str">
        <f t="shared" si="227"/>
        <v/>
      </c>
    </row>
    <row r="3604" spans="6:16" x14ac:dyDescent="0.25">
      <c r="F3604" s="36"/>
      <c r="G3604" s="39" t="str">
        <f t="shared" si="224"/>
        <v/>
      </c>
      <c r="I3604" s="36"/>
      <c r="J3604" s="39" t="str">
        <f t="shared" si="225"/>
        <v/>
      </c>
      <c r="L3604" s="36"/>
      <c r="M3604" s="39" t="str">
        <f t="shared" si="226"/>
        <v/>
      </c>
      <c r="O3604" s="36"/>
      <c r="P3604" s="39" t="str">
        <f t="shared" si="227"/>
        <v/>
      </c>
    </row>
    <row r="3605" spans="6:16" x14ac:dyDescent="0.25">
      <c r="F3605" s="36"/>
      <c r="G3605" s="39" t="str">
        <f t="shared" si="224"/>
        <v/>
      </c>
      <c r="I3605" s="36"/>
      <c r="J3605" s="39" t="str">
        <f t="shared" si="225"/>
        <v/>
      </c>
      <c r="L3605" s="36"/>
      <c r="M3605" s="39" t="str">
        <f t="shared" si="226"/>
        <v/>
      </c>
      <c r="O3605" s="36"/>
      <c r="P3605" s="39" t="str">
        <f t="shared" si="227"/>
        <v/>
      </c>
    </row>
    <row r="3606" spans="6:16" x14ac:dyDescent="0.25">
      <c r="F3606" s="36"/>
      <c r="G3606" s="39" t="str">
        <f t="shared" si="224"/>
        <v/>
      </c>
      <c r="I3606" s="36"/>
      <c r="J3606" s="39" t="str">
        <f t="shared" si="225"/>
        <v/>
      </c>
      <c r="L3606" s="36"/>
      <c r="M3606" s="39" t="str">
        <f t="shared" si="226"/>
        <v/>
      </c>
      <c r="O3606" s="36"/>
      <c r="P3606" s="39" t="str">
        <f t="shared" si="227"/>
        <v/>
      </c>
    </row>
    <row r="3607" spans="6:16" x14ac:dyDescent="0.25">
      <c r="F3607" s="36"/>
      <c r="G3607" s="39" t="str">
        <f t="shared" si="224"/>
        <v/>
      </c>
      <c r="I3607" s="36"/>
      <c r="J3607" s="39" t="str">
        <f t="shared" si="225"/>
        <v/>
      </c>
      <c r="L3607" s="36"/>
      <c r="M3607" s="39" t="str">
        <f t="shared" si="226"/>
        <v/>
      </c>
      <c r="O3607" s="36"/>
      <c r="P3607" s="39" t="str">
        <f t="shared" si="227"/>
        <v/>
      </c>
    </row>
    <row r="3608" spans="6:16" x14ac:dyDescent="0.25">
      <c r="F3608" s="36"/>
      <c r="G3608" s="39" t="str">
        <f t="shared" si="224"/>
        <v/>
      </c>
      <c r="I3608" s="36"/>
      <c r="J3608" s="39" t="str">
        <f t="shared" si="225"/>
        <v/>
      </c>
      <c r="L3608" s="36"/>
      <c r="M3608" s="39" t="str">
        <f t="shared" si="226"/>
        <v/>
      </c>
      <c r="O3608" s="36"/>
      <c r="P3608" s="39" t="str">
        <f t="shared" si="227"/>
        <v/>
      </c>
    </row>
    <row r="3609" spans="6:16" x14ac:dyDescent="0.25">
      <c r="F3609" s="36"/>
      <c r="G3609" s="39" t="str">
        <f t="shared" si="224"/>
        <v/>
      </c>
      <c r="I3609" s="36"/>
      <c r="J3609" s="39" t="str">
        <f t="shared" si="225"/>
        <v/>
      </c>
      <c r="L3609" s="36"/>
      <c r="M3609" s="39" t="str">
        <f t="shared" si="226"/>
        <v/>
      </c>
      <c r="O3609" s="36"/>
      <c r="P3609" s="39" t="str">
        <f t="shared" si="227"/>
        <v/>
      </c>
    </row>
    <row r="3610" spans="6:16" x14ac:dyDescent="0.25">
      <c r="F3610" s="36"/>
      <c r="G3610" s="39" t="str">
        <f t="shared" si="224"/>
        <v/>
      </c>
      <c r="I3610" s="36"/>
      <c r="J3610" s="39" t="str">
        <f t="shared" si="225"/>
        <v/>
      </c>
      <c r="L3610" s="36"/>
      <c r="M3610" s="39" t="str">
        <f t="shared" si="226"/>
        <v/>
      </c>
      <c r="O3610" s="36"/>
      <c r="P3610" s="39" t="str">
        <f t="shared" si="227"/>
        <v/>
      </c>
    </row>
    <row r="3611" spans="6:16" x14ac:dyDescent="0.25">
      <c r="F3611" s="36"/>
      <c r="G3611" s="39" t="str">
        <f t="shared" si="224"/>
        <v/>
      </c>
      <c r="I3611" s="36"/>
      <c r="J3611" s="39" t="str">
        <f t="shared" si="225"/>
        <v/>
      </c>
      <c r="L3611" s="36"/>
      <c r="M3611" s="39" t="str">
        <f t="shared" si="226"/>
        <v/>
      </c>
      <c r="O3611" s="36"/>
      <c r="P3611" s="39" t="str">
        <f t="shared" si="227"/>
        <v/>
      </c>
    </row>
    <row r="3612" spans="6:16" x14ac:dyDescent="0.25">
      <c r="F3612" s="36"/>
      <c r="G3612" s="39" t="str">
        <f t="shared" si="224"/>
        <v/>
      </c>
      <c r="I3612" s="36"/>
      <c r="J3612" s="39" t="str">
        <f t="shared" si="225"/>
        <v/>
      </c>
      <c r="L3612" s="36"/>
      <c r="M3612" s="39" t="str">
        <f t="shared" si="226"/>
        <v/>
      </c>
      <c r="O3612" s="36"/>
      <c r="P3612" s="39" t="str">
        <f t="shared" si="227"/>
        <v/>
      </c>
    </row>
    <row r="3613" spans="6:16" x14ac:dyDescent="0.25">
      <c r="F3613" s="36"/>
      <c r="G3613" s="39" t="str">
        <f t="shared" si="224"/>
        <v/>
      </c>
      <c r="I3613" s="36"/>
      <c r="J3613" s="39" t="str">
        <f t="shared" si="225"/>
        <v/>
      </c>
      <c r="L3613" s="36"/>
      <c r="M3613" s="39" t="str">
        <f t="shared" si="226"/>
        <v/>
      </c>
      <c r="O3613" s="36"/>
      <c r="P3613" s="39" t="str">
        <f t="shared" si="227"/>
        <v/>
      </c>
    </row>
    <row r="3614" spans="6:16" x14ac:dyDescent="0.25">
      <c r="F3614" s="36"/>
      <c r="G3614" s="39" t="str">
        <f t="shared" si="224"/>
        <v/>
      </c>
      <c r="I3614" s="36"/>
      <c r="J3614" s="39" t="str">
        <f t="shared" si="225"/>
        <v/>
      </c>
      <c r="L3614" s="36"/>
      <c r="M3614" s="39" t="str">
        <f t="shared" si="226"/>
        <v/>
      </c>
      <c r="O3614" s="36"/>
      <c r="P3614" s="39" t="str">
        <f t="shared" si="227"/>
        <v/>
      </c>
    </row>
    <row r="3615" spans="6:16" x14ac:dyDescent="0.25">
      <c r="F3615" s="36"/>
      <c r="G3615" s="39" t="str">
        <f t="shared" si="224"/>
        <v/>
      </c>
      <c r="I3615" s="36"/>
      <c r="J3615" s="39" t="str">
        <f t="shared" si="225"/>
        <v/>
      </c>
      <c r="L3615" s="36"/>
      <c r="M3615" s="39" t="str">
        <f t="shared" si="226"/>
        <v/>
      </c>
      <c r="O3615" s="36"/>
      <c r="P3615" s="39" t="str">
        <f t="shared" si="227"/>
        <v/>
      </c>
    </row>
    <row r="3616" spans="6:16" x14ac:dyDescent="0.25">
      <c r="F3616" s="36"/>
      <c r="G3616" s="39" t="str">
        <f t="shared" si="224"/>
        <v/>
      </c>
      <c r="I3616" s="36"/>
      <c r="J3616" s="39" t="str">
        <f t="shared" si="225"/>
        <v/>
      </c>
      <c r="L3616" s="36"/>
      <c r="M3616" s="39" t="str">
        <f t="shared" si="226"/>
        <v/>
      </c>
      <c r="O3616" s="36"/>
      <c r="P3616" s="39" t="str">
        <f t="shared" si="227"/>
        <v/>
      </c>
    </row>
    <row r="3617" spans="6:16" x14ac:dyDescent="0.25">
      <c r="F3617" s="36"/>
      <c r="G3617" s="39" t="str">
        <f t="shared" si="224"/>
        <v/>
      </c>
      <c r="I3617" s="36"/>
      <c r="J3617" s="39" t="str">
        <f t="shared" si="225"/>
        <v/>
      </c>
      <c r="L3617" s="36"/>
      <c r="M3617" s="39" t="str">
        <f t="shared" si="226"/>
        <v/>
      </c>
      <c r="O3617" s="36"/>
      <c r="P3617" s="39" t="str">
        <f t="shared" si="227"/>
        <v/>
      </c>
    </row>
    <row r="3618" spans="6:16" x14ac:dyDescent="0.25">
      <c r="F3618" s="36"/>
      <c r="G3618" s="39" t="str">
        <f t="shared" si="224"/>
        <v/>
      </c>
      <c r="I3618" s="36"/>
      <c r="J3618" s="39" t="str">
        <f t="shared" si="225"/>
        <v/>
      </c>
      <c r="L3618" s="36"/>
      <c r="M3618" s="39" t="str">
        <f t="shared" si="226"/>
        <v/>
      </c>
      <c r="O3618" s="36"/>
      <c r="P3618" s="39" t="str">
        <f t="shared" si="227"/>
        <v/>
      </c>
    </row>
    <row r="3619" spans="6:16" x14ac:dyDescent="0.25">
      <c r="F3619" s="36"/>
      <c r="G3619" s="39" t="str">
        <f t="shared" si="224"/>
        <v/>
      </c>
      <c r="I3619" s="36"/>
      <c r="J3619" s="39" t="str">
        <f t="shared" si="225"/>
        <v/>
      </c>
      <c r="L3619" s="36"/>
      <c r="M3619" s="39" t="str">
        <f t="shared" si="226"/>
        <v/>
      </c>
      <c r="O3619" s="36"/>
      <c r="P3619" s="39" t="str">
        <f t="shared" si="227"/>
        <v/>
      </c>
    </row>
    <row r="3620" spans="6:16" x14ac:dyDescent="0.25">
      <c r="F3620" s="36"/>
      <c r="G3620" s="39" t="str">
        <f t="shared" si="224"/>
        <v/>
      </c>
      <c r="I3620" s="36"/>
      <c r="J3620" s="39" t="str">
        <f t="shared" si="225"/>
        <v/>
      </c>
      <c r="L3620" s="36"/>
      <c r="M3620" s="39" t="str">
        <f t="shared" si="226"/>
        <v/>
      </c>
      <c r="O3620" s="36"/>
      <c r="P3620" s="39" t="str">
        <f t="shared" si="227"/>
        <v/>
      </c>
    </row>
    <row r="3621" spans="6:16" x14ac:dyDescent="0.25">
      <c r="F3621" s="36"/>
      <c r="G3621" s="39" t="str">
        <f t="shared" si="224"/>
        <v/>
      </c>
      <c r="I3621" s="36"/>
      <c r="J3621" s="39" t="str">
        <f t="shared" si="225"/>
        <v/>
      </c>
      <c r="L3621" s="36"/>
      <c r="M3621" s="39" t="str">
        <f t="shared" si="226"/>
        <v/>
      </c>
      <c r="O3621" s="36"/>
      <c r="P3621" s="39" t="str">
        <f t="shared" si="227"/>
        <v/>
      </c>
    </row>
    <row r="3622" spans="6:16" x14ac:dyDescent="0.25">
      <c r="F3622" s="36"/>
      <c r="G3622" s="39" t="str">
        <f t="shared" si="224"/>
        <v/>
      </c>
      <c r="I3622" s="36"/>
      <c r="J3622" s="39" t="str">
        <f t="shared" si="225"/>
        <v/>
      </c>
      <c r="L3622" s="36"/>
      <c r="M3622" s="39" t="str">
        <f t="shared" si="226"/>
        <v/>
      </c>
      <c r="O3622" s="36"/>
      <c r="P3622" s="39" t="str">
        <f t="shared" si="227"/>
        <v/>
      </c>
    </row>
    <row r="3623" spans="6:16" x14ac:dyDescent="0.25">
      <c r="F3623" s="36"/>
      <c r="G3623" s="39" t="str">
        <f t="shared" si="224"/>
        <v/>
      </c>
      <c r="I3623" s="36"/>
      <c r="J3623" s="39" t="str">
        <f t="shared" si="225"/>
        <v/>
      </c>
      <c r="L3623" s="36"/>
      <c r="M3623" s="39" t="str">
        <f t="shared" si="226"/>
        <v/>
      </c>
      <c r="O3623" s="36"/>
      <c r="P3623" s="39" t="str">
        <f t="shared" si="227"/>
        <v/>
      </c>
    </row>
    <row r="3624" spans="6:16" x14ac:dyDescent="0.25">
      <c r="F3624" s="36"/>
      <c r="G3624" s="39" t="str">
        <f t="shared" si="224"/>
        <v/>
      </c>
      <c r="I3624" s="36"/>
      <c r="J3624" s="39" t="str">
        <f t="shared" si="225"/>
        <v/>
      </c>
      <c r="L3624" s="36"/>
      <c r="M3624" s="39" t="str">
        <f t="shared" si="226"/>
        <v/>
      </c>
      <c r="O3624" s="36"/>
      <c r="P3624" s="39" t="str">
        <f t="shared" si="227"/>
        <v/>
      </c>
    </row>
    <row r="3625" spans="6:16" x14ac:dyDescent="0.25">
      <c r="F3625" s="36"/>
      <c r="G3625" s="39" t="str">
        <f t="shared" si="224"/>
        <v/>
      </c>
      <c r="I3625" s="36"/>
      <c r="J3625" s="39" t="str">
        <f t="shared" si="225"/>
        <v/>
      </c>
      <c r="L3625" s="36"/>
      <c r="M3625" s="39" t="str">
        <f t="shared" si="226"/>
        <v/>
      </c>
      <c r="O3625" s="36"/>
      <c r="P3625" s="39" t="str">
        <f t="shared" si="227"/>
        <v/>
      </c>
    </row>
    <row r="3626" spans="6:16" x14ac:dyDescent="0.25">
      <c r="F3626" s="36"/>
      <c r="G3626" s="39" t="str">
        <f t="shared" si="224"/>
        <v/>
      </c>
      <c r="I3626" s="36"/>
      <c r="J3626" s="39" t="str">
        <f t="shared" si="225"/>
        <v/>
      </c>
      <c r="L3626" s="36"/>
      <c r="M3626" s="39" t="str">
        <f t="shared" si="226"/>
        <v/>
      </c>
      <c r="O3626" s="36"/>
      <c r="P3626" s="39" t="str">
        <f t="shared" si="227"/>
        <v/>
      </c>
    </row>
    <row r="3627" spans="6:16" x14ac:dyDescent="0.25">
      <c r="F3627" s="36"/>
      <c r="G3627" s="39" t="str">
        <f t="shared" si="224"/>
        <v/>
      </c>
      <c r="I3627" s="36"/>
      <c r="J3627" s="39" t="str">
        <f t="shared" si="225"/>
        <v/>
      </c>
      <c r="L3627" s="36"/>
      <c r="M3627" s="39" t="str">
        <f t="shared" si="226"/>
        <v/>
      </c>
      <c r="O3627" s="36"/>
      <c r="P3627" s="39" t="str">
        <f t="shared" si="227"/>
        <v/>
      </c>
    </row>
    <row r="3628" spans="6:16" x14ac:dyDescent="0.25">
      <c r="F3628" s="36"/>
      <c r="G3628" s="39" t="str">
        <f t="shared" si="224"/>
        <v/>
      </c>
      <c r="I3628" s="36"/>
      <c r="J3628" s="39" t="str">
        <f t="shared" si="225"/>
        <v/>
      </c>
      <c r="L3628" s="36"/>
      <c r="M3628" s="39" t="str">
        <f t="shared" si="226"/>
        <v/>
      </c>
      <c r="O3628" s="36"/>
      <c r="P3628" s="39" t="str">
        <f t="shared" si="227"/>
        <v/>
      </c>
    </row>
    <row r="3629" spans="6:16" x14ac:dyDescent="0.25">
      <c r="F3629" s="36"/>
      <c r="G3629" s="39" t="str">
        <f t="shared" si="224"/>
        <v/>
      </c>
      <c r="I3629" s="36"/>
      <c r="J3629" s="39" t="str">
        <f t="shared" si="225"/>
        <v/>
      </c>
      <c r="L3629" s="36"/>
      <c r="M3629" s="39" t="str">
        <f t="shared" si="226"/>
        <v/>
      </c>
      <c r="O3629" s="36"/>
      <c r="P3629" s="39" t="str">
        <f t="shared" si="227"/>
        <v/>
      </c>
    </row>
    <row r="3630" spans="6:16" x14ac:dyDescent="0.25">
      <c r="F3630" s="36"/>
      <c r="G3630" s="39" t="str">
        <f t="shared" si="224"/>
        <v/>
      </c>
      <c r="I3630" s="36"/>
      <c r="J3630" s="39" t="str">
        <f t="shared" si="225"/>
        <v/>
      </c>
      <c r="L3630" s="36"/>
      <c r="M3630" s="39" t="str">
        <f t="shared" si="226"/>
        <v/>
      </c>
      <c r="O3630" s="36"/>
      <c r="P3630" s="39" t="str">
        <f t="shared" si="227"/>
        <v/>
      </c>
    </row>
    <row r="3631" spans="6:16" x14ac:dyDescent="0.25">
      <c r="F3631" s="36"/>
      <c r="G3631" s="39" t="str">
        <f t="shared" si="224"/>
        <v/>
      </c>
      <c r="I3631" s="36"/>
      <c r="J3631" s="39" t="str">
        <f t="shared" si="225"/>
        <v/>
      </c>
      <c r="L3631" s="36"/>
      <c r="M3631" s="39" t="str">
        <f t="shared" si="226"/>
        <v/>
      </c>
      <c r="O3631" s="36"/>
      <c r="P3631" s="39" t="str">
        <f t="shared" si="227"/>
        <v/>
      </c>
    </row>
    <row r="3632" spans="6:16" x14ac:dyDescent="0.25">
      <c r="F3632" s="36"/>
      <c r="G3632" s="39" t="str">
        <f t="shared" si="224"/>
        <v/>
      </c>
      <c r="I3632" s="36"/>
      <c r="J3632" s="39" t="str">
        <f t="shared" si="225"/>
        <v/>
      </c>
      <c r="L3632" s="36"/>
      <c r="M3632" s="39" t="str">
        <f t="shared" si="226"/>
        <v/>
      </c>
      <c r="O3632" s="36"/>
      <c r="P3632" s="39" t="str">
        <f t="shared" si="227"/>
        <v/>
      </c>
    </row>
    <row r="3633" spans="6:16" x14ac:dyDescent="0.25">
      <c r="F3633" s="36"/>
      <c r="G3633" s="39" t="str">
        <f t="shared" si="224"/>
        <v/>
      </c>
      <c r="I3633" s="36"/>
      <c r="J3633" s="39" t="str">
        <f t="shared" si="225"/>
        <v/>
      </c>
      <c r="L3633" s="36"/>
      <c r="M3633" s="39" t="str">
        <f t="shared" si="226"/>
        <v/>
      </c>
      <c r="O3633" s="36"/>
      <c r="P3633" s="39" t="str">
        <f t="shared" si="227"/>
        <v/>
      </c>
    </row>
    <row r="3634" spans="6:16" x14ac:dyDescent="0.25">
      <c r="F3634" s="36"/>
      <c r="G3634" s="39" t="str">
        <f t="shared" si="224"/>
        <v/>
      </c>
      <c r="I3634" s="36"/>
      <c r="J3634" s="39" t="str">
        <f t="shared" si="225"/>
        <v/>
      </c>
      <c r="L3634" s="36"/>
      <c r="M3634" s="39" t="str">
        <f t="shared" si="226"/>
        <v/>
      </c>
      <c r="O3634" s="36"/>
      <c r="P3634" s="39" t="str">
        <f t="shared" si="227"/>
        <v/>
      </c>
    </row>
    <row r="3635" spans="6:16" x14ac:dyDescent="0.25">
      <c r="F3635" s="36"/>
      <c r="G3635" s="39" t="str">
        <f t="shared" si="224"/>
        <v/>
      </c>
      <c r="I3635" s="36"/>
      <c r="J3635" s="39" t="str">
        <f t="shared" si="225"/>
        <v/>
      </c>
      <c r="L3635" s="36"/>
      <c r="M3635" s="39" t="str">
        <f t="shared" si="226"/>
        <v/>
      </c>
      <c r="O3635" s="36"/>
      <c r="P3635" s="39" t="str">
        <f t="shared" si="227"/>
        <v/>
      </c>
    </row>
    <row r="3636" spans="6:16" x14ac:dyDescent="0.25">
      <c r="F3636" s="36"/>
      <c r="G3636" s="39" t="str">
        <f t="shared" si="224"/>
        <v/>
      </c>
      <c r="I3636" s="36"/>
      <c r="J3636" s="39" t="str">
        <f t="shared" si="225"/>
        <v/>
      </c>
      <c r="L3636" s="36"/>
      <c r="M3636" s="39" t="str">
        <f t="shared" si="226"/>
        <v/>
      </c>
      <c r="O3636" s="36"/>
      <c r="P3636" s="39" t="str">
        <f t="shared" si="227"/>
        <v/>
      </c>
    </row>
    <row r="3637" spans="6:16" x14ac:dyDescent="0.25">
      <c r="F3637" s="36"/>
      <c r="G3637" s="39" t="str">
        <f t="shared" si="224"/>
        <v/>
      </c>
      <c r="I3637" s="36"/>
      <c r="J3637" s="39" t="str">
        <f t="shared" si="225"/>
        <v/>
      </c>
      <c r="L3637" s="36"/>
      <c r="M3637" s="39" t="str">
        <f t="shared" si="226"/>
        <v/>
      </c>
      <c r="O3637" s="36"/>
      <c r="P3637" s="39" t="str">
        <f t="shared" si="227"/>
        <v/>
      </c>
    </row>
    <row r="3638" spans="6:16" x14ac:dyDescent="0.25">
      <c r="F3638" s="36"/>
      <c r="G3638" s="39" t="str">
        <f t="shared" si="224"/>
        <v/>
      </c>
      <c r="I3638" s="36"/>
      <c r="J3638" s="39" t="str">
        <f t="shared" si="225"/>
        <v/>
      </c>
      <c r="L3638" s="36"/>
      <c r="M3638" s="39" t="str">
        <f t="shared" si="226"/>
        <v/>
      </c>
      <c r="O3638" s="36"/>
      <c r="P3638" s="39" t="str">
        <f t="shared" si="227"/>
        <v/>
      </c>
    </row>
    <row r="3639" spans="6:16" x14ac:dyDescent="0.25">
      <c r="F3639" s="36"/>
      <c r="G3639" s="39" t="str">
        <f t="shared" si="224"/>
        <v/>
      </c>
      <c r="I3639" s="36"/>
      <c r="J3639" s="39" t="str">
        <f t="shared" si="225"/>
        <v/>
      </c>
      <c r="L3639" s="36"/>
      <c r="M3639" s="39" t="str">
        <f t="shared" si="226"/>
        <v/>
      </c>
      <c r="O3639" s="36"/>
      <c r="P3639" s="39" t="str">
        <f t="shared" si="227"/>
        <v/>
      </c>
    </row>
    <row r="3640" spans="6:16" x14ac:dyDescent="0.25">
      <c r="F3640" s="36"/>
      <c r="G3640" s="39" t="str">
        <f t="shared" si="224"/>
        <v/>
      </c>
      <c r="I3640" s="36"/>
      <c r="J3640" s="39" t="str">
        <f t="shared" si="225"/>
        <v/>
      </c>
      <c r="L3640" s="36"/>
      <c r="M3640" s="39" t="str">
        <f t="shared" si="226"/>
        <v/>
      </c>
      <c r="O3640" s="36"/>
      <c r="P3640" s="39" t="str">
        <f t="shared" si="227"/>
        <v/>
      </c>
    </row>
    <row r="3641" spans="6:16" x14ac:dyDescent="0.25">
      <c r="F3641" s="36"/>
      <c r="G3641" s="39" t="str">
        <f t="shared" si="224"/>
        <v/>
      </c>
      <c r="I3641" s="36"/>
      <c r="J3641" s="39" t="str">
        <f t="shared" si="225"/>
        <v/>
      </c>
      <c r="L3641" s="36"/>
      <c r="M3641" s="39" t="str">
        <f t="shared" si="226"/>
        <v/>
      </c>
      <c r="O3641" s="36"/>
      <c r="P3641" s="39" t="str">
        <f t="shared" si="227"/>
        <v/>
      </c>
    </row>
    <row r="3642" spans="6:16" x14ac:dyDescent="0.25">
      <c r="F3642" s="36"/>
      <c r="G3642" s="39" t="str">
        <f t="shared" si="224"/>
        <v/>
      </c>
      <c r="I3642" s="36"/>
      <c r="J3642" s="39" t="str">
        <f t="shared" si="225"/>
        <v/>
      </c>
      <c r="L3642" s="36"/>
      <c r="M3642" s="39" t="str">
        <f t="shared" si="226"/>
        <v/>
      </c>
      <c r="O3642" s="36"/>
      <c r="P3642" s="39" t="str">
        <f t="shared" si="227"/>
        <v/>
      </c>
    </row>
    <row r="3643" spans="6:16" x14ac:dyDescent="0.25">
      <c r="F3643" s="36"/>
      <c r="G3643" s="39" t="str">
        <f t="shared" si="224"/>
        <v/>
      </c>
      <c r="I3643" s="36"/>
      <c r="J3643" s="39" t="str">
        <f t="shared" si="225"/>
        <v/>
      </c>
      <c r="L3643" s="36"/>
      <c r="M3643" s="39" t="str">
        <f t="shared" si="226"/>
        <v/>
      </c>
      <c r="O3643" s="36"/>
      <c r="P3643" s="39" t="str">
        <f t="shared" si="227"/>
        <v/>
      </c>
    </row>
    <row r="3644" spans="6:16" x14ac:dyDescent="0.25">
      <c r="F3644" s="36"/>
      <c r="G3644" s="39" t="str">
        <f t="shared" si="224"/>
        <v/>
      </c>
      <c r="I3644" s="36"/>
      <c r="J3644" s="39" t="str">
        <f t="shared" si="225"/>
        <v/>
      </c>
      <c r="L3644" s="36"/>
      <c r="M3644" s="39" t="str">
        <f t="shared" si="226"/>
        <v/>
      </c>
      <c r="O3644" s="36"/>
      <c r="P3644" s="39" t="str">
        <f t="shared" si="227"/>
        <v/>
      </c>
    </row>
    <row r="3645" spans="6:16" x14ac:dyDescent="0.25">
      <c r="F3645" s="36"/>
      <c r="G3645" s="39" t="str">
        <f t="shared" si="224"/>
        <v/>
      </c>
      <c r="I3645" s="36"/>
      <c r="J3645" s="39" t="str">
        <f t="shared" si="225"/>
        <v/>
      </c>
      <c r="L3645" s="36"/>
      <c r="M3645" s="39" t="str">
        <f t="shared" si="226"/>
        <v/>
      </c>
      <c r="O3645" s="36"/>
      <c r="P3645" s="39" t="str">
        <f t="shared" si="227"/>
        <v/>
      </c>
    </row>
    <row r="3646" spans="6:16" x14ac:dyDescent="0.25">
      <c r="F3646" s="36"/>
      <c r="G3646" s="39" t="str">
        <f t="shared" si="224"/>
        <v/>
      </c>
      <c r="I3646" s="36"/>
      <c r="J3646" s="39" t="str">
        <f t="shared" si="225"/>
        <v/>
      </c>
      <c r="L3646" s="36"/>
      <c r="M3646" s="39" t="str">
        <f t="shared" si="226"/>
        <v/>
      </c>
      <c r="O3646" s="36"/>
      <c r="P3646" s="39" t="str">
        <f t="shared" si="227"/>
        <v/>
      </c>
    </row>
    <row r="3647" spans="6:16" x14ac:dyDescent="0.25">
      <c r="F3647" s="36"/>
      <c r="G3647" s="39" t="str">
        <f t="shared" si="224"/>
        <v/>
      </c>
      <c r="I3647" s="36"/>
      <c r="J3647" s="39" t="str">
        <f t="shared" si="225"/>
        <v/>
      </c>
      <c r="L3647" s="36"/>
      <c r="M3647" s="39" t="str">
        <f t="shared" si="226"/>
        <v/>
      </c>
      <c r="O3647" s="36"/>
      <c r="P3647" s="39" t="str">
        <f t="shared" si="227"/>
        <v/>
      </c>
    </row>
    <row r="3648" spans="6:16" x14ac:dyDescent="0.25">
      <c r="F3648" s="36"/>
      <c r="G3648" s="39" t="str">
        <f t="shared" si="224"/>
        <v/>
      </c>
      <c r="I3648" s="36"/>
      <c r="J3648" s="39" t="str">
        <f t="shared" si="225"/>
        <v/>
      </c>
      <c r="L3648" s="36"/>
      <c r="M3648" s="39" t="str">
        <f t="shared" si="226"/>
        <v/>
      </c>
      <c r="O3648" s="36"/>
      <c r="P3648" s="39" t="str">
        <f t="shared" si="227"/>
        <v/>
      </c>
    </row>
    <row r="3649" spans="6:16" x14ac:dyDescent="0.25">
      <c r="F3649" s="36"/>
      <c r="G3649" s="39" t="str">
        <f t="shared" si="224"/>
        <v/>
      </c>
      <c r="I3649" s="36"/>
      <c r="J3649" s="39" t="str">
        <f t="shared" si="225"/>
        <v/>
      </c>
      <c r="L3649" s="36"/>
      <c r="M3649" s="39" t="str">
        <f t="shared" si="226"/>
        <v/>
      </c>
      <c r="O3649" s="36"/>
      <c r="P3649" s="39" t="str">
        <f t="shared" si="227"/>
        <v/>
      </c>
    </row>
    <row r="3650" spans="6:16" x14ac:dyDescent="0.25">
      <c r="F3650" s="36"/>
      <c r="G3650" s="39" t="str">
        <f t="shared" si="224"/>
        <v/>
      </c>
      <c r="I3650" s="36"/>
      <c r="J3650" s="39" t="str">
        <f t="shared" si="225"/>
        <v/>
      </c>
      <c r="L3650" s="36"/>
      <c r="M3650" s="39" t="str">
        <f t="shared" si="226"/>
        <v/>
      </c>
      <c r="O3650" s="36"/>
      <c r="P3650" s="39" t="str">
        <f t="shared" si="227"/>
        <v/>
      </c>
    </row>
    <row r="3651" spans="6:16" x14ac:dyDescent="0.25">
      <c r="F3651" s="36"/>
      <c r="G3651" s="39" t="str">
        <f t="shared" si="224"/>
        <v/>
      </c>
      <c r="I3651" s="36"/>
      <c r="J3651" s="39" t="str">
        <f t="shared" si="225"/>
        <v/>
      </c>
      <c r="L3651" s="36"/>
      <c r="M3651" s="39" t="str">
        <f t="shared" si="226"/>
        <v/>
      </c>
      <c r="O3651" s="36"/>
      <c r="P3651" s="39" t="str">
        <f t="shared" si="227"/>
        <v/>
      </c>
    </row>
    <row r="3652" spans="6:16" x14ac:dyDescent="0.25">
      <c r="F3652" s="36"/>
      <c r="G3652" s="39" t="str">
        <f t="shared" si="224"/>
        <v/>
      </c>
      <c r="I3652" s="36"/>
      <c r="J3652" s="39" t="str">
        <f t="shared" si="225"/>
        <v/>
      </c>
      <c r="L3652" s="36"/>
      <c r="M3652" s="39" t="str">
        <f t="shared" si="226"/>
        <v/>
      </c>
      <c r="O3652" s="36"/>
      <c r="P3652" s="39" t="str">
        <f t="shared" si="227"/>
        <v/>
      </c>
    </row>
    <row r="3653" spans="6:16" x14ac:dyDescent="0.25">
      <c r="F3653" s="36"/>
      <c r="G3653" s="39" t="str">
        <f t="shared" si="224"/>
        <v/>
      </c>
      <c r="I3653" s="36"/>
      <c r="J3653" s="39" t="str">
        <f t="shared" si="225"/>
        <v/>
      </c>
      <c r="L3653" s="36"/>
      <c r="M3653" s="39" t="str">
        <f t="shared" si="226"/>
        <v/>
      </c>
      <c r="O3653" s="36"/>
      <c r="P3653" s="39" t="str">
        <f t="shared" si="227"/>
        <v/>
      </c>
    </row>
    <row r="3654" spans="6:16" x14ac:dyDescent="0.25">
      <c r="F3654" s="36"/>
      <c r="G3654" s="39" t="str">
        <f t="shared" si="224"/>
        <v/>
      </c>
      <c r="I3654" s="36"/>
      <c r="J3654" s="39" t="str">
        <f t="shared" si="225"/>
        <v/>
      </c>
      <c r="L3654" s="36"/>
      <c r="M3654" s="39" t="str">
        <f t="shared" si="226"/>
        <v/>
      </c>
      <c r="O3654" s="36"/>
      <c r="P3654" s="39" t="str">
        <f t="shared" si="227"/>
        <v/>
      </c>
    </row>
    <row r="3655" spans="6:16" x14ac:dyDescent="0.25">
      <c r="F3655" s="36"/>
      <c r="G3655" s="39" t="str">
        <f t="shared" si="224"/>
        <v/>
      </c>
      <c r="I3655" s="36"/>
      <c r="J3655" s="39" t="str">
        <f t="shared" si="225"/>
        <v/>
      </c>
      <c r="L3655" s="36"/>
      <c r="M3655" s="39" t="str">
        <f t="shared" si="226"/>
        <v/>
      </c>
      <c r="O3655" s="36"/>
      <c r="P3655" s="39" t="str">
        <f t="shared" si="227"/>
        <v/>
      </c>
    </row>
    <row r="3656" spans="6:16" x14ac:dyDescent="0.25">
      <c r="F3656" s="36"/>
      <c r="G3656" s="39" t="str">
        <f t="shared" si="224"/>
        <v/>
      </c>
      <c r="I3656" s="36"/>
      <c r="J3656" s="39" t="str">
        <f t="shared" si="225"/>
        <v/>
      </c>
      <c r="L3656" s="36"/>
      <c r="M3656" s="39" t="str">
        <f t="shared" si="226"/>
        <v/>
      </c>
      <c r="O3656" s="36"/>
      <c r="P3656" s="39" t="str">
        <f t="shared" si="227"/>
        <v/>
      </c>
    </row>
    <row r="3657" spans="6:16" x14ac:dyDescent="0.25">
      <c r="F3657" s="36"/>
      <c r="G3657" s="39" t="str">
        <f t="shared" si="224"/>
        <v/>
      </c>
      <c r="I3657" s="36"/>
      <c r="J3657" s="39" t="str">
        <f t="shared" si="225"/>
        <v/>
      </c>
      <c r="L3657" s="36"/>
      <c r="M3657" s="39" t="str">
        <f t="shared" si="226"/>
        <v/>
      </c>
      <c r="O3657" s="36"/>
      <c r="P3657" s="39" t="str">
        <f t="shared" si="227"/>
        <v/>
      </c>
    </row>
    <row r="3658" spans="6:16" x14ac:dyDescent="0.25">
      <c r="F3658" s="36"/>
      <c r="G3658" s="39" t="str">
        <f t="shared" si="224"/>
        <v/>
      </c>
      <c r="I3658" s="36"/>
      <c r="J3658" s="39" t="str">
        <f t="shared" si="225"/>
        <v/>
      </c>
      <c r="L3658" s="36"/>
      <c r="M3658" s="39" t="str">
        <f t="shared" si="226"/>
        <v/>
      </c>
      <c r="O3658" s="36"/>
      <c r="P3658" s="39" t="str">
        <f t="shared" si="227"/>
        <v/>
      </c>
    </row>
    <row r="3659" spans="6:16" x14ac:dyDescent="0.25">
      <c r="F3659" s="36"/>
      <c r="G3659" s="39" t="str">
        <f t="shared" si="224"/>
        <v/>
      </c>
      <c r="I3659" s="36"/>
      <c r="J3659" s="39" t="str">
        <f t="shared" si="225"/>
        <v/>
      </c>
      <c r="L3659" s="36"/>
      <c r="M3659" s="39" t="str">
        <f t="shared" si="226"/>
        <v/>
      </c>
      <c r="O3659" s="36"/>
      <c r="P3659" s="39" t="str">
        <f t="shared" si="227"/>
        <v/>
      </c>
    </row>
    <row r="3660" spans="6:16" x14ac:dyDescent="0.25">
      <c r="F3660" s="36"/>
      <c r="G3660" s="39" t="str">
        <f t="shared" si="224"/>
        <v/>
      </c>
      <c r="I3660" s="36"/>
      <c r="J3660" s="39" t="str">
        <f t="shared" si="225"/>
        <v/>
      </c>
      <c r="L3660" s="36"/>
      <c r="M3660" s="39" t="str">
        <f t="shared" si="226"/>
        <v/>
      </c>
      <c r="O3660" s="36"/>
      <c r="P3660" s="39" t="str">
        <f t="shared" si="227"/>
        <v/>
      </c>
    </row>
    <row r="3661" spans="6:16" x14ac:dyDescent="0.25">
      <c r="F3661" s="36"/>
      <c r="G3661" s="39" t="str">
        <f t="shared" si="224"/>
        <v/>
      </c>
      <c r="I3661" s="36"/>
      <c r="J3661" s="39" t="str">
        <f t="shared" si="225"/>
        <v/>
      </c>
      <c r="L3661" s="36"/>
      <c r="M3661" s="39" t="str">
        <f t="shared" si="226"/>
        <v/>
      </c>
      <c r="O3661" s="36"/>
      <c r="P3661" s="39" t="str">
        <f t="shared" si="227"/>
        <v/>
      </c>
    </row>
    <row r="3662" spans="6:16" x14ac:dyDescent="0.25">
      <c r="F3662" s="36"/>
      <c r="G3662" s="39" t="str">
        <f t="shared" si="224"/>
        <v/>
      </c>
      <c r="I3662" s="36"/>
      <c r="J3662" s="39" t="str">
        <f t="shared" si="225"/>
        <v/>
      </c>
      <c r="L3662" s="36"/>
      <c r="M3662" s="39" t="str">
        <f t="shared" si="226"/>
        <v/>
      </c>
      <c r="O3662" s="36"/>
      <c r="P3662" s="39" t="str">
        <f t="shared" si="227"/>
        <v/>
      </c>
    </row>
    <row r="3663" spans="6:16" x14ac:dyDescent="0.25">
      <c r="F3663" s="36"/>
      <c r="G3663" s="39" t="str">
        <f t="shared" ref="G3663:G3726" si="228">IF(F3663="","",F3663*0.04)</f>
        <v/>
      </c>
      <c r="I3663" s="36"/>
      <c r="J3663" s="39" t="str">
        <f t="shared" ref="J3663:J3726" si="229">IF(I3663="","",I3663*0.04)</f>
        <v/>
      </c>
      <c r="L3663" s="36"/>
      <c r="M3663" s="39" t="str">
        <f t="shared" ref="M3663:M3726" si="230">IF(L3663="","",L3663*0.04)</f>
        <v/>
      </c>
      <c r="O3663" s="36"/>
      <c r="P3663" s="39" t="str">
        <f t="shared" ref="P3663:P3726" si="231">IF(O3663="","",O3663*0.04)</f>
        <v/>
      </c>
    </row>
    <row r="3664" spans="6:16" x14ac:dyDescent="0.25">
      <c r="F3664" s="36"/>
      <c r="G3664" s="39" t="str">
        <f t="shared" si="228"/>
        <v/>
      </c>
      <c r="I3664" s="36"/>
      <c r="J3664" s="39" t="str">
        <f t="shared" si="229"/>
        <v/>
      </c>
      <c r="L3664" s="36"/>
      <c r="M3664" s="39" t="str">
        <f t="shared" si="230"/>
        <v/>
      </c>
      <c r="O3664" s="36"/>
      <c r="P3664" s="39" t="str">
        <f t="shared" si="231"/>
        <v/>
      </c>
    </row>
    <row r="3665" spans="6:16" x14ac:dyDescent="0.25">
      <c r="F3665" s="36"/>
      <c r="G3665" s="39" t="str">
        <f t="shared" si="228"/>
        <v/>
      </c>
      <c r="I3665" s="36"/>
      <c r="J3665" s="39" t="str">
        <f t="shared" si="229"/>
        <v/>
      </c>
      <c r="L3665" s="36"/>
      <c r="M3665" s="39" t="str">
        <f t="shared" si="230"/>
        <v/>
      </c>
      <c r="O3665" s="36"/>
      <c r="P3665" s="39" t="str">
        <f t="shared" si="231"/>
        <v/>
      </c>
    </row>
    <row r="3666" spans="6:16" x14ac:dyDescent="0.25">
      <c r="F3666" s="36"/>
      <c r="G3666" s="39" t="str">
        <f t="shared" si="228"/>
        <v/>
      </c>
      <c r="I3666" s="36"/>
      <c r="J3666" s="39" t="str">
        <f t="shared" si="229"/>
        <v/>
      </c>
      <c r="L3666" s="36"/>
      <c r="M3666" s="39" t="str">
        <f t="shared" si="230"/>
        <v/>
      </c>
      <c r="O3666" s="36"/>
      <c r="P3666" s="39" t="str">
        <f t="shared" si="231"/>
        <v/>
      </c>
    </row>
    <row r="3667" spans="6:16" x14ac:dyDescent="0.25">
      <c r="F3667" s="36"/>
      <c r="G3667" s="39" t="str">
        <f t="shared" si="228"/>
        <v/>
      </c>
      <c r="I3667" s="36"/>
      <c r="J3667" s="39" t="str">
        <f t="shared" si="229"/>
        <v/>
      </c>
      <c r="L3667" s="36"/>
      <c r="M3667" s="39" t="str">
        <f t="shared" si="230"/>
        <v/>
      </c>
      <c r="O3667" s="36"/>
      <c r="P3667" s="39" t="str">
        <f t="shared" si="231"/>
        <v/>
      </c>
    </row>
    <row r="3668" spans="6:16" x14ac:dyDescent="0.25">
      <c r="F3668" s="36"/>
      <c r="G3668" s="39" t="str">
        <f t="shared" si="228"/>
        <v/>
      </c>
      <c r="I3668" s="36"/>
      <c r="J3668" s="39" t="str">
        <f t="shared" si="229"/>
        <v/>
      </c>
      <c r="L3668" s="36"/>
      <c r="M3668" s="39" t="str">
        <f t="shared" si="230"/>
        <v/>
      </c>
      <c r="O3668" s="36"/>
      <c r="P3668" s="39" t="str">
        <f t="shared" si="231"/>
        <v/>
      </c>
    </row>
    <row r="3669" spans="6:16" x14ac:dyDescent="0.25">
      <c r="F3669" s="36"/>
      <c r="G3669" s="39" t="str">
        <f t="shared" si="228"/>
        <v/>
      </c>
      <c r="I3669" s="36"/>
      <c r="J3669" s="39" t="str">
        <f t="shared" si="229"/>
        <v/>
      </c>
      <c r="L3669" s="36"/>
      <c r="M3669" s="39" t="str">
        <f t="shared" si="230"/>
        <v/>
      </c>
      <c r="O3669" s="36"/>
      <c r="P3669" s="39" t="str">
        <f t="shared" si="231"/>
        <v/>
      </c>
    </row>
    <row r="3670" spans="6:16" x14ac:dyDescent="0.25">
      <c r="F3670" s="36"/>
      <c r="G3670" s="39" t="str">
        <f t="shared" si="228"/>
        <v/>
      </c>
      <c r="I3670" s="36"/>
      <c r="J3670" s="39" t="str">
        <f t="shared" si="229"/>
        <v/>
      </c>
      <c r="L3670" s="36"/>
      <c r="M3670" s="39" t="str">
        <f t="shared" si="230"/>
        <v/>
      </c>
      <c r="O3670" s="36"/>
      <c r="P3670" s="39" t="str">
        <f t="shared" si="231"/>
        <v/>
      </c>
    </row>
    <row r="3671" spans="6:16" x14ac:dyDescent="0.25">
      <c r="F3671" s="36"/>
      <c r="G3671" s="39" t="str">
        <f t="shared" si="228"/>
        <v/>
      </c>
      <c r="I3671" s="36"/>
      <c r="J3671" s="39" t="str">
        <f t="shared" si="229"/>
        <v/>
      </c>
      <c r="L3671" s="36"/>
      <c r="M3671" s="39" t="str">
        <f t="shared" si="230"/>
        <v/>
      </c>
      <c r="O3671" s="36"/>
      <c r="P3671" s="39" t="str">
        <f t="shared" si="231"/>
        <v/>
      </c>
    </row>
    <row r="3672" spans="6:16" x14ac:dyDescent="0.25">
      <c r="F3672" s="36"/>
      <c r="G3672" s="39" t="str">
        <f t="shared" si="228"/>
        <v/>
      </c>
      <c r="I3672" s="36"/>
      <c r="J3672" s="39" t="str">
        <f t="shared" si="229"/>
        <v/>
      </c>
      <c r="L3672" s="36"/>
      <c r="M3672" s="39" t="str">
        <f t="shared" si="230"/>
        <v/>
      </c>
      <c r="O3672" s="36"/>
      <c r="P3672" s="39" t="str">
        <f t="shared" si="231"/>
        <v/>
      </c>
    </row>
    <row r="3673" spans="6:16" x14ac:dyDescent="0.25">
      <c r="F3673" s="36"/>
      <c r="G3673" s="39" t="str">
        <f t="shared" si="228"/>
        <v/>
      </c>
      <c r="I3673" s="36"/>
      <c r="J3673" s="39" t="str">
        <f t="shared" si="229"/>
        <v/>
      </c>
      <c r="L3673" s="36"/>
      <c r="M3673" s="39" t="str">
        <f t="shared" si="230"/>
        <v/>
      </c>
      <c r="O3673" s="36"/>
      <c r="P3673" s="39" t="str">
        <f t="shared" si="231"/>
        <v/>
      </c>
    </row>
    <row r="3674" spans="6:16" x14ac:dyDescent="0.25">
      <c r="F3674" s="36"/>
      <c r="G3674" s="39" t="str">
        <f t="shared" si="228"/>
        <v/>
      </c>
      <c r="I3674" s="36"/>
      <c r="J3674" s="39" t="str">
        <f t="shared" si="229"/>
        <v/>
      </c>
      <c r="L3674" s="36"/>
      <c r="M3674" s="39" t="str">
        <f t="shared" si="230"/>
        <v/>
      </c>
      <c r="O3674" s="36"/>
      <c r="P3674" s="39" t="str">
        <f t="shared" si="231"/>
        <v/>
      </c>
    </row>
    <row r="3675" spans="6:16" x14ac:dyDescent="0.25">
      <c r="F3675" s="36"/>
      <c r="G3675" s="39" t="str">
        <f t="shared" si="228"/>
        <v/>
      </c>
      <c r="I3675" s="36"/>
      <c r="J3675" s="39" t="str">
        <f t="shared" si="229"/>
        <v/>
      </c>
      <c r="L3675" s="36"/>
      <c r="M3675" s="39" t="str">
        <f t="shared" si="230"/>
        <v/>
      </c>
      <c r="O3675" s="36"/>
      <c r="P3675" s="39" t="str">
        <f t="shared" si="231"/>
        <v/>
      </c>
    </row>
    <row r="3676" spans="6:16" x14ac:dyDescent="0.25">
      <c r="F3676" s="36"/>
      <c r="G3676" s="39" t="str">
        <f t="shared" si="228"/>
        <v/>
      </c>
      <c r="I3676" s="36"/>
      <c r="J3676" s="39" t="str">
        <f t="shared" si="229"/>
        <v/>
      </c>
      <c r="L3676" s="36"/>
      <c r="M3676" s="39" t="str">
        <f t="shared" si="230"/>
        <v/>
      </c>
      <c r="O3676" s="36"/>
      <c r="P3676" s="39" t="str">
        <f t="shared" si="231"/>
        <v/>
      </c>
    </row>
    <row r="3677" spans="6:16" x14ac:dyDescent="0.25">
      <c r="F3677" s="36"/>
      <c r="G3677" s="39" t="str">
        <f t="shared" si="228"/>
        <v/>
      </c>
      <c r="I3677" s="36"/>
      <c r="J3677" s="39" t="str">
        <f t="shared" si="229"/>
        <v/>
      </c>
      <c r="L3677" s="36"/>
      <c r="M3677" s="39" t="str">
        <f t="shared" si="230"/>
        <v/>
      </c>
      <c r="O3677" s="36"/>
      <c r="P3677" s="39" t="str">
        <f t="shared" si="231"/>
        <v/>
      </c>
    </row>
    <row r="3678" spans="6:16" x14ac:dyDescent="0.25">
      <c r="F3678" s="36"/>
      <c r="G3678" s="39" t="str">
        <f t="shared" si="228"/>
        <v/>
      </c>
      <c r="I3678" s="36"/>
      <c r="J3678" s="39" t="str">
        <f t="shared" si="229"/>
        <v/>
      </c>
      <c r="L3678" s="36"/>
      <c r="M3678" s="39" t="str">
        <f t="shared" si="230"/>
        <v/>
      </c>
      <c r="O3678" s="36"/>
      <c r="P3678" s="39" t="str">
        <f t="shared" si="231"/>
        <v/>
      </c>
    </row>
    <row r="3679" spans="6:16" x14ac:dyDescent="0.25">
      <c r="F3679" s="36"/>
      <c r="G3679" s="39" t="str">
        <f t="shared" si="228"/>
        <v/>
      </c>
      <c r="I3679" s="36"/>
      <c r="J3679" s="39" t="str">
        <f t="shared" si="229"/>
        <v/>
      </c>
      <c r="L3679" s="36"/>
      <c r="M3679" s="39" t="str">
        <f t="shared" si="230"/>
        <v/>
      </c>
      <c r="O3679" s="36"/>
      <c r="P3679" s="39" t="str">
        <f t="shared" si="231"/>
        <v/>
      </c>
    </row>
    <row r="3680" spans="6:16" x14ac:dyDescent="0.25">
      <c r="F3680" s="36"/>
      <c r="G3680" s="39" t="str">
        <f t="shared" si="228"/>
        <v/>
      </c>
      <c r="I3680" s="36"/>
      <c r="J3680" s="39" t="str">
        <f t="shared" si="229"/>
        <v/>
      </c>
      <c r="L3680" s="36"/>
      <c r="M3680" s="39" t="str">
        <f t="shared" si="230"/>
        <v/>
      </c>
      <c r="O3680" s="36"/>
      <c r="P3680" s="39" t="str">
        <f t="shared" si="231"/>
        <v/>
      </c>
    </row>
    <row r="3681" spans="6:16" x14ac:dyDescent="0.25">
      <c r="F3681" s="36"/>
      <c r="G3681" s="39" t="str">
        <f t="shared" si="228"/>
        <v/>
      </c>
      <c r="I3681" s="36"/>
      <c r="J3681" s="39" t="str">
        <f t="shared" si="229"/>
        <v/>
      </c>
      <c r="L3681" s="36"/>
      <c r="M3681" s="39" t="str">
        <f t="shared" si="230"/>
        <v/>
      </c>
      <c r="O3681" s="36"/>
      <c r="P3681" s="39" t="str">
        <f t="shared" si="231"/>
        <v/>
      </c>
    </row>
    <row r="3682" spans="6:16" x14ac:dyDescent="0.25">
      <c r="F3682" s="36"/>
      <c r="G3682" s="39" t="str">
        <f t="shared" si="228"/>
        <v/>
      </c>
      <c r="I3682" s="36"/>
      <c r="J3682" s="39" t="str">
        <f t="shared" si="229"/>
        <v/>
      </c>
      <c r="L3682" s="36"/>
      <c r="M3682" s="39" t="str">
        <f t="shared" si="230"/>
        <v/>
      </c>
      <c r="O3682" s="36"/>
      <c r="P3682" s="39" t="str">
        <f t="shared" si="231"/>
        <v/>
      </c>
    </row>
    <row r="3683" spans="6:16" x14ac:dyDescent="0.25">
      <c r="F3683" s="36"/>
      <c r="G3683" s="39" t="str">
        <f t="shared" si="228"/>
        <v/>
      </c>
      <c r="I3683" s="36"/>
      <c r="J3683" s="39" t="str">
        <f t="shared" si="229"/>
        <v/>
      </c>
      <c r="L3683" s="36"/>
      <c r="M3683" s="39" t="str">
        <f t="shared" si="230"/>
        <v/>
      </c>
      <c r="O3683" s="36"/>
      <c r="P3683" s="39" t="str">
        <f t="shared" si="231"/>
        <v/>
      </c>
    </row>
    <row r="3684" spans="6:16" x14ac:dyDescent="0.25">
      <c r="F3684" s="36"/>
      <c r="G3684" s="39" t="str">
        <f t="shared" si="228"/>
        <v/>
      </c>
      <c r="I3684" s="36"/>
      <c r="J3684" s="39" t="str">
        <f t="shared" si="229"/>
        <v/>
      </c>
      <c r="L3684" s="36"/>
      <c r="M3684" s="39" t="str">
        <f t="shared" si="230"/>
        <v/>
      </c>
      <c r="O3684" s="36"/>
      <c r="P3684" s="39" t="str">
        <f t="shared" si="231"/>
        <v/>
      </c>
    </row>
    <row r="3685" spans="6:16" x14ac:dyDescent="0.25">
      <c r="F3685" s="36"/>
      <c r="G3685" s="39" t="str">
        <f t="shared" si="228"/>
        <v/>
      </c>
      <c r="I3685" s="36"/>
      <c r="J3685" s="39" t="str">
        <f t="shared" si="229"/>
        <v/>
      </c>
      <c r="L3685" s="36"/>
      <c r="M3685" s="39" t="str">
        <f t="shared" si="230"/>
        <v/>
      </c>
      <c r="O3685" s="36"/>
      <c r="P3685" s="39" t="str">
        <f t="shared" si="231"/>
        <v/>
      </c>
    </row>
    <row r="3686" spans="6:16" x14ac:dyDescent="0.25">
      <c r="F3686" s="36"/>
      <c r="G3686" s="39" t="str">
        <f t="shared" si="228"/>
        <v/>
      </c>
      <c r="I3686" s="36"/>
      <c r="J3686" s="39" t="str">
        <f t="shared" si="229"/>
        <v/>
      </c>
      <c r="L3686" s="36"/>
      <c r="M3686" s="39" t="str">
        <f t="shared" si="230"/>
        <v/>
      </c>
      <c r="O3686" s="36"/>
      <c r="P3686" s="39" t="str">
        <f t="shared" si="231"/>
        <v/>
      </c>
    </row>
    <row r="3687" spans="6:16" x14ac:dyDescent="0.25">
      <c r="F3687" s="36"/>
      <c r="G3687" s="39" t="str">
        <f t="shared" si="228"/>
        <v/>
      </c>
      <c r="I3687" s="36"/>
      <c r="J3687" s="39" t="str">
        <f t="shared" si="229"/>
        <v/>
      </c>
      <c r="L3687" s="36"/>
      <c r="M3687" s="39" t="str">
        <f t="shared" si="230"/>
        <v/>
      </c>
      <c r="O3687" s="36"/>
      <c r="P3687" s="39" t="str">
        <f t="shared" si="231"/>
        <v/>
      </c>
    </row>
    <row r="3688" spans="6:16" x14ac:dyDescent="0.25">
      <c r="F3688" s="36"/>
      <c r="G3688" s="39" t="str">
        <f t="shared" si="228"/>
        <v/>
      </c>
      <c r="I3688" s="36"/>
      <c r="J3688" s="39" t="str">
        <f t="shared" si="229"/>
        <v/>
      </c>
      <c r="L3688" s="36"/>
      <c r="M3688" s="39" t="str">
        <f t="shared" si="230"/>
        <v/>
      </c>
      <c r="O3688" s="36"/>
      <c r="P3688" s="39" t="str">
        <f t="shared" si="231"/>
        <v/>
      </c>
    </row>
    <row r="3689" spans="6:16" x14ac:dyDescent="0.25">
      <c r="F3689" s="36"/>
      <c r="G3689" s="39" t="str">
        <f t="shared" si="228"/>
        <v/>
      </c>
      <c r="I3689" s="36"/>
      <c r="J3689" s="39" t="str">
        <f t="shared" si="229"/>
        <v/>
      </c>
      <c r="L3689" s="36"/>
      <c r="M3689" s="39" t="str">
        <f t="shared" si="230"/>
        <v/>
      </c>
      <c r="O3689" s="36"/>
      <c r="P3689" s="39" t="str">
        <f t="shared" si="231"/>
        <v/>
      </c>
    </row>
    <row r="3690" spans="6:16" x14ac:dyDescent="0.25">
      <c r="F3690" s="36"/>
      <c r="G3690" s="39" t="str">
        <f t="shared" si="228"/>
        <v/>
      </c>
      <c r="I3690" s="36"/>
      <c r="J3690" s="39" t="str">
        <f t="shared" si="229"/>
        <v/>
      </c>
      <c r="L3690" s="36"/>
      <c r="M3690" s="39" t="str">
        <f t="shared" si="230"/>
        <v/>
      </c>
      <c r="O3690" s="36"/>
      <c r="P3690" s="39" t="str">
        <f t="shared" si="231"/>
        <v/>
      </c>
    </row>
    <row r="3691" spans="6:16" x14ac:dyDescent="0.25">
      <c r="F3691" s="36"/>
      <c r="G3691" s="39" t="str">
        <f t="shared" si="228"/>
        <v/>
      </c>
      <c r="I3691" s="36"/>
      <c r="J3691" s="39" t="str">
        <f t="shared" si="229"/>
        <v/>
      </c>
      <c r="L3691" s="36"/>
      <c r="M3691" s="39" t="str">
        <f t="shared" si="230"/>
        <v/>
      </c>
      <c r="O3691" s="36"/>
      <c r="P3691" s="39" t="str">
        <f t="shared" si="231"/>
        <v/>
      </c>
    </row>
    <row r="3692" spans="6:16" x14ac:dyDescent="0.25">
      <c r="F3692" s="36"/>
      <c r="G3692" s="39" t="str">
        <f t="shared" si="228"/>
        <v/>
      </c>
      <c r="I3692" s="36"/>
      <c r="J3692" s="39" t="str">
        <f t="shared" si="229"/>
        <v/>
      </c>
      <c r="L3692" s="36"/>
      <c r="M3692" s="39" t="str">
        <f t="shared" si="230"/>
        <v/>
      </c>
      <c r="O3692" s="36"/>
      <c r="P3692" s="39" t="str">
        <f t="shared" si="231"/>
        <v/>
      </c>
    </row>
    <row r="3693" spans="6:16" x14ac:dyDescent="0.25">
      <c r="F3693" s="36"/>
      <c r="G3693" s="39" t="str">
        <f t="shared" si="228"/>
        <v/>
      </c>
      <c r="I3693" s="36"/>
      <c r="J3693" s="39" t="str">
        <f t="shared" si="229"/>
        <v/>
      </c>
      <c r="L3693" s="36"/>
      <c r="M3693" s="39" t="str">
        <f t="shared" si="230"/>
        <v/>
      </c>
      <c r="O3693" s="36"/>
      <c r="P3693" s="39" t="str">
        <f t="shared" si="231"/>
        <v/>
      </c>
    </row>
    <row r="3694" spans="6:16" x14ac:dyDescent="0.25">
      <c r="F3694" s="36"/>
      <c r="G3694" s="39" t="str">
        <f t="shared" si="228"/>
        <v/>
      </c>
      <c r="I3694" s="36"/>
      <c r="J3694" s="39" t="str">
        <f t="shared" si="229"/>
        <v/>
      </c>
      <c r="L3694" s="36"/>
      <c r="M3694" s="39" t="str">
        <f t="shared" si="230"/>
        <v/>
      </c>
      <c r="O3694" s="36"/>
      <c r="P3694" s="39" t="str">
        <f t="shared" si="231"/>
        <v/>
      </c>
    </row>
    <row r="3695" spans="6:16" x14ac:dyDescent="0.25">
      <c r="F3695" s="36"/>
      <c r="G3695" s="39" t="str">
        <f t="shared" si="228"/>
        <v/>
      </c>
      <c r="I3695" s="36"/>
      <c r="J3695" s="39" t="str">
        <f t="shared" si="229"/>
        <v/>
      </c>
      <c r="L3695" s="36"/>
      <c r="M3695" s="39" t="str">
        <f t="shared" si="230"/>
        <v/>
      </c>
      <c r="O3695" s="36"/>
      <c r="P3695" s="39" t="str">
        <f t="shared" si="231"/>
        <v/>
      </c>
    </row>
    <row r="3696" spans="6:16" x14ac:dyDescent="0.25">
      <c r="F3696" s="36"/>
      <c r="G3696" s="39" t="str">
        <f t="shared" si="228"/>
        <v/>
      </c>
      <c r="I3696" s="36"/>
      <c r="J3696" s="39" t="str">
        <f t="shared" si="229"/>
        <v/>
      </c>
      <c r="L3696" s="36"/>
      <c r="M3696" s="39" t="str">
        <f t="shared" si="230"/>
        <v/>
      </c>
      <c r="O3696" s="36"/>
      <c r="P3696" s="39" t="str">
        <f t="shared" si="231"/>
        <v/>
      </c>
    </row>
    <row r="3697" spans="6:16" x14ac:dyDescent="0.25">
      <c r="F3697" s="36"/>
      <c r="G3697" s="39" t="str">
        <f t="shared" si="228"/>
        <v/>
      </c>
      <c r="I3697" s="36"/>
      <c r="J3697" s="39" t="str">
        <f t="shared" si="229"/>
        <v/>
      </c>
      <c r="L3697" s="36"/>
      <c r="M3697" s="39" t="str">
        <f t="shared" si="230"/>
        <v/>
      </c>
      <c r="O3697" s="36"/>
      <c r="P3697" s="39" t="str">
        <f t="shared" si="231"/>
        <v/>
      </c>
    </row>
    <row r="3698" spans="6:16" x14ac:dyDescent="0.25">
      <c r="F3698" s="36"/>
      <c r="G3698" s="39" t="str">
        <f t="shared" si="228"/>
        <v/>
      </c>
      <c r="I3698" s="36"/>
      <c r="J3698" s="39" t="str">
        <f t="shared" si="229"/>
        <v/>
      </c>
      <c r="L3698" s="36"/>
      <c r="M3698" s="39" t="str">
        <f t="shared" si="230"/>
        <v/>
      </c>
      <c r="O3698" s="36"/>
      <c r="P3698" s="39" t="str">
        <f t="shared" si="231"/>
        <v/>
      </c>
    </row>
    <row r="3699" spans="6:16" x14ac:dyDescent="0.25">
      <c r="F3699" s="36"/>
      <c r="G3699" s="39" t="str">
        <f t="shared" si="228"/>
        <v/>
      </c>
      <c r="I3699" s="36"/>
      <c r="J3699" s="39" t="str">
        <f t="shared" si="229"/>
        <v/>
      </c>
      <c r="L3699" s="36"/>
      <c r="M3699" s="39" t="str">
        <f t="shared" si="230"/>
        <v/>
      </c>
      <c r="O3699" s="36"/>
      <c r="P3699" s="39" t="str">
        <f t="shared" si="231"/>
        <v/>
      </c>
    </row>
    <row r="3700" spans="6:16" x14ac:dyDescent="0.25">
      <c r="F3700" s="36"/>
      <c r="G3700" s="39" t="str">
        <f t="shared" si="228"/>
        <v/>
      </c>
      <c r="I3700" s="36"/>
      <c r="J3700" s="39" t="str">
        <f t="shared" si="229"/>
        <v/>
      </c>
      <c r="L3700" s="36"/>
      <c r="M3700" s="39" t="str">
        <f t="shared" si="230"/>
        <v/>
      </c>
      <c r="O3700" s="36"/>
      <c r="P3700" s="39" t="str">
        <f t="shared" si="231"/>
        <v/>
      </c>
    </row>
    <row r="3701" spans="6:16" x14ac:dyDescent="0.25">
      <c r="F3701" s="36"/>
      <c r="G3701" s="39" t="str">
        <f t="shared" si="228"/>
        <v/>
      </c>
      <c r="I3701" s="36"/>
      <c r="J3701" s="39" t="str">
        <f t="shared" si="229"/>
        <v/>
      </c>
      <c r="L3701" s="36"/>
      <c r="M3701" s="39" t="str">
        <f t="shared" si="230"/>
        <v/>
      </c>
      <c r="O3701" s="36"/>
      <c r="P3701" s="39" t="str">
        <f t="shared" si="231"/>
        <v/>
      </c>
    </row>
    <row r="3702" spans="6:16" x14ac:dyDescent="0.25">
      <c r="F3702" s="36"/>
      <c r="G3702" s="39" t="str">
        <f t="shared" si="228"/>
        <v/>
      </c>
      <c r="I3702" s="36"/>
      <c r="J3702" s="39" t="str">
        <f t="shared" si="229"/>
        <v/>
      </c>
      <c r="L3702" s="36"/>
      <c r="M3702" s="39" t="str">
        <f t="shared" si="230"/>
        <v/>
      </c>
      <c r="O3702" s="36"/>
      <c r="P3702" s="39" t="str">
        <f t="shared" si="231"/>
        <v/>
      </c>
    </row>
    <row r="3703" spans="6:16" x14ac:dyDescent="0.25">
      <c r="F3703" s="36"/>
      <c r="G3703" s="39" t="str">
        <f t="shared" si="228"/>
        <v/>
      </c>
      <c r="I3703" s="36"/>
      <c r="J3703" s="39" t="str">
        <f t="shared" si="229"/>
        <v/>
      </c>
      <c r="L3703" s="36"/>
      <c r="M3703" s="39" t="str">
        <f t="shared" si="230"/>
        <v/>
      </c>
      <c r="O3703" s="36"/>
      <c r="P3703" s="39" t="str">
        <f t="shared" si="231"/>
        <v/>
      </c>
    </row>
    <row r="3704" spans="6:16" x14ac:dyDescent="0.25">
      <c r="F3704" s="36"/>
      <c r="G3704" s="39" t="str">
        <f t="shared" si="228"/>
        <v/>
      </c>
      <c r="I3704" s="36"/>
      <c r="J3704" s="39" t="str">
        <f t="shared" si="229"/>
        <v/>
      </c>
      <c r="L3704" s="36"/>
      <c r="M3704" s="39" t="str">
        <f t="shared" si="230"/>
        <v/>
      </c>
      <c r="O3704" s="36"/>
      <c r="P3704" s="39" t="str">
        <f t="shared" si="231"/>
        <v/>
      </c>
    </row>
    <row r="3705" spans="6:16" x14ac:dyDescent="0.25">
      <c r="F3705" s="36"/>
      <c r="G3705" s="39" t="str">
        <f t="shared" si="228"/>
        <v/>
      </c>
      <c r="I3705" s="36"/>
      <c r="J3705" s="39" t="str">
        <f t="shared" si="229"/>
        <v/>
      </c>
      <c r="L3705" s="36"/>
      <c r="M3705" s="39" t="str">
        <f t="shared" si="230"/>
        <v/>
      </c>
      <c r="O3705" s="36"/>
      <c r="P3705" s="39" t="str">
        <f t="shared" si="231"/>
        <v/>
      </c>
    </row>
    <row r="3706" spans="6:16" x14ac:dyDescent="0.25">
      <c r="F3706" s="36"/>
      <c r="G3706" s="39" t="str">
        <f t="shared" si="228"/>
        <v/>
      </c>
      <c r="I3706" s="36"/>
      <c r="J3706" s="39" t="str">
        <f t="shared" si="229"/>
        <v/>
      </c>
      <c r="L3706" s="36"/>
      <c r="M3706" s="39" t="str">
        <f t="shared" si="230"/>
        <v/>
      </c>
      <c r="O3706" s="36"/>
      <c r="P3706" s="39" t="str">
        <f t="shared" si="231"/>
        <v/>
      </c>
    </row>
    <row r="3707" spans="6:16" x14ac:dyDescent="0.25">
      <c r="F3707" s="36"/>
      <c r="G3707" s="39" t="str">
        <f t="shared" si="228"/>
        <v/>
      </c>
      <c r="I3707" s="36"/>
      <c r="J3707" s="39" t="str">
        <f t="shared" si="229"/>
        <v/>
      </c>
      <c r="L3707" s="36"/>
      <c r="M3707" s="39" t="str">
        <f t="shared" si="230"/>
        <v/>
      </c>
      <c r="O3707" s="36"/>
      <c r="P3707" s="39" t="str">
        <f t="shared" si="231"/>
        <v/>
      </c>
    </row>
    <row r="3708" spans="6:16" x14ac:dyDescent="0.25">
      <c r="F3708" s="36"/>
      <c r="G3708" s="39" t="str">
        <f t="shared" si="228"/>
        <v/>
      </c>
      <c r="I3708" s="36"/>
      <c r="J3708" s="39" t="str">
        <f t="shared" si="229"/>
        <v/>
      </c>
      <c r="L3708" s="36"/>
      <c r="M3708" s="39" t="str">
        <f t="shared" si="230"/>
        <v/>
      </c>
      <c r="O3708" s="36"/>
      <c r="P3708" s="39" t="str">
        <f t="shared" si="231"/>
        <v/>
      </c>
    </row>
    <row r="3709" spans="6:16" x14ac:dyDescent="0.25">
      <c r="F3709" s="36"/>
      <c r="G3709" s="39" t="str">
        <f t="shared" si="228"/>
        <v/>
      </c>
      <c r="I3709" s="36"/>
      <c r="J3709" s="39" t="str">
        <f t="shared" si="229"/>
        <v/>
      </c>
      <c r="L3709" s="36"/>
      <c r="M3709" s="39" t="str">
        <f t="shared" si="230"/>
        <v/>
      </c>
      <c r="O3709" s="36"/>
      <c r="P3709" s="39" t="str">
        <f t="shared" si="231"/>
        <v/>
      </c>
    </row>
    <row r="3710" spans="6:16" x14ac:dyDescent="0.25">
      <c r="F3710" s="36"/>
      <c r="G3710" s="39" t="str">
        <f t="shared" si="228"/>
        <v/>
      </c>
      <c r="I3710" s="36"/>
      <c r="J3710" s="39" t="str">
        <f t="shared" si="229"/>
        <v/>
      </c>
      <c r="L3710" s="36"/>
      <c r="M3710" s="39" t="str">
        <f t="shared" si="230"/>
        <v/>
      </c>
      <c r="O3710" s="36"/>
      <c r="P3710" s="39" t="str">
        <f t="shared" si="231"/>
        <v/>
      </c>
    </row>
    <row r="3711" spans="6:16" x14ac:dyDescent="0.25">
      <c r="F3711" s="36"/>
      <c r="G3711" s="39" t="str">
        <f t="shared" si="228"/>
        <v/>
      </c>
      <c r="I3711" s="36"/>
      <c r="J3711" s="39" t="str">
        <f t="shared" si="229"/>
        <v/>
      </c>
      <c r="L3711" s="36"/>
      <c r="M3711" s="39" t="str">
        <f t="shared" si="230"/>
        <v/>
      </c>
      <c r="O3711" s="36"/>
      <c r="P3711" s="39" t="str">
        <f t="shared" si="231"/>
        <v/>
      </c>
    </row>
    <row r="3712" spans="6:16" x14ac:dyDescent="0.25">
      <c r="F3712" s="36"/>
      <c r="G3712" s="39" t="str">
        <f t="shared" si="228"/>
        <v/>
      </c>
      <c r="I3712" s="36"/>
      <c r="J3712" s="39" t="str">
        <f t="shared" si="229"/>
        <v/>
      </c>
      <c r="L3712" s="36"/>
      <c r="M3712" s="39" t="str">
        <f t="shared" si="230"/>
        <v/>
      </c>
      <c r="O3712" s="36"/>
      <c r="P3712" s="39" t="str">
        <f t="shared" si="231"/>
        <v/>
      </c>
    </row>
    <row r="3713" spans="6:16" x14ac:dyDescent="0.25">
      <c r="F3713" s="36"/>
      <c r="G3713" s="39" t="str">
        <f t="shared" si="228"/>
        <v/>
      </c>
      <c r="I3713" s="36"/>
      <c r="J3713" s="39" t="str">
        <f t="shared" si="229"/>
        <v/>
      </c>
      <c r="L3713" s="36"/>
      <c r="M3713" s="39" t="str">
        <f t="shared" si="230"/>
        <v/>
      </c>
      <c r="O3713" s="36"/>
      <c r="P3713" s="39" t="str">
        <f t="shared" si="231"/>
        <v/>
      </c>
    </row>
    <row r="3714" spans="6:16" x14ac:dyDescent="0.25">
      <c r="F3714" s="36"/>
      <c r="G3714" s="39" t="str">
        <f t="shared" si="228"/>
        <v/>
      </c>
      <c r="I3714" s="36"/>
      <c r="J3714" s="39" t="str">
        <f t="shared" si="229"/>
        <v/>
      </c>
      <c r="L3714" s="36"/>
      <c r="M3714" s="39" t="str">
        <f t="shared" si="230"/>
        <v/>
      </c>
      <c r="O3714" s="36"/>
      <c r="P3714" s="39" t="str">
        <f t="shared" si="231"/>
        <v/>
      </c>
    </row>
    <row r="3715" spans="6:16" x14ac:dyDescent="0.25">
      <c r="F3715" s="36"/>
      <c r="G3715" s="39" t="str">
        <f t="shared" si="228"/>
        <v/>
      </c>
      <c r="I3715" s="36"/>
      <c r="J3715" s="39" t="str">
        <f t="shared" si="229"/>
        <v/>
      </c>
      <c r="L3715" s="36"/>
      <c r="M3715" s="39" t="str">
        <f t="shared" si="230"/>
        <v/>
      </c>
      <c r="O3715" s="36"/>
      <c r="P3715" s="39" t="str">
        <f t="shared" si="231"/>
        <v/>
      </c>
    </row>
    <row r="3716" spans="6:16" x14ac:dyDescent="0.25">
      <c r="F3716" s="36"/>
      <c r="G3716" s="39" t="str">
        <f t="shared" si="228"/>
        <v/>
      </c>
      <c r="I3716" s="36"/>
      <c r="J3716" s="39" t="str">
        <f t="shared" si="229"/>
        <v/>
      </c>
      <c r="L3716" s="36"/>
      <c r="M3716" s="39" t="str">
        <f t="shared" si="230"/>
        <v/>
      </c>
      <c r="O3716" s="36"/>
      <c r="P3716" s="39" t="str">
        <f t="shared" si="231"/>
        <v/>
      </c>
    </row>
    <row r="3717" spans="6:16" x14ac:dyDescent="0.25">
      <c r="F3717" s="36"/>
      <c r="G3717" s="39" t="str">
        <f t="shared" si="228"/>
        <v/>
      </c>
      <c r="I3717" s="36"/>
      <c r="J3717" s="39" t="str">
        <f t="shared" si="229"/>
        <v/>
      </c>
      <c r="L3717" s="36"/>
      <c r="M3717" s="39" t="str">
        <f t="shared" si="230"/>
        <v/>
      </c>
      <c r="O3717" s="36"/>
      <c r="P3717" s="39" t="str">
        <f t="shared" si="231"/>
        <v/>
      </c>
    </row>
    <row r="3718" spans="6:16" x14ac:dyDescent="0.25">
      <c r="F3718" s="36"/>
      <c r="G3718" s="39" t="str">
        <f t="shared" si="228"/>
        <v/>
      </c>
      <c r="I3718" s="36"/>
      <c r="J3718" s="39" t="str">
        <f t="shared" si="229"/>
        <v/>
      </c>
      <c r="L3718" s="36"/>
      <c r="M3718" s="39" t="str">
        <f t="shared" si="230"/>
        <v/>
      </c>
      <c r="O3718" s="36"/>
      <c r="P3718" s="39" t="str">
        <f t="shared" si="231"/>
        <v/>
      </c>
    </row>
    <row r="3719" spans="6:16" x14ac:dyDescent="0.25">
      <c r="F3719" s="36"/>
      <c r="G3719" s="39" t="str">
        <f t="shared" si="228"/>
        <v/>
      </c>
      <c r="I3719" s="36"/>
      <c r="J3719" s="39" t="str">
        <f t="shared" si="229"/>
        <v/>
      </c>
      <c r="L3719" s="36"/>
      <c r="M3719" s="39" t="str">
        <f t="shared" si="230"/>
        <v/>
      </c>
      <c r="O3719" s="36"/>
      <c r="P3719" s="39" t="str">
        <f t="shared" si="231"/>
        <v/>
      </c>
    </row>
    <row r="3720" spans="6:16" x14ac:dyDescent="0.25">
      <c r="F3720" s="36"/>
      <c r="G3720" s="39" t="str">
        <f t="shared" si="228"/>
        <v/>
      </c>
      <c r="I3720" s="36"/>
      <c r="J3720" s="39" t="str">
        <f t="shared" si="229"/>
        <v/>
      </c>
      <c r="L3720" s="36"/>
      <c r="M3720" s="39" t="str">
        <f t="shared" si="230"/>
        <v/>
      </c>
      <c r="O3720" s="36"/>
      <c r="P3720" s="39" t="str">
        <f t="shared" si="231"/>
        <v/>
      </c>
    </row>
    <row r="3721" spans="6:16" x14ac:dyDescent="0.25">
      <c r="F3721" s="36"/>
      <c r="G3721" s="39" t="str">
        <f t="shared" si="228"/>
        <v/>
      </c>
      <c r="I3721" s="36"/>
      <c r="J3721" s="39" t="str">
        <f t="shared" si="229"/>
        <v/>
      </c>
      <c r="L3721" s="36"/>
      <c r="M3721" s="39" t="str">
        <f t="shared" si="230"/>
        <v/>
      </c>
      <c r="O3721" s="36"/>
      <c r="P3721" s="39" t="str">
        <f t="shared" si="231"/>
        <v/>
      </c>
    </row>
    <row r="3722" spans="6:16" x14ac:dyDescent="0.25">
      <c r="F3722" s="36"/>
      <c r="G3722" s="39" t="str">
        <f t="shared" si="228"/>
        <v/>
      </c>
      <c r="I3722" s="36"/>
      <c r="J3722" s="39" t="str">
        <f t="shared" si="229"/>
        <v/>
      </c>
      <c r="L3722" s="36"/>
      <c r="M3722" s="39" t="str">
        <f t="shared" si="230"/>
        <v/>
      </c>
      <c r="O3722" s="36"/>
      <c r="P3722" s="39" t="str">
        <f t="shared" si="231"/>
        <v/>
      </c>
    </row>
    <row r="3723" spans="6:16" x14ac:dyDescent="0.25">
      <c r="F3723" s="36"/>
      <c r="G3723" s="39" t="str">
        <f t="shared" si="228"/>
        <v/>
      </c>
      <c r="I3723" s="36"/>
      <c r="J3723" s="39" t="str">
        <f t="shared" si="229"/>
        <v/>
      </c>
      <c r="L3723" s="36"/>
      <c r="M3723" s="39" t="str">
        <f t="shared" si="230"/>
        <v/>
      </c>
      <c r="O3723" s="36"/>
      <c r="P3723" s="39" t="str">
        <f t="shared" si="231"/>
        <v/>
      </c>
    </row>
    <row r="3724" spans="6:16" x14ac:dyDescent="0.25">
      <c r="F3724" s="36"/>
      <c r="G3724" s="39" t="str">
        <f t="shared" si="228"/>
        <v/>
      </c>
      <c r="I3724" s="36"/>
      <c r="J3724" s="39" t="str">
        <f t="shared" si="229"/>
        <v/>
      </c>
      <c r="L3724" s="36"/>
      <c r="M3724" s="39" t="str">
        <f t="shared" si="230"/>
        <v/>
      </c>
      <c r="O3724" s="36"/>
      <c r="P3724" s="39" t="str">
        <f t="shared" si="231"/>
        <v/>
      </c>
    </row>
    <row r="3725" spans="6:16" x14ac:dyDescent="0.25">
      <c r="F3725" s="36"/>
      <c r="G3725" s="39" t="str">
        <f t="shared" si="228"/>
        <v/>
      </c>
      <c r="I3725" s="36"/>
      <c r="J3725" s="39" t="str">
        <f t="shared" si="229"/>
        <v/>
      </c>
      <c r="L3725" s="36"/>
      <c r="M3725" s="39" t="str">
        <f t="shared" si="230"/>
        <v/>
      </c>
      <c r="O3725" s="36"/>
      <c r="P3725" s="39" t="str">
        <f t="shared" si="231"/>
        <v/>
      </c>
    </row>
    <row r="3726" spans="6:16" x14ac:dyDescent="0.25">
      <c r="F3726" s="36"/>
      <c r="G3726" s="39" t="str">
        <f t="shared" si="228"/>
        <v/>
      </c>
      <c r="I3726" s="36"/>
      <c r="J3726" s="39" t="str">
        <f t="shared" si="229"/>
        <v/>
      </c>
      <c r="L3726" s="36"/>
      <c r="M3726" s="39" t="str">
        <f t="shared" si="230"/>
        <v/>
      </c>
      <c r="O3726" s="36"/>
      <c r="P3726" s="39" t="str">
        <f t="shared" si="231"/>
        <v/>
      </c>
    </row>
    <row r="3727" spans="6:16" x14ac:dyDescent="0.25">
      <c r="F3727" s="36"/>
      <c r="G3727" s="39" t="str">
        <f t="shared" ref="G3727:G3790" si="232">IF(F3727="","",F3727*0.04)</f>
        <v/>
      </c>
      <c r="I3727" s="36"/>
      <c r="J3727" s="39" t="str">
        <f t="shared" ref="J3727:J3790" si="233">IF(I3727="","",I3727*0.04)</f>
        <v/>
      </c>
      <c r="L3727" s="36"/>
      <c r="M3727" s="39" t="str">
        <f t="shared" ref="M3727:M3790" si="234">IF(L3727="","",L3727*0.04)</f>
        <v/>
      </c>
      <c r="O3727" s="36"/>
      <c r="P3727" s="39" t="str">
        <f t="shared" ref="P3727:P3790" si="235">IF(O3727="","",O3727*0.04)</f>
        <v/>
      </c>
    </row>
    <row r="3728" spans="6:16" x14ac:dyDescent="0.25">
      <c r="F3728" s="36"/>
      <c r="G3728" s="39" t="str">
        <f t="shared" si="232"/>
        <v/>
      </c>
      <c r="I3728" s="36"/>
      <c r="J3728" s="39" t="str">
        <f t="shared" si="233"/>
        <v/>
      </c>
      <c r="L3728" s="36"/>
      <c r="M3728" s="39" t="str">
        <f t="shared" si="234"/>
        <v/>
      </c>
      <c r="O3728" s="36"/>
      <c r="P3728" s="39" t="str">
        <f t="shared" si="235"/>
        <v/>
      </c>
    </row>
    <row r="3729" spans="6:16" x14ac:dyDescent="0.25">
      <c r="F3729" s="36"/>
      <c r="G3729" s="39" t="str">
        <f t="shared" si="232"/>
        <v/>
      </c>
      <c r="I3729" s="36"/>
      <c r="J3729" s="39" t="str">
        <f t="shared" si="233"/>
        <v/>
      </c>
      <c r="L3729" s="36"/>
      <c r="M3729" s="39" t="str">
        <f t="shared" si="234"/>
        <v/>
      </c>
      <c r="O3729" s="36"/>
      <c r="P3729" s="39" t="str">
        <f t="shared" si="235"/>
        <v/>
      </c>
    </row>
    <row r="3730" spans="6:16" x14ac:dyDescent="0.25">
      <c r="F3730" s="36"/>
      <c r="G3730" s="39" t="str">
        <f t="shared" si="232"/>
        <v/>
      </c>
      <c r="I3730" s="36"/>
      <c r="J3730" s="39" t="str">
        <f t="shared" si="233"/>
        <v/>
      </c>
      <c r="L3730" s="36"/>
      <c r="M3730" s="39" t="str">
        <f t="shared" si="234"/>
        <v/>
      </c>
      <c r="O3730" s="36"/>
      <c r="P3730" s="39" t="str">
        <f t="shared" si="235"/>
        <v/>
      </c>
    </row>
    <row r="3731" spans="6:16" x14ac:dyDescent="0.25">
      <c r="F3731" s="36"/>
      <c r="G3731" s="39" t="str">
        <f t="shared" si="232"/>
        <v/>
      </c>
      <c r="I3731" s="36"/>
      <c r="J3731" s="39" t="str">
        <f t="shared" si="233"/>
        <v/>
      </c>
      <c r="L3731" s="36"/>
      <c r="M3731" s="39" t="str">
        <f t="shared" si="234"/>
        <v/>
      </c>
      <c r="O3731" s="36"/>
      <c r="P3731" s="39" t="str">
        <f t="shared" si="235"/>
        <v/>
      </c>
    </row>
    <row r="3732" spans="6:16" x14ac:dyDescent="0.25">
      <c r="F3732" s="36"/>
      <c r="G3732" s="39" t="str">
        <f t="shared" si="232"/>
        <v/>
      </c>
      <c r="I3732" s="36"/>
      <c r="J3732" s="39" t="str">
        <f t="shared" si="233"/>
        <v/>
      </c>
      <c r="L3732" s="36"/>
      <c r="M3732" s="39" t="str">
        <f t="shared" si="234"/>
        <v/>
      </c>
      <c r="O3732" s="36"/>
      <c r="P3732" s="39" t="str">
        <f t="shared" si="235"/>
        <v/>
      </c>
    </row>
    <row r="3733" spans="6:16" x14ac:dyDescent="0.25">
      <c r="F3733" s="36"/>
      <c r="G3733" s="39" t="str">
        <f t="shared" si="232"/>
        <v/>
      </c>
      <c r="I3733" s="36"/>
      <c r="J3733" s="39" t="str">
        <f t="shared" si="233"/>
        <v/>
      </c>
      <c r="L3733" s="36"/>
      <c r="M3733" s="39" t="str">
        <f t="shared" si="234"/>
        <v/>
      </c>
      <c r="O3733" s="36"/>
      <c r="P3733" s="39" t="str">
        <f t="shared" si="235"/>
        <v/>
      </c>
    </row>
    <row r="3734" spans="6:16" x14ac:dyDescent="0.25">
      <c r="F3734" s="36"/>
      <c r="G3734" s="39" t="str">
        <f t="shared" si="232"/>
        <v/>
      </c>
      <c r="I3734" s="36"/>
      <c r="J3734" s="39" t="str">
        <f t="shared" si="233"/>
        <v/>
      </c>
      <c r="L3734" s="36"/>
      <c r="M3734" s="39" t="str">
        <f t="shared" si="234"/>
        <v/>
      </c>
      <c r="O3734" s="36"/>
      <c r="P3734" s="39" t="str">
        <f t="shared" si="235"/>
        <v/>
      </c>
    </row>
    <row r="3735" spans="6:16" x14ac:dyDescent="0.25">
      <c r="F3735" s="36"/>
      <c r="G3735" s="39" t="str">
        <f t="shared" si="232"/>
        <v/>
      </c>
      <c r="I3735" s="36"/>
      <c r="J3735" s="39" t="str">
        <f t="shared" si="233"/>
        <v/>
      </c>
      <c r="L3735" s="36"/>
      <c r="M3735" s="39" t="str">
        <f t="shared" si="234"/>
        <v/>
      </c>
      <c r="O3735" s="36"/>
      <c r="P3735" s="39" t="str">
        <f t="shared" si="235"/>
        <v/>
      </c>
    </row>
    <row r="3736" spans="6:16" x14ac:dyDescent="0.25">
      <c r="F3736" s="36"/>
      <c r="G3736" s="39" t="str">
        <f t="shared" si="232"/>
        <v/>
      </c>
      <c r="I3736" s="36"/>
      <c r="J3736" s="39" t="str">
        <f t="shared" si="233"/>
        <v/>
      </c>
      <c r="L3736" s="36"/>
      <c r="M3736" s="39" t="str">
        <f t="shared" si="234"/>
        <v/>
      </c>
      <c r="O3736" s="36"/>
      <c r="P3736" s="39" t="str">
        <f t="shared" si="235"/>
        <v/>
      </c>
    </row>
    <row r="3737" spans="6:16" x14ac:dyDescent="0.25">
      <c r="F3737" s="36"/>
      <c r="G3737" s="39" t="str">
        <f t="shared" si="232"/>
        <v/>
      </c>
      <c r="I3737" s="36"/>
      <c r="J3737" s="39" t="str">
        <f t="shared" si="233"/>
        <v/>
      </c>
      <c r="L3737" s="36"/>
      <c r="M3737" s="39" t="str">
        <f t="shared" si="234"/>
        <v/>
      </c>
      <c r="O3737" s="36"/>
      <c r="P3737" s="39" t="str">
        <f t="shared" si="235"/>
        <v/>
      </c>
    </row>
    <row r="3738" spans="6:16" x14ac:dyDescent="0.25">
      <c r="F3738" s="36"/>
      <c r="G3738" s="39" t="str">
        <f t="shared" si="232"/>
        <v/>
      </c>
      <c r="I3738" s="36"/>
      <c r="J3738" s="39" t="str">
        <f t="shared" si="233"/>
        <v/>
      </c>
      <c r="L3738" s="36"/>
      <c r="M3738" s="39" t="str">
        <f t="shared" si="234"/>
        <v/>
      </c>
      <c r="O3738" s="36"/>
      <c r="P3738" s="39" t="str">
        <f t="shared" si="235"/>
        <v/>
      </c>
    </row>
    <row r="3739" spans="6:16" x14ac:dyDescent="0.25">
      <c r="F3739" s="36"/>
      <c r="G3739" s="39" t="str">
        <f t="shared" si="232"/>
        <v/>
      </c>
      <c r="I3739" s="36"/>
      <c r="J3739" s="39" t="str">
        <f t="shared" si="233"/>
        <v/>
      </c>
      <c r="L3739" s="36"/>
      <c r="M3739" s="39" t="str">
        <f t="shared" si="234"/>
        <v/>
      </c>
      <c r="O3739" s="36"/>
      <c r="P3739" s="39" t="str">
        <f t="shared" si="235"/>
        <v/>
      </c>
    </row>
    <row r="3740" spans="6:16" x14ac:dyDescent="0.25">
      <c r="F3740" s="36"/>
      <c r="G3740" s="39" t="str">
        <f t="shared" si="232"/>
        <v/>
      </c>
      <c r="I3740" s="36"/>
      <c r="J3740" s="39" t="str">
        <f t="shared" si="233"/>
        <v/>
      </c>
      <c r="L3740" s="36"/>
      <c r="M3740" s="39" t="str">
        <f t="shared" si="234"/>
        <v/>
      </c>
      <c r="O3740" s="36"/>
      <c r="P3740" s="39" t="str">
        <f t="shared" si="235"/>
        <v/>
      </c>
    </row>
    <row r="3741" spans="6:16" x14ac:dyDescent="0.25">
      <c r="F3741" s="36"/>
      <c r="G3741" s="39" t="str">
        <f t="shared" si="232"/>
        <v/>
      </c>
      <c r="I3741" s="36"/>
      <c r="J3741" s="39" t="str">
        <f t="shared" si="233"/>
        <v/>
      </c>
      <c r="L3741" s="36"/>
      <c r="M3741" s="39" t="str">
        <f t="shared" si="234"/>
        <v/>
      </c>
      <c r="O3741" s="36"/>
      <c r="P3741" s="39" t="str">
        <f t="shared" si="235"/>
        <v/>
      </c>
    </row>
    <row r="3742" spans="6:16" x14ac:dyDescent="0.25">
      <c r="F3742" s="36"/>
      <c r="G3742" s="39" t="str">
        <f t="shared" si="232"/>
        <v/>
      </c>
      <c r="I3742" s="36"/>
      <c r="J3742" s="39" t="str">
        <f t="shared" si="233"/>
        <v/>
      </c>
      <c r="L3742" s="36"/>
      <c r="M3742" s="39" t="str">
        <f t="shared" si="234"/>
        <v/>
      </c>
      <c r="O3742" s="36"/>
      <c r="P3742" s="39" t="str">
        <f t="shared" si="235"/>
        <v/>
      </c>
    </row>
    <row r="3743" spans="6:16" x14ac:dyDescent="0.25">
      <c r="F3743" s="36"/>
      <c r="G3743" s="39" t="str">
        <f t="shared" si="232"/>
        <v/>
      </c>
      <c r="I3743" s="36"/>
      <c r="J3743" s="39" t="str">
        <f t="shared" si="233"/>
        <v/>
      </c>
      <c r="L3743" s="36"/>
      <c r="M3743" s="39" t="str">
        <f t="shared" si="234"/>
        <v/>
      </c>
      <c r="O3743" s="36"/>
      <c r="P3743" s="39" t="str">
        <f t="shared" si="235"/>
        <v/>
      </c>
    </row>
    <row r="3744" spans="6:16" x14ac:dyDescent="0.25">
      <c r="F3744" s="36"/>
      <c r="G3744" s="39" t="str">
        <f t="shared" si="232"/>
        <v/>
      </c>
      <c r="I3744" s="36"/>
      <c r="J3744" s="39" t="str">
        <f t="shared" si="233"/>
        <v/>
      </c>
      <c r="L3744" s="36"/>
      <c r="M3744" s="39" t="str">
        <f t="shared" si="234"/>
        <v/>
      </c>
      <c r="O3744" s="36"/>
      <c r="P3744" s="39" t="str">
        <f t="shared" si="235"/>
        <v/>
      </c>
    </row>
    <row r="3745" spans="6:16" x14ac:dyDescent="0.25">
      <c r="F3745" s="36"/>
      <c r="G3745" s="39" t="str">
        <f t="shared" si="232"/>
        <v/>
      </c>
      <c r="I3745" s="36"/>
      <c r="J3745" s="39" t="str">
        <f t="shared" si="233"/>
        <v/>
      </c>
      <c r="L3745" s="36"/>
      <c r="M3745" s="39" t="str">
        <f t="shared" si="234"/>
        <v/>
      </c>
      <c r="O3745" s="36"/>
      <c r="P3745" s="39" t="str">
        <f t="shared" si="235"/>
        <v/>
      </c>
    </row>
    <row r="3746" spans="6:16" x14ac:dyDescent="0.25">
      <c r="F3746" s="36"/>
      <c r="G3746" s="39" t="str">
        <f t="shared" si="232"/>
        <v/>
      </c>
      <c r="I3746" s="36"/>
      <c r="J3746" s="39" t="str">
        <f t="shared" si="233"/>
        <v/>
      </c>
      <c r="L3746" s="36"/>
      <c r="M3746" s="39" t="str">
        <f t="shared" si="234"/>
        <v/>
      </c>
      <c r="O3746" s="36"/>
      <c r="P3746" s="39" t="str">
        <f t="shared" si="235"/>
        <v/>
      </c>
    </row>
    <row r="3747" spans="6:16" x14ac:dyDescent="0.25">
      <c r="F3747" s="36"/>
      <c r="G3747" s="39" t="str">
        <f t="shared" si="232"/>
        <v/>
      </c>
      <c r="I3747" s="36"/>
      <c r="J3747" s="39" t="str">
        <f t="shared" si="233"/>
        <v/>
      </c>
      <c r="L3747" s="36"/>
      <c r="M3747" s="39" t="str">
        <f t="shared" si="234"/>
        <v/>
      </c>
      <c r="O3747" s="36"/>
      <c r="P3747" s="39" t="str">
        <f t="shared" si="235"/>
        <v/>
      </c>
    </row>
    <row r="3748" spans="6:16" x14ac:dyDescent="0.25">
      <c r="F3748" s="36"/>
      <c r="G3748" s="39" t="str">
        <f t="shared" si="232"/>
        <v/>
      </c>
      <c r="I3748" s="36"/>
      <c r="J3748" s="39" t="str">
        <f t="shared" si="233"/>
        <v/>
      </c>
      <c r="L3748" s="36"/>
      <c r="M3748" s="39" t="str">
        <f t="shared" si="234"/>
        <v/>
      </c>
      <c r="O3748" s="36"/>
      <c r="P3748" s="39" t="str">
        <f t="shared" si="235"/>
        <v/>
      </c>
    </row>
    <row r="3749" spans="6:16" x14ac:dyDescent="0.25">
      <c r="F3749" s="36"/>
      <c r="G3749" s="39" t="str">
        <f t="shared" si="232"/>
        <v/>
      </c>
      <c r="I3749" s="36"/>
      <c r="J3749" s="39" t="str">
        <f t="shared" si="233"/>
        <v/>
      </c>
      <c r="L3749" s="36"/>
      <c r="M3749" s="39" t="str">
        <f t="shared" si="234"/>
        <v/>
      </c>
      <c r="O3749" s="36"/>
      <c r="P3749" s="39" t="str">
        <f t="shared" si="235"/>
        <v/>
      </c>
    </row>
    <row r="3750" spans="6:16" x14ac:dyDescent="0.25">
      <c r="F3750" s="36"/>
      <c r="G3750" s="39" t="str">
        <f t="shared" si="232"/>
        <v/>
      </c>
      <c r="I3750" s="36"/>
      <c r="J3750" s="39" t="str">
        <f t="shared" si="233"/>
        <v/>
      </c>
      <c r="L3750" s="36"/>
      <c r="M3750" s="39" t="str">
        <f t="shared" si="234"/>
        <v/>
      </c>
      <c r="O3750" s="36"/>
      <c r="P3750" s="39" t="str">
        <f t="shared" si="235"/>
        <v/>
      </c>
    </row>
    <row r="3751" spans="6:16" x14ac:dyDescent="0.25">
      <c r="F3751" s="36"/>
      <c r="G3751" s="39" t="str">
        <f t="shared" si="232"/>
        <v/>
      </c>
      <c r="I3751" s="36"/>
      <c r="J3751" s="39" t="str">
        <f t="shared" si="233"/>
        <v/>
      </c>
      <c r="L3751" s="36"/>
      <c r="M3751" s="39" t="str">
        <f t="shared" si="234"/>
        <v/>
      </c>
      <c r="O3751" s="36"/>
      <c r="P3751" s="39" t="str">
        <f t="shared" si="235"/>
        <v/>
      </c>
    </row>
    <row r="3752" spans="6:16" x14ac:dyDescent="0.25">
      <c r="F3752" s="36"/>
      <c r="G3752" s="39" t="str">
        <f t="shared" si="232"/>
        <v/>
      </c>
      <c r="I3752" s="36"/>
      <c r="J3752" s="39" t="str">
        <f t="shared" si="233"/>
        <v/>
      </c>
      <c r="L3752" s="36"/>
      <c r="M3752" s="39" t="str">
        <f t="shared" si="234"/>
        <v/>
      </c>
      <c r="O3752" s="36"/>
      <c r="P3752" s="39" t="str">
        <f t="shared" si="235"/>
        <v/>
      </c>
    </row>
    <row r="3753" spans="6:16" x14ac:dyDescent="0.25">
      <c r="F3753" s="36"/>
      <c r="G3753" s="39" t="str">
        <f t="shared" si="232"/>
        <v/>
      </c>
      <c r="I3753" s="36"/>
      <c r="J3753" s="39" t="str">
        <f t="shared" si="233"/>
        <v/>
      </c>
      <c r="L3753" s="36"/>
      <c r="M3753" s="39" t="str">
        <f t="shared" si="234"/>
        <v/>
      </c>
      <c r="O3753" s="36"/>
      <c r="P3753" s="39" t="str">
        <f t="shared" si="235"/>
        <v/>
      </c>
    </row>
    <row r="3754" spans="6:16" x14ac:dyDescent="0.25">
      <c r="F3754" s="36"/>
      <c r="G3754" s="39" t="str">
        <f t="shared" si="232"/>
        <v/>
      </c>
      <c r="I3754" s="36"/>
      <c r="J3754" s="39" t="str">
        <f t="shared" si="233"/>
        <v/>
      </c>
      <c r="L3754" s="36"/>
      <c r="M3754" s="39" t="str">
        <f t="shared" si="234"/>
        <v/>
      </c>
      <c r="O3754" s="36"/>
      <c r="P3754" s="39" t="str">
        <f t="shared" si="235"/>
        <v/>
      </c>
    </row>
    <row r="3755" spans="6:16" x14ac:dyDescent="0.25">
      <c r="F3755" s="36"/>
      <c r="G3755" s="39" t="str">
        <f t="shared" si="232"/>
        <v/>
      </c>
      <c r="I3755" s="36"/>
      <c r="J3755" s="39" t="str">
        <f t="shared" si="233"/>
        <v/>
      </c>
      <c r="L3755" s="36"/>
      <c r="M3755" s="39" t="str">
        <f t="shared" si="234"/>
        <v/>
      </c>
      <c r="O3755" s="36"/>
      <c r="P3755" s="39" t="str">
        <f t="shared" si="235"/>
        <v/>
      </c>
    </row>
    <row r="3756" spans="6:16" x14ac:dyDescent="0.25">
      <c r="F3756" s="36"/>
      <c r="G3756" s="39" t="str">
        <f t="shared" si="232"/>
        <v/>
      </c>
      <c r="I3756" s="36"/>
      <c r="J3756" s="39" t="str">
        <f t="shared" si="233"/>
        <v/>
      </c>
      <c r="L3756" s="36"/>
      <c r="M3756" s="39" t="str">
        <f t="shared" si="234"/>
        <v/>
      </c>
      <c r="O3756" s="36"/>
      <c r="P3756" s="39" t="str">
        <f t="shared" si="235"/>
        <v/>
      </c>
    </row>
    <row r="3757" spans="6:16" x14ac:dyDescent="0.25">
      <c r="F3757" s="36"/>
      <c r="G3757" s="39" t="str">
        <f t="shared" si="232"/>
        <v/>
      </c>
      <c r="I3757" s="36"/>
      <c r="J3757" s="39" t="str">
        <f t="shared" si="233"/>
        <v/>
      </c>
      <c r="L3757" s="36"/>
      <c r="M3757" s="39" t="str">
        <f t="shared" si="234"/>
        <v/>
      </c>
      <c r="O3757" s="36"/>
      <c r="P3757" s="39" t="str">
        <f t="shared" si="235"/>
        <v/>
      </c>
    </row>
    <row r="3758" spans="6:16" x14ac:dyDescent="0.25">
      <c r="F3758" s="36"/>
      <c r="G3758" s="39" t="str">
        <f t="shared" si="232"/>
        <v/>
      </c>
      <c r="I3758" s="36"/>
      <c r="J3758" s="39" t="str">
        <f t="shared" si="233"/>
        <v/>
      </c>
      <c r="L3758" s="36"/>
      <c r="M3758" s="39" t="str">
        <f t="shared" si="234"/>
        <v/>
      </c>
      <c r="O3758" s="36"/>
      <c r="P3758" s="39" t="str">
        <f t="shared" si="235"/>
        <v/>
      </c>
    </row>
    <row r="3759" spans="6:16" x14ac:dyDescent="0.25">
      <c r="F3759" s="36"/>
      <c r="G3759" s="39" t="str">
        <f t="shared" si="232"/>
        <v/>
      </c>
      <c r="I3759" s="36"/>
      <c r="J3759" s="39" t="str">
        <f t="shared" si="233"/>
        <v/>
      </c>
      <c r="L3759" s="36"/>
      <c r="M3759" s="39" t="str">
        <f t="shared" si="234"/>
        <v/>
      </c>
      <c r="O3759" s="36"/>
      <c r="P3759" s="39" t="str">
        <f t="shared" si="235"/>
        <v/>
      </c>
    </row>
    <row r="3760" spans="6:16" x14ac:dyDescent="0.25">
      <c r="F3760" s="36"/>
      <c r="G3760" s="39" t="str">
        <f t="shared" si="232"/>
        <v/>
      </c>
      <c r="I3760" s="36"/>
      <c r="J3760" s="39" t="str">
        <f t="shared" si="233"/>
        <v/>
      </c>
      <c r="L3760" s="36"/>
      <c r="M3760" s="39" t="str">
        <f t="shared" si="234"/>
        <v/>
      </c>
      <c r="O3760" s="36"/>
      <c r="P3760" s="39" t="str">
        <f t="shared" si="235"/>
        <v/>
      </c>
    </row>
    <row r="3761" spans="6:16" x14ac:dyDescent="0.25">
      <c r="F3761" s="36"/>
      <c r="G3761" s="39" t="str">
        <f t="shared" si="232"/>
        <v/>
      </c>
      <c r="I3761" s="36"/>
      <c r="J3761" s="39" t="str">
        <f t="shared" si="233"/>
        <v/>
      </c>
      <c r="L3761" s="36"/>
      <c r="M3761" s="39" t="str">
        <f t="shared" si="234"/>
        <v/>
      </c>
      <c r="O3761" s="36"/>
      <c r="P3761" s="39" t="str">
        <f t="shared" si="235"/>
        <v/>
      </c>
    </row>
    <row r="3762" spans="6:16" x14ac:dyDescent="0.25">
      <c r="F3762" s="36"/>
      <c r="G3762" s="39" t="str">
        <f t="shared" si="232"/>
        <v/>
      </c>
      <c r="I3762" s="36"/>
      <c r="J3762" s="39" t="str">
        <f t="shared" si="233"/>
        <v/>
      </c>
      <c r="L3762" s="36"/>
      <c r="M3762" s="39" t="str">
        <f t="shared" si="234"/>
        <v/>
      </c>
      <c r="O3762" s="36"/>
      <c r="P3762" s="39" t="str">
        <f t="shared" si="235"/>
        <v/>
      </c>
    </row>
    <row r="3763" spans="6:16" x14ac:dyDescent="0.25">
      <c r="F3763" s="36"/>
      <c r="G3763" s="39" t="str">
        <f t="shared" si="232"/>
        <v/>
      </c>
      <c r="I3763" s="36"/>
      <c r="J3763" s="39" t="str">
        <f t="shared" si="233"/>
        <v/>
      </c>
      <c r="L3763" s="36"/>
      <c r="M3763" s="39" t="str">
        <f t="shared" si="234"/>
        <v/>
      </c>
      <c r="O3763" s="36"/>
      <c r="P3763" s="39" t="str">
        <f t="shared" si="235"/>
        <v/>
      </c>
    </row>
    <row r="3764" spans="6:16" x14ac:dyDescent="0.25">
      <c r="F3764" s="36"/>
      <c r="G3764" s="39" t="str">
        <f t="shared" si="232"/>
        <v/>
      </c>
      <c r="I3764" s="36"/>
      <c r="J3764" s="39" t="str">
        <f t="shared" si="233"/>
        <v/>
      </c>
      <c r="L3764" s="36"/>
      <c r="M3764" s="39" t="str">
        <f t="shared" si="234"/>
        <v/>
      </c>
      <c r="O3764" s="36"/>
      <c r="P3764" s="39" t="str">
        <f t="shared" si="235"/>
        <v/>
      </c>
    </row>
    <row r="3765" spans="6:16" x14ac:dyDescent="0.25">
      <c r="F3765" s="36"/>
      <c r="G3765" s="39" t="str">
        <f t="shared" si="232"/>
        <v/>
      </c>
      <c r="I3765" s="36"/>
      <c r="J3765" s="39" t="str">
        <f t="shared" si="233"/>
        <v/>
      </c>
      <c r="L3765" s="36"/>
      <c r="M3765" s="39" t="str">
        <f t="shared" si="234"/>
        <v/>
      </c>
      <c r="O3765" s="36"/>
      <c r="P3765" s="39" t="str">
        <f t="shared" si="235"/>
        <v/>
      </c>
    </row>
    <row r="3766" spans="6:16" x14ac:dyDescent="0.25">
      <c r="F3766" s="36"/>
      <c r="G3766" s="39" t="str">
        <f t="shared" si="232"/>
        <v/>
      </c>
      <c r="I3766" s="36"/>
      <c r="J3766" s="39" t="str">
        <f t="shared" si="233"/>
        <v/>
      </c>
      <c r="L3766" s="36"/>
      <c r="M3766" s="39" t="str">
        <f t="shared" si="234"/>
        <v/>
      </c>
      <c r="O3766" s="36"/>
      <c r="P3766" s="39" t="str">
        <f t="shared" si="235"/>
        <v/>
      </c>
    </row>
    <row r="3767" spans="6:16" x14ac:dyDescent="0.25">
      <c r="F3767" s="36"/>
      <c r="G3767" s="39" t="str">
        <f t="shared" si="232"/>
        <v/>
      </c>
      <c r="I3767" s="36"/>
      <c r="J3767" s="39" t="str">
        <f t="shared" si="233"/>
        <v/>
      </c>
      <c r="L3767" s="36"/>
      <c r="M3767" s="39" t="str">
        <f t="shared" si="234"/>
        <v/>
      </c>
      <c r="O3767" s="36"/>
      <c r="P3767" s="39" t="str">
        <f t="shared" si="235"/>
        <v/>
      </c>
    </row>
    <row r="3768" spans="6:16" x14ac:dyDescent="0.25">
      <c r="F3768" s="36"/>
      <c r="G3768" s="39" t="str">
        <f t="shared" si="232"/>
        <v/>
      </c>
      <c r="I3768" s="36"/>
      <c r="J3768" s="39" t="str">
        <f t="shared" si="233"/>
        <v/>
      </c>
      <c r="L3768" s="36"/>
      <c r="M3768" s="39" t="str">
        <f t="shared" si="234"/>
        <v/>
      </c>
      <c r="O3768" s="36"/>
      <c r="P3768" s="39" t="str">
        <f t="shared" si="235"/>
        <v/>
      </c>
    </row>
    <row r="3769" spans="6:16" x14ac:dyDescent="0.25">
      <c r="F3769" s="36"/>
      <c r="G3769" s="39" t="str">
        <f t="shared" si="232"/>
        <v/>
      </c>
      <c r="I3769" s="36"/>
      <c r="J3769" s="39" t="str">
        <f t="shared" si="233"/>
        <v/>
      </c>
      <c r="L3769" s="36"/>
      <c r="M3769" s="39" t="str">
        <f t="shared" si="234"/>
        <v/>
      </c>
      <c r="O3769" s="36"/>
      <c r="P3769" s="39" t="str">
        <f t="shared" si="235"/>
        <v/>
      </c>
    </row>
    <row r="3770" spans="6:16" x14ac:dyDescent="0.25">
      <c r="F3770" s="36"/>
      <c r="G3770" s="39" t="str">
        <f t="shared" si="232"/>
        <v/>
      </c>
      <c r="I3770" s="36"/>
      <c r="J3770" s="39" t="str">
        <f t="shared" si="233"/>
        <v/>
      </c>
      <c r="L3770" s="36"/>
      <c r="M3770" s="39" t="str">
        <f t="shared" si="234"/>
        <v/>
      </c>
      <c r="O3770" s="36"/>
      <c r="P3770" s="39" t="str">
        <f t="shared" si="235"/>
        <v/>
      </c>
    </row>
    <row r="3771" spans="6:16" x14ac:dyDescent="0.25">
      <c r="F3771" s="36"/>
      <c r="G3771" s="39" t="str">
        <f t="shared" si="232"/>
        <v/>
      </c>
      <c r="I3771" s="36"/>
      <c r="J3771" s="39" t="str">
        <f t="shared" si="233"/>
        <v/>
      </c>
      <c r="L3771" s="36"/>
      <c r="M3771" s="39" t="str">
        <f t="shared" si="234"/>
        <v/>
      </c>
      <c r="O3771" s="36"/>
      <c r="P3771" s="39" t="str">
        <f t="shared" si="235"/>
        <v/>
      </c>
    </row>
    <row r="3772" spans="6:16" x14ac:dyDescent="0.25">
      <c r="F3772" s="36"/>
      <c r="G3772" s="39" t="str">
        <f t="shared" si="232"/>
        <v/>
      </c>
      <c r="I3772" s="36"/>
      <c r="J3772" s="39" t="str">
        <f t="shared" si="233"/>
        <v/>
      </c>
      <c r="L3772" s="36"/>
      <c r="M3772" s="39" t="str">
        <f t="shared" si="234"/>
        <v/>
      </c>
      <c r="O3772" s="36"/>
      <c r="P3772" s="39" t="str">
        <f t="shared" si="235"/>
        <v/>
      </c>
    </row>
    <row r="3773" spans="6:16" x14ac:dyDescent="0.25">
      <c r="F3773" s="36"/>
      <c r="G3773" s="39" t="str">
        <f t="shared" si="232"/>
        <v/>
      </c>
      <c r="I3773" s="36"/>
      <c r="J3773" s="39" t="str">
        <f t="shared" si="233"/>
        <v/>
      </c>
      <c r="L3773" s="36"/>
      <c r="M3773" s="39" t="str">
        <f t="shared" si="234"/>
        <v/>
      </c>
      <c r="O3773" s="36"/>
      <c r="P3773" s="39" t="str">
        <f t="shared" si="235"/>
        <v/>
      </c>
    </row>
    <row r="3774" spans="6:16" x14ac:dyDescent="0.25">
      <c r="F3774" s="36"/>
      <c r="G3774" s="39" t="str">
        <f t="shared" si="232"/>
        <v/>
      </c>
      <c r="I3774" s="36"/>
      <c r="J3774" s="39" t="str">
        <f t="shared" si="233"/>
        <v/>
      </c>
      <c r="L3774" s="36"/>
      <c r="M3774" s="39" t="str">
        <f t="shared" si="234"/>
        <v/>
      </c>
      <c r="O3774" s="36"/>
      <c r="P3774" s="39" t="str">
        <f t="shared" si="235"/>
        <v/>
      </c>
    </row>
    <row r="3775" spans="6:16" x14ac:dyDescent="0.25">
      <c r="F3775" s="36"/>
      <c r="G3775" s="39" t="str">
        <f t="shared" si="232"/>
        <v/>
      </c>
      <c r="I3775" s="36"/>
      <c r="J3775" s="39" t="str">
        <f t="shared" si="233"/>
        <v/>
      </c>
      <c r="L3775" s="36"/>
      <c r="M3775" s="39" t="str">
        <f t="shared" si="234"/>
        <v/>
      </c>
      <c r="O3775" s="36"/>
      <c r="P3775" s="39" t="str">
        <f t="shared" si="235"/>
        <v/>
      </c>
    </row>
    <row r="3776" spans="6:16" x14ac:dyDescent="0.25">
      <c r="F3776" s="36"/>
      <c r="G3776" s="39" t="str">
        <f t="shared" si="232"/>
        <v/>
      </c>
      <c r="I3776" s="36"/>
      <c r="J3776" s="39" t="str">
        <f t="shared" si="233"/>
        <v/>
      </c>
      <c r="L3776" s="36"/>
      <c r="M3776" s="39" t="str">
        <f t="shared" si="234"/>
        <v/>
      </c>
      <c r="O3776" s="36"/>
      <c r="P3776" s="39" t="str">
        <f t="shared" si="235"/>
        <v/>
      </c>
    </row>
    <row r="3777" spans="6:16" x14ac:dyDescent="0.25">
      <c r="F3777" s="36"/>
      <c r="G3777" s="39" t="str">
        <f t="shared" si="232"/>
        <v/>
      </c>
      <c r="I3777" s="36"/>
      <c r="J3777" s="39" t="str">
        <f t="shared" si="233"/>
        <v/>
      </c>
      <c r="L3777" s="36"/>
      <c r="M3777" s="39" t="str">
        <f t="shared" si="234"/>
        <v/>
      </c>
      <c r="O3777" s="36"/>
      <c r="P3777" s="39" t="str">
        <f t="shared" si="235"/>
        <v/>
      </c>
    </row>
    <row r="3778" spans="6:16" x14ac:dyDescent="0.25">
      <c r="F3778" s="36"/>
      <c r="G3778" s="39" t="str">
        <f t="shared" si="232"/>
        <v/>
      </c>
      <c r="I3778" s="36"/>
      <c r="J3778" s="39" t="str">
        <f t="shared" si="233"/>
        <v/>
      </c>
      <c r="L3778" s="36"/>
      <c r="M3778" s="39" t="str">
        <f t="shared" si="234"/>
        <v/>
      </c>
      <c r="O3778" s="36"/>
      <c r="P3778" s="39" t="str">
        <f t="shared" si="235"/>
        <v/>
      </c>
    </row>
    <row r="3779" spans="6:16" x14ac:dyDescent="0.25">
      <c r="F3779" s="36"/>
      <c r="G3779" s="39" t="str">
        <f t="shared" si="232"/>
        <v/>
      </c>
      <c r="I3779" s="36"/>
      <c r="J3779" s="39" t="str">
        <f t="shared" si="233"/>
        <v/>
      </c>
      <c r="L3779" s="36"/>
      <c r="M3779" s="39" t="str">
        <f t="shared" si="234"/>
        <v/>
      </c>
      <c r="O3779" s="36"/>
      <c r="P3779" s="39" t="str">
        <f t="shared" si="235"/>
        <v/>
      </c>
    </row>
    <row r="3780" spans="6:16" x14ac:dyDescent="0.25">
      <c r="F3780" s="36"/>
      <c r="G3780" s="39" t="str">
        <f t="shared" si="232"/>
        <v/>
      </c>
      <c r="I3780" s="36"/>
      <c r="J3780" s="39" t="str">
        <f t="shared" si="233"/>
        <v/>
      </c>
      <c r="L3780" s="36"/>
      <c r="M3780" s="39" t="str">
        <f t="shared" si="234"/>
        <v/>
      </c>
      <c r="O3780" s="36"/>
      <c r="P3780" s="39" t="str">
        <f t="shared" si="235"/>
        <v/>
      </c>
    </row>
    <row r="3781" spans="6:16" x14ac:dyDescent="0.25">
      <c r="F3781" s="36"/>
      <c r="G3781" s="39" t="str">
        <f t="shared" si="232"/>
        <v/>
      </c>
      <c r="I3781" s="36"/>
      <c r="J3781" s="39" t="str">
        <f t="shared" si="233"/>
        <v/>
      </c>
      <c r="L3781" s="36"/>
      <c r="M3781" s="39" t="str">
        <f t="shared" si="234"/>
        <v/>
      </c>
      <c r="O3781" s="36"/>
      <c r="P3781" s="39" t="str">
        <f t="shared" si="235"/>
        <v/>
      </c>
    </row>
    <row r="3782" spans="6:16" x14ac:dyDescent="0.25">
      <c r="F3782" s="36"/>
      <c r="G3782" s="39" t="str">
        <f t="shared" si="232"/>
        <v/>
      </c>
      <c r="I3782" s="36"/>
      <c r="J3782" s="39" t="str">
        <f t="shared" si="233"/>
        <v/>
      </c>
      <c r="L3782" s="36"/>
      <c r="M3782" s="39" t="str">
        <f t="shared" si="234"/>
        <v/>
      </c>
      <c r="O3782" s="36"/>
      <c r="P3782" s="39" t="str">
        <f t="shared" si="235"/>
        <v/>
      </c>
    </row>
    <row r="3783" spans="6:16" x14ac:dyDescent="0.25">
      <c r="F3783" s="36"/>
      <c r="G3783" s="39" t="str">
        <f t="shared" si="232"/>
        <v/>
      </c>
      <c r="I3783" s="36"/>
      <c r="J3783" s="39" t="str">
        <f t="shared" si="233"/>
        <v/>
      </c>
      <c r="L3783" s="36"/>
      <c r="M3783" s="39" t="str">
        <f t="shared" si="234"/>
        <v/>
      </c>
      <c r="O3783" s="36"/>
      <c r="P3783" s="39" t="str">
        <f t="shared" si="235"/>
        <v/>
      </c>
    </row>
    <row r="3784" spans="6:16" x14ac:dyDescent="0.25">
      <c r="F3784" s="36"/>
      <c r="G3784" s="39" t="str">
        <f t="shared" si="232"/>
        <v/>
      </c>
      <c r="I3784" s="36"/>
      <c r="J3784" s="39" t="str">
        <f t="shared" si="233"/>
        <v/>
      </c>
      <c r="L3784" s="36"/>
      <c r="M3784" s="39" t="str">
        <f t="shared" si="234"/>
        <v/>
      </c>
      <c r="O3784" s="36"/>
      <c r="P3784" s="39" t="str">
        <f t="shared" si="235"/>
        <v/>
      </c>
    </row>
    <row r="3785" spans="6:16" x14ac:dyDescent="0.25">
      <c r="F3785" s="36"/>
      <c r="G3785" s="39" t="str">
        <f t="shared" si="232"/>
        <v/>
      </c>
      <c r="I3785" s="36"/>
      <c r="J3785" s="39" t="str">
        <f t="shared" si="233"/>
        <v/>
      </c>
      <c r="L3785" s="36"/>
      <c r="M3785" s="39" t="str">
        <f t="shared" si="234"/>
        <v/>
      </c>
      <c r="O3785" s="36"/>
      <c r="P3785" s="39" t="str">
        <f t="shared" si="235"/>
        <v/>
      </c>
    </row>
    <row r="3786" spans="6:16" x14ac:dyDescent="0.25">
      <c r="F3786" s="36"/>
      <c r="G3786" s="39" t="str">
        <f t="shared" si="232"/>
        <v/>
      </c>
      <c r="I3786" s="36"/>
      <c r="J3786" s="39" t="str">
        <f t="shared" si="233"/>
        <v/>
      </c>
      <c r="L3786" s="36"/>
      <c r="M3786" s="39" t="str">
        <f t="shared" si="234"/>
        <v/>
      </c>
      <c r="O3786" s="36"/>
      <c r="P3786" s="39" t="str">
        <f t="shared" si="235"/>
        <v/>
      </c>
    </row>
    <row r="3787" spans="6:16" x14ac:dyDescent="0.25">
      <c r="F3787" s="36"/>
      <c r="G3787" s="39" t="str">
        <f t="shared" si="232"/>
        <v/>
      </c>
      <c r="I3787" s="36"/>
      <c r="J3787" s="39" t="str">
        <f t="shared" si="233"/>
        <v/>
      </c>
      <c r="L3787" s="36"/>
      <c r="M3787" s="39" t="str">
        <f t="shared" si="234"/>
        <v/>
      </c>
      <c r="O3787" s="36"/>
      <c r="P3787" s="39" t="str">
        <f t="shared" si="235"/>
        <v/>
      </c>
    </row>
    <row r="3788" spans="6:16" x14ac:dyDescent="0.25">
      <c r="F3788" s="36"/>
      <c r="G3788" s="39" t="str">
        <f t="shared" si="232"/>
        <v/>
      </c>
      <c r="I3788" s="36"/>
      <c r="J3788" s="39" t="str">
        <f t="shared" si="233"/>
        <v/>
      </c>
      <c r="L3788" s="36"/>
      <c r="M3788" s="39" t="str">
        <f t="shared" si="234"/>
        <v/>
      </c>
      <c r="O3788" s="36"/>
      <c r="P3788" s="39" t="str">
        <f t="shared" si="235"/>
        <v/>
      </c>
    </row>
    <row r="3789" spans="6:16" x14ac:dyDescent="0.25">
      <c r="F3789" s="36"/>
      <c r="G3789" s="39" t="str">
        <f t="shared" si="232"/>
        <v/>
      </c>
      <c r="I3789" s="36"/>
      <c r="J3789" s="39" t="str">
        <f t="shared" si="233"/>
        <v/>
      </c>
      <c r="L3789" s="36"/>
      <c r="M3789" s="39" t="str">
        <f t="shared" si="234"/>
        <v/>
      </c>
      <c r="O3789" s="36"/>
      <c r="P3789" s="39" t="str">
        <f t="shared" si="235"/>
        <v/>
      </c>
    </row>
    <row r="3790" spans="6:16" x14ac:dyDescent="0.25">
      <c r="F3790" s="36"/>
      <c r="G3790" s="39" t="str">
        <f t="shared" si="232"/>
        <v/>
      </c>
      <c r="I3790" s="36"/>
      <c r="J3790" s="39" t="str">
        <f t="shared" si="233"/>
        <v/>
      </c>
      <c r="L3790" s="36"/>
      <c r="M3790" s="39" t="str">
        <f t="shared" si="234"/>
        <v/>
      </c>
      <c r="O3790" s="36"/>
      <c r="P3790" s="39" t="str">
        <f t="shared" si="235"/>
        <v/>
      </c>
    </row>
    <row r="3791" spans="6:16" x14ac:dyDescent="0.25">
      <c r="F3791" s="36"/>
      <c r="G3791" s="39" t="str">
        <f t="shared" ref="G3791:G3854" si="236">IF(F3791="","",F3791*0.04)</f>
        <v/>
      </c>
      <c r="I3791" s="36"/>
      <c r="J3791" s="39" t="str">
        <f t="shared" ref="J3791:J3854" si="237">IF(I3791="","",I3791*0.04)</f>
        <v/>
      </c>
      <c r="L3791" s="36"/>
      <c r="M3791" s="39" t="str">
        <f t="shared" ref="M3791:M3854" si="238">IF(L3791="","",L3791*0.04)</f>
        <v/>
      </c>
      <c r="O3791" s="36"/>
      <c r="P3791" s="39" t="str">
        <f t="shared" ref="P3791:P3854" si="239">IF(O3791="","",O3791*0.04)</f>
        <v/>
      </c>
    </row>
    <row r="3792" spans="6:16" x14ac:dyDescent="0.25">
      <c r="F3792" s="36"/>
      <c r="G3792" s="39" t="str">
        <f t="shared" si="236"/>
        <v/>
      </c>
      <c r="I3792" s="36"/>
      <c r="J3792" s="39" t="str">
        <f t="shared" si="237"/>
        <v/>
      </c>
      <c r="L3792" s="36"/>
      <c r="M3792" s="39" t="str">
        <f t="shared" si="238"/>
        <v/>
      </c>
      <c r="O3792" s="36"/>
      <c r="P3792" s="39" t="str">
        <f t="shared" si="239"/>
        <v/>
      </c>
    </row>
    <row r="3793" spans="6:16" x14ac:dyDescent="0.25">
      <c r="F3793" s="36"/>
      <c r="G3793" s="39" t="str">
        <f t="shared" si="236"/>
        <v/>
      </c>
      <c r="I3793" s="36"/>
      <c r="J3793" s="39" t="str">
        <f t="shared" si="237"/>
        <v/>
      </c>
      <c r="L3793" s="36"/>
      <c r="M3793" s="39" t="str">
        <f t="shared" si="238"/>
        <v/>
      </c>
      <c r="O3793" s="36"/>
      <c r="P3793" s="39" t="str">
        <f t="shared" si="239"/>
        <v/>
      </c>
    </row>
    <row r="3794" spans="6:16" x14ac:dyDescent="0.25">
      <c r="F3794" s="36"/>
      <c r="G3794" s="39" t="str">
        <f t="shared" si="236"/>
        <v/>
      </c>
      <c r="I3794" s="36"/>
      <c r="J3794" s="39" t="str">
        <f t="shared" si="237"/>
        <v/>
      </c>
      <c r="L3794" s="36"/>
      <c r="M3794" s="39" t="str">
        <f t="shared" si="238"/>
        <v/>
      </c>
      <c r="O3794" s="36"/>
      <c r="P3794" s="39" t="str">
        <f t="shared" si="239"/>
        <v/>
      </c>
    </row>
    <row r="3795" spans="6:16" x14ac:dyDescent="0.25">
      <c r="F3795" s="36"/>
      <c r="G3795" s="39" t="str">
        <f t="shared" si="236"/>
        <v/>
      </c>
      <c r="I3795" s="36"/>
      <c r="J3795" s="39" t="str">
        <f t="shared" si="237"/>
        <v/>
      </c>
      <c r="L3795" s="36"/>
      <c r="M3795" s="39" t="str">
        <f t="shared" si="238"/>
        <v/>
      </c>
      <c r="O3795" s="36"/>
      <c r="P3795" s="39" t="str">
        <f t="shared" si="239"/>
        <v/>
      </c>
    </row>
    <row r="3796" spans="6:16" x14ac:dyDescent="0.25">
      <c r="F3796" s="36"/>
      <c r="G3796" s="39" t="str">
        <f t="shared" si="236"/>
        <v/>
      </c>
      <c r="I3796" s="36"/>
      <c r="J3796" s="39" t="str">
        <f t="shared" si="237"/>
        <v/>
      </c>
      <c r="L3796" s="36"/>
      <c r="M3796" s="39" t="str">
        <f t="shared" si="238"/>
        <v/>
      </c>
      <c r="O3796" s="36"/>
      <c r="P3796" s="39" t="str">
        <f t="shared" si="239"/>
        <v/>
      </c>
    </row>
    <row r="3797" spans="6:16" x14ac:dyDescent="0.25">
      <c r="F3797" s="36"/>
      <c r="G3797" s="39" t="str">
        <f t="shared" si="236"/>
        <v/>
      </c>
      <c r="I3797" s="36"/>
      <c r="J3797" s="39" t="str">
        <f t="shared" si="237"/>
        <v/>
      </c>
      <c r="L3797" s="36"/>
      <c r="M3797" s="39" t="str">
        <f t="shared" si="238"/>
        <v/>
      </c>
      <c r="O3797" s="36"/>
      <c r="P3797" s="39" t="str">
        <f t="shared" si="239"/>
        <v/>
      </c>
    </row>
    <row r="3798" spans="6:16" x14ac:dyDescent="0.25">
      <c r="F3798" s="36"/>
      <c r="G3798" s="39" t="str">
        <f t="shared" si="236"/>
        <v/>
      </c>
      <c r="I3798" s="36"/>
      <c r="J3798" s="39" t="str">
        <f t="shared" si="237"/>
        <v/>
      </c>
      <c r="L3798" s="36"/>
      <c r="M3798" s="39" t="str">
        <f t="shared" si="238"/>
        <v/>
      </c>
      <c r="O3798" s="36"/>
      <c r="P3798" s="39" t="str">
        <f t="shared" si="239"/>
        <v/>
      </c>
    </row>
    <row r="3799" spans="6:16" x14ac:dyDescent="0.25">
      <c r="F3799" s="36"/>
      <c r="G3799" s="39" t="str">
        <f t="shared" si="236"/>
        <v/>
      </c>
      <c r="I3799" s="36"/>
      <c r="J3799" s="39" t="str">
        <f t="shared" si="237"/>
        <v/>
      </c>
      <c r="L3799" s="36"/>
      <c r="M3799" s="39" t="str">
        <f t="shared" si="238"/>
        <v/>
      </c>
      <c r="O3799" s="36"/>
      <c r="P3799" s="39" t="str">
        <f t="shared" si="239"/>
        <v/>
      </c>
    </row>
    <row r="3800" spans="6:16" x14ac:dyDescent="0.25">
      <c r="F3800" s="36"/>
      <c r="G3800" s="39" t="str">
        <f t="shared" si="236"/>
        <v/>
      </c>
      <c r="I3800" s="36"/>
      <c r="J3800" s="39" t="str">
        <f t="shared" si="237"/>
        <v/>
      </c>
      <c r="L3800" s="36"/>
      <c r="M3800" s="39" t="str">
        <f t="shared" si="238"/>
        <v/>
      </c>
      <c r="O3800" s="36"/>
      <c r="P3800" s="39" t="str">
        <f t="shared" si="239"/>
        <v/>
      </c>
    </row>
    <row r="3801" spans="6:16" x14ac:dyDescent="0.25">
      <c r="F3801" s="36"/>
      <c r="G3801" s="39" t="str">
        <f t="shared" si="236"/>
        <v/>
      </c>
      <c r="I3801" s="36"/>
      <c r="J3801" s="39" t="str">
        <f t="shared" si="237"/>
        <v/>
      </c>
      <c r="L3801" s="36"/>
      <c r="M3801" s="39" t="str">
        <f t="shared" si="238"/>
        <v/>
      </c>
      <c r="O3801" s="36"/>
      <c r="P3801" s="39" t="str">
        <f t="shared" si="239"/>
        <v/>
      </c>
    </row>
    <row r="3802" spans="6:16" x14ac:dyDescent="0.25">
      <c r="F3802" s="36"/>
      <c r="G3802" s="39" t="str">
        <f t="shared" si="236"/>
        <v/>
      </c>
      <c r="I3802" s="36"/>
      <c r="J3802" s="39" t="str">
        <f t="shared" si="237"/>
        <v/>
      </c>
      <c r="L3802" s="36"/>
      <c r="M3802" s="39" t="str">
        <f t="shared" si="238"/>
        <v/>
      </c>
      <c r="O3802" s="36"/>
      <c r="P3802" s="39" t="str">
        <f t="shared" si="239"/>
        <v/>
      </c>
    </row>
    <row r="3803" spans="6:16" x14ac:dyDescent="0.25">
      <c r="F3803" s="36"/>
      <c r="G3803" s="39" t="str">
        <f t="shared" si="236"/>
        <v/>
      </c>
      <c r="I3803" s="36"/>
      <c r="J3803" s="39" t="str">
        <f t="shared" si="237"/>
        <v/>
      </c>
      <c r="L3803" s="36"/>
      <c r="M3803" s="39" t="str">
        <f t="shared" si="238"/>
        <v/>
      </c>
      <c r="O3803" s="36"/>
      <c r="P3803" s="39" t="str">
        <f t="shared" si="239"/>
        <v/>
      </c>
    </row>
    <row r="3804" spans="6:16" x14ac:dyDescent="0.25">
      <c r="F3804" s="36"/>
      <c r="G3804" s="39" t="str">
        <f t="shared" si="236"/>
        <v/>
      </c>
      <c r="I3804" s="36"/>
      <c r="J3804" s="39" t="str">
        <f t="shared" si="237"/>
        <v/>
      </c>
      <c r="L3804" s="36"/>
      <c r="M3804" s="39" t="str">
        <f t="shared" si="238"/>
        <v/>
      </c>
      <c r="O3804" s="36"/>
      <c r="P3804" s="39" t="str">
        <f t="shared" si="239"/>
        <v/>
      </c>
    </row>
    <row r="3805" spans="6:16" x14ac:dyDescent="0.25">
      <c r="F3805" s="36"/>
      <c r="G3805" s="39" t="str">
        <f t="shared" si="236"/>
        <v/>
      </c>
      <c r="I3805" s="36"/>
      <c r="J3805" s="39" t="str">
        <f t="shared" si="237"/>
        <v/>
      </c>
      <c r="L3805" s="36"/>
      <c r="M3805" s="39" t="str">
        <f t="shared" si="238"/>
        <v/>
      </c>
      <c r="O3805" s="36"/>
      <c r="P3805" s="39" t="str">
        <f t="shared" si="239"/>
        <v/>
      </c>
    </row>
    <row r="3806" spans="6:16" x14ac:dyDescent="0.25">
      <c r="F3806" s="36"/>
      <c r="G3806" s="39" t="str">
        <f t="shared" si="236"/>
        <v/>
      </c>
      <c r="I3806" s="36"/>
      <c r="J3806" s="39" t="str">
        <f t="shared" si="237"/>
        <v/>
      </c>
      <c r="L3806" s="36"/>
      <c r="M3806" s="39" t="str">
        <f t="shared" si="238"/>
        <v/>
      </c>
      <c r="O3806" s="36"/>
      <c r="P3806" s="39" t="str">
        <f t="shared" si="239"/>
        <v/>
      </c>
    </row>
    <row r="3807" spans="6:16" x14ac:dyDescent="0.25">
      <c r="F3807" s="36"/>
      <c r="G3807" s="39" t="str">
        <f t="shared" si="236"/>
        <v/>
      </c>
      <c r="I3807" s="36"/>
      <c r="J3807" s="39" t="str">
        <f t="shared" si="237"/>
        <v/>
      </c>
      <c r="L3807" s="36"/>
      <c r="M3807" s="39" t="str">
        <f t="shared" si="238"/>
        <v/>
      </c>
      <c r="O3807" s="36"/>
      <c r="P3807" s="39" t="str">
        <f t="shared" si="239"/>
        <v/>
      </c>
    </row>
    <row r="3808" spans="6:16" x14ac:dyDescent="0.25">
      <c r="F3808" s="36"/>
      <c r="G3808" s="39" t="str">
        <f t="shared" si="236"/>
        <v/>
      </c>
      <c r="I3808" s="36"/>
      <c r="J3808" s="39" t="str">
        <f t="shared" si="237"/>
        <v/>
      </c>
      <c r="L3808" s="36"/>
      <c r="M3808" s="39" t="str">
        <f t="shared" si="238"/>
        <v/>
      </c>
      <c r="O3808" s="36"/>
      <c r="P3808" s="39" t="str">
        <f t="shared" si="239"/>
        <v/>
      </c>
    </row>
    <row r="3809" spans="6:16" x14ac:dyDescent="0.25">
      <c r="F3809" s="36"/>
      <c r="G3809" s="39" t="str">
        <f t="shared" si="236"/>
        <v/>
      </c>
      <c r="I3809" s="36"/>
      <c r="J3809" s="39" t="str">
        <f t="shared" si="237"/>
        <v/>
      </c>
      <c r="L3809" s="36"/>
      <c r="M3809" s="39" t="str">
        <f t="shared" si="238"/>
        <v/>
      </c>
      <c r="O3809" s="36"/>
      <c r="P3809" s="39" t="str">
        <f t="shared" si="239"/>
        <v/>
      </c>
    </row>
    <row r="3810" spans="6:16" x14ac:dyDescent="0.25">
      <c r="F3810" s="36"/>
      <c r="G3810" s="39" t="str">
        <f t="shared" si="236"/>
        <v/>
      </c>
      <c r="I3810" s="36"/>
      <c r="J3810" s="39" t="str">
        <f t="shared" si="237"/>
        <v/>
      </c>
      <c r="L3810" s="36"/>
      <c r="M3810" s="39" t="str">
        <f t="shared" si="238"/>
        <v/>
      </c>
      <c r="O3810" s="36"/>
      <c r="P3810" s="39" t="str">
        <f t="shared" si="239"/>
        <v/>
      </c>
    </row>
    <row r="3811" spans="6:16" x14ac:dyDescent="0.25">
      <c r="F3811" s="36"/>
      <c r="G3811" s="39" t="str">
        <f t="shared" si="236"/>
        <v/>
      </c>
      <c r="I3811" s="36"/>
      <c r="J3811" s="39" t="str">
        <f t="shared" si="237"/>
        <v/>
      </c>
      <c r="L3811" s="36"/>
      <c r="M3811" s="39" t="str">
        <f t="shared" si="238"/>
        <v/>
      </c>
      <c r="O3811" s="36"/>
      <c r="P3811" s="39" t="str">
        <f t="shared" si="239"/>
        <v/>
      </c>
    </row>
    <row r="3812" spans="6:16" x14ac:dyDescent="0.25">
      <c r="F3812" s="36"/>
      <c r="G3812" s="39" t="str">
        <f t="shared" si="236"/>
        <v/>
      </c>
      <c r="I3812" s="36"/>
      <c r="J3812" s="39" t="str">
        <f t="shared" si="237"/>
        <v/>
      </c>
      <c r="L3812" s="36"/>
      <c r="M3812" s="39" t="str">
        <f t="shared" si="238"/>
        <v/>
      </c>
      <c r="O3812" s="36"/>
      <c r="P3812" s="39" t="str">
        <f t="shared" si="239"/>
        <v/>
      </c>
    </row>
    <row r="3813" spans="6:16" x14ac:dyDescent="0.25">
      <c r="F3813" s="36"/>
      <c r="G3813" s="39" t="str">
        <f t="shared" si="236"/>
        <v/>
      </c>
      <c r="I3813" s="36"/>
      <c r="J3813" s="39" t="str">
        <f t="shared" si="237"/>
        <v/>
      </c>
      <c r="L3813" s="36"/>
      <c r="M3813" s="39" t="str">
        <f t="shared" si="238"/>
        <v/>
      </c>
      <c r="O3813" s="36"/>
      <c r="P3813" s="39" t="str">
        <f t="shared" si="239"/>
        <v/>
      </c>
    </row>
    <row r="3814" spans="6:16" x14ac:dyDescent="0.25">
      <c r="F3814" s="36"/>
      <c r="G3814" s="39" t="str">
        <f t="shared" si="236"/>
        <v/>
      </c>
      <c r="I3814" s="36"/>
      <c r="J3814" s="39" t="str">
        <f t="shared" si="237"/>
        <v/>
      </c>
      <c r="L3814" s="36"/>
      <c r="M3814" s="39" t="str">
        <f t="shared" si="238"/>
        <v/>
      </c>
      <c r="O3814" s="36"/>
      <c r="P3814" s="39" t="str">
        <f t="shared" si="239"/>
        <v/>
      </c>
    </row>
    <row r="3815" spans="6:16" x14ac:dyDescent="0.25">
      <c r="F3815" s="36"/>
      <c r="G3815" s="39" t="str">
        <f t="shared" si="236"/>
        <v/>
      </c>
      <c r="I3815" s="36"/>
      <c r="J3815" s="39" t="str">
        <f t="shared" si="237"/>
        <v/>
      </c>
      <c r="L3815" s="36"/>
      <c r="M3815" s="39" t="str">
        <f t="shared" si="238"/>
        <v/>
      </c>
      <c r="O3815" s="36"/>
      <c r="P3815" s="39" t="str">
        <f t="shared" si="239"/>
        <v/>
      </c>
    </row>
    <row r="3816" spans="6:16" x14ac:dyDescent="0.25">
      <c r="F3816" s="36"/>
      <c r="G3816" s="39" t="str">
        <f t="shared" si="236"/>
        <v/>
      </c>
      <c r="I3816" s="36"/>
      <c r="J3816" s="39" t="str">
        <f t="shared" si="237"/>
        <v/>
      </c>
      <c r="L3816" s="36"/>
      <c r="M3816" s="39" t="str">
        <f t="shared" si="238"/>
        <v/>
      </c>
      <c r="O3816" s="36"/>
      <c r="P3816" s="39" t="str">
        <f t="shared" si="239"/>
        <v/>
      </c>
    </row>
    <row r="3817" spans="6:16" x14ac:dyDescent="0.25">
      <c r="F3817" s="36"/>
      <c r="G3817" s="39" t="str">
        <f t="shared" si="236"/>
        <v/>
      </c>
      <c r="I3817" s="36"/>
      <c r="J3817" s="39" t="str">
        <f t="shared" si="237"/>
        <v/>
      </c>
      <c r="L3817" s="36"/>
      <c r="M3817" s="39" t="str">
        <f t="shared" si="238"/>
        <v/>
      </c>
      <c r="O3817" s="36"/>
      <c r="P3817" s="39" t="str">
        <f t="shared" si="239"/>
        <v/>
      </c>
    </row>
    <row r="3818" spans="6:16" x14ac:dyDescent="0.25">
      <c r="F3818" s="36"/>
      <c r="G3818" s="39" t="str">
        <f t="shared" si="236"/>
        <v/>
      </c>
      <c r="I3818" s="36"/>
      <c r="J3818" s="39" t="str">
        <f t="shared" si="237"/>
        <v/>
      </c>
      <c r="L3818" s="36"/>
      <c r="M3818" s="39" t="str">
        <f t="shared" si="238"/>
        <v/>
      </c>
      <c r="O3818" s="36"/>
      <c r="P3818" s="39" t="str">
        <f t="shared" si="239"/>
        <v/>
      </c>
    </row>
    <row r="3819" spans="6:16" x14ac:dyDescent="0.25">
      <c r="F3819" s="36"/>
      <c r="G3819" s="39" t="str">
        <f t="shared" si="236"/>
        <v/>
      </c>
      <c r="I3819" s="36"/>
      <c r="J3819" s="39" t="str">
        <f t="shared" si="237"/>
        <v/>
      </c>
      <c r="L3819" s="36"/>
      <c r="M3819" s="39" t="str">
        <f t="shared" si="238"/>
        <v/>
      </c>
      <c r="O3819" s="36"/>
      <c r="P3819" s="39" t="str">
        <f t="shared" si="239"/>
        <v/>
      </c>
    </row>
    <row r="3820" spans="6:16" x14ac:dyDescent="0.25">
      <c r="F3820" s="36"/>
      <c r="G3820" s="39" t="str">
        <f t="shared" si="236"/>
        <v/>
      </c>
      <c r="I3820" s="36"/>
      <c r="J3820" s="39" t="str">
        <f t="shared" si="237"/>
        <v/>
      </c>
      <c r="L3820" s="36"/>
      <c r="M3820" s="39" t="str">
        <f t="shared" si="238"/>
        <v/>
      </c>
      <c r="O3820" s="36"/>
      <c r="P3820" s="39" t="str">
        <f t="shared" si="239"/>
        <v/>
      </c>
    </row>
    <row r="3821" spans="6:16" x14ac:dyDescent="0.25">
      <c r="F3821" s="36"/>
      <c r="G3821" s="39" t="str">
        <f t="shared" si="236"/>
        <v/>
      </c>
      <c r="I3821" s="36"/>
      <c r="J3821" s="39" t="str">
        <f t="shared" si="237"/>
        <v/>
      </c>
      <c r="L3821" s="36"/>
      <c r="M3821" s="39" t="str">
        <f t="shared" si="238"/>
        <v/>
      </c>
      <c r="O3821" s="36"/>
      <c r="P3821" s="39" t="str">
        <f t="shared" si="239"/>
        <v/>
      </c>
    </row>
    <row r="3822" spans="6:16" x14ac:dyDescent="0.25">
      <c r="F3822" s="36"/>
      <c r="G3822" s="39" t="str">
        <f t="shared" si="236"/>
        <v/>
      </c>
      <c r="I3822" s="36"/>
      <c r="J3822" s="39" t="str">
        <f t="shared" si="237"/>
        <v/>
      </c>
      <c r="L3822" s="36"/>
      <c r="M3822" s="39" t="str">
        <f t="shared" si="238"/>
        <v/>
      </c>
      <c r="O3822" s="36"/>
      <c r="P3822" s="39" t="str">
        <f t="shared" si="239"/>
        <v/>
      </c>
    </row>
    <row r="3823" spans="6:16" x14ac:dyDescent="0.25">
      <c r="F3823" s="36"/>
      <c r="G3823" s="39" t="str">
        <f t="shared" si="236"/>
        <v/>
      </c>
      <c r="I3823" s="36"/>
      <c r="J3823" s="39" t="str">
        <f t="shared" si="237"/>
        <v/>
      </c>
      <c r="L3823" s="36"/>
      <c r="M3823" s="39" t="str">
        <f t="shared" si="238"/>
        <v/>
      </c>
      <c r="O3823" s="36"/>
      <c r="P3823" s="39" t="str">
        <f t="shared" si="239"/>
        <v/>
      </c>
    </row>
    <row r="3824" spans="6:16" x14ac:dyDescent="0.25">
      <c r="F3824" s="36"/>
      <c r="G3824" s="39" t="str">
        <f t="shared" si="236"/>
        <v/>
      </c>
      <c r="I3824" s="36"/>
      <c r="J3824" s="39" t="str">
        <f t="shared" si="237"/>
        <v/>
      </c>
      <c r="L3824" s="36"/>
      <c r="M3824" s="39" t="str">
        <f t="shared" si="238"/>
        <v/>
      </c>
      <c r="O3824" s="36"/>
      <c r="P3824" s="39" t="str">
        <f t="shared" si="239"/>
        <v/>
      </c>
    </row>
    <row r="3825" spans="6:16" x14ac:dyDescent="0.25">
      <c r="F3825" s="36"/>
      <c r="G3825" s="39" t="str">
        <f t="shared" si="236"/>
        <v/>
      </c>
      <c r="I3825" s="36"/>
      <c r="J3825" s="39" t="str">
        <f t="shared" si="237"/>
        <v/>
      </c>
      <c r="L3825" s="36"/>
      <c r="M3825" s="39" t="str">
        <f t="shared" si="238"/>
        <v/>
      </c>
      <c r="O3825" s="36"/>
      <c r="P3825" s="39" t="str">
        <f t="shared" si="239"/>
        <v/>
      </c>
    </row>
    <row r="3826" spans="6:16" x14ac:dyDescent="0.25">
      <c r="F3826" s="36"/>
      <c r="G3826" s="39" t="str">
        <f t="shared" si="236"/>
        <v/>
      </c>
      <c r="I3826" s="36"/>
      <c r="J3826" s="39" t="str">
        <f t="shared" si="237"/>
        <v/>
      </c>
      <c r="L3826" s="36"/>
      <c r="M3826" s="39" t="str">
        <f t="shared" si="238"/>
        <v/>
      </c>
      <c r="O3826" s="36"/>
      <c r="P3826" s="39" t="str">
        <f t="shared" si="239"/>
        <v/>
      </c>
    </row>
    <row r="3827" spans="6:16" x14ac:dyDescent="0.25">
      <c r="F3827" s="36"/>
      <c r="G3827" s="39" t="str">
        <f t="shared" si="236"/>
        <v/>
      </c>
      <c r="I3827" s="36"/>
      <c r="J3827" s="39" t="str">
        <f t="shared" si="237"/>
        <v/>
      </c>
      <c r="L3827" s="36"/>
      <c r="M3827" s="39" t="str">
        <f t="shared" si="238"/>
        <v/>
      </c>
      <c r="O3827" s="36"/>
      <c r="P3827" s="39" t="str">
        <f t="shared" si="239"/>
        <v/>
      </c>
    </row>
    <row r="3828" spans="6:16" x14ac:dyDescent="0.25">
      <c r="F3828" s="36"/>
      <c r="G3828" s="39" t="str">
        <f t="shared" si="236"/>
        <v/>
      </c>
      <c r="I3828" s="36"/>
      <c r="J3828" s="39" t="str">
        <f t="shared" si="237"/>
        <v/>
      </c>
      <c r="L3828" s="36"/>
      <c r="M3828" s="39" t="str">
        <f t="shared" si="238"/>
        <v/>
      </c>
      <c r="O3828" s="36"/>
      <c r="P3828" s="39" t="str">
        <f t="shared" si="239"/>
        <v/>
      </c>
    </row>
    <row r="3829" spans="6:16" x14ac:dyDescent="0.25">
      <c r="F3829" s="36"/>
      <c r="G3829" s="39" t="str">
        <f t="shared" si="236"/>
        <v/>
      </c>
      <c r="I3829" s="36"/>
      <c r="J3829" s="39" t="str">
        <f t="shared" si="237"/>
        <v/>
      </c>
      <c r="L3829" s="36"/>
      <c r="M3829" s="39" t="str">
        <f t="shared" si="238"/>
        <v/>
      </c>
      <c r="O3829" s="36"/>
      <c r="P3829" s="39" t="str">
        <f t="shared" si="239"/>
        <v/>
      </c>
    </row>
    <row r="3830" spans="6:16" x14ac:dyDescent="0.25">
      <c r="F3830" s="36"/>
      <c r="G3830" s="39" t="str">
        <f t="shared" si="236"/>
        <v/>
      </c>
      <c r="I3830" s="36"/>
      <c r="J3830" s="39" t="str">
        <f t="shared" si="237"/>
        <v/>
      </c>
      <c r="L3830" s="36"/>
      <c r="M3830" s="39" t="str">
        <f t="shared" si="238"/>
        <v/>
      </c>
      <c r="O3830" s="36"/>
      <c r="P3830" s="39" t="str">
        <f t="shared" si="239"/>
        <v/>
      </c>
    </row>
    <row r="3831" spans="6:16" x14ac:dyDescent="0.25">
      <c r="F3831" s="36"/>
      <c r="G3831" s="39" t="str">
        <f t="shared" si="236"/>
        <v/>
      </c>
      <c r="I3831" s="36"/>
      <c r="J3831" s="39" t="str">
        <f t="shared" si="237"/>
        <v/>
      </c>
      <c r="L3831" s="36"/>
      <c r="M3831" s="39" t="str">
        <f t="shared" si="238"/>
        <v/>
      </c>
      <c r="O3831" s="36"/>
      <c r="P3831" s="39" t="str">
        <f t="shared" si="239"/>
        <v/>
      </c>
    </row>
    <row r="3832" spans="6:16" x14ac:dyDescent="0.25">
      <c r="F3832" s="36"/>
      <c r="G3832" s="39" t="str">
        <f t="shared" si="236"/>
        <v/>
      </c>
      <c r="I3832" s="36"/>
      <c r="J3832" s="39" t="str">
        <f t="shared" si="237"/>
        <v/>
      </c>
      <c r="L3832" s="36"/>
      <c r="M3832" s="39" t="str">
        <f t="shared" si="238"/>
        <v/>
      </c>
      <c r="O3832" s="36"/>
      <c r="P3832" s="39" t="str">
        <f t="shared" si="239"/>
        <v/>
      </c>
    </row>
    <row r="3833" spans="6:16" x14ac:dyDescent="0.25">
      <c r="F3833" s="36"/>
      <c r="G3833" s="39" t="str">
        <f t="shared" si="236"/>
        <v/>
      </c>
      <c r="I3833" s="36"/>
      <c r="J3833" s="39" t="str">
        <f t="shared" si="237"/>
        <v/>
      </c>
      <c r="L3833" s="36"/>
      <c r="M3833" s="39" t="str">
        <f t="shared" si="238"/>
        <v/>
      </c>
      <c r="O3833" s="36"/>
      <c r="P3833" s="39" t="str">
        <f t="shared" si="239"/>
        <v/>
      </c>
    </row>
    <row r="3834" spans="6:16" x14ac:dyDescent="0.25">
      <c r="F3834" s="36"/>
      <c r="G3834" s="39" t="str">
        <f t="shared" si="236"/>
        <v/>
      </c>
      <c r="I3834" s="36"/>
      <c r="J3834" s="39" t="str">
        <f t="shared" si="237"/>
        <v/>
      </c>
      <c r="L3834" s="36"/>
      <c r="M3834" s="39" t="str">
        <f t="shared" si="238"/>
        <v/>
      </c>
      <c r="O3834" s="36"/>
      <c r="P3834" s="39" t="str">
        <f t="shared" si="239"/>
        <v/>
      </c>
    </row>
    <row r="3835" spans="6:16" x14ac:dyDescent="0.25">
      <c r="F3835" s="36"/>
      <c r="G3835" s="39" t="str">
        <f t="shared" si="236"/>
        <v/>
      </c>
      <c r="I3835" s="36"/>
      <c r="J3835" s="39" t="str">
        <f t="shared" si="237"/>
        <v/>
      </c>
      <c r="L3835" s="36"/>
      <c r="M3835" s="39" t="str">
        <f t="shared" si="238"/>
        <v/>
      </c>
      <c r="O3835" s="36"/>
      <c r="P3835" s="39" t="str">
        <f t="shared" si="239"/>
        <v/>
      </c>
    </row>
    <row r="3836" spans="6:16" x14ac:dyDescent="0.25">
      <c r="F3836" s="36"/>
      <c r="G3836" s="39" t="str">
        <f t="shared" si="236"/>
        <v/>
      </c>
      <c r="I3836" s="36"/>
      <c r="J3836" s="39" t="str">
        <f t="shared" si="237"/>
        <v/>
      </c>
      <c r="L3836" s="36"/>
      <c r="M3836" s="39" t="str">
        <f t="shared" si="238"/>
        <v/>
      </c>
      <c r="O3836" s="36"/>
      <c r="P3836" s="39" t="str">
        <f t="shared" si="239"/>
        <v/>
      </c>
    </row>
    <row r="3837" spans="6:16" x14ac:dyDescent="0.25">
      <c r="F3837" s="36"/>
      <c r="G3837" s="39" t="str">
        <f t="shared" si="236"/>
        <v/>
      </c>
      <c r="I3837" s="36"/>
      <c r="J3837" s="39" t="str">
        <f t="shared" si="237"/>
        <v/>
      </c>
      <c r="L3837" s="36"/>
      <c r="M3837" s="39" t="str">
        <f t="shared" si="238"/>
        <v/>
      </c>
      <c r="O3837" s="36"/>
      <c r="P3837" s="39" t="str">
        <f t="shared" si="239"/>
        <v/>
      </c>
    </row>
    <row r="3838" spans="6:16" x14ac:dyDescent="0.25">
      <c r="F3838" s="36"/>
      <c r="G3838" s="39" t="str">
        <f t="shared" si="236"/>
        <v/>
      </c>
      <c r="I3838" s="36"/>
      <c r="J3838" s="39" t="str">
        <f t="shared" si="237"/>
        <v/>
      </c>
      <c r="L3838" s="36"/>
      <c r="M3838" s="39" t="str">
        <f t="shared" si="238"/>
        <v/>
      </c>
      <c r="O3838" s="36"/>
      <c r="P3838" s="39" t="str">
        <f t="shared" si="239"/>
        <v/>
      </c>
    </row>
    <row r="3839" spans="6:16" x14ac:dyDescent="0.25">
      <c r="F3839" s="36"/>
      <c r="G3839" s="39" t="str">
        <f t="shared" si="236"/>
        <v/>
      </c>
      <c r="I3839" s="36"/>
      <c r="J3839" s="39" t="str">
        <f t="shared" si="237"/>
        <v/>
      </c>
      <c r="L3839" s="36"/>
      <c r="M3839" s="39" t="str">
        <f t="shared" si="238"/>
        <v/>
      </c>
      <c r="O3839" s="36"/>
      <c r="P3839" s="39" t="str">
        <f t="shared" si="239"/>
        <v/>
      </c>
    </row>
    <row r="3840" spans="6:16" x14ac:dyDescent="0.25">
      <c r="F3840" s="36"/>
      <c r="G3840" s="39" t="str">
        <f t="shared" si="236"/>
        <v/>
      </c>
      <c r="I3840" s="36"/>
      <c r="J3840" s="39" t="str">
        <f t="shared" si="237"/>
        <v/>
      </c>
      <c r="L3840" s="36"/>
      <c r="M3840" s="39" t="str">
        <f t="shared" si="238"/>
        <v/>
      </c>
      <c r="O3840" s="36"/>
      <c r="P3840" s="39" t="str">
        <f t="shared" si="239"/>
        <v/>
      </c>
    </row>
    <row r="3841" spans="6:16" x14ac:dyDescent="0.25">
      <c r="F3841" s="36"/>
      <c r="G3841" s="39" t="str">
        <f t="shared" si="236"/>
        <v/>
      </c>
      <c r="I3841" s="36"/>
      <c r="J3841" s="39" t="str">
        <f t="shared" si="237"/>
        <v/>
      </c>
      <c r="L3841" s="36"/>
      <c r="M3841" s="39" t="str">
        <f t="shared" si="238"/>
        <v/>
      </c>
      <c r="O3841" s="36"/>
      <c r="P3841" s="39" t="str">
        <f t="shared" si="239"/>
        <v/>
      </c>
    </row>
    <row r="3842" spans="6:16" x14ac:dyDescent="0.25">
      <c r="F3842" s="36"/>
      <c r="G3842" s="39" t="str">
        <f t="shared" si="236"/>
        <v/>
      </c>
      <c r="I3842" s="36"/>
      <c r="J3842" s="39" t="str">
        <f t="shared" si="237"/>
        <v/>
      </c>
      <c r="L3842" s="36"/>
      <c r="M3842" s="39" t="str">
        <f t="shared" si="238"/>
        <v/>
      </c>
      <c r="O3842" s="36"/>
      <c r="P3842" s="39" t="str">
        <f t="shared" si="239"/>
        <v/>
      </c>
    </row>
    <row r="3843" spans="6:16" x14ac:dyDescent="0.25">
      <c r="F3843" s="36"/>
      <c r="G3843" s="39" t="str">
        <f t="shared" si="236"/>
        <v/>
      </c>
      <c r="I3843" s="36"/>
      <c r="J3843" s="39" t="str">
        <f t="shared" si="237"/>
        <v/>
      </c>
      <c r="L3843" s="36"/>
      <c r="M3843" s="39" t="str">
        <f t="shared" si="238"/>
        <v/>
      </c>
      <c r="O3843" s="36"/>
      <c r="P3843" s="39" t="str">
        <f t="shared" si="239"/>
        <v/>
      </c>
    </row>
    <row r="3844" spans="6:16" x14ac:dyDescent="0.25">
      <c r="F3844" s="36"/>
      <c r="G3844" s="39" t="str">
        <f t="shared" si="236"/>
        <v/>
      </c>
      <c r="I3844" s="36"/>
      <c r="J3844" s="39" t="str">
        <f t="shared" si="237"/>
        <v/>
      </c>
      <c r="L3844" s="36"/>
      <c r="M3844" s="39" t="str">
        <f t="shared" si="238"/>
        <v/>
      </c>
      <c r="O3844" s="36"/>
      <c r="P3844" s="39" t="str">
        <f t="shared" si="239"/>
        <v/>
      </c>
    </row>
    <row r="3845" spans="6:16" x14ac:dyDescent="0.25">
      <c r="F3845" s="36"/>
      <c r="G3845" s="39" t="str">
        <f t="shared" si="236"/>
        <v/>
      </c>
      <c r="I3845" s="36"/>
      <c r="J3845" s="39" t="str">
        <f t="shared" si="237"/>
        <v/>
      </c>
      <c r="L3845" s="36"/>
      <c r="M3845" s="39" t="str">
        <f t="shared" si="238"/>
        <v/>
      </c>
      <c r="O3845" s="36"/>
      <c r="P3845" s="39" t="str">
        <f t="shared" si="239"/>
        <v/>
      </c>
    </row>
    <row r="3846" spans="6:16" x14ac:dyDescent="0.25">
      <c r="F3846" s="36"/>
      <c r="G3846" s="39" t="str">
        <f t="shared" si="236"/>
        <v/>
      </c>
      <c r="I3846" s="36"/>
      <c r="J3846" s="39" t="str">
        <f t="shared" si="237"/>
        <v/>
      </c>
      <c r="L3846" s="36"/>
      <c r="M3846" s="39" t="str">
        <f t="shared" si="238"/>
        <v/>
      </c>
      <c r="O3846" s="36"/>
      <c r="P3846" s="39" t="str">
        <f t="shared" si="239"/>
        <v/>
      </c>
    </row>
    <row r="3847" spans="6:16" x14ac:dyDescent="0.25">
      <c r="F3847" s="36"/>
      <c r="G3847" s="39" t="str">
        <f t="shared" si="236"/>
        <v/>
      </c>
      <c r="I3847" s="36"/>
      <c r="J3847" s="39" t="str">
        <f t="shared" si="237"/>
        <v/>
      </c>
      <c r="L3847" s="36"/>
      <c r="M3847" s="39" t="str">
        <f t="shared" si="238"/>
        <v/>
      </c>
      <c r="O3847" s="36"/>
      <c r="P3847" s="39" t="str">
        <f t="shared" si="239"/>
        <v/>
      </c>
    </row>
    <row r="3848" spans="6:16" x14ac:dyDescent="0.25">
      <c r="F3848" s="36"/>
      <c r="G3848" s="39" t="str">
        <f t="shared" si="236"/>
        <v/>
      </c>
      <c r="I3848" s="36"/>
      <c r="J3848" s="39" t="str">
        <f t="shared" si="237"/>
        <v/>
      </c>
      <c r="L3848" s="36"/>
      <c r="M3848" s="39" t="str">
        <f t="shared" si="238"/>
        <v/>
      </c>
      <c r="O3848" s="36"/>
      <c r="P3848" s="39" t="str">
        <f t="shared" si="239"/>
        <v/>
      </c>
    </row>
    <row r="3849" spans="6:16" x14ac:dyDescent="0.25">
      <c r="F3849" s="36"/>
      <c r="G3849" s="39" t="str">
        <f t="shared" si="236"/>
        <v/>
      </c>
      <c r="I3849" s="36"/>
      <c r="J3849" s="39" t="str">
        <f t="shared" si="237"/>
        <v/>
      </c>
      <c r="L3849" s="36"/>
      <c r="M3849" s="39" t="str">
        <f t="shared" si="238"/>
        <v/>
      </c>
      <c r="O3849" s="36"/>
      <c r="P3849" s="39" t="str">
        <f t="shared" si="239"/>
        <v/>
      </c>
    </row>
    <row r="3850" spans="6:16" x14ac:dyDescent="0.25">
      <c r="F3850" s="36"/>
      <c r="G3850" s="39" t="str">
        <f t="shared" si="236"/>
        <v/>
      </c>
      <c r="I3850" s="36"/>
      <c r="J3850" s="39" t="str">
        <f t="shared" si="237"/>
        <v/>
      </c>
      <c r="L3850" s="36"/>
      <c r="M3850" s="39" t="str">
        <f t="shared" si="238"/>
        <v/>
      </c>
      <c r="O3850" s="36"/>
      <c r="P3850" s="39" t="str">
        <f t="shared" si="239"/>
        <v/>
      </c>
    </row>
    <row r="3851" spans="6:16" x14ac:dyDescent="0.25">
      <c r="F3851" s="36"/>
      <c r="G3851" s="39" t="str">
        <f t="shared" si="236"/>
        <v/>
      </c>
      <c r="I3851" s="36"/>
      <c r="J3851" s="39" t="str">
        <f t="shared" si="237"/>
        <v/>
      </c>
      <c r="L3851" s="36"/>
      <c r="M3851" s="39" t="str">
        <f t="shared" si="238"/>
        <v/>
      </c>
      <c r="O3851" s="36"/>
      <c r="P3851" s="39" t="str">
        <f t="shared" si="239"/>
        <v/>
      </c>
    </row>
    <row r="3852" spans="6:16" x14ac:dyDescent="0.25">
      <c r="F3852" s="36"/>
      <c r="G3852" s="39" t="str">
        <f t="shared" si="236"/>
        <v/>
      </c>
      <c r="I3852" s="36"/>
      <c r="J3852" s="39" t="str">
        <f t="shared" si="237"/>
        <v/>
      </c>
      <c r="L3852" s="36"/>
      <c r="M3852" s="39" t="str">
        <f t="shared" si="238"/>
        <v/>
      </c>
      <c r="O3852" s="36"/>
      <c r="P3852" s="39" t="str">
        <f t="shared" si="239"/>
        <v/>
      </c>
    </row>
    <row r="3853" spans="6:16" x14ac:dyDescent="0.25">
      <c r="F3853" s="36"/>
      <c r="G3853" s="39" t="str">
        <f t="shared" si="236"/>
        <v/>
      </c>
      <c r="I3853" s="36"/>
      <c r="J3853" s="39" t="str">
        <f t="shared" si="237"/>
        <v/>
      </c>
      <c r="L3853" s="36"/>
      <c r="M3853" s="39" t="str">
        <f t="shared" si="238"/>
        <v/>
      </c>
      <c r="O3853" s="36"/>
      <c r="P3853" s="39" t="str">
        <f t="shared" si="239"/>
        <v/>
      </c>
    </row>
    <row r="3854" spans="6:16" x14ac:dyDescent="0.25">
      <c r="F3854" s="36"/>
      <c r="G3854" s="39" t="str">
        <f t="shared" si="236"/>
        <v/>
      </c>
      <c r="I3854" s="36"/>
      <c r="J3854" s="39" t="str">
        <f t="shared" si="237"/>
        <v/>
      </c>
      <c r="L3854" s="36"/>
      <c r="M3854" s="39" t="str">
        <f t="shared" si="238"/>
        <v/>
      </c>
      <c r="O3854" s="36"/>
      <c r="P3854" s="39" t="str">
        <f t="shared" si="239"/>
        <v/>
      </c>
    </row>
    <row r="3855" spans="6:16" x14ac:dyDescent="0.25">
      <c r="F3855" s="36"/>
      <c r="G3855" s="39" t="str">
        <f t="shared" ref="G3855:G3918" si="240">IF(F3855="","",F3855*0.04)</f>
        <v/>
      </c>
      <c r="I3855" s="36"/>
      <c r="J3855" s="39" t="str">
        <f t="shared" ref="J3855:J3918" si="241">IF(I3855="","",I3855*0.04)</f>
        <v/>
      </c>
      <c r="L3855" s="36"/>
      <c r="M3855" s="39" t="str">
        <f t="shared" ref="M3855:M3918" si="242">IF(L3855="","",L3855*0.04)</f>
        <v/>
      </c>
      <c r="O3855" s="36"/>
      <c r="P3855" s="39" t="str">
        <f t="shared" ref="P3855:P3918" si="243">IF(O3855="","",O3855*0.04)</f>
        <v/>
      </c>
    </row>
    <row r="3856" spans="6:16" x14ac:dyDescent="0.25">
      <c r="F3856" s="36"/>
      <c r="G3856" s="39" t="str">
        <f t="shared" si="240"/>
        <v/>
      </c>
      <c r="I3856" s="36"/>
      <c r="J3856" s="39" t="str">
        <f t="shared" si="241"/>
        <v/>
      </c>
      <c r="L3856" s="36"/>
      <c r="M3856" s="39" t="str">
        <f t="shared" si="242"/>
        <v/>
      </c>
      <c r="O3856" s="36"/>
      <c r="P3856" s="39" t="str">
        <f t="shared" si="243"/>
        <v/>
      </c>
    </row>
    <row r="3857" spans="6:16" x14ac:dyDescent="0.25">
      <c r="F3857" s="36"/>
      <c r="G3857" s="39" t="str">
        <f t="shared" si="240"/>
        <v/>
      </c>
      <c r="I3857" s="36"/>
      <c r="J3857" s="39" t="str">
        <f t="shared" si="241"/>
        <v/>
      </c>
      <c r="L3857" s="36"/>
      <c r="M3857" s="39" t="str">
        <f t="shared" si="242"/>
        <v/>
      </c>
      <c r="O3857" s="36"/>
      <c r="P3857" s="39" t="str">
        <f t="shared" si="243"/>
        <v/>
      </c>
    </row>
    <row r="3858" spans="6:16" x14ac:dyDescent="0.25">
      <c r="F3858" s="36"/>
      <c r="G3858" s="39" t="str">
        <f t="shared" si="240"/>
        <v/>
      </c>
      <c r="I3858" s="36"/>
      <c r="J3858" s="39" t="str">
        <f t="shared" si="241"/>
        <v/>
      </c>
      <c r="L3858" s="36"/>
      <c r="M3858" s="39" t="str">
        <f t="shared" si="242"/>
        <v/>
      </c>
      <c r="O3858" s="36"/>
      <c r="P3858" s="39" t="str">
        <f t="shared" si="243"/>
        <v/>
      </c>
    </row>
    <row r="3859" spans="6:16" x14ac:dyDescent="0.25">
      <c r="F3859" s="36"/>
      <c r="G3859" s="39" t="str">
        <f t="shared" si="240"/>
        <v/>
      </c>
      <c r="I3859" s="36"/>
      <c r="J3859" s="39" t="str">
        <f t="shared" si="241"/>
        <v/>
      </c>
      <c r="L3859" s="36"/>
      <c r="M3859" s="39" t="str">
        <f t="shared" si="242"/>
        <v/>
      </c>
      <c r="O3859" s="36"/>
      <c r="P3859" s="39" t="str">
        <f t="shared" si="243"/>
        <v/>
      </c>
    </row>
    <row r="3860" spans="6:16" x14ac:dyDescent="0.25">
      <c r="F3860" s="36"/>
      <c r="G3860" s="39" t="str">
        <f t="shared" si="240"/>
        <v/>
      </c>
      <c r="I3860" s="36"/>
      <c r="J3860" s="39" t="str">
        <f t="shared" si="241"/>
        <v/>
      </c>
      <c r="L3860" s="36"/>
      <c r="M3860" s="39" t="str">
        <f t="shared" si="242"/>
        <v/>
      </c>
      <c r="O3860" s="36"/>
      <c r="P3860" s="39" t="str">
        <f t="shared" si="243"/>
        <v/>
      </c>
    </row>
    <row r="3861" spans="6:16" x14ac:dyDescent="0.25">
      <c r="F3861" s="36"/>
      <c r="G3861" s="39" t="str">
        <f t="shared" si="240"/>
        <v/>
      </c>
      <c r="I3861" s="36"/>
      <c r="J3861" s="39" t="str">
        <f t="shared" si="241"/>
        <v/>
      </c>
      <c r="L3861" s="36"/>
      <c r="M3861" s="39" t="str">
        <f t="shared" si="242"/>
        <v/>
      </c>
      <c r="O3861" s="36"/>
      <c r="P3861" s="39" t="str">
        <f t="shared" si="243"/>
        <v/>
      </c>
    </row>
    <row r="3862" spans="6:16" x14ac:dyDescent="0.25">
      <c r="F3862" s="36"/>
      <c r="G3862" s="39" t="str">
        <f t="shared" si="240"/>
        <v/>
      </c>
      <c r="I3862" s="36"/>
      <c r="J3862" s="39" t="str">
        <f t="shared" si="241"/>
        <v/>
      </c>
      <c r="L3862" s="36"/>
      <c r="M3862" s="39" t="str">
        <f t="shared" si="242"/>
        <v/>
      </c>
      <c r="O3862" s="36"/>
      <c r="P3862" s="39" t="str">
        <f t="shared" si="243"/>
        <v/>
      </c>
    </row>
    <row r="3863" spans="6:16" x14ac:dyDescent="0.25">
      <c r="F3863" s="36"/>
      <c r="G3863" s="39" t="str">
        <f t="shared" si="240"/>
        <v/>
      </c>
      <c r="I3863" s="36"/>
      <c r="J3863" s="39" t="str">
        <f t="shared" si="241"/>
        <v/>
      </c>
      <c r="L3863" s="36"/>
      <c r="M3863" s="39" t="str">
        <f t="shared" si="242"/>
        <v/>
      </c>
      <c r="O3863" s="36"/>
      <c r="P3863" s="39" t="str">
        <f t="shared" si="243"/>
        <v/>
      </c>
    </row>
    <row r="3864" spans="6:16" x14ac:dyDescent="0.25">
      <c r="F3864" s="36"/>
      <c r="G3864" s="39" t="str">
        <f t="shared" si="240"/>
        <v/>
      </c>
      <c r="I3864" s="36"/>
      <c r="J3864" s="39" t="str">
        <f t="shared" si="241"/>
        <v/>
      </c>
      <c r="L3864" s="36"/>
      <c r="M3864" s="39" t="str">
        <f t="shared" si="242"/>
        <v/>
      </c>
      <c r="O3864" s="36"/>
      <c r="P3864" s="39" t="str">
        <f t="shared" si="243"/>
        <v/>
      </c>
    </row>
    <row r="3865" spans="6:16" x14ac:dyDescent="0.25">
      <c r="F3865" s="36"/>
      <c r="G3865" s="39" t="str">
        <f t="shared" si="240"/>
        <v/>
      </c>
      <c r="I3865" s="36"/>
      <c r="J3865" s="39" t="str">
        <f t="shared" si="241"/>
        <v/>
      </c>
      <c r="L3865" s="36"/>
      <c r="M3865" s="39" t="str">
        <f t="shared" si="242"/>
        <v/>
      </c>
      <c r="O3865" s="36"/>
      <c r="P3865" s="39" t="str">
        <f t="shared" si="243"/>
        <v/>
      </c>
    </row>
    <row r="3866" spans="6:16" x14ac:dyDescent="0.25">
      <c r="F3866" s="36"/>
      <c r="G3866" s="39" t="str">
        <f t="shared" si="240"/>
        <v/>
      </c>
      <c r="I3866" s="36"/>
      <c r="J3866" s="39" t="str">
        <f t="shared" si="241"/>
        <v/>
      </c>
      <c r="L3866" s="36"/>
      <c r="M3866" s="39" t="str">
        <f t="shared" si="242"/>
        <v/>
      </c>
      <c r="O3866" s="36"/>
      <c r="P3866" s="39" t="str">
        <f t="shared" si="243"/>
        <v/>
      </c>
    </row>
    <row r="3867" spans="6:16" x14ac:dyDescent="0.25">
      <c r="F3867" s="36"/>
      <c r="G3867" s="39" t="str">
        <f t="shared" si="240"/>
        <v/>
      </c>
      <c r="I3867" s="36"/>
      <c r="J3867" s="39" t="str">
        <f t="shared" si="241"/>
        <v/>
      </c>
      <c r="L3867" s="36"/>
      <c r="M3867" s="39" t="str">
        <f t="shared" si="242"/>
        <v/>
      </c>
      <c r="O3867" s="36"/>
      <c r="P3867" s="39" t="str">
        <f t="shared" si="243"/>
        <v/>
      </c>
    </row>
    <row r="3868" spans="6:16" x14ac:dyDescent="0.25">
      <c r="F3868" s="36"/>
      <c r="G3868" s="39" t="str">
        <f t="shared" si="240"/>
        <v/>
      </c>
      <c r="I3868" s="36"/>
      <c r="J3868" s="39" t="str">
        <f t="shared" si="241"/>
        <v/>
      </c>
      <c r="L3868" s="36"/>
      <c r="M3868" s="39" t="str">
        <f t="shared" si="242"/>
        <v/>
      </c>
      <c r="O3868" s="36"/>
      <c r="P3868" s="39" t="str">
        <f t="shared" si="243"/>
        <v/>
      </c>
    </row>
    <row r="3869" spans="6:16" x14ac:dyDescent="0.25">
      <c r="F3869" s="36"/>
      <c r="G3869" s="39" t="str">
        <f t="shared" si="240"/>
        <v/>
      </c>
      <c r="I3869" s="36"/>
      <c r="J3869" s="39" t="str">
        <f t="shared" si="241"/>
        <v/>
      </c>
      <c r="L3869" s="36"/>
      <c r="M3869" s="39" t="str">
        <f t="shared" si="242"/>
        <v/>
      </c>
      <c r="O3869" s="36"/>
      <c r="P3869" s="39" t="str">
        <f t="shared" si="243"/>
        <v/>
      </c>
    </row>
    <row r="3870" spans="6:16" x14ac:dyDescent="0.25">
      <c r="F3870" s="36"/>
      <c r="G3870" s="39" t="str">
        <f t="shared" si="240"/>
        <v/>
      </c>
      <c r="I3870" s="36"/>
      <c r="J3870" s="39" t="str">
        <f t="shared" si="241"/>
        <v/>
      </c>
      <c r="L3870" s="36"/>
      <c r="M3870" s="39" t="str">
        <f t="shared" si="242"/>
        <v/>
      </c>
      <c r="O3870" s="36"/>
      <c r="P3870" s="39" t="str">
        <f t="shared" si="243"/>
        <v/>
      </c>
    </row>
    <row r="3871" spans="6:16" x14ac:dyDescent="0.25">
      <c r="F3871" s="36"/>
      <c r="G3871" s="39" t="str">
        <f t="shared" si="240"/>
        <v/>
      </c>
      <c r="I3871" s="36"/>
      <c r="J3871" s="39" t="str">
        <f t="shared" si="241"/>
        <v/>
      </c>
      <c r="L3871" s="36"/>
      <c r="M3871" s="39" t="str">
        <f t="shared" si="242"/>
        <v/>
      </c>
      <c r="O3871" s="36"/>
      <c r="P3871" s="39" t="str">
        <f t="shared" si="243"/>
        <v/>
      </c>
    </row>
    <row r="3872" spans="6:16" x14ac:dyDescent="0.25">
      <c r="F3872" s="36"/>
      <c r="G3872" s="39" t="str">
        <f t="shared" si="240"/>
        <v/>
      </c>
      <c r="I3872" s="36"/>
      <c r="J3872" s="39" t="str">
        <f t="shared" si="241"/>
        <v/>
      </c>
      <c r="L3872" s="36"/>
      <c r="M3872" s="39" t="str">
        <f t="shared" si="242"/>
        <v/>
      </c>
      <c r="O3872" s="36"/>
      <c r="P3872" s="39" t="str">
        <f t="shared" si="243"/>
        <v/>
      </c>
    </row>
    <row r="3873" spans="6:16" x14ac:dyDescent="0.25">
      <c r="F3873" s="36"/>
      <c r="G3873" s="39" t="str">
        <f t="shared" si="240"/>
        <v/>
      </c>
      <c r="I3873" s="36"/>
      <c r="J3873" s="39" t="str">
        <f t="shared" si="241"/>
        <v/>
      </c>
      <c r="L3873" s="36"/>
      <c r="M3873" s="39" t="str">
        <f t="shared" si="242"/>
        <v/>
      </c>
      <c r="O3873" s="36"/>
      <c r="P3873" s="39" t="str">
        <f t="shared" si="243"/>
        <v/>
      </c>
    </row>
    <row r="3874" spans="6:16" x14ac:dyDescent="0.25">
      <c r="F3874" s="36"/>
      <c r="G3874" s="39" t="str">
        <f t="shared" si="240"/>
        <v/>
      </c>
      <c r="I3874" s="36"/>
      <c r="J3874" s="39" t="str">
        <f t="shared" si="241"/>
        <v/>
      </c>
      <c r="L3874" s="36"/>
      <c r="M3874" s="39" t="str">
        <f t="shared" si="242"/>
        <v/>
      </c>
      <c r="O3874" s="36"/>
      <c r="P3874" s="39" t="str">
        <f t="shared" si="243"/>
        <v/>
      </c>
    </row>
    <row r="3875" spans="6:16" x14ac:dyDescent="0.25">
      <c r="F3875" s="36"/>
      <c r="G3875" s="39" t="str">
        <f t="shared" si="240"/>
        <v/>
      </c>
      <c r="I3875" s="36"/>
      <c r="J3875" s="39" t="str">
        <f t="shared" si="241"/>
        <v/>
      </c>
      <c r="L3875" s="36"/>
      <c r="M3875" s="39" t="str">
        <f t="shared" si="242"/>
        <v/>
      </c>
      <c r="O3875" s="36"/>
      <c r="P3875" s="39" t="str">
        <f t="shared" si="243"/>
        <v/>
      </c>
    </row>
    <row r="3876" spans="6:16" x14ac:dyDescent="0.25">
      <c r="F3876" s="36"/>
      <c r="G3876" s="39" t="str">
        <f t="shared" si="240"/>
        <v/>
      </c>
      <c r="I3876" s="36"/>
      <c r="J3876" s="39" t="str">
        <f t="shared" si="241"/>
        <v/>
      </c>
      <c r="L3876" s="36"/>
      <c r="M3876" s="39" t="str">
        <f t="shared" si="242"/>
        <v/>
      </c>
      <c r="O3876" s="36"/>
      <c r="P3876" s="39" t="str">
        <f t="shared" si="243"/>
        <v/>
      </c>
    </row>
    <row r="3877" spans="6:16" x14ac:dyDescent="0.25">
      <c r="F3877" s="36"/>
      <c r="G3877" s="39" t="str">
        <f t="shared" si="240"/>
        <v/>
      </c>
      <c r="I3877" s="36"/>
      <c r="J3877" s="39" t="str">
        <f t="shared" si="241"/>
        <v/>
      </c>
      <c r="L3877" s="36"/>
      <c r="M3877" s="39" t="str">
        <f t="shared" si="242"/>
        <v/>
      </c>
      <c r="O3877" s="36"/>
      <c r="P3877" s="39" t="str">
        <f t="shared" si="243"/>
        <v/>
      </c>
    </row>
    <row r="3878" spans="6:16" x14ac:dyDescent="0.25">
      <c r="F3878" s="36"/>
      <c r="G3878" s="39" t="str">
        <f t="shared" si="240"/>
        <v/>
      </c>
      <c r="I3878" s="36"/>
      <c r="J3878" s="39" t="str">
        <f t="shared" si="241"/>
        <v/>
      </c>
      <c r="L3878" s="36"/>
      <c r="M3878" s="39" t="str">
        <f t="shared" si="242"/>
        <v/>
      </c>
      <c r="O3878" s="36"/>
      <c r="P3878" s="39" t="str">
        <f t="shared" si="243"/>
        <v/>
      </c>
    </row>
    <row r="3879" spans="6:16" x14ac:dyDescent="0.25">
      <c r="F3879" s="36"/>
      <c r="G3879" s="39" t="str">
        <f t="shared" si="240"/>
        <v/>
      </c>
      <c r="I3879" s="36"/>
      <c r="J3879" s="39" t="str">
        <f t="shared" si="241"/>
        <v/>
      </c>
      <c r="L3879" s="36"/>
      <c r="M3879" s="39" t="str">
        <f t="shared" si="242"/>
        <v/>
      </c>
      <c r="O3879" s="36"/>
      <c r="P3879" s="39" t="str">
        <f t="shared" si="243"/>
        <v/>
      </c>
    </row>
    <row r="3880" spans="6:16" x14ac:dyDescent="0.25">
      <c r="F3880" s="36"/>
      <c r="G3880" s="39" t="str">
        <f t="shared" si="240"/>
        <v/>
      </c>
      <c r="I3880" s="36"/>
      <c r="J3880" s="39" t="str">
        <f t="shared" si="241"/>
        <v/>
      </c>
      <c r="L3880" s="36"/>
      <c r="M3880" s="39" t="str">
        <f t="shared" si="242"/>
        <v/>
      </c>
      <c r="O3880" s="36"/>
      <c r="P3880" s="39" t="str">
        <f t="shared" si="243"/>
        <v/>
      </c>
    </row>
    <row r="3881" spans="6:16" x14ac:dyDescent="0.25">
      <c r="F3881" s="36"/>
      <c r="G3881" s="39" t="str">
        <f t="shared" si="240"/>
        <v/>
      </c>
      <c r="I3881" s="36"/>
      <c r="J3881" s="39" t="str">
        <f t="shared" si="241"/>
        <v/>
      </c>
      <c r="L3881" s="36"/>
      <c r="M3881" s="39" t="str">
        <f t="shared" si="242"/>
        <v/>
      </c>
      <c r="O3881" s="36"/>
      <c r="P3881" s="39" t="str">
        <f t="shared" si="243"/>
        <v/>
      </c>
    </row>
    <row r="3882" spans="6:16" x14ac:dyDescent="0.25">
      <c r="F3882" s="36"/>
      <c r="G3882" s="39" t="str">
        <f t="shared" si="240"/>
        <v/>
      </c>
      <c r="I3882" s="36"/>
      <c r="J3882" s="39" t="str">
        <f t="shared" si="241"/>
        <v/>
      </c>
      <c r="L3882" s="36"/>
      <c r="M3882" s="39" t="str">
        <f t="shared" si="242"/>
        <v/>
      </c>
      <c r="O3882" s="36"/>
      <c r="P3882" s="39" t="str">
        <f t="shared" si="243"/>
        <v/>
      </c>
    </row>
    <row r="3883" spans="6:16" x14ac:dyDescent="0.25">
      <c r="F3883" s="36"/>
      <c r="G3883" s="39" t="str">
        <f t="shared" si="240"/>
        <v/>
      </c>
      <c r="I3883" s="36"/>
      <c r="J3883" s="39" t="str">
        <f t="shared" si="241"/>
        <v/>
      </c>
      <c r="L3883" s="36"/>
      <c r="M3883" s="39" t="str">
        <f t="shared" si="242"/>
        <v/>
      </c>
      <c r="O3883" s="36"/>
      <c r="P3883" s="39" t="str">
        <f t="shared" si="243"/>
        <v/>
      </c>
    </row>
    <row r="3884" spans="6:16" x14ac:dyDescent="0.25">
      <c r="F3884" s="36"/>
      <c r="G3884" s="39" t="str">
        <f t="shared" si="240"/>
        <v/>
      </c>
      <c r="I3884" s="36"/>
      <c r="J3884" s="39" t="str">
        <f t="shared" si="241"/>
        <v/>
      </c>
      <c r="L3884" s="36"/>
      <c r="M3884" s="39" t="str">
        <f t="shared" si="242"/>
        <v/>
      </c>
      <c r="O3884" s="36"/>
      <c r="P3884" s="39" t="str">
        <f t="shared" si="243"/>
        <v/>
      </c>
    </row>
    <row r="3885" spans="6:16" x14ac:dyDescent="0.25">
      <c r="F3885" s="36"/>
      <c r="G3885" s="39" t="str">
        <f t="shared" si="240"/>
        <v/>
      </c>
      <c r="I3885" s="36"/>
      <c r="J3885" s="39" t="str">
        <f t="shared" si="241"/>
        <v/>
      </c>
      <c r="L3885" s="36"/>
      <c r="M3885" s="39" t="str">
        <f t="shared" si="242"/>
        <v/>
      </c>
      <c r="O3885" s="36"/>
      <c r="P3885" s="39" t="str">
        <f t="shared" si="243"/>
        <v/>
      </c>
    </row>
    <row r="3886" spans="6:16" x14ac:dyDescent="0.25">
      <c r="F3886" s="36"/>
      <c r="G3886" s="39" t="str">
        <f t="shared" si="240"/>
        <v/>
      </c>
      <c r="I3886" s="36"/>
      <c r="J3886" s="39" t="str">
        <f t="shared" si="241"/>
        <v/>
      </c>
      <c r="L3886" s="36"/>
      <c r="M3886" s="39" t="str">
        <f t="shared" si="242"/>
        <v/>
      </c>
      <c r="O3886" s="36"/>
      <c r="P3886" s="39" t="str">
        <f t="shared" si="243"/>
        <v/>
      </c>
    </row>
    <row r="3887" spans="6:16" x14ac:dyDescent="0.25">
      <c r="F3887" s="36"/>
      <c r="G3887" s="39" t="str">
        <f t="shared" si="240"/>
        <v/>
      </c>
      <c r="I3887" s="36"/>
      <c r="J3887" s="39" t="str">
        <f t="shared" si="241"/>
        <v/>
      </c>
      <c r="L3887" s="36"/>
      <c r="M3887" s="39" t="str">
        <f t="shared" si="242"/>
        <v/>
      </c>
      <c r="O3887" s="36"/>
      <c r="P3887" s="39" t="str">
        <f t="shared" si="243"/>
        <v/>
      </c>
    </row>
    <row r="3888" spans="6:16" x14ac:dyDescent="0.25">
      <c r="F3888" s="36"/>
      <c r="G3888" s="39" t="str">
        <f t="shared" si="240"/>
        <v/>
      </c>
      <c r="I3888" s="36"/>
      <c r="J3888" s="39" t="str">
        <f t="shared" si="241"/>
        <v/>
      </c>
      <c r="L3888" s="36"/>
      <c r="M3888" s="39" t="str">
        <f t="shared" si="242"/>
        <v/>
      </c>
      <c r="O3888" s="36"/>
      <c r="P3888" s="39" t="str">
        <f t="shared" si="243"/>
        <v/>
      </c>
    </row>
    <row r="3889" spans="6:16" x14ac:dyDescent="0.25">
      <c r="F3889" s="36"/>
      <c r="G3889" s="39" t="str">
        <f t="shared" si="240"/>
        <v/>
      </c>
      <c r="I3889" s="36"/>
      <c r="J3889" s="39" t="str">
        <f t="shared" si="241"/>
        <v/>
      </c>
      <c r="L3889" s="36"/>
      <c r="M3889" s="39" t="str">
        <f t="shared" si="242"/>
        <v/>
      </c>
      <c r="O3889" s="36"/>
      <c r="P3889" s="39" t="str">
        <f t="shared" si="243"/>
        <v/>
      </c>
    </row>
    <row r="3890" spans="6:16" x14ac:dyDescent="0.25">
      <c r="F3890" s="36"/>
      <c r="G3890" s="39" t="str">
        <f t="shared" si="240"/>
        <v/>
      </c>
      <c r="I3890" s="36"/>
      <c r="J3890" s="39" t="str">
        <f t="shared" si="241"/>
        <v/>
      </c>
      <c r="L3890" s="36"/>
      <c r="M3890" s="39" t="str">
        <f t="shared" si="242"/>
        <v/>
      </c>
      <c r="O3890" s="36"/>
      <c r="P3890" s="39" t="str">
        <f t="shared" si="243"/>
        <v/>
      </c>
    </row>
    <row r="3891" spans="6:16" x14ac:dyDescent="0.25">
      <c r="F3891" s="36"/>
      <c r="G3891" s="39" t="str">
        <f t="shared" si="240"/>
        <v/>
      </c>
      <c r="I3891" s="36"/>
      <c r="J3891" s="39" t="str">
        <f t="shared" si="241"/>
        <v/>
      </c>
      <c r="L3891" s="36"/>
      <c r="M3891" s="39" t="str">
        <f t="shared" si="242"/>
        <v/>
      </c>
      <c r="O3891" s="36"/>
      <c r="P3891" s="39" t="str">
        <f t="shared" si="243"/>
        <v/>
      </c>
    </row>
    <row r="3892" spans="6:16" x14ac:dyDescent="0.25">
      <c r="F3892" s="36"/>
      <c r="G3892" s="39" t="str">
        <f t="shared" si="240"/>
        <v/>
      </c>
      <c r="I3892" s="36"/>
      <c r="J3892" s="39" t="str">
        <f t="shared" si="241"/>
        <v/>
      </c>
      <c r="L3892" s="36"/>
      <c r="M3892" s="39" t="str">
        <f t="shared" si="242"/>
        <v/>
      </c>
      <c r="O3892" s="36"/>
      <c r="P3892" s="39" t="str">
        <f t="shared" si="243"/>
        <v/>
      </c>
    </row>
    <row r="3893" spans="6:16" x14ac:dyDescent="0.25">
      <c r="F3893" s="36"/>
      <c r="G3893" s="39" t="str">
        <f t="shared" si="240"/>
        <v/>
      </c>
      <c r="I3893" s="36"/>
      <c r="J3893" s="39" t="str">
        <f t="shared" si="241"/>
        <v/>
      </c>
      <c r="L3893" s="36"/>
      <c r="M3893" s="39" t="str">
        <f t="shared" si="242"/>
        <v/>
      </c>
      <c r="O3893" s="36"/>
      <c r="P3893" s="39" t="str">
        <f t="shared" si="243"/>
        <v/>
      </c>
    </row>
    <row r="3894" spans="6:16" x14ac:dyDescent="0.25">
      <c r="F3894" s="36"/>
      <c r="G3894" s="39" t="str">
        <f t="shared" si="240"/>
        <v/>
      </c>
      <c r="I3894" s="36"/>
      <c r="J3894" s="39" t="str">
        <f t="shared" si="241"/>
        <v/>
      </c>
      <c r="L3894" s="36"/>
      <c r="M3894" s="39" t="str">
        <f t="shared" si="242"/>
        <v/>
      </c>
      <c r="O3894" s="36"/>
      <c r="P3894" s="39" t="str">
        <f t="shared" si="243"/>
        <v/>
      </c>
    </row>
    <row r="3895" spans="6:16" x14ac:dyDescent="0.25">
      <c r="F3895" s="36"/>
      <c r="G3895" s="39" t="str">
        <f t="shared" si="240"/>
        <v/>
      </c>
      <c r="I3895" s="36"/>
      <c r="J3895" s="39" t="str">
        <f t="shared" si="241"/>
        <v/>
      </c>
      <c r="L3895" s="36"/>
      <c r="M3895" s="39" t="str">
        <f t="shared" si="242"/>
        <v/>
      </c>
      <c r="O3895" s="36"/>
      <c r="P3895" s="39" t="str">
        <f t="shared" si="243"/>
        <v/>
      </c>
    </row>
    <row r="3896" spans="6:16" x14ac:dyDescent="0.25">
      <c r="F3896" s="36"/>
      <c r="G3896" s="39" t="str">
        <f t="shared" si="240"/>
        <v/>
      </c>
      <c r="I3896" s="36"/>
      <c r="J3896" s="39" t="str">
        <f t="shared" si="241"/>
        <v/>
      </c>
      <c r="L3896" s="36"/>
      <c r="M3896" s="39" t="str">
        <f t="shared" si="242"/>
        <v/>
      </c>
      <c r="O3896" s="36"/>
      <c r="P3896" s="39" t="str">
        <f t="shared" si="243"/>
        <v/>
      </c>
    </row>
    <row r="3897" spans="6:16" x14ac:dyDescent="0.25">
      <c r="F3897" s="36"/>
      <c r="G3897" s="39" t="str">
        <f t="shared" si="240"/>
        <v/>
      </c>
      <c r="I3897" s="36"/>
      <c r="J3897" s="39" t="str">
        <f t="shared" si="241"/>
        <v/>
      </c>
      <c r="L3897" s="36"/>
      <c r="M3897" s="39" t="str">
        <f t="shared" si="242"/>
        <v/>
      </c>
      <c r="O3897" s="36"/>
      <c r="P3897" s="39" t="str">
        <f t="shared" si="243"/>
        <v/>
      </c>
    </row>
    <row r="3898" spans="6:16" x14ac:dyDescent="0.25">
      <c r="F3898" s="36"/>
      <c r="G3898" s="39" t="str">
        <f t="shared" si="240"/>
        <v/>
      </c>
      <c r="I3898" s="36"/>
      <c r="J3898" s="39" t="str">
        <f t="shared" si="241"/>
        <v/>
      </c>
      <c r="L3898" s="36"/>
      <c r="M3898" s="39" t="str">
        <f t="shared" si="242"/>
        <v/>
      </c>
      <c r="O3898" s="36"/>
      <c r="P3898" s="39" t="str">
        <f t="shared" si="243"/>
        <v/>
      </c>
    </row>
    <row r="3899" spans="6:16" x14ac:dyDescent="0.25">
      <c r="F3899" s="36"/>
      <c r="G3899" s="39" t="str">
        <f t="shared" si="240"/>
        <v/>
      </c>
      <c r="I3899" s="36"/>
      <c r="J3899" s="39" t="str">
        <f t="shared" si="241"/>
        <v/>
      </c>
      <c r="L3899" s="36"/>
      <c r="M3899" s="39" t="str">
        <f t="shared" si="242"/>
        <v/>
      </c>
      <c r="O3899" s="36"/>
      <c r="P3899" s="39" t="str">
        <f t="shared" si="243"/>
        <v/>
      </c>
    </row>
    <row r="3900" spans="6:16" x14ac:dyDescent="0.25">
      <c r="F3900" s="36"/>
      <c r="G3900" s="39" t="str">
        <f t="shared" si="240"/>
        <v/>
      </c>
      <c r="I3900" s="36"/>
      <c r="J3900" s="39" t="str">
        <f t="shared" si="241"/>
        <v/>
      </c>
      <c r="L3900" s="36"/>
      <c r="M3900" s="39" t="str">
        <f t="shared" si="242"/>
        <v/>
      </c>
      <c r="O3900" s="36"/>
      <c r="P3900" s="39" t="str">
        <f t="shared" si="243"/>
        <v/>
      </c>
    </row>
    <row r="3901" spans="6:16" x14ac:dyDescent="0.25">
      <c r="F3901" s="36"/>
      <c r="G3901" s="39" t="str">
        <f t="shared" si="240"/>
        <v/>
      </c>
      <c r="I3901" s="36"/>
      <c r="J3901" s="39" t="str">
        <f t="shared" si="241"/>
        <v/>
      </c>
      <c r="L3901" s="36"/>
      <c r="M3901" s="39" t="str">
        <f t="shared" si="242"/>
        <v/>
      </c>
      <c r="O3901" s="36"/>
      <c r="P3901" s="39" t="str">
        <f t="shared" si="243"/>
        <v/>
      </c>
    </row>
    <row r="3902" spans="6:16" x14ac:dyDescent="0.25">
      <c r="F3902" s="36"/>
      <c r="G3902" s="39" t="str">
        <f t="shared" si="240"/>
        <v/>
      </c>
      <c r="I3902" s="36"/>
      <c r="J3902" s="39" t="str">
        <f t="shared" si="241"/>
        <v/>
      </c>
      <c r="L3902" s="36"/>
      <c r="M3902" s="39" t="str">
        <f t="shared" si="242"/>
        <v/>
      </c>
      <c r="O3902" s="36"/>
      <c r="P3902" s="39" t="str">
        <f t="shared" si="243"/>
        <v/>
      </c>
    </row>
    <row r="3903" spans="6:16" x14ac:dyDescent="0.25">
      <c r="F3903" s="36"/>
      <c r="G3903" s="39" t="str">
        <f t="shared" si="240"/>
        <v/>
      </c>
      <c r="I3903" s="36"/>
      <c r="J3903" s="39" t="str">
        <f t="shared" si="241"/>
        <v/>
      </c>
      <c r="L3903" s="36"/>
      <c r="M3903" s="39" t="str">
        <f t="shared" si="242"/>
        <v/>
      </c>
      <c r="O3903" s="36"/>
      <c r="P3903" s="39" t="str">
        <f t="shared" si="243"/>
        <v/>
      </c>
    </row>
    <row r="3904" spans="6:16" x14ac:dyDescent="0.25">
      <c r="F3904" s="36"/>
      <c r="G3904" s="39" t="str">
        <f t="shared" si="240"/>
        <v/>
      </c>
      <c r="I3904" s="36"/>
      <c r="J3904" s="39" t="str">
        <f t="shared" si="241"/>
        <v/>
      </c>
      <c r="L3904" s="36"/>
      <c r="M3904" s="39" t="str">
        <f t="shared" si="242"/>
        <v/>
      </c>
      <c r="O3904" s="36"/>
      <c r="P3904" s="39" t="str">
        <f t="shared" si="243"/>
        <v/>
      </c>
    </row>
    <row r="3905" spans="6:16" x14ac:dyDescent="0.25">
      <c r="F3905" s="36"/>
      <c r="G3905" s="39" t="str">
        <f t="shared" si="240"/>
        <v/>
      </c>
      <c r="I3905" s="36"/>
      <c r="J3905" s="39" t="str">
        <f t="shared" si="241"/>
        <v/>
      </c>
      <c r="L3905" s="36"/>
      <c r="M3905" s="39" t="str">
        <f t="shared" si="242"/>
        <v/>
      </c>
      <c r="O3905" s="36"/>
      <c r="P3905" s="39" t="str">
        <f t="shared" si="243"/>
        <v/>
      </c>
    </row>
    <row r="3906" spans="6:16" x14ac:dyDescent="0.25">
      <c r="F3906" s="36"/>
      <c r="G3906" s="39" t="str">
        <f t="shared" si="240"/>
        <v/>
      </c>
      <c r="I3906" s="36"/>
      <c r="J3906" s="39" t="str">
        <f t="shared" si="241"/>
        <v/>
      </c>
      <c r="L3906" s="36"/>
      <c r="M3906" s="39" t="str">
        <f t="shared" si="242"/>
        <v/>
      </c>
      <c r="O3906" s="36"/>
      <c r="P3906" s="39" t="str">
        <f t="shared" si="243"/>
        <v/>
      </c>
    </row>
    <row r="3907" spans="6:16" x14ac:dyDescent="0.25">
      <c r="F3907" s="36"/>
      <c r="G3907" s="39" t="str">
        <f t="shared" si="240"/>
        <v/>
      </c>
      <c r="I3907" s="36"/>
      <c r="J3907" s="39" t="str">
        <f t="shared" si="241"/>
        <v/>
      </c>
      <c r="L3907" s="36"/>
      <c r="M3907" s="39" t="str">
        <f t="shared" si="242"/>
        <v/>
      </c>
      <c r="O3907" s="36"/>
      <c r="P3907" s="39" t="str">
        <f t="shared" si="243"/>
        <v/>
      </c>
    </row>
    <row r="3908" spans="6:16" x14ac:dyDescent="0.25">
      <c r="F3908" s="36"/>
      <c r="G3908" s="39" t="str">
        <f t="shared" si="240"/>
        <v/>
      </c>
      <c r="I3908" s="36"/>
      <c r="J3908" s="39" t="str">
        <f t="shared" si="241"/>
        <v/>
      </c>
      <c r="L3908" s="36"/>
      <c r="M3908" s="39" t="str">
        <f t="shared" si="242"/>
        <v/>
      </c>
      <c r="O3908" s="36"/>
      <c r="P3908" s="39" t="str">
        <f t="shared" si="243"/>
        <v/>
      </c>
    </row>
    <row r="3909" spans="6:16" x14ac:dyDescent="0.25">
      <c r="F3909" s="36"/>
      <c r="G3909" s="39" t="str">
        <f t="shared" si="240"/>
        <v/>
      </c>
      <c r="I3909" s="36"/>
      <c r="J3909" s="39" t="str">
        <f t="shared" si="241"/>
        <v/>
      </c>
      <c r="L3909" s="36"/>
      <c r="M3909" s="39" t="str">
        <f t="shared" si="242"/>
        <v/>
      </c>
      <c r="O3909" s="36"/>
      <c r="P3909" s="39" t="str">
        <f t="shared" si="243"/>
        <v/>
      </c>
    </row>
    <row r="3910" spans="6:16" x14ac:dyDescent="0.25">
      <c r="F3910" s="36"/>
      <c r="G3910" s="39" t="str">
        <f t="shared" si="240"/>
        <v/>
      </c>
      <c r="I3910" s="36"/>
      <c r="J3910" s="39" t="str">
        <f t="shared" si="241"/>
        <v/>
      </c>
      <c r="L3910" s="36"/>
      <c r="M3910" s="39" t="str">
        <f t="shared" si="242"/>
        <v/>
      </c>
      <c r="O3910" s="36"/>
      <c r="P3910" s="39" t="str">
        <f t="shared" si="243"/>
        <v/>
      </c>
    </row>
    <row r="3911" spans="6:16" x14ac:dyDescent="0.25">
      <c r="F3911" s="36"/>
      <c r="G3911" s="39" t="str">
        <f t="shared" si="240"/>
        <v/>
      </c>
      <c r="I3911" s="36"/>
      <c r="J3911" s="39" t="str">
        <f t="shared" si="241"/>
        <v/>
      </c>
      <c r="L3911" s="36"/>
      <c r="M3911" s="39" t="str">
        <f t="shared" si="242"/>
        <v/>
      </c>
      <c r="O3911" s="36"/>
      <c r="P3911" s="39" t="str">
        <f t="shared" si="243"/>
        <v/>
      </c>
    </row>
    <row r="3912" spans="6:16" x14ac:dyDescent="0.25">
      <c r="F3912" s="36"/>
      <c r="G3912" s="39" t="str">
        <f t="shared" si="240"/>
        <v/>
      </c>
      <c r="I3912" s="36"/>
      <c r="J3912" s="39" t="str">
        <f t="shared" si="241"/>
        <v/>
      </c>
      <c r="L3912" s="36"/>
      <c r="M3912" s="39" t="str">
        <f t="shared" si="242"/>
        <v/>
      </c>
      <c r="O3912" s="36"/>
      <c r="P3912" s="39" t="str">
        <f t="shared" si="243"/>
        <v/>
      </c>
    </row>
    <row r="3913" spans="6:16" x14ac:dyDescent="0.25">
      <c r="F3913" s="36"/>
      <c r="G3913" s="39" t="str">
        <f t="shared" si="240"/>
        <v/>
      </c>
      <c r="I3913" s="36"/>
      <c r="J3913" s="39" t="str">
        <f t="shared" si="241"/>
        <v/>
      </c>
      <c r="L3913" s="36"/>
      <c r="M3913" s="39" t="str">
        <f t="shared" si="242"/>
        <v/>
      </c>
      <c r="O3913" s="36"/>
      <c r="P3913" s="39" t="str">
        <f t="shared" si="243"/>
        <v/>
      </c>
    </row>
    <row r="3914" spans="6:16" x14ac:dyDescent="0.25">
      <c r="F3914" s="36"/>
      <c r="G3914" s="39" t="str">
        <f t="shared" si="240"/>
        <v/>
      </c>
      <c r="I3914" s="36"/>
      <c r="J3914" s="39" t="str">
        <f t="shared" si="241"/>
        <v/>
      </c>
      <c r="L3914" s="36"/>
      <c r="M3914" s="39" t="str">
        <f t="shared" si="242"/>
        <v/>
      </c>
      <c r="O3914" s="36"/>
      <c r="P3914" s="39" t="str">
        <f t="shared" si="243"/>
        <v/>
      </c>
    </row>
    <row r="3915" spans="6:16" x14ac:dyDescent="0.25">
      <c r="F3915" s="36"/>
      <c r="G3915" s="39" t="str">
        <f t="shared" si="240"/>
        <v/>
      </c>
      <c r="I3915" s="36"/>
      <c r="J3915" s="39" t="str">
        <f t="shared" si="241"/>
        <v/>
      </c>
      <c r="L3915" s="36"/>
      <c r="M3915" s="39" t="str">
        <f t="shared" si="242"/>
        <v/>
      </c>
      <c r="O3915" s="36"/>
      <c r="P3915" s="39" t="str">
        <f t="shared" si="243"/>
        <v/>
      </c>
    </row>
    <row r="3916" spans="6:16" x14ac:dyDescent="0.25">
      <c r="F3916" s="36"/>
      <c r="G3916" s="39" t="str">
        <f t="shared" si="240"/>
        <v/>
      </c>
      <c r="I3916" s="36"/>
      <c r="J3916" s="39" t="str">
        <f t="shared" si="241"/>
        <v/>
      </c>
      <c r="L3916" s="36"/>
      <c r="M3916" s="39" t="str">
        <f t="shared" si="242"/>
        <v/>
      </c>
      <c r="O3916" s="36"/>
      <c r="P3916" s="39" t="str">
        <f t="shared" si="243"/>
        <v/>
      </c>
    </row>
    <row r="3917" spans="6:16" x14ac:dyDescent="0.25">
      <c r="F3917" s="36"/>
      <c r="G3917" s="39" t="str">
        <f t="shared" si="240"/>
        <v/>
      </c>
      <c r="I3917" s="36"/>
      <c r="J3917" s="39" t="str">
        <f t="shared" si="241"/>
        <v/>
      </c>
      <c r="L3917" s="36"/>
      <c r="M3917" s="39" t="str">
        <f t="shared" si="242"/>
        <v/>
      </c>
      <c r="O3917" s="36"/>
      <c r="P3917" s="39" t="str">
        <f t="shared" si="243"/>
        <v/>
      </c>
    </row>
    <row r="3918" spans="6:16" x14ac:dyDescent="0.25">
      <c r="F3918" s="36"/>
      <c r="G3918" s="39" t="str">
        <f t="shared" si="240"/>
        <v/>
      </c>
      <c r="I3918" s="36"/>
      <c r="J3918" s="39" t="str">
        <f t="shared" si="241"/>
        <v/>
      </c>
      <c r="L3918" s="36"/>
      <c r="M3918" s="39" t="str">
        <f t="shared" si="242"/>
        <v/>
      </c>
      <c r="O3918" s="36"/>
      <c r="P3918" s="39" t="str">
        <f t="shared" si="243"/>
        <v/>
      </c>
    </row>
    <row r="3919" spans="6:16" x14ac:dyDescent="0.25">
      <c r="F3919" s="36"/>
      <c r="G3919" s="39" t="str">
        <f t="shared" ref="G3919:G3982" si="244">IF(F3919="","",F3919*0.04)</f>
        <v/>
      </c>
      <c r="I3919" s="36"/>
      <c r="J3919" s="39" t="str">
        <f t="shared" ref="J3919:J3982" si="245">IF(I3919="","",I3919*0.04)</f>
        <v/>
      </c>
      <c r="L3919" s="36"/>
      <c r="M3919" s="39" t="str">
        <f t="shared" ref="M3919:M3982" si="246">IF(L3919="","",L3919*0.04)</f>
        <v/>
      </c>
      <c r="O3919" s="36"/>
      <c r="P3919" s="39" t="str">
        <f t="shared" ref="P3919:P3982" si="247">IF(O3919="","",O3919*0.04)</f>
        <v/>
      </c>
    </row>
    <row r="3920" spans="6:16" x14ac:dyDescent="0.25">
      <c r="F3920" s="36"/>
      <c r="G3920" s="39" t="str">
        <f t="shared" si="244"/>
        <v/>
      </c>
      <c r="I3920" s="36"/>
      <c r="J3920" s="39" t="str">
        <f t="shared" si="245"/>
        <v/>
      </c>
      <c r="L3920" s="36"/>
      <c r="M3920" s="39" t="str">
        <f t="shared" si="246"/>
        <v/>
      </c>
      <c r="O3920" s="36"/>
      <c r="P3920" s="39" t="str">
        <f t="shared" si="247"/>
        <v/>
      </c>
    </row>
    <row r="3921" spans="6:16" x14ac:dyDescent="0.25">
      <c r="F3921" s="36"/>
      <c r="G3921" s="39" t="str">
        <f t="shared" si="244"/>
        <v/>
      </c>
      <c r="I3921" s="36"/>
      <c r="J3921" s="39" t="str">
        <f t="shared" si="245"/>
        <v/>
      </c>
      <c r="L3921" s="36"/>
      <c r="M3921" s="39" t="str">
        <f t="shared" si="246"/>
        <v/>
      </c>
      <c r="O3921" s="36"/>
      <c r="P3921" s="39" t="str">
        <f t="shared" si="247"/>
        <v/>
      </c>
    </row>
    <row r="3922" spans="6:16" x14ac:dyDescent="0.25">
      <c r="F3922" s="36"/>
      <c r="G3922" s="39" t="str">
        <f t="shared" si="244"/>
        <v/>
      </c>
      <c r="I3922" s="36"/>
      <c r="J3922" s="39" t="str">
        <f t="shared" si="245"/>
        <v/>
      </c>
      <c r="L3922" s="36"/>
      <c r="M3922" s="39" t="str">
        <f t="shared" si="246"/>
        <v/>
      </c>
      <c r="O3922" s="36"/>
      <c r="P3922" s="39" t="str">
        <f t="shared" si="247"/>
        <v/>
      </c>
    </row>
    <row r="3923" spans="6:16" x14ac:dyDescent="0.25">
      <c r="F3923" s="36"/>
      <c r="G3923" s="39" t="str">
        <f t="shared" si="244"/>
        <v/>
      </c>
      <c r="I3923" s="36"/>
      <c r="J3923" s="39" t="str">
        <f t="shared" si="245"/>
        <v/>
      </c>
      <c r="L3923" s="36"/>
      <c r="M3923" s="39" t="str">
        <f t="shared" si="246"/>
        <v/>
      </c>
      <c r="O3923" s="36"/>
      <c r="P3923" s="39" t="str">
        <f t="shared" si="247"/>
        <v/>
      </c>
    </row>
    <row r="3924" spans="6:16" x14ac:dyDescent="0.25">
      <c r="F3924" s="36"/>
      <c r="G3924" s="39" t="str">
        <f t="shared" si="244"/>
        <v/>
      </c>
      <c r="I3924" s="36"/>
      <c r="J3924" s="39" t="str">
        <f t="shared" si="245"/>
        <v/>
      </c>
      <c r="L3924" s="36"/>
      <c r="M3924" s="39" t="str">
        <f t="shared" si="246"/>
        <v/>
      </c>
      <c r="O3924" s="36"/>
      <c r="P3924" s="39" t="str">
        <f t="shared" si="247"/>
        <v/>
      </c>
    </row>
    <row r="3925" spans="6:16" x14ac:dyDescent="0.25">
      <c r="F3925" s="36"/>
      <c r="G3925" s="39" t="str">
        <f t="shared" si="244"/>
        <v/>
      </c>
      <c r="I3925" s="36"/>
      <c r="J3925" s="39" t="str">
        <f t="shared" si="245"/>
        <v/>
      </c>
      <c r="L3925" s="36"/>
      <c r="M3925" s="39" t="str">
        <f t="shared" si="246"/>
        <v/>
      </c>
      <c r="O3925" s="36"/>
      <c r="P3925" s="39" t="str">
        <f t="shared" si="247"/>
        <v/>
      </c>
    </row>
    <row r="3926" spans="6:16" x14ac:dyDescent="0.25">
      <c r="F3926" s="36"/>
      <c r="G3926" s="39" t="str">
        <f t="shared" si="244"/>
        <v/>
      </c>
      <c r="I3926" s="36"/>
      <c r="J3926" s="39" t="str">
        <f t="shared" si="245"/>
        <v/>
      </c>
      <c r="L3926" s="36"/>
      <c r="M3926" s="39" t="str">
        <f t="shared" si="246"/>
        <v/>
      </c>
      <c r="O3926" s="36"/>
      <c r="P3926" s="39" t="str">
        <f t="shared" si="247"/>
        <v/>
      </c>
    </row>
    <row r="3927" spans="6:16" x14ac:dyDescent="0.25">
      <c r="F3927" s="36"/>
      <c r="G3927" s="39" t="str">
        <f t="shared" si="244"/>
        <v/>
      </c>
      <c r="I3927" s="36"/>
      <c r="J3927" s="39" t="str">
        <f t="shared" si="245"/>
        <v/>
      </c>
      <c r="L3927" s="36"/>
      <c r="M3927" s="39" t="str">
        <f t="shared" si="246"/>
        <v/>
      </c>
      <c r="O3927" s="36"/>
      <c r="P3927" s="39" t="str">
        <f t="shared" si="247"/>
        <v/>
      </c>
    </row>
    <row r="3928" spans="6:16" x14ac:dyDescent="0.25">
      <c r="F3928" s="36"/>
      <c r="G3928" s="39" t="str">
        <f t="shared" si="244"/>
        <v/>
      </c>
      <c r="I3928" s="36"/>
      <c r="J3928" s="39" t="str">
        <f t="shared" si="245"/>
        <v/>
      </c>
      <c r="L3928" s="36"/>
      <c r="M3928" s="39" t="str">
        <f t="shared" si="246"/>
        <v/>
      </c>
      <c r="O3928" s="36"/>
      <c r="P3928" s="39" t="str">
        <f t="shared" si="247"/>
        <v/>
      </c>
    </row>
    <row r="3929" spans="6:16" x14ac:dyDescent="0.25">
      <c r="F3929" s="36"/>
      <c r="G3929" s="39" t="str">
        <f t="shared" si="244"/>
        <v/>
      </c>
      <c r="I3929" s="36"/>
      <c r="J3929" s="39" t="str">
        <f t="shared" si="245"/>
        <v/>
      </c>
      <c r="L3929" s="36"/>
      <c r="M3929" s="39" t="str">
        <f t="shared" si="246"/>
        <v/>
      </c>
      <c r="O3929" s="36"/>
      <c r="P3929" s="39" t="str">
        <f t="shared" si="247"/>
        <v/>
      </c>
    </row>
    <row r="3930" spans="6:16" x14ac:dyDescent="0.25">
      <c r="F3930" s="36"/>
      <c r="G3930" s="39" t="str">
        <f t="shared" si="244"/>
        <v/>
      </c>
      <c r="I3930" s="36"/>
      <c r="J3930" s="39" t="str">
        <f t="shared" si="245"/>
        <v/>
      </c>
      <c r="L3930" s="36"/>
      <c r="M3930" s="39" t="str">
        <f t="shared" si="246"/>
        <v/>
      </c>
      <c r="O3930" s="36"/>
      <c r="P3930" s="39" t="str">
        <f t="shared" si="247"/>
        <v/>
      </c>
    </row>
    <row r="3931" spans="6:16" x14ac:dyDescent="0.25">
      <c r="F3931" s="36"/>
      <c r="G3931" s="39" t="str">
        <f t="shared" si="244"/>
        <v/>
      </c>
      <c r="I3931" s="36"/>
      <c r="J3931" s="39" t="str">
        <f t="shared" si="245"/>
        <v/>
      </c>
      <c r="L3931" s="36"/>
      <c r="M3931" s="39" t="str">
        <f t="shared" si="246"/>
        <v/>
      </c>
      <c r="O3931" s="36"/>
      <c r="P3931" s="39" t="str">
        <f t="shared" si="247"/>
        <v/>
      </c>
    </row>
    <row r="3932" spans="6:16" x14ac:dyDescent="0.25">
      <c r="F3932" s="36"/>
      <c r="G3932" s="39" t="str">
        <f t="shared" si="244"/>
        <v/>
      </c>
      <c r="I3932" s="36"/>
      <c r="J3932" s="39" t="str">
        <f t="shared" si="245"/>
        <v/>
      </c>
      <c r="L3932" s="36"/>
      <c r="M3932" s="39" t="str">
        <f t="shared" si="246"/>
        <v/>
      </c>
      <c r="O3932" s="36"/>
      <c r="P3932" s="39" t="str">
        <f t="shared" si="247"/>
        <v/>
      </c>
    </row>
    <row r="3933" spans="6:16" x14ac:dyDescent="0.25">
      <c r="F3933" s="36"/>
      <c r="G3933" s="39" t="str">
        <f t="shared" si="244"/>
        <v/>
      </c>
      <c r="I3933" s="36"/>
      <c r="J3933" s="39" t="str">
        <f t="shared" si="245"/>
        <v/>
      </c>
      <c r="L3933" s="36"/>
      <c r="M3933" s="39" t="str">
        <f t="shared" si="246"/>
        <v/>
      </c>
      <c r="O3933" s="36"/>
      <c r="P3933" s="39" t="str">
        <f t="shared" si="247"/>
        <v/>
      </c>
    </row>
    <row r="3934" spans="6:16" x14ac:dyDescent="0.25">
      <c r="F3934" s="36"/>
      <c r="G3934" s="39" t="str">
        <f t="shared" si="244"/>
        <v/>
      </c>
      <c r="I3934" s="36"/>
      <c r="J3934" s="39" t="str">
        <f t="shared" si="245"/>
        <v/>
      </c>
      <c r="L3934" s="36"/>
      <c r="M3934" s="39" t="str">
        <f t="shared" si="246"/>
        <v/>
      </c>
      <c r="O3934" s="36"/>
      <c r="P3934" s="39" t="str">
        <f t="shared" si="247"/>
        <v/>
      </c>
    </row>
    <row r="3935" spans="6:16" x14ac:dyDescent="0.25">
      <c r="F3935" s="36"/>
      <c r="G3935" s="39" t="str">
        <f t="shared" si="244"/>
        <v/>
      </c>
      <c r="I3935" s="36"/>
      <c r="J3935" s="39" t="str">
        <f t="shared" si="245"/>
        <v/>
      </c>
      <c r="L3935" s="36"/>
      <c r="M3935" s="39" t="str">
        <f t="shared" si="246"/>
        <v/>
      </c>
      <c r="O3935" s="36"/>
      <c r="P3935" s="39" t="str">
        <f t="shared" si="247"/>
        <v/>
      </c>
    </row>
    <row r="3936" spans="6:16" x14ac:dyDescent="0.25">
      <c r="F3936" s="36"/>
      <c r="G3936" s="39" t="str">
        <f t="shared" si="244"/>
        <v/>
      </c>
      <c r="I3936" s="36"/>
      <c r="J3936" s="39" t="str">
        <f t="shared" si="245"/>
        <v/>
      </c>
      <c r="L3936" s="36"/>
      <c r="M3936" s="39" t="str">
        <f t="shared" si="246"/>
        <v/>
      </c>
      <c r="O3936" s="36"/>
      <c r="P3936" s="39" t="str">
        <f t="shared" si="247"/>
        <v/>
      </c>
    </row>
    <row r="3937" spans="6:16" x14ac:dyDescent="0.25">
      <c r="F3937" s="36"/>
      <c r="G3937" s="39" t="str">
        <f t="shared" si="244"/>
        <v/>
      </c>
      <c r="I3937" s="36"/>
      <c r="J3937" s="39" t="str">
        <f t="shared" si="245"/>
        <v/>
      </c>
      <c r="L3937" s="36"/>
      <c r="M3937" s="39" t="str">
        <f t="shared" si="246"/>
        <v/>
      </c>
      <c r="O3937" s="36"/>
      <c r="P3937" s="39" t="str">
        <f t="shared" si="247"/>
        <v/>
      </c>
    </row>
    <row r="3938" spans="6:16" x14ac:dyDescent="0.25">
      <c r="F3938" s="36"/>
      <c r="G3938" s="39" t="str">
        <f t="shared" si="244"/>
        <v/>
      </c>
      <c r="I3938" s="36"/>
      <c r="J3938" s="39" t="str">
        <f t="shared" si="245"/>
        <v/>
      </c>
      <c r="L3938" s="36"/>
      <c r="M3938" s="39" t="str">
        <f t="shared" si="246"/>
        <v/>
      </c>
      <c r="O3938" s="36"/>
      <c r="P3938" s="39" t="str">
        <f t="shared" si="247"/>
        <v/>
      </c>
    </row>
    <row r="3939" spans="6:16" x14ac:dyDescent="0.25">
      <c r="F3939" s="36"/>
      <c r="G3939" s="39" t="str">
        <f t="shared" si="244"/>
        <v/>
      </c>
      <c r="I3939" s="36"/>
      <c r="J3939" s="39" t="str">
        <f t="shared" si="245"/>
        <v/>
      </c>
      <c r="L3939" s="36"/>
      <c r="M3939" s="39" t="str">
        <f t="shared" si="246"/>
        <v/>
      </c>
      <c r="O3939" s="36"/>
      <c r="P3939" s="39" t="str">
        <f t="shared" si="247"/>
        <v/>
      </c>
    </row>
    <row r="3940" spans="6:16" x14ac:dyDescent="0.25">
      <c r="F3940" s="36"/>
      <c r="G3940" s="39" t="str">
        <f t="shared" si="244"/>
        <v/>
      </c>
      <c r="I3940" s="36"/>
      <c r="J3940" s="39" t="str">
        <f t="shared" si="245"/>
        <v/>
      </c>
      <c r="L3940" s="36"/>
      <c r="M3940" s="39" t="str">
        <f t="shared" si="246"/>
        <v/>
      </c>
      <c r="O3940" s="36"/>
      <c r="P3940" s="39" t="str">
        <f t="shared" si="247"/>
        <v/>
      </c>
    </row>
    <row r="3941" spans="6:16" x14ac:dyDescent="0.25">
      <c r="F3941" s="36"/>
      <c r="G3941" s="39" t="str">
        <f t="shared" si="244"/>
        <v/>
      </c>
      <c r="I3941" s="36"/>
      <c r="J3941" s="39" t="str">
        <f t="shared" si="245"/>
        <v/>
      </c>
      <c r="L3941" s="36"/>
      <c r="M3941" s="39" t="str">
        <f t="shared" si="246"/>
        <v/>
      </c>
      <c r="O3941" s="36"/>
      <c r="P3941" s="39" t="str">
        <f t="shared" si="247"/>
        <v/>
      </c>
    </row>
    <row r="3942" spans="6:16" x14ac:dyDescent="0.25">
      <c r="F3942" s="36"/>
      <c r="G3942" s="39" t="str">
        <f t="shared" si="244"/>
        <v/>
      </c>
      <c r="I3942" s="36"/>
      <c r="J3942" s="39" t="str">
        <f t="shared" si="245"/>
        <v/>
      </c>
      <c r="L3942" s="36"/>
      <c r="M3942" s="39" t="str">
        <f t="shared" si="246"/>
        <v/>
      </c>
      <c r="O3942" s="36"/>
      <c r="P3942" s="39" t="str">
        <f t="shared" si="247"/>
        <v/>
      </c>
    </row>
    <row r="3943" spans="6:16" x14ac:dyDescent="0.25">
      <c r="F3943" s="36"/>
      <c r="G3943" s="39" t="str">
        <f t="shared" si="244"/>
        <v/>
      </c>
      <c r="I3943" s="36"/>
      <c r="J3943" s="39" t="str">
        <f t="shared" si="245"/>
        <v/>
      </c>
      <c r="L3943" s="36"/>
      <c r="M3943" s="39" t="str">
        <f t="shared" si="246"/>
        <v/>
      </c>
      <c r="O3943" s="36"/>
      <c r="P3943" s="39" t="str">
        <f t="shared" si="247"/>
        <v/>
      </c>
    </row>
    <row r="3944" spans="6:16" x14ac:dyDescent="0.25">
      <c r="F3944" s="36"/>
      <c r="G3944" s="39" t="str">
        <f t="shared" si="244"/>
        <v/>
      </c>
      <c r="I3944" s="36"/>
      <c r="J3944" s="39" t="str">
        <f t="shared" si="245"/>
        <v/>
      </c>
      <c r="L3944" s="36"/>
      <c r="M3944" s="39" t="str">
        <f t="shared" si="246"/>
        <v/>
      </c>
      <c r="O3944" s="36"/>
      <c r="P3944" s="39" t="str">
        <f t="shared" si="247"/>
        <v/>
      </c>
    </row>
    <row r="3945" spans="6:16" x14ac:dyDescent="0.25">
      <c r="F3945" s="36"/>
      <c r="G3945" s="39" t="str">
        <f t="shared" si="244"/>
        <v/>
      </c>
      <c r="I3945" s="36"/>
      <c r="J3945" s="39" t="str">
        <f t="shared" si="245"/>
        <v/>
      </c>
      <c r="L3945" s="36"/>
      <c r="M3945" s="39" t="str">
        <f t="shared" si="246"/>
        <v/>
      </c>
      <c r="O3945" s="36"/>
      <c r="P3945" s="39" t="str">
        <f t="shared" si="247"/>
        <v/>
      </c>
    </row>
    <row r="3946" spans="6:16" x14ac:dyDescent="0.25">
      <c r="F3946" s="36"/>
      <c r="G3946" s="39" t="str">
        <f t="shared" si="244"/>
        <v/>
      </c>
      <c r="I3946" s="36"/>
      <c r="J3946" s="39" t="str">
        <f t="shared" si="245"/>
        <v/>
      </c>
      <c r="L3946" s="36"/>
      <c r="M3946" s="39" t="str">
        <f t="shared" si="246"/>
        <v/>
      </c>
      <c r="O3946" s="36"/>
      <c r="P3946" s="39" t="str">
        <f t="shared" si="247"/>
        <v/>
      </c>
    </row>
    <row r="3947" spans="6:16" x14ac:dyDescent="0.25">
      <c r="F3947" s="36"/>
      <c r="G3947" s="39" t="str">
        <f t="shared" si="244"/>
        <v/>
      </c>
      <c r="I3947" s="36"/>
      <c r="J3947" s="39" t="str">
        <f t="shared" si="245"/>
        <v/>
      </c>
      <c r="L3947" s="36"/>
      <c r="M3947" s="39" t="str">
        <f t="shared" si="246"/>
        <v/>
      </c>
      <c r="O3947" s="36"/>
      <c r="P3947" s="39" t="str">
        <f t="shared" si="247"/>
        <v/>
      </c>
    </row>
    <row r="3948" spans="6:16" x14ac:dyDescent="0.25">
      <c r="F3948" s="36"/>
      <c r="G3948" s="39" t="str">
        <f t="shared" si="244"/>
        <v/>
      </c>
      <c r="I3948" s="36"/>
      <c r="J3948" s="39" t="str">
        <f t="shared" si="245"/>
        <v/>
      </c>
      <c r="L3948" s="36"/>
      <c r="M3948" s="39" t="str">
        <f t="shared" si="246"/>
        <v/>
      </c>
      <c r="O3948" s="36"/>
      <c r="P3948" s="39" t="str">
        <f t="shared" si="247"/>
        <v/>
      </c>
    </row>
    <row r="3949" spans="6:16" x14ac:dyDescent="0.25">
      <c r="F3949" s="36"/>
      <c r="G3949" s="39" t="str">
        <f t="shared" si="244"/>
        <v/>
      </c>
      <c r="I3949" s="36"/>
      <c r="J3949" s="39" t="str">
        <f t="shared" si="245"/>
        <v/>
      </c>
      <c r="L3949" s="36"/>
      <c r="M3949" s="39" t="str">
        <f t="shared" si="246"/>
        <v/>
      </c>
      <c r="O3949" s="36"/>
      <c r="P3949" s="39" t="str">
        <f t="shared" si="247"/>
        <v/>
      </c>
    </row>
    <row r="3950" spans="6:16" x14ac:dyDescent="0.25">
      <c r="F3950" s="36"/>
      <c r="G3950" s="39" t="str">
        <f t="shared" si="244"/>
        <v/>
      </c>
      <c r="I3950" s="36"/>
      <c r="J3950" s="39" t="str">
        <f t="shared" si="245"/>
        <v/>
      </c>
      <c r="L3950" s="36"/>
      <c r="M3950" s="39" t="str">
        <f t="shared" si="246"/>
        <v/>
      </c>
      <c r="O3950" s="36"/>
      <c r="P3950" s="39" t="str">
        <f t="shared" si="247"/>
        <v/>
      </c>
    </row>
    <row r="3951" spans="6:16" x14ac:dyDescent="0.25">
      <c r="F3951" s="36"/>
      <c r="G3951" s="39" t="str">
        <f t="shared" si="244"/>
        <v/>
      </c>
      <c r="I3951" s="36"/>
      <c r="J3951" s="39" t="str">
        <f t="shared" si="245"/>
        <v/>
      </c>
      <c r="L3951" s="36"/>
      <c r="M3951" s="39" t="str">
        <f t="shared" si="246"/>
        <v/>
      </c>
      <c r="O3951" s="36"/>
      <c r="P3951" s="39" t="str">
        <f t="shared" si="247"/>
        <v/>
      </c>
    </row>
    <row r="3952" spans="6:16" x14ac:dyDescent="0.25">
      <c r="F3952" s="36"/>
      <c r="G3952" s="39" t="str">
        <f t="shared" si="244"/>
        <v/>
      </c>
      <c r="I3952" s="36"/>
      <c r="J3952" s="39" t="str">
        <f t="shared" si="245"/>
        <v/>
      </c>
      <c r="L3952" s="36"/>
      <c r="M3952" s="39" t="str">
        <f t="shared" si="246"/>
        <v/>
      </c>
      <c r="O3952" s="36"/>
      <c r="P3952" s="39" t="str">
        <f t="shared" si="247"/>
        <v/>
      </c>
    </row>
    <row r="3953" spans="6:16" x14ac:dyDescent="0.25">
      <c r="F3953" s="36"/>
      <c r="G3953" s="39" t="str">
        <f t="shared" si="244"/>
        <v/>
      </c>
      <c r="I3953" s="36"/>
      <c r="J3953" s="39" t="str">
        <f t="shared" si="245"/>
        <v/>
      </c>
      <c r="L3953" s="36"/>
      <c r="M3953" s="39" t="str">
        <f t="shared" si="246"/>
        <v/>
      </c>
      <c r="O3953" s="36"/>
      <c r="P3953" s="39" t="str">
        <f t="shared" si="247"/>
        <v/>
      </c>
    </row>
    <row r="3954" spans="6:16" x14ac:dyDescent="0.25">
      <c r="F3954" s="36"/>
      <c r="G3954" s="39" t="str">
        <f t="shared" si="244"/>
        <v/>
      </c>
      <c r="I3954" s="36"/>
      <c r="J3954" s="39" t="str">
        <f t="shared" si="245"/>
        <v/>
      </c>
      <c r="L3954" s="36"/>
      <c r="M3954" s="39" t="str">
        <f t="shared" si="246"/>
        <v/>
      </c>
      <c r="O3954" s="36"/>
      <c r="P3954" s="39" t="str">
        <f t="shared" si="247"/>
        <v/>
      </c>
    </row>
    <row r="3955" spans="6:16" x14ac:dyDescent="0.25">
      <c r="F3955" s="36"/>
      <c r="G3955" s="39" t="str">
        <f t="shared" si="244"/>
        <v/>
      </c>
      <c r="I3955" s="36"/>
      <c r="J3955" s="39" t="str">
        <f t="shared" si="245"/>
        <v/>
      </c>
      <c r="L3955" s="36"/>
      <c r="M3955" s="39" t="str">
        <f t="shared" si="246"/>
        <v/>
      </c>
      <c r="O3955" s="36"/>
      <c r="P3955" s="39" t="str">
        <f t="shared" si="247"/>
        <v/>
      </c>
    </row>
    <row r="3956" spans="6:16" x14ac:dyDescent="0.25">
      <c r="F3956" s="36"/>
      <c r="G3956" s="39" t="str">
        <f t="shared" si="244"/>
        <v/>
      </c>
      <c r="I3956" s="36"/>
      <c r="J3956" s="39" t="str">
        <f t="shared" si="245"/>
        <v/>
      </c>
      <c r="L3956" s="36"/>
      <c r="M3956" s="39" t="str">
        <f t="shared" si="246"/>
        <v/>
      </c>
      <c r="O3956" s="36"/>
      <c r="P3956" s="39" t="str">
        <f t="shared" si="247"/>
        <v/>
      </c>
    </row>
    <row r="3957" spans="6:16" x14ac:dyDescent="0.25">
      <c r="F3957" s="36"/>
      <c r="G3957" s="39" t="str">
        <f t="shared" si="244"/>
        <v/>
      </c>
      <c r="I3957" s="36"/>
      <c r="J3957" s="39" t="str">
        <f t="shared" si="245"/>
        <v/>
      </c>
      <c r="L3957" s="36"/>
      <c r="M3957" s="39" t="str">
        <f t="shared" si="246"/>
        <v/>
      </c>
      <c r="O3957" s="36"/>
      <c r="P3957" s="39" t="str">
        <f t="shared" si="247"/>
        <v/>
      </c>
    </row>
    <row r="3958" spans="6:16" x14ac:dyDescent="0.25">
      <c r="F3958" s="36"/>
      <c r="G3958" s="39" t="str">
        <f t="shared" si="244"/>
        <v/>
      </c>
      <c r="I3958" s="36"/>
      <c r="J3958" s="39" t="str">
        <f t="shared" si="245"/>
        <v/>
      </c>
      <c r="L3958" s="36"/>
      <c r="M3958" s="39" t="str">
        <f t="shared" si="246"/>
        <v/>
      </c>
      <c r="O3958" s="36"/>
      <c r="P3958" s="39" t="str">
        <f t="shared" si="247"/>
        <v/>
      </c>
    </row>
    <row r="3959" spans="6:16" x14ac:dyDescent="0.25">
      <c r="F3959" s="36"/>
      <c r="G3959" s="39" t="str">
        <f t="shared" si="244"/>
        <v/>
      </c>
      <c r="I3959" s="36"/>
      <c r="J3959" s="39" t="str">
        <f t="shared" si="245"/>
        <v/>
      </c>
      <c r="L3959" s="36"/>
      <c r="M3959" s="39" t="str">
        <f t="shared" si="246"/>
        <v/>
      </c>
      <c r="O3959" s="36"/>
      <c r="P3959" s="39" t="str">
        <f t="shared" si="247"/>
        <v/>
      </c>
    </row>
    <row r="3960" spans="6:16" x14ac:dyDescent="0.25">
      <c r="F3960" s="36"/>
      <c r="G3960" s="39" t="str">
        <f t="shared" si="244"/>
        <v/>
      </c>
      <c r="I3960" s="36"/>
      <c r="J3960" s="39" t="str">
        <f t="shared" si="245"/>
        <v/>
      </c>
      <c r="L3960" s="36"/>
      <c r="M3960" s="39" t="str">
        <f t="shared" si="246"/>
        <v/>
      </c>
      <c r="O3960" s="36"/>
      <c r="P3960" s="39" t="str">
        <f t="shared" si="247"/>
        <v/>
      </c>
    </row>
    <row r="3961" spans="6:16" x14ac:dyDescent="0.25">
      <c r="F3961" s="36"/>
      <c r="G3961" s="39" t="str">
        <f t="shared" si="244"/>
        <v/>
      </c>
      <c r="I3961" s="36"/>
      <c r="J3961" s="39" t="str">
        <f t="shared" si="245"/>
        <v/>
      </c>
      <c r="L3961" s="36"/>
      <c r="M3961" s="39" t="str">
        <f t="shared" si="246"/>
        <v/>
      </c>
      <c r="O3961" s="36"/>
      <c r="P3961" s="39" t="str">
        <f t="shared" si="247"/>
        <v/>
      </c>
    </row>
    <row r="3962" spans="6:16" x14ac:dyDescent="0.25">
      <c r="F3962" s="36"/>
      <c r="G3962" s="39" t="str">
        <f t="shared" si="244"/>
        <v/>
      </c>
      <c r="I3962" s="36"/>
      <c r="J3962" s="39" t="str">
        <f t="shared" si="245"/>
        <v/>
      </c>
      <c r="L3962" s="36"/>
      <c r="M3962" s="39" t="str">
        <f t="shared" si="246"/>
        <v/>
      </c>
      <c r="O3962" s="36"/>
      <c r="P3962" s="39" t="str">
        <f t="shared" si="247"/>
        <v/>
      </c>
    </row>
    <row r="3963" spans="6:16" x14ac:dyDescent="0.25">
      <c r="F3963" s="36"/>
      <c r="G3963" s="39" t="str">
        <f t="shared" si="244"/>
        <v/>
      </c>
      <c r="I3963" s="36"/>
      <c r="J3963" s="39" t="str">
        <f t="shared" si="245"/>
        <v/>
      </c>
      <c r="L3963" s="36"/>
      <c r="M3963" s="39" t="str">
        <f t="shared" si="246"/>
        <v/>
      </c>
      <c r="O3963" s="36"/>
      <c r="P3963" s="39" t="str">
        <f t="shared" si="247"/>
        <v/>
      </c>
    </row>
    <row r="3964" spans="6:16" x14ac:dyDescent="0.25">
      <c r="F3964" s="36"/>
      <c r="G3964" s="39" t="str">
        <f t="shared" si="244"/>
        <v/>
      </c>
      <c r="I3964" s="36"/>
      <c r="J3964" s="39" t="str">
        <f t="shared" si="245"/>
        <v/>
      </c>
      <c r="L3964" s="36"/>
      <c r="M3964" s="39" t="str">
        <f t="shared" si="246"/>
        <v/>
      </c>
      <c r="O3964" s="36"/>
      <c r="P3964" s="39" t="str">
        <f t="shared" si="247"/>
        <v/>
      </c>
    </row>
    <row r="3965" spans="6:16" x14ac:dyDescent="0.25">
      <c r="F3965" s="36"/>
      <c r="G3965" s="39" t="str">
        <f t="shared" si="244"/>
        <v/>
      </c>
      <c r="I3965" s="36"/>
      <c r="J3965" s="39" t="str">
        <f t="shared" si="245"/>
        <v/>
      </c>
      <c r="L3965" s="36"/>
      <c r="M3965" s="39" t="str">
        <f t="shared" si="246"/>
        <v/>
      </c>
      <c r="O3965" s="36"/>
      <c r="P3965" s="39" t="str">
        <f t="shared" si="247"/>
        <v/>
      </c>
    </row>
    <row r="3966" spans="6:16" x14ac:dyDescent="0.25">
      <c r="F3966" s="36"/>
      <c r="G3966" s="39" t="str">
        <f t="shared" si="244"/>
        <v/>
      </c>
      <c r="I3966" s="36"/>
      <c r="J3966" s="39" t="str">
        <f t="shared" si="245"/>
        <v/>
      </c>
      <c r="L3966" s="36"/>
      <c r="M3966" s="39" t="str">
        <f t="shared" si="246"/>
        <v/>
      </c>
      <c r="O3966" s="36"/>
      <c r="P3966" s="39" t="str">
        <f t="shared" si="247"/>
        <v/>
      </c>
    </row>
    <row r="3967" spans="6:16" x14ac:dyDescent="0.25">
      <c r="F3967" s="36"/>
      <c r="G3967" s="39" t="str">
        <f t="shared" si="244"/>
        <v/>
      </c>
      <c r="I3967" s="36"/>
      <c r="J3967" s="39" t="str">
        <f t="shared" si="245"/>
        <v/>
      </c>
      <c r="L3967" s="36"/>
      <c r="M3967" s="39" t="str">
        <f t="shared" si="246"/>
        <v/>
      </c>
      <c r="O3967" s="36"/>
      <c r="P3967" s="39" t="str">
        <f t="shared" si="247"/>
        <v/>
      </c>
    </row>
    <row r="3968" spans="6:16" x14ac:dyDescent="0.25">
      <c r="F3968" s="36"/>
      <c r="G3968" s="39" t="str">
        <f t="shared" si="244"/>
        <v/>
      </c>
      <c r="I3968" s="36"/>
      <c r="J3968" s="39" t="str">
        <f t="shared" si="245"/>
        <v/>
      </c>
      <c r="L3968" s="36"/>
      <c r="M3968" s="39" t="str">
        <f t="shared" si="246"/>
        <v/>
      </c>
      <c r="O3968" s="36"/>
      <c r="P3968" s="39" t="str">
        <f t="shared" si="247"/>
        <v/>
      </c>
    </row>
    <row r="3969" spans="6:16" x14ac:dyDescent="0.25">
      <c r="F3969" s="36"/>
      <c r="G3969" s="39" t="str">
        <f t="shared" si="244"/>
        <v/>
      </c>
      <c r="I3969" s="36"/>
      <c r="J3969" s="39" t="str">
        <f t="shared" si="245"/>
        <v/>
      </c>
      <c r="L3969" s="36"/>
      <c r="M3969" s="39" t="str">
        <f t="shared" si="246"/>
        <v/>
      </c>
      <c r="O3969" s="36"/>
      <c r="P3969" s="39" t="str">
        <f t="shared" si="247"/>
        <v/>
      </c>
    </row>
    <row r="3970" spans="6:16" x14ac:dyDescent="0.25">
      <c r="F3970" s="36"/>
      <c r="G3970" s="39" t="str">
        <f t="shared" si="244"/>
        <v/>
      </c>
      <c r="I3970" s="36"/>
      <c r="J3970" s="39" t="str">
        <f t="shared" si="245"/>
        <v/>
      </c>
      <c r="L3970" s="36"/>
      <c r="M3970" s="39" t="str">
        <f t="shared" si="246"/>
        <v/>
      </c>
      <c r="O3970" s="36"/>
      <c r="P3970" s="39" t="str">
        <f t="shared" si="247"/>
        <v/>
      </c>
    </row>
    <row r="3971" spans="6:16" x14ac:dyDescent="0.25">
      <c r="F3971" s="36"/>
      <c r="G3971" s="39" t="str">
        <f t="shared" si="244"/>
        <v/>
      </c>
      <c r="I3971" s="36"/>
      <c r="J3971" s="39" t="str">
        <f t="shared" si="245"/>
        <v/>
      </c>
      <c r="L3971" s="36"/>
      <c r="M3971" s="39" t="str">
        <f t="shared" si="246"/>
        <v/>
      </c>
      <c r="O3971" s="36"/>
      <c r="P3971" s="39" t="str">
        <f t="shared" si="247"/>
        <v/>
      </c>
    </row>
    <row r="3972" spans="6:16" x14ac:dyDescent="0.25">
      <c r="F3972" s="36"/>
      <c r="G3972" s="39" t="str">
        <f t="shared" si="244"/>
        <v/>
      </c>
      <c r="I3972" s="36"/>
      <c r="J3972" s="39" t="str">
        <f t="shared" si="245"/>
        <v/>
      </c>
      <c r="L3972" s="36"/>
      <c r="M3972" s="39" t="str">
        <f t="shared" si="246"/>
        <v/>
      </c>
      <c r="O3972" s="36"/>
      <c r="P3972" s="39" t="str">
        <f t="shared" si="247"/>
        <v/>
      </c>
    </row>
    <row r="3973" spans="6:16" x14ac:dyDescent="0.25">
      <c r="F3973" s="36"/>
      <c r="G3973" s="39" t="str">
        <f t="shared" si="244"/>
        <v/>
      </c>
      <c r="I3973" s="36"/>
      <c r="J3973" s="39" t="str">
        <f t="shared" si="245"/>
        <v/>
      </c>
      <c r="L3973" s="36"/>
      <c r="M3973" s="39" t="str">
        <f t="shared" si="246"/>
        <v/>
      </c>
      <c r="O3973" s="36"/>
      <c r="P3973" s="39" t="str">
        <f t="shared" si="247"/>
        <v/>
      </c>
    </row>
    <row r="3974" spans="6:16" x14ac:dyDescent="0.25">
      <c r="F3974" s="36"/>
      <c r="G3974" s="39" t="str">
        <f t="shared" si="244"/>
        <v/>
      </c>
      <c r="I3974" s="36"/>
      <c r="J3974" s="39" t="str">
        <f t="shared" si="245"/>
        <v/>
      </c>
      <c r="L3974" s="36"/>
      <c r="M3974" s="39" t="str">
        <f t="shared" si="246"/>
        <v/>
      </c>
      <c r="O3974" s="36"/>
      <c r="P3974" s="39" t="str">
        <f t="shared" si="247"/>
        <v/>
      </c>
    </row>
    <row r="3975" spans="6:16" x14ac:dyDescent="0.25">
      <c r="F3975" s="36"/>
      <c r="G3975" s="39" t="str">
        <f t="shared" si="244"/>
        <v/>
      </c>
      <c r="I3975" s="36"/>
      <c r="J3975" s="39" t="str">
        <f t="shared" si="245"/>
        <v/>
      </c>
      <c r="L3975" s="36"/>
      <c r="M3975" s="39" t="str">
        <f t="shared" si="246"/>
        <v/>
      </c>
      <c r="O3975" s="36"/>
      <c r="P3975" s="39" t="str">
        <f t="shared" si="247"/>
        <v/>
      </c>
    </row>
    <row r="3976" spans="6:16" x14ac:dyDescent="0.25">
      <c r="F3976" s="36"/>
      <c r="G3976" s="39" t="str">
        <f t="shared" si="244"/>
        <v/>
      </c>
      <c r="I3976" s="36"/>
      <c r="J3976" s="39" t="str">
        <f t="shared" si="245"/>
        <v/>
      </c>
      <c r="L3976" s="36"/>
      <c r="M3976" s="39" t="str">
        <f t="shared" si="246"/>
        <v/>
      </c>
      <c r="O3976" s="36"/>
      <c r="P3976" s="39" t="str">
        <f t="shared" si="247"/>
        <v/>
      </c>
    </row>
    <row r="3977" spans="6:16" x14ac:dyDescent="0.25">
      <c r="F3977" s="36"/>
      <c r="G3977" s="39" t="str">
        <f t="shared" si="244"/>
        <v/>
      </c>
      <c r="I3977" s="36"/>
      <c r="J3977" s="39" t="str">
        <f t="shared" si="245"/>
        <v/>
      </c>
      <c r="L3977" s="36"/>
      <c r="M3977" s="39" t="str">
        <f t="shared" si="246"/>
        <v/>
      </c>
      <c r="O3977" s="36"/>
      <c r="P3977" s="39" t="str">
        <f t="shared" si="247"/>
        <v/>
      </c>
    </row>
    <row r="3978" spans="6:16" x14ac:dyDescent="0.25">
      <c r="F3978" s="36"/>
      <c r="G3978" s="39" t="str">
        <f t="shared" si="244"/>
        <v/>
      </c>
      <c r="I3978" s="36"/>
      <c r="J3978" s="39" t="str">
        <f t="shared" si="245"/>
        <v/>
      </c>
      <c r="L3978" s="36"/>
      <c r="M3978" s="39" t="str">
        <f t="shared" si="246"/>
        <v/>
      </c>
      <c r="O3978" s="36"/>
      <c r="P3978" s="39" t="str">
        <f t="shared" si="247"/>
        <v/>
      </c>
    </row>
    <row r="3979" spans="6:16" x14ac:dyDescent="0.25">
      <c r="F3979" s="36"/>
      <c r="G3979" s="39" t="str">
        <f t="shared" si="244"/>
        <v/>
      </c>
      <c r="I3979" s="36"/>
      <c r="J3979" s="39" t="str">
        <f t="shared" si="245"/>
        <v/>
      </c>
      <c r="L3979" s="36"/>
      <c r="M3979" s="39" t="str">
        <f t="shared" si="246"/>
        <v/>
      </c>
      <c r="O3979" s="36"/>
      <c r="P3979" s="39" t="str">
        <f t="shared" si="247"/>
        <v/>
      </c>
    </row>
    <row r="3980" spans="6:16" x14ac:dyDescent="0.25">
      <c r="F3980" s="36"/>
      <c r="G3980" s="39" t="str">
        <f t="shared" si="244"/>
        <v/>
      </c>
      <c r="I3980" s="36"/>
      <c r="J3980" s="39" t="str">
        <f t="shared" si="245"/>
        <v/>
      </c>
      <c r="L3980" s="36"/>
      <c r="M3980" s="39" t="str">
        <f t="shared" si="246"/>
        <v/>
      </c>
      <c r="O3980" s="36"/>
      <c r="P3980" s="39" t="str">
        <f t="shared" si="247"/>
        <v/>
      </c>
    </row>
    <row r="3981" spans="6:16" x14ac:dyDescent="0.25">
      <c r="F3981" s="36"/>
      <c r="G3981" s="39" t="str">
        <f t="shared" si="244"/>
        <v/>
      </c>
      <c r="I3981" s="36"/>
      <c r="J3981" s="39" t="str">
        <f t="shared" si="245"/>
        <v/>
      </c>
      <c r="L3981" s="36"/>
      <c r="M3981" s="39" t="str">
        <f t="shared" si="246"/>
        <v/>
      </c>
      <c r="O3981" s="36"/>
      <c r="P3981" s="39" t="str">
        <f t="shared" si="247"/>
        <v/>
      </c>
    </row>
    <row r="3982" spans="6:16" x14ac:dyDescent="0.25">
      <c r="F3982" s="36"/>
      <c r="G3982" s="39" t="str">
        <f t="shared" si="244"/>
        <v/>
      </c>
      <c r="I3982" s="36"/>
      <c r="J3982" s="39" t="str">
        <f t="shared" si="245"/>
        <v/>
      </c>
      <c r="L3982" s="36"/>
      <c r="M3982" s="39" t="str">
        <f t="shared" si="246"/>
        <v/>
      </c>
      <c r="O3982" s="36"/>
      <c r="P3982" s="39" t="str">
        <f t="shared" si="247"/>
        <v/>
      </c>
    </row>
    <row r="3983" spans="6:16" x14ac:dyDescent="0.25">
      <c r="F3983" s="36"/>
      <c r="G3983" s="39" t="str">
        <f t="shared" ref="G3983:G4046" si="248">IF(F3983="","",F3983*0.04)</f>
        <v/>
      </c>
      <c r="I3983" s="36"/>
      <c r="J3983" s="39" t="str">
        <f t="shared" ref="J3983:J4046" si="249">IF(I3983="","",I3983*0.04)</f>
        <v/>
      </c>
      <c r="L3983" s="36"/>
      <c r="M3983" s="39" t="str">
        <f t="shared" ref="M3983:M4046" si="250">IF(L3983="","",L3983*0.04)</f>
        <v/>
      </c>
      <c r="O3983" s="36"/>
      <c r="P3983" s="39" t="str">
        <f t="shared" ref="P3983:P4046" si="251">IF(O3983="","",O3983*0.04)</f>
        <v/>
      </c>
    </row>
    <row r="3984" spans="6:16" x14ac:dyDescent="0.25">
      <c r="F3984" s="36"/>
      <c r="G3984" s="39" t="str">
        <f t="shared" si="248"/>
        <v/>
      </c>
      <c r="I3984" s="36"/>
      <c r="J3984" s="39" t="str">
        <f t="shared" si="249"/>
        <v/>
      </c>
      <c r="L3984" s="36"/>
      <c r="M3984" s="39" t="str">
        <f t="shared" si="250"/>
        <v/>
      </c>
      <c r="O3984" s="36"/>
      <c r="P3984" s="39" t="str">
        <f t="shared" si="251"/>
        <v/>
      </c>
    </row>
    <row r="3985" spans="6:16" x14ac:dyDescent="0.25">
      <c r="F3985" s="36"/>
      <c r="G3985" s="39" t="str">
        <f t="shared" si="248"/>
        <v/>
      </c>
      <c r="I3985" s="36"/>
      <c r="J3985" s="39" t="str">
        <f t="shared" si="249"/>
        <v/>
      </c>
      <c r="L3985" s="36"/>
      <c r="M3985" s="39" t="str">
        <f t="shared" si="250"/>
        <v/>
      </c>
      <c r="O3985" s="36"/>
      <c r="P3985" s="39" t="str">
        <f t="shared" si="251"/>
        <v/>
      </c>
    </row>
    <row r="3986" spans="6:16" x14ac:dyDescent="0.25">
      <c r="F3986" s="36"/>
      <c r="G3986" s="39" t="str">
        <f t="shared" si="248"/>
        <v/>
      </c>
      <c r="I3986" s="36"/>
      <c r="J3986" s="39" t="str">
        <f t="shared" si="249"/>
        <v/>
      </c>
      <c r="L3986" s="36"/>
      <c r="M3986" s="39" t="str">
        <f t="shared" si="250"/>
        <v/>
      </c>
      <c r="O3986" s="36"/>
      <c r="P3986" s="39" t="str">
        <f t="shared" si="251"/>
        <v/>
      </c>
    </row>
    <row r="3987" spans="6:16" x14ac:dyDescent="0.25">
      <c r="F3987" s="36"/>
      <c r="G3987" s="39" t="str">
        <f t="shared" si="248"/>
        <v/>
      </c>
      <c r="I3987" s="36"/>
      <c r="J3987" s="39" t="str">
        <f t="shared" si="249"/>
        <v/>
      </c>
      <c r="L3987" s="36"/>
      <c r="M3987" s="39" t="str">
        <f t="shared" si="250"/>
        <v/>
      </c>
      <c r="O3987" s="36"/>
      <c r="P3987" s="39" t="str">
        <f t="shared" si="251"/>
        <v/>
      </c>
    </row>
    <row r="3988" spans="6:16" x14ac:dyDescent="0.25">
      <c r="F3988" s="36"/>
      <c r="G3988" s="39" t="str">
        <f t="shared" si="248"/>
        <v/>
      </c>
      <c r="I3988" s="36"/>
      <c r="J3988" s="39" t="str">
        <f t="shared" si="249"/>
        <v/>
      </c>
      <c r="L3988" s="36"/>
      <c r="M3988" s="39" t="str">
        <f t="shared" si="250"/>
        <v/>
      </c>
      <c r="O3988" s="36"/>
      <c r="P3988" s="39" t="str">
        <f t="shared" si="251"/>
        <v/>
      </c>
    </row>
    <row r="3989" spans="6:16" x14ac:dyDescent="0.25">
      <c r="F3989" s="36"/>
      <c r="G3989" s="39" t="str">
        <f t="shared" si="248"/>
        <v/>
      </c>
      <c r="I3989" s="36"/>
      <c r="J3989" s="39" t="str">
        <f t="shared" si="249"/>
        <v/>
      </c>
      <c r="L3989" s="36"/>
      <c r="M3989" s="39" t="str">
        <f t="shared" si="250"/>
        <v/>
      </c>
      <c r="O3989" s="36"/>
      <c r="P3989" s="39" t="str">
        <f t="shared" si="251"/>
        <v/>
      </c>
    </row>
    <row r="3990" spans="6:16" x14ac:dyDescent="0.25">
      <c r="F3990" s="36"/>
      <c r="G3990" s="39" t="str">
        <f t="shared" si="248"/>
        <v/>
      </c>
      <c r="I3990" s="36"/>
      <c r="J3990" s="39" t="str">
        <f t="shared" si="249"/>
        <v/>
      </c>
      <c r="L3990" s="36"/>
      <c r="M3990" s="39" t="str">
        <f t="shared" si="250"/>
        <v/>
      </c>
      <c r="O3990" s="36"/>
      <c r="P3990" s="39" t="str">
        <f t="shared" si="251"/>
        <v/>
      </c>
    </row>
    <row r="3991" spans="6:16" x14ac:dyDescent="0.25">
      <c r="F3991" s="36"/>
      <c r="G3991" s="39" t="str">
        <f t="shared" si="248"/>
        <v/>
      </c>
      <c r="I3991" s="36"/>
      <c r="J3991" s="39" t="str">
        <f t="shared" si="249"/>
        <v/>
      </c>
      <c r="L3991" s="36"/>
      <c r="M3991" s="39" t="str">
        <f t="shared" si="250"/>
        <v/>
      </c>
      <c r="O3991" s="36"/>
      <c r="P3991" s="39" t="str">
        <f t="shared" si="251"/>
        <v/>
      </c>
    </row>
    <row r="3992" spans="6:16" x14ac:dyDescent="0.25">
      <c r="F3992" s="36"/>
      <c r="G3992" s="39" t="str">
        <f t="shared" si="248"/>
        <v/>
      </c>
      <c r="I3992" s="36"/>
      <c r="J3992" s="39" t="str">
        <f t="shared" si="249"/>
        <v/>
      </c>
      <c r="L3992" s="36"/>
      <c r="M3992" s="39" t="str">
        <f t="shared" si="250"/>
        <v/>
      </c>
      <c r="O3992" s="36"/>
      <c r="P3992" s="39" t="str">
        <f t="shared" si="251"/>
        <v/>
      </c>
    </row>
    <row r="3993" spans="6:16" x14ac:dyDescent="0.25">
      <c r="F3993" s="36"/>
      <c r="G3993" s="39" t="str">
        <f t="shared" si="248"/>
        <v/>
      </c>
      <c r="I3993" s="36"/>
      <c r="J3993" s="39" t="str">
        <f t="shared" si="249"/>
        <v/>
      </c>
      <c r="L3993" s="36"/>
      <c r="M3993" s="39" t="str">
        <f t="shared" si="250"/>
        <v/>
      </c>
      <c r="O3993" s="36"/>
      <c r="P3993" s="39" t="str">
        <f t="shared" si="251"/>
        <v/>
      </c>
    </row>
    <row r="3994" spans="6:16" x14ac:dyDescent="0.25">
      <c r="F3994" s="36"/>
      <c r="G3994" s="39" t="str">
        <f t="shared" si="248"/>
        <v/>
      </c>
      <c r="I3994" s="36"/>
      <c r="J3994" s="39" t="str">
        <f t="shared" si="249"/>
        <v/>
      </c>
      <c r="L3994" s="36"/>
      <c r="M3994" s="39" t="str">
        <f t="shared" si="250"/>
        <v/>
      </c>
      <c r="O3994" s="36"/>
      <c r="P3994" s="39" t="str">
        <f t="shared" si="251"/>
        <v/>
      </c>
    </row>
    <row r="3995" spans="6:16" x14ac:dyDescent="0.25">
      <c r="F3995" s="36"/>
      <c r="G3995" s="39" t="str">
        <f t="shared" si="248"/>
        <v/>
      </c>
      <c r="I3995" s="36"/>
      <c r="J3995" s="39" t="str">
        <f t="shared" si="249"/>
        <v/>
      </c>
      <c r="L3995" s="36"/>
      <c r="M3995" s="39" t="str">
        <f t="shared" si="250"/>
        <v/>
      </c>
      <c r="O3995" s="36"/>
      <c r="P3995" s="39" t="str">
        <f t="shared" si="251"/>
        <v/>
      </c>
    </row>
    <row r="3996" spans="6:16" x14ac:dyDescent="0.25">
      <c r="F3996" s="36"/>
      <c r="G3996" s="39" t="str">
        <f t="shared" si="248"/>
        <v/>
      </c>
      <c r="I3996" s="36"/>
      <c r="J3996" s="39" t="str">
        <f t="shared" si="249"/>
        <v/>
      </c>
      <c r="L3996" s="36"/>
      <c r="M3996" s="39" t="str">
        <f t="shared" si="250"/>
        <v/>
      </c>
      <c r="O3996" s="36"/>
      <c r="P3996" s="39" t="str">
        <f t="shared" si="251"/>
        <v/>
      </c>
    </row>
    <row r="3997" spans="6:16" x14ac:dyDescent="0.25">
      <c r="F3997" s="36"/>
      <c r="G3997" s="39" t="str">
        <f t="shared" si="248"/>
        <v/>
      </c>
      <c r="I3997" s="36"/>
      <c r="J3997" s="39" t="str">
        <f t="shared" si="249"/>
        <v/>
      </c>
      <c r="L3997" s="36"/>
      <c r="M3997" s="39" t="str">
        <f t="shared" si="250"/>
        <v/>
      </c>
      <c r="O3997" s="36"/>
      <c r="P3997" s="39" t="str">
        <f t="shared" si="251"/>
        <v/>
      </c>
    </row>
    <row r="3998" spans="6:16" x14ac:dyDescent="0.25">
      <c r="F3998" s="36"/>
      <c r="G3998" s="39" t="str">
        <f t="shared" si="248"/>
        <v/>
      </c>
      <c r="I3998" s="36"/>
      <c r="J3998" s="39" t="str">
        <f t="shared" si="249"/>
        <v/>
      </c>
      <c r="L3998" s="36"/>
      <c r="M3998" s="39" t="str">
        <f t="shared" si="250"/>
        <v/>
      </c>
      <c r="O3998" s="36"/>
      <c r="P3998" s="39" t="str">
        <f t="shared" si="251"/>
        <v/>
      </c>
    </row>
    <row r="3999" spans="6:16" x14ac:dyDescent="0.25">
      <c r="F3999" s="36"/>
      <c r="G3999" s="39" t="str">
        <f t="shared" si="248"/>
        <v/>
      </c>
      <c r="I3999" s="36"/>
      <c r="J3999" s="39" t="str">
        <f t="shared" si="249"/>
        <v/>
      </c>
      <c r="L3999" s="36"/>
      <c r="M3999" s="39" t="str">
        <f t="shared" si="250"/>
        <v/>
      </c>
      <c r="O3999" s="36"/>
      <c r="P3999" s="39" t="str">
        <f t="shared" si="251"/>
        <v/>
      </c>
    </row>
    <row r="4000" spans="6:16" x14ac:dyDescent="0.25">
      <c r="F4000" s="36"/>
      <c r="G4000" s="39" t="str">
        <f t="shared" si="248"/>
        <v/>
      </c>
      <c r="I4000" s="36"/>
      <c r="J4000" s="39" t="str">
        <f t="shared" si="249"/>
        <v/>
      </c>
      <c r="L4000" s="36"/>
      <c r="M4000" s="39" t="str">
        <f t="shared" si="250"/>
        <v/>
      </c>
      <c r="O4000" s="36"/>
      <c r="P4000" s="39" t="str">
        <f t="shared" si="251"/>
        <v/>
      </c>
    </row>
    <row r="4001" spans="6:16" x14ac:dyDescent="0.25">
      <c r="F4001" s="36"/>
      <c r="G4001" s="39" t="str">
        <f t="shared" si="248"/>
        <v/>
      </c>
      <c r="I4001" s="36"/>
      <c r="J4001" s="39" t="str">
        <f t="shared" si="249"/>
        <v/>
      </c>
      <c r="L4001" s="36"/>
      <c r="M4001" s="39" t="str">
        <f t="shared" si="250"/>
        <v/>
      </c>
      <c r="O4001" s="36"/>
      <c r="P4001" s="39" t="str">
        <f t="shared" si="251"/>
        <v/>
      </c>
    </row>
    <row r="4002" spans="6:16" x14ac:dyDescent="0.25">
      <c r="F4002" s="36"/>
      <c r="G4002" s="39" t="str">
        <f t="shared" si="248"/>
        <v/>
      </c>
      <c r="I4002" s="36"/>
      <c r="J4002" s="39" t="str">
        <f t="shared" si="249"/>
        <v/>
      </c>
      <c r="L4002" s="36"/>
      <c r="M4002" s="39" t="str">
        <f t="shared" si="250"/>
        <v/>
      </c>
      <c r="O4002" s="36"/>
      <c r="P4002" s="39" t="str">
        <f t="shared" si="251"/>
        <v/>
      </c>
    </row>
    <row r="4003" spans="6:16" x14ac:dyDescent="0.25">
      <c r="F4003" s="36"/>
      <c r="G4003" s="39" t="str">
        <f t="shared" si="248"/>
        <v/>
      </c>
      <c r="I4003" s="36"/>
      <c r="J4003" s="39" t="str">
        <f t="shared" si="249"/>
        <v/>
      </c>
      <c r="L4003" s="36"/>
      <c r="M4003" s="39" t="str">
        <f t="shared" si="250"/>
        <v/>
      </c>
      <c r="O4003" s="36"/>
      <c r="P4003" s="39" t="str">
        <f t="shared" si="251"/>
        <v/>
      </c>
    </row>
    <row r="4004" spans="6:16" x14ac:dyDescent="0.25">
      <c r="F4004" s="36"/>
      <c r="G4004" s="39" t="str">
        <f t="shared" si="248"/>
        <v/>
      </c>
      <c r="I4004" s="36"/>
      <c r="J4004" s="39" t="str">
        <f t="shared" si="249"/>
        <v/>
      </c>
      <c r="L4004" s="36"/>
      <c r="M4004" s="39" t="str">
        <f t="shared" si="250"/>
        <v/>
      </c>
      <c r="O4004" s="36"/>
      <c r="P4004" s="39" t="str">
        <f t="shared" si="251"/>
        <v/>
      </c>
    </row>
    <row r="4005" spans="6:16" x14ac:dyDescent="0.25">
      <c r="F4005" s="36"/>
      <c r="G4005" s="39" t="str">
        <f t="shared" si="248"/>
        <v/>
      </c>
      <c r="I4005" s="36"/>
      <c r="J4005" s="39" t="str">
        <f t="shared" si="249"/>
        <v/>
      </c>
      <c r="L4005" s="36"/>
      <c r="M4005" s="39" t="str">
        <f t="shared" si="250"/>
        <v/>
      </c>
      <c r="O4005" s="36"/>
      <c r="P4005" s="39" t="str">
        <f t="shared" si="251"/>
        <v/>
      </c>
    </row>
    <row r="4006" spans="6:16" x14ac:dyDescent="0.25">
      <c r="F4006" s="36"/>
      <c r="G4006" s="39" t="str">
        <f t="shared" si="248"/>
        <v/>
      </c>
      <c r="I4006" s="36"/>
      <c r="J4006" s="39" t="str">
        <f t="shared" si="249"/>
        <v/>
      </c>
      <c r="L4006" s="36"/>
      <c r="M4006" s="39" t="str">
        <f t="shared" si="250"/>
        <v/>
      </c>
      <c r="O4006" s="36"/>
      <c r="P4006" s="39" t="str">
        <f t="shared" si="251"/>
        <v/>
      </c>
    </row>
    <row r="4007" spans="6:16" x14ac:dyDescent="0.25">
      <c r="F4007" s="36"/>
      <c r="G4007" s="39" t="str">
        <f t="shared" si="248"/>
        <v/>
      </c>
      <c r="I4007" s="36"/>
      <c r="J4007" s="39" t="str">
        <f t="shared" si="249"/>
        <v/>
      </c>
      <c r="L4007" s="36"/>
      <c r="M4007" s="39" t="str">
        <f t="shared" si="250"/>
        <v/>
      </c>
      <c r="O4007" s="36"/>
      <c r="P4007" s="39" t="str">
        <f t="shared" si="251"/>
        <v/>
      </c>
    </row>
    <row r="4008" spans="6:16" x14ac:dyDescent="0.25">
      <c r="F4008" s="36"/>
      <c r="G4008" s="39" t="str">
        <f t="shared" si="248"/>
        <v/>
      </c>
      <c r="I4008" s="36"/>
      <c r="J4008" s="39" t="str">
        <f t="shared" si="249"/>
        <v/>
      </c>
      <c r="L4008" s="36"/>
      <c r="M4008" s="39" t="str">
        <f t="shared" si="250"/>
        <v/>
      </c>
      <c r="O4008" s="36"/>
      <c r="P4008" s="39" t="str">
        <f t="shared" si="251"/>
        <v/>
      </c>
    </row>
    <row r="4009" spans="6:16" x14ac:dyDescent="0.25">
      <c r="F4009" s="36"/>
      <c r="G4009" s="39" t="str">
        <f t="shared" si="248"/>
        <v/>
      </c>
      <c r="I4009" s="36"/>
      <c r="J4009" s="39" t="str">
        <f t="shared" si="249"/>
        <v/>
      </c>
      <c r="L4009" s="36"/>
      <c r="M4009" s="39" t="str">
        <f t="shared" si="250"/>
        <v/>
      </c>
      <c r="O4009" s="36"/>
      <c r="P4009" s="39" t="str">
        <f t="shared" si="251"/>
        <v/>
      </c>
    </row>
    <row r="4010" spans="6:16" x14ac:dyDescent="0.25">
      <c r="F4010" s="36"/>
      <c r="G4010" s="39" t="str">
        <f t="shared" si="248"/>
        <v/>
      </c>
      <c r="I4010" s="36"/>
      <c r="J4010" s="39" t="str">
        <f t="shared" si="249"/>
        <v/>
      </c>
      <c r="L4010" s="36"/>
      <c r="M4010" s="39" t="str">
        <f t="shared" si="250"/>
        <v/>
      </c>
      <c r="O4010" s="36"/>
      <c r="P4010" s="39" t="str">
        <f t="shared" si="251"/>
        <v/>
      </c>
    </row>
    <row r="4011" spans="6:16" x14ac:dyDescent="0.25">
      <c r="F4011" s="36"/>
      <c r="G4011" s="39" t="str">
        <f t="shared" si="248"/>
        <v/>
      </c>
      <c r="I4011" s="36"/>
      <c r="J4011" s="39" t="str">
        <f t="shared" si="249"/>
        <v/>
      </c>
      <c r="L4011" s="36"/>
      <c r="M4011" s="39" t="str">
        <f t="shared" si="250"/>
        <v/>
      </c>
      <c r="O4011" s="36"/>
      <c r="P4011" s="39" t="str">
        <f t="shared" si="251"/>
        <v/>
      </c>
    </row>
    <row r="4012" spans="6:16" x14ac:dyDescent="0.25">
      <c r="F4012" s="36"/>
      <c r="G4012" s="39" t="str">
        <f t="shared" si="248"/>
        <v/>
      </c>
      <c r="I4012" s="36"/>
      <c r="J4012" s="39" t="str">
        <f t="shared" si="249"/>
        <v/>
      </c>
      <c r="L4012" s="36"/>
      <c r="M4012" s="39" t="str">
        <f t="shared" si="250"/>
        <v/>
      </c>
      <c r="O4012" s="36"/>
      <c r="P4012" s="39" t="str">
        <f t="shared" si="251"/>
        <v/>
      </c>
    </row>
    <row r="4013" spans="6:16" x14ac:dyDescent="0.25">
      <c r="F4013" s="36"/>
      <c r="G4013" s="39" t="str">
        <f t="shared" si="248"/>
        <v/>
      </c>
      <c r="I4013" s="36"/>
      <c r="J4013" s="39" t="str">
        <f t="shared" si="249"/>
        <v/>
      </c>
      <c r="L4013" s="36"/>
      <c r="M4013" s="39" t="str">
        <f t="shared" si="250"/>
        <v/>
      </c>
      <c r="O4013" s="36"/>
      <c r="P4013" s="39" t="str">
        <f t="shared" si="251"/>
        <v/>
      </c>
    </row>
    <row r="4014" spans="6:16" x14ac:dyDescent="0.25">
      <c r="F4014" s="36"/>
      <c r="G4014" s="39" t="str">
        <f t="shared" si="248"/>
        <v/>
      </c>
      <c r="I4014" s="36"/>
      <c r="J4014" s="39" t="str">
        <f t="shared" si="249"/>
        <v/>
      </c>
      <c r="L4014" s="36"/>
      <c r="M4014" s="39" t="str">
        <f t="shared" si="250"/>
        <v/>
      </c>
      <c r="O4014" s="36"/>
      <c r="P4014" s="39" t="str">
        <f t="shared" si="251"/>
        <v/>
      </c>
    </row>
    <row r="4015" spans="6:16" x14ac:dyDescent="0.25">
      <c r="F4015" s="36"/>
      <c r="G4015" s="39" t="str">
        <f t="shared" si="248"/>
        <v/>
      </c>
      <c r="I4015" s="36"/>
      <c r="J4015" s="39" t="str">
        <f t="shared" si="249"/>
        <v/>
      </c>
      <c r="L4015" s="36"/>
      <c r="M4015" s="39" t="str">
        <f t="shared" si="250"/>
        <v/>
      </c>
      <c r="O4015" s="36"/>
      <c r="P4015" s="39" t="str">
        <f t="shared" si="251"/>
        <v/>
      </c>
    </row>
    <row r="4016" spans="6:16" x14ac:dyDescent="0.25">
      <c r="F4016" s="36"/>
      <c r="G4016" s="39" t="str">
        <f t="shared" si="248"/>
        <v/>
      </c>
      <c r="I4016" s="36"/>
      <c r="J4016" s="39" t="str">
        <f t="shared" si="249"/>
        <v/>
      </c>
      <c r="L4016" s="36"/>
      <c r="M4016" s="39" t="str">
        <f t="shared" si="250"/>
        <v/>
      </c>
      <c r="O4016" s="36"/>
      <c r="P4016" s="39" t="str">
        <f t="shared" si="251"/>
        <v/>
      </c>
    </row>
    <row r="4017" spans="6:16" x14ac:dyDescent="0.25">
      <c r="F4017" s="36"/>
      <c r="G4017" s="39" t="str">
        <f t="shared" si="248"/>
        <v/>
      </c>
      <c r="I4017" s="36"/>
      <c r="J4017" s="39" t="str">
        <f t="shared" si="249"/>
        <v/>
      </c>
      <c r="L4017" s="36"/>
      <c r="M4017" s="39" t="str">
        <f t="shared" si="250"/>
        <v/>
      </c>
      <c r="O4017" s="36"/>
      <c r="P4017" s="39" t="str">
        <f t="shared" si="251"/>
        <v/>
      </c>
    </row>
    <row r="4018" spans="6:16" x14ac:dyDescent="0.25">
      <c r="F4018" s="36"/>
      <c r="G4018" s="39" t="str">
        <f t="shared" si="248"/>
        <v/>
      </c>
      <c r="I4018" s="36"/>
      <c r="J4018" s="39" t="str">
        <f t="shared" si="249"/>
        <v/>
      </c>
      <c r="L4018" s="36"/>
      <c r="M4018" s="39" t="str">
        <f t="shared" si="250"/>
        <v/>
      </c>
      <c r="O4018" s="36"/>
      <c r="P4018" s="39" t="str">
        <f t="shared" si="251"/>
        <v/>
      </c>
    </row>
    <row r="4019" spans="6:16" x14ac:dyDescent="0.25">
      <c r="F4019" s="36"/>
      <c r="G4019" s="39" t="str">
        <f t="shared" si="248"/>
        <v/>
      </c>
      <c r="I4019" s="36"/>
      <c r="J4019" s="39" t="str">
        <f t="shared" si="249"/>
        <v/>
      </c>
      <c r="L4019" s="36"/>
      <c r="M4019" s="39" t="str">
        <f t="shared" si="250"/>
        <v/>
      </c>
      <c r="O4019" s="36"/>
      <c r="P4019" s="39" t="str">
        <f t="shared" si="251"/>
        <v/>
      </c>
    </row>
    <row r="4020" spans="6:16" x14ac:dyDescent="0.25">
      <c r="F4020" s="36"/>
      <c r="G4020" s="39" t="str">
        <f t="shared" si="248"/>
        <v/>
      </c>
      <c r="I4020" s="36"/>
      <c r="J4020" s="39" t="str">
        <f t="shared" si="249"/>
        <v/>
      </c>
      <c r="L4020" s="36"/>
      <c r="M4020" s="39" t="str">
        <f t="shared" si="250"/>
        <v/>
      </c>
      <c r="O4020" s="36"/>
      <c r="P4020" s="39" t="str">
        <f t="shared" si="251"/>
        <v/>
      </c>
    </row>
    <row r="4021" spans="6:16" x14ac:dyDescent="0.25">
      <c r="F4021" s="36"/>
      <c r="G4021" s="39" t="str">
        <f t="shared" si="248"/>
        <v/>
      </c>
      <c r="I4021" s="36"/>
      <c r="J4021" s="39" t="str">
        <f t="shared" si="249"/>
        <v/>
      </c>
      <c r="L4021" s="36"/>
      <c r="M4021" s="39" t="str">
        <f t="shared" si="250"/>
        <v/>
      </c>
      <c r="O4021" s="36"/>
      <c r="P4021" s="39" t="str">
        <f t="shared" si="251"/>
        <v/>
      </c>
    </row>
    <row r="4022" spans="6:16" x14ac:dyDescent="0.25">
      <c r="F4022" s="36"/>
      <c r="G4022" s="39" t="str">
        <f t="shared" si="248"/>
        <v/>
      </c>
      <c r="I4022" s="36"/>
      <c r="J4022" s="39" t="str">
        <f t="shared" si="249"/>
        <v/>
      </c>
      <c r="L4022" s="36"/>
      <c r="M4022" s="39" t="str">
        <f t="shared" si="250"/>
        <v/>
      </c>
      <c r="O4022" s="36"/>
      <c r="P4022" s="39" t="str">
        <f t="shared" si="251"/>
        <v/>
      </c>
    </row>
    <row r="4023" spans="6:16" x14ac:dyDescent="0.25">
      <c r="F4023" s="36"/>
      <c r="G4023" s="39" t="str">
        <f t="shared" si="248"/>
        <v/>
      </c>
      <c r="I4023" s="36"/>
      <c r="J4023" s="39" t="str">
        <f t="shared" si="249"/>
        <v/>
      </c>
      <c r="L4023" s="36"/>
      <c r="M4023" s="39" t="str">
        <f t="shared" si="250"/>
        <v/>
      </c>
      <c r="O4023" s="36"/>
      <c r="P4023" s="39" t="str">
        <f t="shared" si="251"/>
        <v/>
      </c>
    </row>
    <row r="4024" spans="6:16" x14ac:dyDescent="0.25">
      <c r="F4024" s="36"/>
      <c r="G4024" s="39" t="str">
        <f t="shared" si="248"/>
        <v/>
      </c>
      <c r="I4024" s="36"/>
      <c r="J4024" s="39" t="str">
        <f t="shared" si="249"/>
        <v/>
      </c>
      <c r="L4024" s="36"/>
      <c r="M4024" s="39" t="str">
        <f t="shared" si="250"/>
        <v/>
      </c>
      <c r="O4024" s="36"/>
      <c r="P4024" s="39" t="str">
        <f t="shared" si="251"/>
        <v/>
      </c>
    </row>
    <row r="4025" spans="6:16" x14ac:dyDescent="0.25">
      <c r="F4025" s="36"/>
      <c r="G4025" s="39" t="str">
        <f t="shared" si="248"/>
        <v/>
      </c>
      <c r="I4025" s="36"/>
      <c r="J4025" s="39" t="str">
        <f t="shared" si="249"/>
        <v/>
      </c>
      <c r="L4025" s="36"/>
      <c r="M4025" s="39" t="str">
        <f t="shared" si="250"/>
        <v/>
      </c>
      <c r="O4025" s="36"/>
      <c r="P4025" s="39" t="str">
        <f t="shared" si="251"/>
        <v/>
      </c>
    </row>
    <row r="4026" spans="6:16" x14ac:dyDescent="0.25">
      <c r="F4026" s="36"/>
      <c r="G4026" s="39" t="str">
        <f t="shared" si="248"/>
        <v/>
      </c>
      <c r="I4026" s="36"/>
      <c r="J4026" s="39" t="str">
        <f t="shared" si="249"/>
        <v/>
      </c>
      <c r="L4026" s="36"/>
      <c r="M4026" s="39" t="str">
        <f t="shared" si="250"/>
        <v/>
      </c>
      <c r="O4026" s="36"/>
      <c r="P4026" s="39" t="str">
        <f t="shared" si="251"/>
        <v/>
      </c>
    </row>
    <row r="4027" spans="6:16" x14ac:dyDescent="0.25">
      <c r="F4027" s="36"/>
      <c r="G4027" s="39" t="str">
        <f t="shared" si="248"/>
        <v/>
      </c>
      <c r="I4027" s="36"/>
      <c r="J4027" s="39" t="str">
        <f t="shared" si="249"/>
        <v/>
      </c>
      <c r="L4027" s="36"/>
      <c r="M4027" s="39" t="str">
        <f t="shared" si="250"/>
        <v/>
      </c>
      <c r="O4027" s="36"/>
      <c r="P4027" s="39" t="str">
        <f t="shared" si="251"/>
        <v/>
      </c>
    </row>
    <row r="4028" spans="6:16" x14ac:dyDescent="0.25">
      <c r="F4028" s="36"/>
      <c r="G4028" s="39" t="str">
        <f t="shared" si="248"/>
        <v/>
      </c>
      <c r="I4028" s="36"/>
      <c r="J4028" s="39" t="str">
        <f t="shared" si="249"/>
        <v/>
      </c>
      <c r="L4028" s="36"/>
      <c r="M4028" s="39" t="str">
        <f t="shared" si="250"/>
        <v/>
      </c>
      <c r="O4028" s="36"/>
      <c r="P4028" s="39" t="str">
        <f t="shared" si="251"/>
        <v/>
      </c>
    </row>
    <row r="4029" spans="6:16" x14ac:dyDescent="0.25">
      <c r="F4029" s="36"/>
      <c r="G4029" s="39" t="str">
        <f t="shared" si="248"/>
        <v/>
      </c>
      <c r="I4029" s="36"/>
      <c r="J4029" s="39" t="str">
        <f t="shared" si="249"/>
        <v/>
      </c>
      <c r="L4029" s="36"/>
      <c r="M4029" s="39" t="str">
        <f t="shared" si="250"/>
        <v/>
      </c>
      <c r="O4029" s="36"/>
      <c r="P4029" s="39" t="str">
        <f t="shared" si="251"/>
        <v/>
      </c>
    </row>
    <row r="4030" spans="6:16" x14ac:dyDescent="0.25">
      <c r="F4030" s="36"/>
      <c r="G4030" s="39" t="str">
        <f t="shared" si="248"/>
        <v/>
      </c>
      <c r="I4030" s="36"/>
      <c r="J4030" s="39" t="str">
        <f t="shared" si="249"/>
        <v/>
      </c>
      <c r="L4030" s="36"/>
      <c r="M4030" s="39" t="str">
        <f t="shared" si="250"/>
        <v/>
      </c>
      <c r="O4030" s="36"/>
      <c r="P4030" s="39" t="str">
        <f t="shared" si="251"/>
        <v/>
      </c>
    </row>
    <row r="4031" spans="6:16" x14ac:dyDescent="0.25">
      <c r="F4031" s="36"/>
      <c r="G4031" s="39" t="str">
        <f t="shared" si="248"/>
        <v/>
      </c>
      <c r="I4031" s="36"/>
      <c r="J4031" s="39" t="str">
        <f t="shared" si="249"/>
        <v/>
      </c>
      <c r="L4031" s="36"/>
      <c r="M4031" s="39" t="str">
        <f t="shared" si="250"/>
        <v/>
      </c>
      <c r="O4031" s="36"/>
      <c r="P4031" s="39" t="str">
        <f t="shared" si="251"/>
        <v/>
      </c>
    </row>
    <row r="4032" spans="6:16" x14ac:dyDescent="0.25">
      <c r="F4032" s="36"/>
      <c r="G4032" s="39" t="str">
        <f t="shared" si="248"/>
        <v/>
      </c>
      <c r="I4032" s="36"/>
      <c r="J4032" s="39" t="str">
        <f t="shared" si="249"/>
        <v/>
      </c>
      <c r="L4032" s="36"/>
      <c r="M4032" s="39" t="str">
        <f t="shared" si="250"/>
        <v/>
      </c>
      <c r="O4032" s="36"/>
      <c r="P4032" s="39" t="str">
        <f t="shared" si="251"/>
        <v/>
      </c>
    </row>
    <row r="4033" spans="6:16" x14ac:dyDescent="0.25">
      <c r="F4033" s="36"/>
      <c r="G4033" s="39" t="str">
        <f t="shared" si="248"/>
        <v/>
      </c>
      <c r="I4033" s="36"/>
      <c r="J4033" s="39" t="str">
        <f t="shared" si="249"/>
        <v/>
      </c>
      <c r="L4033" s="36"/>
      <c r="M4033" s="39" t="str">
        <f t="shared" si="250"/>
        <v/>
      </c>
      <c r="O4033" s="36"/>
      <c r="P4033" s="39" t="str">
        <f t="shared" si="251"/>
        <v/>
      </c>
    </row>
    <row r="4034" spans="6:16" x14ac:dyDescent="0.25">
      <c r="F4034" s="36"/>
      <c r="G4034" s="39" t="str">
        <f t="shared" si="248"/>
        <v/>
      </c>
      <c r="I4034" s="36"/>
      <c r="J4034" s="39" t="str">
        <f t="shared" si="249"/>
        <v/>
      </c>
      <c r="L4034" s="36"/>
      <c r="M4034" s="39" t="str">
        <f t="shared" si="250"/>
        <v/>
      </c>
      <c r="O4034" s="36"/>
      <c r="P4034" s="39" t="str">
        <f t="shared" si="251"/>
        <v/>
      </c>
    </row>
    <row r="4035" spans="6:16" x14ac:dyDescent="0.25">
      <c r="F4035" s="36"/>
      <c r="G4035" s="39" t="str">
        <f t="shared" si="248"/>
        <v/>
      </c>
      <c r="I4035" s="36"/>
      <c r="J4035" s="39" t="str">
        <f t="shared" si="249"/>
        <v/>
      </c>
      <c r="L4035" s="36"/>
      <c r="M4035" s="39" t="str">
        <f t="shared" si="250"/>
        <v/>
      </c>
      <c r="O4035" s="36"/>
      <c r="P4035" s="39" t="str">
        <f t="shared" si="251"/>
        <v/>
      </c>
    </row>
    <row r="4036" spans="6:16" x14ac:dyDescent="0.25">
      <c r="F4036" s="36"/>
      <c r="G4036" s="39" t="str">
        <f t="shared" si="248"/>
        <v/>
      </c>
      <c r="I4036" s="36"/>
      <c r="J4036" s="39" t="str">
        <f t="shared" si="249"/>
        <v/>
      </c>
      <c r="L4036" s="36"/>
      <c r="M4036" s="39" t="str">
        <f t="shared" si="250"/>
        <v/>
      </c>
      <c r="O4036" s="36"/>
      <c r="P4036" s="39" t="str">
        <f t="shared" si="251"/>
        <v/>
      </c>
    </row>
    <row r="4037" spans="6:16" x14ac:dyDescent="0.25">
      <c r="F4037" s="36"/>
      <c r="G4037" s="39" t="str">
        <f t="shared" si="248"/>
        <v/>
      </c>
      <c r="I4037" s="36"/>
      <c r="J4037" s="39" t="str">
        <f t="shared" si="249"/>
        <v/>
      </c>
      <c r="L4037" s="36"/>
      <c r="M4037" s="39" t="str">
        <f t="shared" si="250"/>
        <v/>
      </c>
      <c r="O4037" s="36"/>
      <c r="P4037" s="39" t="str">
        <f t="shared" si="251"/>
        <v/>
      </c>
    </row>
    <row r="4038" spans="6:16" x14ac:dyDescent="0.25">
      <c r="F4038" s="36"/>
      <c r="G4038" s="39" t="str">
        <f t="shared" si="248"/>
        <v/>
      </c>
      <c r="I4038" s="36"/>
      <c r="J4038" s="39" t="str">
        <f t="shared" si="249"/>
        <v/>
      </c>
      <c r="L4038" s="36"/>
      <c r="M4038" s="39" t="str">
        <f t="shared" si="250"/>
        <v/>
      </c>
      <c r="O4038" s="36"/>
      <c r="P4038" s="39" t="str">
        <f t="shared" si="251"/>
        <v/>
      </c>
    </row>
    <row r="4039" spans="6:16" x14ac:dyDescent="0.25">
      <c r="F4039" s="36"/>
      <c r="G4039" s="39" t="str">
        <f t="shared" si="248"/>
        <v/>
      </c>
      <c r="I4039" s="36"/>
      <c r="J4039" s="39" t="str">
        <f t="shared" si="249"/>
        <v/>
      </c>
      <c r="L4039" s="36"/>
      <c r="M4039" s="39" t="str">
        <f t="shared" si="250"/>
        <v/>
      </c>
      <c r="O4039" s="36"/>
      <c r="P4039" s="39" t="str">
        <f t="shared" si="251"/>
        <v/>
      </c>
    </row>
    <row r="4040" spans="6:16" x14ac:dyDescent="0.25">
      <c r="F4040" s="36"/>
      <c r="G4040" s="39" t="str">
        <f t="shared" si="248"/>
        <v/>
      </c>
      <c r="I4040" s="36"/>
      <c r="J4040" s="39" t="str">
        <f t="shared" si="249"/>
        <v/>
      </c>
      <c r="L4040" s="36"/>
      <c r="M4040" s="39" t="str">
        <f t="shared" si="250"/>
        <v/>
      </c>
      <c r="O4040" s="36"/>
      <c r="P4040" s="39" t="str">
        <f t="shared" si="251"/>
        <v/>
      </c>
    </row>
    <row r="4041" spans="6:16" x14ac:dyDescent="0.25">
      <c r="F4041" s="36"/>
      <c r="G4041" s="39" t="str">
        <f t="shared" si="248"/>
        <v/>
      </c>
      <c r="I4041" s="36"/>
      <c r="J4041" s="39" t="str">
        <f t="shared" si="249"/>
        <v/>
      </c>
      <c r="L4041" s="36"/>
      <c r="M4041" s="39" t="str">
        <f t="shared" si="250"/>
        <v/>
      </c>
      <c r="O4041" s="36"/>
      <c r="P4041" s="39" t="str">
        <f t="shared" si="251"/>
        <v/>
      </c>
    </row>
    <row r="4042" spans="6:16" x14ac:dyDescent="0.25">
      <c r="F4042" s="36"/>
      <c r="G4042" s="39" t="str">
        <f t="shared" si="248"/>
        <v/>
      </c>
      <c r="I4042" s="36"/>
      <c r="J4042" s="39" t="str">
        <f t="shared" si="249"/>
        <v/>
      </c>
      <c r="L4042" s="36"/>
      <c r="M4042" s="39" t="str">
        <f t="shared" si="250"/>
        <v/>
      </c>
      <c r="O4042" s="36"/>
      <c r="P4042" s="39" t="str">
        <f t="shared" si="251"/>
        <v/>
      </c>
    </row>
    <row r="4043" spans="6:16" x14ac:dyDescent="0.25">
      <c r="F4043" s="36"/>
      <c r="G4043" s="39" t="str">
        <f t="shared" si="248"/>
        <v/>
      </c>
      <c r="I4043" s="36"/>
      <c r="J4043" s="39" t="str">
        <f t="shared" si="249"/>
        <v/>
      </c>
      <c r="L4043" s="36"/>
      <c r="M4043" s="39" t="str">
        <f t="shared" si="250"/>
        <v/>
      </c>
      <c r="O4043" s="36"/>
      <c r="P4043" s="39" t="str">
        <f t="shared" si="251"/>
        <v/>
      </c>
    </row>
    <row r="4044" spans="6:16" x14ac:dyDescent="0.25">
      <c r="F4044" s="36"/>
      <c r="G4044" s="39" t="str">
        <f t="shared" si="248"/>
        <v/>
      </c>
      <c r="I4044" s="36"/>
      <c r="J4044" s="39" t="str">
        <f t="shared" si="249"/>
        <v/>
      </c>
      <c r="L4044" s="36"/>
      <c r="M4044" s="39" t="str">
        <f t="shared" si="250"/>
        <v/>
      </c>
      <c r="O4044" s="36"/>
      <c r="P4044" s="39" t="str">
        <f t="shared" si="251"/>
        <v/>
      </c>
    </row>
    <row r="4045" spans="6:16" x14ac:dyDescent="0.25">
      <c r="F4045" s="36"/>
      <c r="G4045" s="39" t="str">
        <f t="shared" si="248"/>
        <v/>
      </c>
      <c r="I4045" s="36"/>
      <c r="J4045" s="39" t="str">
        <f t="shared" si="249"/>
        <v/>
      </c>
      <c r="L4045" s="36"/>
      <c r="M4045" s="39" t="str">
        <f t="shared" si="250"/>
        <v/>
      </c>
      <c r="O4045" s="36"/>
      <c r="P4045" s="39" t="str">
        <f t="shared" si="251"/>
        <v/>
      </c>
    </row>
    <row r="4046" spans="6:16" x14ac:dyDescent="0.25">
      <c r="F4046" s="36"/>
      <c r="G4046" s="39" t="str">
        <f t="shared" si="248"/>
        <v/>
      </c>
      <c r="I4046" s="36"/>
      <c r="J4046" s="39" t="str">
        <f t="shared" si="249"/>
        <v/>
      </c>
      <c r="L4046" s="36"/>
      <c r="M4046" s="39" t="str">
        <f t="shared" si="250"/>
        <v/>
      </c>
      <c r="O4046" s="36"/>
      <c r="P4046" s="39" t="str">
        <f t="shared" si="251"/>
        <v/>
      </c>
    </row>
    <row r="4047" spans="6:16" x14ac:dyDescent="0.25">
      <c r="F4047" s="36"/>
      <c r="G4047" s="39" t="str">
        <f t="shared" ref="G4047:G4110" si="252">IF(F4047="","",F4047*0.04)</f>
        <v/>
      </c>
      <c r="I4047" s="36"/>
      <c r="J4047" s="39" t="str">
        <f t="shared" ref="J4047:J4110" si="253">IF(I4047="","",I4047*0.04)</f>
        <v/>
      </c>
      <c r="L4047" s="36"/>
      <c r="M4047" s="39" t="str">
        <f t="shared" ref="M4047:M4110" si="254">IF(L4047="","",L4047*0.04)</f>
        <v/>
      </c>
      <c r="O4047" s="36"/>
      <c r="P4047" s="39" t="str">
        <f t="shared" ref="P4047:P4110" si="255">IF(O4047="","",O4047*0.04)</f>
        <v/>
      </c>
    </row>
    <row r="4048" spans="6:16" x14ac:dyDescent="0.25">
      <c r="F4048" s="36"/>
      <c r="G4048" s="39" t="str">
        <f t="shared" si="252"/>
        <v/>
      </c>
      <c r="I4048" s="36"/>
      <c r="J4048" s="39" t="str">
        <f t="shared" si="253"/>
        <v/>
      </c>
      <c r="L4048" s="36"/>
      <c r="M4048" s="39" t="str">
        <f t="shared" si="254"/>
        <v/>
      </c>
      <c r="O4048" s="36"/>
      <c r="P4048" s="39" t="str">
        <f t="shared" si="255"/>
        <v/>
      </c>
    </row>
    <row r="4049" spans="6:16" x14ac:dyDescent="0.25">
      <c r="F4049" s="36"/>
      <c r="G4049" s="39" t="str">
        <f t="shared" si="252"/>
        <v/>
      </c>
      <c r="I4049" s="36"/>
      <c r="J4049" s="39" t="str">
        <f t="shared" si="253"/>
        <v/>
      </c>
      <c r="L4049" s="36"/>
      <c r="M4049" s="39" t="str">
        <f t="shared" si="254"/>
        <v/>
      </c>
      <c r="O4049" s="36"/>
      <c r="P4049" s="39" t="str">
        <f t="shared" si="255"/>
        <v/>
      </c>
    </row>
    <row r="4050" spans="6:16" x14ac:dyDescent="0.25">
      <c r="F4050" s="36"/>
      <c r="G4050" s="39" t="str">
        <f t="shared" si="252"/>
        <v/>
      </c>
      <c r="I4050" s="36"/>
      <c r="J4050" s="39" t="str">
        <f t="shared" si="253"/>
        <v/>
      </c>
      <c r="L4050" s="36"/>
      <c r="M4050" s="39" t="str">
        <f t="shared" si="254"/>
        <v/>
      </c>
      <c r="O4050" s="36"/>
      <c r="P4050" s="39" t="str">
        <f t="shared" si="255"/>
        <v/>
      </c>
    </row>
    <row r="4051" spans="6:16" x14ac:dyDescent="0.25">
      <c r="F4051" s="36"/>
      <c r="G4051" s="39" t="str">
        <f t="shared" si="252"/>
        <v/>
      </c>
      <c r="I4051" s="36"/>
      <c r="J4051" s="39" t="str">
        <f t="shared" si="253"/>
        <v/>
      </c>
      <c r="L4051" s="36"/>
      <c r="M4051" s="39" t="str">
        <f t="shared" si="254"/>
        <v/>
      </c>
      <c r="O4051" s="36"/>
      <c r="P4051" s="39" t="str">
        <f t="shared" si="255"/>
        <v/>
      </c>
    </row>
    <row r="4052" spans="6:16" x14ac:dyDescent="0.25">
      <c r="F4052" s="36"/>
      <c r="G4052" s="39" t="str">
        <f t="shared" si="252"/>
        <v/>
      </c>
      <c r="I4052" s="36"/>
      <c r="J4052" s="39" t="str">
        <f t="shared" si="253"/>
        <v/>
      </c>
      <c r="L4052" s="36"/>
      <c r="M4052" s="39" t="str">
        <f t="shared" si="254"/>
        <v/>
      </c>
      <c r="O4052" s="36"/>
      <c r="P4052" s="39" t="str">
        <f t="shared" si="255"/>
        <v/>
      </c>
    </row>
    <row r="4053" spans="6:16" x14ac:dyDescent="0.25">
      <c r="F4053" s="36"/>
      <c r="G4053" s="39" t="str">
        <f t="shared" si="252"/>
        <v/>
      </c>
      <c r="I4053" s="36"/>
      <c r="J4053" s="39" t="str">
        <f t="shared" si="253"/>
        <v/>
      </c>
      <c r="L4053" s="36"/>
      <c r="M4053" s="39" t="str">
        <f t="shared" si="254"/>
        <v/>
      </c>
      <c r="O4053" s="36"/>
      <c r="P4053" s="39" t="str">
        <f t="shared" si="255"/>
        <v/>
      </c>
    </row>
    <row r="4054" spans="6:16" x14ac:dyDescent="0.25">
      <c r="F4054" s="36"/>
      <c r="G4054" s="39" t="str">
        <f t="shared" si="252"/>
        <v/>
      </c>
      <c r="I4054" s="36"/>
      <c r="J4054" s="39" t="str">
        <f t="shared" si="253"/>
        <v/>
      </c>
      <c r="L4054" s="36"/>
      <c r="M4054" s="39" t="str">
        <f t="shared" si="254"/>
        <v/>
      </c>
      <c r="O4054" s="36"/>
      <c r="P4054" s="39" t="str">
        <f t="shared" si="255"/>
        <v/>
      </c>
    </row>
    <row r="4055" spans="6:16" x14ac:dyDescent="0.25">
      <c r="F4055" s="36"/>
      <c r="G4055" s="39" t="str">
        <f t="shared" si="252"/>
        <v/>
      </c>
      <c r="I4055" s="36"/>
      <c r="J4055" s="39" t="str">
        <f t="shared" si="253"/>
        <v/>
      </c>
      <c r="L4055" s="36"/>
      <c r="M4055" s="39" t="str">
        <f t="shared" si="254"/>
        <v/>
      </c>
      <c r="O4055" s="36"/>
      <c r="P4055" s="39" t="str">
        <f t="shared" si="255"/>
        <v/>
      </c>
    </row>
    <row r="4056" spans="6:16" x14ac:dyDescent="0.25">
      <c r="F4056" s="36"/>
      <c r="G4056" s="39" t="str">
        <f t="shared" si="252"/>
        <v/>
      </c>
      <c r="I4056" s="36"/>
      <c r="J4056" s="39" t="str">
        <f t="shared" si="253"/>
        <v/>
      </c>
      <c r="L4056" s="36"/>
      <c r="M4056" s="39" t="str">
        <f t="shared" si="254"/>
        <v/>
      </c>
      <c r="O4056" s="36"/>
      <c r="P4056" s="39" t="str">
        <f t="shared" si="255"/>
        <v/>
      </c>
    </row>
    <row r="4057" spans="6:16" x14ac:dyDescent="0.25">
      <c r="F4057" s="36"/>
      <c r="G4057" s="39" t="str">
        <f t="shared" si="252"/>
        <v/>
      </c>
      <c r="I4057" s="36"/>
      <c r="J4057" s="39" t="str">
        <f t="shared" si="253"/>
        <v/>
      </c>
      <c r="L4057" s="36"/>
      <c r="M4057" s="39" t="str">
        <f t="shared" si="254"/>
        <v/>
      </c>
      <c r="O4057" s="36"/>
      <c r="P4057" s="39" t="str">
        <f t="shared" si="255"/>
        <v/>
      </c>
    </row>
    <row r="4058" spans="6:16" x14ac:dyDescent="0.25">
      <c r="F4058" s="36"/>
      <c r="G4058" s="39" t="str">
        <f t="shared" si="252"/>
        <v/>
      </c>
      <c r="I4058" s="36"/>
      <c r="J4058" s="39" t="str">
        <f t="shared" si="253"/>
        <v/>
      </c>
      <c r="L4058" s="36"/>
      <c r="M4058" s="39" t="str">
        <f t="shared" si="254"/>
        <v/>
      </c>
      <c r="O4058" s="36"/>
      <c r="P4058" s="39" t="str">
        <f t="shared" si="255"/>
        <v/>
      </c>
    </row>
    <row r="4059" spans="6:16" x14ac:dyDescent="0.25">
      <c r="F4059" s="36"/>
      <c r="G4059" s="39" t="str">
        <f t="shared" si="252"/>
        <v/>
      </c>
      <c r="I4059" s="36"/>
      <c r="J4059" s="39" t="str">
        <f t="shared" si="253"/>
        <v/>
      </c>
      <c r="L4059" s="36"/>
      <c r="M4059" s="39" t="str">
        <f t="shared" si="254"/>
        <v/>
      </c>
      <c r="O4059" s="36"/>
      <c r="P4059" s="39" t="str">
        <f t="shared" si="255"/>
        <v/>
      </c>
    </row>
    <row r="4060" spans="6:16" x14ac:dyDescent="0.25">
      <c r="F4060" s="36"/>
      <c r="G4060" s="39" t="str">
        <f t="shared" si="252"/>
        <v/>
      </c>
      <c r="I4060" s="36"/>
      <c r="J4060" s="39" t="str">
        <f t="shared" si="253"/>
        <v/>
      </c>
      <c r="L4060" s="36"/>
      <c r="M4060" s="39" t="str">
        <f t="shared" si="254"/>
        <v/>
      </c>
      <c r="O4060" s="36"/>
      <c r="P4060" s="39" t="str">
        <f t="shared" si="255"/>
        <v/>
      </c>
    </row>
    <row r="4061" spans="6:16" x14ac:dyDescent="0.25">
      <c r="F4061" s="36"/>
      <c r="G4061" s="39" t="str">
        <f t="shared" si="252"/>
        <v/>
      </c>
      <c r="I4061" s="36"/>
      <c r="J4061" s="39" t="str">
        <f t="shared" si="253"/>
        <v/>
      </c>
      <c r="L4061" s="36"/>
      <c r="M4061" s="39" t="str">
        <f t="shared" si="254"/>
        <v/>
      </c>
      <c r="O4061" s="36"/>
      <c r="P4061" s="39" t="str">
        <f t="shared" si="255"/>
        <v/>
      </c>
    </row>
    <row r="4062" spans="6:16" x14ac:dyDescent="0.25">
      <c r="F4062" s="36"/>
      <c r="G4062" s="39" t="str">
        <f t="shared" si="252"/>
        <v/>
      </c>
      <c r="I4062" s="36"/>
      <c r="J4062" s="39" t="str">
        <f t="shared" si="253"/>
        <v/>
      </c>
      <c r="L4062" s="36"/>
      <c r="M4062" s="39" t="str">
        <f t="shared" si="254"/>
        <v/>
      </c>
      <c r="O4062" s="36"/>
      <c r="P4062" s="39" t="str">
        <f t="shared" si="255"/>
        <v/>
      </c>
    </row>
    <row r="4063" spans="6:16" x14ac:dyDescent="0.25">
      <c r="F4063" s="36"/>
      <c r="G4063" s="39" t="str">
        <f t="shared" si="252"/>
        <v/>
      </c>
      <c r="I4063" s="36"/>
      <c r="J4063" s="39" t="str">
        <f t="shared" si="253"/>
        <v/>
      </c>
      <c r="L4063" s="36"/>
      <c r="M4063" s="39" t="str">
        <f t="shared" si="254"/>
        <v/>
      </c>
      <c r="O4063" s="36"/>
      <c r="P4063" s="39" t="str">
        <f t="shared" si="255"/>
        <v/>
      </c>
    </row>
    <row r="4064" spans="6:16" x14ac:dyDescent="0.25">
      <c r="F4064" s="36"/>
      <c r="G4064" s="39" t="str">
        <f t="shared" si="252"/>
        <v/>
      </c>
      <c r="I4064" s="36"/>
      <c r="J4064" s="39" t="str">
        <f t="shared" si="253"/>
        <v/>
      </c>
      <c r="L4064" s="36"/>
      <c r="M4064" s="39" t="str">
        <f t="shared" si="254"/>
        <v/>
      </c>
      <c r="O4064" s="36"/>
      <c r="P4064" s="39" t="str">
        <f t="shared" si="255"/>
        <v/>
      </c>
    </row>
    <row r="4065" spans="6:16" x14ac:dyDescent="0.25">
      <c r="F4065" s="36"/>
      <c r="G4065" s="39" t="str">
        <f t="shared" si="252"/>
        <v/>
      </c>
      <c r="I4065" s="36"/>
      <c r="J4065" s="39" t="str">
        <f t="shared" si="253"/>
        <v/>
      </c>
      <c r="L4065" s="36"/>
      <c r="M4065" s="39" t="str">
        <f t="shared" si="254"/>
        <v/>
      </c>
      <c r="O4065" s="36"/>
      <c r="P4065" s="39" t="str">
        <f t="shared" si="255"/>
        <v/>
      </c>
    </row>
    <row r="4066" spans="6:16" x14ac:dyDescent="0.25">
      <c r="F4066" s="36"/>
      <c r="G4066" s="39" t="str">
        <f t="shared" si="252"/>
        <v/>
      </c>
      <c r="I4066" s="36"/>
      <c r="J4066" s="39" t="str">
        <f t="shared" si="253"/>
        <v/>
      </c>
      <c r="L4066" s="36"/>
      <c r="M4066" s="39" t="str">
        <f t="shared" si="254"/>
        <v/>
      </c>
      <c r="O4066" s="36"/>
      <c r="P4066" s="39" t="str">
        <f t="shared" si="255"/>
        <v/>
      </c>
    </row>
    <row r="4067" spans="6:16" x14ac:dyDescent="0.25">
      <c r="F4067" s="36"/>
      <c r="G4067" s="39" t="str">
        <f t="shared" si="252"/>
        <v/>
      </c>
      <c r="I4067" s="36"/>
      <c r="J4067" s="39" t="str">
        <f t="shared" si="253"/>
        <v/>
      </c>
      <c r="L4067" s="36"/>
      <c r="M4067" s="39" t="str">
        <f t="shared" si="254"/>
        <v/>
      </c>
      <c r="O4067" s="36"/>
      <c r="P4067" s="39" t="str">
        <f t="shared" si="255"/>
        <v/>
      </c>
    </row>
    <row r="4068" spans="6:16" x14ac:dyDescent="0.25">
      <c r="F4068" s="36"/>
      <c r="G4068" s="39" t="str">
        <f t="shared" si="252"/>
        <v/>
      </c>
      <c r="I4068" s="36"/>
      <c r="J4068" s="39" t="str">
        <f t="shared" si="253"/>
        <v/>
      </c>
      <c r="L4068" s="36"/>
      <c r="M4068" s="39" t="str">
        <f t="shared" si="254"/>
        <v/>
      </c>
      <c r="O4068" s="36"/>
      <c r="P4068" s="39" t="str">
        <f t="shared" si="255"/>
        <v/>
      </c>
    </row>
    <row r="4069" spans="6:16" x14ac:dyDescent="0.25">
      <c r="F4069" s="36"/>
      <c r="G4069" s="39" t="str">
        <f t="shared" si="252"/>
        <v/>
      </c>
      <c r="I4069" s="36"/>
      <c r="J4069" s="39" t="str">
        <f t="shared" si="253"/>
        <v/>
      </c>
      <c r="L4069" s="36"/>
      <c r="M4069" s="39" t="str">
        <f t="shared" si="254"/>
        <v/>
      </c>
      <c r="O4069" s="36"/>
      <c r="P4069" s="39" t="str">
        <f t="shared" si="255"/>
        <v/>
      </c>
    </row>
    <row r="4070" spans="6:16" x14ac:dyDescent="0.25">
      <c r="F4070" s="36"/>
      <c r="G4070" s="39" t="str">
        <f t="shared" si="252"/>
        <v/>
      </c>
      <c r="I4070" s="36"/>
      <c r="J4070" s="39" t="str">
        <f t="shared" si="253"/>
        <v/>
      </c>
      <c r="L4070" s="36"/>
      <c r="M4070" s="39" t="str">
        <f t="shared" si="254"/>
        <v/>
      </c>
      <c r="O4070" s="36"/>
      <c r="P4070" s="39" t="str">
        <f t="shared" si="255"/>
        <v/>
      </c>
    </row>
    <row r="4071" spans="6:16" x14ac:dyDescent="0.25">
      <c r="F4071" s="36"/>
      <c r="G4071" s="39" t="str">
        <f t="shared" si="252"/>
        <v/>
      </c>
      <c r="I4071" s="36"/>
      <c r="J4071" s="39" t="str">
        <f t="shared" si="253"/>
        <v/>
      </c>
      <c r="L4071" s="36"/>
      <c r="M4071" s="39" t="str">
        <f t="shared" si="254"/>
        <v/>
      </c>
      <c r="O4071" s="36"/>
      <c r="P4071" s="39" t="str">
        <f t="shared" si="255"/>
        <v/>
      </c>
    </row>
    <row r="4072" spans="6:16" x14ac:dyDescent="0.25">
      <c r="F4072" s="36"/>
      <c r="G4072" s="39" t="str">
        <f t="shared" si="252"/>
        <v/>
      </c>
      <c r="I4072" s="36"/>
      <c r="J4072" s="39" t="str">
        <f t="shared" si="253"/>
        <v/>
      </c>
      <c r="L4072" s="36"/>
      <c r="M4072" s="39" t="str">
        <f t="shared" si="254"/>
        <v/>
      </c>
      <c r="O4072" s="36"/>
      <c r="P4072" s="39" t="str">
        <f t="shared" si="255"/>
        <v/>
      </c>
    </row>
    <row r="4073" spans="6:16" x14ac:dyDescent="0.25">
      <c r="F4073" s="36"/>
      <c r="G4073" s="39" t="str">
        <f t="shared" si="252"/>
        <v/>
      </c>
      <c r="I4073" s="36"/>
      <c r="J4073" s="39" t="str">
        <f t="shared" si="253"/>
        <v/>
      </c>
      <c r="L4073" s="36"/>
      <c r="M4073" s="39" t="str">
        <f t="shared" si="254"/>
        <v/>
      </c>
      <c r="O4073" s="36"/>
      <c r="P4073" s="39" t="str">
        <f t="shared" si="255"/>
        <v/>
      </c>
    </row>
    <row r="4074" spans="6:16" x14ac:dyDescent="0.25">
      <c r="F4074" s="36"/>
      <c r="G4074" s="39" t="str">
        <f t="shared" si="252"/>
        <v/>
      </c>
      <c r="I4074" s="36"/>
      <c r="J4074" s="39" t="str">
        <f t="shared" si="253"/>
        <v/>
      </c>
      <c r="L4074" s="36"/>
      <c r="M4074" s="39" t="str">
        <f t="shared" si="254"/>
        <v/>
      </c>
      <c r="O4074" s="36"/>
      <c r="P4074" s="39" t="str">
        <f t="shared" si="255"/>
        <v/>
      </c>
    </row>
    <row r="4075" spans="6:16" x14ac:dyDescent="0.25">
      <c r="F4075" s="36"/>
      <c r="G4075" s="39" t="str">
        <f t="shared" si="252"/>
        <v/>
      </c>
      <c r="I4075" s="36"/>
      <c r="J4075" s="39" t="str">
        <f t="shared" si="253"/>
        <v/>
      </c>
      <c r="L4075" s="36"/>
      <c r="M4075" s="39" t="str">
        <f t="shared" si="254"/>
        <v/>
      </c>
      <c r="O4075" s="36"/>
      <c r="P4075" s="39" t="str">
        <f t="shared" si="255"/>
        <v/>
      </c>
    </row>
    <row r="4076" spans="6:16" x14ac:dyDescent="0.25">
      <c r="F4076" s="36"/>
      <c r="G4076" s="39" t="str">
        <f t="shared" si="252"/>
        <v/>
      </c>
      <c r="I4076" s="36"/>
      <c r="J4076" s="39" t="str">
        <f t="shared" si="253"/>
        <v/>
      </c>
      <c r="L4076" s="36"/>
      <c r="M4076" s="39" t="str">
        <f t="shared" si="254"/>
        <v/>
      </c>
      <c r="O4076" s="36"/>
      <c r="P4076" s="39" t="str">
        <f t="shared" si="255"/>
        <v/>
      </c>
    </row>
    <row r="4077" spans="6:16" x14ac:dyDescent="0.25">
      <c r="F4077" s="36"/>
      <c r="G4077" s="39" t="str">
        <f t="shared" si="252"/>
        <v/>
      </c>
      <c r="I4077" s="36"/>
      <c r="J4077" s="39" t="str">
        <f t="shared" si="253"/>
        <v/>
      </c>
      <c r="L4077" s="36"/>
      <c r="M4077" s="39" t="str">
        <f t="shared" si="254"/>
        <v/>
      </c>
      <c r="O4077" s="36"/>
      <c r="P4077" s="39" t="str">
        <f t="shared" si="255"/>
        <v/>
      </c>
    </row>
    <row r="4078" spans="6:16" x14ac:dyDescent="0.25">
      <c r="F4078" s="36"/>
      <c r="G4078" s="39" t="str">
        <f t="shared" si="252"/>
        <v/>
      </c>
      <c r="I4078" s="36"/>
      <c r="J4078" s="39" t="str">
        <f t="shared" si="253"/>
        <v/>
      </c>
      <c r="L4078" s="36"/>
      <c r="M4078" s="39" t="str">
        <f t="shared" si="254"/>
        <v/>
      </c>
      <c r="O4078" s="36"/>
      <c r="P4078" s="39" t="str">
        <f t="shared" si="255"/>
        <v/>
      </c>
    </row>
    <row r="4079" spans="6:16" x14ac:dyDescent="0.25">
      <c r="F4079" s="36"/>
      <c r="G4079" s="39" t="str">
        <f t="shared" si="252"/>
        <v/>
      </c>
      <c r="I4079" s="36"/>
      <c r="J4079" s="39" t="str">
        <f t="shared" si="253"/>
        <v/>
      </c>
      <c r="L4079" s="36"/>
      <c r="M4079" s="39" t="str">
        <f t="shared" si="254"/>
        <v/>
      </c>
      <c r="O4079" s="36"/>
      <c r="P4079" s="39" t="str">
        <f t="shared" si="255"/>
        <v/>
      </c>
    </row>
    <row r="4080" spans="6:16" x14ac:dyDescent="0.25">
      <c r="F4080" s="36"/>
      <c r="G4080" s="39" t="str">
        <f t="shared" si="252"/>
        <v/>
      </c>
      <c r="I4080" s="36"/>
      <c r="J4080" s="39" t="str">
        <f t="shared" si="253"/>
        <v/>
      </c>
      <c r="L4080" s="36"/>
      <c r="M4080" s="39" t="str">
        <f t="shared" si="254"/>
        <v/>
      </c>
      <c r="O4080" s="36"/>
      <c r="P4080" s="39" t="str">
        <f t="shared" si="255"/>
        <v/>
      </c>
    </row>
    <row r="4081" spans="6:16" x14ac:dyDescent="0.25">
      <c r="F4081" s="36"/>
      <c r="G4081" s="39" t="str">
        <f t="shared" si="252"/>
        <v/>
      </c>
      <c r="I4081" s="36"/>
      <c r="J4081" s="39" t="str">
        <f t="shared" si="253"/>
        <v/>
      </c>
      <c r="L4081" s="36"/>
      <c r="M4081" s="39" t="str">
        <f t="shared" si="254"/>
        <v/>
      </c>
      <c r="O4081" s="36"/>
      <c r="P4081" s="39" t="str">
        <f t="shared" si="255"/>
        <v/>
      </c>
    </row>
    <row r="4082" spans="6:16" x14ac:dyDescent="0.25">
      <c r="F4082" s="36"/>
      <c r="G4082" s="39" t="str">
        <f t="shared" si="252"/>
        <v/>
      </c>
      <c r="I4082" s="36"/>
      <c r="J4082" s="39" t="str">
        <f t="shared" si="253"/>
        <v/>
      </c>
      <c r="L4082" s="36"/>
      <c r="M4082" s="39" t="str">
        <f t="shared" si="254"/>
        <v/>
      </c>
      <c r="O4082" s="36"/>
      <c r="P4082" s="39" t="str">
        <f t="shared" si="255"/>
        <v/>
      </c>
    </row>
    <row r="4083" spans="6:16" x14ac:dyDescent="0.25">
      <c r="F4083" s="36"/>
      <c r="G4083" s="39" t="str">
        <f t="shared" si="252"/>
        <v/>
      </c>
      <c r="I4083" s="36"/>
      <c r="J4083" s="39" t="str">
        <f t="shared" si="253"/>
        <v/>
      </c>
      <c r="L4083" s="36"/>
      <c r="M4083" s="39" t="str">
        <f t="shared" si="254"/>
        <v/>
      </c>
      <c r="O4083" s="36"/>
      <c r="P4083" s="39" t="str">
        <f t="shared" si="255"/>
        <v/>
      </c>
    </row>
    <row r="4084" spans="6:16" x14ac:dyDescent="0.25">
      <c r="F4084" s="36"/>
      <c r="G4084" s="39" t="str">
        <f t="shared" si="252"/>
        <v/>
      </c>
      <c r="I4084" s="36"/>
      <c r="J4084" s="39" t="str">
        <f t="shared" si="253"/>
        <v/>
      </c>
      <c r="L4084" s="36"/>
      <c r="M4084" s="39" t="str">
        <f t="shared" si="254"/>
        <v/>
      </c>
      <c r="O4084" s="36"/>
      <c r="P4084" s="39" t="str">
        <f t="shared" si="255"/>
        <v/>
      </c>
    </row>
    <row r="4085" spans="6:16" x14ac:dyDescent="0.25">
      <c r="F4085" s="36"/>
      <c r="G4085" s="39" t="str">
        <f t="shared" si="252"/>
        <v/>
      </c>
      <c r="I4085" s="36"/>
      <c r="J4085" s="39" t="str">
        <f t="shared" si="253"/>
        <v/>
      </c>
      <c r="L4085" s="36"/>
      <c r="M4085" s="39" t="str">
        <f t="shared" si="254"/>
        <v/>
      </c>
      <c r="O4085" s="36"/>
      <c r="P4085" s="39" t="str">
        <f t="shared" si="255"/>
        <v/>
      </c>
    </row>
    <row r="4086" spans="6:16" x14ac:dyDescent="0.25">
      <c r="F4086" s="36"/>
      <c r="G4086" s="39" t="str">
        <f t="shared" si="252"/>
        <v/>
      </c>
      <c r="I4086" s="36"/>
      <c r="J4086" s="39" t="str">
        <f t="shared" si="253"/>
        <v/>
      </c>
      <c r="L4086" s="36"/>
      <c r="M4086" s="39" t="str">
        <f t="shared" si="254"/>
        <v/>
      </c>
      <c r="O4086" s="36"/>
      <c r="P4086" s="39" t="str">
        <f t="shared" si="255"/>
        <v/>
      </c>
    </row>
    <row r="4087" spans="6:16" x14ac:dyDescent="0.25">
      <c r="F4087" s="36"/>
      <c r="G4087" s="39" t="str">
        <f t="shared" si="252"/>
        <v/>
      </c>
      <c r="I4087" s="36"/>
      <c r="J4087" s="39" t="str">
        <f t="shared" si="253"/>
        <v/>
      </c>
      <c r="L4087" s="36"/>
      <c r="M4087" s="39" t="str">
        <f t="shared" si="254"/>
        <v/>
      </c>
      <c r="O4087" s="36"/>
      <c r="P4087" s="39" t="str">
        <f t="shared" si="255"/>
        <v/>
      </c>
    </row>
    <row r="4088" spans="6:16" x14ac:dyDescent="0.25">
      <c r="F4088" s="36"/>
      <c r="G4088" s="39" t="str">
        <f t="shared" si="252"/>
        <v/>
      </c>
      <c r="I4088" s="36"/>
      <c r="J4088" s="39" t="str">
        <f t="shared" si="253"/>
        <v/>
      </c>
      <c r="L4088" s="36"/>
      <c r="M4088" s="39" t="str">
        <f t="shared" si="254"/>
        <v/>
      </c>
      <c r="O4088" s="36"/>
      <c r="P4088" s="39" t="str">
        <f t="shared" si="255"/>
        <v/>
      </c>
    </row>
    <row r="4089" spans="6:16" x14ac:dyDescent="0.25">
      <c r="F4089" s="36"/>
      <c r="G4089" s="39" t="str">
        <f t="shared" si="252"/>
        <v/>
      </c>
      <c r="I4089" s="36"/>
      <c r="J4089" s="39" t="str">
        <f t="shared" si="253"/>
        <v/>
      </c>
      <c r="L4089" s="36"/>
      <c r="M4089" s="39" t="str">
        <f t="shared" si="254"/>
        <v/>
      </c>
      <c r="O4089" s="36"/>
      <c r="P4089" s="39" t="str">
        <f t="shared" si="255"/>
        <v/>
      </c>
    </row>
    <row r="4090" spans="6:16" x14ac:dyDescent="0.25">
      <c r="F4090" s="36"/>
      <c r="G4090" s="39" t="str">
        <f t="shared" si="252"/>
        <v/>
      </c>
      <c r="I4090" s="36"/>
      <c r="J4090" s="39" t="str">
        <f t="shared" si="253"/>
        <v/>
      </c>
      <c r="L4090" s="36"/>
      <c r="M4090" s="39" t="str">
        <f t="shared" si="254"/>
        <v/>
      </c>
      <c r="O4090" s="36"/>
      <c r="P4090" s="39" t="str">
        <f t="shared" si="255"/>
        <v/>
      </c>
    </row>
    <row r="4091" spans="6:16" x14ac:dyDescent="0.25">
      <c r="F4091" s="36"/>
      <c r="G4091" s="39" t="str">
        <f t="shared" si="252"/>
        <v/>
      </c>
      <c r="I4091" s="36"/>
      <c r="J4091" s="39" t="str">
        <f t="shared" si="253"/>
        <v/>
      </c>
      <c r="L4091" s="36"/>
      <c r="M4091" s="39" t="str">
        <f t="shared" si="254"/>
        <v/>
      </c>
      <c r="O4091" s="36"/>
      <c r="P4091" s="39" t="str">
        <f t="shared" si="255"/>
        <v/>
      </c>
    </row>
    <row r="4092" spans="6:16" x14ac:dyDescent="0.25">
      <c r="F4092" s="36"/>
      <c r="G4092" s="39" t="str">
        <f t="shared" si="252"/>
        <v/>
      </c>
      <c r="I4092" s="36"/>
      <c r="J4092" s="39" t="str">
        <f t="shared" si="253"/>
        <v/>
      </c>
      <c r="L4092" s="36"/>
      <c r="M4092" s="39" t="str">
        <f t="shared" si="254"/>
        <v/>
      </c>
      <c r="O4092" s="36"/>
      <c r="P4092" s="39" t="str">
        <f t="shared" si="255"/>
        <v/>
      </c>
    </row>
    <row r="4093" spans="6:16" x14ac:dyDescent="0.25">
      <c r="F4093" s="36"/>
      <c r="G4093" s="39" t="str">
        <f t="shared" si="252"/>
        <v/>
      </c>
      <c r="I4093" s="36"/>
      <c r="J4093" s="39" t="str">
        <f t="shared" si="253"/>
        <v/>
      </c>
      <c r="L4093" s="36"/>
      <c r="M4093" s="39" t="str">
        <f t="shared" si="254"/>
        <v/>
      </c>
      <c r="O4093" s="36"/>
      <c r="P4093" s="39" t="str">
        <f t="shared" si="255"/>
        <v/>
      </c>
    </row>
    <row r="4094" spans="6:16" x14ac:dyDescent="0.25">
      <c r="F4094" s="36"/>
      <c r="G4094" s="39" t="str">
        <f t="shared" si="252"/>
        <v/>
      </c>
      <c r="I4094" s="36"/>
      <c r="J4094" s="39" t="str">
        <f t="shared" si="253"/>
        <v/>
      </c>
      <c r="L4094" s="36"/>
      <c r="M4094" s="39" t="str">
        <f t="shared" si="254"/>
        <v/>
      </c>
      <c r="O4094" s="36"/>
      <c r="P4094" s="39" t="str">
        <f t="shared" si="255"/>
        <v/>
      </c>
    </row>
    <row r="4095" spans="6:16" x14ac:dyDescent="0.25">
      <c r="F4095" s="36"/>
      <c r="G4095" s="39" t="str">
        <f t="shared" si="252"/>
        <v/>
      </c>
      <c r="I4095" s="36"/>
      <c r="J4095" s="39" t="str">
        <f t="shared" si="253"/>
        <v/>
      </c>
      <c r="L4095" s="36"/>
      <c r="M4095" s="39" t="str">
        <f t="shared" si="254"/>
        <v/>
      </c>
      <c r="O4095" s="36"/>
      <c r="P4095" s="39" t="str">
        <f t="shared" si="255"/>
        <v/>
      </c>
    </row>
    <row r="4096" spans="6:16" x14ac:dyDescent="0.25">
      <c r="F4096" s="36"/>
      <c r="G4096" s="39" t="str">
        <f t="shared" si="252"/>
        <v/>
      </c>
      <c r="I4096" s="36"/>
      <c r="J4096" s="39" t="str">
        <f t="shared" si="253"/>
        <v/>
      </c>
      <c r="L4096" s="36"/>
      <c r="M4096" s="39" t="str">
        <f t="shared" si="254"/>
        <v/>
      </c>
      <c r="O4096" s="36"/>
      <c r="P4096" s="39" t="str">
        <f t="shared" si="255"/>
        <v/>
      </c>
    </row>
    <row r="4097" spans="6:16" x14ac:dyDescent="0.25">
      <c r="F4097" s="36"/>
      <c r="G4097" s="39" t="str">
        <f t="shared" si="252"/>
        <v/>
      </c>
      <c r="I4097" s="36"/>
      <c r="J4097" s="39" t="str">
        <f t="shared" si="253"/>
        <v/>
      </c>
      <c r="L4097" s="36"/>
      <c r="M4097" s="39" t="str">
        <f t="shared" si="254"/>
        <v/>
      </c>
      <c r="O4097" s="36"/>
      <c r="P4097" s="39" t="str">
        <f t="shared" si="255"/>
        <v/>
      </c>
    </row>
    <row r="4098" spans="6:16" x14ac:dyDescent="0.25">
      <c r="F4098" s="36"/>
      <c r="G4098" s="39" t="str">
        <f t="shared" si="252"/>
        <v/>
      </c>
      <c r="I4098" s="36"/>
      <c r="J4098" s="39" t="str">
        <f t="shared" si="253"/>
        <v/>
      </c>
      <c r="L4098" s="36"/>
      <c r="M4098" s="39" t="str">
        <f t="shared" si="254"/>
        <v/>
      </c>
      <c r="O4098" s="36"/>
      <c r="P4098" s="39" t="str">
        <f t="shared" si="255"/>
        <v/>
      </c>
    </row>
    <row r="4099" spans="6:16" x14ac:dyDescent="0.25">
      <c r="F4099" s="36"/>
      <c r="G4099" s="39" t="str">
        <f t="shared" si="252"/>
        <v/>
      </c>
      <c r="I4099" s="36"/>
      <c r="J4099" s="39" t="str">
        <f t="shared" si="253"/>
        <v/>
      </c>
      <c r="L4099" s="36"/>
      <c r="M4099" s="39" t="str">
        <f t="shared" si="254"/>
        <v/>
      </c>
      <c r="O4099" s="36"/>
      <c r="P4099" s="39" t="str">
        <f t="shared" si="255"/>
        <v/>
      </c>
    </row>
    <row r="4100" spans="6:16" x14ac:dyDescent="0.25">
      <c r="F4100" s="36"/>
      <c r="G4100" s="39" t="str">
        <f t="shared" si="252"/>
        <v/>
      </c>
      <c r="I4100" s="36"/>
      <c r="J4100" s="39" t="str">
        <f t="shared" si="253"/>
        <v/>
      </c>
      <c r="L4100" s="36"/>
      <c r="M4100" s="39" t="str">
        <f t="shared" si="254"/>
        <v/>
      </c>
      <c r="O4100" s="36"/>
      <c r="P4100" s="39" t="str">
        <f t="shared" si="255"/>
        <v/>
      </c>
    </row>
    <row r="4101" spans="6:16" x14ac:dyDescent="0.25">
      <c r="F4101" s="36"/>
      <c r="G4101" s="39" t="str">
        <f t="shared" si="252"/>
        <v/>
      </c>
      <c r="I4101" s="36"/>
      <c r="J4101" s="39" t="str">
        <f t="shared" si="253"/>
        <v/>
      </c>
      <c r="L4101" s="36"/>
      <c r="M4101" s="39" t="str">
        <f t="shared" si="254"/>
        <v/>
      </c>
      <c r="O4101" s="36"/>
      <c r="P4101" s="39" t="str">
        <f t="shared" si="255"/>
        <v/>
      </c>
    </row>
    <row r="4102" spans="6:16" x14ac:dyDescent="0.25">
      <c r="F4102" s="36"/>
      <c r="G4102" s="39" t="str">
        <f t="shared" si="252"/>
        <v/>
      </c>
      <c r="I4102" s="36"/>
      <c r="J4102" s="39" t="str">
        <f t="shared" si="253"/>
        <v/>
      </c>
      <c r="L4102" s="36"/>
      <c r="M4102" s="39" t="str">
        <f t="shared" si="254"/>
        <v/>
      </c>
      <c r="O4102" s="36"/>
      <c r="P4102" s="39" t="str">
        <f t="shared" si="255"/>
        <v/>
      </c>
    </row>
    <row r="4103" spans="6:16" x14ac:dyDescent="0.25">
      <c r="F4103" s="36"/>
      <c r="G4103" s="39" t="str">
        <f t="shared" si="252"/>
        <v/>
      </c>
      <c r="I4103" s="36"/>
      <c r="J4103" s="39" t="str">
        <f t="shared" si="253"/>
        <v/>
      </c>
      <c r="L4103" s="36"/>
      <c r="M4103" s="39" t="str">
        <f t="shared" si="254"/>
        <v/>
      </c>
      <c r="O4103" s="36"/>
      <c r="P4103" s="39" t="str">
        <f t="shared" si="255"/>
        <v/>
      </c>
    </row>
    <row r="4104" spans="6:16" x14ac:dyDescent="0.25">
      <c r="F4104" s="36"/>
      <c r="G4104" s="39" t="str">
        <f t="shared" si="252"/>
        <v/>
      </c>
      <c r="I4104" s="36"/>
      <c r="J4104" s="39" t="str">
        <f t="shared" si="253"/>
        <v/>
      </c>
      <c r="L4104" s="36"/>
      <c r="M4104" s="39" t="str">
        <f t="shared" si="254"/>
        <v/>
      </c>
      <c r="O4104" s="36"/>
      <c r="P4104" s="39" t="str">
        <f t="shared" si="255"/>
        <v/>
      </c>
    </row>
    <row r="4105" spans="6:16" x14ac:dyDescent="0.25">
      <c r="F4105" s="36"/>
      <c r="G4105" s="39" t="str">
        <f t="shared" si="252"/>
        <v/>
      </c>
      <c r="I4105" s="36"/>
      <c r="J4105" s="39" t="str">
        <f t="shared" si="253"/>
        <v/>
      </c>
      <c r="L4105" s="36"/>
      <c r="M4105" s="39" t="str">
        <f t="shared" si="254"/>
        <v/>
      </c>
      <c r="O4105" s="36"/>
      <c r="P4105" s="39" t="str">
        <f t="shared" si="255"/>
        <v/>
      </c>
    </row>
    <row r="4106" spans="6:16" x14ac:dyDescent="0.25">
      <c r="F4106" s="36"/>
      <c r="G4106" s="39" t="str">
        <f t="shared" si="252"/>
        <v/>
      </c>
      <c r="I4106" s="36"/>
      <c r="J4106" s="39" t="str">
        <f t="shared" si="253"/>
        <v/>
      </c>
      <c r="L4106" s="36"/>
      <c r="M4106" s="39" t="str">
        <f t="shared" si="254"/>
        <v/>
      </c>
      <c r="O4106" s="36"/>
      <c r="P4106" s="39" t="str">
        <f t="shared" si="255"/>
        <v/>
      </c>
    </row>
    <row r="4107" spans="6:16" x14ac:dyDescent="0.25">
      <c r="F4107" s="36"/>
      <c r="G4107" s="39" t="str">
        <f t="shared" si="252"/>
        <v/>
      </c>
      <c r="I4107" s="36"/>
      <c r="J4107" s="39" t="str">
        <f t="shared" si="253"/>
        <v/>
      </c>
      <c r="L4107" s="36"/>
      <c r="M4107" s="39" t="str">
        <f t="shared" si="254"/>
        <v/>
      </c>
      <c r="O4107" s="36"/>
      <c r="P4107" s="39" t="str">
        <f t="shared" si="255"/>
        <v/>
      </c>
    </row>
    <row r="4108" spans="6:16" x14ac:dyDescent="0.25">
      <c r="F4108" s="36"/>
      <c r="G4108" s="39" t="str">
        <f t="shared" si="252"/>
        <v/>
      </c>
      <c r="I4108" s="36"/>
      <c r="J4108" s="39" t="str">
        <f t="shared" si="253"/>
        <v/>
      </c>
      <c r="L4108" s="36"/>
      <c r="M4108" s="39" t="str">
        <f t="shared" si="254"/>
        <v/>
      </c>
      <c r="O4108" s="36"/>
      <c r="P4108" s="39" t="str">
        <f t="shared" si="255"/>
        <v/>
      </c>
    </row>
    <row r="4109" spans="6:16" x14ac:dyDescent="0.25">
      <c r="F4109" s="36"/>
      <c r="G4109" s="39" t="str">
        <f t="shared" si="252"/>
        <v/>
      </c>
      <c r="I4109" s="36"/>
      <c r="J4109" s="39" t="str">
        <f t="shared" si="253"/>
        <v/>
      </c>
      <c r="L4109" s="36"/>
      <c r="M4109" s="39" t="str">
        <f t="shared" si="254"/>
        <v/>
      </c>
      <c r="O4109" s="36"/>
      <c r="P4109" s="39" t="str">
        <f t="shared" si="255"/>
        <v/>
      </c>
    </row>
    <row r="4110" spans="6:16" x14ac:dyDescent="0.25">
      <c r="F4110" s="36"/>
      <c r="G4110" s="39" t="str">
        <f t="shared" si="252"/>
        <v/>
      </c>
      <c r="I4110" s="36"/>
      <c r="J4110" s="39" t="str">
        <f t="shared" si="253"/>
        <v/>
      </c>
      <c r="L4110" s="36"/>
      <c r="M4110" s="39" t="str">
        <f t="shared" si="254"/>
        <v/>
      </c>
      <c r="O4110" s="36"/>
      <c r="P4110" s="39" t="str">
        <f t="shared" si="255"/>
        <v/>
      </c>
    </row>
    <row r="4111" spans="6:16" x14ac:dyDescent="0.25">
      <c r="F4111" s="36"/>
      <c r="G4111" s="39" t="str">
        <f t="shared" ref="G4111:G4174" si="256">IF(F4111="","",F4111*0.04)</f>
        <v/>
      </c>
      <c r="I4111" s="36"/>
      <c r="J4111" s="39" t="str">
        <f t="shared" ref="J4111:J4174" si="257">IF(I4111="","",I4111*0.04)</f>
        <v/>
      </c>
      <c r="L4111" s="36"/>
      <c r="M4111" s="39" t="str">
        <f t="shared" ref="M4111:M4174" si="258">IF(L4111="","",L4111*0.04)</f>
        <v/>
      </c>
      <c r="O4111" s="36"/>
      <c r="P4111" s="39" t="str">
        <f t="shared" ref="P4111:P4174" si="259">IF(O4111="","",O4111*0.04)</f>
        <v/>
      </c>
    </row>
    <row r="4112" spans="6:16" x14ac:dyDescent="0.25">
      <c r="F4112" s="36"/>
      <c r="G4112" s="39" t="str">
        <f t="shared" si="256"/>
        <v/>
      </c>
      <c r="I4112" s="36"/>
      <c r="J4112" s="39" t="str">
        <f t="shared" si="257"/>
        <v/>
      </c>
      <c r="L4112" s="36"/>
      <c r="M4112" s="39" t="str">
        <f t="shared" si="258"/>
        <v/>
      </c>
      <c r="O4112" s="36"/>
      <c r="P4112" s="39" t="str">
        <f t="shared" si="259"/>
        <v/>
      </c>
    </row>
    <row r="4113" spans="6:16" x14ac:dyDescent="0.25">
      <c r="F4113" s="36"/>
      <c r="G4113" s="39" t="str">
        <f t="shared" si="256"/>
        <v/>
      </c>
      <c r="I4113" s="36"/>
      <c r="J4113" s="39" t="str">
        <f t="shared" si="257"/>
        <v/>
      </c>
      <c r="L4113" s="36"/>
      <c r="M4113" s="39" t="str">
        <f t="shared" si="258"/>
        <v/>
      </c>
      <c r="O4113" s="36"/>
      <c r="P4113" s="39" t="str">
        <f t="shared" si="259"/>
        <v/>
      </c>
    </row>
    <row r="4114" spans="6:16" x14ac:dyDescent="0.25">
      <c r="F4114" s="36"/>
      <c r="G4114" s="39" t="str">
        <f t="shared" si="256"/>
        <v/>
      </c>
      <c r="I4114" s="36"/>
      <c r="J4114" s="39" t="str">
        <f t="shared" si="257"/>
        <v/>
      </c>
      <c r="L4114" s="36"/>
      <c r="M4114" s="39" t="str">
        <f t="shared" si="258"/>
        <v/>
      </c>
      <c r="O4114" s="36"/>
      <c r="P4114" s="39" t="str">
        <f t="shared" si="259"/>
        <v/>
      </c>
    </row>
    <row r="4115" spans="6:16" x14ac:dyDescent="0.25">
      <c r="F4115" s="36"/>
      <c r="G4115" s="39" t="str">
        <f t="shared" si="256"/>
        <v/>
      </c>
      <c r="I4115" s="36"/>
      <c r="J4115" s="39" t="str">
        <f t="shared" si="257"/>
        <v/>
      </c>
      <c r="L4115" s="36"/>
      <c r="M4115" s="39" t="str">
        <f t="shared" si="258"/>
        <v/>
      </c>
      <c r="O4115" s="36"/>
      <c r="P4115" s="39" t="str">
        <f t="shared" si="259"/>
        <v/>
      </c>
    </row>
    <row r="4116" spans="6:16" x14ac:dyDescent="0.25">
      <c r="F4116" s="36"/>
      <c r="G4116" s="39" t="str">
        <f t="shared" si="256"/>
        <v/>
      </c>
      <c r="I4116" s="36"/>
      <c r="J4116" s="39" t="str">
        <f t="shared" si="257"/>
        <v/>
      </c>
      <c r="L4116" s="36"/>
      <c r="M4116" s="39" t="str">
        <f t="shared" si="258"/>
        <v/>
      </c>
      <c r="O4116" s="36"/>
      <c r="P4116" s="39" t="str">
        <f t="shared" si="259"/>
        <v/>
      </c>
    </row>
    <row r="4117" spans="6:16" x14ac:dyDescent="0.25">
      <c r="F4117" s="36"/>
      <c r="G4117" s="39" t="str">
        <f t="shared" si="256"/>
        <v/>
      </c>
      <c r="I4117" s="36"/>
      <c r="J4117" s="39" t="str">
        <f t="shared" si="257"/>
        <v/>
      </c>
      <c r="L4117" s="36"/>
      <c r="M4117" s="39" t="str">
        <f t="shared" si="258"/>
        <v/>
      </c>
      <c r="O4117" s="36"/>
      <c r="P4117" s="39" t="str">
        <f t="shared" si="259"/>
        <v/>
      </c>
    </row>
    <row r="4118" spans="6:16" x14ac:dyDescent="0.25">
      <c r="F4118" s="36"/>
      <c r="G4118" s="39" t="str">
        <f t="shared" si="256"/>
        <v/>
      </c>
      <c r="I4118" s="36"/>
      <c r="J4118" s="39" t="str">
        <f t="shared" si="257"/>
        <v/>
      </c>
      <c r="L4118" s="36"/>
      <c r="M4118" s="39" t="str">
        <f t="shared" si="258"/>
        <v/>
      </c>
      <c r="O4118" s="36"/>
      <c r="P4118" s="39" t="str">
        <f t="shared" si="259"/>
        <v/>
      </c>
    </row>
    <row r="4119" spans="6:16" x14ac:dyDescent="0.25">
      <c r="F4119" s="36"/>
      <c r="G4119" s="39" t="str">
        <f t="shared" si="256"/>
        <v/>
      </c>
      <c r="I4119" s="36"/>
      <c r="J4119" s="39" t="str">
        <f t="shared" si="257"/>
        <v/>
      </c>
      <c r="L4119" s="36"/>
      <c r="M4119" s="39" t="str">
        <f t="shared" si="258"/>
        <v/>
      </c>
      <c r="O4119" s="36"/>
      <c r="P4119" s="39" t="str">
        <f t="shared" si="259"/>
        <v/>
      </c>
    </row>
    <row r="4120" spans="6:16" x14ac:dyDescent="0.25">
      <c r="F4120" s="36"/>
      <c r="G4120" s="39" t="str">
        <f t="shared" si="256"/>
        <v/>
      </c>
      <c r="I4120" s="36"/>
      <c r="J4120" s="39" t="str">
        <f t="shared" si="257"/>
        <v/>
      </c>
      <c r="L4120" s="36"/>
      <c r="M4120" s="39" t="str">
        <f t="shared" si="258"/>
        <v/>
      </c>
      <c r="O4120" s="36"/>
      <c r="P4120" s="39" t="str">
        <f t="shared" si="259"/>
        <v/>
      </c>
    </row>
    <row r="4121" spans="6:16" x14ac:dyDescent="0.25">
      <c r="F4121" s="36"/>
      <c r="G4121" s="39" t="str">
        <f t="shared" si="256"/>
        <v/>
      </c>
      <c r="I4121" s="36"/>
      <c r="J4121" s="39" t="str">
        <f t="shared" si="257"/>
        <v/>
      </c>
      <c r="L4121" s="36"/>
      <c r="M4121" s="39" t="str">
        <f t="shared" si="258"/>
        <v/>
      </c>
      <c r="O4121" s="36"/>
      <c r="P4121" s="39" t="str">
        <f t="shared" si="259"/>
        <v/>
      </c>
    </row>
    <row r="4122" spans="6:16" x14ac:dyDescent="0.25">
      <c r="F4122" s="36"/>
      <c r="G4122" s="39" t="str">
        <f t="shared" si="256"/>
        <v/>
      </c>
      <c r="I4122" s="36"/>
      <c r="J4122" s="39" t="str">
        <f t="shared" si="257"/>
        <v/>
      </c>
      <c r="L4122" s="36"/>
      <c r="M4122" s="39" t="str">
        <f t="shared" si="258"/>
        <v/>
      </c>
      <c r="O4122" s="36"/>
      <c r="P4122" s="39" t="str">
        <f t="shared" si="259"/>
        <v/>
      </c>
    </row>
    <row r="4123" spans="6:16" x14ac:dyDescent="0.25">
      <c r="F4123" s="36"/>
      <c r="G4123" s="39" t="str">
        <f t="shared" si="256"/>
        <v/>
      </c>
      <c r="I4123" s="36"/>
      <c r="J4123" s="39" t="str">
        <f t="shared" si="257"/>
        <v/>
      </c>
      <c r="L4123" s="36"/>
      <c r="M4123" s="39" t="str">
        <f t="shared" si="258"/>
        <v/>
      </c>
      <c r="O4123" s="36"/>
      <c r="P4123" s="39" t="str">
        <f t="shared" si="259"/>
        <v/>
      </c>
    </row>
    <row r="4124" spans="6:16" x14ac:dyDescent="0.25">
      <c r="F4124" s="36"/>
      <c r="G4124" s="39" t="str">
        <f t="shared" si="256"/>
        <v/>
      </c>
      <c r="I4124" s="36"/>
      <c r="J4124" s="39" t="str">
        <f t="shared" si="257"/>
        <v/>
      </c>
      <c r="L4124" s="36"/>
      <c r="M4124" s="39" t="str">
        <f t="shared" si="258"/>
        <v/>
      </c>
      <c r="O4124" s="36"/>
      <c r="P4124" s="39" t="str">
        <f t="shared" si="259"/>
        <v/>
      </c>
    </row>
    <row r="4125" spans="6:16" x14ac:dyDescent="0.25">
      <c r="F4125" s="36"/>
      <c r="G4125" s="39" t="str">
        <f t="shared" si="256"/>
        <v/>
      </c>
      <c r="I4125" s="36"/>
      <c r="J4125" s="39" t="str">
        <f t="shared" si="257"/>
        <v/>
      </c>
      <c r="L4125" s="36"/>
      <c r="M4125" s="39" t="str">
        <f t="shared" si="258"/>
        <v/>
      </c>
      <c r="O4125" s="36"/>
      <c r="P4125" s="39" t="str">
        <f t="shared" si="259"/>
        <v/>
      </c>
    </row>
    <row r="4126" spans="6:16" x14ac:dyDescent="0.25">
      <c r="F4126" s="36"/>
      <c r="G4126" s="39" t="str">
        <f t="shared" si="256"/>
        <v/>
      </c>
      <c r="I4126" s="36"/>
      <c r="J4126" s="39" t="str">
        <f t="shared" si="257"/>
        <v/>
      </c>
      <c r="L4126" s="36"/>
      <c r="M4126" s="39" t="str">
        <f t="shared" si="258"/>
        <v/>
      </c>
      <c r="O4126" s="36"/>
      <c r="P4126" s="39" t="str">
        <f t="shared" si="259"/>
        <v/>
      </c>
    </row>
    <row r="4127" spans="6:16" x14ac:dyDescent="0.25">
      <c r="F4127" s="36"/>
      <c r="G4127" s="39" t="str">
        <f t="shared" si="256"/>
        <v/>
      </c>
      <c r="I4127" s="36"/>
      <c r="J4127" s="39" t="str">
        <f t="shared" si="257"/>
        <v/>
      </c>
      <c r="L4127" s="36"/>
      <c r="M4127" s="39" t="str">
        <f t="shared" si="258"/>
        <v/>
      </c>
      <c r="O4127" s="36"/>
      <c r="P4127" s="39" t="str">
        <f t="shared" si="259"/>
        <v/>
      </c>
    </row>
    <row r="4128" spans="6:16" x14ac:dyDescent="0.25">
      <c r="F4128" s="36"/>
      <c r="G4128" s="39" t="str">
        <f t="shared" si="256"/>
        <v/>
      </c>
      <c r="I4128" s="36"/>
      <c r="J4128" s="39" t="str">
        <f t="shared" si="257"/>
        <v/>
      </c>
      <c r="L4128" s="36"/>
      <c r="M4128" s="39" t="str">
        <f t="shared" si="258"/>
        <v/>
      </c>
      <c r="O4128" s="36"/>
      <c r="P4128" s="39" t="str">
        <f t="shared" si="259"/>
        <v/>
      </c>
    </row>
    <row r="4129" spans="6:16" x14ac:dyDescent="0.25">
      <c r="F4129" s="36"/>
      <c r="G4129" s="39" t="str">
        <f t="shared" si="256"/>
        <v/>
      </c>
      <c r="I4129" s="36"/>
      <c r="J4129" s="39" t="str">
        <f t="shared" si="257"/>
        <v/>
      </c>
      <c r="L4129" s="36"/>
      <c r="M4129" s="39" t="str">
        <f t="shared" si="258"/>
        <v/>
      </c>
      <c r="O4129" s="36"/>
      <c r="P4129" s="39" t="str">
        <f t="shared" si="259"/>
        <v/>
      </c>
    </row>
    <row r="4130" spans="6:16" x14ac:dyDescent="0.25">
      <c r="F4130" s="36"/>
      <c r="G4130" s="39" t="str">
        <f t="shared" si="256"/>
        <v/>
      </c>
      <c r="I4130" s="36"/>
      <c r="J4130" s="39" t="str">
        <f t="shared" si="257"/>
        <v/>
      </c>
      <c r="L4130" s="36"/>
      <c r="M4130" s="39" t="str">
        <f t="shared" si="258"/>
        <v/>
      </c>
      <c r="O4130" s="36"/>
      <c r="P4130" s="39" t="str">
        <f t="shared" si="259"/>
        <v/>
      </c>
    </row>
    <row r="4131" spans="6:16" x14ac:dyDescent="0.25">
      <c r="F4131" s="36"/>
      <c r="G4131" s="39" t="str">
        <f t="shared" si="256"/>
        <v/>
      </c>
      <c r="I4131" s="36"/>
      <c r="J4131" s="39" t="str">
        <f t="shared" si="257"/>
        <v/>
      </c>
      <c r="L4131" s="36"/>
      <c r="M4131" s="39" t="str">
        <f t="shared" si="258"/>
        <v/>
      </c>
      <c r="O4131" s="36"/>
      <c r="P4131" s="39" t="str">
        <f t="shared" si="259"/>
        <v/>
      </c>
    </row>
    <row r="4132" spans="6:16" x14ac:dyDescent="0.25">
      <c r="F4132" s="36"/>
      <c r="G4132" s="39" t="str">
        <f t="shared" si="256"/>
        <v/>
      </c>
      <c r="I4132" s="36"/>
      <c r="J4132" s="39" t="str">
        <f t="shared" si="257"/>
        <v/>
      </c>
      <c r="L4132" s="36"/>
      <c r="M4132" s="39" t="str">
        <f t="shared" si="258"/>
        <v/>
      </c>
      <c r="O4132" s="36"/>
      <c r="P4132" s="39" t="str">
        <f t="shared" si="259"/>
        <v/>
      </c>
    </row>
    <row r="4133" spans="6:16" x14ac:dyDescent="0.25">
      <c r="F4133" s="36"/>
      <c r="G4133" s="39" t="str">
        <f t="shared" si="256"/>
        <v/>
      </c>
      <c r="I4133" s="36"/>
      <c r="J4133" s="39" t="str">
        <f t="shared" si="257"/>
        <v/>
      </c>
      <c r="L4133" s="36"/>
      <c r="M4133" s="39" t="str">
        <f t="shared" si="258"/>
        <v/>
      </c>
      <c r="O4133" s="36"/>
      <c r="P4133" s="39" t="str">
        <f t="shared" si="259"/>
        <v/>
      </c>
    </row>
    <row r="4134" spans="6:16" x14ac:dyDescent="0.25">
      <c r="F4134" s="36"/>
      <c r="G4134" s="39" t="str">
        <f t="shared" si="256"/>
        <v/>
      </c>
      <c r="I4134" s="36"/>
      <c r="J4134" s="39" t="str">
        <f t="shared" si="257"/>
        <v/>
      </c>
      <c r="L4134" s="36"/>
      <c r="M4134" s="39" t="str">
        <f t="shared" si="258"/>
        <v/>
      </c>
      <c r="O4134" s="36"/>
      <c r="P4134" s="39" t="str">
        <f t="shared" si="259"/>
        <v/>
      </c>
    </row>
    <row r="4135" spans="6:16" x14ac:dyDescent="0.25">
      <c r="F4135" s="36"/>
      <c r="G4135" s="39" t="str">
        <f t="shared" si="256"/>
        <v/>
      </c>
      <c r="I4135" s="36"/>
      <c r="J4135" s="39" t="str">
        <f t="shared" si="257"/>
        <v/>
      </c>
      <c r="L4135" s="36"/>
      <c r="M4135" s="39" t="str">
        <f t="shared" si="258"/>
        <v/>
      </c>
      <c r="O4135" s="36"/>
      <c r="P4135" s="39" t="str">
        <f t="shared" si="259"/>
        <v/>
      </c>
    </row>
    <row r="4136" spans="6:16" x14ac:dyDescent="0.25">
      <c r="F4136" s="36"/>
      <c r="G4136" s="39" t="str">
        <f t="shared" si="256"/>
        <v/>
      </c>
      <c r="I4136" s="36"/>
      <c r="J4136" s="39" t="str">
        <f t="shared" si="257"/>
        <v/>
      </c>
      <c r="L4136" s="36"/>
      <c r="M4136" s="39" t="str">
        <f t="shared" si="258"/>
        <v/>
      </c>
      <c r="O4136" s="36"/>
      <c r="P4136" s="39" t="str">
        <f t="shared" si="259"/>
        <v/>
      </c>
    </row>
    <row r="4137" spans="6:16" x14ac:dyDescent="0.25">
      <c r="F4137" s="36"/>
      <c r="G4137" s="39" t="str">
        <f t="shared" si="256"/>
        <v/>
      </c>
      <c r="I4137" s="36"/>
      <c r="J4137" s="39" t="str">
        <f t="shared" si="257"/>
        <v/>
      </c>
      <c r="L4137" s="36"/>
      <c r="M4137" s="39" t="str">
        <f t="shared" si="258"/>
        <v/>
      </c>
      <c r="O4137" s="36"/>
      <c r="P4137" s="39" t="str">
        <f t="shared" si="259"/>
        <v/>
      </c>
    </row>
    <row r="4138" spans="6:16" x14ac:dyDescent="0.25">
      <c r="F4138" s="36"/>
      <c r="G4138" s="39" t="str">
        <f t="shared" si="256"/>
        <v/>
      </c>
      <c r="I4138" s="36"/>
      <c r="J4138" s="39" t="str">
        <f t="shared" si="257"/>
        <v/>
      </c>
      <c r="L4138" s="36"/>
      <c r="M4138" s="39" t="str">
        <f t="shared" si="258"/>
        <v/>
      </c>
      <c r="O4138" s="36"/>
      <c r="P4138" s="39" t="str">
        <f t="shared" si="259"/>
        <v/>
      </c>
    </row>
    <row r="4139" spans="6:16" x14ac:dyDescent="0.25">
      <c r="F4139" s="36"/>
      <c r="G4139" s="39" t="str">
        <f t="shared" si="256"/>
        <v/>
      </c>
      <c r="I4139" s="36"/>
      <c r="J4139" s="39" t="str">
        <f t="shared" si="257"/>
        <v/>
      </c>
      <c r="L4139" s="36"/>
      <c r="M4139" s="39" t="str">
        <f t="shared" si="258"/>
        <v/>
      </c>
      <c r="O4139" s="36"/>
      <c r="P4139" s="39" t="str">
        <f t="shared" si="259"/>
        <v/>
      </c>
    </row>
    <row r="4140" spans="6:16" x14ac:dyDescent="0.25">
      <c r="F4140" s="36"/>
      <c r="G4140" s="39" t="str">
        <f t="shared" si="256"/>
        <v/>
      </c>
      <c r="I4140" s="36"/>
      <c r="J4140" s="39" t="str">
        <f t="shared" si="257"/>
        <v/>
      </c>
      <c r="L4140" s="36"/>
      <c r="M4140" s="39" t="str">
        <f t="shared" si="258"/>
        <v/>
      </c>
      <c r="O4140" s="36"/>
      <c r="P4140" s="39" t="str">
        <f t="shared" si="259"/>
        <v/>
      </c>
    </row>
    <row r="4141" spans="6:16" x14ac:dyDescent="0.25">
      <c r="F4141" s="36"/>
      <c r="G4141" s="39" t="str">
        <f t="shared" si="256"/>
        <v/>
      </c>
      <c r="I4141" s="36"/>
      <c r="J4141" s="39" t="str">
        <f t="shared" si="257"/>
        <v/>
      </c>
      <c r="L4141" s="36"/>
      <c r="M4141" s="39" t="str">
        <f t="shared" si="258"/>
        <v/>
      </c>
      <c r="O4141" s="36"/>
      <c r="P4141" s="39" t="str">
        <f t="shared" si="259"/>
        <v/>
      </c>
    </row>
    <row r="4142" spans="6:16" x14ac:dyDescent="0.25">
      <c r="F4142" s="36"/>
      <c r="G4142" s="39" t="str">
        <f t="shared" si="256"/>
        <v/>
      </c>
      <c r="I4142" s="36"/>
      <c r="J4142" s="39" t="str">
        <f t="shared" si="257"/>
        <v/>
      </c>
      <c r="L4142" s="36"/>
      <c r="M4142" s="39" t="str">
        <f t="shared" si="258"/>
        <v/>
      </c>
      <c r="O4142" s="36"/>
      <c r="P4142" s="39" t="str">
        <f t="shared" si="259"/>
        <v/>
      </c>
    </row>
    <row r="4143" spans="6:16" x14ac:dyDescent="0.25">
      <c r="F4143" s="36"/>
      <c r="G4143" s="39" t="str">
        <f t="shared" si="256"/>
        <v/>
      </c>
      <c r="I4143" s="36"/>
      <c r="J4143" s="39" t="str">
        <f t="shared" si="257"/>
        <v/>
      </c>
      <c r="L4143" s="36"/>
      <c r="M4143" s="39" t="str">
        <f t="shared" si="258"/>
        <v/>
      </c>
      <c r="O4143" s="36"/>
      <c r="P4143" s="39" t="str">
        <f t="shared" si="259"/>
        <v/>
      </c>
    </row>
    <row r="4144" spans="6:16" x14ac:dyDescent="0.25">
      <c r="F4144" s="36"/>
      <c r="G4144" s="39" t="str">
        <f t="shared" si="256"/>
        <v/>
      </c>
      <c r="I4144" s="36"/>
      <c r="J4144" s="39" t="str">
        <f t="shared" si="257"/>
        <v/>
      </c>
      <c r="L4144" s="36"/>
      <c r="M4144" s="39" t="str">
        <f t="shared" si="258"/>
        <v/>
      </c>
      <c r="O4144" s="36"/>
      <c r="P4144" s="39" t="str">
        <f t="shared" si="259"/>
        <v/>
      </c>
    </row>
    <row r="4145" spans="6:16" x14ac:dyDescent="0.25">
      <c r="F4145" s="36"/>
      <c r="G4145" s="39" t="str">
        <f t="shared" si="256"/>
        <v/>
      </c>
      <c r="I4145" s="36"/>
      <c r="J4145" s="39" t="str">
        <f t="shared" si="257"/>
        <v/>
      </c>
      <c r="L4145" s="36"/>
      <c r="M4145" s="39" t="str">
        <f t="shared" si="258"/>
        <v/>
      </c>
      <c r="O4145" s="36"/>
      <c r="P4145" s="39" t="str">
        <f t="shared" si="259"/>
        <v/>
      </c>
    </row>
    <row r="4146" spans="6:16" x14ac:dyDescent="0.25">
      <c r="F4146" s="36"/>
      <c r="G4146" s="39" t="str">
        <f t="shared" si="256"/>
        <v/>
      </c>
      <c r="I4146" s="36"/>
      <c r="J4146" s="39" t="str">
        <f t="shared" si="257"/>
        <v/>
      </c>
      <c r="L4146" s="36"/>
      <c r="M4146" s="39" t="str">
        <f t="shared" si="258"/>
        <v/>
      </c>
      <c r="O4146" s="36"/>
      <c r="P4146" s="39" t="str">
        <f t="shared" si="259"/>
        <v/>
      </c>
    </row>
    <row r="4147" spans="6:16" x14ac:dyDescent="0.25">
      <c r="F4147" s="36"/>
      <c r="G4147" s="39" t="str">
        <f t="shared" si="256"/>
        <v/>
      </c>
      <c r="I4147" s="36"/>
      <c r="J4147" s="39" t="str">
        <f t="shared" si="257"/>
        <v/>
      </c>
      <c r="L4147" s="36"/>
      <c r="M4147" s="39" t="str">
        <f t="shared" si="258"/>
        <v/>
      </c>
      <c r="O4147" s="36"/>
      <c r="P4147" s="39" t="str">
        <f t="shared" si="259"/>
        <v/>
      </c>
    </row>
    <row r="4148" spans="6:16" x14ac:dyDescent="0.25">
      <c r="F4148" s="36"/>
      <c r="G4148" s="39" t="str">
        <f t="shared" si="256"/>
        <v/>
      </c>
      <c r="I4148" s="36"/>
      <c r="J4148" s="39" t="str">
        <f t="shared" si="257"/>
        <v/>
      </c>
      <c r="L4148" s="36"/>
      <c r="M4148" s="39" t="str">
        <f t="shared" si="258"/>
        <v/>
      </c>
      <c r="O4148" s="36"/>
      <c r="P4148" s="39" t="str">
        <f t="shared" si="259"/>
        <v/>
      </c>
    </row>
    <row r="4149" spans="6:16" x14ac:dyDescent="0.25">
      <c r="F4149" s="36"/>
      <c r="G4149" s="39" t="str">
        <f t="shared" si="256"/>
        <v/>
      </c>
      <c r="I4149" s="36"/>
      <c r="J4149" s="39" t="str">
        <f t="shared" si="257"/>
        <v/>
      </c>
      <c r="L4149" s="36"/>
      <c r="M4149" s="39" t="str">
        <f t="shared" si="258"/>
        <v/>
      </c>
      <c r="O4149" s="36"/>
      <c r="P4149" s="39" t="str">
        <f t="shared" si="259"/>
        <v/>
      </c>
    </row>
    <row r="4150" spans="6:16" x14ac:dyDescent="0.25">
      <c r="F4150" s="36"/>
      <c r="G4150" s="39" t="str">
        <f t="shared" si="256"/>
        <v/>
      </c>
      <c r="I4150" s="36"/>
      <c r="J4150" s="39" t="str">
        <f t="shared" si="257"/>
        <v/>
      </c>
      <c r="L4150" s="36"/>
      <c r="M4150" s="39" t="str">
        <f t="shared" si="258"/>
        <v/>
      </c>
      <c r="O4150" s="36"/>
      <c r="P4150" s="39" t="str">
        <f t="shared" si="259"/>
        <v/>
      </c>
    </row>
    <row r="4151" spans="6:16" x14ac:dyDescent="0.25">
      <c r="F4151" s="36"/>
      <c r="G4151" s="39" t="str">
        <f t="shared" si="256"/>
        <v/>
      </c>
      <c r="I4151" s="36"/>
      <c r="J4151" s="39" t="str">
        <f t="shared" si="257"/>
        <v/>
      </c>
      <c r="L4151" s="36"/>
      <c r="M4151" s="39" t="str">
        <f t="shared" si="258"/>
        <v/>
      </c>
      <c r="O4151" s="36"/>
      <c r="P4151" s="39" t="str">
        <f t="shared" si="259"/>
        <v/>
      </c>
    </row>
    <row r="4152" spans="6:16" x14ac:dyDescent="0.25">
      <c r="F4152" s="36"/>
      <c r="G4152" s="39" t="str">
        <f t="shared" si="256"/>
        <v/>
      </c>
      <c r="I4152" s="36"/>
      <c r="J4152" s="39" t="str">
        <f t="shared" si="257"/>
        <v/>
      </c>
      <c r="L4152" s="36"/>
      <c r="M4152" s="39" t="str">
        <f t="shared" si="258"/>
        <v/>
      </c>
      <c r="O4152" s="36"/>
      <c r="P4152" s="39" t="str">
        <f t="shared" si="259"/>
        <v/>
      </c>
    </row>
    <row r="4153" spans="6:16" x14ac:dyDescent="0.25">
      <c r="F4153" s="36"/>
      <c r="G4153" s="39" t="str">
        <f t="shared" si="256"/>
        <v/>
      </c>
      <c r="I4153" s="36"/>
      <c r="J4153" s="39" t="str">
        <f t="shared" si="257"/>
        <v/>
      </c>
      <c r="L4153" s="36"/>
      <c r="M4153" s="39" t="str">
        <f t="shared" si="258"/>
        <v/>
      </c>
      <c r="O4153" s="36"/>
      <c r="P4153" s="39" t="str">
        <f t="shared" si="259"/>
        <v/>
      </c>
    </row>
    <row r="4154" spans="6:16" x14ac:dyDescent="0.25">
      <c r="F4154" s="36"/>
      <c r="G4154" s="39" t="str">
        <f t="shared" si="256"/>
        <v/>
      </c>
      <c r="I4154" s="36"/>
      <c r="J4154" s="39" t="str">
        <f t="shared" si="257"/>
        <v/>
      </c>
      <c r="L4154" s="36"/>
      <c r="M4154" s="39" t="str">
        <f t="shared" si="258"/>
        <v/>
      </c>
      <c r="O4154" s="36"/>
      <c r="P4154" s="39" t="str">
        <f t="shared" si="259"/>
        <v/>
      </c>
    </row>
    <row r="4155" spans="6:16" x14ac:dyDescent="0.25">
      <c r="F4155" s="36"/>
      <c r="G4155" s="39" t="str">
        <f t="shared" si="256"/>
        <v/>
      </c>
      <c r="I4155" s="36"/>
      <c r="J4155" s="39" t="str">
        <f t="shared" si="257"/>
        <v/>
      </c>
      <c r="L4155" s="36"/>
      <c r="M4155" s="39" t="str">
        <f t="shared" si="258"/>
        <v/>
      </c>
      <c r="O4155" s="36"/>
      <c r="P4155" s="39" t="str">
        <f t="shared" si="259"/>
        <v/>
      </c>
    </row>
    <row r="4156" spans="6:16" x14ac:dyDescent="0.25">
      <c r="F4156" s="36"/>
      <c r="G4156" s="39" t="str">
        <f t="shared" si="256"/>
        <v/>
      </c>
      <c r="I4156" s="36"/>
      <c r="J4156" s="39" t="str">
        <f t="shared" si="257"/>
        <v/>
      </c>
      <c r="L4156" s="36"/>
      <c r="M4156" s="39" t="str">
        <f t="shared" si="258"/>
        <v/>
      </c>
      <c r="O4156" s="36"/>
      <c r="P4156" s="39" t="str">
        <f t="shared" si="259"/>
        <v/>
      </c>
    </row>
    <row r="4157" spans="6:16" x14ac:dyDescent="0.25">
      <c r="F4157" s="36"/>
      <c r="G4157" s="39" t="str">
        <f t="shared" si="256"/>
        <v/>
      </c>
      <c r="I4157" s="36"/>
      <c r="J4157" s="39" t="str">
        <f t="shared" si="257"/>
        <v/>
      </c>
      <c r="L4157" s="36"/>
      <c r="M4157" s="39" t="str">
        <f t="shared" si="258"/>
        <v/>
      </c>
      <c r="O4157" s="36"/>
      <c r="P4157" s="39" t="str">
        <f t="shared" si="259"/>
        <v/>
      </c>
    </row>
    <row r="4158" spans="6:16" x14ac:dyDescent="0.25">
      <c r="F4158" s="36"/>
      <c r="G4158" s="39" t="str">
        <f t="shared" si="256"/>
        <v/>
      </c>
      <c r="I4158" s="36"/>
      <c r="J4158" s="39" t="str">
        <f t="shared" si="257"/>
        <v/>
      </c>
      <c r="L4158" s="36"/>
      <c r="M4158" s="39" t="str">
        <f t="shared" si="258"/>
        <v/>
      </c>
      <c r="O4158" s="36"/>
      <c r="P4158" s="39" t="str">
        <f t="shared" si="259"/>
        <v/>
      </c>
    </row>
    <row r="4159" spans="6:16" x14ac:dyDescent="0.25">
      <c r="F4159" s="36"/>
      <c r="G4159" s="39" t="str">
        <f t="shared" si="256"/>
        <v/>
      </c>
      <c r="I4159" s="36"/>
      <c r="J4159" s="39" t="str">
        <f t="shared" si="257"/>
        <v/>
      </c>
      <c r="L4159" s="36"/>
      <c r="M4159" s="39" t="str">
        <f t="shared" si="258"/>
        <v/>
      </c>
      <c r="O4159" s="36"/>
      <c r="P4159" s="39" t="str">
        <f t="shared" si="259"/>
        <v/>
      </c>
    </row>
    <row r="4160" spans="6:16" x14ac:dyDescent="0.25">
      <c r="F4160" s="36"/>
      <c r="G4160" s="39" t="str">
        <f t="shared" si="256"/>
        <v/>
      </c>
      <c r="I4160" s="36"/>
      <c r="J4160" s="39" t="str">
        <f t="shared" si="257"/>
        <v/>
      </c>
      <c r="L4160" s="36"/>
      <c r="M4160" s="39" t="str">
        <f t="shared" si="258"/>
        <v/>
      </c>
      <c r="O4160" s="36"/>
      <c r="P4160" s="39" t="str">
        <f t="shared" si="259"/>
        <v/>
      </c>
    </row>
    <row r="4161" spans="6:16" x14ac:dyDescent="0.25">
      <c r="F4161" s="36"/>
      <c r="G4161" s="39" t="str">
        <f t="shared" si="256"/>
        <v/>
      </c>
      <c r="I4161" s="36"/>
      <c r="J4161" s="39" t="str">
        <f t="shared" si="257"/>
        <v/>
      </c>
      <c r="L4161" s="36"/>
      <c r="M4161" s="39" t="str">
        <f t="shared" si="258"/>
        <v/>
      </c>
      <c r="O4161" s="36"/>
      <c r="P4161" s="39" t="str">
        <f t="shared" si="259"/>
        <v/>
      </c>
    </row>
    <row r="4162" spans="6:16" x14ac:dyDescent="0.25">
      <c r="F4162" s="36"/>
      <c r="G4162" s="39" t="str">
        <f t="shared" si="256"/>
        <v/>
      </c>
      <c r="I4162" s="36"/>
      <c r="J4162" s="39" t="str">
        <f t="shared" si="257"/>
        <v/>
      </c>
      <c r="L4162" s="36"/>
      <c r="M4162" s="39" t="str">
        <f t="shared" si="258"/>
        <v/>
      </c>
      <c r="O4162" s="36"/>
      <c r="P4162" s="39" t="str">
        <f t="shared" si="259"/>
        <v/>
      </c>
    </row>
    <row r="4163" spans="6:16" x14ac:dyDescent="0.25">
      <c r="F4163" s="36"/>
      <c r="G4163" s="39" t="str">
        <f t="shared" si="256"/>
        <v/>
      </c>
      <c r="I4163" s="36"/>
      <c r="J4163" s="39" t="str">
        <f t="shared" si="257"/>
        <v/>
      </c>
      <c r="L4163" s="36"/>
      <c r="M4163" s="39" t="str">
        <f t="shared" si="258"/>
        <v/>
      </c>
      <c r="O4163" s="36"/>
      <c r="P4163" s="39" t="str">
        <f t="shared" si="259"/>
        <v/>
      </c>
    </row>
    <row r="4164" spans="6:16" x14ac:dyDescent="0.25">
      <c r="F4164" s="36"/>
      <c r="G4164" s="39" t="str">
        <f t="shared" si="256"/>
        <v/>
      </c>
      <c r="I4164" s="36"/>
      <c r="J4164" s="39" t="str">
        <f t="shared" si="257"/>
        <v/>
      </c>
      <c r="L4164" s="36"/>
      <c r="M4164" s="39" t="str">
        <f t="shared" si="258"/>
        <v/>
      </c>
      <c r="O4164" s="36"/>
      <c r="P4164" s="39" t="str">
        <f t="shared" si="259"/>
        <v/>
      </c>
    </row>
    <row r="4165" spans="6:16" x14ac:dyDescent="0.25">
      <c r="F4165" s="36"/>
      <c r="G4165" s="39" t="str">
        <f t="shared" si="256"/>
        <v/>
      </c>
      <c r="I4165" s="36"/>
      <c r="J4165" s="39" t="str">
        <f t="shared" si="257"/>
        <v/>
      </c>
      <c r="L4165" s="36"/>
      <c r="M4165" s="39" t="str">
        <f t="shared" si="258"/>
        <v/>
      </c>
      <c r="O4165" s="36"/>
      <c r="P4165" s="39" t="str">
        <f t="shared" si="259"/>
        <v/>
      </c>
    </row>
    <row r="4166" spans="6:16" x14ac:dyDescent="0.25">
      <c r="F4166" s="36"/>
      <c r="G4166" s="39" t="str">
        <f t="shared" si="256"/>
        <v/>
      </c>
      <c r="I4166" s="36"/>
      <c r="J4166" s="39" t="str">
        <f t="shared" si="257"/>
        <v/>
      </c>
      <c r="L4166" s="36"/>
      <c r="M4166" s="39" t="str">
        <f t="shared" si="258"/>
        <v/>
      </c>
      <c r="O4166" s="36"/>
      <c r="P4166" s="39" t="str">
        <f t="shared" si="259"/>
        <v/>
      </c>
    </row>
    <row r="4167" spans="6:16" x14ac:dyDescent="0.25">
      <c r="F4167" s="36"/>
      <c r="G4167" s="39" t="str">
        <f t="shared" si="256"/>
        <v/>
      </c>
      <c r="I4167" s="36"/>
      <c r="J4167" s="39" t="str">
        <f t="shared" si="257"/>
        <v/>
      </c>
      <c r="L4167" s="36"/>
      <c r="M4167" s="39" t="str">
        <f t="shared" si="258"/>
        <v/>
      </c>
      <c r="O4167" s="36"/>
      <c r="P4167" s="39" t="str">
        <f t="shared" si="259"/>
        <v/>
      </c>
    </row>
    <row r="4168" spans="6:16" x14ac:dyDescent="0.25">
      <c r="F4168" s="36"/>
      <c r="G4168" s="39" t="str">
        <f t="shared" si="256"/>
        <v/>
      </c>
      <c r="I4168" s="36"/>
      <c r="J4168" s="39" t="str">
        <f t="shared" si="257"/>
        <v/>
      </c>
      <c r="L4168" s="36"/>
      <c r="M4168" s="39" t="str">
        <f t="shared" si="258"/>
        <v/>
      </c>
      <c r="O4168" s="36"/>
      <c r="P4168" s="39" t="str">
        <f t="shared" si="259"/>
        <v/>
      </c>
    </row>
    <row r="4169" spans="6:16" x14ac:dyDescent="0.25">
      <c r="F4169" s="36"/>
      <c r="G4169" s="39" t="str">
        <f t="shared" si="256"/>
        <v/>
      </c>
      <c r="I4169" s="36"/>
      <c r="J4169" s="39" t="str">
        <f t="shared" si="257"/>
        <v/>
      </c>
      <c r="L4169" s="36"/>
      <c r="M4169" s="39" t="str">
        <f t="shared" si="258"/>
        <v/>
      </c>
      <c r="O4169" s="36"/>
      <c r="P4169" s="39" t="str">
        <f t="shared" si="259"/>
        <v/>
      </c>
    </row>
    <row r="4170" spans="6:16" x14ac:dyDescent="0.25">
      <c r="F4170" s="36"/>
      <c r="G4170" s="39" t="str">
        <f t="shared" si="256"/>
        <v/>
      </c>
      <c r="I4170" s="36"/>
      <c r="J4170" s="39" t="str">
        <f t="shared" si="257"/>
        <v/>
      </c>
      <c r="L4170" s="36"/>
      <c r="M4170" s="39" t="str">
        <f t="shared" si="258"/>
        <v/>
      </c>
      <c r="O4170" s="36"/>
      <c r="P4170" s="39" t="str">
        <f t="shared" si="259"/>
        <v/>
      </c>
    </row>
    <row r="4171" spans="6:16" x14ac:dyDescent="0.25">
      <c r="F4171" s="36"/>
      <c r="G4171" s="39" t="str">
        <f t="shared" si="256"/>
        <v/>
      </c>
      <c r="I4171" s="36"/>
      <c r="J4171" s="39" t="str">
        <f t="shared" si="257"/>
        <v/>
      </c>
      <c r="L4171" s="36"/>
      <c r="M4171" s="39" t="str">
        <f t="shared" si="258"/>
        <v/>
      </c>
      <c r="O4171" s="36"/>
      <c r="P4171" s="39" t="str">
        <f t="shared" si="259"/>
        <v/>
      </c>
    </row>
    <row r="4172" spans="6:16" x14ac:dyDescent="0.25">
      <c r="F4172" s="36"/>
      <c r="G4172" s="39" t="str">
        <f t="shared" si="256"/>
        <v/>
      </c>
      <c r="I4172" s="36"/>
      <c r="J4172" s="39" t="str">
        <f t="shared" si="257"/>
        <v/>
      </c>
      <c r="L4172" s="36"/>
      <c r="M4172" s="39" t="str">
        <f t="shared" si="258"/>
        <v/>
      </c>
      <c r="O4172" s="36"/>
      <c r="P4172" s="39" t="str">
        <f t="shared" si="259"/>
        <v/>
      </c>
    </row>
    <row r="4173" spans="6:16" x14ac:dyDescent="0.25">
      <c r="F4173" s="36"/>
      <c r="G4173" s="39" t="str">
        <f t="shared" si="256"/>
        <v/>
      </c>
      <c r="I4173" s="36"/>
      <c r="J4173" s="39" t="str">
        <f t="shared" si="257"/>
        <v/>
      </c>
      <c r="L4173" s="36"/>
      <c r="M4173" s="39" t="str">
        <f t="shared" si="258"/>
        <v/>
      </c>
      <c r="O4173" s="36"/>
      <c r="P4173" s="39" t="str">
        <f t="shared" si="259"/>
        <v/>
      </c>
    </row>
    <row r="4174" spans="6:16" x14ac:dyDescent="0.25">
      <c r="F4174" s="36"/>
      <c r="G4174" s="39" t="str">
        <f t="shared" si="256"/>
        <v/>
      </c>
      <c r="I4174" s="36"/>
      <c r="J4174" s="39" t="str">
        <f t="shared" si="257"/>
        <v/>
      </c>
      <c r="L4174" s="36"/>
      <c r="M4174" s="39" t="str">
        <f t="shared" si="258"/>
        <v/>
      </c>
      <c r="O4174" s="36"/>
      <c r="P4174" s="39" t="str">
        <f t="shared" si="259"/>
        <v/>
      </c>
    </row>
    <row r="4175" spans="6:16" x14ac:dyDescent="0.25">
      <c r="F4175" s="36"/>
      <c r="G4175" s="39" t="str">
        <f t="shared" ref="G4175:G4238" si="260">IF(F4175="","",F4175*0.04)</f>
        <v/>
      </c>
      <c r="I4175" s="36"/>
      <c r="J4175" s="39" t="str">
        <f t="shared" ref="J4175:J4238" si="261">IF(I4175="","",I4175*0.04)</f>
        <v/>
      </c>
      <c r="L4175" s="36"/>
      <c r="M4175" s="39" t="str">
        <f t="shared" ref="M4175:M4238" si="262">IF(L4175="","",L4175*0.04)</f>
        <v/>
      </c>
      <c r="O4175" s="36"/>
      <c r="P4175" s="39" t="str">
        <f t="shared" ref="P4175:P4238" si="263">IF(O4175="","",O4175*0.04)</f>
        <v/>
      </c>
    </row>
    <row r="4176" spans="6:16" x14ac:dyDescent="0.25">
      <c r="F4176" s="36"/>
      <c r="G4176" s="39" t="str">
        <f t="shared" si="260"/>
        <v/>
      </c>
      <c r="I4176" s="36"/>
      <c r="J4176" s="39" t="str">
        <f t="shared" si="261"/>
        <v/>
      </c>
      <c r="L4176" s="36"/>
      <c r="M4176" s="39" t="str">
        <f t="shared" si="262"/>
        <v/>
      </c>
      <c r="O4176" s="36"/>
      <c r="P4176" s="39" t="str">
        <f t="shared" si="263"/>
        <v/>
      </c>
    </row>
    <row r="4177" spans="6:16" x14ac:dyDescent="0.25">
      <c r="F4177" s="36"/>
      <c r="G4177" s="39" t="str">
        <f t="shared" si="260"/>
        <v/>
      </c>
      <c r="I4177" s="36"/>
      <c r="J4177" s="39" t="str">
        <f t="shared" si="261"/>
        <v/>
      </c>
      <c r="L4177" s="36"/>
      <c r="M4177" s="39" t="str">
        <f t="shared" si="262"/>
        <v/>
      </c>
      <c r="O4177" s="36"/>
      <c r="P4177" s="39" t="str">
        <f t="shared" si="263"/>
        <v/>
      </c>
    </row>
    <row r="4178" spans="6:16" x14ac:dyDescent="0.25">
      <c r="F4178" s="36"/>
      <c r="G4178" s="39" t="str">
        <f t="shared" si="260"/>
        <v/>
      </c>
      <c r="I4178" s="36"/>
      <c r="J4178" s="39" t="str">
        <f t="shared" si="261"/>
        <v/>
      </c>
      <c r="L4178" s="36"/>
      <c r="M4178" s="39" t="str">
        <f t="shared" si="262"/>
        <v/>
      </c>
      <c r="O4178" s="36"/>
      <c r="P4178" s="39" t="str">
        <f t="shared" si="263"/>
        <v/>
      </c>
    </row>
    <row r="4179" spans="6:16" x14ac:dyDescent="0.25">
      <c r="F4179" s="36"/>
      <c r="G4179" s="39" t="str">
        <f t="shared" si="260"/>
        <v/>
      </c>
      <c r="I4179" s="36"/>
      <c r="J4179" s="39" t="str">
        <f t="shared" si="261"/>
        <v/>
      </c>
      <c r="L4179" s="36"/>
      <c r="M4179" s="39" t="str">
        <f t="shared" si="262"/>
        <v/>
      </c>
      <c r="O4179" s="36"/>
      <c r="P4179" s="39" t="str">
        <f t="shared" si="263"/>
        <v/>
      </c>
    </row>
    <row r="4180" spans="6:16" x14ac:dyDescent="0.25">
      <c r="F4180" s="36"/>
      <c r="G4180" s="39" t="str">
        <f t="shared" si="260"/>
        <v/>
      </c>
      <c r="I4180" s="36"/>
      <c r="J4180" s="39" t="str">
        <f t="shared" si="261"/>
        <v/>
      </c>
      <c r="L4180" s="36"/>
      <c r="M4180" s="39" t="str">
        <f t="shared" si="262"/>
        <v/>
      </c>
      <c r="O4180" s="36"/>
      <c r="P4180" s="39" t="str">
        <f t="shared" si="263"/>
        <v/>
      </c>
    </row>
    <row r="4181" spans="6:16" x14ac:dyDescent="0.25">
      <c r="F4181" s="36"/>
      <c r="G4181" s="39" t="str">
        <f t="shared" si="260"/>
        <v/>
      </c>
      <c r="I4181" s="36"/>
      <c r="J4181" s="39" t="str">
        <f t="shared" si="261"/>
        <v/>
      </c>
      <c r="L4181" s="36"/>
      <c r="M4181" s="39" t="str">
        <f t="shared" si="262"/>
        <v/>
      </c>
      <c r="O4181" s="36"/>
      <c r="P4181" s="39" t="str">
        <f t="shared" si="263"/>
        <v/>
      </c>
    </row>
    <row r="4182" spans="6:16" x14ac:dyDescent="0.25">
      <c r="F4182" s="36"/>
      <c r="G4182" s="39" t="str">
        <f t="shared" si="260"/>
        <v/>
      </c>
      <c r="I4182" s="36"/>
      <c r="J4182" s="39" t="str">
        <f t="shared" si="261"/>
        <v/>
      </c>
      <c r="L4182" s="36"/>
      <c r="M4182" s="39" t="str">
        <f t="shared" si="262"/>
        <v/>
      </c>
      <c r="O4182" s="36"/>
      <c r="P4182" s="39" t="str">
        <f t="shared" si="263"/>
        <v/>
      </c>
    </row>
    <row r="4183" spans="6:16" x14ac:dyDescent="0.25">
      <c r="F4183" s="36"/>
      <c r="G4183" s="39" t="str">
        <f t="shared" si="260"/>
        <v/>
      </c>
      <c r="I4183" s="36"/>
      <c r="J4183" s="39" t="str">
        <f t="shared" si="261"/>
        <v/>
      </c>
      <c r="L4183" s="36"/>
      <c r="M4183" s="39" t="str">
        <f t="shared" si="262"/>
        <v/>
      </c>
      <c r="O4183" s="36"/>
      <c r="P4183" s="39" t="str">
        <f t="shared" si="263"/>
        <v/>
      </c>
    </row>
    <row r="4184" spans="6:16" x14ac:dyDescent="0.25">
      <c r="F4184" s="36"/>
      <c r="G4184" s="39" t="str">
        <f t="shared" si="260"/>
        <v/>
      </c>
      <c r="I4184" s="36"/>
      <c r="J4184" s="39" t="str">
        <f t="shared" si="261"/>
        <v/>
      </c>
      <c r="L4184" s="36"/>
      <c r="M4184" s="39" t="str">
        <f t="shared" si="262"/>
        <v/>
      </c>
      <c r="O4184" s="36"/>
      <c r="P4184" s="39" t="str">
        <f t="shared" si="263"/>
        <v/>
      </c>
    </row>
    <row r="4185" spans="6:16" x14ac:dyDescent="0.25">
      <c r="F4185" s="36"/>
      <c r="G4185" s="39" t="str">
        <f t="shared" si="260"/>
        <v/>
      </c>
      <c r="I4185" s="36"/>
      <c r="J4185" s="39" t="str">
        <f t="shared" si="261"/>
        <v/>
      </c>
      <c r="L4185" s="36"/>
      <c r="M4185" s="39" t="str">
        <f t="shared" si="262"/>
        <v/>
      </c>
      <c r="O4185" s="36"/>
      <c r="P4185" s="39" t="str">
        <f t="shared" si="263"/>
        <v/>
      </c>
    </row>
    <row r="4186" spans="6:16" x14ac:dyDescent="0.25">
      <c r="F4186" s="36"/>
      <c r="G4186" s="39" t="str">
        <f t="shared" si="260"/>
        <v/>
      </c>
      <c r="I4186" s="36"/>
      <c r="J4186" s="39" t="str">
        <f t="shared" si="261"/>
        <v/>
      </c>
      <c r="L4186" s="36"/>
      <c r="M4186" s="39" t="str">
        <f t="shared" si="262"/>
        <v/>
      </c>
      <c r="O4186" s="36"/>
      <c r="P4186" s="39" t="str">
        <f t="shared" si="263"/>
        <v/>
      </c>
    </row>
    <row r="4187" spans="6:16" x14ac:dyDescent="0.25">
      <c r="F4187" s="36"/>
      <c r="G4187" s="39" t="str">
        <f t="shared" si="260"/>
        <v/>
      </c>
      <c r="I4187" s="36"/>
      <c r="J4187" s="39" t="str">
        <f t="shared" si="261"/>
        <v/>
      </c>
      <c r="L4187" s="36"/>
      <c r="M4187" s="39" t="str">
        <f t="shared" si="262"/>
        <v/>
      </c>
      <c r="O4187" s="36"/>
      <c r="P4187" s="39" t="str">
        <f t="shared" si="263"/>
        <v/>
      </c>
    </row>
    <row r="4188" spans="6:16" x14ac:dyDescent="0.25">
      <c r="F4188" s="36"/>
      <c r="G4188" s="39" t="str">
        <f t="shared" si="260"/>
        <v/>
      </c>
      <c r="I4188" s="36"/>
      <c r="J4188" s="39" t="str">
        <f t="shared" si="261"/>
        <v/>
      </c>
      <c r="L4188" s="36"/>
      <c r="M4188" s="39" t="str">
        <f t="shared" si="262"/>
        <v/>
      </c>
      <c r="O4188" s="36"/>
      <c r="P4188" s="39" t="str">
        <f t="shared" si="263"/>
        <v/>
      </c>
    </row>
    <row r="4189" spans="6:16" x14ac:dyDescent="0.25">
      <c r="F4189" s="36"/>
      <c r="G4189" s="39" t="str">
        <f t="shared" si="260"/>
        <v/>
      </c>
      <c r="I4189" s="36"/>
      <c r="J4189" s="39" t="str">
        <f t="shared" si="261"/>
        <v/>
      </c>
      <c r="L4189" s="36"/>
      <c r="M4189" s="39" t="str">
        <f t="shared" si="262"/>
        <v/>
      </c>
      <c r="O4189" s="36"/>
      <c r="P4189" s="39" t="str">
        <f t="shared" si="263"/>
        <v/>
      </c>
    </row>
    <row r="4190" spans="6:16" x14ac:dyDescent="0.25">
      <c r="F4190" s="36"/>
      <c r="G4190" s="39" t="str">
        <f t="shared" si="260"/>
        <v/>
      </c>
      <c r="I4190" s="36"/>
      <c r="J4190" s="39" t="str">
        <f t="shared" si="261"/>
        <v/>
      </c>
      <c r="L4190" s="36"/>
      <c r="M4190" s="39" t="str">
        <f t="shared" si="262"/>
        <v/>
      </c>
      <c r="O4190" s="36"/>
      <c r="P4190" s="39" t="str">
        <f t="shared" si="263"/>
        <v/>
      </c>
    </row>
    <row r="4191" spans="6:16" x14ac:dyDescent="0.25">
      <c r="F4191" s="36"/>
      <c r="G4191" s="39" t="str">
        <f t="shared" si="260"/>
        <v/>
      </c>
      <c r="I4191" s="36"/>
      <c r="J4191" s="39" t="str">
        <f t="shared" si="261"/>
        <v/>
      </c>
      <c r="L4191" s="36"/>
      <c r="M4191" s="39" t="str">
        <f t="shared" si="262"/>
        <v/>
      </c>
      <c r="O4191" s="36"/>
      <c r="P4191" s="39" t="str">
        <f t="shared" si="263"/>
        <v/>
      </c>
    </row>
    <row r="4192" spans="6:16" x14ac:dyDescent="0.25">
      <c r="F4192" s="36"/>
      <c r="G4192" s="39" t="str">
        <f t="shared" si="260"/>
        <v/>
      </c>
      <c r="I4192" s="36"/>
      <c r="J4192" s="39" t="str">
        <f t="shared" si="261"/>
        <v/>
      </c>
      <c r="L4192" s="36"/>
      <c r="M4192" s="39" t="str">
        <f t="shared" si="262"/>
        <v/>
      </c>
      <c r="O4192" s="36"/>
      <c r="P4192" s="39" t="str">
        <f t="shared" si="263"/>
        <v/>
      </c>
    </row>
    <row r="4193" spans="6:16" x14ac:dyDescent="0.25">
      <c r="F4193" s="36"/>
      <c r="G4193" s="39" t="str">
        <f t="shared" si="260"/>
        <v/>
      </c>
      <c r="I4193" s="36"/>
      <c r="J4193" s="39" t="str">
        <f t="shared" si="261"/>
        <v/>
      </c>
      <c r="L4193" s="36"/>
      <c r="M4193" s="39" t="str">
        <f t="shared" si="262"/>
        <v/>
      </c>
      <c r="O4193" s="36"/>
      <c r="P4193" s="39" t="str">
        <f t="shared" si="263"/>
        <v/>
      </c>
    </row>
    <row r="4194" spans="6:16" x14ac:dyDescent="0.25">
      <c r="F4194" s="36"/>
      <c r="G4194" s="39" t="str">
        <f t="shared" si="260"/>
        <v/>
      </c>
      <c r="I4194" s="36"/>
      <c r="J4194" s="39" t="str">
        <f t="shared" si="261"/>
        <v/>
      </c>
      <c r="L4194" s="36"/>
      <c r="M4194" s="39" t="str">
        <f t="shared" si="262"/>
        <v/>
      </c>
      <c r="O4194" s="36"/>
      <c r="P4194" s="39" t="str">
        <f t="shared" si="263"/>
        <v/>
      </c>
    </row>
    <row r="4195" spans="6:16" x14ac:dyDescent="0.25">
      <c r="F4195" s="36"/>
      <c r="G4195" s="39" t="str">
        <f t="shared" si="260"/>
        <v/>
      </c>
      <c r="I4195" s="36"/>
      <c r="J4195" s="39" t="str">
        <f t="shared" si="261"/>
        <v/>
      </c>
      <c r="L4195" s="36"/>
      <c r="M4195" s="39" t="str">
        <f t="shared" si="262"/>
        <v/>
      </c>
      <c r="O4195" s="36"/>
      <c r="P4195" s="39" t="str">
        <f t="shared" si="263"/>
        <v/>
      </c>
    </row>
    <row r="4196" spans="6:16" x14ac:dyDescent="0.25">
      <c r="F4196" s="36"/>
      <c r="G4196" s="39" t="str">
        <f t="shared" si="260"/>
        <v/>
      </c>
      <c r="I4196" s="36"/>
      <c r="J4196" s="39" t="str">
        <f t="shared" si="261"/>
        <v/>
      </c>
      <c r="L4196" s="36"/>
      <c r="M4196" s="39" t="str">
        <f t="shared" si="262"/>
        <v/>
      </c>
      <c r="O4196" s="36"/>
      <c r="P4196" s="39" t="str">
        <f t="shared" si="263"/>
        <v/>
      </c>
    </row>
    <row r="4197" spans="6:16" x14ac:dyDescent="0.25">
      <c r="F4197" s="36"/>
      <c r="G4197" s="39" t="str">
        <f t="shared" si="260"/>
        <v/>
      </c>
      <c r="I4197" s="36"/>
      <c r="J4197" s="39" t="str">
        <f t="shared" si="261"/>
        <v/>
      </c>
      <c r="L4197" s="36"/>
      <c r="M4197" s="39" t="str">
        <f t="shared" si="262"/>
        <v/>
      </c>
      <c r="O4197" s="36"/>
      <c r="P4197" s="39" t="str">
        <f t="shared" si="263"/>
        <v/>
      </c>
    </row>
    <row r="4198" spans="6:16" x14ac:dyDescent="0.25">
      <c r="F4198" s="36"/>
      <c r="G4198" s="39" t="str">
        <f t="shared" si="260"/>
        <v/>
      </c>
      <c r="I4198" s="36"/>
      <c r="J4198" s="39" t="str">
        <f t="shared" si="261"/>
        <v/>
      </c>
      <c r="L4198" s="36"/>
      <c r="M4198" s="39" t="str">
        <f t="shared" si="262"/>
        <v/>
      </c>
      <c r="O4198" s="36"/>
      <c r="P4198" s="39" t="str">
        <f t="shared" si="263"/>
        <v/>
      </c>
    </row>
    <row r="4199" spans="6:16" x14ac:dyDescent="0.25">
      <c r="F4199" s="36"/>
      <c r="G4199" s="39" t="str">
        <f t="shared" si="260"/>
        <v/>
      </c>
      <c r="I4199" s="36"/>
      <c r="J4199" s="39" t="str">
        <f t="shared" si="261"/>
        <v/>
      </c>
      <c r="L4199" s="36"/>
      <c r="M4199" s="39" t="str">
        <f t="shared" si="262"/>
        <v/>
      </c>
      <c r="O4199" s="36"/>
      <c r="P4199" s="39" t="str">
        <f t="shared" si="263"/>
        <v/>
      </c>
    </row>
    <row r="4200" spans="6:16" x14ac:dyDescent="0.25">
      <c r="F4200" s="36"/>
      <c r="G4200" s="39" t="str">
        <f t="shared" si="260"/>
        <v/>
      </c>
      <c r="I4200" s="36"/>
      <c r="J4200" s="39" t="str">
        <f t="shared" si="261"/>
        <v/>
      </c>
      <c r="L4200" s="36"/>
      <c r="M4200" s="39" t="str">
        <f t="shared" si="262"/>
        <v/>
      </c>
      <c r="O4200" s="36"/>
      <c r="P4200" s="39" t="str">
        <f t="shared" si="263"/>
        <v/>
      </c>
    </row>
    <row r="4201" spans="6:16" x14ac:dyDescent="0.25">
      <c r="F4201" s="36"/>
      <c r="G4201" s="39" t="str">
        <f t="shared" si="260"/>
        <v/>
      </c>
      <c r="I4201" s="36"/>
      <c r="J4201" s="39" t="str">
        <f t="shared" si="261"/>
        <v/>
      </c>
      <c r="L4201" s="36"/>
      <c r="M4201" s="39" t="str">
        <f t="shared" si="262"/>
        <v/>
      </c>
      <c r="O4201" s="36"/>
      <c r="P4201" s="39" t="str">
        <f t="shared" si="263"/>
        <v/>
      </c>
    </row>
    <row r="4202" spans="6:16" x14ac:dyDescent="0.25">
      <c r="F4202" s="36"/>
      <c r="G4202" s="39" t="str">
        <f t="shared" si="260"/>
        <v/>
      </c>
      <c r="I4202" s="36"/>
      <c r="J4202" s="39" t="str">
        <f t="shared" si="261"/>
        <v/>
      </c>
      <c r="L4202" s="36"/>
      <c r="M4202" s="39" t="str">
        <f t="shared" si="262"/>
        <v/>
      </c>
      <c r="O4202" s="36"/>
      <c r="P4202" s="39" t="str">
        <f t="shared" si="263"/>
        <v/>
      </c>
    </row>
    <row r="4203" spans="6:16" x14ac:dyDescent="0.25">
      <c r="F4203" s="36"/>
      <c r="G4203" s="39" t="str">
        <f t="shared" si="260"/>
        <v/>
      </c>
      <c r="I4203" s="36"/>
      <c r="J4203" s="39" t="str">
        <f t="shared" si="261"/>
        <v/>
      </c>
      <c r="L4203" s="36"/>
      <c r="M4203" s="39" t="str">
        <f t="shared" si="262"/>
        <v/>
      </c>
      <c r="O4203" s="36"/>
      <c r="P4203" s="39" t="str">
        <f t="shared" si="263"/>
        <v/>
      </c>
    </row>
    <row r="4204" spans="6:16" x14ac:dyDescent="0.25">
      <c r="F4204" s="36"/>
      <c r="G4204" s="39" t="str">
        <f t="shared" si="260"/>
        <v/>
      </c>
      <c r="I4204" s="36"/>
      <c r="J4204" s="39" t="str">
        <f t="shared" si="261"/>
        <v/>
      </c>
      <c r="L4204" s="36"/>
      <c r="M4204" s="39" t="str">
        <f t="shared" si="262"/>
        <v/>
      </c>
      <c r="O4204" s="36"/>
      <c r="P4204" s="39" t="str">
        <f t="shared" si="263"/>
        <v/>
      </c>
    </row>
    <row r="4205" spans="6:16" x14ac:dyDescent="0.25">
      <c r="F4205" s="36"/>
      <c r="G4205" s="39" t="str">
        <f t="shared" si="260"/>
        <v/>
      </c>
      <c r="I4205" s="36"/>
      <c r="J4205" s="39" t="str">
        <f t="shared" si="261"/>
        <v/>
      </c>
      <c r="L4205" s="36"/>
      <c r="M4205" s="39" t="str">
        <f t="shared" si="262"/>
        <v/>
      </c>
      <c r="O4205" s="36"/>
      <c r="P4205" s="39" t="str">
        <f t="shared" si="263"/>
        <v/>
      </c>
    </row>
    <row r="4206" spans="6:16" x14ac:dyDescent="0.25">
      <c r="F4206" s="36"/>
      <c r="G4206" s="39" t="str">
        <f t="shared" si="260"/>
        <v/>
      </c>
      <c r="I4206" s="36"/>
      <c r="J4206" s="39" t="str">
        <f t="shared" si="261"/>
        <v/>
      </c>
      <c r="L4206" s="36"/>
      <c r="M4206" s="39" t="str">
        <f t="shared" si="262"/>
        <v/>
      </c>
      <c r="O4206" s="36"/>
      <c r="P4206" s="39" t="str">
        <f t="shared" si="263"/>
        <v/>
      </c>
    </row>
    <row r="4207" spans="6:16" x14ac:dyDescent="0.25">
      <c r="F4207" s="36"/>
      <c r="G4207" s="39" t="str">
        <f t="shared" si="260"/>
        <v/>
      </c>
      <c r="I4207" s="36"/>
      <c r="J4207" s="39" t="str">
        <f t="shared" si="261"/>
        <v/>
      </c>
      <c r="L4207" s="36"/>
      <c r="M4207" s="39" t="str">
        <f t="shared" si="262"/>
        <v/>
      </c>
      <c r="O4207" s="36"/>
      <c r="P4207" s="39" t="str">
        <f t="shared" si="263"/>
        <v/>
      </c>
    </row>
    <row r="4208" spans="6:16" x14ac:dyDescent="0.25">
      <c r="F4208" s="36"/>
      <c r="G4208" s="39" t="str">
        <f t="shared" si="260"/>
        <v/>
      </c>
      <c r="I4208" s="36"/>
      <c r="J4208" s="39" t="str">
        <f t="shared" si="261"/>
        <v/>
      </c>
      <c r="L4208" s="36"/>
      <c r="M4208" s="39" t="str">
        <f t="shared" si="262"/>
        <v/>
      </c>
      <c r="O4208" s="36"/>
      <c r="P4208" s="39" t="str">
        <f t="shared" si="263"/>
        <v/>
      </c>
    </row>
    <row r="4209" spans="6:16" x14ac:dyDescent="0.25">
      <c r="F4209" s="36"/>
      <c r="G4209" s="39" t="str">
        <f t="shared" si="260"/>
        <v/>
      </c>
      <c r="I4209" s="36"/>
      <c r="J4209" s="39" t="str">
        <f t="shared" si="261"/>
        <v/>
      </c>
      <c r="L4209" s="36"/>
      <c r="M4209" s="39" t="str">
        <f t="shared" si="262"/>
        <v/>
      </c>
      <c r="O4209" s="36"/>
      <c r="P4209" s="39" t="str">
        <f t="shared" si="263"/>
        <v/>
      </c>
    </row>
    <row r="4210" spans="6:16" x14ac:dyDescent="0.25">
      <c r="F4210" s="36"/>
      <c r="G4210" s="39" t="str">
        <f t="shared" si="260"/>
        <v/>
      </c>
      <c r="I4210" s="36"/>
      <c r="J4210" s="39" t="str">
        <f t="shared" si="261"/>
        <v/>
      </c>
      <c r="L4210" s="36"/>
      <c r="M4210" s="39" t="str">
        <f t="shared" si="262"/>
        <v/>
      </c>
      <c r="O4210" s="36"/>
      <c r="P4210" s="39" t="str">
        <f t="shared" si="263"/>
        <v/>
      </c>
    </row>
    <row r="4211" spans="6:16" x14ac:dyDescent="0.25">
      <c r="F4211" s="36"/>
      <c r="G4211" s="39" t="str">
        <f t="shared" si="260"/>
        <v/>
      </c>
      <c r="I4211" s="36"/>
      <c r="J4211" s="39" t="str">
        <f t="shared" si="261"/>
        <v/>
      </c>
      <c r="L4211" s="36"/>
      <c r="M4211" s="39" t="str">
        <f t="shared" si="262"/>
        <v/>
      </c>
      <c r="O4211" s="36"/>
      <c r="P4211" s="39" t="str">
        <f t="shared" si="263"/>
        <v/>
      </c>
    </row>
    <row r="4212" spans="6:16" x14ac:dyDescent="0.25">
      <c r="F4212" s="36"/>
      <c r="G4212" s="39" t="str">
        <f t="shared" si="260"/>
        <v/>
      </c>
      <c r="I4212" s="36"/>
      <c r="J4212" s="39" t="str">
        <f t="shared" si="261"/>
        <v/>
      </c>
      <c r="L4212" s="36"/>
      <c r="M4212" s="39" t="str">
        <f t="shared" si="262"/>
        <v/>
      </c>
      <c r="O4212" s="36"/>
      <c r="P4212" s="39" t="str">
        <f t="shared" si="263"/>
        <v/>
      </c>
    </row>
    <row r="4213" spans="6:16" x14ac:dyDescent="0.25">
      <c r="F4213" s="36"/>
      <c r="G4213" s="39" t="str">
        <f t="shared" si="260"/>
        <v/>
      </c>
      <c r="I4213" s="36"/>
      <c r="J4213" s="39" t="str">
        <f t="shared" si="261"/>
        <v/>
      </c>
      <c r="L4213" s="36"/>
      <c r="M4213" s="39" t="str">
        <f t="shared" si="262"/>
        <v/>
      </c>
      <c r="O4213" s="36"/>
      <c r="P4213" s="39" t="str">
        <f t="shared" si="263"/>
        <v/>
      </c>
    </row>
    <row r="4214" spans="6:16" x14ac:dyDescent="0.25">
      <c r="F4214" s="36"/>
      <c r="G4214" s="39" t="str">
        <f t="shared" si="260"/>
        <v/>
      </c>
      <c r="I4214" s="36"/>
      <c r="J4214" s="39" t="str">
        <f t="shared" si="261"/>
        <v/>
      </c>
      <c r="L4214" s="36"/>
      <c r="M4214" s="39" t="str">
        <f t="shared" si="262"/>
        <v/>
      </c>
      <c r="O4214" s="36"/>
      <c r="P4214" s="39" t="str">
        <f t="shared" si="263"/>
        <v/>
      </c>
    </row>
    <row r="4215" spans="6:16" x14ac:dyDescent="0.25">
      <c r="F4215" s="36"/>
      <c r="G4215" s="39" t="str">
        <f t="shared" si="260"/>
        <v/>
      </c>
      <c r="I4215" s="36"/>
      <c r="J4215" s="39" t="str">
        <f t="shared" si="261"/>
        <v/>
      </c>
      <c r="L4215" s="36"/>
      <c r="M4215" s="39" t="str">
        <f t="shared" si="262"/>
        <v/>
      </c>
      <c r="O4215" s="36"/>
      <c r="P4215" s="39" t="str">
        <f t="shared" si="263"/>
        <v/>
      </c>
    </row>
    <row r="4216" spans="6:16" x14ac:dyDescent="0.25">
      <c r="F4216" s="36"/>
      <c r="G4216" s="39" t="str">
        <f t="shared" si="260"/>
        <v/>
      </c>
      <c r="I4216" s="36"/>
      <c r="J4216" s="39" t="str">
        <f t="shared" si="261"/>
        <v/>
      </c>
      <c r="L4216" s="36"/>
      <c r="M4216" s="39" t="str">
        <f t="shared" si="262"/>
        <v/>
      </c>
      <c r="O4216" s="36"/>
      <c r="P4216" s="39" t="str">
        <f t="shared" si="263"/>
        <v/>
      </c>
    </row>
    <row r="4217" spans="6:16" x14ac:dyDescent="0.25">
      <c r="F4217" s="36"/>
      <c r="G4217" s="39" t="str">
        <f t="shared" si="260"/>
        <v/>
      </c>
      <c r="I4217" s="36"/>
      <c r="J4217" s="39" t="str">
        <f t="shared" si="261"/>
        <v/>
      </c>
      <c r="L4217" s="36"/>
      <c r="M4217" s="39" t="str">
        <f t="shared" si="262"/>
        <v/>
      </c>
      <c r="O4217" s="36"/>
      <c r="P4217" s="39" t="str">
        <f t="shared" si="263"/>
        <v/>
      </c>
    </row>
    <row r="4218" spans="6:16" x14ac:dyDescent="0.25">
      <c r="F4218" s="36"/>
      <c r="G4218" s="39" t="str">
        <f t="shared" si="260"/>
        <v/>
      </c>
      <c r="I4218" s="36"/>
      <c r="J4218" s="39" t="str">
        <f t="shared" si="261"/>
        <v/>
      </c>
      <c r="L4218" s="36"/>
      <c r="M4218" s="39" t="str">
        <f t="shared" si="262"/>
        <v/>
      </c>
      <c r="O4218" s="36"/>
      <c r="P4218" s="39" t="str">
        <f t="shared" si="263"/>
        <v/>
      </c>
    </row>
    <row r="4219" spans="6:16" x14ac:dyDescent="0.25">
      <c r="F4219" s="36"/>
      <c r="G4219" s="39" t="str">
        <f t="shared" si="260"/>
        <v/>
      </c>
      <c r="I4219" s="36"/>
      <c r="J4219" s="39" t="str">
        <f t="shared" si="261"/>
        <v/>
      </c>
      <c r="L4219" s="36"/>
      <c r="M4219" s="39" t="str">
        <f t="shared" si="262"/>
        <v/>
      </c>
      <c r="O4219" s="36"/>
      <c r="P4219" s="39" t="str">
        <f t="shared" si="263"/>
        <v/>
      </c>
    </row>
    <row r="4220" spans="6:16" x14ac:dyDescent="0.25">
      <c r="F4220" s="36"/>
      <c r="G4220" s="39" t="str">
        <f t="shared" si="260"/>
        <v/>
      </c>
      <c r="I4220" s="36"/>
      <c r="J4220" s="39" t="str">
        <f t="shared" si="261"/>
        <v/>
      </c>
      <c r="L4220" s="36"/>
      <c r="M4220" s="39" t="str">
        <f t="shared" si="262"/>
        <v/>
      </c>
      <c r="O4220" s="36"/>
      <c r="P4220" s="39" t="str">
        <f t="shared" si="263"/>
        <v/>
      </c>
    </row>
    <row r="4221" spans="6:16" x14ac:dyDescent="0.25">
      <c r="F4221" s="36"/>
      <c r="G4221" s="39" t="str">
        <f t="shared" si="260"/>
        <v/>
      </c>
      <c r="I4221" s="36"/>
      <c r="J4221" s="39" t="str">
        <f t="shared" si="261"/>
        <v/>
      </c>
      <c r="L4221" s="36"/>
      <c r="M4221" s="39" t="str">
        <f t="shared" si="262"/>
        <v/>
      </c>
      <c r="O4221" s="36"/>
      <c r="P4221" s="39" t="str">
        <f t="shared" si="263"/>
        <v/>
      </c>
    </row>
    <row r="4222" spans="6:16" x14ac:dyDescent="0.25">
      <c r="F4222" s="36"/>
      <c r="G4222" s="39" t="str">
        <f t="shared" si="260"/>
        <v/>
      </c>
      <c r="I4222" s="36"/>
      <c r="J4222" s="39" t="str">
        <f t="shared" si="261"/>
        <v/>
      </c>
      <c r="L4222" s="36"/>
      <c r="M4222" s="39" t="str">
        <f t="shared" si="262"/>
        <v/>
      </c>
      <c r="O4222" s="36"/>
      <c r="P4222" s="39" t="str">
        <f t="shared" si="263"/>
        <v/>
      </c>
    </row>
    <row r="4223" spans="6:16" x14ac:dyDescent="0.25">
      <c r="F4223" s="36"/>
      <c r="G4223" s="39" t="str">
        <f t="shared" si="260"/>
        <v/>
      </c>
      <c r="I4223" s="36"/>
      <c r="J4223" s="39" t="str">
        <f t="shared" si="261"/>
        <v/>
      </c>
      <c r="L4223" s="36"/>
      <c r="M4223" s="39" t="str">
        <f t="shared" si="262"/>
        <v/>
      </c>
      <c r="O4223" s="36"/>
      <c r="P4223" s="39" t="str">
        <f t="shared" si="263"/>
        <v/>
      </c>
    </row>
    <row r="4224" spans="6:16" x14ac:dyDescent="0.25">
      <c r="F4224" s="36"/>
      <c r="G4224" s="39" t="str">
        <f t="shared" si="260"/>
        <v/>
      </c>
      <c r="I4224" s="36"/>
      <c r="J4224" s="39" t="str">
        <f t="shared" si="261"/>
        <v/>
      </c>
      <c r="L4224" s="36"/>
      <c r="M4224" s="39" t="str">
        <f t="shared" si="262"/>
        <v/>
      </c>
      <c r="O4224" s="36"/>
      <c r="P4224" s="39" t="str">
        <f t="shared" si="263"/>
        <v/>
      </c>
    </row>
    <row r="4225" spans="6:16" x14ac:dyDescent="0.25">
      <c r="F4225" s="36"/>
      <c r="G4225" s="39" t="str">
        <f t="shared" si="260"/>
        <v/>
      </c>
      <c r="I4225" s="36"/>
      <c r="J4225" s="39" t="str">
        <f t="shared" si="261"/>
        <v/>
      </c>
      <c r="L4225" s="36"/>
      <c r="M4225" s="39" t="str">
        <f t="shared" si="262"/>
        <v/>
      </c>
      <c r="O4225" s="36"/>
      <c r="P4225" s="39" t="str">
        <f t="shared" si="263"/>
        <v/>
      </c>
    </row>
    <row r="4226" spans="6:16" x14ac:dyDescent="0.25">
      <c r="F4226" s="36"/>
      <c r="G4226" s="39" t="str">
        <f t="shared" si="260"/>
        <v/>
      </c>
      <c r="I4226" s="36"/>
      <c r="J4226" s="39" t="str">
        <f t="shared" si="261"/>
        <v/>
      </c>
      <c r="L4226" s="36"/>
      <c r="M4226" s="39" t="str">
        <f t="shared" si="262"/>
        <v/>
      </c>
      <c r="O4226" s="36"/>
      <c r="P4226" s="39" t="str">
        <f t="shared" si="263"/>
        <v/>
      </c>
    </row>
    <row r="4227" spans="6:16" x14ac:dyDescent="0.25">
      <c r="F4227" s="36"/>
      <c r="G4227" s="39" t="str">
        <f t="shared" si="260"/>
        <v/>
      </c>
      <c r="I4227" s="36"/>
      <c r="J4227" s="39" t="str">
        <f t="shared" si="261"/>
        <v/>
      </c>
      <c r="L4227" s="36"/>
      <c r="M4227" s="39" t="str">
        <f t="shared" si="262"/>
        <v/>
      </c>
      <c r="O4227" s="36"/>
      <c r="P4227" s="39" t="str">
        <f t="shared" si="263"/>
        <v/>
      </c>
    </row>
    <row r="4228" spans="6:16" x14ac:dyDescent="0.25">
      <c r="F4228" s="36"/>
      <c r="G4228" s="39" t="str">
        <f t="shared" si="260"/>
        <v/>
      </c>
      <c r="I4228" s="36"/>
      <c r="J4228" s="39" t="str">
        <f t="shared" si="261"/>
        <v/>
      </c>
      <c r="L4228" s="36"/>
      <c r="M4228" s="39" t="str">
        <f t="shared" si="262"/>
        <v/>
      </c>
      <c r="O4228" s="36"/>
      <c r="P4228" s="39" t="str">
        <f t="shared" si="263"/>
        <v/>
      </c>
    </row>
    <row r="4229" spans="6:16" x14ac:dyDescent="0.25">
      <c r="F4229" s="36"/>
      <c r="G4229" s="39" t="str">
        <f t="shared" si="260"/>
        <v/>
      </c>
      <c r="I4229" s="36"/>
      <c r="J4229" s="39" t="str">
        <f t="shared" si="261"/>
        <v/>
      </c>
      <c r="L4229" s="36"/>
      <c r="M4229" s="39" t="str">
        <f t="shared" si="262"/>
        <v/>
      </c>
      <c r="O4229" s="36"/>
      <c r="P4229" s="39" t="str">
        <f t="shared" si="263"/>
        <v/>
      </c>
    </row>
    <row r="4230" spans="6:16" x14ac:dyDescent="0.25">
      <c r="F4230" s="36"/>
      <c r="G4230" s="39" t="str">
        <f t="shared" si="260"/>
        <v/>
      </c>
      <c r="I4230" s="36"/>
      <c r="J4230" s="39" t="str">
        <f t="shared" si="261"/>
        <v/>
      </c>
      <c r="L4230" s="36"/>
      <c r="M4230" s="39" t="str">
        <f t="shared" si="262"/>
        <v/>
      </c>
      <c r="O4230" s="36"/>
      <c r="P4230" s="39" t="str">
        <f t="shared" si="263"/>
        <v/>
      </c>
    </row>
    <row r="4231" spans="6:16" x14ac:dyDescent="0.25">
      <c r="F4231" s="36"/>
      <c r="G4231" s="39" t="str">
        <f t="shared" si="260"/>
        <v/>
      </c>
      <c r="I4231" s="36"/>
      <c r="J4231" s="39" t="str">
        <f t="shared" si="261"/>
        <v/>
      </c>
      <c r="L4231" s="36"/>
      <c r="M4231" s="39" t="str">
        <f t="shared" si="262"/>
        <v/>
      </c>
      <c r="O4231" s="36"/>
      <c r="P4231" s="39" t="str">
        <f t="shared" si="263"/>
        <v/>
      </c>
    </row>
    <row r="4232" spans="6:16" x14ac:dyDescent="0.25">
      <c r="F4232" s="36"/>
      <c r="G4232" s="39" t="str">
        <f t="shared" si="260"/>
        <v/>
      </c>
      <c r="I4232" s="36"/>
      <c r="J4232" s="39" t="str">
        <f t="shared" si="261"/>
        <v/>
      </c>
      <c r="L4232" s="36"/>
      <c r="M4232" s="39" t="str">
        <f t="shared" si="262"/>
        <v/>
      </c>
      <c r="O4232" s="36"/>
      <c r="P4232" s="39" t="str">
        <f t="shared" si="263"/>
        <v/>
      </c>
    </row>
    <row r="4233" spans="6:16" x14ac:dyDescent="0.25">
      <c r="F4233" s="36"/>
      <c r="G4233" s="39" t="str">
        <f t="shared" si="260"/>
        <v/>
      </c>
      <c r="I4233" s="36"/>
      <c r="J4233" s="39" t="str">
        <f t="shared" si="261"/>
        <v/>
      </c>
      <c r="L4233" s="36"/>
      <c r="M4233" s="39" t="str">
        <f t="shared" si="262"/>
        <v/>
      </c>
      <c r="O4233" s="36"/>
      <c r="P4233" s="39" t="str">
        <f t="shared" si="263"/>
        <v/>
      </c>
    </row>
    <row r="4234" spans="6:16" x14ac:dyDescent="0.25">
      <c r="F4234" s="36"/>
      <c r="G4234" s="39" t="str">
        <f t="shared" si="260"/>
        <v/>
      </c>
      <c r="I4234" s="36"/>
      <c r="J4234" s="39" t="str">
        <f t="shared" si="261"/>
        <v/>
      </c>
      <c r="L4234" s="36"/>
      <c r="M4234" s="39" t="str">
        <f t="shared" si="262"/>
        <v/>
      </c>
      <c r="O4234" s="36"/>
      <c r="P4234" s="39" t="str">
        <f t="shared" si="263"/>
        <v/>
      </c>
    </row>
    <row r="4235" spans="6:16" x14ac:dyDescent="0.25">
      <c r="F4235" s="36"/>
      <c r="G4235" s="39" t="str">
        <f t="shared" si="260"/>
        <v/>
      </c>
      <c r="I4235" s="36"/>
      <c r="J4235" s="39" t="str">
        <f t="shared" si="261"/>
        <v/>
      </c>
      <c r="L4235" s="36"/>
      <c r="M4235" s="39" t="str">
        <f t="shared" si="262"/>
        <v/>
      </c>
      <c r="O4235" s="36"/>
      <c r="P4235" s="39" t="str">
        <f t="shared" si="263"/>
        <v/>
      </c>
    </row>
    <row r="4236" spans="6:16" x14ac:dyDescent="0.25">
      <c r="F4236" s="36"/>
      <c r="G4236" s="39" t="str">
        <f t="shared" si="260"/>
        <v/>
      </c>
      <c r="I4236" s="36"/>
      <c r="J4236" s="39" t="str">
        <f t="shared" si="261"/>
        <v/>
      </c>
      <c r="L4236" s="36"/>
      <c r="M4236" s="39" t="str">
        <f t="shared" si="262"/>
        <v/>
      </c>
      <c r="O4236" s="36"/>
      <c r="P4236" s="39" t="str">
        <f t="shared" si="263"/>
        <v/>
      </c>
    </row>
    <row r="4237" spans="6:16" x14ac:dyDescent="0.25">
      <c r="F4237" s="36"/>
      <c r="G4237" s="39" t="str">
        <f t="shared" si="260"/>
        <v/>
      </c>
      <c r="I4237" s="36"/>
      <c r="J4237" s="39" t="str">
        <f t="shared" si="261"/>
        <v/>
      </c>
      <c r="L4237" s="36"/>
      <c r="M4237" s="39" t="str">
        <f t="shared" si="262"/>
        <v/>
      </c>
      <c r="O4237" s="36"/>
      <c r="P4237" s="39" t="str">
        <f t="shared" si="263"/>
        <v/>
      </c>
    </row>
    <row r="4238" spans="6:16" x14ac:dyDescent="0.25">
      <c r="F4238" s="36"/>
      <c r="G4238" s="39" t="str">
        <f t="shared" si="260"/>
        <v/>
      </c>
      <c r="I4238" s="36"/>
      <c r="J4238" s="39" t="str">
        <f t="shared" si="261"/>
        <v/>
      </c>
      <c r="L4238" s="36"/>
      <c r="M4238" s="39" t="str">
        <f t="shared" si="262"/>
        <v/>
      </c>
      <c r="O4238" s="36"/>
      <c r="P4238" s="39" t="str">
        <f t="shared" si="263"/>
        <v/>
      </c>
    </row>
    <row r="4239" spans="6:16" x14ac:dyDescent="0.25">
      <c r="F4239" s="36"/>
      <c r="G4239" s="39" t="str">
        <f t="shared" ref="G4239:G4302" si="264">IF(F4239="","",F4239*0.04)</f>
        <v/>
      </c>
      <c r="I4239" s="36"/>
      <c r="J4239" s="39" t="str">
        <f t="shared" ref="J4239:J4302" si="265">IF(I4239="","",I4239*0.04)</f>
        <v/>
      </c>
      <c r="L4239" s="36"/>
      <c r="M4239" s="39" t="str">
        <f t="shared" ref="M4239:M4302" si="266">IF(L4239="","",L4239*0.04)</f>
        <v/>
      </c>
      <c r="O4239" s="36"/>
      <c r="P4239" s="39" t="str">
        <f t="shared" ref="P4239:P4302" si="267">IF(O4239="","",O4239*0.04)</f>
        <v/>
      </c>
    </row>
    <row r="4240" spans="6:16" x14ac:dyDescent="0.25">
      <c r="F4240" s="36"/>
      <c r="G4240" s="39" t="str">
        <f t="shared" si="264"/>
        <v/>
      </c>
      <c r="I4240" s="36"/>
      <c r="J4240" s="39" t="str">
        <f t="shared" si="265"/>
        <v/>
      </c>
      <c r="L4240" s="36"/>
      <c r="M4240" s="39" t="str">
        <f t="shared" si="266"/>
        <v/>
      </c>
      <c r="O4240" s="36"/>
      <c r="P4240" s="39" t="str">
        <f t="shared" si="267"/>
        <v/>
      </c>
    </row>
    <row r="4241" spans="6:16" x14ac:dyDescent="0.25">
      <c r="F4241" s="36"/>
      <c r="G4241" s="39" t="str">
        <f t="shared" si="264"/>
        <v/>
      </c>
      <c r="I4241" s="36"/>
      <c r="J4241" s="39" t="str">
        <f t="shared" si="265"/>
        <v/>
      </c>
      <c r="L4241" s="36"/>
      <c r="M4241" s="39" t="str">
        <f t="shared" si="266"/>
        <v/>
      </c>
      <c r="O4241" s="36"/>
      <c r="P4241" s="39" t="str">
        <f t="shared" si="267"/>
        <v/>
      </c>
    </row>
    <row r="4242" spans="6:16" x14ac:dyDescent="0.25">
      <c r="F4242" s="36"/>
      <c r="G4242" s="39" t="str">
        <f t="shared" si="264"/>
        <v/>
      </c>
      <c r="I4242" s="36"/>
      <c r="J4242" s="39" t="str">
        <f t="shared" si="265"/>
        <v/>
      </c>
      <c r="L4242" s="36"/>
      <c r="M4242" s="39" t="str">
        <f t="shared" si="266"/>
        <v/>
      </c>
      <c r="O4242" s="36"/>
      <c r="P4242" s="39" t="str">
        <f t="shared" si="267"/>
        <v/>
      </c>
    </row>
    <row r="4243" spans="6:16" x14ac:dyDescent="0.25">
      <c r="F4243" s="36"/>
      <c r="G4243" s="39" t="str">
        <f t="shared" si="264"/>
        <v/>
      </c>
      <c r="I4243" s="36"/>
      <c r="J4243" s="39" t="str">
        <f t="shared" si="265"/>
        <v/>
      </c>
      <c r="L4243" s="36"/>
      <c r="M4243" s="39" t="str">
        <f t="shared" si="266"/>
        <v/>
      </c>
      <c r="O4243" s="36"/>
      <c r="P4243" s="39" t="str">
        <f t="shared" si="267"/>
        <v/>
      </c>
    </row>
    <row r="4244" spans="6:16" x14ac:dyDescent="0.25">
      <c r="F4244" s="36"/>
      <c r="G4244" s="39" t="str">
        <f t="shared" si="264"/>
        <v/>
      </c>
      <c r="I4244" s="36"/>
      <c r="J4244" s="39" t="str">
        <f t="shared" si="265"/>
        <v/>
      </c>
      <c r="L4244" s="36"/>
      <c r="M4244" s="39" t="str">
        <f t="shared" si="266"/>
        <v/>
      </c>
      <c r="O4244" s="36"/>
      <c r="P4244" s="39" t="str">
        <f t="shared" si="267"/>
        <v/>
      </c>
    </row>
    <row r="4245" spans="6:16" x14ac:dyDescent="0.25">
      <c r="F4245" s="36"/>
      <c r="G4245" s="39" t="str">
        <f t="shared" si="264"/>
        <v/>
      </c>
      <c r="I4245" s="36"/>
      <c r="J4245" s="39" t="str">
        <f t="shared" si="265"/>
        <v/>
      </c>
      <c r="L4245" s="36"/>
      <c r="M4245" s="39" t="str">
        <f t="shared" si="266"/>
        <v/>
      </c>
      <c r="O4245" s="36"/>
      <c r="P4245" s="39" t="str">
        <f t="shared" si="267"/>
        <v/>
      </c>
    </row>
    <row r="4246" spans="6:16" x14ac:dyDescent="0.25">
      <c r="F4246" s="36"/>
      <c r="G4246" s="39" t="str">
        <f t="shared" si="264"/>
        <v/>
      </c>
      <c r="I4246" s="36"/>
      <c r="J4246" s="39" t="str">
        <f t="shared" si="265"/>
        <v/>
      </c>
      <c r="L4246" s="36"/>
      <c r="M4246" s="39" t="str">
        <f t="shared" si="266"/>
        <v/>
      </c>
      <c r="O4246" s="36"/>
      <c r="P4246" s="39" t="str">
        <f t="shared" si="267"/>
        <v/>
      </c>
    </row>
    <row r="4247" spans="6:16" x14ac:dyDescent="0.25">
      <c r="F4247" s="36"/>
      <c r="G4247" s="39" t="str">
        <f t="shared" si="264"/>
        <v/>
      </c>
      <c r="I4247" s="36"/>
      <c r="J4247" s="39" t="str">
        <f t="shared" si="265"/>
        <v/>
      </c>
      <c r="L4247" s="36"/>
      <c r="M4247" s="39" t="str">
        <f t="shared" si="266"/>
        <v/>
      </c>
      <c r="O4247" s="36"/>
      <c r="P4247" s="39" t="str">
        <f t="shared" si="267"/>
        <v/>
      </c>
    </row>
    <row r="4248" spans="6:16" x14ac:dyDescent="0.25">
      <c r="F4248" s="36"/>
      <c r="G4248" s="39" t="str">
        <f t="shared" si="264"/>
        <v/>
      </c>
      <c r="I4248" s="36"/>
      <c r="J4248" s="39" t="str">
        <f t="shared" si="265"/>
        <v/>
      </c>
      <c r="L4248" s="36"/>
      <c r="M4248" s="39" t="str">
        <f t="shared" si="266"/>
        <v/>
      </c>
      <c r="O4248" s="36"/>
      <c r="P4248" s="39" t="str">
        <f t="shared" si="267"/>
        <v/>
      </c>
    </row>
    <row r="4249" spans="6:16" x14ac:dyDescent="0.25">
      <c r="F4249" s="36"/>
      <c r="G4249" s="39" t="str">
        <f t="shared" si="264"/>
        <v/>
      </c>
      <c r="I4249" s="36"/>
      <c r="J4249" s="39" t="str">
        <f t="shared" si="265"/>
        <v/>
      </c>
      <c r="L4249" s="36"/>
      <c r="M4249" s="39" t="str">
        <f t="shared" si="266"/>
        <v/>
      </c>
      <c r="O4249" s="36"/>
      <c r="P4249" s="39" t="str">
        <f t="shared" si="267"/>
        <v/>
      </c>
    </row>
    <row r="4250" spans="6:16" x14ac:dyDescent="0.25">
      <c r="F4250" s="36"/>
      <c r="G4250" s="39" t="str">
        <f t="shared" si="264"/>
        <v/>
      </c>
      <c r="I4250" s="36"/>
      <c r="J4250" s="39" t="str">
        <f t="shared" si="265"/>
        <v/>
      </c>
      <c r="L4250" s="36"/>
      <c r="M4250" s="39" t="str">
        <f t="shared" si="266"/>
        <v/>
      </c>
      <c r="O4250" s="36"/>
      <c r="P4250" s="39" t="str">
        <f t="shared" si="267"/>
        <v/>
      </c>
    </row>
    <row r="4251" spans="6:16" x14ac:dyDescent="0.25">
      <c r="F4251" s="36"/>
      <c r="G4251" s="39" t="str">
        <f t="shared" si="264"/>
        <v/>
      </c>
      <c r="I4251" s="36"/>
      <c r="J4251" s="39" t="str">
        <f t="shared" si="265"/>
        <v/>
      </c>
      <c r="L4251" s="36"/>
      <c r="M4251" s="39" t="str">
        <f t="shared" si="266"/>
        <v/>
      </c>
      <c r="O4251" s="36"/>
      <c r="P4251" s="39" t="str">
        <f t="shared" si="267"/>
        <v/>
      </c>
    </row>
    <row r="4252" spans="6:16" x14ac:dyDescent="0.25">
      <c r="F4252" s="36"/>
      <c r="G4252" s="39" t="str">
        <f t="shared" si="264"/>
        <v/>
      </c>
      <c r="I4252" s="36"/>
      <c r="J4252" s="39" t="str">
        <f t="shared" si="265"/>
        <v/>
      </c>
      <c r="L4252" s="36"/>
      <c r="M4252" s="39" t="str">
        <f t="shared" si="266"/>
        <v/>
      </c>
      <c r="O4252" s="36"/>
      <c r="P4252" s="39" t="str">
        <f t="shared" si="267"/>
        <v/>
      </c>
    </row>
    <row r="4253" spans="6:16" x14ac:dyDescent="0.25">
      <c r="F4253" s="36"/>
      <c r="G4253" s="39" t="str">
        <f t="shared" si="264"/>
        <v/>
      </c>
      <c r="I4253" s="36"/>
      <c r="J4253" s="39" t="str">
        <f t="shared" si="265"/>
        <v/>
      </c>
      <c r="L4253" s="36"/>
      <c r="M4253" s="39" t="str">
        <f t="shared" si="266"/>
        <v/>
      </c>
      <c r="O4253" s="36"/>
      <c r="P4253" s="39" t="str">
        <f t="shared" si="267"/>
        <v/>
      </c>
    </row>
    <row r="4254" spans="6:16" x14ac:dyDescent="0.25">
      <c r="F4254" s="36"/>
      <c r="G4254" s="39" t="str">
        <f t="shared" si="264"/>
        <v/>
      </c>
      <c r="I4254" s="36"/>
      <c r="J4254" s="39" t="str">
        <f t="shared" si="265"/>
        <v/>
      </c>
      <c r="L4254" s="36"/>
      <c r="M4254" s="39" t="str">
        <f t="shared" si="266"/>
        <v/>
      </c>
      <c r="O4254" s="36"/>
      <c r="P4254" s="39" t="str">
        <f t="shared" si="267"/>
        <v/>
      </c>
    </row>
    <row r="4255" spans="6:16" x14ac:dyDescent="0.25">
      <c r="F4255" s="36"/>
      <c r="G4255" s="39" t="str">
        <f t="shared" si="264"/>
        <v/>
      </c>
      <c r="I4255" s="36"/>
      <c r="J4255" s="39" t="str">
        <f t="shared" si="265"/>
        <v/>
      </c>
      <c r="L4255" s="36"/>
      <c r="M4255" s="39" t="str">
        <f t="shared" si="266"/>
        <v/>
      </c>
      <c r="O4255" s="36"/>
      <c r="P4255" s="39" t="str">
        <f t="shared" si="267"/>
        <v/>
      </c>
    </row>
    <row r="4256" spans="6:16" x14ac:dyDescent="0.25">
      <c r="F4256" s="36"/>
      <c r="G4256" s="39" t="str">
        <f t="shared" si="264"/>
        <v/>
      </c>
      <c r="I4256" s="36"/>
      <c r="J4256" s="39" t="str">
        <f t="shared" si="265"/>
        <v/>
      </c>
      <c r="L4256" s="36"/>
      <c r="M4256" s="39" t="str">
        <f t="shared" si="266"/>
        <v/>
      </c>
      <c r="O4256" s="36"/>
      <c r="P4256" s="39" t="str">
        <f t="shared" si="267"/>
        <v/>
      </c>
    </row>
    <row r="4257" spans="6:16" x14ac:dyDescent="0.25">
      <c r="F4257" s="36"/>
      <c r="G4257" s="39" t="str">
        <f t="shared" si="264"/>
        <v/>
      </c>
      <c r="I4257" s="36"/>
      <c r="J4257" s="39" t="str">
        <f t="shared" si="265"/>
        <v/>
      </c>
      <c r="L4257" s="36"/>
      <c r="M4257" s="39" t="str">
        <f t="shared" si="266"/>
        <v/>
      </c>
      <c r="O4257" s="36"/>
      <c r="P4257" s="39" t="str">
        <f t="shared" si="267"/>
        <v/>
      </c>
    </row>
    <row r="4258" spans="6:16" x14ac:dyDescent="0.25">
      <c r="F4258" s="36"/>
      <c r="G4258" s="39" t="str">
        <f t="shared" si="264"/>
        <v/>
      </c>
      <c r="I4258" s="36"/>
      <c r="J4258" s="39" t="str">
        <f t="shared" si="265"/>
        <v/>
      </c>
      <c r="L4258" s="36"/>
      <c r="M4258" s="39" t="str">
        <f t="shared" si="266"/>
        <v/>
      </c>
      <c r="O4258" s="36"/>
      <c r="P4258" s="39" t="str">
        <f t="shared" si="267"/>
        <v/>
      </c>
    </row>
    <row r="4259" spans="6:16" x14ac:dyDescent="0.25">
      <c r="F4259" s="36"/>
      <c r="G4259" s="39" t="str">
        <f t="shared" si="264"/>
        <v/>
      </c>
      <c r="I4259" s="36"/>
      <c r="J4259" s="39" t="str">
        <f t="shared" si="265"/>
        <v/>
      </c>
      <c r="L4259" s="36"/>
      <c r="M4259" s="39" t="str">
        <f t="shared" si="266"/>
        <v/>
      </c>
      <c r="O4259" s="36"/>
      <c r="P4259" s="39" t="str">
        <f t="shared" si="267"/>
        <v/>
      </c>
    </row>
    <row r="4260" spans="6:16" x14ac:dyDescent="0.25">
      <c r="F4260" s="36"/>
      <c r="G4260" s="39" t="str">
        <f t="shared" si="264"/>
        <v/>
      </c>
      <c r="I4260" s="36"/>
      <c r="J4260" s="39" t="str">
        <f t="shared" si="265"/>
        <v/>
      </c>
      <c r="L4260" s="36"/>
      <c r="M4260" s="39" t="str">
        <f t="shared" si="266"/>
        <v/>
      </c>
      <c r="O4260" s="36"/>
      <c r="P4260" s="39" t="str">
        <f t="shared" si="267"/>
        <v/>
      </c>
    </row>
    <row r="4261" spans="6:16" x14ac:dyDescent="0.25">
      <c r="F4261" s="36"/>
      <c r="G4261" s="39" t="str">
        <f t="shared" si="264"/>
        <v/>
      </c>
      <c r="I4261" s="36"/>
      <c r="J4261" s="39" t="str">
        <f t="shared" si="265"/>
        <v/>
      </c>
      <c r="L4261" s="36"/>
      <c r="M4261" s="39" t="str">
        <f t="shared" si="266"/>
        <v/>
      </c>
      <c r="O4261" s="36"/>
      <c r="P4261" s="39" t="str">
        <f t="shared" si="267"/>
        <v/>
      </c>
    </row>
    <row r="4262" spans="6:16" x14ac:dyDescent="0.25">
      <c r="F4262" s="36"/>
      <c r="G4262" s="39" t="str">
        <f t="shared" si="264"/>
        <v/>
      </c>
      <c r="I4262" s="36"/>
      <c r="J4262" s="39" t="str">
        <f t="shared" si="265"/>
        <v/>
      </c>
      <c r="L4262" s="36"/>
      <c r="M4262" s="39" t="str">
        <f t="shared" si="266"/>
        <v/>
      </c>
      <c r="O4262" s="36"/>
      <c r="P4262" s="39" t="str">
        <f t="shared" si="267"/>
        <v/>
      </c>
    </row>
    <row r="4263" spans="6:16" x14ac:dyDescent="0.25">
      <c r="F4263" s="36"/>
      <c r="G4263" s="39" t="str">
        <f t="shared" si="264"/>
        <v/>
      </c>
      <c r="I4263" s="36"/>
      <c r="J4263" s="39" t="str">
        <f t="shared" si="265"/>
        <v/>
      </c>
      <c r="L4263" s="36"/>
      <c r="M4263" s="39" t="str">
        <f t="shared" si="266"/>
        <v/>
      </c>
      <c r="O4263" s="36"/>
      <c r="P4263" s="39" t="str">
        <f t="shared" si="267"/>
        <v/>
      </c>
    </row>
    <row r="4264" spans="6:16" x14ac:dyDescent="0.25">
      <c r="F4264" s="36"/>
      <c r="G4264" s="39" t="str">
        <f t="shared" si="264"/>
        <v/>
      </c>
      <c r="I4264" s="36"/>
      <c r="J4264" s="39" t="str">
        <f t="shared" si="265"/>
        <v/>
      </c>
      <c r="L4264" s="36"/>
      <c r="M4264" s="39" t="str">
        <f t="shared" si="266"/>
        <v/>
      </c>
      <c r="O4264" s="36"/>
      <c r="P4264" s="39" t="str">
        <f t="shared" si="267"/>
        <v/>
      </c>
    </row>
    <row r="4265" spans="6:16" x14ac:dyDescent="0.25">
      <c r="F4265" s="36"/>
      <c r="G4265" s="39" t="str">
        <f t="shared" si="264"/>
        <v/>
      </c>
      <c r="I4265" s="36"/>
      <c r="J4265" s="39" t="str">
        <f t="shared" si="265"/>
        <v/>
      </c>
      <c r="L4265" s="36"/>
      <c r="M4265" s="39" t="str">
        <f t="shared" si="266"/>
        <v/>
      </c>
      <c r="O4265" s="36"/>
      <c r="P4265" s="39" t="str">
        <f t="shared" si="267"/>
        <v/>
      </c>
    </row>
    <row r="4266" spans="6:16" x14ac:dyDescent="0.25">
      <c r="F4266" s="36"/>
      <c r="G4266" s="39" t="str">
        <f t="shared" si="264"/>
        <v/>
      </c>
      <c r="I4266" s="36"/>
      <c r="J4266" s="39" t="str">
        <f t="shared" si="265"/>
        <v/>
      </c>
      <c r="L4266" s="36"/>
      <c r="M4266" s="39" t="str">
        <f t="shared" si="266"/>
        <v/>
      </c>
      <c r="O4266" s="36"/>
      <c r="P4266" s="39" t="str">
        <f t="shared" si="267"/>
        <v/>
      </c>
    </row>
    <row r="4267" spans="6:16" x14ac:dyDescent="0.25">
      <c r="F4267" s="36"/>
      <c r="G4267" s="39" t="str">
        <f t="shared" si="264"/>
        <v/>
      </c>
      <c r="I4267" s="36"/>
      <c r="J4267" s="39" t="str">
        <f t="shared" si="265"/>
        <v/>
      </c>
      <c r="L4267" s="36"/>
      <c r="M4267" s="39" t="str">
        <f t="shared" si="266"/>
        <v/>
      </c>
      <c r="O4267" s="36"/>
      <c r="P4267" s="39" t="str">
        <f t="shared" si="267"/>
        <v/>
      </c>
    </row>
    <row r="4268" spans="6:16" x14ac:dyDescent="0.25">
      <c r="F4268" s="36"/>
      <c r="G4268" s="39" t="str">
        <f t="shared" si="264"/>
        <v/>
      </c>
      <c r="I4268" s="36"/>
      <c r="J4268" s="39" t="str">
        <f t="shared" si="265"/>
        <v/>
      </c>
      <c r="L4268" s="36"/>
      <c r="M4268" s="39" t="str">
        <f t="shared" si="266"/>
        <v/>
      </c>
      <c r="O4268" s="36"/>
      <c r="P4268" s="39" t="str">
        <f t="shared" si="267"/>
        <v/>
      </c>
    </row>
    <row r="4269" spans="6:16" x14ac:dyDescent="0.25">
      <c r="F4269" s="36"/>
      <c r="G4269" s="39" t="str">
        <f t="shared" si="264"/>
        <v/>
      </c>
      <c r="I4269" s="36"/>
      <c r="J4269" s="39" t="str">
        <f t="shared" si="265"/>
        <v/>
      </c>
      <c r="L4269" s="36"/>
      <c r="M4269" s="39" t="str">
        <f t="shared" si="266"/>
        <v/>
      </c>
      <c r="O4269" s="36"/>
      <c r="P4269" s="39" t="str">
        <f t="shared" si="267"/>
        <v/>
      </c>
    </row>
    <row r="4270" spans="6:16" x14ac:dyDescent="0.25">
      <c r="F4270" s="36"/>
      <c r="G4270" s="39" t="str">
        <f t="shared" si="264"/>
        <v/>
      </c>
      <c r="I4270" s="36"/>
      <c r="J4270" s="39" t="str">
        <f t="shared" si="265"/>
        <v/>
      </c>
      <c r="L4270" s="36"/>
      <c r="M4270" s="39" t="str">
        <f t="shared" si="266"/>
        <v/>
      </c>
      <c r="O4270" s="36"/>
      <c r="P4270" s="39" t="str">
        <f t="shared" si="267"/>
        <v/>
      </c>
    </row>
    <row r="4271" spans="6:16" x14ac:dyDescent="0.25">
      <c r="F4271" s="36"/>
      <c r="G4271" s="39" t="str">
        <f t="shared" si="264"/>
        <v/>
      </c>
      <c r="I4271" s="36"/>
      <c r="J4271" s="39" t="str">
        <f t="shared" si="265"/>
        <v/>
      </c>
      <c r="L4271" s="36"/>
      <c r="M4271" s="39" t="str">
        <f t="shared" si="266"/>
        <v/>
      </c>
      <c r="O4271" s="36"/>
      <c r="P4271" s="39" t="str">
        <f t="shared" si="267"/>
        <v/>
      </c>
    </row>
    <row r="4272" spans="6:16" x14ac:dyDescent="0.25">
      <c r="F4272" s="36"/>
      <c r="G4272" s="39" t="str">
        <f t="shared" si="264"/>
        <v/>
      </c>
      <c r="I4272" s="36"/>
      <c r="J4272" s="39" t="str">
        <f t="shared" si="265"/>
        <v/>
      </c>
      <c r="L4272" s="36"/>
      <c r="M4272" s="39" t="str">
        <f t="shared" si="266"/>
        <v/>
      </c>
      <c r="O4272" s="36"/>
      <c r="P4272" s="39" t="str">
        <f t="shared" si="267"/>
        <v/>
      </c>
    </row>
    <row r="4273" spans="6:16" x14ac:dyDescent="0.25">
      <c r="F4273" s="36"/>
      <c r="G4273" s="39" t="str">
        <f t="shared" si="264"/>
        <v/>
      </c>
      <c r="I4273" s="36"/>
      <c r="J4273" s="39" t="str">
        <f t="shared" si="265"/>
        <v/>
      </c>
      <c r="L4273" s="36"/>
      <c r="M4273" s="39" t="str">
        <f t="shared" si="266"/>
        <v/>
      </c>
      <c r="O4273" s="36"/>
      <c r="P4273" s="39" t="str">
        <f t="shared" si="267"/>
        <v/>
      </c>
    </row>
    <row r="4274" spans="6:16" x14ac:dyDescent="0.25">
      <c r="F4274" s="36"/>
      <c r="G4274" s="39" t="str">
        <f t="shared" si="264"/>
        <v/>
      </c>
      <c r="I4274" s="36"/>
      <c r="J4274" s="39" t="str">
        <f t="shared" si="265"/>
        <v/>
      </c>
      <c r="L4274" s="36"/>
      <c r="M4274" s="39" t="str">
        <f t="shared" si="266"/>
        <v/>
      </c>
      <c r="O4274" s="36"/>
      <c r="P4274" s="39" t="str">
        <f t="shared" si="267"/>
        <v/>
      </c>
    </row>
    <row r="4275" spans="6:16" x14ac:dyDescent="0.25">
      <c r="F4275" s="36"/>
      <c r="G4275" s="39" t="str">
        <f t="shared" si="264"/>
        <v/>
      </c>
      <c r="I4275" s="36"/>
      <c r="J4275" s="39" t="str">
        <f t="shared" si="265"/>
        <v/>
      </c>
      <c r="L4275" s="36"/>
      <c r="M4275" s="39" t="str">
        <f t="shared" si="266"/>
        <v/>
      </c>
      <c r="O4275" s="36"/>
      <c r="P4275" s="39" t="str">
        <f t="shared" si="267"/>
        <v/>
      </c>
    </row>
    <row r="4276" spans="6:16" x14ac:dyDescent="0.25">
      <c r="F4276" s="36"/>
      <c r="G4276" s="39" t="str">
        <f t="shared" si="264"/>
        <v/>
      </c>
      <c r="I4276" s="36"/>
      <c r="J4276" s="39" t="str">
        <f t="shared" si="265"/>
        <v/>
      </c>
      <c r="L4276" s="36"/>
      <c r="M4276" s="39" t="str">
        <f t="shared" si="266"/>
        <v/>
      </c>
      <c r="O4276" s="36"/>
      <c r="P4276" s="39" t="str">
        <f t="shared" si="267"/>
        <v/>
      </c>
    </row>
    <row r="4277" spans="6:16" x14ac:dyDescent="0.25">
      <c r="F4277" s="36"/>
      <c r="G4277" s="39" t="str">
        <f t="shared" si="264"/>
        <v/>
      </c>
      <c r="I4277" s="36"/>
      <c r="J4277" s="39" t="str">
        <f t="shared" si="265"/>
        <v/>
      </c>
      <c r="L4277" s="36"/>
      <c r="M4277" s="39" t="str">
        <f t="shared" si="266"/>
        <v/>
      </c>
      <c r="O4277" s="36"/>
      <c r="P4277" s="39" t="str">
        <f t="shared" si="267"/>
        <v/>
      </c>
    </row>
    <row r="4278" spans="6:16" x14ac:dyDescent="0.25">
      <c r="F4278" s="36"/>
      <c r="G4278" s="39" t="str">
        <f t="shared" si="264"/>
        <v/>
      </c>
      <c r="I4278" s="36"/>
      <c r="J4278" s="39" t="str">
        <f t="shared" si="265"/>
        <v/>
      </c>
      <c r="L4278" s="36"/>
      <c r="M4278" s="39" t="str">
        <f t="shared" si="266"/>
        <v/>
      </c>
      <c r="O4278" s="36"/>
      <c r="P4278" s="39" t="str">
        <f t="shared" si="267"/>
        <v/>
      </c>
    </row>
    <row r="4279" spans="6:16" x14ac:dyDescent="0.25">
      <c r="F4279" s="36"/>
      <c r="G4279" s="39" t="str">
        <f t="shared" si="264"/>
        <v/>
      </c>
      <c r="I4279" s="36"/>
      <c r="J4279" s="39" t="str">
        <f t="shared" si="265"/>
        <v/>
      </c>
      <c r="L4279" s="36"/>
      <c r="M4279" s="39" t="str">
        <f t="shared" si="266"/>
        <v/>
      </c>
      <c r="O4279" s="36"/>
      <c r="P4279" s="39" t="str">
        <f t="shared" si="267"/>
        <v/>
      </c>
    </row>
    <row r="4280" spans="6:16" x14ac:dyDescent="0.25">
      <c r="F4280" s="36"/>
      <c r="G4280" s="39" t="str">
        <f t="shared" si="264"/>
        <v/>
      </c>
      <c r="I4280" s="36"/>
      <c r="J4280" s="39" t="str">
        <f t="shared" si="265"/>
        <v/>
      </c>
      <c r="L4280" s="36"/>
      <c r="M4280" s="39" t="str">
        <f t="shared" si="266"/>
        <v/>
      </c>
      <c r="O4280" s="36"/>
      <c r="P4280" s="39" t="str">
        <f t="shared" si="267"/>
        <v/>
      </c>
    </row>
    <row r="4281" spans="6:16" x14ac:dyDescent="0.25">
      <c r="F4281" s="36"/>
      <c r="G4281" s="39" t="str">
        <f t="shared" si="264"/>
        <v/>
      </c>
      <c r="I4281" s="36"/>
      <c r="J4281" s="39" t="str">
        <f t="shared" si="265"/>
        <v/>
      </c>
      <c r="L4281" s="36"/>
      <c r="M4281" s="39" t="str">
        <f t="shared" si="266"/>
        <v/>
      </c>
      <c r="O4281" s="36"/>
      <c r="P4281" s="39" t="str">
        <f t="shared" si="267"/>
        <v/>
      </c>
    </row>
    <row r="4282" spans="6:16" x14ac:dyDescent="0.25">
      <c r="F4282" s="36"/>
      <c r="G4282" s="39" t="str">
        <f t="shared" si="264"/>
        <v/>
      </c>
      <c r="I4282" s="36"/>
      <c r="J4282" s="39" t="str">
        <f t="shared" si="265"/>
        <v/>
      </c>
      <c r="L4282" s="36"/>
      <c r="M4282" s="39" t="str">
        <f t="shared" si="266"/>
        <v/>
      </c>
      <c r="O4282" s="36"/>
      <c r="P4282" s="39" t="str">
        <f t="shared" si="267"/>
        <v/>
      </c>
    </row>
    <row r="4283" spans="6:16" x14ac:dyDescent="0.25">
      <c r="F4283" s="36"/>
      <c r="G4283" s="39" t="str">
        <f t="shared" si="264"/>
        <v/>
      </c>
      <c r="I4283" s="36"/>
      <c r="J4283" s="39" t="str">
        <f t="shared" si="265"/>
        <v/>
      </c>
      <c r="L4283" s="36"/>
      <c r="M4283" s="39" t="str">
        <f t="shared" si="266"/>
        <v/>
      </c>
      <c r="O4283" s="36"/>
      <c r="P4283" s="39" t="str">
        <f t="shared" si="267"/>
        <v/>
      </c>
    </row>
    <row r="4284" spans="6:16" x14ac:dyDescent="0.25">
      <c r="F4284" s="36"/>
      <c r="G4284" s="39" t="str">
        <f t="shared" si="264"/>
        <v/>
      </c>
      <c r="I4284" s="36"/>
      <c r="J4284" s="39" t="str">
        <f t="shared" si="265"/>
        <v/>
      </c>
      <c r="L4284" s="36"/>
      <c r="M4284" s="39" t="str">
        <f t="shared" si="266"/>
        <v/>
      </c>
      <c r="O4284" s="36"/>
      <c r="P4284" s="39" t="str">
        <f t="shared" si="267"/>
        <v/>
      </c>
    </row>
    <row r="4285" spans="6:16" x14ac:dyDescent="0.25">
      <c r="F4285" s="36"/>
      <c r="G4285" s="39" t="str">
        <f t="shared" si="264"/>
        <v/>
      </c>
      <c r="I4285" s="36"/>
      <c r="J4285" s="39" t="str">
        <f t="shared" si="265"/>
        <v/>
      </c>
      <c r="L4285" s="36"/>
      <c r="M4285" s="39" t="str">
        <f t="shared" si="266"/>
        <v/>
      </c>
      <c r="O4285" s="36"/>
      <c r="P4285" s="39" t="str">
        <f t="shared" si="267"/>
        <v/>
      </c>
    </row>
    <row r="4286" spans="6:16" x14ac:dyDescent="0.25">
      <c r="F4286" s="36"/>
      <c r="G4286" s="39" t="str">
        <f t="shared" si="264"/>
        <v/>
      </c>
      <c r="I4286" s="36"/>
      <c r="J4286" s="39" t="str">
        <f t="shared" si="265"/>
        <v/>
      </c>
      <c r="L4286" s="36"/>
      <c r="M4286" s="39" t="str">
        <f t="shared" si="266"/>
        <v/>
      </c>
      <c r="O4286" s="36"/>
      <c r="P4286" s="39" t="str">
        <f t="shared" si="267"/>
        <v/>
      </c>
    </row>
    <row r="4287" spans="6:16" x14ac:dyDescent="0.25">
      <c r="F4287" s="36"/>
      <c r="G4287" s="39" t="str">
        <f t="shared" si="264"/>
        <v/>
      </c>
      <c r="I4287" s="36"/>
      <c r="J4287" s="39" t="str">
        <f t="shared" si="265"/>
        <v/>
      </c>
      <c r="L4287" s="36"/>
      <c r="M4287" s="39" t="str">
        <f t="shared" si="266"/>
        <v/>
      </c>
      <c r="O4287" s="36"/>
      <c r="P4287" s="39" t="str">
        <f t="shared" si="267"/>
        <v/>
      </c>
    </row>
    <row r="4288" spans="6:16" x14ac:dyDescent="0.25">
      <c r="F4288" s="36"/>
      <c r="G4288" s="39" t="str">
        <f t="shared" si="264"/>
        <v/>
      </c>
      <c r="I4288" s="36"/>
      <c r="J4288" s="39" t="str">
        <f t="shared" si="265"/>
        <v/>
      </c>
      <c r="L4288" s="36"/>
      <c r="M4288" s="39" t="str">
        <f t="shared" si="266"/>
        <v/>
      </c>
      <c r="O4288" s="36"/>
      <c r="P4288" s="39" t="str">
        <f t="shared" si="267"/>
        <v/>
      </c>
    </row>
    <row r="4289" spans="6:16" x14ac:dyDescent="0.25">
      <c r="F4289" s="36"/>
      <c r="G4289" s="39" t="str">
        <f t="shared" si="264"/>
        <v/>
      </c>
      <c r="I4289" s="36"/>
      <c r="J4289" s="39" t="str">
        <f t="shared" si="265"/>
        <v/>
      </c>
      <c r="L4289" s="36"/>
      <c r="M4289" s="39" t="str">
        <f t="shared" si="266"/>
        <v/>
      </c>
      <c r="O4289" s="36"/>
      <c r="P4289" s="39" t="str">
        <f t="shared" si="267"/>
        <v/>
      </c>
    </row>
    <row r="4290" spans="6:16" x14ac:dyDescent="0.25">
      <c r="F4290" s="36"/>
      <c r="G4290" s="39" t="str">
        <f t="shared" si="264"/>
        <v/>
      </c>
      <c r="I4290" s="36"/>
      <c r="J4290" s="39" t="str">
        <f t="shared" si="265"/>
        <v/>
      </c>
      <c r="L4290" s="36"/>
      <c r="M4290" s="39" t="str">
        <f t="shared" si="266"/>
        <v/>
      </c>
      <c r="O4290" s="36"/>
      <c r="P4290" s="39" t="str">
        <f t="shared" si="267"/>
        <v/>
      </c>
    </row>
    <row r="4291" spans="6:16" x14ac:dyDescent="0.25">
      <c r="F4291" s="36"/>
      <c r="G4291" s="39" t="str">
        <f t="shared" si="264"/>
        <v/>
      </c>
      <c r="I4291" s="36"/>
      <c r="J4291" s="39" t="str">
        <f t="shared" si="265"/>
        <v/>
      </c>
      <c r="L4291" s="36"/>
      <c r="M4291" s="39" t="str">
        <f t="shared" si="266"/>
        <v/>
      </c>
      <c r="O4291" s="36"/>
      <c r="P4291" s="39" t="str">
        <f t="shared" si="267"/>
        <v/>
      </c>
    </row>
    <row r="4292" spans="6:16" x14ac:dyDescent="0.25">
      <c r="F4292" s="36"/>
      <c r="G4292" s="39" t="str">
        <f t="shared" si="264"/>
        <v/>
      </c>
      <c r="I4292" s="36"/>
      <c r="J4292" s="39" t="str">
        <f t="shared" si="265"/>
        <v/>
      </c>
      <c r="L4292" s="36"/>
      <c r="M4292" s="39" t="str">
        <f t="shared" si="266"/>
        <v/>
      </c>
      <c r="O4292" s="36"/>
      <c r="P4292" s="39" t="str">
        <f t="shared" si="267"/>
        <v/>
      </c>
    </row>
    <row r="4293" spans="6:16" x14ac:dyDescent="0.25">
      <c r="F4293" s="36"/>
      <c r="G4293" s="39" t="str">
        <f t="shared" si="264"/>
        <v/>
      </c>
      <c r="I4293" s="36"/>
      <c r="J4293" s="39" t="str">
        <f t="shared" si="265"/>
        <v/>
      </c>
      <c r="L4293" s="36"/>
      <c r="M4293" s="39" t="str">
        <f t="shared" si="266"/>
        <v/>
      </c>
      <c r="O4293" s="36"/>
      <c r="P4293" s="39" t="str">
        <f t="shared" si="267"/>
        <v/>
      </c>
    </row>
    <row r="4294" spans="6:16" x14ac:dyDescent="0.25">
      <c r="F4294" s="36"/>
      <c r="G4294" s="39" t="str">
        <f t="shared" si="264"/>
        <v/>
      </c>
      <c r="I4294" s="36"/>
      <c r="J4294" s="39" t="str">
        <f t="shared" si="265"/>
        <v/>
      </c>
      <c r="L4294" s="36"/>
      <c r="M4294" s="39" t="str">
        <f t="shared" si="266"/>
        <v/>
      </c>
      <c r="O4294" s="36"/>
      <c r="P4294" s="39" t="str">
        <f t="shared" si="267"/>
        <v/>
      </c>
    </row>
    <row r="4295" spans="6:16" x14ac:dyDescent="0.25">
      <c r="F4295" s="36"/>
      <c r="G4295" s="39" t="str">
        <f t="shared" si="264"/>
        <v/>
      </c>
      <c r="I4295" s="36"/>
      <c r="J4295" s="39" t="str">
        <f t="shared" si="265"/>
        <v/>
      </c>
      <c r="L4295" s="36"/>
      <c r="M4295" s="39" t="str">
        <f t="shared" si="266"/>
        <v/>
      </c>
      <c r="O4295" s="36"/>
      <c r="P4295" s="39" t="str">
        <f t="shared" si="267"/>
        <v/>
      </c>
    </row>
    <row r="4296" spans="6:16" x14ac:dyDescent="0.25">
      <c r="F4296" s="36"/>
      <c r="G4296" s="39" t="str">
        <f t="shared" si="264"/>
        <v/>
      </c>
      <c r="I4296" s="36"/>
      <c r="J4296" s="39" t="str">
        <f t="shared" si="265"/>
        <v/>
      </c>
      <c r="L4296" s="36"/>
      <c r="M4296" s="39" t="str">
        <f t="shared" si="266"/>
        <v/>
      </c>
      <c r="O4296" s="36"/>
      <c r="P4296" s="39" t="str">
        <f t="shared" si="267"/>
        <v/>
      </c>
    </row>
    <row r="4297" spans="6:16" x14ac:dyDescent="0.25">
      <c r="F4297" s="36"/>
      <c r="G4297" s="39" t="str">
        <f t="shared" si="264"/>
        <v/>
      </c>
      <c r="I4297" s="36"/>
      <c r="J4297" s="39" t="str">
        <f t="shared" si="265"/>
        <v/>
      </c>
      <c r="L4297" s="36"/>
      <c r="M4297" s="39" t="str">
        <f t="shared" si="266"/>
        <v/>
      </c>
      <c r="O4297" s="36"/>
      <c r="P4297" s="39" t="str">
        <f t="shared" si="267"/>
        <v/>
      </c>
    </row>
    <row r="4298" spans="6:16" x14ac:dyDescent="0.25">
      <c r="F4298" s="36"/>
      <c r="G4298" s="39" t="str">
        <f t="shared" si="264"/>
        <v/>
      </c>
      <c r="I4298" s="36"/>
      <c r="J4298" s="39" t="str">
        <f t="shared" si="265"/>
        <v/>
      </c>
      <c r="L4298" s="36"/>
      <c r="M4298" s="39" t="str">
        <f t="shared" si="266"/>
        <v/>
      </c>
      <c r="O4298" s="36"/>
      <c r="P4298" s="39" t="str">
        <f t="shared" si="267"/>
        <v/>
      </c>
    </row>
    <row r="4299" spans="6:16" x14ac:dyDescent="0.25">
      <c r="F4299" s="36"/>
      <c r="G4299" s="39" t="str">
        <f t="shared" si="264"/>
        <v/>
      </c>
      <c r="I4299" s="36"/>
      <c r="J4299" s="39" t="str">
        <f t="shared" si="265"/>
        <v/>
      </c>
      <c r="L4299" s="36"/>
      <c r="M4299" s="39" t="str">
        <f t="shared" si="266"/>
        <v/>
      </c>
      <c r="O4299" s="36"/>
      <c r="P4299" s="39" t="str">
        <f t="shared" si="267"/>
        <v/>
      </c>
    </row>
    <row r="4300" spans="6:16" x14ac:dyDescent="0.25">
      <c r="F4300" s="36"/>
      <c r="G4300" s="39" t="str">
        <f t="shared" si="264"/>
        <v/>
      </c>
      <c r="I4300" s="36"/>
      <c r="J4300" s="39" t="str">
        <f t="shared" si="265"/>
        <v/>
      </c>
      <c r="L4300" s="36"/>
      <c r="M4300" s="39" t="str">
        <f t="shared" si="266"/>
        <v/>
      </c>
      <c r="O4300" s="36"/>
      <c r="P4300" s="39" t="str">
        <f t="shared" si="267"/>
        <v/>
      </c>
    </row>
    <row r="4301" spans="6:16" x14ac:dyDescent="0.25">
      <c r="F4301" s="36"/>
      <c r="G4301" s="39" t="str">
        <f t="shared" si="264"/>
        <v/>
      </c>
      <c r="I4301" s="36"/>
      <c r="J4301" s="39" t="str">
        <f t="shared" si="265"/>
        <v/>
      </c>
      <c r="L4301" s="36"/>
      <c r="M4301" s="39" t="str">
        <f t="shared" si="266"/>
        <v/>
      </c>
      <c r="O4301" s="36"/>
      <c r="P4301" s="39" t="str">
        <f t="shared" si="267"/>
        <v/>
      </c>
    </row>
    <row r="4302" spans="6:16" x14ac:dyDescent="0.25">
      <c r="F4302" s="36"/>
      <c r="G4302" s="39" t="str">
        <f t="shared" si="264"/>
        <v/>
      </c>
      <c r="I4302" s="36"/>
      <c r="J4302" s="39" t="str">
        <f t="shared" si="265"/>
        <v/>
      </c>
      <c r="L4302" s="36"/>
      <c r="M4302" s="39" t="str">
        <f t="shared" si="266"/>
        <v/>
      </c>
      <c r="O4302" s="36"/>
      <c r="P4302" s="39" t="str">
        <f t="shared" si="267"/>
        <v/>
      </c>
    </row>
    <row r="4303" spans="6:16" x14ac:dyDescent="0.25">
      <c r="F4303" s="36"/>
      <c r="G4303" s="39" t="str">
        <f t="shared" ref="G4303:G4366" si="268">IF(F4303="","",F4303*0.04)</f>
        <v/>
      </c>
      <c r="I4303" s="36"/>
      <c r="J4303" s="39" t="str">
        <f t="shared" ref="J4303:J4366" si="269">IF(I4303="","",I4303*0.04)</f>
        <v/>
      </c>
      <c r="L4303" s="36"/>
      <c r="M4303" s="39" t="str">
        <f t="shared" ref="M4303:M4366" si="270">IF(L4303="","",L4303*0.04)</f>
        <v/>
      </c>
      <c r="O4303" s="36"/>
      <c r="P4303" s="39" t="str">
        <f t="shared" ref="P4303:P4366" si="271">IF(O4303="","",O4303*0.04)</f>
        <v/>
      </c>
    </row>
    <row r="4304" spans="6:16" x14ac:dyDescent="0.25">
      <c r="F4304" s="36"/>
      <c r="G4304" s="39" t="str">
        <f t="shared" si="268"/>
        <v/>
      </c>
      <c r="I4304" s="36"/>
      <c r="J4304" s="39" t="str">
        <f t="shared" si="269"/>
        <v/>
      </c>
      <c r="L4304" s="36"/>
      <c r="M4304" s="39" t="str">
        <f t="shared" si="270"/>
        <v/>
      </c>
      <c r="O4304" s="36"/>
      <c r="P4304" s="39" t="str">
        <f t="shared" si="271"/>
        <v/>
      </c>
    </row>
    <row r="4305" spans="6:16" x14ac:dyDescent="0.25">
      <c r="F4305" s="36"/>
      <c r="G4305" s="39" t="str">
        <f t="shared" si="268"/>
        <v/>
      </c>
      <c r="I4305" s="36"/>
      <c r="J4305" s="39" t="str">
        <f t="shared" si="269"/>
        <v/>
      </c>
      <c r="L4305" s="36"/>
      <c r="M4305" s="39" t="str">
        <f t="shared" si="270"/>
        <v/>
      </c>
      <c r="O4305" s="36"/>
      <c r="P4305" s="39" t="str">
        <f t="shared" si="271"/>
        <v/>
      </c>
    </row>
    <row r="4306" spans="6:16" x14ac:dyDescent="0.25">
      <c r="F4306" s="36"/>
      <c r="G4306" s="39" t="str">
        <f t="shared" si="268"/>
        <v/>
      </c>
      <c r="I4306" s="36"/>
      <c r="J4306" s="39" t="str">
        <f t="shared" si="269"/>
        <v/>
      </c>
      <c r="L4306" s="36"/>
      <c r="M4306" s="39" t="str">
        <f t="shared" si="270"/>
        <v/>
      </c>
      <c r="O4306" s="36"/>
      <c r="P4306" s="39" t="str">
        <f t="shared" si="271"/>
        <v/>
      </c>
    </row>
    <row r="4307" spans="6:16" x14ac:dyDescent="0.25">
      <c r="F4307" s="36"/>
      <c r="G4307" s="39" t="str">
        <f t="shared" si="268"/>
        <v/>
      </c>
      <c r="I4307" s="36"/>
      <c r="J4307" s="39" t="str">
        <f t="shared" si="269"/>
        <v/>
      </c>
      <c r="L4307" s="36"/>
      <c r="M4307" s="39" t="str">
        <f t="shared" si="270"/>
        <v/>
      </c>
      <c r="O4307" s="36"/>
      <c r="P4307" s="39" t="str">
        <f t="shared" si="271"/>
        <v/>
      </c>
    </row>
    <row r="4308" spans="6:16" x14ac:dyDescent="0.25">
      <c r="F4308" s="36"/>
      <c r="G4308" s="39" t="str">
        <f t="shared" si="268"/>
        <v/>
      </c>
      <c r="I4308" s="36"/>
      <c r="J4308" s="39" t="str">
        <f t="shared" si="269"/>
        <v/>
      </c>
      <c r="L4308" s="36"/>
      <c r="M4308" s="39" t="str">
        <f t="shared" si="270"/>
        <v/>
      </c>
      <c r="O4308" s="36"/>
      <c r="P4308" s="39" t="str">
        <f t="shared" si="271"/>
        <v/>
      </c>
    </row>
    <row r="4309" spans="6:16" x14ac:dyDescent="0.25">
      <c r="F4309" s="36"/>
      <c r="G4309" s="39" t="str">
        <f t="shared" si="268"/>
        <v/>
      </c>
      <c r="I4309" s="36"/>
      <c r="J4309" s="39" t="str">
        <f t="shared" si="269"/>
        <v/>
      </c>
      <c r="L4309" s="36"/>
      <c r="M4309" s="39" t="str">
        <f t="shared" si="270"/>
        <v/>
      </c>
      <c r="O4309" s="36"/>
      <c r="P4309" s="39" t="str">
        <f t="shared" si="271"/>
        <v/>
      </c>
    </row>
    <row r="4310" spans="6:16" x14ac:dyDescent="0.25">
      <c r="F4310" s="36"/>
      <c r="G4310" s="39" t="str">
        <f t="shared" si="268"/>
        <v/>
      </c>
      <c r="I4310" s="36"/>
      <c r="J4310" s="39" t="str">
        <f t="shared" si="269"/>
        <v/>
      </c>
      <c r="L4310" s="36"/>
      <c r="M4310" s="39" t="str">
        <f t="shared" si="270"/>
        <v/>
      </c>
      <c r="O4310" s="36"/>
      <c r="P4310" s="39" t="str">
        <f t="shared" si="271"/>
        <v/>
      </c>
    </row>
    <row r="4311" spans="6:16" x14ac:dyDescent="0.25">
      <c r="F4311" s="36"/>
      <c r="G4311" s="39" t="str">
        <f t="shared" si="268"/>
        <v/>
      </c>
      <c r="I4311" s="36"/>
      <c r="J4311" s="39" t="str">
        <f t="shared" si="269"/>
        <v/>
      </c>
      <c r="L4311" s="36"/>
      <c r="M4311" s="39" t="str">
        <f t="shared" si="270"/>
        <v/>
      </c>
      <c r="O4311" s="36"/>
      <c r="P4311" s="39" t="str">
        <f t="shared" si="271"/>
        <v/>
      </c>
    </row>
    <row r="4312" spans="6:16" x14ac:dyDescent="0.25">
      <c r="F4312" s="36"/>
      <c r="G4312" s="39" t="str">
        <f t="shared" si="268"/>
        <v/>
      </c>
      <c r="I4312" s="36"/>
      <c r="J4312" s="39" t="str">
        <f t="shared" si="269"/>
        <v/>
      </c>
      <c r="L4312" s="36"/>
      <c r="M4312" s="39" t="str">
        <f t="shared" si="270"/>
        <v/>
      </c>
      <c r="O4312" s="36"/>
      <c r="P4312" s="39" t="str">
        <f t="shared" si="271"/>
        <v/>
      </c>
    </row>
    <row r="4313" spans="6:16" x14ac:dyDescent="0.25">
      <c r="F4313" s="36"/>
      <c r="G4313" s="39" t="str">
        <f t="shared" si="268"/>
        <v/>
      </c>
      <c r="I4313" s="36"/>
      <c r="J4313" s="39" t="str">
        <f t="shared" si="269"/>
        <v/>
      </c>
      <c r="L4313" s="36"/>
      <c r="M4313" s="39" t="str">
        <f t="shared" si="270"/>
        <v/>
      </c>
      <c r="O4313" s="36"/>
      <c r="P4313" s="39" t="str">
        <f t="shared" si="271"/>
        <v/>
      </c>
    </row>
    <row r="4314" spans="6:16" x14ac:dyDescent="0.25">
      <c r="F4314" s="36"/>
      <c r="G4314" s="39" t="str">
        <f t="shared" si="268"/>
        <v/>
      </c>
      <c r="I4314" s="36"/>
      <c r="J4314" s="39" t="str">
        <f t="shared" si="269"/>
        <v/>
      </c>
      <c r="L4314" s="36"/>
      <c r="M4314" s="39" t="str">
        <f t="shared" si="270"/>
        <v/>
      </c>
      <c r="O4314" s="36"/>
      <c r="P4314" s="39" t="str">
        <f t="shared" si="271"/>
        <v/>
      </c>
    </row>
    <row r="4315" spans="6:16" x14ac:dyDescent="0.25">
      <c r="F4315" s="36"/>
      <c r="G4315" s="39" t="str">
        <f t="shared" si="268"/>
        <v/>
      </c>
      <c r="I4315" s="36"/>
      <c r="J4315" s="39" t="str">
        <f t="shared" si="269"/>
        <v/>
      </c>
      <c r="L4315" s="36"/>
      <c r="M4315" s="39" t="str">
        <f t="shared" si="270"/>
        <v/>
      </c>
      <c r="O4315" s="36"/>
      <c r="P4315" s="39" t="str">
        <f t="shared" si="271"/>
        <v/>
      </c>
    </row>
    <row r="4316" spans="6:16" x14ac:dyDescent="0.25">
      <c r="F4316" s="36"/>
      <c r="G4316" s="39" t="str">
        <f t="shared" si="268"/>
        <v/>
      </c>
      <c r="I4316" s="36"/>
      <c r="J4316" s="39" t="str">
        <f t="shared" si="269"/>
        <v/>
      </c>
      <c r="L4316" s="36"/>
      <c r="M4316" s="39" t="str">
        <f t="shared" si="270"/>
        <v/>
      </c>
      <c r="O4316" s="36"/>
      <c r="P4316" s="39" t="str">
        <f t="shared" si="271"/>
        <v/>
      </c>
    </row>
    <row r="4317" spans="6:16" x14ac:dyDescent="0.25">
      <c r="F4317" s="36"/>
      <c r="G4317" s="39" t="str">
        <f t="shared" si="268"/>
        <v/>
      </c>
      <c r="I4317" s="36"/>
      <c r="J4317" s="39" t="str">
        <f t="shared" si="269"/>
        <v/>
      </c>
      <c r="L4317" s="36"/>
      <c r="M4317" s="39" t="str">
        <f t="shared" si="270"/>
        <v/>
      </c>
      <c r="O4317" s="36"/>
      <c r="P4317" s="39" t="str">
        <f t="shared" si="271"/>
        <v/>
      </c>
    </row>
    <row r="4318" spans="6:16" x14ac:dyDescent="0.25">
      <c r="F4318" s="36"/>
      <c r="G4318" s="39" t="str">
        <f t="shared" si="268"/>
        <v/>
      </c>
      <c r="I4318" s="36"/>
      <c r="J4318" s="39" t="str">
        <f t="shared" si="269"/>
        <v/>
      </c>
      <c r="L4318" s="36"/>
      <c r="M4318" s="39" t="str">
        <f t="shared" si="270"/>
        <v/>
      </c>
      <c r="O4318" s="36"/>
      <c r="P4318" s="39" t="str">
        <f t="shared" si="271"/>
        <v/>
      </c>
    </row>
    <row r="4319" spans="6:16" x14ac:dyDescent="0.25">
      <c r="F4319" s="36"/>
      <c r="G4319" s="39" t="str">
        <f t="shared" si="268"/>
        <v/>
      </c>
      <c r="I4319" s="36"/>
      <c r="J4319" s="39" t="str">
        <f t="shared" si="269"/>
        <v/>
      </c>
      <c r="L4319" s="36"/>
      <c r="M4319" s="39" t="str">
        <f t="shared" si="270"/>
        <v/>
      </c>
      <c r="O4319" s="36"/>
      <c r="P4319" s="39" t="str">
        <f t="shared" si="271"/>
        <v/>
      </c>
    </row>
    <row r="4320" spans="6:16" x14ac:dyDescent="0.25">
      <c r="F4320" s="36"/>
      <c r="G4320" s="39" t="str">
        <f t="shared" si="268"/>
        <v/>
      </c>
      <c r="I4320" s="36"/>
      <c r="J4320" s="39" t="str">
        <f t="shared" si="269"/>
        <v/>
      </c>
      <c r="L4320" s="36"/>
      <c r="M4320" s="39" t="str">
        <f t="shared" si="270"/>
        <v/>
      </c>
      <c r="O4320" s="36"/>
      <c r="P4320" s="39" t="str">
        <f t="shared" si="271"/>
        <v/>
      </c>
    </row>
    <row r="4321" spans="6:16" x14ac:dyDescent="0.25">
      <c r="F4321" s="36"/>
      <c r="G4321" s="39" t="str">
        <f t="shared" si="268"/>
        <v/>
      </c>
      <c r="I4321" s="36"/>
      <c r="J4321" s="39" t="str">
        <f t="shared" si="269"/>
        <v/>
      </c>
      <c r="L4321" s="36"/>
      <c r="M4321" s="39" t="str">
        <f t="shared" si="270"/>
        <v/>
      </c>
      <c r="O4321" s="36"/>
      <c r="P4321" s="39" t="str">
        <f t="shared" si="271"/>
        <v/>
      </c>
    </row>
    <row r="4322" spans="6:16" x14ac:dyDescent="0.25">
      <c r="F4322" s="36"/>
      <c r="G4322" s="39" t="str">
        <f t="shared" si="268"/>
        <v/>
      </c>
      <c r="I4322" s="36"/>
      <c r="J4322" s="39" t="str">
        <f t="shared" si="269"/>
        <v/>
      </c>
      <c r="L4322" s="36"/>
      <c r="M4322" s="39" t="str">
        <f t="shared" si="270"/>
        <v/>
      </c>
      <c r="O4322" s="36"/>
      <c r="P4322" s="39" t="str">
        <f t="shared" si="271"/>
        <v/>
      </c>
    </row>
    <row r="4323" spans="6:16" x14ac:dyDescent="0.25">
      <c r="F4323" s="36"/>
      <c r="G4323" s="39" t="str">
        <f t="shared" si="268"/>
        <v/>
      </c>
      <c r="I4323" s="36"/>
      <c r="J4323" s="39" t="str">
        <f t="shared" si="269"/>
        <v/>
      </c>
      <c r="L4323" s="36"/>
      <c r="M4323" s="39" t="str">
        <f t="shared" si="270"/>
        <v/>
      </c>
      <c r="O4323" s="36"/>
      <c r="P4323" s="39" t="str">
        <f t="shared" si="271"/>
        <v/>
      </c>
    </row>
    <row r="4324" spans="6:16" x14ac:dyDescent="0.25">
      <c r="F4324" s="36"/>
      <c r="G4324" s="39" t="str">
        <f t="shared" si="268"/>
        <v/>
      </c>
      <c r="I4324" s="36"/>
      <c r="J4324" s="39" t="str">
        <f t="shared" si="269"/>
        <v/>
      </c>
      <c r="L4324" s="36"/>
      <c r="M4324" s="39" t="str">
        <f t="shared" si="270"/>
        <v/>
      </c>
      <c r="O4324" s="36"/>
      <c r="P4324" s="39" t="str">
        <f t="shared" si="271"/>
        <v/>
      </c>
    </row>
    <row r="4325" spans="6:16" x14ac:dyDescent="0.25">
      <c r="F4325" s="36"/>
      <c r="G4325" s="39" t="str">
        <f t="shared" si="268"/>
        <v/>
      </c>
      <c r="I4325" s="36"/>
      <c r="J4325" s="39" t="str">
        <f t="shared" si="269"/>
        <v/>
      </c>
      <c r="L4325" s="36"/>
      <c r="M4325" s="39" t="str">
        <f t="shared" si="270"/>
        <v/>
      </c>
      <c r="O4325" s="36"/>
      <c r="P4325" s="39" t="str">
        <f t="shared" si="271"/>
        <v/>
      </c>
    </row>
    <row r="4326" spans="6:16" x14ac:dyDescent="0.25">
      <c r="F4326" s="36"/>
      <c r="G4326" s="39" t="str">
        <f t="shared" si="268"/>
        <v/>
      </c>
      <c r="I4326" s="36"/>
      <c r="J4326" s="39" t="str">
        <f t="shared" si="269"/>
        <v/>
      </c>
      <c r="L4326" s="36"/>
      <c r="M4326" s="39" t="str">
        <f t="shared" si="270"/>
        <v/>
      </c>
      <c r="O4326" s="36"/>
      <c r="P4326" s="39" t="str">
        <f t="shared" si="271"/>
        <v/>
      </c>
    </row>
    <row r="4327" spans="6:16" x14ac:dyDescent="0.25">
      <c r="F4327" s="36"/>
      <c r="G4327" s="39" t="str">
        <f t="shared" si="268"/>
        <v/>
      </c>
      <c r="I4327" s="36"/>
      <c r="J4327" s="39" t="str">
        <f t="shared" si="269"/>
        <v/>
      </c>
      <c r="L4327" s="36"/>
      <c r="M4327" s="39" t="str">
        <f t="shared" si="270"/>
        <v/>
      </c>
      <c r="O4327" s="36"/>
      <c r="P4327" s="39" t="str">
        <f t="shared" si="271"/>
        <v/>
      </c>
    </row>
    <row r="4328" spans="6:16" x14ac:dyDescent="0.25">
      <c r="F4328" s="36"/>
      <c r="G4328" s="39" t="str">
        <f t="shared" si="268"/>
        <v/>
      </c>
      <c r="I4328" s="36"/>
      <c r="J4328" s="39" t="str">
        <f t="shared" si="269"/>
        <v/>
      </c>
      <c r="L4328" s="36"/>
      <c r="M4328" s="39" t="str">
        <f t="shared" si="270"/>
        <v/>
      </c>
      <c r="O4328" s="36"/>
      <c r="P4328" s="39" t="str">
        <f t="shared" si="271"/>
        <v/>
      </c>
    </row>
    <row r="4329" spans="6:16" x14ac:dyDescent="0.25">
      <c r="F4329" s="36"/>
      <c r="G4329" s="39" t="str">
        <f t="shared" si="268"/>
        <v/>
      </c>
      <c r="I4329" s="36"/>
      <c r="J4329" s="39" t="str">
        <f t="shared" si="269"/>
        <v/>
      </c>
      <c r="L4329" s="36"/>
      <c r="M4329" s="39" t="str">
        <f t="shared" si="270"/>
        <v/>
      </c>
      <c r="O4329" s="36"/>
      <c r="P4329" s="39" t="str">
        <f t="shared" si="271"/>
        <v/>
      </c>
    </row>
    <row r="4330" spans="6:16" x14ac:dyDescent="0.25">
      <c r="F4330" s="36"/>
      <c r="G4330" s="39" t="str">
        <f t="shared" si="268"/>
        <v/>
      </c>
      <c r="I4330" s="36"/>
      <c r="J4330" s="39" t="str">
        <f t="shared" si="269"/>
        <v/>
      </c>
      <c r="L4330" s="36"/>
      <c r="M4330" s="39" t="str">
        <f t="shared" si="270"/>
        <v/>
      </c>
      <c r="O4330" s="36"/>
      <c r="P4330" s="39" t="str">
        <f t="shared" si="271"/>
        <v/>
      </c>
    </row>
    <row r="4331" spans="6:16" x14ac:dyDescent="0.25">
      <c r="F4331" s="36"/>
      <c r="G4331" s="39" t="str">
        <f t="shared" si="268"/>
        <v/>
      </c>
      <c r="I4331" s="36"/>
      <c r="J4331" s="39" t="str">
        <f t="shared" si="269"/>
        <v/>
      </c>
      <c r="L4331" s="36"/>
      <c r="M4331" s="39" t="str">
        <f t="shared" si="270"/>
        <v/>
      </c>
      <c r="O4331" s="36"/>
      <c r="P4331" s="39" t="str">
        <f t="shared" si="271"/>
        <v/>
      </c>
    </row>
    <row r="4332" spans="6:16" x14ac:dyDescent="0.25">
      <c r="F4332" s="36"/>
      <c r="G4332" s="39" t="str">
        <f t="shared" si="268"/>
        <v/>
      </c>
      <c r="I4332" s="36"/>
      <c r="J4332" s="39" t="str">
        <f t="shared" si="269"/>
        <v/>
      </c>
      <c r="L4332" s="36"/>
      <c r="M4332" s="39" t="str">
        <f t="shared" si="270"/>
        <v/>
      </c>
      <c r="O4332" s="36"/>
      <c r="P4332" s="39" t="str">
        <f t="shared" si="271"/>
        <v/>
      </c>
    </row>
    <row r="4333" spans="6:16" x14ac:dyDescent="0.25">
      <c r="F4333" s="36"/>
      <c r="G4333" s="39" t="str">
        <f t="shared" si="268"/>
        <v/>
      </c>
      <c r="I4333" s="36"/>
      <c r="J4333" s="39" t="str">
        <f t="shared" si="269"/>
        <v/>
      </c>
      <c r="L4333" s="36"/>
      <c r="M4333" s="39" t="str">
        <f t="shared" si="270"/>
        <v/>
      </c>
      <c r="O4333" s="36"/>
      <c r="P4333" s="39" t="str">
        <f t="shared" si="271"/>
        <v/>
      </c>
    </row>
    <row r="4334" spans="6:16" x14ac:dyDescent="0.25">
      <c r="F4334" s="36"/>
      <c r="G4334" s="39" t="str">
        <f t="shared" si="268"/>
        <v/>
      </c>
      <c r="I4334" s="36"/>
      <c r="J4334" s="39" t="str">
        <f t="shared" si="269"/>
        <v/>
      </c>
      <c r="L4334" s="36"/>
      <c r="M4334" s="39" t="str">
        <f t="shared" si="270"/>
        <v/>
      </c>
      <c r="O4334" s="36"/>
      <c r="P4334" s="39" t="str">
        <f t="shared" si="271"/>
        <v/>
      </c>
    </row>
    <row r="4335" spans="6:16" x14ac:dyDescent="0.25">
      <c r="F4335" s="36"/>
      <c r="G4335" s="39" t="str">
        <f t="shared" si="268"/>
        <v/>
      </c>
      <c r="I4335" s="36"/>
      <c r="J4335" s="39" t="str">
        <f t="shared" si="269"/>
        <v/>
      </c>
      <c r="L4335" s="36"/>
      <c r="M4335" s="39" t="str">
        <f t="shared" si="270"/>
        <v/>
      </c>
      <c r="O4335" s="36"/>
      <c r="P4335" s="39" t="str">
        <f t="shared" si="271"/>
        <v/>
      </c>
    </row>
    <row r="4336" spans="6:16" x14ac:dyDescent="0.25">
      <c r="F4336" s="36"/>
      <c r="G4336" s="39" t="str">
        <f t="shared" si="268"/>
        <v/>
      </c>
      <c r="I4336" s="36"/>
      <c r="J4336" s="39" t="str">
        <f t="shared" si="269"/>
        <v/>
      </c>
      <c r="L4336" s="36"/>
      <c r="M4336" s="39" t="str">
        <f t="shared" si="270"/>
        <v/>
      </c>
      <c r="O4336" s="36"/>
      <c r="P4336" s="39" t="str">
        <f t="shared" si="271"/>
        <v/>
      </c>
    </row>
    <row r="4337" spans="6:16" x14ac:dyDescent="0.25">
      <c r="F4337" s="36"/>
      <c r="G4337" s="39" t="str">
        <f t="shared" si="268"/>
        <v/>
      </c>
      <c r="I4337" s="36"/>
      <c r="J4337" s="39" t="str">
        <f t="shared" si="269"/>
        <v/>
      </c>
      <c r="L4337" s="36"/>
      <c r="M4337" s="39" t="str">
        <f t="shared" si="270"/>
        <v/>
      </c>
      <c r="O4337" s="36"/>
      <c r="P4337" s="39" t="str">
        <f t="shared" si="271"/>
        <v/>
      </c>
    </row>
    <row r="4338" spans="6:16" x14ac:dyDescent="0.25">
      <c r="F4338" s="36"/>
      <c r="G4338" s="39" t="str">
        <f t="shared" si="268"/>
        <v/>
      </c>
      <c r="I4338" s="36"/>
      <c r="J4338" s="39" t="str">
        <f t="shared" si="269"/>
        <v/>
      </c>
      <c r="L4338" s="36"/>
      <c r="M4338" s="39" t="str">
        <f t="shared" si="270"/>
        <v/>
      </c>
      <c r="O4338" s="36"/>
      <c r="P4338" s="39" t="str">
        <f t="shared" si="271"/>
        <v/>
      </c>
    </row>
    <row r="4339" spans="6:16" x14ac:dyDescent="0.25">
      <c r="F4339" s="36"/>
      <c r="G4339" s="39" t="str">
        <f t="shared" si="268"/>
        <v/>
      </c>
      <c r="I4339" s="36"/>
      <c r="J4339" s="39" t="str">
        <f t="shared" si="269"/>
        <v/>
      </c>
      <c r="L4339" s="36"/>
      <c r="M4339" s="39" t="str">
        <f t="shared" si="270"/>
        <v/>
      </c>
      <c r="O4339" s="36"/>
      <c r="P4339" s="39" t="str">
        <f t="shared" si="271"/>
        <v/>
      </c>
    </row>
    <row r="4340" spans="6:16" x14ac:dyDescent="0.25">
      <c r="F4340" s="36"/>
      <c r="G4340" s="39" t="str">
        <f t="shared" si="268"/>
        <v/>
      </c>
      <c r="I4340" s="36"/>
      <c r="J4340" s="39" t="str">
        <f t="shared" si="269"/>
        <v/>
      </c>
      <c r="L4340" s="36"/>
      <c r="M4340" s="39" t="str">
        <f t="shared" si="270"/>
        <v/>
      </c>
      <c r="O4340" s="36"/>
      <c r="P4340" s="39" t="str">
        <f t="shared" si="271"/>
        <v/>
      </c>
    </row>
    <row r="4341" spans="6:16" x14ac:dyDescent="0.25">
      <c r="F4341" s="36"/>
      <c r="G4341" s="39" t="str">
        <f t="shared" si="268"/>
        <v/>
      </c>
      <c r="I4341" s="36"/>
      <c r="J4341" s="39" t="str">
        <f t="shared" si="269"/>
        <v/>
      </c>
      <c r="L4341" s="36"/>
      <c r="M4341" s="39" t="str">
        <f t="shared" si="270"/>
        <v/>
      </c>
      <c r="O4341" s="36"/>
      <c r="P4341" s="39" t="str">
        <f t="shared" si="271"/>
        <v/>
      </c>
    </row>
    <row r="4342" spans="6:16" x14ac:dyDescent="0.25">
      <c r="F4342" s="36"/>
      <c r="G4342" s="39" t="str">
        <f t="shared" si="268"/>
        <v/>
      </c>
      <c r="I4342" s="36"/>
      <c r="J4342" s="39" t="str">
        <f t="shared" si="269"/>
        <v/>
      </c>
      <c r="L4342" s="36"/>
      <c r="M4342" s="39" t="str">
        <f t="shared" si="270"/>
        <v/>
      </c>
      <c r="O4342" s="36"/>
      <c r="P4342" s="39" t="str">
        <f t="shared" si="271"/>
        <v/>
      </c>
    </row>
    <row r="4343" spans="6:16" x14ac:dyDescent="0.25">
      <c r="F4343" s="36"/>
      <c r="G4343" s="39" t="str">
        <f t="shared" si="268"/>
        <v/>
      </c>
      <c r="I4343" s="36"/>
      <c r="J4343" s="39" t="str">
        <f t="shared" si="269"/>
        <v/>
      </c>
      <c r="L4343" s="36"/>
      <c r="M4343" s="39" t="str">
        <f t="shared" si="270"/>
        <v/>
      </c>
      <c r="O4343" s="36"/>
      <c r="P4343" s="39" t="str">
        <f t="shared" si="271"/>
        <v/>
      </c>
    </row>
    <row r="4344" spans="6:16" x14ac:dyDescent="0.25">
      <c r="F4344" s="36"/>
      <c r="G4344" s="39" t="str">
        <f t="shared" si="268"/>
        <v/>
      </c>
      <c r="I4344" s="36"/>
      <c r="J4344" s="39" t="str">
        <f t="shared" si="269"/>
        <v/>
      </c>
      <c r="L4344" s="36"/>
      <c r="M4344" s="39" t="str">
        <f t="shared" si="270"/>
        <v/>
      </c>
      <c r="O4344" s="36"/>
      <c r="P4344" s="39" t="str">
        <f t="shared" si="271"/>
        <v/>
      </c>
    </row>
    <row r="4345" spans="6:16" x14ac:dyDescent="0.25">
      <c r="F4345" s="36"/>
      <c r="G4345" s="39" t="str">
        <f t="shared" si="268"/>
        <v/>
      </c>
      <c r="I4345" s="36"/>
      <c r="J4345" s="39" t="str">
        <f t="shared" si="269"/>
        <v/>
      </c>
      <c r="L4345" s="36"/>
      <c r="M4345" s="39" t="str">
        <f t="shared" si="270"/>
        <v/>
      </c>
      <c r="O4345" s="36"/>
      <c r="P4345" s="39" t="str">
        <f t="shared" si="271"/>
        <v/>
      </c>
    </row>
    <row r="4346" spans="6:16" x14ac:dyDescent="0.25">
      <c r="F4346" s="36"/>
      <c r="G4346" s="39" t="str">
        <f t="shared" si="268"/>
        <v/>
      </c>
      <c r="I4346" s="36"/>
      <c r="J4346" s="39" t="str">
        <f t="shared" si="269"/>
        <v/>
      </c>
      <c r="L4346" s="36"/>
      <c r="M4346" s="39" t="str">
        <f t="shared" si="270"/>
        <v/>
      </c>
      <c r="O4346" s="36"/>
      <c r="P4346" s="39" t="str">
        <f t="shared" si="271"/>
        <v/>
      </c>
    </row>
    <row r="4347" spans="6:16" x14ac:dyDescent="0.25">
      <c r="F4347" s="36"/>
      <c r="G4347" s="39" t="str">
        <f t="shared" si="268"/>
        <v/>
      </c>
      <c r="I4347" s="36"/>
      <c r="J4347" s="39" t="str">
        <f t="shared" si="269"/>
        <v/>
      </c>
      <c r="L4347" s="36"/>
      <c r="M4347" s="39" t="str">
        <f t="shared" si="270"/>
        <v/>
      </c>
      <c r="O4347" s="36"/>
      <c r="P4347" s="39" t="str">
        <f t="shared" si="271"/>
        <v/>
      </c>
    </row>
    <row r="4348" spans="6:16" x14ac:dyDescent="0.25">
      <c r="F4348" s="36"/>
      <c r="G4348" s="39" t="str">
        <f t="shared" si="268"/>
        <v/>
      </c>
      <c r="I4348" s="36"/>
      <c r="J4348" s="39" t="str">
        <f t="shared" si="269"/>
        <v/>
      </c>
      <c r="L4348" s="36"/>
      <c r="M4348" s="39" t="str">
        <f t="shared" si="270"/>
        <v/>
      </c>
      <c r="O4348" s="36"/>
      <c r="P4348" s="39" t="str">
        <f t="shared" si="271"/>
        <v/>
      </c>
    </row>
    <row r="4349" spans="6:16" x14ac:dyDescent="0.25">
      <c r="F4349" s="36"/>
      <c r="G4349" s="39" t="str">
        <f t="shared" si="268"/>
        <v/>
      </c>
      <c r="I4349" s="36"/>
      <c r="J4349" s="39" t="str">
        <f t="shared" si="269"/>
        <v/>
      </c>
      <c r="L4349" s="36"/>
      <c r="M4349" s="39" t="str">
        <f t="shared" si="270"/>
        <v/>
      </c>
      <c r="O4349" s="36"/>
      <c r="P4349" s="39" t="str">
        <f t="shared" si="271"/>
        <v/>
      </c>
    </row>
    <row r="4350" spans="6:16" x14ac:dyDescent="0.25">
      <c r="F4350" s="36"/>
      <c r="G4350" s="39" t="str">
        <f t="shared" si="268"/>
        <v/>
      </c>
      <c r="I4350" s="36"/>
      <c r="J4350" s="39" t="str">
        <f t="shared" si="269"/>
        <v/>
      </c>
      <c r="L4350" s="36"/>
      <c r="M4350" s="39" t="str">
        <f t="shared" si="270"/>
        <v/>
      </c>
      <c r="O4350" s="36"/>
      <c r="P4350" s="39" t="str">
        <f t="shared" si="271"/>
        <v/>
      </c>
    </row>
    <row r="4351" spans="6:16" x14ac:dyDescent="0.25">
      <c r="F4351" s="36"/>
      <c r="G4351" s="39" t="str">
        <f t="shared" si="268"/>
        <v/>
      </c>
      <c r="I4351" s="36"/>
      <c r="J4351" s="39" t="str">
        <f t="shared" si="269"/>
        <v/>
      </c>
      <c r="L4351" s="36"/>
      <c r="M4351" s="39" t="str">
        <f t="shared" si="270"/>
        <v/>
      </c>
      <c r="O4351" s="36"/>
      <c r="P4351" s="39" t="str">
        <f t="shared" si="271"/>
        <v/>
      </c>
    </row>
    <row r="4352" spans="6:16" x14ac:dyDescent="0.25">
      <c r="F4352" s="36"/>
      <c r="G4352" s="39" t="str">
        <f t="shared" si="268"/>
        <v/>
      </c>
      <c r="I4352" s="36"/>
      <c r="J4352" s="39" t="str">
        <f t="shared" si="269"/>
        <v/>
      </c>
      <c r="L4352" s="36"/>
      <c r="M4352" s="39" t="str">
        <f t="shared" si="270"/>
        <v/>
      </c>
      <c r="O4352" s="36"/>
      <c r="P4352" s="39" t="str">
        <f t="shared" si="271"/>
        <v/>
      </c>
    </row>
    <row r="4353" spans="6:16" x14ac:dyDescent="0.25">
      <c r="F4353" s="36"/>
      <c r="G4353" s="39" t="str">
        <f t="shared" si="268"/>
        <v/>
      </c>
      <c r="I4353" s="36"/>
      <c r="J4353" s="39" t="str">
        <f t="shared" si="269"/>
        <v/>
      </c>
      <c r="L4353" s="36"/>
      <c r="M4353" s="39" t="str">
        <f t="shared" si="270"/>
        <v/>
      </c>
      <c r="O4353" s="36"/>
      <c r="P4353" s="39" t="str">
        <f t="shared" si="271"/>
        <v/>
      </c>
    </row>
    <row r="4354" spans="6:16" x14ac:dyDescent="0.25">
      <c r="F4354" s="36"/>
      <c r="G4354" s="39" t="str">
        <f t="shared" si="268"/>
        <v/>
      </c>
      <c r="I4354" s="36"/>
      <c r="J4354" s="39" t="str">
        <f t="shared" si="269"/>
        <v/>
      </c>
      <c r="L4354" s="36"/>
      <c r="M4354" s="39" t="str">
        <f t="shared" si="270"/>
        <v/>
      </c>
      <c r="O4354" s="36"/>
      <c r="P4354" s="39" t="str">
        <f t="shared" si="271"/>
        <v/>
      </c>
    </row>
    <row r="4355" spans="6:16" x14ac:dyDescent="0.25">
      <c r="F4355" s="36"/>
      <c r="G4355" s="39" t="str">
        <f t="shared" si="268"/>
        <v/>
      </c>
      <c r="I4355" s="36"/>
      <c r="J4355" s="39" t="str">
        <f t="shared" si="269"/>
        <v/>
      </c>
      <c r="L4355" s="36"/>
      <c r="M4355" s="39" t="str">
        <f t="shared" si="270"/>
        <v/>
      </c>
      <c r="O4355" s="36"/>
      <c r="P4355" s="39" t="str">
        <f t="shared" si="271"/>
        <v/>
      </c>
    </row>
    <row r="4356" spans="6:16" x14ac:dyDescent="0.25">
      <c r="F4356" s="36"/>
      <c r="G4356" s="39" t="str">
        <f t="shared" si="268"/>
        <v/>
      </c>
      <c r="I4356" s="36"/>
      <c r="J4356" s="39" t="str">
        <f t="shared" si="269"/>
        <v/>
      </c>
      <c r="L4356" s="36"/>
      <c r="M4356" s="39" t="str">
        <f t="shared" si="270"/>
        <v/>
      </c>
      <c r="O4356" s="36"/>
      <c r="P4356" s="39" t="str">
        <f t="shared" si="271"/>
        <v/>
      </c>
    </row>
    <row r="4357" spans="6:16" x14ac:dyDescent="0.25">
      <c r="F4357" s="36"/>
      <c r="G4357" s="39" t="str">
        <f t="shared" si="268"/>
        <v/>
      </c>
      <c r="I4357" s="36"/>
      <c r="J4357" s="39" t="str">
        <f t="shared" si="269"/>
        <v/>
      </c>
      <c r="L4357" s="36"/>
      <c r="M4357" s="39" t="str">
        <f t="shared" si="270"/>
        <v/>
      </c>
      <c r="O4357" s="36"/>
      <c r="P4357" s="39" t="str">
        <f t="shared" si="271"/>
        <v/>
      </c>
    </row>
    <row r="4358" spans="6:16" x14ac:dyDescent="0.25">
      <c r="F4358" s="36"/>
      <c r="G4358" s="39" t="str">
        <f t="shared" si="268"/>
        <v/>
      </c>
      <c r="I4358" s="36"/>
      <c r="J4358" s="39" t="str">
        <f t="shared" si="269"/>
        <v/>
      </c>
      <c r="L4358" s="36"/>
      <c r="M4358" s="39" t="str">
        <f t="shared" si="270"/>
        <v/>
      </c>
      <c r="O4358" s="36"/>
      <c r="P4358" s="39" t="str">
        <f t="shared" si="271"/>
        <v/>
      </c>
    </row>
    <row r="4359" spans="6:16" x14ac:dyDescent="0.25">
      <c r="F4359" s="36"/>
      <c r="G4359" s="39" t="str">
        <f t="shared" si="268"/>
        <v/>
      </c>
      <c r="I4359" s="36"/>
      <c r="J4359" s="39" t="str">
        <f t="shared" si="269"/>
        <v/>
      </c>
      <c r="L4359" s="36"/>
      <c r="M4359" s="39" t="str">
        <f t="shared" si="270"/>
        <v/>
      </c>
      <c r="O4359" s="36"/>
      <c r="P4359" s="39" t="str">
        <f t="shared" si="271"/>
        <v/>
      </c>
    </row>
    <row r="4360" spans="6:16" x14ac:dyDescent="0.25">
      <c r="F4360" s="36"/>
      <c r="G4360" s="39" t="str">
        <f t="shared" si="268"/>
        <v/>
      </c>
      <c r="I4360" s="36"/>
      <c r="J4360" s="39" t="str">
        <f t="shared" si="269"/>
        <v/>
      </c>
      <c r="L4360" s="36"/>
      <c r="M4360" s="39" t="str">
        <f t="shared" si="270"/>
        <v/>
      </c>
      <c r="O4360" s="36"/>
      <c r="P4360" s="39" t="str">
        <f t="shared" si="271"/>
        <v/>
      </c>
    </row>
    <row r="4361" spans="6:16" x14ac:dyDescent="0.25">
      <c r="F4361" s="36"/>
      <c r="G4361" s="39" t="str">
        <f t="shared" si="268"/>
        <v/>
      </c>
      <c r="I4361" s="36"/>
      <c r="J4361" s="39" t="str">
        <f t="shared" si="269"/>
        <v/>
      </c>
      <c r="L4361" s="36"/>
      <c r="M4361" s="39" t="str">
        <f t="shared" si="270"/>
        <v/>
      </c>
      <c r="O4361" s="36"/>
      <c r="P4361" s="39" t="str">
        <f t="shared" si="271"/>
        <v/>
      </c>
    </row>
    <row r="4362" spans="6:16" x14ac:dyDescent="0.25">
      <c r="F4362" s="36"/>
      <c r="G4362" s="39" t="str">
        <f t="shared" si="268"/>
        <v/>
      </c>
      <c r="I4362" s="36"/>
      <c r="J4362" s="39" t="str">
        <f t="shared" si="269"/>
        <v/>
      </c>
      <c r="L4362" s="36"/>
      <c r="M4362" s="39" t="str">
        <f t="shared" si="270"/>
        <v/>
      </c>
      <c r="O4362" s="36"/>
      <c r="P4362" s="39" t="str">
        <f t="shared" si="271"/>
        <v/>
      </c>
    </row>
    <row r="4363" spans="6:16" x14ac:dyDescent="0.25">
      <c r="F4363" s="36"/>
      <c r="G4363" s="39" t="str">
        <f t="shared" si="268"/>
        <v/>
      </c>
      <c r="I4363" s="36"/>
      <c r="J4363" s="39" t="str">
        <f t="shared" si="269"/>
        <v/>
      </c>
      <c r="L4363" s="36"/>
      <c r="M4363" s="39" t="str">
        <f t="shared" si="270"/>
        <v/>
      </c>
      <c r="O4363" s="36"/>
      <c r="P4363" s="39" t="str">
        <f t="shared" si="271"/>
        <v/>
      </c>
    </row>
    <row r="4364" spans="6:16" x14ac:dyDescent="0.25">
      <c r="F4364" s="36"/>
      <c r="G4364" s="39" t="str">
        <f t="shared" si="268"/>
        <v/>
      </c>
      <c r="I4364" s="36"/>
      <c r="J4364" s="39" t="str">
        <f t="shared" si="269"/>
        <v/>
      </c>
      <c r="L4364" s="36"/>
      <c r="M4364" s="39" t="str">
        <f t="shared" si="270"/>
        <v/>
      </c>
      <c r="O4364" s="36"/>
      <c r="P4364" s="39" t="str">
        <f t="shared" si="271"/>
        <v/>
      </c>
    </row>
    <row r="4365" spans="6:16" x14ac:dyDescent="0.25">
      <c r="F4365" s="36"/>
      <c r="G4365" s="39" t="str">
        <f t="shared" si="268"/>
        <v/>
      </c>
      <c r="I4365" s="36"/>
      <c r="J4365" s="39" t="str">
        <f t="shared" si="269"/>
        <v/>
      </c>
      <c r="L4365" s="36"/>
      <c r="M4365" s="39" t="str">
        <f t="shared" si="270"/>
        <v/>
      </c>
      <c r="O4365" s="36"/>
      <c r="P4365" s="39" t="str">
        <f t="shared" si="271"/>
        <v/>
      </c>
    </row>
    <row r="4366" spans="6:16" x14ac:dyDescent="0.25">
      <c r="F4366" s="36"/>
      <c r="G4366" s="39" t="str">
        <f t="shared" si="268"/>
        <v/>
      </c>
      <c r="I4366" s="36"/>
      <c r="J4366" s="39" t="str">
        <f t="shared" si="269"/>
        <v/>
      </c>
      <c r="L4366" s="36"/>
      <c r="M4366" s="39" t="str">
        <f t="shared" si="270"/>
        <v/>
      </c>
      <c r="O4366" s="36"/>
      <c r="P4366" s="39" t="str">
        <f t="shared" si="271"/>
        <v/>
      </c>
    </row>
    <row r="4367" spans="6:16" x14ac:dyDescent="0.25">
      <c r="F4367" s="36"/>
      <c r="G4367" s="39" t="str">
        <f t="shared" ref="G4367:G4430" si="272">IF(F4367="","",F4367*0.04)</f>
        <v/>
      </c>
      <c r="I4367" s="36"/>
      <c r="J4367" s="39" t="str">
        <f t="shared" ref="J4367:J4430" si="273">IF(I4367="","",I4367*0.04)</f>
        <v/>
      </c>
      <c r="L4367" s="36"/>
      <c r="M4367" s="39" t="str">
        <f t="shared" ref="M4367:M4430" si="274">IF(L4367="","",L4367*0.04)</f>
        <v/>
      </c>
      <c r="O4367" s="36"/>
      <c r="P4367" s="39" t="str">
        <f t="shared" ref="P4367:P4430" si="275">IF(O4367="","",O4367*0.04)</f>
        <v/>
      </c>
    </row>
    <row r="4368" spans="6:16" x14ac:dyDescent="0.25">
      <c r="F4368" s="36"/>
      <c r="G4368" s="39" t="str">
        <f t="shared" si="272"/>
        <v/>
      </c>
      <c r="I4368" s="36"/>
      <c r="J4368" s="39" t="str">
        <f t="shared" si="273"/>
        <v/>
      </c>
      <c r="L4368" s="36"/>
      <c r="M4368" s="39" t="str">
        <f t="shared" si="274"/>
        <v/>
      </c>
      <c r="O4368" s="36"/>
      <c r="P4368" s="39" t="str">
        <f t="shared" si="275"/>
        <v/>
      </c>
    </row>
    <row r="4369" spans="6:16" x14ac:dyDescent="0.25">
      <c r="F4369" s="36"/>
      <c r="G4369" s="39" t="str">
        <f t="shared" si="272"/>
        <v/>
      </c>
      <c r="I4369" s="36"/>
      <c r="J4369" s="39" t="str">
        <f t="shared" si="273"/>
        <v/>
      </c>
      <c r="L4369" s="36"/>
      <c r="M4369" s="39" t="str">
        <f t="shared" si="274"/>
        <v/>
      </c>
      <c r="O4369" s="36"/>
      <c r="P4369" s="39" t="str">
        <f t="shared" si="275"/>
        <v/>
      </c>
    </row>
    <row r="4370" spans="6:16" x14ac:dyDescent="0.25">
      <c r="F4370" s="36"/>
      <c r="G4370" s="39" t="str">
        <f t="shared" si="272"/>
        <v/>
      </c>
      <c r="I4370" s="36"/>
      <c r="J4370" s="39" t="str">
        <f t="shared" si="273"/>
        <v/>
      </c>
      <c r="L4370" s="36"/>
      <c r="M4370" s="39" t="str">
        <f t="shared" si="274"/>
        <v/>
      </c>
      <c r="O4370" s="36"/>
      <c r="P4370" s="39" t="str">
        <f t="shared" si="275"/>
        <v/>
      </c>
    </row>
    <row r="4371" spans="6:16" x14ac:dyDescent="0.25">
      <c r="F4371" s="36"/>
      <c r="G4371" s="39" t="str">
        <f t="shared" si="272"/>
        <v/>
      </c>
      <c r="I4371" s="36"/>
      <c r="J4371" s="39" t="str">
        <f t="shared" si="273"/>
        <v/>
      </c>
      <c r="L4371" s="36"/>
      <c r="M4371" s="39" t="str">
        <f t="shared" si="274"/>
        <v/>
      </c>
      <c r="O4371" s="36"/>
      <c r="P4371" s="39" t="str">
        <f t="shared" si="275"/>
        <v/>
      </c>
    </row>
    <row r="4372" spans="6:16" x14ac:dyDescent="0.25">
      <c r="F4372" s="36"/>
      <c r="G4372" s="39" t="str">
        <f t="shared" si="272"/>
        <v/>
      </c>
      <c r="I4372" s="36"/>
      <c r="J4372" s="39" t="str">
        <f t="shared" si="273"/>
        <v/>
      </c>
      <c r="L4372" s="36"/>
      <c r="M4372" s="39" t="str">
        <f t="shared" si="274"/>
        <v/>
      </c>
      <c r="O4372" s="36"/>
      <c r="P4372" s="39" t="str">
        <f t="shared" si="275"/>
        <v/>
      </c>
    </row>
    <row r="4373" spans="6:16" x14ac:dyDescent="0.25">
      <c r="F4373" s="36"/>
      <c r="G4373" s="39" t="str">
        <f t="shared" si="272"/>
        <v/>
      </c>
      <c r="I4373" s="36"/>
      <c r="J4373" s="39" t="str">
        <f t="shared" si="273"/>
        <v/>
      </c>
      <c r="L4373" s="36"/>
      <c r="M4373" s="39" t="str">
        <f t="shared" si="274"/>
        <v/>
      </c>
      <c r="O4373" s="36"/>
      <c r="P4373" s="39" t="str">
        <f t="shared" si="275"/>
        <v/>
      </c>
    </row>
    <row r="4374" spans="6:16" x14ac:dyDescent="0.25">
      <c r="F4374" s="36"/>
      <c r="G4374" s="39" t="str">
        <f t="shared" si="272"/>
        <v/>
      </c>
      <c r="I4374" s="36"/>
      <c r="J4374" s="39" t="str">
        <f t="shared" si="273"/>
        <v/>
      </c>
      <c r="L4374" s="36"/>
      <c r="M4374" s="39" t="str">
        <f t="shared" si="274"/>
        <v/>
      </c>
      <c r="O4374" s="36"/>
      <c r="P4374" s="39" t="str">
        <f t="shared" si="275"/>
        <v/>
      </c>
    </row>
    <row r="4375" spans="6:16" x14ac:dyDescent="0.25">
      <c r="F4375" s="36"/>
      <c r="G4375" s="39" t="str">
        <f t="shared" si="272"/>
        <v/>
      </c>
      <c r="I4375" s="36"/>
      <c r="J4375" s="39" t="str">
        <f t="shared" si="273"/>
        <v/>
      </c>
      <c r="L4375" s="36"/>
      <c r="M4375" s="39" t="str">
        <f t="shared" si="274"/>
        <v/>
      </c>
      <c r="O4375" s="36"/>
      <c r="P4375" s="39" t="str">
        <f t="shared" si="275"/>
        <v/>
      </c>
    </row>
    <row r="4376" spans="6:16" x14ac:dyDescent="0.25">
      <c r="F4376" s="36"/>
      <c r="G4376" s="39" t="str">
        <f t="shared" si="272"/>
        <v/>
      </c>
      <c r="I4376" s="36"/>
      <c r="J4376" s="39" t="str">
        <f t="shared" si="273"/>
        <v/>
      </c>
      <c r="L4376" s="36"/>
      <c r="M4376" s="39" t="str">
        <f t="shared" si="274"/>
        <v/>
      </c>
      <c r="O4376" s="36"/>
      <c r="P4376" s="39" t="str">
        <f t="shared" si="275"/>
        <v/>
      </c>
    </row>
    <row r="4377" spans="6:16" x14ac:dyDescent="0.25">
      <c r="F4377" s="36"/>
      <c r="G4377" s="39" t="str">
        <f t="shared" si="272"/>
        <v/>
      </c>
      <c r="I4377" s="36"/>
      <c r="J4377" s="39" t="str">
        <f t="shared" si="273"/>
        <v/>
      </c>
      <c r="L4377" s="36"/>
      <c r="M4377" s="39" t="str">
        <f t="shared" si="274"/>
        <v/>
      </c>
      <c r="O4377" s="36"/>
      <c r="P4377" s="39" t="str">
        <f t="shared" si="275"/>
        <v/>
      </c>
    </row>
    <row r="4378" spans="6:16" x14ac:dyDescent="0.25">
      <c r="F4378" s="36"/>
      <c r="G4378" s="39" t="str">
        <f t="shared" si="272"/>
        <v/>
      </c>
      <c r="I4378" s="36"/>
      <c r="J4378" s="39" t="str">
        <f t="shared" si="273"/>
        <v/>
      </c>
      <c r="L4378" s="36"/>
      <c r="M4378" s="39" t="str">
        <f t="shared" si="274"/>
        <v/>
      </c>
      <c r="O4378" s="36"/>
      <c r="P4378" s="39" t="str">
        <f t="shared" si="275"/>
        <v/>
      </c>
    </row>
    <row r="4379" spans="6:16" x14ac:dyDescent="0.25">
      <c r="F4379" s="36"/>
      <c r="G4379" s="39" t="str">
        <f t="shared" si="272"/>
        <v/>
      </c>
      <c r="I4379" s="36"/>
      <c r="J4379" s="39" t="str">
        <f t="shared" si="273"/>
        <v/>
      </c>
      <c r="L4379" s="36"/>
      <c r="M4379" s="39" t="str">
        <f t="shared" si="274"/>
        <v/>
      </c>
      <c r="O4379" s="36"/>
      <c r="P4379" s="39" t="str">
        <f t="shared" si="275"/>
        <v/>
      </c>
    </row>
    <row r="4380" spans="6:16" x14ac:dyDescent="0.25">
      <c r="F4380" s="36"/>
      <c r="G4380" s="39" t="str">
        <f t="shared" si="272"/>
        <v/>
      </c>
      <c r="I4380" s="36"/>
      <c r="J4380" s="39" t="str">
        <f t="shared" si="273"/>
        <v/>
      </c>
      <c r="L4380" s="36"/>
      <c r="M4380" s="39" t="str">
        <f t="shared" si="274"/>
        <v/>
      </c>
      <c r="O4380" s="36"/>
      <c r="P4380" s="39" t="str">
        <f t="shared" si="275"/>
        <v/>
      </c>
    </row>
    <row r="4381" spans="6:16" x14ac:dyDescent="0.25">
      <c r="F4381" s="36"/>
      <c r="G4381" s="39" t="str">
        <f t="shared" si="272"/>
        <v/>
      </c>
      <c r="I4381" s="36"/>
      <c r="J4381" s="39" t="str">
        <f t="shared" si="273"/>
        <v/>
      </c>
      <c r="L4381" s="36"/>
      <c r="M4381" s="39" t="str">
        <f t="shared" si="274"/>
        <v/>
      </c>
      <c r="O4381" s="36"/>
      <c r="P4381" s="39" t="str">
        <f t="shared" si="275"/>
        <v/>
      </c>
    </row>
    <row r="4382" spans="6:16" x14ac:dyDescent="0.25">
      <c r="F4382" s="36"/>
      <c r="G4382" s="39" t="str">
        <f t="shared" si="272"/>
        <v/>
      </c>
      <c r="I4382" s="36"/>
      <c r="J4382" s="39" t="str">
        <f t="shared" si="273"/>
        <v/>
      </c>
      <c r="L4382" s="36"/>
      <c r="M4382" s="39" t="str">
        <f t="shared" si="274"/>
        <v/>
      </c>
      <c r="O4382" s="36"/>
      <c r="P4382" s="39" t="str">
        <f t="shared" si="275"/>
        <v/>
      </c>
    </row>
    <row r="4383" spans="6:16" x14ac:dyDescent="0.25">
      <c r="F4383" s="36"/>
      <c r="G4383" s="39" t="str">
        <f t="shared" si="272"/>
        <v/>
      </c>
      <c r="I4383" s="36"/>
      <c r="J4383" s="39" t="str">
        <f t="shared" si="273"/>
        <v/>
      </c>
      <c r="L4383" s="36"/>
      <c r="M4383" s="39" t="str">
        <f t="shared" si="274"/>
        <v/>
      </c>
      <c r="O4383" s="36"/>
      <c r="P4383" s="39" t="str">
        <f t="shared" si="275"/>
        <v/>
      </c>
    </row>
    <row r="4384" spans="6:16" x14ac:dyDescent="0.25">
      <c r="F4384" s="36"/>
      <c r="G4384" s="39" t="str">
        <f t="shared" si="272"/>
        <v/>
      </c>
      <c r="I4384" s="36"/>
      <c r="J4384" s="39" t="str">
        <f t="shared" si="273"/>
        <v/>
      </c>
      <c r="L4384" s="36"/>
      <c r="M4384" s="39" t="str">
        <f t="shared" si="274"/>
        <v/>
      </c>
      <c r="O4384" s="36"/>
      <c r="P4384" s="39" t="str">
        <f t="shared" si="275"/>
        <v/>
      </c>
    </row>
    <row r="4385" spans="6:16" x14ac:dyDescent="0.25">
      <c r="F4385" s="36"/>
      <c r="G4385" s="39" t="str">
        <f t="shared" si="272"/>
        <v/>
      </c>
      <c r="I4385" s="36"/>
      <c r="J4385" s="39" t="str">
        <f t="shared" si="273"/>
        <v/>
      </c>
      <c r="L4385" s="36"/>
      <c r="M4385" s="39" t="str">
        <f t="shared" si="274"/>
        <v/>
      </c>
      <c r="O4385" s="36"/>
      <c r="P4385" s="39" t="str">
        <f t="shared" si="275"/>
        <v/>
      </c>
    </row>
    <row r="4386" spans="6:16" x14ac:dyDescent="0.25">
      <c r="F4386" s="36"/>
      <c r="G4386" s="39" t="str">
        <f t="shared" si="272"/>
        <v/>
      </c>
      <c r="I4386" s="36"/>
      <c r="J4386" s="39" t="str">
        <f t="shared" si="273"/>
        <v/>
      </c>
      <c r="L4386" s="36"/>
      <c r="M4386" s="39" t="str">
        <f t="shared" si="274"/>
        <v/>
      </c>
      <c r="O4386" s="36"/>
      <c r="P4386" s="39" t="str">
        <f t="shared" si="275"/>
        <v/>
      </c>
    </row>
    <row r="4387" spans="6:16" x14ac:dyDescent="0.25">
      <c r="F4387" s="36"/>
      <c r="G4387" s="39" t="str">
        <f t="shared" si="272"/>
        <v/>
      </c>
      <c r="I4387" s="36"/>
      <c r="J4387" s="39" t="str">
        <f t="shared" si="273"/>
        <v/>
      </c>
      <c r="L4387" s="36"/>
      <c r="M4387" s="39" t="str">
        <f t="shared" si="274"/>
        <v/>
      </c>
      <c r="O4387" s="36"/>
      <c r="P4387" s="39" t="str">
        <f t="shared" si="275"/>
        <v/>
      </c>
    </row>
    <row r="4388" spans="6:16" x14ac:dyDescent="0.25">
      <c r="F4388" s="36"/>
      <c r="G4388" s="39" t="str">
        <f t="shared" si="272"/>
        <v/>
      </c>
      <c r="I4388" s="36"/>
      <c r="J4388" s="39" t="str">
        <f t="shared" si="273"/>
        <v/>
      </c>
      <c r="L4388" s="36"/>
      <c r="M4388" s="39" t="str">
        <f t="shared" si="274"/>
        <v/>
      </c>
      <c r="O4388" s="36"/>
      <c r="P4388" s="39" t="str">
        <f t="shared" si="275"/>
        <v/>
      </c>
    </row>
    <row r="4389" spans="6:16" x14ac:dyDescent="0.25">
      <c r="F4389" s="36"/>
      <c r="G4389" s="39" t="str">
        <f t="shared" si="272"/>
        <v/>
      </c>
      <c r="I4389" s="36"/>
      <c r="J4389" s="39" t="str">
        <f t="shared" si="273"/>
        <v/>
      </c>
      <c r="L4389" s="36"/>
      <c r="M4389" s="39" t="str">
        <f t="shared" si="274"/>
        <v/>
      </c>
      <c r="O4389" s="36"/>
      <c r="P4389" s="39" t="str">
        <f t="shared" si="275"/>
        <v/>
      </c>
    </row>
    <row r="4390" spans="6:16" x14ac:dyDescent="0.25">
      <c r="F4390" s="36"/>
      <c r="G4390" s="39" t="str">
        <f t="shared" si="272"/>
        <v/>
      </c>
      <c r="I4390" s="36"/>
      <c r="J4390" s="39" t="str">
        <f t="shared" si="273"/>
        <v/>
      </c>
      <c r="L4390" s="36"/>
      <c r="M4390" s="39" t="str">
        <f t="shared" si="274"/>
        <v/>
      </c>
      <c r="O4390" s="36"/>
      <c r="P4390" s="39" t="str">
        <f t="shared" si="275"/>
        <v/>
      </c>
    </row>
    <row r="4391" spans="6:16" x14ac:dyDescent="0.25">
      <c r="F4391" s="36"/>
      <c r="G4391" s="39" t="str">
        <f t="shared" si="272"/>
        <v/>
      </c>
      <c r="I4391" s="36"/>
      <c r="J4391" s="39" t="str">
        <f t="shared" si="273"/>
        <v/>
      </c>
      <c r="L4391" s="36"/>
      <c r="M4391" s="39" t="str">
        <f t="shared" si="274"/>
        <v/>
      </c>
      <c r="O4391" s="36"/>
      <c r="P4391" s="39" t="str">
        <f t="shared" si="275"/>
        <v/>
      </c>
    </row>
    <row r="4392" spans="6:16" x14ac:dyDescent="0.25">
      <c r="F4392" s="36"/>
      <c r="G4392" s="39" t="str">
        <f t="shared" si="272"/>
        <v/>
      </c>
      <c r="I4392" s="36"/>
      <c r="J4392" s="39" t="str">
        <f t="shared" si="273"/>
        <v/>
      </c>
      <c r="L4392" s="36"/>
      <c r="M4392" s="39" t="str">
        <f t="shared" si="274"/>
        <v/>
      </c>
      <c r="O4392" s="36"/>
      <c r="P4392" s="39" t="str">
        <f t="shared" si="275"/>
        <v/>
      </c>
    </row>
    <row r="4393" spans="6:16" x14ac:dyDescent="0.25">
      <c r="F4393" s="36"/>
      <c r="G4393" s="39" t="str">
        <f t="shared" si="272"/>
        <v/>
      </c>
      <c r="I4393" s="36"/>
      <c r="J4393" s="39" t="str">
        <f t="shared" si="273"/>
        <v/>
      </c>
      <c r="L4393" s="36"/>
      <c r="M4393" s="39" t="str">
        <f t="shared" si="274"/>
        <v/>
      </c>
      <c r="O4393" s="36"/>
      <c r="P4393" s="39" t="str">
        <f t="shared" si="275"/>
        <v/>
      </c>
    </row>
    <row r="4394" spans="6:16" x14ac:dyDescent="0.25">
      <c r="F4394" s="36"/>
      <c r="G4394" s="39" t="str">
        <f t="shared" si="272"/>
        <v/>
      </c>
      <c r="I4394" s="36"/>
      <c r="J4394" s="39" t="str">
        <f t="shared" si="273"/>
        <v/>
      </c>
      <c r="L4394" s="36"/>
      <c r="M4394" s="39" t="str">
        <f t="shared" si="274"/>
        <v/>
      </c>
      <c r="O4394" s="36"/>
      <c r="P4394" s="39" t="str">
        <f t="shared" si="275"/>
        <v/>
      </c>
    </row>
    <row r="4395" spans="6:16" x14ac:dyDescent="0.25">
      <c r="F4395" s="36"/>
      <c r="G4395" s="39" t="str">
        <f t="shared" si="272"/>
        <v/>
      </c>
      <c r="I4395" s="36"/>
      <c r="J4395" s="39" t="str">
        <f t="shared" si="273"/>
        <v/>
      </c>
      <c r="L4395" s="36"/>
      <c r="M4395" s="39" t="str">
        <f t="shared" si="274"/>
        <v/>
      </c>
      <c r="O4395" s="36"/>
      <c r="P4395" s="39" t="str">
        <f t="shared" si="275"/>
        <v/>
      </c>
    </row>
    <row r="4396" spans="6:16" x14ac:dyDescent="0.25">
      <c r="F4396" s="36"/>
      <c r="G4396" s="39" t="str">
        <f t="shared" si="272"/>
        <v/>
      </c>
      <c r="I4396" s="36"/>
      <c r="J4396" s="39" t="str">
        <f t="shared" si="273"/>
        <v/>
      </c>
      <c r="L4396" s="36"/>
      <c r="M4396" s="39" t="str">
        <f t="shared" si="274"/>
        <v/>
      </c>
      <c r="O4396" s="36"/>
      <c r="P4396" s="39" t="str">
        <f t="shared" si="275"/>
        <v/>
      </c>
    </row>
    <row r="4397" spans="6:16" x14ac:dyDescent="0.25">
      <c r="F4397" s="36"/>
      <c r="G4397" s="39" t="str">
        <f t="shared" si="272"/>
        <v/>
      </c>
      <c r="I4397" s="36"/>
      <c r="J4397" s="39" t="str">
        <f t="shared" si="273"/>
        <v/>
      </c>
      <c r="L4397" s="36"/>
      <c r="M4397" s="39" t="str">
        <f t="shared" si="274"/>
        <v/>
      </c>
      <c r="O4397" s="36"/>
      <c r="P4397" s="39" t="str">
        <f t="shared" si="275"/>
        <v/>
      </c>
    </row>
    <row r="4398" spans="6:16" x14ac:dyDescent="0.25">
      <c r="F4398" s="36"/>
      <c r="G4398" s="39" t="str">
        <f t="shared" si="272"/>
        <v/>
      </c>
      <c r="I4398" s="36"/>
      <c r="J4398" s="39" t="str">
        <f t="shared" si="273"/>
        <v/>
      </c>
      <c r="L4398" s="36"/>
      <c r="M4398" s="39" t="str">
        <f t="shared" si="274"/>
        <v/>
      </c>
      <c r="O4398" s="36"/>
      <c r="P4398" s="39" t="str">
        <f t="shared" si="275"/>
        <v/>
      </c>
    </row>
    <row r="4399" spans="6:16" x14ac:dyDescent="0.25">
      <c r="F4399" s="36"/>
      <c r="G4399" s="39" t="str">
        <f t="shared" si="272"/>
        <v/>
      </c>
      <c r="I4399" s="36"/>
      <c r="J4399" s="39" t="str">
        <f t="shared" si="273"/>
        <v/>
      </c>
      <c r="L4399" s="36"/>
      <c r="M4399" s="39" t="str">
        <f t="shared" si="274"/>
        <v/>
      </c>
      <c r="O4399" s="36"/>
      <c r="P4399" s="39" t="str">
        <f t="shared" si="275"/>
        <v/>
      </c>
    </row>
    <row r="4400" spans="6:16" x14ac:dyDescent="0.25">
      <c r="F4400" s="36"/>
      <c r="G4400" s="39" t="str">
        <f t="shared" si="272"/>
        <v/>
      </c>
      <c r="I4400" s="36"/>
      <c r="J4400" s="39" t="str">
        <f t="shared" si="273"/>
        <v/>
      </c>
      <c r="L4400" s="36"/>
      <c r="M4400" s="39" t="str">
        <f t="shared" si="274"/>
        <v/>
      </c>
      <c r="O4400" s="36"/>
      <c r="P4400" s="39" t="str">
        <f t="shared" si="275"/>
        <v/>
      </c>
    </row>
    <row r="4401" spans="6:16" x14ac:dyDescent="0.25">
      <c r="F4401" s="36"/>
      <c r="G4401" s="39" t="str">
        <f t="shared" si="272"/>
        <v/>
      </c>
      <c r="I4401" s="36"/>
      <c r="J4401" s="39" t="str">
        <f t="shared" si="273"/>
        <v/>
      </c>
      <c r="L4401" s="36"/>
      <c r="M4401" s="39" t="str">
        <f t="shared" si="274"/>
        <v/>
      </c>
      <c r="O4401" s="36"/>
      <c r="P4401" s="39" t="str">
        <f t="shared" si="275"/>
        <v/>
      </c>
    </row>
    <row r="4402" spans="6:16" x14ac:dyDescent="0.25">
      <c r="F4402" s="36"/>
      <c r="G4402" s="39" t="str">
        <f t="shared" si="272"/>
        <v/>
      </c>
      <c r="I4402" s="36"/>
      <c r="J4402" s="39" t="str">
        <f t="shared" si="273"/>
        <v/>
      </c>
      <c r="L4402" s="36"/>
      <c r="M4402" s="39" t="str">
        <f t="shared" si="274"/>
        <v/>
      </c>
      <c r="O4402" s="36"/>
      <c r="P4402" s="39" t="str">
        <f t="shared" si="275"/>
        <v/>
      </c>
    </row>
    <row r="4403" spans="6:16" x14ac:dyDescent="0.25">
      <c r="F4403" s="36"/>
      <c r="G4403" s="39" t="str">
        <f t="shared" si="272"/>
        <v/>
      </c>
      <c r="I4403" s="36"/>
      <c r="J4403" s="39" t="str">
        <f t="shared" si="273"/>
        <v/>
      </c>
      <c r="L4403" s="36"/>
      <c r="M4403" s="39" t="str">
        <f t="shared" si="274"/>
        <v/>
      </c>
      <c r="O4403" s="36"/>
      <c r="P4403" s="39" t="str">
        <f t="shared" si="275"/>
        <v/>
      </c>
    </row>
    <row r="4404" spans="6:16" x14ac:dyDescent="0.25">
      <c r="F4404" s="36"/>
      <c r="G4404" s="39" t="str">
        <f t="shared" si="272"/>
        <v/>
      </c>
      <c r="I4404" s="36"/>
      <c r="J4404" s="39" t="str">
        <f t="shared" si="273"/>
        <v/>
      </c>
      <c r="L4404" s="36"/>
      <c r="M4404" s="39" t="str">
        <f t="shared" si="274"/>
        <v/>
      </c>
      <c r="O4404" s="36"/>
      <c r="P4404" s="39" t="str">
        <f t="shared" si="275"/>
        <v/>
      </c>
    </row>
    <row r="4405" spans="6:16" x14ac:dyDescent="0.25">
      <c r="F4405" s="36"/>
      <c r="G4405" s="39" t="str">
        <f t="shared" si="272"/>
        <v/>
      </c>
      <c r="I4405" s="36"/>
      <c r="J4405" s="39" t="str">
        <f t="shared" si="273"/>
        <v/>
      </c>
      <c r="L4405" s="36"/>
      <c r="M4405" s="39" t="str">
        <f t="shared" si="274"/>
        <v/>
      </c>
      <c r="O4405" s="36"/>
      <c r="P4405" s="39" t="str">
        <f t="shared" si="275"/>
        <v/>
      </c>
    </row>
    <row r="4406" spans="6:16" x14ac:dyDescent="0.25">
      <c r="F4406" s="36"/>
      <c r="G4406" s="39" t="str">
        <f t="shared" si="272"/>
        <v/>
      </c>
      <c r="I4406" s="36"/>
      <c r="J4406" s="39" t="str">
        <f t="shared" si="273"/>
        <v/>
      </c>
      <c r="L4406" s="36"/>
      <c r="M4406" s="39" t="str">
        <f t="shared" si="274"/>
        <v/>
      </c>
      <c r="O4406" s="36"/>
      <c r="P4406" s="39" t="str">
        <f t="shared" si="275"/>
        <v/>
      </c>
    </row>
    <row r="4407" spans="6:16" x14ac:dyDescent="0.25">
      <c r="F4407" s="36"/>
      <c r="G4407" s="39" t="str">
        <f t="shared" si="272"/>
        <v/>
      </c>
      <c r="I4407" s="36"/>
      <c r="J4407" s="39" t="str">
        <f t="shared" si="273"/>
        <v/>
      </c>
      <c r="L4407" s="36"/>
      <c r="M4407" s="39" t="str">
        <f t="shared" si="274"/>
        <v/>
      </c>
      <c r="O4407" s="36"/>
      <c r="P4407" s="39" t="str">
        <f t="shared" si="275"/>
        <v/>
      </c>
    </row>
    <row r="4408" spans="6:16" x14ac:dyDescent="0.25">
      <c r="F4408" s="36"/>
      <c r="G4408" s="39" t="str">
        <f t="shared" si="272"/>
        <v/>
      </c>
      <c r="I4408" s="36"/>
      <c r="J4408" s="39" t="str">
        <f t="shared" si="273"/>
        <v/>
      </c>
      <c r="L4408" s="36"/>
      <c r="M4408" s="39" t="str">
        <f t="shared" si="274"/>
        <v/>
      </c>
      <c r="O4408" s="36"/>
      <c r="P4408" s="39" t="str">
        <f t="shared" si="275"/>
        <v/>
      </c>
    </row>
    <row r="4409" spans="6:16" x14ac:dyDescent="0.25">
      <c r="F4409" s="36"/>
      <c r="G4409" s="39" t="str">
        <f t="shared" si="272"/>
        <v/>
      </c>
      <c r="I4409" s="36"/>
      <c r="J4409" s="39" t="str">
        <f t="shared" si="273"/>
        <v/>
      </c>
      <c r="L4409" s="36"/>
      <c r="M4409" s="39" t="str">
        <f t="shared" si="274"/>
        <v/>
      </c>
      <c r="O4409" s="36"/>
      <c r="P4409" s="39" t="str">
        <f t="shared" si="275"/>
        <v/>
      </c>
    </row>
    <row r="4410" spans="6:16" x14ac:dyDescent="0.25">
      <c r="F4410" s="36"/>
      <c r="G4410" s="39" t="str">
        <f t="shared" si="272"/>
        <v/>
      </c>
      <c r="I4410" s="36"/>
      <c r="J4410" s="39" t="str">
        <f t="shared" si="273"/>
        <v/>
      </c>
      <c r="L4410" s="36"/>
      <c r="M4410" s="39" t="str">
        <f t="shared" si="274"/>
        <v/>
      </c>
      <c r="O4410" s="36"/>
      <c r="P4410" s="39" t="str">
        <f t="shared" si="275"/>
        <v/>
      </c>
    </row>
    <row r="4411" spans="6:16" x14ac:dyDescent="0.25">
      <c r="F4411" s="36"/>
      <c r="G4411" s="39" t="str">
        <f t="shared" si="272"/>
        <v/>
      </c>
      <c r="I4411" s="36"/>
      <c r="J4411" s="39" t="str">
        <f t="shared" si="273"/>
        <v/>
      </c>
      <c r="L4411" s="36"/>
      <c r="M4411" s="39" t="str">
        <f t="shared" si="274"/>
        <v/>
      </c>
      <c r="O4411" s="36"/>
      <c r="P4411" s="39" t="str">
        <f t="shared" si="275"/>
        <v/>
      </c>
    </row>
    <row r="4412" spans="6:16" x14ac:dyDescent="0.25">
      <c r="F4412" s="36"/>
      <c r="G4412" s="39" t="str">
        <f t="shared" si="272"/>
        <v/>
      </c>
      <c r="I4412" s="36"/>
      <c r="J4412" s="39" t="str">
        <f t="shared" si="273"/>
        <v/>
      </c>
      <c r="L4412" s="36"/>
      <c r="M4412" s="39" t="str">
        <f t="shared" si="274"/>
        <v/>
      </c>
      <c r="O4412" s="36"/>
      <c r="P4412" s="39" t="str">
        <f t="shared" si="275"/>
        <v/>
      </c>
    </row>
    <row r="4413" spans="6:16" x14ac:dyDescent="0.25">
      <c r="F4413" s="36"/>
      <c r="G4413" s="39" t="str">
        <f t="shared" si="272"/>
        <v/>
      </c>
      <c r="I4413" s="36"/>
      <c r="J4413" s="39" t="str">
        <f t="shared" si="273"/>
        <v/>
      </c>
      <c r="L4413" s="36"/>
      <c r="M4413" s="39" t="str">
        <f t="shared" si="274"/>
        <v/>
      </c>
      <c r="O4413" s="36"/>
      <c r="P4413" s="39" t="str">
        <f t="shared" si="275"/>
        <v/>
      </c>
    </row>
    <row r="4414" spans="6:16" x14ac:dyDescent="0.25">
      <c r="F4414" s="36"/>
      <c r="G4414" s="39" t="str">
        <f t="shared" si="272"/>
        <v/>
      </c>
      <c r="I4414" s="36"/>
      <c r="J4414" s="39" t="str">
        <f t="shared" si="273"/>
        <v/>
      </c>
      <c r="L4414" s="36"/>
      <c r="M4414" s="39" t="str">
        <f t="shared" si="274"/>
        <v/>
      </c>
      <c r="O4414" s="36"/>
      <c r="P4414" s="39" t="str">
        <f t="shared" si="275"/>
        <v/>
      </c>
    </row>
    <row r="4415" spans="6:16" x14ac:dyDescent="0.25">
      <c r="F4415" s="36"/>
      <c r="G4415" s="39" t="str">
        <f t="shared" si="272"/>
        <v/>
      </c>
      <c r="I4415" s="36"/>
      <c r="J4415" s="39" t="str">
        <f t="shared" si="273"/>
        <v/>
      </c>
      <c r="L4415" s="36"/>
      <c r="M4415" s="39" t="str">
        <f t="shared" si="274"/>
        <v/>
      </c>
      <c r="O4415" s="36"/>
      <c r="P4415" s="39" t="str">
        <f t="shared" si="275"/>
        <v/>
      </c>
    </row>
    <row r="4416" spans="6:16" x14ac:dyDescent="0.25">
      <c r="F4416" s="36"/>
      <c r="G4416" s="39" t="str">
        <f t="shared" si="272"/>
        <v/>
      </c>
      <c r="I4416" s="36"/>
      <c r="J4416" s="39" t="str">
        <f t="shared" si="273"/>
        <v/>
      </c>
      <c r="L4416" s="36"/>
      <c r="M4416" s="39" t="str">
        <f t="shared" si="274"/>
        <v/>
      </c>
      <c r="O4416" s="36"/>
      <c r="P4416" s="39" t="str">
        <f t="shared" si="275"/>
        <v/>
      </c>
    </row>
    <row r="4417" spans="6:16" x14ac:dyDescent="0.25">
      <c r="F4417" s="36"/>
      <c r="G4417" s="39" t="str">
        <f t="shared" si="272"/>
        <v/>
      </c>
      <c r="I4417" s="36"/>
      <c r="J4417" s="39" t="str">
        <f t="shared" si="273"/>
        <v/>
      </c>
      <c r="L4417" s="36"/>
      <c r="M4417" s="39" t="str">
        <f t="shared" si="274"/>
        <v/>
      </c>
      <c r="O4417" s="36"/>
      <c r="P4417" s="39" t="str">
        <f t="shared" si="275"/>
        <v/>
      </c>
    </row>
    <row r="4418" spans="6:16" x14ac:dyDescent="0.25">
      <c r="F4418" s="36"/>
      <c r="G4418" s="39" t="str">
        <f t="shared" si="272"/>
        <v/>
      </c>
      <c r="I4418" s="36"/>
      <c r="J4418" s="39" t="str">
        <f t="shared" si="273"/>
        <v/>
      </c>
      <c r="L4418" s="36"/>
      <c r="M4418" s="39" t="str">
        <f t="shared" si="274"/>
        <v/>
      </c>
      <c r="O4418" s="36"/>
      <c r="P4418" s="39" t="str">
        <f t="shared" si="275"/>
        <v/>
      </c>
    </row>
    <row r="4419" spans="6:16" x14ac:dyDescent="0.25">
      <c r="F4419" s="36"/>
      <c r="G4419" s="39" t="str">
        <f t="shared" si="272"/>
        <v/>
      </c>
      <c r="I4419" s="36"/>
      <c r="J4419" s="39" t="str">
        <f t="shared" si="273"/>
        <v/>
      </c>
      <c r="L4419" s="36"/>
      <c r="M4419" s="39" t="str">
        <f t="shared" si="274"/>
        <v/>
      </c>
      <c r="O4419" s="36"/>
      <c r="P4419" s="39" t="str">
        <f t="shared" si="275"/>
        <v/>
      </c>
    </row>
    <row r="4420" spans="6:16" x14ac:dyDescent="0.25">
      <c r="F4420" s="36"/>
      <c r="G4420" s="39" t="str">
        <f t="shared" si="272"/>
        <v/>
      </c>
      <c r="I4420" s="36"/>
      <c r="J4420" s="39" t="str">
        <f t="shared" si="273"/>
        <v/>
      </c>
      <c r="L4420" s="36"/>
      <c r="M4420" s="39" t="str">
        <f t="shared" si="274"/>
        <v/>
      </c>
      <c r="O4420" s="36"/>
      <c r="P4420" s="39" t="str">
        <f t="shared" si="275"/>
        <v/>
      </c>
    </row>
    <row r="4421" spans="6:16" x14ac:dyDescent="0.25">
      <c r="F4421" s="36"/>
      <c r="G4421" s="39" t="str">
        <f t="shared" si="272"/>
        <v/>
      </c>
      <c r="I4421" s="36"/>
      <c r="J4421" s="39" t="str">
        <f t="shared" si="273"/>
        <v/>
      </c>
      <c r="L4421" s="36"/>
      <c r="M4421" s="39" t="str">
        <f t="shared" si="274"/>
        <v/>
      </c>
      <c r="O4421" s="36"/>
      <c r="P4421" s="39" t="str">
        <f t="shared" si="275"/>
        <v/>
      </c>
    </row>
    <row r="4422" spans="6:16" x14ac:dyDescent="0.25">
      <c r="F4422" s="36"/>
      <c r="G4422" s="39" t="str">
        <f t="shared" si="272"/>
        <v/>
      </c>
      <c r="I4422" s="36"/>
      <c r="J4422" s="39" t="str">
        <f t="shared" si="273"/>
        <v/>
      </c>
      <c r="L4422" s="36"/>
      <c r="M4422" s="39" t="str">
        <f t="shared" si="274"/>
        <v/>
      </c>
      <c r="O4422" s="36"/>
      <c r="P4422" s="39" t="str">
        <f t="shared" si="275"/>
        <v/>
      </c>
    </row>
    <row r="4423" spans="6:16" x14ac:dyDescent="0.25">
      <c r="F4423" s="36"/>
      <c r="G4423" s="39" t="str">
        <f t="shared" si="272"/>
        <v/>
      </c>
      <c r="I4423" s="36"/>
      <c r="J4423" s="39" t="str">
        <f t="shared" si="273"/>
        <v/>
      </c>
      <c r="L4423" s="36"/>
      <c r="M4423" s="39" t="str">
        <f t="shared" si="274"/>
        <v/>
      </c>
      <c r="O4423" s="36"/>
      <c r="P4423" s="39" t="str">
        <f t="shared" si="275"/>
        <v/>
      </c>
    </row>
    <row r="4424" spans="6:16" x14ac:dyDescent="0.25">
      <c r="F4424" s="36"/>
      <c r="G4424" s="39" t="str">
        <f t="shared" si="272"/>
        <v/>
      </c>
      <c r="I4424" s="36"/>
      <c r="J4424" s="39" t="str">
        <f t="shared" si="273"/>
        <v/>
      </c>
      <c r="L4424" s="36"/>
      <c r="M4424" s="39" t="str">
        <f t="shared" si="274"/>
        <v/>
      </c>
      <c r="O4424" s="36"/>
      <c r="P4424" s="39" t="str">
        <f t="shared" si="275"/>
        <v/>
      </c>
    </row>
    <row r="4425" spans="6:16" x14ac:dyDescent="0.25">
      <c r="F4425" s="36"/>
      <c r="G4425" s="39" t="str">
        <f t="shared" si="272"/>
        <v/>
      </c>
      <c r="I4425" s="36"/>
      <c r="J4425" s="39" t="str">
        <f t="shared" si="273"/>
        <v/>
      </c>
      <c r="L4425" s="36"/>
      <c r="M4425" s="39" t="str">
        <f t="shared" si="274"/>
        <v/>
      </c>
      <c r="O4425" s="36"/>
      <c r="P4425" s="39" t="str">
        <f t="shared" si="275"/>
        <v/>
      </c>
    </row>
    <row r="4426" spans="6:16" x14ac:dyDescent="0.25">
      <c r="F4426" s="36"/>
      <c r="G4426" s="39" t="str">
        <f t="shared" si="272"/>
        <v/>
      </c>
      <c r="I4426" s="36"/>
      <c r="J4426" s="39" t="str">
        <f t="shared" si="273"/>
        <v/>
      </c>
      <c r="L4426" s="36"/>
      <c r="M4426" s="39" t="str">
        <f t="shared" si="274"/>
        <v/>
      </c>
      <c r="O4426" s="36"/>
      <c r="P4426" s="39" t="str">
        <f t="shared" si="275"/>
        <v/>
      </c>
    </row>
    <row r="4427" spans="6:16" x14ac:dyDescent="0.25">
      <c r="F4427" s="36"/>
      <c r="G4427" s="39" t="str">
        <f t="shared" si="272"/>
        <v/>
      </c>
      <c r="I4427" s="36"/>
      <c r="J4427" s="39" t="str">
        <f t="shared" si="273"/>
        <v/>
      </c>
      <c r="L4427" s="36"/>
      <c r="M4427" s="39" t="str">
        <f t="shared" si="274"/>
        <v/>
      </c>
      <c r="O4427" s="36"/>
      <c r="P4427" s="39" t="str">
        <f t="shared" si="275"/>
        <v/>
      </c>
    </row>
    <row r="4428" spans="6:16" x14ac:dyDescent="0.25">
      <c r="F4428" s="36"/>
      <c r="G4428" s="39" t="str">
        <f t="shared" si="272"/>
        <v/>
      </c>
      <c r="I4428" s="36"/>
      <c r="J4428" s="39" t="str">
        <f t="shared" si="273"/>
        <v/>
      </c>
      <c r="L4428" s="36"/>
      <c r="M4428" s="39" t="str">
        <f t="shared" si="274"/>
        <v/>
      </c>
      <c r="O4428" s="36"/>
      <c r="P4428" s="39" t="str">
        <f t="shared" si="275"/>
        <v/>
      </c>
    </row>
    <row r="4429" spans="6:16" x14ac:dyDescent="0.25">
      <c r="F4429" s="36"/>
      <c r="G4429" s="39" t="str">
        <f t="shared" si="272"/>
        <v/>
      </c>
      <c r="I4429" s="36"/>
      <c r="J4429" s="39" t="str">
        <f t="shared" si="273"/>
        <v/>
      </c>
      <c r="L4429" s="36"/>
      <c r="M4429" s="39" t="str">
        <f t="shared" si="274"/>
        <v/>
      </c>
      <c r="O4429" s="36"/>
      <c r="P4429" s="39" t="str">
        <f t="shared" si="275"/>
        <v/>
      </c>
    </row>
    <row r="4430" spans="6:16" x14ac:dyDescent="0.25">
      <c r="F4430" s="36"/>
      <c r="G4430" s="39" t="str">
        <f t="shared" si="272"/>
        <v/>
      </c>
      <c r="I4430" s="36"/>
      <c r="J4430" s="39" t="str">
        <f t="shared" si="273"/>
        <v/>
      </c>
      <c r="L4430" s="36"/>
      <c r="M4430" s="39" t="str">
        <f t="shared" si="274"/>
        <v/>
      </c>
      <c r="O4430" s="36"/>
      <c r="P4430" s="39" t="str">
        <f t="shared" si="275"/>
        <v/>
      </c>
    </row>
    <row r="4431" spans="6:16" x14ac:dyDescent="0.25">
      <c r="F4431" s="36"/>
      <c r="G4431" s="39" t="str">
        <f t="shared" ref="G4431:G4494" si="276">IF(F4431="","",F4431*0.04)</f>
        <v/>
      </c>
      <c r="I4431" s="36"/>
      <c r="J4431" s="39" t="str">
        <f t="shared" ref="J4431:J4494" si="277">IF(I4431="","",I4431*0.04)</f>
        <v/>
      </c>
      <c r="L4431" s="36"/>
      <c r="M4431" s="39" t="str">
        <f t="shared" ref="M4431:M4494" si="278">IF(L4431="","",L4431*0.04)</f>
        <v/>
      </c>
      <c r="O4431" s="36"/>
      <c r="P4431" s="39" t="str">
        <f t="shared" ref="P4431:P4494" si="279">IF(O4431="","",O4431*0.04)</f>
        <v/>
      </c>
    </row>
    <row r="4432" spans="6:16" x14ac:dyDescent="0.25">
      <c r="F4432" s="36"/>
      <c r="G4432" s="39" t="str">
        <f t="shared" si="276"/>
        <v/>
      </c>
      <c r="I4432" s="36"/>
      <c r="J4432" s="39" t="str">
        <f t="shared" si="277"/>
        <v/>
      </c>
      <c r="L4432" s="36"/>
      <c r="M4432" s="39" t="str">
        <f t="shared" si="278"/>
        <v/>
      </c>
      <c r="O4432" s="36"/>
      <c r="P4432" s="39" t="str">
        <f t="shared" si="279"/>
        <v/>
      </c>
    </row>
    <row r="4433" spans="6:16" x14ac:dyDescent="0.25">
      <c r="F4433" s="36"/>
      <c r="G4433" s="39" t="str">
        <f t="shared" si="276"/>
        <v/>
      </c>
      <c r="I4433" s="36"/>
      <c r="J4433" s="39" t="str">
        <f t="shared" si="277"/>
        <v/>
      </c>
      <c r="L4433" s="36"/>
      <c r="M4433" s="39" t="str">
        <f t="shared" si="278"/>
        <v/>
      </c>
      <c r="O4433" s="36"/>
      <c r="P4433" s="39" t="str">
        <f t="shared" si="279"/>
        <v/>
      </c>
    </row>
    <row r="4434" spans="6:16" x14ac:dyDescent="0.25">
      <c r="F4434" s="36"/>
      <c r="G4434" s="39" t="str">
        <f t="shared" si="276"/>
        <v/>
      </c>
      <c r="I4434" s="36"/>
      <c r="J4434" s="39" t="str">
        <f t="shared" si="277"/>
        <v/>
      </c>
      <c r="L4434" s="36"/>
      <c r="M4434" s="39" t="str">
        <f t="shared" si="278"/>
        <v/>
      </c>
      <c r="O4434" s="36"/>
      <c r="P4434" s="39" t="str">
        <f t="shared" si="279"/>
        <v/>
      </c>
    </row>
    <row r="4435" spans="6:16" x14ac:dyDescent="0.25">
      <c r="F4435" s="36"/>
      <c r="G4435" s="39" t="str">
        <f t="shared" si="276"/>
        <v/>
      </c>
      <c r="I4435" s="36"/>
      <c r="J4435" s="39" t="str">
        <f t="shared" si="277"/>
        <v/>
      </c>
      <c r="L4435" s="36"/>
      <c r="M4435" s="39" t="str">
        <f t="shared" si="278"/>
        <v/>
      </c>
      <c r="O4435" s="36"/>
      <c r="P4435" s="39" t="str">
        <f t="shared" si="279"/>
        <v/>
      </c>
    </row>
    <row r="4436" spans="6:16" x14ac:dyDescent="0.25">
      <c r="F4436" s="36"/>
      <c r="G4436" s="39" t="str">
        <f t="shared" si="276"/>
        <v/>
      </c>
      <c r="I4436" s="36"/>
      <c r="J4436" s="39" t="str">
        <f t="shared" si="277"/>
        <v/>
      </c>
      <c r="L4436" s="36"/>
      <c r="M4436" s="39" t="str">
        <f t="shared" si="278"/>
        <v/>
      </c>
      <c r="O4436" s="36"/>
      <c r="P4436" s="39" t="str">
        <f t="shared" si="279"/>
        <v/>
      </c>
    </row>
    <row r="4437" spans="6:16" x14ac:dyDescent="0.25">
      <c r="F4437" s="36"/>
      <c r="G4437" s="39" t="str">
        <f t="shared" si="276"/>
        <v/>
      </c>
      <c r="I4437" s="36"/>
      <c r="J4437" s="39" t="str">
        <f t="shared" si="277"/>
        <v/>
      </c>
      <c r="L4437" s="36"/>
      <c r="M4437" s="39" t="str">
        <f t="shared" si="278"/>
        <v/>
      </c>
      <c r="O4437" s="36"/>
      <c r="P4437" s="39" t="str">
        <f t="shared" si="279"/>
        <v/>
      </c>
    </row>
    <row r="4438" spans="6:16" x14ac:dyDescent="0.25">
      <c r="F4438" s="36"/>
      <c r="G4438" s="39" t="str">
        <f t="shared" si="276"/>
        <v/>
      </c>
      <c r="I4438" s="36"/>
      <c r="J4438" s="39" t="str">
        <f t="shared" si="277"/>
        <v/>
      </c>
      <c r="L4438" s="36"/>
      <c r="M4438" s="39" t="str">
        <f t="shared" si="278"/>
        <v/>
      </c>
      <c r="O4438" s="36"/>
      <c r="P4438" s="39" t="str">
        <f t="shared" si="279"/>
        <v/>
      </c>
    </row>
    <row r="4439" spans="6:16" x14ac:dyDescent="0.25">
      <c r="F4439" s="36"/>
      <c r="G4439" s="39" t="str">
        <f t="shared" si="276"/>
        <v/>
      </c>
      <c r="I4439" s="36"/>
      <c r="J4439" s="39" t="str">
        <f t="shared" si="277"/>
        <v/>
      </c>
      <c r="L4439" s="36"/>
      <c r="M4439" s="39" t="str">
        <f t="shared" si="278"/>
        <v/>
      </c>
      <c r="O4439" s="36"/>
      <c r="P4439" s="39" t="str">
        <f t="shared" si="279"/>
        <v/>
      </c>
    </row>
    <row r="4440" spans="6:16" x14ac:dyDescent="0.25">
      <c r="F4440" s="36"/>
      <c r="G4440" s="39" t="str">
        <f t="shared" si="276"/>
        <v/>
      </c>
      <c r="I4440" s="36"/>
      <c r="J4440" s="39" t="str">
        <f t="shared" si="277"/>
        <v/>
      </c>
      <c r="L4440" s="36"/>
      <c r="M4440" s="39" t="str">
        <f t="shared" si="278"/>
        <v/>
      </c>
      <c r="O4440" s="36"/>
      <c r="P4440" s="39" t="str">
        <f t="shared" si="279"/>
        <v/>
      </c>
    </row>
    <row r="4441" spans="6:16" x14ac:dyDescent="0.25">
      <c r="F4441" s="36"/>
      <c r="G4441" s="39" t="str">
        <f t="shared" si="276"/>
        <v/>
      </c>
      <c r="I4441" s="36"/>
      <c r="J4441" s="39" t="str">
        <f t="shared" si="277"/>
        <v/>
      </c>
      <c r="L4441" s="36"/>
      <c r="M4441" s="39" t="str">
        <f t="shared" si="278"/>
        <v/>
      </c>
      <c r="O4441" s="36"/>
      <c r="P4441" s="39" t="str">
        <f t="shared" si="279"/>
        <v/>
      </c>
    </row>
    <row r="4442" spans="6:16" x14ac:dyDescent="0.25">
      <c r="F4442" s="36"/>
      <c r="G4442" s="39" t="str">
        <f t="shared" si="276"/>
        <v/>
      </c>
      <c r="I4442" s="36"/>
      <c r="J4442" s="39" t="str">
        <f t="shared" si="277"/>
        <v/>
      </c>
      <c r="L4442" s="36"/>
      <c r="M4442" s="39" t="str">
        <f t="shared" si="278"/>
        <v/>
      </c>
      <c r="O4442" s="36"/>
      <c r="P4442" s="39" t="str">
        <f t="shared" si="279"/>
        <v/>
      </c>
    </row>
    <row r="4443" spans="6:16" x14ac:dyDescent="0.25">
      <c r="F4443" s="36"/>
      <c r="G4443" s="39" t="str">
        <f t="shared" si="276"/>
        <v/>
      </c>
      <c r="I4443" s="36"/>
      <c r="J4443" s="39" t="str">
        <f t="shared" si="277"/>
        <v/>
      </c>
      <c r="L4443" s="36"/>
      <c r="M4443" s="39" t="str">
        <f t="shared" si="278"/>
        <v/>
      </c>
      <c r="O4443" s="36"/>
      <c r="P4443" s="39" t="str">
        <f t="shared" si="279"/>
        <v/>
      </c>
    </row>
    <row r="4444" spans="6:16" x14ac:dyDescent="0.25">
      <c r="F4444" s="36"/>
      <c r="G4444" s="39" t="str">
        <f t="shared" si="276"/>
        <v/>
      </c>
      <c r="I4444" s="36"/>
      <c r="J4444" s="39" t="str">
        <f t="shared" si="277"/>
        <v/>
      </c>
      <c r="L4444" s="36"/>
      <c r="M4444" s="39" t="str">
        <f t="shared" si="278"/>
        <v/>
      </c>
      <c r="O4444" s="36"/>
      <c r="P4444" s="39" t="str">
        <f t="shared" si="279"/>
        <v/>
      </c>
    </row>
    <row r="4445" spans="6:16" x14ac:dyDescent="0.25">
      <c r="F4445" s="36"/>
      <c r="G4445" s="39" t="str">
        <f t="shared" si="276"/>
        <v/>
      </c>
      <c r="I4445" s="36"/>
      <c r="J4445" s="39" t="str">
        <f t="shared" si="277"/>
        <v/>
      </c>
      <c r="L4445" s="36"/>
      <c r="M4445" s="39" t="str">
        <f t="shared" si="278"/>
        <v/>
      </c>
      <c r="O4445" s="36"/>
      <c r="P4445" s="39" t="str">
        <f t="shared" si="279"/>
        <v/>
      </c>
    </row>
    <row r="4446" spans="6:16" x14ac:dyDescent="0.25">
      <c r="F4446" s="36"/>
      <c r="G4446" s="39" t="str">
        <f t="shared" si="276"/>
        <v/>
      </c>
      <c r="I4446" s="36"/>
      <c r="J4446" s="39" t="str">
        <f t="shared" si="277"/>
        <v/>
      </c>
      <c r="L4446" s="36"/>
      <c r="M4446" s="39" t="str">
        <f t="shared" si="278"/>
        <v/>
      </c>
      <c r="O4446" s="36"/>
      <c r="P4446" s="39" t="str">
        <f t="shared" si="279"/>
        <v/>
      </c>
    </row>
    <row r="4447" spans="6:16" x14ac:dyDescent="0.25">
      <c r="F4447" s="36"/>
      <c r="G4447" s="39" t="str">
        <f t="shared" si="276"/>
        <v/>
      </c>
      <c r="I4447" s="36"/>
      <c r="J4447" s="39" t="str">
        <f t="shared" si="277"/>
        <v/>
      </c>
      <c r="L4447" s="36"/>
      <c r="M4447" s="39" t="str">
        <f t="shared" si="278"/>
        <v/>
      </c>
      <c r="O4447" s="36"/>
      <c r="P4447" s="39" t="str">
        <f t="shared" si="279"/>
        <v/>
      </c>
    </row>
    <row r="4448" spans="6:16" x14ac:dyDescent="0.25">
      <c r="F4448" s="36"/>
      <c r="G4448" s="39" t="str">
        <f t="shared" si="276"/>
        <v/>
      </c>
      <c r="I4448" s="36"/>
      <c r="J4448" s="39" t="str">
        <f t="shared" si="277"/>
        <v/>
      </c>
      <c r="L4448" s="36"/>
      <c r="M4448" s="39" t="str">
        <f t="shared" si="278"/>
        <v/>
      </c>
      <c r="O4448" s="36"/>
      <c r="P4448" s="39" t="str">
        <f t="shared" si="279"/>
        <v/>
      </c>
    </row>
    <row r="4449" spans="6:16" x14ac:dyDescent="0.25">
      <c r="F4449" s="36"/>
      <c r="G4449" s="39" t="str">
        <f t="shared" si="276"/>
        <v/>
      </c>
      <c r="I4449" s="36"/>
      <c r="J4449" s="39" t="str">
        <f t="shared" si="277"/>
        <v/>
      </c>
      <c r="L4449" s="36"/>
      <c r="M4449" s="39" t="str">
        <f t="shared" si="278"/>
        <v/>
      </c>
      <c r="O4449" s="36"/>
      <c r="P4449" s="39" t="str">
        <f t="shared" si="279"/>
        <v/>
      </c>
    </row>
    <row r="4450" spans="6:16" x14ac:dyDescent="0.25">
      <c r="F4450" s="36"/>
      <c r="G4450" s="39" t="str">
        <f t="shared" si="276"/>
        <v/>
      </c>
      <c r="I4450" s="36"/>
      <c r="J4450" s="39" t="str">
        <f t="shared" si="277"/>
        <v/>
      </c>
      <c r="L4450" s="36"/>
      <c r="M4450" s="39" t="str">
        <f t="shared" si="278"/>
        <v/>
      </c>
      <c r="O4450" s="36"/>
      <c r="P4450" s="39" t="str">
        <f t="shared" si="279"/>
        <v/>
      </c>
    </row>
    <row r="4451" spans="6:16" x14ac:dyDescent="0.25">
      <c r="F4451" s="36"/>
      <c r="G4451" s="39" t="str">
        <f t="shared" si="276"/>
        <v/>
      </c>
      <c r="I4451" s="36"/>
      <c r="J4451" s="39" t="str">
        <f t="shared" si="277"/>
        <v/>
      </c>
      <c r="L4451" s="36"/>
      <c r="M4451" s="39" t="str">
        <f t="shared" si="278"/>
        <v/>
      </c>
      <c r="O4451" s="36"/>
      <c r="P4451" s="39" t="str">
        <f t="shared" si="279"/>
        <v/>
      </c>
    </row>
    <row r="4452" spans="6:16" x14ac:dyDescent="0.25">
      <c r="F4452" s="36"/>
      <c r="G4452" s="39" t="str">
        <f t="shared" si="276"/>
        <v/>
      </c>
      <c r="I4452" s="36"/>
      <c r="J4452" s="39" t="str">
        <f t="shared" si="277"/>
        <v/>
      </c>
      <c r="L4452" s="36"/>
      <c r="M4452" s="39" t="str">
        <f t="shared" si="278"/>
        <v/>
      </c>
      <c r="O4452" s="36"/>
      <c r="P4452" s="39" t="str">
        <f t="shared" si="279"/>
        <v/>
      </c>
    </row>
    <row r="4453" spans="6:16" x14ac:dyDescent="0.25">
      <c r="F4453" s="36"/>
      <c r="G4453" s="39" t="str">
        <f t="shared" si="276"/>
        <v/>
      </c>
      <c r="I4453" s="36"/>
      <c r="J4453" s="39" t="str">
        <f t="shared" si="277"/>
        <v/>
      </c>
      <c r="L4453" s="36"/>
      <c r="M4453" s="39" t="str">
        <f t="shared" si="278"/>
        <v/>
      </c>
      <c r="O4453" s="36"/>
      <c r="P4453" s="39" t="str">
        <f t="shared" si="279"/>
        <v/>
      </c>
    </row>
    <row r="4454" spans="6:16" x14ac:dyDescent="0.25">
      <c r="F4454" s="36"/>
      <c r="G4454" s="39" t="str">
        <f t="shared" si="276"/>
        <v/>
      </c>
      <c r="I4454" s="36"/>
      <c r="J4454" s="39" t="str">
        <f t="shared" si="277"/>
        <v/>
      </c>
      <c r="L4454" s="36"/>
      <c r="M4454" s="39" t="str">
        <f t="shared" si="278"/>
        <v/>
      </c>
      <c r="O4454" s="36"/>
      <c r="P4454" s="39" t="str">
        <f t="shared" si="279"/>
        <v/>
      </c>
    </row>
    <row r="4455" spans="6:16" x14ac:dyDescent="0.25">
      <c r="F4455" s="36"/>
      <c r="G4455" s="39" t="str">
        <f t="shared" si="276"/>
        <v/>
      </c>
      <c r="I4455" s="36"/>
      <c r="J4455" s="39" t="str">
        <f t="shared" si="277"/>
        <v/>
      </c>
      <c r="L4455" s="36"/>
      <c r="M4455" s="39" t="str">
        <f t="shared" si="278"/>
        <v/>
      </c>
      <c r="O4455" s="36"/>
      <c r="P4455" s="39" t="str">
        <f t="shared" si="279"/>
        <v/>
      </c>
    </row>
    <row r="4456" spans="6:16" x14ac:dyDescent="0.25">
      <c r="F4456" s="36"/>
      <c r="G4456" s="39" t="str">
        <f t="shared" si="276"/>
        <v/>
      </c>
      <c r="I4456" s="36"/>
      <c r="J4456" s="39" t="str">
        <f t="shared" si="277"/>
        <v/>
      </c>
      <c r="L4456" s="36"/>
      <c r="M4456" s="39" t="str">
        <f t="shared" si="278"/>
        <v/>
      </c>
      <c r="O4456" s="36"/>
      <c r="P4456" s="39" t="str">
        <f t="shared" si="279"/>
        <v/>
      </c>
    </row>
    <row r="4457" spans="6:16" x14ac:dyDescent="0.25">
      <c r="F4457" s="36"/>
      <c r="G4457" s="39" t="str">
        <f t="shared" si="276"/>
        <v/>
      </c>
      <c r="I4457" s="36"/>
      <c r="J4457" s="39" t="str">
        <f t="shared" si="277"/>
        <v/>
      </c>
      <c r="L4457" s="36"/>
      <c r="M4457" s="39" t="str">
        <f t="shared" si="278"/>
        <v/>
      </c>
      <c r="O4457" s="36"/>
      <c r="P4457" s="39" t="str">
        <f t="shared" si="279"/>
        <v/>
      </c>
    </row>
    <row r="4458" spans="6:16" x14ac:dyDescent="0.25">
      <c r="F4458" s="36"/>
      <c r="G4458" s="39" t="str">
        <f t="shared" si="276"/>
        <v/>
      </c>
      <c r="I4458" s="36"/>
      <c r="J4458" s="39" t="str">
        <f t="shared" si="277"/>
        <v/>
      </c>
      <c r="L4458" s="36"/>
      <c r="M4458" s="39" t="str">
        <f t="shared" si="278"/>
        <v/>
      </c>
      <c r="O4458" s="36"/>
      <c r="P4458" s="39" t="str">
        <f t="shared" si="279"/>
        <v/>
      </c>
    </row>
    <row r="4459" spans="6:16" x14ac:dyDescent="0.25">
      <c r="F4459" s="36"/>
      <c r="G4459" s="39" t="str">
        <f t="shared" si="276"/>
        <v/>
      </c>
      <c r="I4459" s="36"/>
      <c r="J4459" s="39" t="str">
        <f t="shared" si="277"/>
        <v/>
      </c>
      <c r="L4459" s="36"/>
      <c r="M4459" s="39" t="str">
        <f t="shared" si="278"/>
        <v/>
      </c>
      <c r="O4459" s="36"/>
      <c r="P4459" s="39" t="str">
        <f t="shared" si="279"/>
        <v/>
      </c>
    </row>
    <row r="4460" spans="6:16" x14ac:dyDescent="0.25">
      <c r="F4460" s="36"/>
      <c r="G4460" s="39" t="str">
        <f t="shared" si="276"/>
        <v/>
      </c>
      <c r="I4460" s="36"/>
      <c r="J4460" s="39" t="str">
        <f t="shared" si="277"/>
        <v/>
      </c>
      <c r="L4460" s="36"/>
      <c r="M4460" s="39" t="str">
        <f t="shared" si="278"/>
        <v/>
      </c>
      <c r="O4460" s="36"/>
      <c r="P4460" s="39" t="str">
        <f t="shared" si="279"/>
        <v/>
      </c>
    </row>
    <row r="4461" spans="6:16" x14ac:dyDescent="0.25">
      <c r="F4461" s="36"/>
      <c r="G4461" s="39" t="str">
        <f t="shared" si="276"/>
        <v/>
      </c>
      <c r="I4461" s="36"/>
      <c r="J4461" s="39" t="str">
        <f t="shared" si="277"/>
        <v/>
      </c>
      <c r="L4461" s="36"/>
      <c r="M4461" s="39" t="str">
        <f t="shared" si="278"/>
        <v/>
      </c>
      <c r="O4461" s="36"/>
      <c r="P4461" s="39" t="str">
        <f t="shared" si="279"/>
        <v/>
      </c>
    </row>
    <row r="4462" spans="6:16" x14ac:dyDescent="0.25">
      <c r="F4462" s="36"/>
      <c r="G4462" s="39" t="str">
        <f t="shared" si="276"/>
        <v/>
      </c>
      <c r="I4462" s="36"/>
      <c r="J4462" s="39" t="str">
        <f t="shared" si="277"/>
        <v/>
      </c>
      <c r="L4462" s="36"/>
      <c r="M4462" s="39" t="str">
        <f t="shared" si="278"/>
        <v/>
      </c>
      <c r="O4462" s="36"/>
      <c r="P4462" s="39" t="str">
        <f t="shared" si="279"/>
        <v/>
      </c>
    </row>
    <row r="4463" spans="6:16" x14ac:dyDescent="0.25">
      <c r="F4463" s="36"/>
      <c r="G4463" s="39" t="str">
        <f t="shared" si="276"/>
        <v/>
      </c>
      <c r="I4463" s="36"/>
      <c r="J4463" s="39" t="str">
        <f t="shared" si="277"/>
        <v/>
      </c>
      <c r="L4463" s="36"/>
      <c r="M4463" s="39" t="str">
        <f t="shared" si="278"/>
        <v/>
      </c>
      <c r="O4463" s="36"/>
      <c r="P4463" s="39" t="str">
        <f t="shared" si="279"/>
        <v/>
      </c>
    </row>
    <row r="4464" spans="6:16" x14ac:dyDescent="0.25">
      <c r="F4464" s="36"/>
      <c r="G4464" s="39" t="str">
        <f t="shared" si="276"/>
        <v/>
      </c>
      <c r="I4464" s="36"/>
      <c r="J4464" s="39" t="str">
        <f t="shared" si="277"/>
        <v/>
      </c>
      <c r="L4464" s="36"/>
      <c r="M4464" s="39" t="str">
        <f t="shared" si="278"/>
        <v/>
      </c>
      <c r="O4464" s="36"/>
      <c r="P4464" s="39" t="str">
        <f t="shared" si="279"/>
        <v/>
      </c>
    </row>
    <row r="4465" spans="6:16" x14ac:dyDescent="0.25">
      <c r="F4465" s="36"/>
      <c r="G4465" s="39" t="str">
        <f t="shared" si="276"/>
        <v/>
      </c>
      <c r="I4465" s="36"/>
      <c r="J4465" s="39" t="str">
        <f t="shared" si="277"/>
        <v/>
      </c>
      <c r="L4465" s="36"/>
      <c r="M4465" s="39" t="str">
        <f t="shared" si="278"/>
        <v/>
      </c>
      <c r="O4465" s="36"/>
      <c r="P4465" s="39" t="str">
        <f t="shared" si="279"/>
        <v/>
      </c>
    </row>
    <row r="4466" spans="6:16" x14ac:dyDescent="0.25">
      <c r="F4466" s="36"/>
      <c r="G4466" s="39" t="str">
        <f t="shared" si="276"/>
        <v/>
      </c>
      <c r="I4466" s="36"/>
      <c r="J4466" s="39" t="str">
        <f t="shared" si="277"/>
        <v/>
      </c>
      <c r="L4466" s="36"/>
      <c r="M4466" s="39" t="str">
        <f t="shared" si="278"/>
        <v/>
      </c>
      <c r="O4466" s="36"/>
      <c r="P4466" s="39" t="str">
        <f t="shared" si="279"/>
        <v/>
      </c>
    </row>
    <row r="4467" spans="6:16" x14ac:dyDescent="0.25">
      <c r="F4467" s="36"/>
      <c r="G4467" s="39" t="str">
        <f t="shared" si="276"/>
        <v/>
      </c>
      <c r="I4467" s="36"/>
      <c r="J4467" s="39" t="str">
        <f t="shared" si="277"/>
        <v/>
      </c>
      <c r="L4467" s="36"/>
      <c r="M4467" s="39" t="str">
        <f t="shared" si="278"/>
        <v/>
      </c>
      <c r="O4467" s="36"/>
      <c r="P4467" s="39" t="str">
        <f t="shared" si="279"/>
        <v/>
      </c>
    </row>
    <row r="4468" spans="6:16" x14ac:dyDescent="0.25">
      <c r="F4468" s="36"/>
      <c r="G4468" s="39" t="str">
        <f t="shared" si="276"/>
        <v/>
      </c>
      <c r="I4468" s="36"/>
      <c r="J4468" s="39" t="str">
        <f t="shared" si="277"/>
        <v/>
      </c>
      <c r="L4468" s="36"/>
      <c r="M4468" s="39" t="str">
        <f t="shared" si="278"/>
        <v/>
      </c>
      <c r="O4468" s="36"/>
      <c r="P4468" s="39" t="str">
        <f t="shared" si="279"/>
        <v/>
      </c>
    </row>
    <row r="4469" spans="6:16" x14ac:dyDescent="0.25">
      <c r="F4469" s="36"/>
      <c r="G4469" s="39" t="str">
        <f t="shared" si="276"/>
        <v/>
      </c>
      <c r="I4469" s="36"/>
      <c r="J4469" s="39" t="str">
        <f t="shared" si="277"/>
        <v/>
      </c>
      <c r="L4469" s="36"/>
      <c r="M4469" s="39" t="str">
        <f t="shared" si="278"/>
        <v/>
      </c>
      <c r="O4469" s="36"/>
      <c r="P4469" s="39" t="str">
        <f t="shared" si="279"/>
        <v/>
      </c>
    </row>
    <row r="4470" spans="6:16" x14ac:dyDescent="0.25">
      <c r="F4470" s="36"/>
      <c r="G4470" s="39" t="str">
        <f t="shared" si="276"/>
        <v/>
      </c>
      <c r="I4470" s="36"/>
      <c r="J4470" s="39" t="str">
        <f t="shared" si="277"/>
        <v/>
      </c>
      <c r="L4470" s="36"/>
      <c r="M4470" s="39" t="str">
        <f t="shared" si="278"/>
        <v/>
      </c>
      <c r="O4470" s="36"/>
      <c r="P4470" s="39" t="str">
        <f t="shared" si="279"/>
        <v/>
      </c>
    </row>
    <row r="4471" spans="6:16" x14ac:dyDescent="0.25">
      <c r="F4471" s="36"/>
      <c r="G4471" s="39" t="str">
        <f t="shared" si="276"/>
        <v/>
      </c>
      <c r="I4471" s="36"/>
      <c r="J4471" s="39" t="str">
        <f t="shared" si="277"/>
        <v/>
      </c>
      <c r="L4471" s="36"/>
      <c r="M4471" s="39" t="str">
        <f t="shared" si="278"/>
        <v/>
      </c>
      <c r="O4471" s="36"/>
      <c r="P4471" s="39" t="str">
        <f t="shared" si="279"/>
        <v/>
      </c>
    </row>
    <row r="4472" spans="6:16" x14ac:dyDescent="0.25">
      <c r="F4472" s="36"/>
      <c r="G4472" s="39" t="str">
        <f t="shared" si="276"/>
        <v/>
      </c>
      <c r="I4472" s="36"/>
      <c r="J4472" s="39" t="str">
        <f t="shared" si="277"/>
        <v/>
      </c>
      <c r="L4472" s="36"/>
      <c r="M4472" s="39" t="str">
        <f t="shared" si="278"/>
        <v/>
      </c>
      <c r="O4472" s="36"/>
      <c r="P4472" s="39" t="str">
        <f t="shared" si="279"/>
        <v/>
      </c>
    </row>
    <row r="4473" spans="6:16" x14ac:dyDescent="0.25">
      <c r="F4473" s="36"/>
      <c r="G4473" s="39" t="str">
        <f t="shared" si="276"/>
        <v/>
      </c>
      <c r="I4473" s="36"/>
      <c r="J4473" s="39" t="str">
        <f t="shared" si="277"/>
        <v/>
      </c>
      <c r="L4473" s="36"/>
      <c r="M4473" s="39" t="str">
        <f t="shared" si="278"/>
        <v/>
      </c>
      <c r="O4473" s="36"/>
      <c r="P4473" s="39" t="str">
        <f t="shared" si="279"/>
        <v/>
      </c>
    </row>
    <row r="4474" spans="6:16" x14ac:dyDescent="0.25">
      <c r="F4474" s="36"/>
      <c r="G4474" s="39" t="str">
        <f t="shared" si="276"/>
        <v/>
      </c>
      <c r="I4474" s="36"/>
      <c r="J4474" s="39" t="str">
        <f t="shared" si="277"/>
        <v/>
      </c>
      <c r="L4474" s="36"/>
      <c r="M4474" s="39" t="str">
        <f t="shared" si="278"/>
        <v/>
      </c>
      <c r="O4474" s="36"/>
      <c r="P4474" s="39" t="str">
        <f t="shared" si="279"/>
        <v/>
      </c>
    </row>
    <row r="4475" spans="6:16" x14ac:dyDescent="0.25">
      <c r="F4475" s="36"/>
      <c r="G4475" s="39" t="str">
        <f t="shared" si="276"/>
        <v/>
      </c>
      <c r="I4475" s="36"/>
      <c r="J4475" s="39" t="str">
        <f t="shared" si="277"/>
        <v/>
      </c>
      <c r="L4475" s="36"/>
      <c r="M4475" s="39" t="str">
        <f t="shared" si="278"/>
        <v/>
      </c>
      <c r="O4475" s="36"/>
      <c r="P4475" s="39" t="str">
        <f t="shared" si="279"/>
        <v/>
      </c>
    </row>
    <row r="4476" spans="6:16" x14ac:dyDescent="0.25">
      <c r="F4476" s="36"/>
      <c r="G4476" s="39" t="str">
        <f t="shared" si="276"/>
        <v/>
      </c>
      <c r="I4476" s="36"/>
      <c r="J4476" s="39" t="str">
        <f t="shared" si="277"/>
        <v/>
      </c>
      <c r="L4476" s="36"/>
      <c r="M4476" s="39" t="str">
        <f t="shared" si="278"/>
        <v/>
      </c>
      <c r="O4476" s="36"/>
      <c r="P4476" s="39" t="str">
        <f t="shared" si="279"/>
        <v/>
      </c>
    </row>
    <row r="4477" spans="6:16" x14ac:dyDescent="0.25">
      <c r="F4477" s="36"/>
      <c r="G4477" s="39" t="str">
        <f t="shared" si="276"/>
        <v/>
      </c>
      <c r="I4477" s="36"/>
      <c r="J4477" s="39" t="str">
        <f t="shared" si="277"/>
        <v/>
      </c>
      <c r="L4477" s="36"/>
      <c r="M4477" s="39" t="str">
        <f t="shared" si="278"/>
        <v/>
      </c>
      <c r="O4477" s="36"/>
      <c r="P4477" s="39" t="str">
        <f t="shared" si="279"/>
        <v/>
      </c>
    </row>
    <row r="4478" spans="6:16" x14ac:dyDescent="0.25">
      <c r="F4478" s="36"/>
      <c r="G4478" s="39" t="str">
        <f t="shared" si="276"/>
        <v/>
      </c>
      <c r="I4478" s="36"/>
      <c r="J4478" s="39" t="str">
        <f t="shared" si="277"/>
        <v/>
      </c>
      <c r="L4478" s="36"/>
      <c r="M4478" s="39" t="str">
        <f t="shared" si="278"/>
        <v/>
      </c>
      <c r="O4478" s="36"/>
      <c r="P4478" s="39" t="str">
        <f t="shared" si="279"/>
        <v/>
      </c>
    </row>
    <row r="4479" spans="6:16" x14ac:dyDescent="0.25">
      <c r="F4479" s="36"/>
      <c r="G4479" s="39" t="str">
        <f t="shared" si="276"/>
        <v/>
      </c>
      <c r="I4479" s="36"/>
      <c r="J4479" s="39" t="str">
        <f t="shared" si="277"/>
        <v/>
      </c>
      <c r="L4479" s="36"/>
      <c r="M4479" s="39" t="str">
        <f t="shared" si="278"/>
        <v/>
      </c>
      <c r="O4479" s="36"/>
      <c r="P4479" s="39" t="str">
        <f t="shared" si="279"/>
        <v/>
      </c>
    </row>
    <row r="4480" spans="6:16" x14ac:dyDescent="0.25">
      <c r="F4480" s="36"/>
      <c r="G4480" s="39" t="str">
        <f t="shared" si="276"/>
        <v/>
      </c>
      <c r="I4480" s="36"/>
      <c r="J4480" s="39" t="str">
        <f t="shared" si="277"/>
        <v/>
      </c>
      <c r="L4480" s="36"/>
      <c r="M4480" s="39" t="str">
        <f t="shared" si="278"/>
        <v/>
      </c>
      <c r="O4480" s="36"/>
      <c r="P4480" s="39" t="str">
        <f t="shared" si="279"/>
        <v/>
      </c>
    </row>
    <row r="4481" spans="6:16" x14ac:dyDescent="0.25">
      <c r="F4481" s="36"/>
      <c r="G4481" s="39" t="str">
        <f t="shared" si="276"/>
        <v/>
      </c>
      <c r="I4481" s="36"/>
      <c r="J4481" s="39" t="str">
        <f t="shared" si="277"/>
        <v/>
      </c>
      <c r="L4481" s="36"/>
      <c r="M4481" s="39" t="str">
        <f t="shared" si="278"/>
        <v/>
      </c>
      <c r="O4481" s="36"/>
      <c r="P4481" s="39" t="str">
        <f t="shared" si="279"/>
        <v/>
      </c>
    </row>
    <row r="4482" spans="6:16" x14ac:dyDescent="0.25">
      <c r="F4482" s="36"/>
      <c r="G4482" s="39" t="str">
        <f t="shared" si="276"/>
        <v/>
      </c>
      <c r="I4482" s="36"/>
      <c r="J4482" s="39" t="str">
        <f t="shared" si="277"/>
        <v/>
      </c>
      <c r="L4482" s="36"/>
      <c r="M4482" s="39" t="str">
        <f t="shared" si="278"/>
        <v/>
      </c>
      <c r="O4482" s="36"/>
      <c r="P4482" s="39" t="str">
        <f t="shared" si="279"/>
        <v/>
      </c>
    </row>
    <row r="4483" spans="6:16" x14ac:dyDescent="0.25">
      <c r="F4483" s="36"/>
      <c r="G4483" s="39" t="str">
        <f t="shared" si="276"/>
        <v/>
      </c>
      <c r="I4483" s="36"/>
      <c r="J4483" s="39" t="str">
        <f t="shared" si="277"/>
        <v/>
      </c>
      <c r="L4483" s="36"/>
      <c r="M4483" s="39" t="str">
        <f t="shared" si="278"/>
        <v/>
      </c>
      <c r="O4483" s="36"/>
      <c r="P4483" s="39" t="str">
        <f t="shared" si="279"/>
        <v/>
      </c>
    </row>
    <row r="4484" spans="6:16" x14ac:dyDescent="0.25">
      <c r="F4484" s="36"/>
      <c r="G4484" s="39" t="str">
        <f t="shared" si="276"/>
        <v/>
      </c>
      <c r="I4484" s="36"/>
      <c r="J4484" s="39" t="str">
        <f t="shared" si="277"/>
        <v/>
      </c>
      <c r="L4484" s="36"/>
      <c r="M4484" s="39" t="str">
        <f t="shared" si="278"/>
        <v/>
      </c>
      <c r="O4484" s="36"/>
      <c r="P4484" s="39" t="str">
        <f t="shared" si="279"/>
        <v/>
      </c>
    </row>
    <row r="4485" spans="6:16" x14ac:dyDescent="0.25">
      <c r="F4485" s="36"/>
      <c r="G4485" s="39" t="str">
        <f t="shared" si="276"/>
        <v/>
      </c>
      <c r="I4485" s="36"/>
      <c r="J4485" s="39" t="str">
        <f t="shared" si="277"/>
        <v/>
      </c>
      <c r="L4485" s="36"/>
      <c r="M4485" s="39" t="str">
        <f t="shared" si="278"/>
        <v/>
      </c>
      <c r="O4485" s="36"/>
      <c r="P4485" s="39" t="str">
        <f t="shared" si="279"/>
        <v/>
      </c>
    </row>
    <row r="4486" spans="6:16" x14ac:dyDescent="0.25">
      <c r="F4486" s="36"/>
      <c r="G4486" s="39" t="str">
        <f t="shared" si="276"/>
        <v/>
      </c>
      <c r="I4486" s="36"/>
      <c r="J4486" s="39" t="str">
        <f t="shared" si="277"/>
        <v/>
      </c>
      <c r="L4486" s="36"/>
      <c r="M4486" s="39" t="str">
        <f t="shared" si="278"/>
        <v/>
      </c>
      <c r="O4486" s="36"/>
      <c r="P4486" s="39" t="str">
        <f t="shared" si="279"/>
        <v/>
      </c>
    </row>
    <row r="4487" spans="6:16" x14ac:dyDescent="0.25">
      <c r="F4487" s="36"/>
      <c r="G4487" s="39" t="str">
        <f t="shared" si="276"/>
        <v/>
      </c>
      <c r="I4487" s="36"/>
      <c r="J4487" s="39" t="str">
        <f t="shared" si="277"/>
        <v/>
      </c>
      <c r="L4487" s="36"/>
      <c r="M4487" s="39" t="str">
        <f t="shared" si="278"/>
        <v/>
      </c>
      <c r="O4487" s="36"/>
      <c r="P4487" s="39" t="str">
        <f t="shared" si="279"/>
        <v/>
      </c>
    </row>
    <row r="4488" spans="6:16" x14ac:dyDescent="0.25">
      <c r="F4488" s="36"/>
      <c r="G4488" s="39" t="str">
        <f t="shared" si="276"/>
        <v/>
      </c>
      <c r="I4488" s="36"/>
      <c r="J4488" s="39" t="str">
        <f t="shared" si="277"/>
        <v/>
      </c>
      <c r="L4488" s="36"/>
      <c r="M4488" s="39" t="str">
        <f t="shared" si="278"/>
        <v/>
      </c>
      <c r="O4488" s="36"/>
      <c r="P4488" s="39" t="str">
        <f t="shared" si="279"/>
        <v/>
      </c>
    </row>
    <row r="4489" spans="6:16" x14ac:dyDescent="0.25">
      <c r="F4489" s="36"/>
      <c r="G4489" s="39" t="str">
        <f t="shared" si="276"/>
        <v/>
      </c>
      <c r="I4489" s="36"/>
      <c r="J4489" s="39" t="str">
        <f t="shared" si="277"/>
        <v/>
      </c>
      <c r="L4489" s="36"/>
      <c r="M4489" s="39" t="str">
        <f t="shared" si="278"/>
        <v/>
      </c>
      <c r="O4489" s="36"/>
      <c r="P4489" s="39" t="str">
        <f t="shared" si="279"/>
        <v/>
      </c>
    </row>
    <row r="4490" spans="6:16" x14ac:dyDescent="0.25">
      <c r="F4490" s="36"/>
      <c r="G4490" s="39" t="str">
        <f t="shared" si="276"/>
        <v/>
      </c>
      <c r="I4490" s="36"/>
      <c r="J4490" s="39" t="str">
        <f t="shared" si="277"/>
        <v/>
      </c>
      <c r="L4490" s="36"/>
      <c r="M4490" s="39" t="str">
        <f t="shared" si="278"/>
        <v/>
      </c>
      <c r="O4490" s="36"/>
      <c r="P4490" s="39" t="str">
        <f t="shared" si="279"/>
        <v/>
      </c>
    </row>
    <row r="4491" spans="6:16" x14ac:dyDescent="0.25">
      <c r="F4491" s="36"/>
      <c r="G4491" s="39" t="str">
        <f t="shared" si="276"/>
        <v/>
      </c>
      <c r="I4491" s="36"/>
      <c r="J4491" s="39" t="str">
        <f t="shared" si="277"/>
        <v/>
      </c>
      <c r="L4491" s="36"/>
      <c r="M4491" s="39" t="str">
        <f t="shared" si="278"/>
        <v/>
      </c>
      <c r="O4491" s="36"/>
      <c r="P4491" s="39" t="str">
        <f t="shared" si="279"/>
        <v/>
      </c>
    </row>
    <row r="4492" spans="6:16" x14ac:dyDescent="0.25">
      <c r="F4492" s="36"/>
      <c r="G4492" s="39" t="str">
        <f t="shared" si="276"/>
        <v/>
      </c>
      <c r="I4492" s="36"/>
      <c r="J4492" s="39" t="str">
        <f t="shared" si="277"/>
        <v/>
      </c>
      <c r="L4492" s="36"/>
      <c r="M4492" s="39" t="str">
        <f t="shared" si="278"/>
        <v/>
      </c>
      <c r="O4492" s="36"/>
      <c r="P4492" s="39" t="str">
        <f t="shared" si="279"/>
        <v/>
      </c>
    </row>
    <row r="4493" spans="6:16" x14ac:dyDescent="0.25">
      <c r="F4493" s="36"/>
      <c r="G4493" s="39" t="str">
        <f t="shared" si="276"/>
        <v/>
      </c>
      <c r="I4493" s="36"/>
      <c r="J4493" s="39" t="str">
        <f t="shared" si="277"/>
        <v/>
      </c>
      <c r="L4493" s="36"/>
      <c r="M4493" s="39" t="str">
        <f t="shared" si="278"/>
        <v/>
      </c>
      <c r="O4493" s="36"/>
      <c r="P4493" s="39" t="str">
        <f t="shared" si="279"/>
        <v/>
      </c>
    </row>
    <row r="4494" spans="6:16" x14ac:dyDescent="0.25">
      <c r="F4494" s="36"/>
      <c r="G4494" s="39" t="str">
        <f t="shared" si="276"/>
        <v/>
      </c>
      <c r="I4494" s="36"/>
      <c r="J4494" s="39" t="str">
        <f t="shared" si="277"/>
        <v/>
      </c>
      <c r="L4494" s="36"/>
      <c r="M4494" s="39" t="str">
        <f t="shared" si="278"/>
        <v/>
      </c>
      <c r="O4494" s="36"/>
      <c r="P4494" s="39" t="str">
        <f t="shared" si="279"/>
        <v/>
      </c>
    </row>
    <row r="4495" spans="6:16" x14ac:dyDescent="0.25">
      <c r="F4495" s="36"/>
      <c r="G4495" s="39" t="str">
        <f t="shared" ref="G4495:G4558" si="280">IF(F4495="","",F4495*0.04)</f>
        <v/>
      </c>
      <c r="I4495" s="36"/>
      <c r="J4495" s="39" t="str">
        <f t="shared" ref="J4495:J4558" si="281">IF(I4495="","",I4495*0.04)</f>
        <v/>
      </c>
      <c r="L4495" s="36"/>
      <c r="M4495" s="39" t="str">
        <f t="shared" ref="M4495:M4558" si="282">IF(L4495="","",L4495*0.04)</f>
        <v/>
      </c>
      <c r="O4495" s="36"/>
      <c r="P4495" s="39" t="str">
        <f t="shared" ref="P4495:P4558" si="283">IF(O4495="","",O4495*0.04)</f>
        <v/>
      </c>
    </row>
    <row r="4496" spans="6:16" x14ac:dyDescent="0.25">
      <c r="F4496" s="36"/>
      <c r="G4496" s="39" t="str">
        <f t="shared" si="280"/>
        <v/>
      </c>
      <c r="I4496" s="36"/>
      <c r="J4496" s="39" t="str">
        <f t="shared" si="281"/>
        <v/>
      </c>
      <c r="L4496" s="36"/>
      <c r="M4496" s="39" t="str">
        <f t="shared" si="282"/>
        <v/>
      </c>
      <c r="O4496" s="36"/>
      <c r="P4496" s="39" t="str">
        <f t="shared" si="283"/>
        <v/>
      </c>
    </row>
    <row r="4497" spans="6:16" x14ac:dyDescent="0.25">
      <c r="F4497" s="36"/>
      <c r="G4497" s="39" t="str">
        <f t="shared" si="280"/>
        <v/>
      </c>
      <c r="I4497" s="36"/>
      <c r="J4497" s="39" t="str">
        <f t="shared" si="281"/>
        <v/>
      </c>
      <c r="L4497" s="36"/>
      <c r="M4497" s="39" t="str">
        <f t="shared" si="282"/>
        <v/>
      </c>
      <c r="O4497" s="36"/>
      <c r="P4497" s="39" t="str">
        <f t="shared" si="283"/>
        <v/>
      </c>
    </row>
    <row r="4498" spans="6:16" x14ac:dyDescent="0.25">
      <c r="F4498" s="36"/>
      <c r="G4498" s="39" t="str">
        <f t="shared" si="280"/>
        <v/>
      </c>
      <c r="I4498" s="36"/>
      <c r="J4498" s="39" t="str">
        <f t="shared" si="281"/>
        <v/>
      </c>
      <c r="L4498" s="36"/>
      <c r="M4498" s="39" t="str">
        <f t="shared" si="282"/>
        <v/>
      </c>
      <c r="O4498" s="36"/>
      <c r="P4498" s="39" t="str">
        <f t="shared" si="283"/>
        <v/>
      </c>
    </row>
    <row r="4499" spans="6:16" x14ac:dyDescent="0.25">
      <c r="F4499" s="36"/>
      <c r="G4499" s="39" t="str">
        <f t="shared" si="280"/>
        <v/>
      </c>
      <c r="I4499" s="36"/>
      <c r="J4499" s="39" t="str">
        <f t="shared" si="281"/>
        <v/>
      </c>
      <c r="L4499" s="36"/>
      <c r="M4499" s="39" t="str">
        <f t="shared" si="282"/>
        <v/>
      </c>
      <c r="O4499" s="36"/>
      <c r="P4499" s="39" t="str">
        <f t="shared" si="283"/>
        <v/>
      </c>
    </row>
    <row r="4500" spans="6:16" x14ac:dyDescent="0.25">
      <c r="F4500" s="36"/>
      <c r="G4500" s="39" t="str">
        <f t="shared" si="280"/>
        <v/>
      </c>
      <c r="I4500" s="36"/>
      <c r="J4500" s="39" t="str">
        <f t="shared" si="281"/>
        <v/>
      </c>
      <c r="L4500" s="36"/>
      <c r="M4500" s="39" t="str">
        <f t="shared" si="282"/>
        <v/>
      </c>
      <c r="O4500" s="36"/>
      <c r="P4500" s="39" t="str">
        <f t="shared" si="283"/>
        <v/>
      </c>
    </row>
    <row r="4501" spans="6:16" x14ac:dyDescent="0.25">
      <c r="F4501" s="36"/>
      <c r="G4501" s="39" t="str">
        <f t="shared" si="280"/>
        <v/>
      </c>
      <c r="I4501" s="36"/>
      <c r="J4501" s="39" t="str">
        <f t="shared" si="281"/>
        <v/>
      </c>
      <c r="L4501" s="36"/>
      <c r="M4501" s="39" t="str">
        <f t="shared" si="282"/>
        <v/>
      </c>
      <c r="O4501" s="36"/>
      <c r="P4501" s="39" t="str">
        <f t="shared" si="283"/>
        <v/>
      </c>
    </row>
    <row r="4502" spans="6:16" x14ac:dyDescent="0.25">
      <c r="F4502" s="36"/>
      <c r="G4502" s="39" t="str">
        <f t="shared" si="280"/>
        <v/>
      </c>
      <c r="I4502" s="36"/>
      <c r="J4502" s="39" t="str">
        <f t="shared" si="281"/>
        <v/>
      </c>
      <c r="L4502" s="36"/>
      <c r="M4502" s="39" t="str">
        <f t="shared" si="282"/>
        <v/>
      </c>
      <c r="O4502" s="36"/>
      <c r="P4502" s="39" t="str">
        <f t="shared" si="283"/>
        <v/>
      </c>
    </row>
    <row r="4503" spans="6:16" x14ac:dyDescent="0.25">
      <c r="F4503" s="36"/>
      <c r="G4503" s="39" t="str">
        <f t="shared" si="280"/>
        <v/>
      </c>
      <c r="I4503" s="36"/>
      <c r="J4503" s="39" t="str">
        <f t="shared" si="281"/>
        <v/>
      </c>
      <c r="L4503" s="36"/>
      <c r="M4503" s="39" t="str">
        <f t="shared" si="282"/>
        <v/>
      </c>
      <c r="O4503" s="36"/>
      <c r="P4503" s="39" t="str">
        <f t="shared" si="283"/>
        <v/>
      </c>
    </row>
    <row r="4504" spans="6:16" x14ac:dyDescent="0.25">
      <c r="F4504" s="36"/>
      <c r="G4504" s="39" t="str">
        <f t="shared" si="280"/>
        <v/>
      </c>
      <c r="I4504" s="36"/>
      <c r="J4504" s="39" t="str">
        <f t="shared" si="281"/>
        <v/>
      </c>
      <c r="L4504" s="36"/>
      <c r="M4504" s="39" t="str">
        <f t="shared" si="282"/>
        <v/>
      </c>
      <c r="O4504" s="36"/>
      <c r="P4504" s="39" t="str">
        <f t="shared" si="283"/>
        <v/>
      </c>
    </row>
    <row r="4505" spans="6:16" x14ac:dyDescent="0.25">
      <c r="F4505" s="36"/>
      <c r="G4505" s="39" t="str">
        <f t="shared" si="280"/>
        <v/>
      </c>
      <c r="I4505" s="36"/>
      <c r="J4505" s="39" t="str">
        <f t="shared" si="281"/>
        <v/>
      </c>
      <c r="L4505" s="36"/>
      <c r="M4505" s="39" t="str">
        <f t="shared" si="282"/>
        <v/>
      </c>
      <c r="O4505" s="36"/>
      <c r="P4505" s="39" t="str">
        <f t="shared" si="283"/>
        <v/>
      </c>
    </row>
    <row r="4506" spans="6:16" x14ac:dyDescent="0.25">
      <c r="F4506" s="36"/>
      <c r="G4506" s="39" t="str">
        <f t="shared" si="280"/>
        <v/>
      </c>
      <c r="I4506" s="36"/>
      <c r="J4506" s="39" t="str">
        <f t="shared" si="281"/>
        <v/>
      </c>
      <c r="L4506" s="36"/>
      <c r="M4506" s="39" t="str">
        <f t="shared" si="282"/>
        <v/>
      </c>
      <c r="O4506" s="36"/>
      <c r="P4506" s="39" t="str">
        <f t="shared" si="283"/>
        <v/>
      </c>
    </row>
    <row r="4507" spans="6:16" x14ac:dyDescent="0.25">
      <c r="F4507" s="36"/>
      <c r="G4507" s="39" t="str">
        <f t="shared" si="280"/>
        <v/>
      </c>
      <c r="I4507" s="36"/>
      <c r="J4507" s="39" t="str">
        <f t="shared" si="281"/>
        <v/>
      </c>
      <c r="L4507" s="36"/>
      <c r="M4507" s="39" t="str">
        <f t="shared" si="282"/>
        <v/>
      </c>
      <c r="O4507" s="36"/>
      <c r="P4507" s="39" t="str">
        <f t="shared" si="283"/>
        <v/>
      </c>
    </row>
    <row r="4508" spans="6:16" x14ac:dyDescent="0.25">
      <c r="F4508" s="36"/>
      <c r="G4508" s="39" t="str">
        <f t="shared" si="280"/>
        <v/>
      </c>
      <c r="I4508" s="36"/>
      <c r="J4508" s="39" t="str">
        <f t="shared" si="281"/>
        <v/>
      </c>
      <c r="L4508" s="36"/>
      <c r="M4508" s="39" t="str">
        <f t="shared" si="282"/>
        <v/>
      </c>
      <c r="O4508" s="36"/>
      <c r="P4508" s="39" t="str">
        <f t="shared" si="283"/>
        <v/>
      </c>
    </row>
    <row r="4509" spans="6:16" x14ac:dyDescent="0.25">
      <c r="F4509" s="36"/>
      <c r="G4509" s="39" t="str">
        <f t="shared" si="280"/>
        <v/>
      </c>
      <c r="I4509" s="36"/>
      <c r="J4509" s="39" t="str">
        <f t="shared" si="281"/>
        <v/>
      </c>
      <c r="L4509" s="36"/>
      <c r="M4509" s="39" t="str">
        <f t="shared" si="282"/>
        <v/>
      </c>
      <c r="O4509" s="36"/>
      <c r="P4509" s="39" t="str">
        <f t="shared" si="283"/>
        <v/>
      </c>
    </row>
    <row r="4510" spans="6:16" x14ac:dyDescent="0.25">
      <c r="F4510" s="36"/>
      <c r="G4510" s="39" t="str">
        <f t="shared" si="280"/>
        <v/>
      </c>
      <c r="I4510" s="36"/>
      <c r="J4510" s="39" t="str">
        <f t="shared" si="281"/>
        <v/>
      </c>
      <c r="L4510" s="36"/>
      <c r="M4510" s="39" t="str">
        <f t="shared" si="282"/>
        <v/>
      </c>
      <c r="O4510" s="36"/>
      <c r="P4510" s="39" t="str">
        <f t="shared" si="283"/>
        <v/>
      </c>
    </row>
    <row r="4511" spans="6:16" x14ac:dyDescent="0.25">
      <c r="F4511" s="36"/>
      <c r="G4511" s="39" t="str">
        <f t="shared" si="280"/>
        <v/>
      </c>
      <c r="I4511" s="36"/>
      <c r="J4511" s="39" t="str">
        <f t="shared" si="281"/>
        <v/>
      </c>
      <c r="L4511" s="36"/>
      <c r="M4511" s="39" t="str">
        <f t="shared" si="282"/>
        <v/>
      </c>
      <c r="O4511" s="36"/>
      <c r="P4511" s="39" t="str">
        <f t="shared" si="283"/>
        <v/>
      </c>
    </row>
    <row r="4512" spans="6:16" x14ac:dyDescent="0.25">
      <c r="F4512" s="36"/>
      <c r="G4512" s="39" t="str">
        <f t="shared" si="280"/>
        <v/>
      </c>
      <c r="I4512" s="36"/>
      <c r="J4512" s="39" t="str">
        <f t="shared" si="281"/>
        <v/>
      </c>
      <c r="L4512" s="36"/>
      <c r="M4512" s="39" t="str">
        <f t="shared" si="282"/>
        <v/>
      </c>
      <c r="O4512" s="36"/>
      <c r="P4512" s="39" t="str">
        <f t="shared" si="283"/>
        <v/>
      </c>
    </row>
    <row r="4513" spans="6:16" x14ac:dyDescent="0.25">
      <c r="F4513" s="36"/>
      <c r="G4513" s="39" t="str">
        <f t="shared" si="280"/>
        <v/>
      </c>
      <c r="I4513" s="36"/>
      <c r="J4513" s="39" t="str">
        <f t="shared" si="281"/>
        <v/>
      </c>
      <c r="L4513" s="36"/>
      <c r="M4513" s="39" t="str">
        <f t="shared" si="282"/>
        <v/>
      </c>
      <c r="O4513" s="36"/>
      <c r="P4513" s="39" t="str">
        <f t="shared" si="283"/>
        <v/>
      </c>
    </row>
    <row r="4514" spans="6:16" x14ac:dyDescent="0.25">
      <c r="F4514" s="36"/>
      <c r="G4514" s="39" t="str">
        <f t="shared" si="280"/>
        <v/>
      </c>
      <c r="I4514" s="36"/>
      <c r="J4514" s="39" t="str">
        <f t="shared" si="281"/>
        <v/>
      </c>
      <c r="L4514" s="36"/>
      <c r="M4514" s="39" t="str">
        <f t="shared" si="282"/>
        <v/>
      </c>
      <c r="O4514" s="36"/>
      <c r="P4514" s="39" t="str">
        <f t="shared" si="283"/>
        <v/>
      </c>
    </row>
    <row r="4515" spans="6:16" x14ac:dyDescent="0.25">
      <c r="F4515" s="36"/>
      <c r="G4515" s="39" t="str">
        <f t="shared" si="280"/>
        <v/>
      </c>
      <c r="I4515" s="36"/>
      <c r="J4515" s="39" t="str">
        <f t="shared" si="281"/>
        <v/>
      </c>
      <c r="L4515" s="36"/>
      <c r="M4515" s="39" t="str">
        <f t="shared" si="282"/>
        <v/>
      </c>
      <c r="O4515" s="36"/>
      <c r="P4515" s="39" t="str">
        <f t="shared" si="283"/>
        <v/>
      </c>
    </row>
    <row r="4516" spans="6:16" x14ac:dyDescent="0.25">
      <c r="F4516" s="36"/>
      <c r="G4516" s="39" t="str">
        <f t="shared" si="280"/>
        <v/>
      </c>
      <c r="I4516" s="36"/>
      <c r="J4516" s="39" t="str">
        <f t="shared" si="281"/>
        <v/>
      </c>
      <c r="L4516" s="36"/>
      <c r="M4516" s="39" t="str">
        <f t="shared" si="282"/>
        <v/>
      </c>
      <c r="O4516" s="36"/>
      <c r="P4516" s="39" t="str">
        <f t="shared" si="283"/>
        <v/>
      </c>
    </row>
    <row r="4517" spans="6:16" x14ac:dyDescent="0.25">
      <c r="F4517" s="36"/>
      <c r="G4517" s="39" t="str">
        <f t="shared" si="280"/>
        <v/>
      </c>
      <c r="I4517" s="36"/>
      <c r="J4517" s="39" t="str">
        <f t="shared" si="281"/>
        <v/>
      </c>
      <c r="L4517" s="36"/>
      <c r="M4517" s="39" t="str">
        <f t="shared" si="282"/>
        <v/>
      </c>
      <c r="O4517" s="36"/>
      <c r="P4517" s="39" t="str">
        <f t="shared" si="283"/>
        <v/>
      </c>
    </row>
    <row r="4518" spans="6:16" x14ac:dyDescent="0.25">
      <c r="F4518" s="36"/>
      <c r="G4518" s="39" t="str">
        <f t="shared" si="280"/>
        <v/>
      </c>
      <c r="I4518" s="36"/>
      <c r="J4518" s="39" t="str">
        <f t="shared" si="281"/>
        <v/>
      </c>
      <c r="L4518" s="36"/>
      <c r="M4518" s="39" t="str">
        <f t="shared" si="282"/>
        <v/>
      </c>
      <c r="O4518" s="36"/>
      <c r="P4518" s="39" t="str">
        <f t="shared" si="283"/>
        <v/>
      </c>
    </row>
    <row r="4519" spans="6:16" x14ac:dyDescent="0.25">
      <c r="F4519" s="36"/>
      <c r="G4519" s="39" t="str">
        <f t="shared" si="280"/>
        <v/>
      </c>
      <c r="I4519" s="36"/>
      <c r="J4519" s="39" t="str">
        <f t="shared" si="281"/>
        <v/>
      </c>
      <c r="L4519" s="36"/>
      <c r="M4519" s="39" t="str">
        <f t="shared" si="282"/>
        <v/>
      </c>
      <c r="O4519" s="36"/>
      <c r="P4519" s="39" t="str">
        <f t="shared" si="283"/>
        <v/>
      </c>
    </row>
    <row r="4520" spans="6:16" x14ac:dyDescent="0.25">
      <c r="F4520" s="36"/>
      <c r="G4520" s="39" t="str">
        <f t="shared" si="280"/>
        <v/>
      </c>
      <c r="I4520" s="36"/>
      <c r="J4520" s="39" t="str">
        <f t="shared" si="281"/>
        <v/>
      </c>
      <c r="L4520" s="36"/>
      <c r="M4520" s="39" t="str">
        <f t="shared" si="282"/>
        <v/>
      </c>
      <c r="O4520" s="36"/>
      <c r="P4520" s="39" t="str">
        <f t="shared" si="283"/>
        <v/>
      </c>
    </row>
    <row r="4521" spans="6:16" x14ac:dyDescent="0.25">
      <c r="F4521" s="36"/>
      <c r="G4521" s="39" t="str">
        <f t="shared" si="280"/>
        <v/>
      </c>
      <c r="I4521" s="36"/>
      <c r="J4521" s="39" t="str">
        <f t="shared" si="281"/>
        <v/>
      </c>
      <c r="L4521" s="36"/>
      <c r="M4521" s="39" t="str">
        <f t="shared" si="282"/>
        <v/>
      </c>
      <c r="O4521" s="36"/>
      <c r="P4521" s="39" t="str">
        <f t="shared" si="283"/>
        <v/>
      </c>
    </row>
    <row r="4522" spans="6:16" x14ac:dyDescent="0.25">
      <c r="F4522" s="36"/>
      <c r="G4522" s="39" t="str">
        <f t="shared" si="280"/>
        <v/>
      </c>
      <c r="I4522" s="36"/>
      <c r="J4522" s="39" t="str">
        <f t="shared" si="281"/>
        <v/>
      </c>
      <c r="L4522" s="36"/>
      <c r="M4522" s="39" t="str">
        <f t="shared" si="282"/>
        <v/>
      </c>
      <c r="O4522" s="36"/>
      <c r="P4522" s="39" t="str">
        <f t="shared" si="283"/>
        <v/>
      </c>
    </row>
    <row r="4523" spans="6:16" x14ac:dyDescent="0.25">
      <c r="F4523" s="36"/>
      <c r="G4523" s="39" t="str">
        <f t="shared" si="280"/>
        <v/>
      </c>
      <c r="I4523" s="36"/>
      <c r="J4523" s="39" t="str">
        <f t="shared" si="281"/>
        <v/>
      </c>
      <c r="L4523" s="36"/>
      <c r="M4523" s="39" t="str">
        <f t="shared" si="282"/>
        <v/>
      </c>
      <c r="O4523" s="36"/>
      <c r="P4523" s="39" t="str">
        <f t="shared" si="283"/>
        <v/>
      </c>
    </row>
    <row r="4524" spans="6:16" x14ac:dyDescent="0.25">
      <c r="F4524" s="36"/>
      <c r="G4524" s="39" t="str">
        <f t="shared" si="280"/>
        <v/>
      </c>
      <c r="I4524" s="36"/>
      <c r="J4524" s="39" t="str">
        <f t="shared" si="281"/>
        <v/>
      </c>
      <c r="L4524" s="36"/>
      <c r="M4524" s="39" t="str">
        <f t="shared" si="282"/>
        <v/>
      </c>
      <c r="O4524" s="36"/>
      <c r="P4524" s="39" t="str">
        <f t="shared" si="283"/>
        <v/>
      </c>
    </row>
    <row r="4525" spans="6:16" x14ac:dyDescent="0.25">
      <c r="F4525" s="36"/>
      <c r="G4525" s="39" t="str">
        <f t="shared" si="280"/>
        <v/>
      </c>
      <c r="I4525" s="36"/>
      <c r="J4525" s="39" t="str">
        <f t="shared" si="281"/>
        <v/>
      </c>
      <c r="L4525" s="36"/>
      <c r="M4525" s="39" t="str">
        <f t="shared" si="282"/>
        <v/>
      </c>
      <c r="O4525" s="36"/>
      <c r="P4525" s="39" t="str">
        <f t="shared" si="283"/>
        <v/>
      </c>
    </row>
    <row r="4526" spans="6:16" x14ac:dyDescent="0.25">
      <c r="F4526" s="36"/>
      <c r="G4526" s="39" t="str">
        <f t="shared" si="280"/>
        <v/>
      </c>
      <c r="I4526" s="36"/>
      <c r="J4526" s="39" t="str">
        <f t="shared" si="281"/>
        <v/>
      </c>
      <c r="L4526" s="36"/>
      <c r="M4526" s="39" t="str">
        <f t="shared" si="282"/>
        <v/>
      </c>
      <c r="O4526" s="36"/>
      <c r="P4526" s="39" t="str">
        <f t="shared" si="283"/>
        <v/>
      </c>
    </row>
    <row r="4527" spans="6:16" x14ac:dyDescent="0.25">
      <c r="F4527" s="36"/>
      <c r="G4527" s="39" t="str">
        <f t="shared" si="280"/>
        <v/>
      </c>
      <c r="I4527" s="36"/>
      <c r="J4527" s="39" t="str">
        <f t="shared" si="281"/>
        <v/>
      </c>
      <c r="L4527" s="36"/>
      <c r="M4527" s="39" t="str">
        <f t="shared" si="282"/>
        <v/>
      </c>
      <c r="O4527" s="36"/>
      <c r="P4527" s="39" t="str">
        <f t="shared" si="283"/>
        <v/>
      </c>
    </row>
    <row r="4528" spans="6:16" x14ac:dyDescent="0.25">
      <c r="F4528" s="36"/>
      <c r="G4528" s="39" t="str">
        <f t="shared" si="280"/>
        <v/>
      </c>
      <c r="I4528" s="36"/>
      <c r="J4528" s="39" t="str">
        <f t="shared" si="281"/>
        <v/>
      </c>
      <c r="L4528" s="36"/>
      <c r="M4528" s="39" t="str">
        <f t="shared" si="282"/>
        <v/>
      </c>
      <c r="O4528" s="36"/>
      <c r="P4528" s="39" t="str">
        <f t="shared" si="283"/>
        <v/>
      </c>
    </row>
    <row r="4529" spans="6:16" x14ac:dyDescent="0.25">
      <c r="F4529" s="36"/>
      <c r="G4529" s="39" t="str">
        <f t="shared" si="280"/>
        <v/>
      </c>
      <c r="I4529" s="36"/>
      <c r="J4529" s="39" t="str">
        <f t="shared" si="281"/>
        <v/>
      </c>
      <c r="L4529" s="36"/>
      <c r="M4529" s="39" t="str">
        <f t="shared" si="282"/>
        <v/>
      </c>
      <c r="O4529" s="36"/>
      <c r="P4529" s="39" t="str">
        <f t="shared" si="283"/>
        <v/>
      </c>
    </row>
    <row r="4530" spans="6:16" x14ac:dyDescent="0.25">
      <c r="F4530" s="36"/>
      <c r="G4530" s="39" t="str">
        <f t="shared" si="280"/>
        <v/>
      </c>
      <c r="I4530" s="36"/>
      <c r="J4530" s="39" t="str">
        <f t="shared" si="281"/>
        <v/>
      </c>
      <c r="L4530" s="36"/>
      <c r="M4530" s="39" t="str">
        <f t="shared" si="282"/>
        <v/>
      </c>
      <c r="O4530" s="36"/>
      <c r="P4530" s="39" t="str">
        <f t="shared" si="283"/>
        <v/>
      </c>
    </row>
    <row r="4531" spans="6:16" x14ac:dyDescent="0.25">
      <c r="F4531" s="36"/>
      <c r="G4531" s="39" t="str">
        <f t="shared" si="280"/>
        <v/>
      </c>
      <c r="I4531" s="36"/>
      <c r="J4531" s="39" t="str">
        <f t="shared" si="281"/>
        <v/>
      </c>
      <c r="L4531" s="36"/>
      <c r="M4531" s="39" t="str">
        <f t="shared" si="282"/>
        <v/>
      </c>
      <c r="O4531" s="36"/>
      <c r="P4531" s="39" t="str">
        <f t="shared" si="283"/>
        <v/>
      </c>
    </row>
    <row r="4532" spans="6:16" x14ac:dyDescent="0.25">
      <c r="F4532" s="36"/>
      <c r="G4532" s="39" t="str">
        <f t="shared" si="280"/>
        <v/>
      </c>
      <c r="I4532" s="36"/>
      <c r="J4532" s="39" t="str">
        <f t="shared" si="281"/>
        <v/>
      </c>
      <c r="L4532" s="36"/>
      <c r="M4532" s="39" t="str">
        <f t="shared" si="282"/>
        <v/>
      </c>
      <c r="O4532" s="36"/>
      <c r="P4532" s="39" t="str">
        <f t="shared" si="283"/>
        <v/>
      </c>
    </row>
    <row r="4533" spans="6:16" x14ac:dyDescent="0.25">
      <c r="F4533" s="36"/>
      <c r="G4533" s="39" t="str">
        <f t="shared" si="280"/>
        <v/>
      </c>
      <c r="I4533" s="36"/>
      <c r="J4533" s="39" t="str">
        <f t="shared" si="281"/>
        <v/>
      </c>
      <c r="L4533" s="36"/>
      <c r="M4533" s="39" t="str">
        <f t="shared" si="282"/>
        <v/>
      </c>
      <c r="O4533" s="36"/>
      <c r="P4533" s="39" t="str">
        <f t="shared" si="283"/>
        <v/>
      </c>
    </row>
    <row r="4534" spans="6:16" x14ac:dyDescent="0.25">
      <c r="F4534" s="36"/>
      <c r="G4534" s="39" t="str">
        <f t="shared" si="280"/>
        <v/>
      </c>
      <c r="I4534" s="36"/>
      <c r="J4534" s="39" t="str">
        <f t="shared" si="281"/>
        <v/>
      </c>
      <c r="L4534" s="36"/>
      <c r="M4534" s="39" t="str">
        <f t="shared" si="282"/>
        <v/>
      </c>
      <c r="O4534" s="36"/>
      <c r="P4534" s="39" t="str">
        <f t="shared" si="283"/>
        <v/>
      </c>
    </row>
    <row r="4535" spans="6:16" x14ac:dyDescent="0.25">
      <c r="F4535" s="36"/>
      <c r="G4535" s="39" t="str">
        <f t="shared" si="280"/>
        <v/>
      </c>
      <c r="I4535" s="36"/>
      <c r="J4535" s="39" t="str">
        <f t="shared" si="281"/>
        <v/>
      </c>
      <c r="L4535" s="36"/>
      <c r="M4535" s="39" t="str">
        <f t="shared" si="282"/>
        <v/>
      </c>
      <c r="O4535" s="36"/>
      <c r="P4535" s="39" t="str">
        <f t="shared" si="283"/>
        <v/>
      </c>
    </row>
    <row r="4536" spans="6:16" x14ac:dyDescent="0.25">
      <c r="F4536" s="36"/>
      <c r="G4536" s="39" t="str">
        <f t="shared" si="280"/>
        <v/>
      </c>
      <c r="I4536" s="36"/>
      <c r="J4536" s="39" t="str">
        <f t="shared" si="281"/>
        <v/>
      </c>
      <c r="L4536" s="36"/>
      <c r="M4536" s="39" t="str">
        <f t="shared" si="282"/>
        <v/>
      </c>
      <c r="O4536" s="36"/>
      <c r="P4536" s="39" t="str">
        <f t="shared" si="283"/>
        <v/>
      </c>
    </row>
    <row r="4537" spans="6:16" x14ac:dyDescent="0.25">
      <c r="F4537" s="36"/>
      <c r="G4537" s="39" t="str">
        <f t="shared" si="280"/>
        <v/>
      </c>
      <c r="I4537" s="36"/>
      <c r="J4537" s="39" t="str">
        <f t="shared" si="281"/>
        <v/>
      </c>
      <c r="L4537" s="36"/>
      <c r="M4537" s="39" t="str">
        <f t="shared" si="282"/>
        <v/>
      </c>
      <c r="O4537" s="36"/>
      <c r="P4537" s="39" t="str">
        <f t="shared" si="283"/>
        <v/>
      </c>
    </row>
    <row r="4538" spans="6:16" x14ac:dyDescent="0.25">
      <c r="F4538" s="36"/>
      <c r="G4538" s="39" t="str">
        <f t="shared" si="280"/>
        <v/>
      </c>
      <c r="I4538" s="36"/>
      <c r="J4538" s="39" t="str">
        <f t="shared" si="281"/>
        <v/>
      </c>
      <c r="L4538" s="36"/>
      <c r="M4538" s="39" t="str">
        <f t="shared" si="282"/>
        <v/>
      </c>
      <c r="O4538" s="36"/>
      <c r="P4538" s="39" t="str">
        <f t="shared" si="283"/>
        <v/>
      </c>
    </row>
    <row r="4539" spans="6:16" x14ac:dyDescent="0.25">
      <c r="F4539" s="36"/>
      <c r="G4539" s="39" t="str">
        <f t="shared" si="280"/>
        <v/>
      </c>
      <c r="I4539" s="36"/>
      <c r="J4539" s="39" t="str">
        <f t="shared" si="281"/>
        <v/>
      </c>
      <c r="L4539" s="36"/>
      <c r="M4539" s="39" t="str">
        <f t="shared" si="282"/>
        <v/>
      </c>
      <c r="O4539" s="36"/>
      <c r="P4539" s="39" t="str">
        <f t="shared" si="283"/>
        <v/>
      </c>
    </row>
    <row r="4540" spans="6:16" x14ac:dyDescent="0.25">
      <c r="F4540" s="36"/>
      <c r="G4540" s="39" t="str">
        <f t="shared" si="280"/>
        <v/>
      </c>
      <c r="I4540" s="36"/>
      <c r="J4540" s="39" t="str">
        <f t="shared" si="281"/>
        <v/>
      </c>
      <c r="L4540" s="36"/>
      <c r="M4540" s="39" t="str">
        <f t="shared" si="282"/>
        <v/>
      </c>
      <c r="O4540" s="36"/>
      <c r="P4540" s="39" t="str">
        <f t="shared" si="283"/>
        <v/>
      </c>
    </row>
    <row r="4541" spans="6:16" x14ac:dyDescent="0.25">
      <c r="F4541" s="36"/>
      <c r="G4541" s="39" t="str">
        <f t="shared" si="280"/>
        <v/>
      </c>
      <c r="I4541" s="36"/>
      <c r="J4541" s="39" t="str">
        <f t="shared" si="281"/>
        <v/>
      </c>
      <c r="L4541" s="36"/>
      <c r="M4541" s="39" t="str">
        <f t="shared" si="282"/>
        <v/>
      </c>
      <c r="O4541" s="36"/>
      <c r="P4541" s="39" t="str">
        <f t="shared" si="283"/>
        <v/>
      </c>
    </row>
    <row r="4542" spans="6:16" x14ac:dyDescent="0.25">
      <c r="F4542" s="36"/>
      <c r="G4542" s="39" t="str">
        <f t="shared" si="280"/>
        <v/>
      </c>
      <c r="I4542" s="36"/>
      <c r="J4542" s="39" t="str">
        <f t="shared" si="281"/>
        <v/>
      </c>
      <c r="L4542" s="36"/>
      <c r="M4542" s="39" t="str">
        <f t="shared" si="282"/>
        <v/>
      </c>
      <c r="O4542" s="36"/>
      <c r="P4542" s="39" t="str">
        <f t="shared" si="283"/>
        <v/>
      </c>
    </row>
    <row r="4543" spans="6:16" x14ac:dyDescent="0.25">
      <c r="F4543" s="36"/>
      <c r="G4543" s="39" t="str">
        <f t="shared" si="280"/>
        <v/>
      </c>
      <c r="I4543" s="36"/>
      <c r="J4543" s="39" t="str">
        <f t="shared" si="281"/>
        <v/>
      </c>
      <c r="L4543" s="36"/>
      <c r="M4543" s="39" t="str">
        <f t="shared" si="282"/>
        <v/>
      </c>
      <c r="O4543" s="36"/>
      <c r="P4543" s="39" t="str">
        <f t="shared" si="283"/>
        <v/>
      </c>
    </row>
    <row r="4544" spans="6:16" x14ac:dyDescent="0.25">
      <c r="F4544" s="36"/>
      <c r="G4544" s="39" t="str">
        <f t="shared" si="280"/>
        <v/>
      </c>
      <c r="I4544" s="36"/>
      <c r="J4544" s="39" t="str">
        <f t="shared" si="281"/>
        <v/>
      </c>
      <c r="L4544" s="36"/>
      <c r="M4544" s="39" t="str">
        <f t="shared" si="282"/>
        <v/>
      </c>
      <c r="O4544" s="36"/>
      <c r="P4544" s="39" t="str">
        <f t="shared" si="283"/>
        <v/>
      </c>
    </row>
    <row r="4545" spans="6:16" x14ac:dyDescent="0.25">
      <c r="F4545" s="36"/>
      <c r="G4545" s="39" t="str">
        <f t="shared" si="280"/>
        <v/>
      </c>
      <c r="I4545" s="36"/>
      <c r="J4545" s="39" t="str">
        <f t="shared" si="281"/>
        <v/>
      </c>
      <c r="L4545" s="36"/>
      <c r="M4545" s="39" t="str">
        <f t="shared" si="282"/>
        <v/>
      </c>
      <c r="O4545" s="36"/>
      <c r="P4545" s="39" t="str">
        <f t="shared" si="283"/>
        <v/>
      </c>
    </row>
    <row r="4546" spans="6:16" x14ac:dyDescent="0.25">
      <c r="F4546" s="36"/>
      <c r="G4546" s="39" t="str">
        <f t="shared" si="280"/>
        <v/>
      </c>
      <c r="I4546" s="36"/>
      <c r="J4546" s="39" t="str">
        <f t="shared" si="281"/>
        <v/>
      </c>
      <c r="L4546" s="36"/>
      <c r="M4546" s="39" t="str">
        <f t="shared" si="282"/>
        <v/>
      </c>
      <c r="O4546" s="36"/>
      <c r="P4546" s="39" t="str">
        <f t="shared" si="283"/>
        <v/>
      </c>
    </row>
    <row r="4547" spans="6:16" x14ac:dyDescent="0.25">
      <c r="F4547" s="36"/>
      <c r="G4547" s="39" t="str">
        <f t="shared" si="280"/>
        <v/>
      </c>
      <c r="I4547" s="36"/>
      <c r="J4547" s="39" t="str">
        <f t="shared" si="281"/>
        <v/>
      </c>
      <c r="L4547" s="36"/>
      <c r="M4547" s="39" t="str">
        <f t="shared" si="282"/>
        <v/>
      </c>
      <c r="O4547" s="36"/>
      <c r="P4547" s="39" t="str">
        <f t="shared" si="283"/>
        <v/>
      </c>
    </row>
    <row r="4548" spans="6:16" x14ac:dyDescent="0.25">
      <c r="F4548" s="36"/>
      <c r="G4548" s="39" t="str">
        <f t="shared" si="280"/>
        <v/>
      </c>
      <c r="I4548" s="36"/>
      <c r="J4548" s="39" t="str">
        <f t="shared" si="281"/>
        <v/>
      </c>
      <c r="L4548" s="36"/>
      <c r="M4548" s="39" t="str">
        <f t="shared" si="282"/>
        <v/>
      </c>
      <c r="O4548" s="36"/>
      <c r="P4548" s="39" t="str">
        <f t="shared" si="283"/>
        <v/>
      </c>
    </row>
    <row r="4549" spans="6:16" x14ac:dyDescent="0.25">
      <c r="F4549" s="36"/>
      <c r="G4549" s="39" t="str">
        <f t="shared" si="280"/>
        <v/>
      </c>
      <c r="I4549" s="36"/>
      <c r="J4549" s="39" t="str">
        <f t="shared" si="281"/>
        <v/>
      </c>
      <c r="L4549" s="36"/>
      <c r="M4549" s="39" t="str">
        <f t="shared" si="282"/>
        <v/>
      </c>
      <c r="O4549" s="36"/>
      <c r="P4549" s="39" t="str">
        <f t="shared" si="283"/>
        <v/>
      </c>
    </row>
    <row r="4550" spans="6:16" x14ac:dyDescent="0.25">
      <c r="F4550" s="36"/>
      <c r="G4550" s="39" t="str">
        <f t="shared" si="280"/>
        <v/>
      </c>
      <c r="I4550" s="36"/>
      <c r="J4550" s="39" t="str">
        <f t="shared" si="281"/>
        <v/>
      </c>
      <c r="L4550" s="36"/>
      <c r="M4550" s="39" t="str">
        <f t="shared" si="282"/>
        <v/>
      </c>
      <c r="O4550" s="36"/>
      <c r="P4550" s="39" t="str">
        <f t="shared" si="283"/>
        <v/>
      </c>
    </row>
    <row r="4551" spans="6:16" x14ac:dyDescent="0.25">
      <c r="F4551" s="36"/>
      <c r="G4551" s="39" t="str">
        <f t="shared" si="280"/>
        <v/>
      </c>
      <c r="I4551" s="36"/>
      <c r="J4551" s="39" t="str">
        <f t="shared" si="281"/>
        <v/>
      </c>
      <c r="L4551" s="36"/>
      <c r="M4551" s="39" t="str">
        <f t="shared" si="282"/>
        <v/>
      </c>
      <c r="O4551" s="36"/>
      <c r="P4551" s="39" t="str">
        <f t="shared" si="283"/>
        <v/>
      </c>
    </row>
    <row r="4552" spans="6:16" x14ac:dyDescent="0.25">
      <c r="F4552" s="36"/>
      <c r="G4552" s="39" t="str">
        <f t="shared" si="280"/>
        <v/>
      </c>
      <c r="I4552" s="36"/>
      <c r="J4552" s="39" t="str">
        <f t="shared" si="281"/>
        <v/>
      </c>
      <c r="L4552" s="36"/>
      <c r="M4552" s="39" t="str">
        <f t="shared" si="282"/>
        <v/>
      </c>
      <c r="O4552" s="36"/>
      <c r="P4552" s="39" t="str">
        <f t="shared" si="283"/>
        <v/>
      </c>
    </row>
    <row r="4553" spans="6:16" x14ac:dyDescent="0.25">
      <c r="F4553" s="36"/>
      <c r="G4553" s="39" t="str">
        <f t="shared" si="280"/>
        <v/>
      </c>
      <c r="I4553" s="36"/>
      <c r="J4553" s="39" t="str">
        <f t="shared" si="281"/>
        <v/>
      </c>
      <c r="L4553" s="36"/>
      <c r="M4553" s="39" t="str">
        <f t="shared" si="282"/>
        <v/>
      </c>
      <c r="O4553" s="36"/>
      <c r="P4553" s="39" t="str">
        <f t="shared" si="283"/>
        <v/>
      </c>
    </row>
    <row r="4554" spans="6:16" x14ac:dyDescent="0.25">
      <c r="F4554" s="36"/>
      <c r="G4554" s="39" t="str">
        <f t="shared" si="280"/>
        <v/>
      </c>
      <c r="I4554" s="36"/>
      <c r="J4554" s="39" t="str">
        <f t="shared" si="281"/>
        <v/>
      </c>
      <c r="L4554" s="36"/>
      <c r="M4554" s="39" t="str">
        <f t="shared" si="282"/>
        <v/>
      </c>
      <c r="O4554" s="36"/>
      <c r="P4554" s="39" t="str">
        <f t="shared" si="283"/>
        <v/>
      </c>
    </row>
    <row r="4555" spans="6:16" x14ac:dyDescent="0.25">
      <c r="F4555" s="36"/>
      <c r="G4555" s="39" t="str">
        <f t="shared" si="280"/>
        <v/>
      </c>
      <c r="I4555" s="36"/>
      <c r="J4555" s="39" t="str">
        <f t="shared" si="281"/>
        <v/>
      </c>
      <c r="L4555" s="36"/>
      <c r="M4555" s="39" t="str">
        <f t="shared" si="282"/>
        <v/>
      </c>
      <c r="O4555" s="36"/>
      <c r="P4555" s="39" t="str">
        <f t="shared" si="283"/>
        <v/>
      </c>
    </row>
    <row r="4556" spans="6:16" x14ac:dyDescent="0.25">
      <c r="F4556" s="36"/>
      <c r="G4556" s="39" t="str">
        <f t="shared" si="280"/>
        <v/>
      </c>
      <c r="I4556" s="36"/>
      <c r="J4556" s="39" t="str">
        <f t="shared" si="281"/>
        <v/>
      </c>
      <c r="L4556" s="36"/>
      <c r="M4556" s="39" t="str">
        <f t="shared" si="282"/>
        <v/>
      </c>
      <c r="O4556" s="36"/>
      <c r="P4556" s="39" t="str">
        <f t="shared" si="283"/>
        <v/>
      </c>
    </row>
    <row r="4557" spans="6:16" x14ac:dyDescent="0.25">
      <c r="F4557" s="36"/>
      <c r="G4557" s="39" t="str">
        <f t="shared" si="280"/>
        <v/>
      </c>
      <c r="I4557" s="36"/>
      <c r="J4557" s="39" t="str">
        <f t="shared" si="281"/>
        <v/>
      </c>
      <c r="L4557" s="36"/>
      <c r="M4557" s="39" t="str">
        <f t="shared" si="282"/>
        <v/>
      </c>
      <c r="O4557" s="36"/>
      <c r="P4557" s="39" t="str">
        <f t="shared" si="283"/>
        <v/>
      </c>
    </row>
    <row r="4558" spans="6:16" x14ac:dyDescent="0.25">
      <c r="F4558" s="36"/>
      <c r="G4558" s="39" t="str">
        <f t="shared" si="280"/>
        <v/>
      </c>
      <c r="I4558" s="36"/>
      <c r="J4558" s="39" t="str">
        <f t="shared" si="281"/>
        <v/>
      </c>
      <c r="L4558" s="36"/>
      <c r="M4558" s="39" t="str">
        <f t="shared" si="282"/>
        <v/>
      </c>
      <c r="O4558" s="36"/>
      <c r="P4558" s="39" t="str">
        <f t="shared" si="283"/>
        <v/>
      </c>
    </row>
    <row r="4559" spans="6:16" x14ac:dyDescent="0.25">
      <c r="F4559" s="36"/>
      <c r="G4559" s="39" t="str">
        <f t="shared" ref="G4559:G4622" si="284">IF(F4559="","",F4559*0.04)</f>
        <v/>
      </c>
      <c r="I4559" s="36"/>
      <c r="J4559" s="39" t="str">
        <f t="shared" ref="J4559:J4622" si="285">IF(I4559="","",I4559*0.04)</f>
        <v/>
      </c>
      <c r="L4559" s="36"/>
      <c r="M4559" s="39" t="str">
        <f t="shared" ref="M4559:M4622" si="286">IF(L4559="","",L4559*0.04)</f>
        <v/>
      </c>
      <c r="O4559" s="36"/>
      <c r="P4559" s="39" t="str">
        <f t="shared" ref="P4559:P4622" si="287">IF(O4559="","",O4559*0.04)</f>
        <v/>
      </c>
    </row>
    <row r="4560" spans="6:16" x14ac:dyDescent="0.25">
      <c r="F4560" s="36"/>
      <c r="G4560" s="39" t="str">
        <f t="shared" si="284"/>
        <v/>
      </c>
      <c r="I4560" s="36"/>
      <c r="J4560" s="39" t="str">
        <f t="shared" si="285"/>
        <v/>
      </c>
      <c r="L4560" s="36"/>
      <c r="M4560" s="39" t="str">
        <f t="shared" si="286"/>
        <v/>
      </c>
      <c r="O4560" s="36"/>
      <c r="P4560" s="39" t="str">
        <f t="shared" si="287"/>
        <v/>
      </c>
    </row>
    <row r="4561" spans="6:16" x14ac:dyDescent="0.25">
      <c r="F4561" s="36"/>
      <c r="G4561" s="39" t="str">
        <f t="shared" si="284"/>
        <v/>
      </c>
      <c r="I4561" s="36"/>
      <c r="J4561" s="39" t="str">
        <f t="shared" si="285"/>
        <v/>
      </c>
      <c r="L4561" s="36"/>
      <c r="M4561" s="39" t="str">
        <f t="shared" si="286"/>
        <v/>
      </c>
      <c r="O4561" s="36"/>
      <c r="P4561" s="39" t="str">
        <f t="shared" si="287"/>
        <v/>
      </c>
    </row>
    <row r="4562" spans="6:16" x14ac:dyDescent="0.25">
      <c r="F4562" s="36"/>
      <c r="G4562" s="39" t="str">
        <f t="shared" si="284"/>
        <v/>
      </c>
      <c r="I4562" s="36"/>
      <c r="J4562" s="39" t="str">
        <f t="shared" si="285"/>
        <v/>
      </c>
      <c r="L4562" s="36"/>
      <c r="M4562" s="39" t="str">
        <f t="shared" si="286"/>
        <v/>
      </c>
      <c r="O4562" s="36"/>
      <c r="P4562" s="39" t="str">
        <f t="shared" si="287"/>
        <v/>
      </c>
    </row>
    <row r="4563" spans="6:16" x14ac:dyDescent="0.25">
      <c r="F4563" s="36"/>
      <c r="G4563" s="39" t="str">
        <f t="shared" si="284"/>
        <v/>
      </c>
      <c r="I4563" s="36"/>
      <c r="J4563" s="39" t="str">
        <f t="shared" si="285"/>
        <v/>
      </c>
      <c r="L4563" s="36"/>
      <c r="M4563" s="39" t="str">
        <f t="shared" si="286"/>
        <v/>
      </c>
      <c r="O4563" s="36"/>
      <c r="P4563" s="39" t="str">
        <f t="shared" si="287"/>
        <v/>
      </c>
    </row>
    <row r="4564" spans="6:16" x14ac:dyDescent="0.25">
      <c r="F4564" s="36"/>
      <c r="G4564" s="39" t="str">
        <f t="shared" si="284"/>
        <v/>
      </c>
      <c r="I4564" s="36"/>
      <c r="J4564" s="39" t="str">
        <f t="shared" si="285"/>
        <v/>
      </c>
      <c r="L4564" s="36"/>
      <c r="M4564" s="39" t="str">
        <f t="shared" si="286"/>
        <v/>
      </c>
      <c r="O4564" s="36"/>
      <c r="P4564" s="39" t="str">
        <f t="shared" si="287"/>
        <v/>
      </c>
    </row>
    <row r="4565" spans="6:16" x14ac:dyDescent="0.25">
      <c r="F4565" s="36"/>
      <c r="G4565" s="39" t="str">
        <f t="shared" si="284"/>
        <v/>
      </c>
      <c r="I4565" s="36"/>
      <c r="J4565" s="39" t="str">
        <f t="shared" si="285"/>
        <v/>
      </c>
      <c r="L4565" s="36"/>
      <c r="M4565" s="39" t="str">
        <f t="shared" si="286"/>
        <v/>
      </c>
      <c r="O4565" s="36"/>
      <c r="P4565" s="39" t="str">
        <f t="shared" si="287"/>
        <v/>
      </c>
    </row>
    <row r="4566" spans="6:16" x14ac:dyDescent="0.25">
      <c r="F4566" s="36"/>
      <c r="G4566" s="39" t="str">
        <f t="shared" si="284"/>
        <v/>
      </c>
      <c r="I4566" s="36"/>
      <c r="J4566" s="39" t="str">
        <f t="shared" si="285"/>
        <v/>
      </c>
      <c r="L4566" s="36"/>
      <c r="M4566" s="39" t="str">
        <f t="shared" si="286"/>
        <v/>
      </c>
      <c r="O4566" s="36"/>
      <c r="P4566" s="39" t="str">
        <f t="shared" si="287"/>
        <v/>
      </c>
    </row>
    <row r="4567" spans="6:16" x14ac:dyDescent="0.25">
      <c r="F4567" s="36"/>
      <c r="G4567" s="39" t="str">
        <f t="shared" si="284"/>
        <v/>
      </c>
      <c r="I4567" s="36"/>
      <c r="J4567" s="39" t="str">
        <f t="shared" si="285"/>
        <v/>
      </c>
      <c r="L4567" s="36"/>
      <c r="M4567" s="39" t="str">
        <f t="shared" si="286"/>
        <v/>
      </c>
      <c r="O4567" s="36"/>
      <c r="P4567" s="39" t="str">
        <f t="shared" si="287"/>
        <v/>
      </c>
    </row>
    <row r="4568" spans="6:16" x14ac:dyDescent="0.25">
      <c r="F4568" s="36"/>
      <c r="G4568" s="39" t="str">
        <f t="shared" si="284"/>
        <v/>
      </c>
      <c r="I4568" s="36"/>
      <c r="J4568" s="39" t="str">
        <f t="shared" si="285"/>
        <v/>
      </c>
      <c r="L4568" s="36"/>
      <c r="M4568" s="39" t="str">
        <f t="shared" si="286"/>
        <v/>
      </c>
      <c r="O4568" s="36"/>
      <c r="P4568" s="39" t="str">
        <f t="shared" si="287"/>
        <v/>
      </c>
    </row>
    <row r="4569" spans="6:16" x14ac:dyDescent="0.25">
      <c r="F4569" s="36"/>
      <c r="G4569" s="39" t="str">
        <f t="shared" si="284"/>
        <v/>
      </c>
      <c r="I4569" s="36"/>
      <c r="J4569" s="39" t="str">
        <f t="shared" si="285"/>
        <v/>
      </c>
      <c r="L4569" s="36"/>
      <c r="M4569" s="39" t="str">
        <f t="shared" si="286"/>
        <v/>
      </c>
      <c r="O4569" s="36"/>
      <c r="P4569" s="39" t="str">
        <f t="shared" si="287"/>
        <v/>
      </c>
    </row>
    <row r="4570" spans="6:16" x14ac:dyDescent="0.25">
      <c r="F4570" s="36"/>
      <c r="G4570" s="39" t="str">
        <f t="shared" si="284"/>
        <v/>
      </c>
      <c r="I4570" s="36"/>
      <c r="J4570" s="39" t="str">
        <f t="shared" si="285"/>
        <v/>
      </c>
      <c r="L4570" s="36"/>
      <c r="M4570" s="39" t="str">
        <f t="shared" si="286"/>
        <v/>
      </c>
      <c r="O4570" s="36"/>
      <c r="P4570" s="39" t="str">
        <f t="shared" si="287"/>
        <v/>
      </c>
    </row>
    <row r="4571" spans="6:16" x14ac:dyDescent="0.25">
      <c r="F4571" s="36"/>
      <c r="G4571" s="39" t="str">
        <f t="shared" si="284"/>
        <v/>
      </c>
      <c r="I4571" s="36"/>
      <c r="J4571" s="39" t="str">
        <f t="shared" si="285"/>
        <v/>
      </c>
      <c r="L4571" s="36"/>
      <c r="M4571" s="39" t="str">
        <f t="shared" si="286"/>
        <v/>
      </c>
      <c r="O4571" s="36"/>
      <c r="P4571" s="39" t="str">
        <f t="shared" si="287"/>
        <v/>
      </c>
    </row>
    <row r="4572" spans="6:16" x14ac:dyDescent="0.25">
      <c r="F4572" s="36"/>
      <c r="G4572" s="39" t="str">
        <f t="shared" si="284"/>
        <v/>
      </c>
      <c r="I4572" s="36"/>
      <c r="J4572" s="39" t="str">
        <f t="shared" si="285"/>
        <v/>
      </c>
      <c r="L4572" s="36"/>
      <c r="M4572" s="39" t="str">
        <f t="shared" si="286"/>
        <v/>
      </c>
      <c r="O4572" s="36"/>
      <c r="P4572" s="39" t="str">
        <f t="shared" si="287"/>
        <v/>
      </c>
    </row>
    <row r="4573" spans="6:16" x14ac:dyDescent="0.25">
      <c r="F4573" s="36"/>
      <c r="G4573" s="39" t="str">
        <f t="shared" si="284"/>
        <v/>
      </c>
      <c r="I4573" s="36"/>
      <c r="J4573" s="39" t="str">
        <f t="shared" si="285"/>
        <v/>
      </c>
      <c r="L4573" s="36"/>
      <c r="M4573" s="39" t="str">
        <f t="shared" si="286"/>
        <v/>
      </c>
      <c r="O4573" s="36"/>
      <c r="P4573" s="39" t="str">
        <f t="shared" si="287"/>
        <v/>
      </c>
    </row>
    <row r="4574" spans="6:16" x14ac:dyDescent="0.25">
      <c r="F4574" s="36"/>
      <c r="G4574" s="39" t="str">
        <f t="shared" si="284"/>
        <v/>
      </c>
      <c r="I4574" s="36"/>
      <c r="J4574" s="39" t="str">
        <f t="shared" si="285"/>
        <v/>
      </c>
      <c r="L4574" s="36"/>
      <c r="M4574" s="39" t="str">
        <f t="shared" si="286"/>
        <v/>
      </c>
      <c r="O4574" s="36"/>
      <c r="P4574" s="39" t="str">
        <f t="shared" si="287"/>
        <v/>
      </c>
    </row>
    <row r="4575" spans="6:16" x14ac:dyDescent="0.25">
      <c r="F4575" s="36"/>
      <c r="G4575" s="39" t="str">
        <f t="shared" si="284"/>
        <v/>
      </c>
      <c r="I4575" s="36"/>
      <c r="J4575" s="39" t="str">
        <f t="shared" si="285"/>
        <v/>
      </c>
      <c r="L4575" s="36"/>
      <c r="M4575" s="39" t="str">
        <f t="shared" si="286"/>
        <v/>
      </c>
      <c r="O4575" s="36"/>
      <c r="P4575" s="39" t="str">
        <f t="shared" si="287"/>
        <v/>
      </c>
    </row>
    <row r="4576" spans="6:16" x14ac:dyDescent="0.25">
      <c r="F4576" s="36"/>
      <c r="G4576" s="39" t="str">
        <f t="shared" si="284"/>
        <v/>
      </c>
      <c r="I4576" s="36"/>
      <c r="J4576" s="39" t="str">
        <f t="shared" si="285"/>
        <v/>
      </c>
      <c r="L4576" s="36"/>
      <c r="M4576" s="39" t="str">
        <f t="shared" si="286"/>
        <v/>
      </c>
      <c r="O4576" s="36"/>
      <c r="P4576" s="39" t="str">
        <f t="shared" si="287"/>
        <v/>
      </c>
    </row>
    <row r="4577" spans="6:16" x14ac:dyDescent="0.25">
      <c r="F4577" s="36"/>
      <c r="G4577" s="39" t="str">
        <f t="shared" si="284"/>
        <v/>
      </c>
      <c r="I4577" s="36"/>
      <c r="J4577" s="39" t="str">
        <f t="shared" si="285"/>
        <v/>
      </c>
      <c r="L4577" s="36"/>
      <c r="M4577" s="39" t="str">
        <f t="shared" si="286"/>
        <v/>
      </c>
      <c r="O4577" s="36"/>
      <c r="P4577" s="39" t="str">
        <f t="shared" si="287"/>
        <v/>
      </c>
    </row>
    <row r="4578" spans="6:16" x14ac:dyDescent="0.25">
      <c r="F4578" s="36"/>
      <c r="G4578" s="39" t="str">
        <f t="shared" si="284"/>
        <v/>
      </c>
      <c r="I4578" s="36"/>
      <c r="J4578" s="39" t="str">
        <f t="shared" si="285"/>
        <v/>
      </c>
      <c r="L4578" s="36"/>
      <c r="M4578" s="39" t="str">
        <f t="shared" si="286"/>
        <v/>
      </c>
      <c r="O4578" s="36"/>
      <c r="P4578" s="39" t="str">
        <f t="shared" si="287"/>
        <v/>
      </c>
    </row>
    <row r="4579" spans="6:16" x14ac:dyDescent="0.25">
      <c r="F4579" s="36"/>
      <c r="G4579" s="39" t="str">
        <f t="shared" si="284"/>
        <v/>
      </c>
      <c r="I4579" s="36"/>
      <c r="J4579" s="39" t="str">
        <f t="shared" si="285"/>
        <v/>
      </c>
      <c r="L4579" s="36"/>
      <c r="M4579" s="39" t="str">
        <f t="shared" si="286"/>
        <v/>
      </c>
      <c r="O4579" s="36"/>
      <c r="P4579" s="39" t="str">
        <f t="shared" si="287"/>
        <v/>
      </c>
    </row>
    <row r="4580" spans="6:16" x14ac:dyDescent="0.25">
      <c r="F4580" s="36"/>
      <c r="G4580" s="39" t="str">
        <f t="shared" si="284"/>
        <v/>
      </c>
      <c r="I4580" s="36"/>
      <c r="J4580" s="39" t="str">
        <f t="shared" si="285"/>
        <v/>
      </c>
      <c r="L4580" s="36"/>
      <c r="M4580" s="39" t="str">
        <f t="shared" si="286"/>
        <v/>
      </c>
      <c r="O4580" s="36"/>
      <c r="P4580" s="39" t="str">
        <f t="shared" si="287"/>
        <v/>
      </c>
    </row>
    <row r="4581" spans="6:16" x14ac:dyDescent="0.25">
      <c r="F4581" s="36"/>
      <c r="G4581" s="39" t="str">
        <f t="shared" si="284"/>
        <v/>
      </c>
      <c r="I4581" s="36"/>
      <c r="J4581" s="39" t="str">
        <f t="shared" si="285"/>
        <v/>
      </c>
      <c r="L4581" s="36"/>
      <c r="M4581" s="39" t="str">
        <f t="shared" si="286"/>
        <v/>
      </c>
      <c r="O4581" s="36"/>
      <c r="P4581" s="39" t="str">
        <f t="shared" si="287"/>
        <v/>
      </c>
    </row>
    <row r="4582" spans="6:16" x14ac:dyDescent="0.25">
      <c r="F4582" s="36"/>
      <c r="G4582" s="39" t="str">
        <f t="shared" si="284"/>
        <v/>
      </c>
      <c r="I4582" s="36"/>
      <c r="J4582" s="39" t="str">
        <f t="shared" si="285"/>
        <v/>
      </c>
      <c r="L4582" s="36"/>
      <c r="M4582" s="39" t="str">
        <f t="shared" si="286"/>
        <v/>
      </c>
      <c r="O4582" s="36"/>
      <c r="P4582" s="39" t="str">
        <f t="shared" si="287"/>
        <v/>
      </c>
    </row>
    <row r="4583" spans="6:16" x14ac:dyDescent="0.25">
      <c r="F4583" s="36"/>
      <c r="G4583" s="39" t="str">
        <f t="shared" si="284"/>
        <v/>
      </c>
      <c r="I4583" s="36"/>
      <c r="J4583" s="39" t="str">
        <f t="shared" si="285"/>
        <v/>
      </c>
      <c r="L4583" s="36"/>
      <c r="M4583" s="39" t="str">
        <f t="shared" si="286"/>
        <v/>
      </c>
      <c r="O4583" s="36"/>
      <c r="P4583" s="39" t="str">
        <f t="shared" si="287"/>
        <v/>
      </c>
    </row>
    <row r="4584" spans="6:16" x14ac:dyDescent="0.25">
      <c r="F4584" s="36"/>
      <c r="G4584" s="39" t="str">
        <f t="shared" si="284"/>
        <v/>
      </c>
      <c r="I4584" s="36"/>
      <c r="J4584" s="39" t="str">
        <f t="shared" si="285"/>
        <v/>
      </c>
      <c r="L4584" s="36"/>
      <c r="M4584" s="39" t="str">
        <f t="shared" si="286"/>
        <v/>
      </c>
      <c r="O4584" s="36"/>
      <c r="P4584" s="39" t="str">
        <f t="shared" si="287"/>
        <v/>
      </c>
    </row>
    <row r="4585" spans="6:16" x14ac:dyDescent="0.25">
      <c r="F4585" s="36"/>
      <c r="G4585" s="39" t="str">
        <f t="shared" si="284"/>
        <v/>
      </c>
      <c r="I4585" s="36"/>
      <c r="J4585" s="39" t="str">
        <f t="shared" si="285"/>
        <v/>
      </c>
      <c r="L4585" s="36"/>
      <c r="M4585" s="39" t="str">
        <f t="shared" si="286"/>
        <v/>
      </c>
      <c r="O4585" s="36"/>
      <c r="P4585" s="39" t="str">
        <f t="shared" si="287"/>
        <v/>
      </c>
    </row>
    <row r="4586" spans="6:16" x14ac:dyDescent="0.25">
      <c r="F4586" s="36"/>
      <c r="G4586" s="39" t="str">
        <f t="shared" si="284"/>
        <v/>
      </c>
      <c r="I4586" s="36"/>
      <c r="J4586" s="39" t="str">
        <f t="shared" si="285"/>
        <v/>
      </c>
      <c r="L4586" s="36"/>
      <c r="M4586" s="39" t="str">
        <f t="shared" si="286"/>
        <v/>
      </c>
      <c r="O4586" s="36"/>
      <c r="P4586" s="39" t="str">
        <f t="shared" si="287"/>
        <v/>
      </c>
    </row>
    <row r="4587" spans="6:16" x14ac:dyDescent="0.25">
      <c r="F4587" s="36"/>
      <c r="G4587" s="39" t="str">
        <f t="shared" si="284"/>
        <v/>
      </c>
      <c r="I4587" s="36"/>
      <c r="J4587" s="39" t="str">
        <f t="shared" si="285"/>
        <v/>
      </c>
      <c r="L4587" s="36"/>
      <c r="M4587" s="39" t="str">
        <f t="shared" si="286"/>
        <v/>
      </c>
      <c r="O4587" s="36"/>
      <c r="P4587" s="39" t="str">
        <f t="shared" si="287"/>
        <v/>
      </c>
    </row>
    <row r="4588" spans="6:16" x14ac:dyDescent="0.25">
      <c r="F4588" s="36"/>
      <c r="G4588" s="39" t="str">
        <f t="shared" si="284"/>
        <v/>
      </c>
      <c r="I4588" s="36"/>
      <c r="J4588" s="39" t="str">
        <f t="shared" si="285"/>
        <v/>
      </c>
      <c r="L4588" s="36"/>
      <c r="M4588" s="39" t="str">
        <f t="shared" si="286"/>
        <v/>
      </c>
      <c r="O4588" s="36"/>
      <c r="P4588" s="39" t="str">
        <f t="shared" si="287"/>
        <v/>
      </c>
    </row>
    <row r="4589" spans="6:16" x14ac:dyDescent="0.25">
      <c r="F4589" s="36"/>
      <c r="G4589" s="39" t="str">
        <f t="shared" si="284"/>
        <v/>
      </c>
      <c r="I4589" s="36"/>
      <c r="J4589" s="39" t="str">
        <f t="shared" si="285"/>
        <v/>
      </c>
      <c r="L4589" s="36"/>
      <c r="M4589" s="39" t="str">
        <f t="shared" si="286"/>
        <v/>
      </c>
      <c r="O4589" s="36"/>
      <c r="P4589" s="39" t="str">
        <f t="shared" si="287"/>
        <v/>
      </c>
    </row>
    <row r="4590" spans="6:16" x14ac:dyDescent="0.25">
      <c r="F4590" s="36"/>
      <c r="G4590" s="39" t="str">
        <f t="shared" si="284"/>
        <v/>
      </c>
      <c r="I4590" s="36"/>
      <c r="J4590" s="39" t="str">
        <f t="shared" si="285"/>
        <v/>
      </c>
      <c r="L4590" s="36"/>
      <c r="M4590" s="39" t="str">
        <f t="shared" si="286"/>
        <v/>
      </c>
      <c r="O4590" s="36"/>
      <c r="P4590" s="39" t="str">
        <f t="shared" si="287"/>
        <v/>
      </c>
    </row>
    <row r="4591" spans="6:16" x14ac:dyDescent="0.25">
      <c r="F4591" s="36"/>
      <c r="G4591" s="39" t="str">
        <f t="shared" si="284"/>
        <v/>
      </c>
      <c r="I4591" s="36"/>
      <c r="J4591" s="39" t="str">
        <f t="shared" si="285"/>
        <v/>
      </c>
      <c r="L4591" s="36"/>
      <c r="M4591" s="39" t="str">
        <f t="shared" si="286"/>
        <v/>
      </c>
      <c r="O4591" s="36"/>
      <c r="P4591" s="39" t="str">
        <f t="shared" si="287"/>
        <v/>
      </c>
    </row>
    <row r="4592" spans="6:16" x14ac:dyDescent="0.25">
      <c r="F4592" s="36"/>
      <c r="G4592" s="39" t="str">
        <f t="shared" si="284"/>
        <v/>
      </c>
      <c r="I4592" s="36"/>
      <c r="J4592" s="39" t="str">
        <f t="shared" si="285"/>
        <v/>
      </c>
      <c r="L4592" s="36"/>
      <c r="M4592" s="39" t="str">
        <f t="shared" si="286"/>
        <v/>
      </c>
      <c r="O4592" s="36"/>
      <c r="P4592" s="39" t="str">
        <f t="shared" si="287"/>
        <v/>
      </c>
    </row>
    <row r="4593" spans="6:16" x14ac:dyDescent="0.25">
      <c r="F4593" s="36"/>
      <c r="G4593" s="39" t="str">
        <f t="shared" si="284"/>
        <v/>
      </c>
      <c r="I4593" s="36"/>
      <c r="J4593" s="39" t="str">
        <f t="shared" si="285"/>
        <v/>
      </c>
      <c r="L4593" s="36"/>
      <c r="M4593" s="39" t="str">
        <f t="shared" si="286"/>
        <v/>
      </c>
      <c r="O4593" s="36"/>
      <c r="P4593" s="39" t="str">
        <f t="shared" si="287"/>
        <v/>
      </c>
    </row>
    <row r="4594" spans="6:16" x14ac:dyDescent="0.25">
      <c r="F4594" s="36"/>
      <c r="G4594" s="39" t="str">
        <f t="shared" si="284"/>
        <v/>
      </c>
      <c r="I4594" s="36"/>
      <c r="J4594" s="39" t="str">
        <f t="shared" si="285"/>
        <v/>
      </c>
      <c r="L4594" s="36"/>
      <c r="M4594" s="39" t="str">
        <f t="shared" si="286"/>
        <v/>
      </c>
      <c r="O4594" s="36"/>
      <c r="P4594" s="39" t="str">
        <f t="shared" si="287"/>
        <v/>
      </c>
    </row>
    <row r="4595" spans="6:16" x14ac:dyDescent="0.25">
      <c r="F4595" s="36"/>
      <c r="G4595" s="39" t="str">
        <f t="shared" si="284"/>
        <v/>
      </c>
      <c r="I4595" s="36"/>
      <c r="J4595" s="39" t="str">
        <f t="shared" si="285"/>
        <v/>
      </c>
      <c r="L4595" s="36"/>
      <c r="M4595" s="39" t="str">
        <f t="shared" si="286"/>
        <v/>
      </c>
      <c r="O4595" s="36"/>
      <c r="P4595" s="39" t="str">
        <f t="shared" si="287"/>
        <v/>
      </c>
    </row>
    <row r="4596" spans="6:16" x14ac:dyDescent="0.25">
      <c r="F4596" s="36"/>
      <c r="G4596" s="39" t="str">
        <f t="shared" si="284"/>
        <v/>
      </c>
      <c r="I4596" s="36"/>
      <c r="J4596" s="39" t="str">
        <f t="shared" si="285"/>
        <v/>
      </c>
      <c r="L4596" s="36"/>
      <c r="M4596" s="39" t="str">
        <f t="shared" si="286"/>
        <v/>
      </c>
      <c r="O4596" s="36"/>
      <c r="P4596" s="39" t="str">
        <f t="shared" si="287"/>
        <v/>
      </c>
    </row>
    <row r="4597" spans="6:16" x14ac:dyDescent="0.25">
      <c r="F4597" s="36"/>
      <c r="G4597" s="39" t="str">
        <f t="shared" si="284"/>
        <v/>
      </c>
      <c r="I4597" s="36"/>
      <c r="J4597" s="39" t="str">
        <f t="shared" si="285"/>
        <v/>
      </c>
      <c r="L4597" s="36"/>
      <c r="M4597" s="39" t="str">
        <f t="shared" si="286"/>
        <v/>
      </c>
      <c r="O4597" s="36"/>
      <c r="P4597" s="39" t="str">
        <f t="shared" si="287"/>
        <v/>
      </c>
    </row>
    <row r="4598" spans="6:16" x14ac:dyDescent="0.25">
      <c r="F4598" s="36"/>
      <c r="G4598" s="39" t="str">
        <f t="shared" si="284"/>
        <v/>
      </c>
      <c r="I4598" s="36"/>
      <c r="J4598" s="39" t="str">
        <f t="shared" si="285"/>
        <v/>
      </c>
      <c r="L4598" s="36"/>
      <c r="M4598" s="39" t="str">
        <f t="shared" si="286"/>
        <v/>
      </c>
      <c r="O4598" s="36"/>
      <c r="P4598" s="39" t="str">
        <f t="shared" si="287"/>
        <v/>
      </c>
    </row>
    <row r="4599" spans="6:16" x14ac:dyDescent="0.25">
      <c r="F4599" s="36"/>
      <c r="G4599" s="39" t="str">
        <f t="shared" si="284"/>
        <v/>
      </c>
      <c r="I4599" s="36"/>
      <c r="J4599" s="39" t="str">
        <f t="shared" si="285"/>
        <v/>
      </c>
      <c r="L4599" s="36"/>
      <c r="M4599" s="39" t="str">
        <f t="shared" si="286"/>
        <v/>
      </c>
      <c r="O4599" s="36"/>
      <c r="P4599" s="39" t="str">
        <f t="shared" si="287"/>
        <v/>
      </c>
    </row>
    <row r="4600" spans="6:16" x14ac:dyDescent="0.25">
      <c r="F4600" s="36"/>
      <c r="G4600" s="39" t="str">
        <f t="shared" si="284"/>
        <v/>
      </c>
      <c r="I4600" s="36"/>
      <c r="J4600" s="39" t="str">
        <f t="shared" si="285"/>
        <v/>
      </c>
      <c r="L4600" s="36"/>
      <c r="M4600" s="39" t="str">
        <f t="shared" si="286"/>
        <v/>
      </c>
      <c r="O4600" s="36"/>
      <c r="P4600" s="39" t="str">
        <f t="shared" si="287"/>
        <v/>
      </c>
    </row>
    <row r="4601" spans="6:16" x14ac:dyDescent="0.25">
      <c r="F4601" s="36"/>
      <c r="G4601" s="39" t="str">
        <f t="shared" si="284"/>
        <v/>
      </c>
      <c r="I4601" s="36"/>
      <c r="J4601" s="39" t="str">
        <f t="shared" si="285"/>
        <v/>
      </c>
      <c r="L4601" s="36"/>
      <c r="M4601" s="39" t="str">
        <f t="shared" si="286"/>
        <v/>
      </c>
      <c r="O4601" s="36"/>
      <c r="P4601" s="39" t="str">
        <f t="shared" si="287"/>
        <v/>
      </c>
    </row>
    <row r="4602" spans="6:16" x14ac:dyDescent="0.25">
      <c r="F4602" s="36"/>
      <c r="G4602" s="39" t="str">
        <f t="shared" si="284"/>
        <v/>
      </c>
      <c r="I4602" s="36"/>
      <c r="J4602" s="39" t="str">
        <f t="shared" si="285"/>
        <v/>
      </c>
      <c r="L4602" s="36"/>
      <c r="M4602" s="39" t="str">
        <f t="shared" si="286"/>
        <v/>
      </c>
      <c r="O4602" s="36"/>
      <c r="P4602" s="39" t="str">
        <f t="shared" si="287"/>
        <v/>
      </c>
    </row>
    <row r="4603" spans="6:16" x14ac:dyDescent="0.25">
      <c r="F4603" s="36"/>
      <c r="G4603" s="39" t="str">
        <f t="shared" si="284"/>
        <v/>
      </c>
      <c r="I4603" s="36"/>
      <c r="J4603" s="39" t="str">
        <f t="shared" si="285"/>
        <v/>
      </c>
      <c r="L4603" s="36"/>
      <c r="M4603" s="39" t="str">
        <f t="shared" si="286"/>
        <v/>
      </c>
      <c r="O4603" s="36"/>
      <c r="P4603" s="39" t="str">
        <f t="shared" si="287"/>
        <v/>
      </c>
    </row>
    <row r="4604" spans="6:16" x14ac:dyDescent="0.25">
      <c r="F4604" s="36"/>
      <c r="G4604" s="39" t="str">
        <f t="shared" si="284"/>
        <v/>
      </c>
      <c r="I4604" s="36"/>
      <c r="J4604" s="39" t="str">
        <f t="shared" si="285"/>
        <v/>
      </c>
      <c r="L4604" s="36"/>
      <c r="M4604" s="39" t="str">
        <f t="shared" si="286"/>
        <v/>
      </c>
      <c r="O4604" s="36"/>
      <c r="P4604" s="39" t="str">
        <f t="shared" si="287"/>
        <v/>
      </c>
    </row>
    <row r="4605" spans="6:16" x14ac:dyDescent="0.25">
      <c r="F4605" s="36"/>
      <c r="G4605" s="39" t="str">
        <f t="shared" si="284"/>
        <v/>
      </c>
      <c r="I4605" s="36"/>
      <c r="J4605" s="39" t="str">
        <f t="shared" si="285"/>
        <v/>
      </c>
      <c r="L4605" s="36"/>
      <c r="M4605" s="39" t="str">
        <f t="shared" si="286"/>
        <v/>
      </c>
      <c r="O4605" s="36"/>
      <c r="P4605" s="39" t="str">
        <f t="shared" si="287"/>
        <v/>
      </c>
    </row>
    <row r="4606" spans="6:16" x14ac:dyDescent="0.25">
      <c r="F4606" s="36"/>
      <c r="G4606" s="39" t="str">
        <f t="shared" si="284"/>
        <v/>
      </c>
      <c r="I4606" s="36"/>
      <c r="J4606" s="39" t="str">
        <f t="shared" si="285"/>
        <v/>
      </c>
      <c r="L4606" s="36"/>
      <c r="M4606" s="39" t="str">
        <f t="shared" si="286"/>
        <v/>
      </c>
      <c r="O4606" s="36"/>
      <c r="P4606" s="39" t="str">
        <f t="shared" si="287"/>
        <v/>
      </c>
    </row>
    <row r="4607" spans="6:16" x14ac:dyDescent="0.25">
      <c r="F4607" s="36"/>
      <c r="G4607" s="39" t="str">
        <f t="shared" si="284"/>
        <v/>
      </c>
      <c r="I4607" s="36"/>
      <c r="J4607" s="39" t="str">
        <f t="shared" si="285"/>
        <v/>
      </c>
      <c r="L4607" s="36"/>
      <c r="M4607" s="39" t="str">
        <f t="shared" si="286"/>
        <v/>
      </c>
      <c r="O4607" s="36"/>
      <c r="P4607" s="39" t="str">
        <f t="shared" si="287"/>
        <v/>
      </c>
    </row>
    <row r="4608" spans="6:16" x14ac:dyDescent="0.25">
      <c r="F4608" s="36"/>
      <c r="G4608" s="39" t="str">
        <f t="shared" si="284"/>
        <v/>
      </c>
      <c r="I4608" s="36"/>
      <c r="J4608" s="39" t="str">
        <f t="shared" si="285"/>
        <v/>
      </c>
      <c r="L4608" s="36"/>
      <c r="M4608" s="39" t="str">
        <f t="shared" si="286"/>
        <v/>
      </c>
      <c r="O4608" s="36"/>
      <c r="P4608" s="39" t="str">
        <f t="shared" si="287"/>
        <v/>
      </c>
    </row>
    <row r="4609" spans="6:16" x14ac:dyDescent="0.25">
      <c r="F4609" s="36"/>
      <c r="G4609" s="39" t="str">
        <f t="shared" si="284"/>
        <v/>
      </c>
      <c r="I4609" s="36"/>
      <c r="J4609" s="39" t="str">
        <f t="shared" si="285"/>
        <v/>
      </c>
      <c r="L4609" s="36"/>
      <c r="M4609" s="39" t="str">
        <f t="shared" si="286"/>
        <v/>
      </c>
      <c r="O4609" s="36"/>
      <c r="P4609" s="39" t="str">
        <f t="shared" si="287"/>
        <v/>
      </c>
    </row>
    <row r="4610" spans="6:16" x14ac:dyDescent="0.25">
      <c r="F4610" s="36"/>
      <c r="G4610" s="39" t="str">
        <f t="shared" si="284"/>
        <v/>
      </c>
      <c r="I4610" s="36"/>
      <c r="J4610" s="39" t="str">
        <f t="shared" si="285"/>
        <v/>
      </c>
      <c r="L4610" s="36"/>
      <c r="M4610" s="39" t="str">
        <f t="shared" si="286"/>
        <v/>
      </c>
      <c r="O4610" s="36"/>
      <c r="P4610" s="39" t="str">
        <f t="shared" si="287"/>
        <v/>
      </c>
    </row>
    <row r="4611" spans="6:16" x14ac:dyDescent="0.25">
      <c r="F4611" s="36"/>
      <c r="G4611" s="39" t="str">
        <f t="shared" si="284"/>
        <v/>
      </c>
      <c r="I4611" s="36"/>
      <c r="J4611" s="39" t="str">
        <f t="shared" si="285"/>
        <v/>
      </c>
      <c r="L4611" s="36"/>
      <c r="M4611" s="39" t="str">
        <f t="shared" si="286"/>
        <v/>
      </c>
      <c r="O4611" s="36"/>
      <c r="P4611" s="39" t="str">
        <f t="shared" si="287"/>
        <v/>
      </c>
    </row>
    <row r="4612" spans="6:16" x14ac:dyDescent="0.25">
      <c r="F4612" s="36"/>
      <c r="G4612" s="39" t="str">
        <f t="shared" si="284"/>
        <v/>
      </c>
      <c r="I4612" s="36"/>
      <c r="J4612" s="39" t="str">
        <f t="shared" si="285"/>
        <v/>
      </c>
      <c r="L4612" s="36"/>
      <c r="M4612" s="39" t="str">
        <f t="shared" si="286"/>
        <v/>
      </c>
      <c r="O4612" s="36"/>
      <c r="P4612" s="39" t="str">
        <f t="shared" si="287"/>
        <v/>
      </c>
    </row>
    <row r="4613" spans="6:16" x14ac:dyDescent="0.25">
      <c r="F4613" s="36"/>
      <c r="G4613" s="39" t="str">
        <f t="shared" si="284"/>
        <v/>
      </c>
      <c r="I4613" s="36"/>
      <c r="J4613" s="39" t="str">
        <f t="shared" si="285"/>
        <v/>
      </c>
      <c r="L4613" s="36"/>
      <c r="M4613" s="39" t="str">
        <f t="shared" si="286"/>
        <v/>
      </c>
      <c r="O4613" s="36"/>
      <c r="P4613" s="39" t="str">
        <f t="shared" si="287"/>
        <v/>
      </c>
    </row>
    <row r="4614" spans="6:16" x14ac:dyDescent="0.25">
      <c r="F4614" s="36"/>
      <c r="G4614" s="39" t="str">
        <f t="shared" si="284"/>
        <v/>
      </c>
      <c r="I4614" s="36"/>
      <c r="J4614" s="39" t="str">
        <f t="shared" si="285"/>
        <v/>
      </c>
      <c r="L4614" s="36"/>
      <c r="M4614" s="39" t="str">
        <f t="shared" si="286"/>
        <v/>
      </c>
      <c r="O4614" s="36"/>
      <c r="P4614" s="39" t="str">
        <f t="shared" si="287"/>
        <v/>
      </c>
    </row>
    <row r="4615" spans="6:16" x14ac:dyDescent="0.25">
      <c r="F4615" s="36"/>
      <c r="G4615" s="39" t="str">
        <f t="shared" si="284"/>
        <v/>
      </c>
      <c r="I4615" s="36"/>
      <c r="J4615" s="39" t="str">
        <f t="shared" si="285"/>
        <v/>
      </c>
      <c r="L4615" s="36"/>
      <c r="M4615" s="39" t="str">
        <f t="shared" si="286"/>
        <v/>
      </c>
      <c r="O4615" s="36"/>
      <c r="P4615" s="39" t="str">
        <f t="shared" si="287"/>
        <v/>
      </c>
    </row>
    <row r="4616" spans="6:16" x14ac:dyDescent="0.25">
      <c r="F4616" s="36"/>
      <c r="G4616" s="39" t="str">
        <f t="shared" si="284"/>
        <v/>
      </c>
      <c r="I4616" s="36"/>
      <c r="J4616" s="39" t="str">
        <f t="shared" si="285"/>
        <v/>
      </c>
      <c r="L4616" s="36"/>
      <c r="M4616" s="39" t="str">
        <f t="shared" si="286"/>
        <v/>
      </c>
      <c r="O4616" s="36"/>
      <c r="P4616" s="39" t="str">
        <f t="shared" si="287"/>
        <v/>
      </c>
    </row>
    <row r="4617" spans="6:16" x14ac:dyDescent="0.25">
      <c r="F4617" s="36"/>
      <c r="G4617" s="39" t="str">
        <f t="shared" si="284"/>
        <v/>
      </c>
      <c r="I4617" s="36"/>
      <c r="J4617" s="39" t="str">
        <f t="shared" si="285"/>
        <v/>
      </c>
      <c r="L4617" s="36"/>
      <c r="M4617" s="39" t="str">
        <f t="shared" si="286"/>
        <v/>
      </c>
      <c r="O4617" s="36"/>
      <c r="P4617" s="39" t="str">
        <f t="shared" si="287"/>
        <v/>
      </c>
    </row>
    <row r="4618" spans="6:16" x14ac:dyDescent="0.25">
      <c r="F4618" s="36"/>
      <c r="G4618" s="39" t="str">
        <f t="shared" si="284"/>
        <v/>
      </c>
      <c r="I4618" s="36"/>
      <c r="J4618" s="39" t="str">
        <f t="shared" si="285"/>
        <v/>
      </c>
      <c r="L4618" s="36"/>
      <c r="M4618" s="39" t="str">
        <f t="shared" si="286"/>
        <v/>
      </c>
      <c r="O4618" s="36"/>
      <c r="P4618" s="39" t="str">
        <f t="shared" si="287"/>
        <v/>
      </c>
    </row>
    <row r="4619" spans="6:16" x14ac:dyDescent="0.25">
      <c r="F4619" s="36"/>
      <c r="G4619" s="39" t="str">
        <f t="shared" si="284"/>
        <v/>
      </c>
      <c r="I4619" s="36"/>
      <c r="J4619" s="39" t="str">
        <f t="shared" si="285"/>
        <v/>
      </c>
      <c r="L4619" s="36"/>
      <c r="M4619" s="39" t="str">
        <f t="shared" si="286"/>
        <v/>
      </c>
      <c r="O4619" s="36"/>
      <c r="P4619" s="39" t="str">
        <f t="shared" si="287"/>
        <v/>
      </c>
    </row>
    <row r="4620" spans="6:16" x14ac:dyDescent="0.25">
      <c r="F4620" s="36"/>
      <c r="G4620" s="39" t="str">
        <f t="shared" si="284"/>
        <v/>
      </c>
      <c r="I4620" s="36"/>
      <c r="J4620" s="39" t="str">
        <f t="shared" si="285"/>
        <v/>
      </c>
      <c r="L4620" s="36"/>
      <c r="M4620" s="39" t="str">
        <f t="shared" si="286"/>
        <v/>
      </c>
      <c r="O4620" s="36"/>
      <c r="P4620" s="39" t="str">
        <f t="shared" si="287"/>
        <v/>
      </c>
    </row>
    <row r="4621" spans="6:16" x14ac:dyDescent="0.25">
      <c r="F4621" s="36"/>
      <c r="G4621" s="39" t="str">
        <f t="shared" si="284"/>
        <v/>
      </c>
      <c r="I4621" s="36"/>
      <c r="J4621" s="39" t="str">
        <f t="shared" si="285"/>
        <v/>
      </c>
      <c r="L4621" s="36"/>
      <c r="M4621" s="39" t="str">
        <f t="shared" si="286"/>
        <v/>
      </c>
      <c r="O4621" s="36"/>
      <c r="P4621" s="39" t="str">
        <f t="shared" si="287"/>
        <v/>
      </c>
    </row>
    <row r="4622" spans="6:16" x14ac:dyDescent="0.25">
      <c r="F4622" s="36"/>
      <c r="G4622" s="39" t="str">
        <f t="shared" si="284"/>
        <v/>
      </c>
      <c r="I4622" s="36"/>
      <c r="J4622" s="39" t="str">
        <f t="shared" si="285"/>
        <v/>
      </c>
      <c r="L4622" s="36"/>
      <c r="M4622" s="39" t="str">
        <f t="shared" si="286"/>
        <v/>
      </c>
      <c r="O4622" s="36"/>
      <c r="P4622" s="39" t="str">
        <f t="shared" si="287"/>
        <v/>
      </c>
    </row>
    <row r="4623" spans="6:16" x14ac:dyDescent="0.25">
      <c r="F4623" s="36"/>
      <c r="G4623" s="39" t="str">
        <f t="shared" ref="G4623:G4686" si="288">IF(F4623="","",F4623*0.04)</f>
        <v/>
      </c>
      <c r="I4623" s="36"/>
      <c r="J4623" s="39" t="str">
        <f t="shared" ref="J4623:J4686" si="289">IF(I4623="","",I4623*0.04)</f>
        <v/>
      </c>
      <c r="L4623" s="36"/>
      <c r="M4623" s="39" t="str">
        <f t="shared" ref="M4623:M4686" si="290">IF(L4623="","",L4623*0.04)</f>
        <v/>
      </c>
      <c r="O4623" s="36"/>
      <c r="P4623" s="39" t="str">
        <f t="shared" ref="P4623:P4686" si="291">IF(O4623="","",O4623*0.04)</f>
        <v/>
      </c>
    </row>
    <row r="4624" spans="6:16" x14ac:dyDescent="0.25">
      <c r="F4624" s="36"/>
      <c r="G4624" s="39" t="str">
        <f t="shared" si="288"/>
        <v/>
      </c>
      <c r="I4624" s="36"/>
      <c r="J4624" s="39" t="str">
        <f t="shared" si="289"/>
        <v/>
      </c>
      <c r="L4624" s="36"/>
      <c r="M4624" s="39" t="str">
        <f t="shared" si="290"/>
        <v/>
      </c>
      <c r="O4624" s="36"/>
      <c r="P4624" s="39" t="str">
        <f t="shared" si="291"/>
        <v/>
      </c>
    </row>
    <row r="4625" spans="6:16" x14ac:dyDescent="0.25">
      <c r="F4625" s="36"/>
      <c r="G4625" s="39" t="str">
        <f t="shared" si="288"/>
        <v/>
      </c>
      <c r="I4625" s="36"/>
      <c r="J4625" s="39" t="str">
        <f t="shared" si="289"/>
        <v/>
      </c>
      <c r="L4625" s="36"/>
      <c r="M4625" s="39" t="str">
        <f t="shared" si="290"/>
        <v/>
      </c>
      <c r="O4625" s="36"/>
      <c r="P4625" s="39" t="str">
        <f t="shared" si="291"/>
        <v/>
      </c>
    </row>
    <row r="4626" spans="6:16" x14ac:dyDescent="0.25">
      <c r="F4626" s="36"/>
      <c r="G4626" s="39" t="str">
        <f t="shared" si="288"/>
        <v/>
      </c>
      <c r="I4626" s="36"/>
      <c r="J4626" s="39" t="str">
        <f t="shared" si="289"/>
        <v/>
      </c>
      <c r="L4626" s="36"/>
      <c r="M4626" s="39" t="str">
        <f t="shared" si="290"/>
        <v/>
      </c>
      <c r="O4626" s="36"/>
      <c r="P4626" s="39" t="str">
        <f t="shared" si="291"/>
        <v/>
      </c>
    </row>
    <row r="4627" spans="6:16" x14ac:dyDescent="0.25">
      <c r="F4627" s="36"/>
      <c r="G4627" s="39" t="str">
        <f t="shared" si="288"/>
        <v/>
      </c>
      <c r="I4627" s="36"/>
      <c r="J4627" s="39" t="str">
        <f t="shared" si="289"/>
        <v/>
      </c>
      <c r="L4627" s="36"/>
      <c r="M4627" s="39" t="str">
        <f t="shared" si="290"/>
        <v/>
      </c>
      <c r="O4627" s="36"/>
      <c r="P4627" s="39" t="str">
        <f t="shared" si="291"/>
        <v/>
      </c>
    </row>
    <row r="4628" spans="6:16" x14ac:dyDescent="0.25">
      <c r="F4628" s="36"/>
      <c r="G4628" s="39" t="str">
        <f t="shared" si="288"/>
        <v/>
      </c>
      <c r="I4628" s="36"/>
      <c r="J4628" s="39" t="str">
        <f t="shared" si="289"/>
        <v/>
      </c>
      <c r="L4628" s="36"/>
      <c r="M4628" s="39" t="str">
        <f t="shared" si="290"/>
        <v/>
      </c>
      <c r="O4628" s="36"/>
      <c r="P4628" s="39" t="str">
        <f t="shared" si="291"/>
        <v/>
      </c>
    </row>
    <row r="4629" spans="6:16" x14ac:dyDescent="0.25">
      <c r="F4629" s="36"/>
      <c r="G4629" s="39" t="str">
        <f t="shared" si="288"/>
        <v/>
      </c>
      <c r="I4629" s="36"/>
      <c r="J4629" s="39" t="str">
        <f t="shared" si="289"/>
        <v/>
      </c>
      <c r="L4629" s="36"/>
      <c r="M4629" s="39" t="str">
        <f t="shared" si="290"/>
        <v/>
      </c>
      <c r="O4629" s="36"/>
      <c r="P4629" s="39" t="str">
        <f t="shared" si="291"/>
        <v/>
      </c>
    </row>
    <row r="4630" spans="6:16" x14ac:dyDescent="0.25">
      <c r="F4630" s="36"/>
      <c r="G4630" s="39" t="str">
        <f t="shared" si="288"/>
        <v/>
      </c>
      <c r="I4630" s="36"/>
      <c r="J4630" s="39" t="str">
        <f t="shared" si="289"/>
        <v/>
      </c>
      <c r="L4630" s="36"/>
      <c r="M4630" s="39" t="str">
        <f t="shared" si="290"/>
        <v/>
      </c>
      <c r="O4630" s="36"/>
      <c r="P4630" s="39" t="str">
        <f t="shared" si="291"/>
        <v/>
      </c>
    </row>
    <row r="4631" spans="6:16" x14ac:dyDescent="0.25">
      <c r="F4631" s="36"/>
      <c r="G4631" s="39" t="str">
        <f t="shared" si="288"/>
        <v/>
      </c>
      <c r="I4631" s="36"/>
      <c r="J4631" s="39" t="str">
        <f t="shared" si="289"/>
        <v/>
      </c>
      <c r="L4631" s="36"/>
      <c r="M4631" s="39" t="str">
        <f t="shared" si="290"/>
        <v/>
      </c>
      <c r="O4631" s="36"/>
      <c r="P4631" s="39" t="str">
        <f t="shared" si="291"/>
        <v/>
      </c>
    </row>
    <row r="4632" spans="6:16" x14ac:dyDescent="0.25">
      <c r="F4632" s="36"/>
      <c r="G4632" s="39" t="str">
        <f t="shared" si="288"/>
        <v/>
      </c>
      <c r="I4632" s="36"/>
      <c r="J4632" s="39" t="str">
        <f t="shared" si="289"/>
        <v/>
      </c>
      <c r="L4632" s="36"/>
      <c r="M4632" s="39" t="str">
        <f t="shared" si="290"/>
        <v/>
      </c>
      <c r="O4632" s="36"/>
      <c r="P4632" s="39" t="str">
        <f t="shared" si="291"/>
        <v/>
      </c>
    </row>
    <row r="4633" spans="6:16" x14ac:dyDescent="0.25">
      <c r="F4633" s="36"/>
      <c r="G4633" s="39" t="str">
        <f t="shared" si="288"/>
        <v/>
      </c>
      <c r="I4633" s="36"/>
      <c r="J4633" s="39" t="str">
        <f t="shared" si="289"/>
        <v/>
      </c>
      <c r="L4633" s="36"/>
      <c r="M4633" s="39" t="str">
        <f t="shared" si="290"/>
        <v/>
      </c>
      <c r="O4633" s="36"/>
      <c r="P4633" s="39" t="str">
        <f t="shared" si="291"/>
        <v/>
      </c>
    </row>
    <row r="4634" spans="6:16" x14ac:dyDescent="0.25">
      <c r="F4634" s="36"/>
      <c r="G4634" s="39" t="str">
        <f t="shared" si="288"/>
        <v/>
      </c>
      <c r="I4634" s="36"/>
      <c r="J4634" s="39" t="str">
        <f t="shared" si="289"/>
        <v/>
      </c>
      <c r="L4634" s="36"/>
      <c r="M4634" s="39" t="str">
        <f t="shared" si="290"/>
        <v/>
      </c>
      <c r="O4634" s="36"/>
      <c r="P4634" s="39" t="str">
        <f t="shared" si="291"/>
        <v/>
      </c>
    </row>
    <row r="4635" spans="6:16" x14ac:dyDescent="0.25">
      <c r="F4635" s="36"/>
      <c r="G4635" s="39" t="str">
        <f t="shared" si="288"/>
        <v/>
      </c>
      <c r="I4635" s="36"/>
      <c r="J4635" s="39" t="str">
        <f t="shared" si="289"/>
        <v/>
      </c>
      <c r="L4635" s="36"/>
      <c r="M4635" s="39" t="str">
        <f t="shared" si="290"/>
        <v/>
      </c>
      <c r="O4635" s="36"/>
      <c r="P4635" s="39" t="str">
        <f t="shared" si="291"/>
        <v/>
      </c>
    </row>
    <row r="4636" spans="6:16" x14ac:dyDescent="0.25">
      <c r="F4636" s="36"/>
      <c r="G4636" s="39" t="str">
        <f t="shared" si="288"/>
        <v/>
      </c>
      <c r="I4636" s="36"/>
      <c r="J4636" s="39" t="str">
        <f t="shared" si="289"/>
        <v/>
      </c>
      <c r="L4636" s="36"/>
      <c r="M4636" s="39" t="str">
        <f t="shared" si="290"/>
        <v/>
      </c>
      <c r="O4636" s="36"/>
      <c r="P4636" s="39" t="str">
        <f t="shared" si="291"/>
        <v/>
      </c>
    </row>
    <row r="4637" spans="6:16" x14ac:dyDescent="0.25">
      <c r="F4637" s="36"/>
      <c r="G4637" s="39" t="str">
        <f t="shared" si="288"/>
        <v/>
      </c>
      <c r="I4637" s="36"/>
      <c r="J4637" s="39" t="str">
        <f t="shared" si="289"/>
        <v/>
      </c>
      <c r="L4637" s="36"/>
      <c r="M4637" s="39" t="str">
        <f t="shared" si="290"/>
        <v/>
      </c>
      <c r="O4637" s="36"/>
      <c r="P4637" s="39" t="str">
        <f t="shared" si="291"/>
        <v/>
      </c>
    </row>
    <row r="4638" spans="6:16" x14ac:dyDescent="0.25">
      <c r="F4638" s="36"/>
      <c r="G4638" s="39" t="str">
        <f t="shared" si="288"/>
        <v/>
      </c>
      <c r="I4638" s="36"/>
      <c r="J4638" s="39" t="str">
        <f t="shared" si="289"/>
        <v/>
      </c>
      <c r="L4638" s="36"/>
      <c r="M4638" s="39" t="str">
        <f t="shared" si="290"/>
        <v/>
      </c>
      <c r="O4638" s="36"/>
      <c r="P4638" s="39" t="str">
        <f t="shared" si="291"/>
        <v/>
      </c>
    </row>
    <row r="4639" spans="6:16" x14ac:dyDescent="0.25">
      <c r="F4639" s="36"/>
      <c r="G4639" s="39" t="str">
        <f t="shared" si="288"/>
        <v/>
      </c>
      <c r="I4639" s="36"/>
      <c r="J4639" s="39" t="str">
        <f t="shared" si="289"/>
        <v/>
      </c>
      <c r="L4639" s="36"/>
      <c r="M4639" s="39" t="str">
        <f t="shared" si="290"/>
        <v/>
      </c>
      <c r="O4639" s="36"/>
      <c r="P4639" s="39" t="str">
        <f t="shared" si="291"/>
        <v/>
      </c>
    </row>
    <row r="4640" spans="6:16" x14ac:dyDescent="0.25">
      <c r="F4640" s="36"/>
      <c r="G4640" s="39" t="str">
        <f t="shared" si="288"/>
        <v/>
      </c>
      <c r="I4640" s="36"/>
      <c r="J4640" s="39" t="str">
        <f t="shared" si="289"/>
        <v/>
      </c>
      <c r="L4640" s="36"/>
      <c r="M4640" s="39" t="str">
        <f t="shared" si="290"/>
        <v/>
      </c>
      <c r="O4640" s="36"/>
      <c r="P4640" s="39" t="str">
        <f t="shared" si="291"/>
        <v/>
      </c>
    </row>
    <row r="4641" spans="6:16" x14ac:dyDescent="0.25">
      <c r="F4641" s="36"/>
      <c r="G4641" s="39" t="str">
        <f t="shared" si="288"/>
        <v/>
      </c>
      <c r="I4641" s="36"/>
      <c r="J4641" s="39" t="str">
        <f t="shared" si="289"/>
        <v/>
      </c>
      <c r="L4641" s="36"/>
      <c r="M4641" s="39" t="str">
        <f t="shared" si="290"/>
        <v/>
      </c>
      <c r="O4641" s="36"/>
      <c r="P4641" s="39" t="str">
        <f t="shared" si="291"/>
        <v/>
      </c>
    </row>
    <row r="4642" spans="6:16" x14ac:dyDescent="0.25">
      <c r="F4642" s="36"/>
      <c r="G4642" s="39" t="str">
        <f t="shared" si="288"/>
        <v/>
      </c>
      <c r="I4642" s="36"/>
      <c r="J4642" s="39" t="str">
        <f t="shared" si="289"/>
        <v/>
      </c>
      <c r="L4642" s="36"/>
      <c r="M4642" s="39" t="str">
        <f t="shared" si="290"/>
        <v/>
      </c>
      <c r="O4642" s="36"/>
      <c r="P4642" s="39" t="str">
        <f t="shared" si="291"/>
        <v/>
      </c>
    </row>
    <row r="4643" spans="6:16" x14ac:dyDescent="0.25">
      <c r="F4643" s="36"/>
      <c r="G4643" s="39" t="str">
        <f t="shared" si="288"/>
        <v/>
      </c>
      <c r="I4643" s="36"/>
      <c r="J4643" s="39" t="str">
        <f t="shared" si="289"/>
        <v/>
      </c>
      <c r="L4643" s="36"/>
      <c r="M4643" s="39" t="str">
        <f t="shared" si="290"/>
        <v/>
      </c>
      <c r="O4643" s="36"/>
      <c r="P4643" s="39" t="str">
        <f t="shared" si="291"/>
        <v/>
      </c>
    </row>
    <row r="4644" spans="6:16" x14ac:dyDescent="0.25">
      <c r="F4644" s="36"/>
      <c r="G4644" s="39" t="str">
        <f t="shared" si="288"/>
        <v/>
      </c>
      <c r="I4644" s="36"/>
      <c r="J4644" s="39" t="str">
        <f t="shared" si="289"/>
        <v/>
      </c>
      <c r="L4644" s="36"/>
      <c r="M4644" s="39" t="str">
        <f t="shared" si="290"/>
        <v/>
      </c>
      <c r="O4644" s="36"/>
      <c r="P4644" s="39" t="str">
        <f t="shared" si="291"/>
        <v/>
      </c>
    </row>
    <row r="4645" spans="6:16" x14ac:dyDescent="0.25">
      <c r="F4645" s="36"/>
      <c r="G4645" s="39" t="str">
        <f t="shared" si="288"/>
        <v/>
      </c>
      <c r="I4645" s="36"/>
      <c r="J4645" s="39" t="str">
        <f t="shared" si="289"/>
        <v/>
      </c>
      <c r="L4645" s="36"/>
      <c r="M4645" s="39" t="str">
        <f t="shared" si="290"/>
        <v/>
      </c>
      <c r="O4645" s="36"/>
      <c r="P4645" s="39" t="str">
        <f t="shared" si="291"/>
        <v/>
      </c>
    </row>
    <row r="4646" spans="6:16" x14ac:dyDescent="0.25">
      <c r="F4646" s="36"/>
      <c r="G4646" s="39" t="str">
        <f t="shared" si="288"/>
        <v/>
      </c>
      <c r="I4646" s="36"/>
      <c r="J4646" s="39" t="str">
        <f t="shared" si="289"/>
        <v/>
      </c>
      <c r="L4646" s="36"/>
      <c r="M4646" s="39" t="str">
        <f t="shared" si="290"/>
        <v/>
      </c>
      <c r="O4646" s="36"/>
      <c r="P4646" s="39" t="str">
        <f t="shared" si="291"/>
        <v/>
      </c>
    </row>
    <row r="4647" spans="6:16" x14ac:dyDescent="0.25">
      <c r="F4647" s="36"/>
      <c r="G4647" s="39" t="str">
        <f t="shared" si="288"/>
        <v/>
      </c>
      <c r="I4647" s="36"/>
      <c r="J4647" s="39" t="str">
        <f t="shared" si="289"/>
        <v/>
      </c>
      <c r="L4647" s="36"/>
      <c r="M4647" s="39" t="str">
        <f t="shared" si="290"/>
        <v/>
      </c>
      <c r="O4647" s="36"/>
      <c r="P4647" s="39" t="str">
        <f t="shared" si="291"/>
        <v/>
      </c>
    </row>
    <row r="4648" spans="6:16" x14ac:dyDescent="0.25">
      <c r="F4648" s="36"/>
      <c r="G4648" s="39" t="str">
        <f t="shared" si="288"/>
        <v/>
      </c>
      <c r="I4648" s="36"/>
      <c r="J4648" s="39" t="str">
        <f t="shared" si="289"/>
        <v/>
      </c>
      <c r="L4648" s="36"/>
      <c r="M4648" s="39" t="str">
        <f t="shared" si="290"/>
        <v/>
      </c>
      <c r="O4648" s="36"/>
      <c r="P4648" s="39" t="str">
        <f t="shared" si="291"/>
        <v/>
      </c>
    </row>
    <row r="4649" spans="6:16" x14ac:dyDescent="0.25">
      <c r="F4649" s="36"/>
      <c r="G4649" s="39" t="str">
        <f t="shared" si="288"/>
        <v/>
      </c>
      <c r="I4649" s="36"/>
      <c r="J4649" s="39" t="str">
        <f t="shared" si="289"/>
        <v/>
      </c>
      <c r="L4649" s="36"/>
      <c r="M4649" s="39" t="str">
        <f t="shared" si="290"/>
        <v/>
      </c>
      <c r="O4649" s="36"/>
      <c r="P4649" s="39" t="str">
        <f t="shared" si="291"/>
        <v/>
      </c>
    </row>
    <row r="4650" spans="6:16" x14ac:dyDescent="0.25">
      <c r="F4650" s="36"/>
      <c r="G4650" s="39" t="str">
        <f t="shared" si="288"/>
        <v/>
      </c>
      <c r="I4650" s="36"/>
      <c r="J4650" s="39" t="str">
        <f t="shared" si="289"/>
        <v/>
      </c>
      <c r="L4650" s="36"/>
      <c r="M4650" s="39" t="str">
        <f t="shared" si="290"/>
        <v/>
      </c>
      <c r="O4650" s="36"/>
      <c r="P4650" s="39" t="str">
        <f t="shared" si="291"/>
        <v/>
      </c>
    </row>
    <row r="4651" spans="6:16" x14ac:dyDescent="0.25">
      <c r="F4651" s="36"/>
      <c r="G4651" s="39" t="str">
        <f t="shared" si="288"/>
        <v/>
      </c>
      <c r="I4651" s="36"/>
      <c r="J4651" s="39" t="str">
        <f t="shared" si="289"/>
        <v/>
      </c>
      <c r="L4651" s="36"/>
      <c r="M4651" s="39" t="str">
        <f t="shared" si="290"/>
        <v/>
      </c>
      <c r="O4651" s="36"/>
      <c r="P4651" s="39" t="str">
        <f t="shared" si="291"/>
        <v/>
      </c>
    </row>
    <row r="4652" spans="6:16" x14ac:dyDescent="0.25">
      <c r="F4652" s="36"/>
      <c r="G4652" s="39" t="str">
        <f t="shared" si="288"/>
        <v/>
      </c>
      <c r="I4652" s="36"/>
      <c r="J4652" s="39" t="str">
        <f t="shared" si="289"/>
        <v/>
      </c>
      <c r="L4652" s="36"/>
      <c r="M4652" s="39" t="str">
        <f t="shared" si="290"/>
        <v/>
      </c>
      <c r="O4652" s="36"/>
      <c r="P4652" s="39" t="str">
        <f t="shared" si="291"/>
        <v/>
      </c>
    </row>
    <row r="4653" spans="6:16" x14ac:dyDescent="0.25">
      <c r="F4653" s="36"/>
      <c r="G4653" s="39" t="str">
        <f t="shared" si="288"/>
        <v/>
      </c>
      <c r="I4653" s="36"/>
      <c r="J4653" s="39" t="str">
        <f t="shared" si="289"/>
        <v/>
      </c>
      <c r="L4653" s="36"/>
      <c r="M4653" s="39" t="str">
        <f t="shared" si="290"/>
        <v/>
      </c>
      <c r="O4653" s="36"/>
      <c r="P4653" s="39" t="str">
        <f t="shared" si="291"/>
        <v/>
      </c>
    </row>
    <row r="4654" spans="6:16" x14ac:dyDescent="0.25">
      <c r="F4654" s="36"/>
      <c r="G4654" s="39" t="str">
        <f t="shared" si="288"/>
        <v/>
      </c>
      <c r="I4654" s="36"/>
      <c r="J4654" s="39" t="str">
        <f t="shared" si="289"/>
        <v/>
      </c>
      <c r="L4654" s="36"/>
      <c r="M4654" s="39" t="str">
        <f t="shared" si="290"/>
        <v/>
      </c>
      <c r="O4654" s="36"/>
      <c r="P4654" s="39" t="str">
        <f t="shared" si="291"/>
        <v/>
      </c>
    </row>
    <row r="4655" spans="6:16" x14ac:dyDescent="0.25">
      <c r="F4655" s="36"/>
      <c r="G4655" s="39" t="str">
        <f t="shared" si="288"/>
        <v/>
      </c>
      <c r="I4655" s="36"/>
      <c r="J4655" s="39" t="str">
        <f t="shared" si="289"/>
        <v/>
      </c>
      <c r="L4655" s="36"/>
      <c r="M4655" s="39" t="str">
        <f t="shared" si="290"/>
        <v/>
      </c>
      <c r="O4655" s="36"/>
      <c r="P4655" s="39" t="str">
        <f t="shared" si="291"/>
        <v/>
      </c>
    </row>
    <row r="4656" spans="6:16" x14ac:dyDescent="0.25">
      <c r="F4656" s="36"/>
      <c r="G4656" s="39" t="str">
        <f t="shared" si="288"/>
        <v/>
      </c>
      <c r="I4656" s="36"/>
      <c r="J4656" s="39" t="str">
        <f t="shared" si="289"/>
        <v/>
      </c>
      <c r="L4656" s="36"/>
      <c r="M4656" s="39" t="str">
        <f t="shared" si="290"/>
        <v/>
      </c>
      <c r="O4656" s="36"/>
      <c r="P4656" s="39" t="str">
        <f t="shared" si="291"/>
        <v/>
      </c>
    </row>
    <row r="4657" spans="6:16" x14ac:dyDescent="0.25">
      <c r="F4657" s="36"/>
      <c r="G4657" s="39" t="str">
        <f t="shared" si="288"/>
        <v/>
      </c>
      <c r="I4657" s="36"/>
      <c r="J4657" s="39" t="str">
        <f t="shared" si="289"/>
        <v/>
      </c>
      <c r="L4657" s="36"/>
      <c r="M4657" s="39" t="str">
        <f t="shared" si="290"/>
        <v/>
      </c>
      <c r="O4657" s="36"/>
      <c r="P4657" s="39" t="str">
        <f t="shared" si="291"/>
        <v/>
      </c>
    </row>
    <row r="4658" spans="6:16" x14ac:dyDescent="0.25">
      <c r="F4658" s="36"/>
      <c r="G4658" s="39" t="str">
        <f t="shared" si="288"/>
        <v/>
      </c>
      <c r="I4658" s="36"/>
      <c r="J4658" s="39" t="str">
        <f t="shared" si="289"/>
        <v/>
      </c>
      <c r="L4658" s="36"/>
      <c r="M4658" s="39" t="str">
        <f t="shared" si="290"/>
        <v/>
      </c>
      <c r="O4658" s="36"/>
      <c r="P4658" s="39" t="str">
        <f t="shared" si="291"/>
        <v/>
      </c>
    </row>
    <row r="4659" spans="6:16" x14ac:dyDescent="0.25">
      <c r="F4659" s="36"/>
      <c r="G4659" s="39" t="str">
        <f t="shared" si="288"/>
        <v/>
      </c>
      <c r="I4659" s="36"/>
      <c r="J4659" s="39" t="str">
        <f t="shared" si="289"/>
        <v/>
      </c>
      <c r="L4659" s="36"/>
      <c r="M4659" s="39" t="str">
        <f t="shared" si="290"/>
        <v/>
      </c>
      <c r="O4659" s="36"/>
      <c r="P4659" s="39" t="str">
        <f t="shared" si="291"/>
        <v/>
      </c>
    </row>
    <row r="4660" spans="6:16" x14ac:dyDescent="0.25">
      <c r="F4660" s="36"/>
      <c r="G4660" s="39" t="str">
        <f t="shared" si="288"/>
        <v/>
      </c>
      <c r="I4660" s="36"/>
      <c r="J4660" s="39" t="str">
        <f t="shared" si="289"/>
        <v/>
      </c>
      <c r="L4660" s="36"/>
      <c r="M4660" s="39" t="str">
        <f t="shared" si="290"/>
        <v/>
      </c>
      <c r="O4660" s="36"/>
      <c r="P4660" s="39" t="str">
        <f t="shared" si="291"/>
        <v/>
      </c>
    </row>
    <row r="4661" spans="6:16" x14ac:dyDescent="0.25">
      <c r="F4661" s="36"/>
      <c r="G4661" s="39" t="str">
        <f t="shared" si="288"/>
        <v/>
      </c>
      <c r="I4661" s="36"/>
      <c r="J4661" s="39" t="str">
        <f t="shared" si="289"/>
        <v/>
      </c>
      <c r="L4661" s="36"/>
      <c r="M4661" s="39" t="str">
        <f t="shared" si="290"/>
        <v/>
      </c>
      <c r="O4661" s="36"/>
      <c r="P4661" s="39" t="str">
        <f t="shared" si="291"/>
        <v/>
      </c>
    </row>
    <row r="4662" spans="6:16" x14ac:dyDescent="0.25">
      <c r="F4662" s="36"/>
      <c r="G4662" s="39" t="str">
        <f t="shared" si="288"/>
        <v/>
      </c>
      <c r="I4662" s="36"/>
      <c r="J4662" s="39" t="str">
        <f t="shared" si="289"/>
        <v/>
      </c>
      <c r="L4662" s="36"/>
      <c r="M4662" s="39" t="str">
        <f t="shared" si="290"/>
        <v/>
      </c>
      <c r="O4662" s="36"/>
      <c r="P4662" s="39" t="str">
        <f t="shared" si="291"/>
        <v/>
      </c>
    </row>
    <row r="4663" spans="6:16" x14ac:dyDescent="0.25">
      <c r="F4663" s="36"/>
      <c r="G4663" s="39" t="str">
        <f t="shared" si="288"/>
        <v/>
      </c>
      <c r="I4663" s="36"/>
      <c r="J4663" s="39" t="str">
        <f t="shared" si="289"/>
        <v/>
      </c>
      <c r="L4663" s="36"/>
      <c r="M4663" s="39" t="str">
        <f t="shared" si="290"/>
        <v/>
      </c>
      <c r="O4663" s="36"/>
      <c r="P4663" s="39" t="str">
        <f t="shared" si="291"/>
        <v/>
      </c>
    </row>
    <row r="4664" spans="6:16" x14ac:dyDescent="0.25">
      <c r="F4664" s="36"/>
      <c r="G4664" s="39" t="str">
        <f t="shared" si="288"/>
        <v/>
      </c>
      <c r="I4664" s="36"/>
      <c r="J4664" s="39" t="str">
        <f t="shared" si="289"/>
        <v/>
      </c>
      <c r="L4664" s="36"/>
      <c r="M4664" s="39" t="str">
        <f t="shared" si="290"/>
        <v/>
      </c>
      <c r="O4664" s="36"/>
      <c r="P4664" s="39" t="str">
        <f t="shared" si="291"/>
        <v/>
      </c>
    </row>
    <row r="4665" spans="6:16" x14ac:dyDescent="0.25">
      <c r="F4665" s="36"/>
      <c r="G4665" s="39" t="str">
        <f t="shared" si="288"/>
        <v/>
      </c>
      <c r="I4665" s="36"/>
      <c r="J4665" s="39" t="str">
        <f t="shared" si="289"/>
        <v/>
      </c>
      <c r="L4665" s="36"/>
      <c r="M4665" s="39" t="str">
        <f t="shared" si="290"/>
        <v/>
      </c>
      <c r="O4665" s="36"/>
      <c r="P4665" s="39" t="str">
        <f t="shared" si="291"/>
        <v/>
      </c>
    </row>
    <row r="4666" spans="6:16" x14ac:dyDescent="0.25">
      <c r="F4666" s="36"/>
      <c r="G4666" s="39" t="str">
        <f t="shared" si="288"/>
        <v/>
      </c>
      <c r="I4666" s="36"/>
      <c r="J4666" s="39" t="str">
        <f t="shared" si="289"/>
        <v/>
      </c>
      <c r="L4666" s="36"/>
      <c r="M4666" s="39" t="str">
        <f t="shared" si="290"/>
        <v/>
      </c>
      <c r="O4666" s="36"/>
      <c r="P4666" s="39" t="str">
        <f t="shared" si="291"/>
        <v/>
      </c>
    </row>
    <row r="4667" spans="6:16" x14ac:dyDescent="0.25">
      <c r="F4667" s="36"/>
      <c r="G4667" s="39" t="str">
        <f t="shared" si="288"/>
        <v/>
      </c>
      <c r="I4667" s="36"/>
      <c r="J4667" s="39" t="str">
        <f t="shared" si="289"/>
        <v/>
      </c>
      <c r="L4667" s="36"/>
      <c r="M4667" s="39" t="str">
        <f t="shared" si="290"/>
        <v/>
      </c>
      <c r="O4667" s="36"/>
      <c r="P4667" s="39" t="str">
        <f t="shared" si="291"/>
        <v/>
      </c>
    </row>
    <row r="4668" spans="6:16" x14ac:dyDescent="0.25">
      <c r="F4668" s="36"/>
      <c r="G4668" s="39" t="str">
        <f t="shared" si="288"/>
        <v/>
      </c>
      <c r="I4668" s="36"/>
      <c r="J4668" s="39" t="str">
        <f t="shared" si="289"/>
        <v/>
      </c>
      <c r="L4668" s="36"/>
      <c r="M4668" s="39" t="str">
        <f t="shared" si="290"/>
        <v/>
      </c>
      <c r="O4668" s="36"/>
      <c r="P4668" s="39" t="str">
        <f t="shared" si="291"/>
        <v/>
      </c>
    </row>
    <row r="4669" spans="6:16" x14ac:dyDescent="0.25">
      <c r="F4669" s="36"/>
      <c r="G4669" s="39" t="str">
        <f t="shared" si="288"/>
        <v/>
      </c>
      <c r="I4669" s="36"/>
      <c r="J4669" s="39" t="str">
        <f t="shared" si="289"/>
        <v/>
      </c>
      <c r="L4669" s="36"/>
      <c r="M4669" s="39" t="str">
        <f t="shared" si="290"/>
        <v/>
      </c>
      <c r="O4669" s="36"/>
      <c r="P4669" s="39" t="str">
        <f t="shared" si="291"/>
        <v/>
      </c>
    </row>
    <row r="4670" spans="6:16" x14ac:dyDescent="0.25">
      <c r="F4670" s="36"/>
      <c r="G4670" s="39" t="str">
        <f t="shared" si="288"/>
        <v/>
      </c>
      <c r="I4670" s="36"/>
      <c r="J4670" s="39" t="str">
        <f t="shared" si="289"/>
        <v/>
      </c>
      <c r="L4670" s="36"/>
      <c r="M4670" s="39" t="str">
        <f t="shared" si="290"/>
        <v/>
      </c>
      <c r="O4670" s="36"/>
      <c r="P4670" s="39" t="str">
        <f t="shared" si="291"/>
        <v/>
      </c>
    </row>
    <row r="4671" spans="6:16" x14ac:dyDescent="0.25">
      <c r="F4671" s="36"/>
      <c r="G4671" s="39" t="str">
        <f t="shared" si="288"/>
        <v/>
      </c>
      <c r="I4671" s="36"/>
      <c r="J4671" s="39" t="str">
        <f t="shared" si="289"/>
        <v/>
      </c>
      <c r="L4671" s="36"/>
      <c r="M4671" s="39" t="str">
        <f t="shared" si="290"/>
        <v/>
      </c>
      <c r="O4671" s="36"/>
      <c r="P4671" s="39" t="str">
        <f t="shared" si="291"/>
        <v/>
      </c>
    </row>
    <row r="4672" spans="6:16" x14ac:dyDescent="0.25">
      <c r="F4672" s="36"/>
      <c r="G4672" s="39" t="str">
        <f t="shared" si="288"/>
        <v/>
      </c>
      <c r="I4672" s="36"/>
      <c r="J4672" s="39" t="str">
        <f t="shared" si="289"/>
        <v/>
      </c>
      <c r="L4672" s="36"/>
      <c r="M4672" s="39" t="str">
        <f t="shared" si="290"/>
        <v/>
      </c>
      <c r="O4672" s="36"/>
      <c r="P4672" s="39" t="str">
        <f t="shared" si="291"/>
        <v/>
      </c>
    </row>
    <row r="4673" spans="6:16" x14ac:dyDescent="0.25">
      <c r="F4673" s="36"/>
      <c r="G4673" s="39" t="str">
        <f t="shared" si="288"/>
        <v/>
      </c>
      <c r="I4673" s="36"/>
      <c r="J4673" s="39" t="str">
        <f t="shared" si="289"/>
        <v/>
      </c>
      <c r="L4673" s="36"/>
      <c r="M4673" s="39" t="str">
        <f t="shared" si="290"/>
        <v/>
      </c>
      <c r="O4673" s="36"/>
      <c r="P4673" s="39" t="str">
        <f t="shared" si="291"/>
        <v/>
      </c>
    </row>
    <row r="4674" spans="6:16" x14ac:dyDescent="0.25">
      <c r="F4674" s="36"/>
      <c r="G4674" s="39" t="str">
        <f t="shared" si="288"/>
        <v/>
      </c>
      <c r="I4674" s="36"/>
      <c r="J4674" s="39" t="str">
        <f t="shared" si="289"/>
        <v/>
      </c>
      <c r="L4674" s="36"/>
      <c r="M4674" s="39" t="str">
        <f t="shared" si="290"/>
        <v/>
      </c>
      <c r="O4674" s="36"/>
      <c r="P4674" s="39" t="str">
        <f t="shared" si="291"/>
        <v/>
      </c>
    </row>
    <row r="4675" spans="6:16" x14ac:dyDescent="0.25">
      <c r="F4675" s="36"/>
      <c r="G4675" s="39" t="str">
        <f t="shared" si="288"/>
        <v/>
      </c>
      <c r="I4675" s="36"/>
      <c r="J4675" s="39" t="str">
        <f t="shared" si="289"/>
        <v/>
      </c>
      <c r="L4675" s="36"/>
      <c r="M4675" s="39" t="str">
        <f t="shared" si="290"/>
        <v/>
      </c>
      <c r="O4675" s="36"/>
      <c r="P4675" s="39" t="str">
        <f t="shared" si="291"/>
        <v/>
      </c>
    </row>
    <row r="4676" spans="6:16" x14ac:dyDescent="0.25">
      <c r="F4676" s="36"/>
      <c r="G4676" s="39" t="str">
        <f t="shared" si="288"/>
        <v/>
      </c>
      <c r="I4676" s="36"/>
      <c r="J4676" s="39" t="str">
        <f t="shared" si="289"/>
        <v/>
      </c>
      <c r="L4676" s="36"/>
      <c r="M4676" s="39" t="str">
        <f t="shared" si="290"/>
        <v/>
      </c>
      <c r="O4676" s="36"/>
      <c r="P4676" s="39" t="str">
        <f t="shared" si="291"/>
        <v/>
      </c>
    </row>
    <row r="4677" spans="6:16" x14ac:dyDescent="0.25">
      <c r="F4677" s="36"/>
      <c r="G4677" s="39" t="str">
        <f t="shared" si="288"/>
        <v/>
      </c>
      <c r="I4677" s="36"/>
      <c r="J4677" s="39" t="str">
        <f t="shared" si="289"/>
        <v/>
      </c>
      <c r="L4677" s="36"/>
      <c r="M4677" s="39" t="str">
        <f t="shared" si="290"/>
        <v/>
      </c>
      <c r="O4677" s="36"/>
      <c r="P4677" s="39" t="str">
        <f t="shared" si="291"/>
        <v/>
      </c>
    </row>
    <row r="4678" spans="6:16" x14ac:dyDescent="0.25">
      <c r="F4678" s="36"/>
      <c r="G4678" s="39" t="str">
        <f t="shared" si="288"/>
        <v/>
      </c>
      <c r="I4678" s="36"/>
      <c r="J4678" s="39" t="str">
        <f t="shared" si="289"/>
        <v/>
      </c>
      <c r="L4678" s="36"/>
      <c r="M4678" s="39" t="str">
        <f t="shared" si="290"/>
        <v/>
      </c>
      <c r="O4678" s="36"/>
      <c r="P4678" s="39" t="str">
        <f t="shared" si="291"/>
        <v/>
      </c>
    </row>
    <row r="4679" spans="6:16" x14ac:dyDescent="0.25">
      <c r="F4679" s="36"/>
      <c r="G4679" s="39" t="str">
        <f t="shared" si="288"/>
        <v/>
      </c>
      <c r="I4679" s="36"/>
      <c r="J4679" s="39" t="str">
        <f t="shared" si="289"/>
        <v/>
      </c>
      <c r="L4679" s="36"/>
      <c r="M4679" s="39" t="str">
        <f t="shared" si="290"/>
        <v/>
      </c>
      <c r="O4679" s="36"/>
      <c r="P4679" s="39" t="str">
        <f t="shared" si="291"/>
        <v/>
      </c>
    </row>
    <row r="4680" spans="6:16" x14ac:dyDescent="0.25">
      <c r="F4680" s="36"/>
      <c r="G4680" s="39" t="str">
        <f t="shared" si="288"/>
        <v/>
      </c>
      <c r="I4680" s="36"/>
      <c r="J4680" s="39" t="str">
        <f t="shared" si="289"/>
        <v/>
      </c>
      <c r="L4680" s="36"/>
      <c r="M4680" s="39" t="str">
        <f t="shared" si="290"/>
        <v/>
      </c>
      <c r="O4680" s="36"/>
      <c r="P4680" s="39" t="str">
        <f t="shared" si="291"/>
        <v/>
      </c>
    </row>
    <row r="4681" spans="6:16" x14ac:dyDescent="0.25">
      <c r="F4681" s="36"/>
      <c r="G4681" s="39" t="str">
        <f t="shared" si="288"/>
        <v/>
      </c>
      <c r="I4681" s="36"/>
      <c r="J4681" s="39" t="str">
        <f t="shared" si="289"/>
        <v/>
      </c>
      <c r="L4681" s="36"/>
      <c r="M4681" s="39" t="str">
        <f t="shared" si="290"/>
        <v/>
      </c>
      <c r="O4681" s="36"/>
      <c r="P4681" s="39" t="str">
        <f t="shared" si="291"/>
        <v/>
      </c>
    </row>
    <row r="4682" spans="6:16" x14ac:dyDescent="0.25">
      <c r="F4682" s="36"/>
      <c r="G4682" s="39" t="str">
        <f t="shared" si="288"/>
        <v/>
      </c>
      <c r="I4682" s="36"/>
      <c r="J4682" s="39" t="str">
        <f t="shared" si="289"/>
        <v/>
      </c>
      <c r="L4682" s="36"/>
      <c r="M4682" s="39" t="str">
        <f t="shared" si="290"/>
        <v/>
      </c>
      <c r="O4682" s="36"/>
      <c r="P4682" s="39" t="str">
        <f t="shared" si="291"/>
        <v/>
      </c>
    </row>
    <row r="4683" spans="6:16" x14ac:dyDescent="0.25">
      <c r="F4683" s="36"/>
      <c r="G4683" s="39" t="str">
        <f t="shared" si="288"/>
        <v/>
      </c>
      <c r="I4683" s="36"/>
      <c r="J4683" s="39" t="str">
        <f t="shared" si="289"/>
        <v/>
      </c>
      <c r="L4683" s="36"/>
      <c r="M4683" s="39" t="str">
        <f t="shared" si="290"/>
        <v/>
      </c>
      <c r="O4683" s="36"/>
      <c r="P4683" s="39" t="str">
        <f t="shared" si="291"/>
        <v/>
      </c>
    </row>
    <row r="4684" spans="6:16" x14ac:dyDescent="0.25">
      <c r="F4684" s="36"/>
      <c r="G4684" s="39" t="str">
        <f t="shared" si="288"/>
        <v/>
      </c>
      <c r="I4684" s="36"/>
      <c r="J4684" s="39" t="str">
        <f t="shared" si="289"/>
        <v/>
      </c>
      <c r="L4684" s="36"/>
      <c r="M4684" s="39" t="str">
        <f t="shared" si="290"/>
        <v/>
      </c>
      <c r="O4684" s="36"/>
      <c r="P4684" s="39" t="str">
        <f t="shared" si="291"/>
        <v/>
      </c>
    </row>
    <row r="4685" spans="6:16" x14ac:dyDescent="0.25">
      <c r="F4685" s="36"/>
      <c r="G4685" s="39" t="str">
        <f t="shared" si="288"/>
        <v/>
      </c>
      <c r="I4685" s="36"/>
      <c r="J4685" s="39" t="str">
        <f t="shared" si="289"/>
        <v/>
      </c>
      <c r="L4685" s="36"/>
      <c r="M4685" s="39" t="str">
        <f t="shared" si="290"/>
        <v/>
      </c>
      <c r="O4685" s="36"/>
      <c r="P4685" s="39" t="str">
        <f t="shared" si="291"/>
        <v/>
      </c>
    </row>
    <row r="4686" spans="6:16" x14ac:dyDescent="0.25">
      <c r="F4686" s="36"/>
      <c r="G4686" s="39" t="str">
        <f t="shared" si="288"/>
        <v/>
      </c>
      <c r="I4686" s="36"/>
      <c r="J4686" s="39" t="str">
        <f t="shared" si="289"/>
        <v/>
      </c>
      <c r="L4686" s="36"/>
      <c r="M4686" s="39" t="str">
        <f t="shared" si="290"/>
        <v/>
      </c>
      <c r="O4686" s="36"/>
      <c r="P4686" s="39" t="str">
        <f t="shared" si="291"/>
        <v/>
      </c>
    </row>
    <row r="4687" spans="6:16" x14ac:dyDescent="0.25">
      <c r="F4687" s="36"/>
      <c r="G4687" s="39" t="str">
        <f t="shared" ref="G4687:G4750" si="292">IF(F4687="","",F4687*0.04)</f>
        <v/>
      </c>
      <c r="I4687" s="36"/>
      <c r="J4687" s="39" t="str">
        <f t="shared" ref="J4687:J4750" si="293">IF(I4687="","",I4687*0.04)</f>
        <v/>
      </c>
      <c r="L4687" s="36"/>
      <c r="M4687" s="39" t="str">
        <f t="shared" ref="M4687:M4750" si="294">IF(L4687="","",L4687*0.04)</f>
        <v/>
      </c>
      <c r="O4687" s="36"/>
      <c r="P4687" s="39" t="str">
        <f t="shared" ref="P4687:P4750" si="295">IF(O4687="","",O4687*0.04)</f>
        <v/>
      </c>
    </row>
    <row r="4688" spans="6:16" x14ac:dyDescent="0.25">
      <c r="F4688" s="36"/>
      <c r="G4688" s="39" t="str">
        <f t="shared" si="292"/>
        <v/>
      </c>
      <c r="I4688" s="36"/>
      <c r="J4688" s="39" t="str">
        <f t="shared" si="293"/>
        <v/>
      </c>
      <c r="L4688" s="36"/>
      <c r="M4688" s="39" t="str">
        <f t="shared" si="294"/>
        <v/>
      </c>
      <c r="O4688" s="36"/>
      <c r="P4688" s="39" t="str">
        <f t="shared" si="295"/>
        <v/>
      </c>
    </row>
    <row r="4689" spans="6:16" x14ac:dyDescent="0.25">
      <c r="F4689" s="36"/>
      <c r="G4689" s="39" t="str">
        <f t="shared" si="292"/>
        <v/>
      </c>
      <c r="I4689" s="36"/>
      <c r="J4689" s="39" t="str">
        <f t="shared" si="293"/>
        <v/>
      </c>
      <c r="L4689" s="36"/>
      <c r="M4689" s="39" t="str">
        <f t="shared" si="294"/>
        <v/>
      </c>
      <c r="O4689" s="36"/>
      <c r="P4689" s="39" t="str">
        <f t="shared" si="295"/>
        <v/>
      </c>
    </row>
    <row r="4690" spans="6:16" x14ac:dyDescent="0.25">
      <c r="F4690" s="36"/>
      <c r="G4690" s="39" t="str">
        <f t="shared" si="292"/>
        <v/>
      </c>
      <c r="I4690" s="36"/>
      <c r="J4690" s="39" t="str">
        <f t="shared" si="293"/>
        <v/>
      </c>
      <c r="L4690" s="36"/>
      <c r="M4690" s="39" t="str">
        <f t="shared" si="294"/>
        <v/>
      </c>
      <c r="O4690" s="36"/>
      <c r="P4690" s="39" t="str">
        <f t="shared" si="295"/>
        <v/>
      </c>
    </row>
    <row r="4691" spans="6:16" x14ac:dyDescent="0.25">
      <c r="F4691" s="36"/>
      <c r="G4691" s="39" t="str">
        <f t="shared" si="292"/>
        <v/>
      </c>
      <c r="I4691" s="36"/>
      <c r="J4691" s="39" t="str">
        <f t="shared" si="293"/>
        <v/>
      </c>
      <c r="L4691" s="36"/>
      <c r="M4691" s="39" t="str">
        <f t="shared" si="294"/>
        <v/>
      </c>
      <c r="O4691" s="36"/>
      <c r="P4691" s="39" t="str">
        <f t="shared" si="295"/>
        <v/>
      </c>
    </row>
    <row r="4692" spans="6:16" x14ac:dyDescent="0.25">
      <c r="F4692" s="36"/>
      <c r="G4692" s="39" t="str">
        <f t="shared" si="292"/>
        <v/>
      </c>
      <c r="I4692" s="36"/>
      <c r="J4692" s="39" t="str">
        <f t="shared" si="293"/>
        <v/>
      </c>
      <c r="L4692" s="36"/>
      <c r="M4692" s="39" t="str">
        <f t="shared" si="294"/>
        <v/>
      </c>
      <c r="O4692" s="36"/>
      <c r="P4692" s="39" t="str">
        <f t="shared" si="295"/>
        <v/>
      </c>
    </row>
    <row r="4693" spans="6:16" x14ac:dyDescent="0.25">
      <c r="F4693" s="36"/>
      <c r="G4693" s="39" t="str">
        <f t="shared" si="292"/>
        <v/>
      </c>
      <c r="I4693" s="36"/>
      <c r="J4693" s="39" t="str">
        <f t="shared" si="293"/>
        <v/>
      </c>
      <c r="L4693" s="36"/>
      <c r="M4693" s="39" t="str">
        <f t="shared" si="294"/>
        <v/>
      </c>
      <c r="O4693" s="36"/>
      <c r="P4693" s="39" t="str">
        <f t="shared" si="295"/>
        <v/>
      </c>
    </row>
    <row r="4694" spans="6:16" x14ac:dyDescent="0.25">
      <c r="F4694" s="36"/>
      <c r="G4694" s="39" t="str">
        <f t="shared" si="292"/>
        <v/>
      </c>
      <c r="I4694" s="36"/>
      <c r="J4694" s="39" t="str">
        <f t="shared" si="293"/>
        <v/>
      </c>
      <c r="L4694" s="36"/>
      <c r="M4694" s="39" t="str">
        <f t="shared" si="294"/>
        <v/>
      </c>
      <c r="O4694" s="36"/>
      <c r="P4694" s="39" t="str">
        <f t="shared" si="295"/>
        <v/>
      </c>
    </row>
    <row r="4695" spans="6:16" x14ac:dyDescent="0.25">
      <c r="F4695" s="36"/>
      <c r="G4695" s="39" t="str">
        <f t="shared" si="292"/>
        <v/>
      </c>
      <c r="I4695" s="36"/>
      <c r="J4695" s="39" t="str">
        <f t="shared" si="293"/>
        <v/>
      </c>
      <c r="L4695" s="36"/>
      <c r="M4695" s="39" t="str">
        <f t="shared" si="294"/>
        <v/>
      </c>
      <c r="O4695" s="36"/>
      <c r="P4695" s="39" t="str">
        <f t="shared" si="295"/>
        <v/>
      </c>
    </row>
    <row r="4696" spans="6:16" x14ac:dyDescent="0.25">
      <c r="F4696" s="36"/>
      <c r="G4696" s="39" t="str">
        <f t="shared" si="292"/>
        <v/>
      </c>
      <c r="I4696" s="36"/>
      <c r="J4696" s="39" t="str">
        <f t="shared" si="293"/>
        <v/>
      </c>
      <c r="L4696" s="36"/>
      <c r="M4696" s="39" t="str">
        <f t="shared" si="294"/>
        <v/>
      </c>
      <c r="O4696" s="36"/>
      <c r="P4696" s="39" t="str">
        <f t="shared" si="295"/>
        <v/>
      </c>
    </row>
    <row r="4697" spans="6:16" x14ac:dyDescent="0.25">
      <c r="F4697" s="36"/>
      <c r="G4697" s="39" t="str">
        <f t="shared" si="292"/>
        <v/>
      </c>
      <c r="I4697" s="36"/>
      <c r="J4697" s="39" t="str">
        <f t="shared" si="293"/>
        <v/>
      </c>
      <c r="L4697" s="36"/>
      <c r="M4697" s="39" t="str">
        <f t="shared" si="294"/>
        <v/>
      </c>
      <c r="O4697" s="36"/>
      <c r="P4697" s="39" t="str">
        <f t="shared" si="295"/>
        <v/>
      </c>
    </row>
    <row r="4698" spans="6:16" x14ac:dyDescent="0.25">
      <c r="F4698" s="36"/>
      <c r="G4698" s="39" t="str">
        <f t="shared" si="292"/>
        <v/>
      </c>
      <c r="I4698" s="36"/>
      <c r="J4698" s="39" t="str">
        <f t="shared" si="293"/>
        <v/>
      </c>
      <c r="L4698" s="36"/>
      <c r="M4698" s="39" t="str">
        <f t="shared" si="294"/>
        <v/>
      </c>
      <c r="O4698" s="36"/>
      <c r="P4698" s="39" t="str">
        <f t="shared" si="295"/>
        <v/>
      </c>
    </row>
    <row r="4699" spans="6:16" x14ac:dyDescent="0.25">
      <c r="F4699" s="36"/>
      <c r="G4699" s="39" t="str">
        <f t="shared" si="292"/>
        <v/>
      </c>
      <c r="I4699" s="36"/>
      <c r="J4699" s="39" t="str">
        <f t="shared" si="293"/>
        <v/>
      </c>
      <c r="L4699" s="36"/>
      <c r="M4699" s="39" t="str">
        <f t="shared" si="294"/>
        <v/>
      </c>
      <c r="O4699" s="36"/>
      <c r="P4699" s="39" t="str">
        <f t="shared" si="295"/>
        <v/>
      </c>
    </row>
    <row r="4700" spans="6:16" x14ac:dyDescent="0.25">
      <c r="F4700" s="36"/>
      <c r="G4700" s="39" t="str">
        <f t="shared" si="292"/>
        <v/>
      </c>
      <c r="I4700" s="36"/>
      <c r="J4700" s="39" t="str">
        <f t="shared" si="293"/>
        <v/>
      </c>
      <c r="L4700" s="36"/>
      <c r="M4700" s="39" t="str">
        <f t="shared" si="294"/>
        <v/>
      </c>
      <c r="O4700" s="36"/>
      <c r="P4700" s="39" t="str">
        <f t="shared" si="295"/>
        <v/>
      </c>
    </row>
    <row r="4701" spans="6:16" x14ac:dyDescent="0.25">
      <c r="F4701" s="36"/>
      <c r="G4701" s="39" t="str">
        <f t="shared" si="292"/>
        <v/>
      </c>
      <c r="I4701" s="36"/>
      <c r="J4701" s="39" t="str">
        <f t="shared" si="293"/>
        <v/>
      </c>
      <c r="L4701" s="36"/>
      <c r="M4701" s="39" t="str">
        <f t="shared" si="294"/>
        <v/>
      </c>
      <c r="O4701" s="36"/>
      <c r="P4701" s="39" t="str">
        <f t="shared" si="295"/>
        <v/>
      </c>
    </row>
    <row r="4702" spans="6:16" x14ac:dyDescent="0.25">
      <c r="F4702" s="36"/>
      <c r="G4702" s="39" t="str">
        <f t="shared" si="292"/>
        <v/>
      </c>
      <c r="I4702" s="36"/>
      <c r="J4702" s="39" t="str">
        <f t="shared" si="293"/>
        <v/>
      </c>
      <c r="L4702" s="36"/>
      <c r="M4702" s="39" t="str">
        <f t="shared" si="294"/>
        <v/>
      </c>
      <c r="O4702" s="36"/>
      <c r="P4702" s="39" t="str">
        <f t="shared" si="295"/>
        <v/>
      </c>
    </row>
    <row r="4703" spans="6:16" x14ac:dyDescent="0.25">
      <c r="F4703" s="36"/>
      <c r="G4703" s="39" t="str">
        <f t="shared" si="292"/>
        <v/>
      </c>
      <c r="I4703" s="36"/>
      <c r="J4703" s="39" t="str">
        <f t="shared" si="293"/>
        <v/>
      </c>
      <c r="L4703" s="36"/>
      <c r="M4703" s="39" t="str">
        <f t="shared" si="294"/>
        <v/>
      </c>
      <c r="O4703" s="36"/>
      <c r="P4703" s="39" t="str">
        <f t="shared" si="295"/>
        <v/>
      </c>
    </row>
    <row r="4704" spans="6:16" x14ac:dyDescent="0.25">
      <c r="F4704" s="36"/>
      <c r="G4704" s="39" t="str">
        <f t="shared" si="292"/>
        <v/>
      </c>
      <c r="I4704" s="36"/>
      <c r="J4704" s="39" t="str">
        <f t="shared" si="293"/>
        <v/>
      </c>
      <c r="L4704" s="36"/>
      <c r="M4704" s="39" t="str">
        <f t="shared" si="294"/>
        <v/>
      </c>
      <c r="O4704" s="36"/>
      <c r="P4704" s="39" t="str">
        <f t="shared" si="295"/>
        <v/>
      </c>
    </row>
    <row r="4705" spans="6:16" x14ac:dyDescent="0.25">
      <c r="F4705" s="36"/>
      <c r="G4705" s="39" t="str">
        <f t="shared" si="292"/>
        <v/>
      </c>
      <c r="I4705" s="36"/>
      <c r="J4705" s="39" t="str">
        <f t="shared" si="293"/>
        <v/>
      </c>
      <c r="L4705" s="36"/>
      <c r="M4705" s="39" t="str">
        <f t="shared" si="294"/>
        <v/>
      </c>
      <c r="O4705" s="36"/>
      <c r="P4705" s="39" t="str">
        <f t="shared" si="295"/>
        <v/>
      </c>
    </row>
    <row r="4706" spans="6:16" x14ac:dyDescent="0.25">
      <c r="F4706" s="36"/>
      <c r="G4706" s="39" t="str">
        <f t="shared" si="292"/>
        <v/>
      </c>
      <c r="I4706" s="36"/>
      <c r="J4706" s="39" t="str">
        <f t="shared" si="293"/>
        <v/>
      </c>
      <c r="L4706" s="36"/>
      <c r="M4706" s="39" t="str">
        <f t="shared" si="294"/>
        <v/>
      </c>
      <c r="O4706" s="36"/>
      <c r="P4706" s="39" t="str">
        <f t="shared" si="295"/>
        <v/>
      </c>
    </row>
    <row r="4707" spans="6:16" x14ac:dyDescent="0.25">
      <c r="F4707" s="36"/>
      <c r="G4707" s="39" t="str">
        <f t="shared" si="292"/>
        <v/>
      </c>
      <c r="I4707" s="36"/>
      <c r="J4707" s="39" t="str">
        <f t="shared" si="293"/>
        <v/>
      </c>
      <c r="L4707" s="36"/>
      <c r="M4707" s="39" t="str">
        <f t="shared" si="294"/>
        <v/>
      </c>
      <c r="O4707" s="36"/>
      <c r="P4707" s="39" t="str">
        <f t="shared" si="295"/>
        <v/>
      </c>
    </row>
    <row r="4708" spans="6:16" x14ac:dyDescent="0.25">
      <c r="F4708" s="36"/>
      <c r="G4708" s="39" t="str">
        <f t="shared" si="292"/>
        <v/>
      </c>
      <c r="I4708" s="36"/>
      <c r="J4708" s="39" t="str">
        <f t="shared" si="293"/>
        <v/>
      </c>
      <c r="L4708" s="36"/>
      <c r="M4708" s="39" t="str">
        <f t="shared" si="294"/>
        <v/>
      </c>
      <c r="O4708" s="36"/>
      <c r="P4708" s="39" t="str">
        <f t="shared" si="295"/>
        <v/>
      </c>
    </row>
    <row r="4709" spans="6:16" x14ac:dyDescent="0.25">
      <c r="F4709" s="36"/>
      <c r="G4709" s="39" t="str">
        <f t="shared" si="292"/>
        <v/>
      </c>
      <c r="I4709" s="36"/>
      <c r="J4709" s="39" t="str">
        <f t="shared" si="293"/>
        <v/>
      </c>
      <c r="L4709" s="36"/>
      <c r="M4709" s="39" t="str">
        <f t="shared" si="294"/>
        <v/>
      </c>
      <c r="O4709" s="36"/>
      <c r="P4709" s="39" t="str">
        <f t="shared" si="295"/>
        <v/>
      </c>
    </row>
    <row r="4710" spans="6:16" x14ac:dyDescent="0.25">
      <c r="F4710" s="36"/>
      <c r="G4710" s="39" t="str">
        <f t="shared" si="292"/>
        <v/>
      </c>
      <c r="I4710" s="36"/>
      <c r="J4710" s="39" t="str">
        <f t="shared" si="293"/>
        <v/>
      </c>
      <c r="L4710" s="36"/>
      <c r="M4710" s="39" t="str">
        <f t="shared" si="294"/>
        <v/>
      </c>
      <c r="O4710" s="36"/>
      <c r="P4710" s="39" t="str">
        <f t="shared" si="295"/>
        <v/>
      </c>
    </row>
    <row r="4711" spans="6:16" x14ac:dyDescent="0.25">
      <c r="F4711" s="36"/>
      <c r="G4711" s="39" t="str">
        <f t="shared" si="292"/>
        <v/>
      </c>
      <c r="I4711" s="36"/>
      <c r="J4711" s="39" t="str">
        <f t="shared" si="293"/>
        <v/>
      </c>
      <c r="L4711" s="36"/>
      <c r="M4711" s="39" t="str">
        <f t="shared" si="294"/>
        <v/>
      </c>
      <c r="O4711" s="36"/>
      <c r="P4711" s="39" t="str">
        <f t="shared" si="295"/>
        <v/>
      </c>
    </row>
    <row r="4712" spans="6:16" x14ac:dyDescent="0.25">
      <c r="F4712" s="36"/>
      <c r="G4712" s="39" t="str">
        <f t="shared" si="292"/>
        <v/>
      </c>
      <c r="I4712" s="36"/>
      <c r="J4712" s="39" t="str">
        <f t="shared" si="293"/>
        <v/>
      </c>
      <c r="L4712" s="36"/>
      <c r="M4712" s="39" t="str">
        <f t="shared" si="294"/>
        <v/>
      </c>
      <c r="O4712" s="36"/>
      <c r="P4712" s="39" t="str">
        <f t="shared" si="295"/>
        <v/>
      </c>
    </row>
    <row r="4713" spans="6:16" x14ac:dyDescent="0.25">
      <c r="F4713" s="36"/>
      <c r="G4713" s="39" t="str">
        <f t="shared" si="292"/>
        <v/>
      </c>
      <c r="I4713" s="36"/>
      <c r="J4713" s="39" t="str">
        <f t="shared" si="293"/>
        <v/>
      </c>
      <c r="L4713" s="36"/>
      <c r="M4713" s="39" t="str">
        <f t="shared" si="294"/>
        <v/>
      </c>
      <c r="O4713" s="36"/>
      <c r="P4713" s="39" t="str">
        <f t="shared" si="295"/>
        <v/>
      </c>
    </row>
    <row r="4714" spans="6:16" x14ac:dyDescent="0.25">
      <c r="F4714" s="36"/>
      <c r="G4714" s="39" t="str">
        <f t="shared" si="292"/>
        <v/>
      </c>
      <c r="I4714" s="36"/>
      <c r="J4714" s="39" t="str">
        <f t="shared" si="293"/>
        <v/>
      </c>
      <c r="L4714" s="36"/>
      <c r="M4714" s="39" t="str">
        <f t="shared" si="294"/>
        <v/>
      </c>
      <c r="O4714" s="36"/>
      <c r="P4714" s="39" t="str">
        <f t="shared" si="295"/>
        <v/>
      </c>
    </row>
    <row r="4715" spans="6:16" x14ac:dyDescent="0.25">
      <c r="F4715" s="36"/>
      <c r="G4715" s="39" t="str">
        <f t="shared" si="292"/>
        <v/>
      </c>
      <c r="I4715" s="36"/>
      <c r="J4715" s="39" t="str">
        <f t="shared" si="293"/>
        <v/>
      </c>
      <c r="L4715" s="36"/>
      <c r="M4715" s="39" t="str">
        <f t="shared" si="294"/>
        <v/>
      </c>
      <c r="O4715" s="36"/>
      <c r="P4715" s="39" t="str">
        <f t="shared" si="295"/>
        <v/>
      </c>
    </row>
    <row r="4716" spans="6:16" x14ac:dyDescent="0.25">
      <c r="F4716" s="36"/>
      <c r="G4716" s="39" t="str">
        <f t="shared" si="292"/>
        <v/>
      </c>
      <c r="I4716" s="36"/>
      <c r="J4716" s="39" t="str">
        <f t="shared" si="293"/>
        <v/>
      </c>
      <c r="L4716" s="36"/>
      <c r="M4716" s="39" t="str">
        <f t="shared" si="294"/>
        <v/>
      </c>
      <c r="O4716" s="36"/>
      <c r="P4716" s="39" t="str">
        <f t="shared" si="295"/>
        <v/>
      </c>
    </row>
    <row r="4717" spans="6:16" x14ac:dyDescent="0.25">
      <c r="F4717" s="36"/>
      <c r="G4717" s="39" t="str">
        <f t="shared" si="292"/>
        <v/>
      </c>
      <c r="I4717" s="36"/>
      <c r="J4717" s="39" t="str">
        <f t="shared" si="293"/>
        <v/>
      </c>
      <c r="L4717" s="36"/>
      <c r="M4717" s="39" t="str">
        <f t="shared" si="294"/>
        <v/>
      </c>
      <c r="O4717" s="36"/>
      <c r="P4717" s="39" t="str">
        <f t="shared" si="295"/>
        <v/>
      </c>
    </row>
    <row r="4718" spans="6:16" x14ac:dyDescent="0.25">
      <c r="F4718" s="36"/>
      <c r="G4718" s="39" t="str">
        <f t="shared" si="292"/>
        <v/>
      </c>
      <c r="I4718" s="36"/>
      <c r="J4718" s="39" t="str">
        <f t="shared" si="293"/>
        <v/>
      </c>
      <c r="L4718" s="36"/>
      <c r="M4718" s="39" t="str">
        <f t="shared" si="294"/>
        <v/>
      </c>
      <c r="O4718" s="36"/>
      <c r="P4718" s="39" t="str">
        <f t="shared" si="295"/>
        <v/>
      </c>
    </row>
    <row r="4719" spans="6:16" x14ac:dyDescent="0.25">
      <c r="F4719" s="36"/>
      <c r="G4719" s="39" t="str">
        <f t="shared" si="292"/>
        <v/>
      </c>
      <c r="I4719" s="36"/>
      <c r="J4719" s="39" t="str">
        <f t="shared" si="293"/>
        <v/>
      </c>
      <c r="L4719" s="36"/>
      <c r="M4719" s="39" t="str">
        <f t="shared" si="294"/>
        <v/>
      </c>
      <c r="O4719" s="36"/>
      <c r="P4719" s="39" t="str">
        <f t="shared" si="295"/>
        <v/>
      </c>
    </row>
    <row r="4720" spans="6:16" x14ac:dyDescent="0.25">
      <c r="F4720" s="36"/>
      <c r="G4720" s="39" t="str">
        <f t="shared" si="292"/>
        <v/>
      </c>
      <c r="I4720" s="36"/>
      <c r="J4720" s="39" t="str">
        <f t="shared" si="293"/>
        <v/>
      </c>
      <c r="L4720" s="36"/>
      <c r="M4720" s="39" t="str">
        <f t="shared" si="294"/>
        <v/>
      </c>
      <c r="O4720" s="36"/>
      <c r="P4720" s="39" t="str">
        <f t="shared" si="295"/>
        <v/>
      </c>
    </row>
    <row r="4721" spans="6:16" x14ac:dyDescent="0.25">
      <c r="F4721" s="36"/>
      <c r="G4721" s="39" t="str">
        <f t="shared" si="292"/>
        <v/>
      </c>
      <c r="I4721" s="36"/>
      <c r="J4721" s="39" t="str">
        <f t="shared" si="293"/>
        <v/>
      </c>
      <c r="L4721" s="36"/>
      <c r="M4721" s="39" t="str">
        <f t="shared" si="294"/>
        <v/>
      </c>
      <c r="O4721" s="36"/>
      <c r="P4721" s="39" t="str">
        <f t="shared" si="295"/>
        <v/>
      </c>
    </row>
    <row r="4722" spans="6:16" x14ac:dyDescent="0.25">
      <c r="F4722" s="36"/>
      <c r="G4722" s="39" t="str">
        <f t="shared" si="292"/>
        <v/>
      </c>
      <c r="I4722" s="36"/>
      <c r="J4722" s="39" t="str">
        <f t="shared" si="293"/>
        <v/>
      </c>
      <c r="L4722" s="36"/>
      <c r="M4722" s="39" t="str">
        <f t="shared" si="294"/>
        <v/>
      </c>
      <c r="O4722" s="36"/>
      <c r="P4722" s="39" t="str">
        <f t="shared" si="295"/>
        <v/>
      </c>
    </row>
    <row r="4723" spans="6:16" x14ac:dyDescent="0.25">
      <c r="F4723" s="36"/>
      <c r="G4723" s="39" t="str">
        <f t="shared" si="292"/>
        <v/>
      </c>
      <c r="I4723" s="36"/>
      <c r="J4723" s="39" t="str">
        <f t="shared" si="293"/>
        <v/>
      </c>
      <c r="L4723" s="36"/>
      <c r="M4723" s="39" t="str">
        <f t="shared" si="294"/>
        <v/>
      </c>
      <c r="O4723" s="36"/>
      <c r="P4723" s="39" t="str">
        <f t="shared" si="295"/>
        <v/>
      </c>
    </row>
    <row r="4724" spans="6:16" x14ac:dyDescent="0.25">
      <c r="F4724" s="36"/>
      <c r="G4724" s="39" t="str">
        <f t="shared" si="292"/>
        <v/>
      </c>
      <c r="I4724" s="36"/>
      <c r="J4724" s="39" t="str">
        <f t="shared" si="293"/>
        <v/>
      </c>
      <c r="L4724" s="36"/>
      <c r="M4724" s="39" t="str">
        <f t="shared" si="294"/>
        <v/>
      </c>
      <c r="O4724" s="36"/>
      <c r="P4724" s="39" t="str">
        <f t="shared" si="295"/>
        <v/>
      </c>
    </row>
    <row r="4725" spans="6:16" x14ac:dyDescent="0.25">
      <c r="F4725" s="36"/>
      <c r="G4725" s="39" t="str">
        <f t="shared" si="292"/>
        <v/>
      </c>
      <c r="I4725" s="36"/>
      <c r="J4725" s="39" t="str">
        <f t="shared" si="293"/>
        <v/>
      </c>
      <c r="L4725" s="36"/>
      <c r="M4725" s="39" t="str">
        <f t="shared" si="294"/>
        <v/>
      </c>
      <c r="O4725" s="36"/>
      <c r="P4725" s="39" t="str">
        <f t="shared" si="295"/>
        <v/>
      </c>
    </row>
    <row r="4726" spans="6:16" x14ac:dyDescent="0.25">
      <c r="F4726" s="36"/>
      <c r="G4726" s="39" t="str">
        <f t="shared" si="292"/>
        <v/>
      </c>
      <c r="I4726" s="36"/>
      <c r="J4726" s="39" t="str">
        <f t="shared" si="293"/>
        <v/>
      </c>
      <c r="L4726" s="36"/>
      <c r="M4726" s="39" t="str">
        <f t="shared" si="294"/>
        <v/>
      </c>
      <c r="O4726" s="36"/>
      <c r="P4726" s="39" t="str">
        <f t="shared" si="295"/>
        <v/>
      </c>
    </row>
    <row r="4727" spans="6:16" x14ac:dyDescent="0.25">
      <c r="F4727" s="36"/>
      <c r="G4727" s="39" t="str">
        <f t="shared" si="292"/>
        <v/>
      </c>
      <c r="I4727" s="36"/>
      <c r="J4727" s="39" t="str">
        <f t="shared" si="293"/>
        <v/>
      </c>
      <c r="L4727" s="36"/>
      <c r="M4727" s="39" t="str">
        <f t="shared" si="294"/>
        <v/>
      </c>
      <c r="O4727" s="36"/>
      <c r="P4727" s="39" t="str">
        <f t="shared" si="295"/>
        <v/>
      </c>
    </row>
    <row r="4728" spans="6:16" x14ac:dyDescent="0.25">
      <c r="F4728" s="36"/>
      <c r="G4728" s="39" t="str">
        <f t="shared" si="292"/>
        <v/>
      </c>
      <c r="I4728" s="36"/>
      <c r="J4728" s="39" t="str">
        <f t="shared" si="293"/>
        <v/>
      </c>
      <c r="L4728" s="36"/>
      <c r="M4728" s="39" t="str">
        <f t="shared" si="294"/>
        <v/>
      </c>
      <c r="O4728" s="36"/>
      <c r="P4728" s="39" t="str">
        <f t="shared" si="295"/>
        <v/>
      </c>
    </row>
    <row r="4729" spans="6:16" x14ac:dyDescent="0.25">
      <c r="F4729" s="36"/>
      <c r="G4729" s="39" t="str">
        <f t="shared" si="292"/>
        <v/>
      </c>
      <c r="I4729" s="36"/>
      <c r="J4729" s="39" t="str">
        <f t="shared" si="293"/>
        <v/>
      </c>
      <c r="L4729" s="36"/>
      <c r="M4729" s="39" t="str">
        <f t="shared" si="294"/>
        <v/>
      </c>
      <c r="O4729" s="36"/>
      <c r="P4729" s="39" t="str">
        <f t="shared" si="295"/>
        <v/>
      </c>
    </row>
    <row r="4730" spans="6:16" x14ac:dyDescent="0.25">
      <c r="F4730" s="36"/>
      <c r="G4730" s="39" t="str">
        <f t="shared" si="292"/>
        <v/>
      </c>
      <c r="I4730" s="36"/>
      <c r="J4730" s="39" t="str">
        <f t="shared" si="293"/>
        <v/>
      </c>
      <c r="L4730" s="36"/>
      <c r="M4730" s="39" t="str">
        <f t="shared" si="294"/>
        <v/>
      </c>
      <c r="O4730" s="36"/>
      <c r="P4730" s="39" t="str">
        <f t="shared" si="295"/>
        <v/>
      </c>
    </row>
    <row r="4731" spans="6:16" x14ac:dyDescent="0.25">
      <c r="F4731" s="36"/>
      <c r="G4731" s="39" t="str">
        <f t="shared" si="292"/>
        <v/>
      </c>
      <c r="I4731" s="36"/>
      <c r="J4731" s="39" t="str">
        <f t="shared" si="293"/>
        <v/>
      </c>
      <c r="L4731" s="36"/>
      <c r="M4731" s="39" t="str">
        <f t="shared" si="294"/>
        <v/>
      </c>
      <c r="O4731" s="36"/>
      <c r="P4731" s="39" t="str">
        <f t="shared" si="295"/>
        <v/>
      </c>
    </row>
    <row r="4732" spans="6:16" x14ac:dyDescent="0.25">
      <c r="F4732" s="36"/>
      <c r="G4732" s="39" t="str">
        <f t="shared" si="292"/>
        <v/>
      </c>
      <c r="I4732" s="36"/>
      <c r="J4732" s="39" t="str">
        <f t="shared" si="293"/>
        <v/>
      </c>
      <c r="L4732" s="36"/>
      <c r="M4732" s="39" t="str">
        <f t="shared" si="294"/>
        <v/>
      </c>
      <c r="O4732" s="36"/>
      <c r="P4732" s="39" t="str">
        <f t="shared" si="295"/>
        <v/>
      </c>
    </row>
    <row r="4733" spans="6:16" x14ac:dyDescent="0.25">
      <c r="F4733" s="36"/>
      <c r="G4733" s="39" t="str">
        <f t="shared" si="292"/>
        <v/>
      </c>
      <c r="I4733" s="36"/>
      <c r="J4733" s="39" t="str">
        <f t="shared" si="293"/>
        <v/>
      </c>
      <c r="L4733" s="36"/>
      <c r="M4733" s="39" t="str">
        <f t="shared" si="294"/>
        <v/>
      </c>
      <c r="O4733" s="36"/>
      <c r="P4733" s="39" t="str">
        <f t="shared" si="295"/>
        <v/>
      </c>
    </row>
    <row r="4734" spans="6:16" x14ac:dyDescent="0.25">
      <c r="F4734" s="36"/>
      <c r="G4734" s="39" t="str">
        <f t="shared" si="292"/>
        <v/>
      </c>
      <c r="I4734" s="36"/>
      <c r="J4734" s="39" t="str">
        <f t="shared" si="293"/>
        <v/>
      </c>
      <c r="L4734" s="36"/>
      <c r="M4734" s="39" t="str">
        <f t="shared" si="294"/>
        <v/>
      </c>
      <c r="O4734" s="36"/>
      <c r="P4734" s="39" t="str">
        <f t="shared" si="295"/>
        <v/>
      </c>
    </row>
    <row r="4735" spans="6:16" x14ac:dyDescent="0.25">
      <c r="F4735" s="36"/>
      <c r="G4735" s="39" t="str">
        <f t="shared" si="292"/>
        <v/>
      </c>
      <c r="I4735" s="36"/>
      <c r="J4735" s="39" t="str">
        <f t="shared" si="293"/>
        <v/>
      </c>
      <c r="L4735" s="36"/>
      <c r="M4735" s="39" t="str">
        <f t="shared" si="294"/>
        <v/>
      </c>
      <c r="O4735" s="36"/>
      <c r="P4735" s="39" t="str">
        <f t="shared" si="295"/>
        <v/>
      </c>
    </row>
    <row r="4736" spans="6:16" x14ac:dyDescent="0.25">
      <c r="F4736" s="36"/>
      <c r="G4736" s="39" t="str">
        <f t="shared" si="292"/>
        <v/>
      </c>
      <c r="I4736" s="36"/>
      <c r="J4736" s="39" t="str">
        <f t="shared" si="293"/>
        <v/>
      </c>
      <c r="L4736" s="36"/>
      <c r="M4736" s="39" t="str">
        <f t="shared" si="294"/>
        <v/>
      </c>
      <c r="O4736" s="36"/>
      <c r="P4736" s="39" t="str">
        <f t="shared" si="295"/>
        <v/>
      </c>
    </row>
    <row r="4737" spans="6:16" x14ac:dyDescent="0.25">
      <c r="F4737" s="36"/>
      <c r="G4737" s="39" t="str">
        <f t="shared" si="292"/>
        <v/>
      </c>
      <c r="I4737" s="36"/>
      <c r="J4737" s="39" t="str">
        <f t="shared" si="293"/>
        <v/>
      </c>
      <c r="L4737" s="36"/>
      <c r="M4737" s="39" t="str">
        <f t="shared" si="294"/>
        <v/>
      </c>
      <c r="O4737" s="36"/>
      <c r="P4737" s="39" t="str">
        <f t="shared" si="295"/>
        <v/>
      </c>
    </row>
    <row r="4738" spans="6:16" x14ac:dyDescent="0.25">
      <c r="F4738" s="36"/>
      <c r="G4738" s="39" t="str">
        <f t="shared" si="292"/>
        <v/>
      </c>
      <c r="I4738" s="36"/>
      <c r="J4738" s="39" t="str">
        <f t="shared" si="293"/>
        <v/>
      </c>
      <c r="L4738" s="36"/>
      <c r="M4738" s="39" t="str">
        <f t="shared" si="294"/>
        <v/>
      </c>
      <c r="O4738" s="36"/>
      <c r="P4738" s="39" t="str">
        <f t="shared" si="295"/>
        <v/>
      </c>
    </row>
    <row r="4739" spans="6:16" x14ac:dyDescent="0.25">
      <c r="F4739" s="36"/>
      <c r="G4739" s="39" t="str">
        <f t="shared" si="292"/>
        <v/>
      </c>
      <c r="I4739" s="36"/>
      <c r="J4739" s="39" t="str">
        <f t="shared" si="293"/>
        <v/>
      </c>
      <c r="L4739" s="36"/>
      <c r="M4739" s="39" t="str">
        <f t="shared" si="294"/>
        <v/>
      </c>
      <c r="O4739" s="36"/>
      <c r="P4739" s="39" t="str">
        <f t="shared" si="295"/>
        <v/>
      </c>
    </row>
    <row r="4740" spans="6:16" x14ac:dyDescent="0.25">
      <c r="F4740" s="36"/>
      <c r="G4740" s="39" t="str">
        <f t="shared" si="292"/>
        <v/>
      </c>
      <c r="I4740" s="36"/>
      <c r="J4740" s="39" t="str">
        <f t="shared" si="293"/>
        <v/>
      </c>
      <c r="L4740" s="36"/>
      <c r="M4740" s="39" t="str">
        <f t="shared" si="294"/>
        <v/>
      </c>
      <c r="O4740" s="36"/>
      <c r="P4740" s="39" t="str">
        <f t="shared" si="295"/>
        <v/>
      </c>
    </row>
    <row r="4741" spans="6:16" x14ac:dyDescent="0.25">
      <c r="F4741" s="36"/>
      <c r="G4741" s="39" t="str">
        <f t="shared" si="292"/>
        <v/>
      </c>
      <c r="I4741" s="36"/>
      <c r="J4741" s="39" t="str">
        <f t="shared" si="293"/>
        <v/>
      </c>
      <c r="L4741" s="36"/>
      <c r="M4741" s="39" t="str">
        <f t="shared" si="294"/>
        <v/>
      </c>
      <c r="O4741" s="36"/>
      <c r="P4741" s="39" t="str">
        <f t="shared" si="295"/>
        <v/>
      </c>
    </row>
    <row r="4742" spans="6:16" x14ac:dyDescent="0.25">
      <c r="F4742" s="36"/>
      <c r="G4742" s="39" t="str">
        <f t="shared" si="292"/>
        <v/>
      </c>
      <c r="I4742" s="36"/>
      <c r="J4742" s="39" t="str">
        <f t="shared" si="293"/>
        <v/>
      </c>
      <c r="L4742" s="36"/>
      <c r="M4742" s="39" t="str">
        <f t="shared" si="294"/>
        <v/>
      </c>
      <c r="O4742" s="36"/>
      <c r="P4742" s="39" t="str">
        <f t="shared" si="295"/>
        <v/>
      </c>
    </row>
    <row r="4743" spans="6:16" x14ac:dyDescent="0.25">
      <c r="F4743" s="36"/>
      <c r="G4743" s="39" t="str">
        <f t="shared" si="292"/>
        <v/>
      </c>
      <c r="I4743" s="36"/>
      <c r="J4743" s="39" t="str">
        <f t="shared" si="293"/>
        <v/>
      </c>
      <c r="L4743" s="36"/>
      <c r="M4743" s="39" t="str">
        <f t="shared" si="294"/>
        <v/>
      </c>
      <c r="O4743" s="36"/>
      <c r="P4743" s="39" t="str">
        <f t="shared" si="295"/>
        <v/>
      </c>
    </row>
    <row r="4744" spans="6:16" x14ac:dyDescent="0.25">
      <c r="F4744" s="36"/>
      <c r="G4744" s="39" t="str">
        <f t="shared" si="292"/>
        <v/>
      </c>
      <c r="I4744" s="36"/>
      <c r="J4744" s="39" t="str">
        <f t="shared" si="293"/>
        <v/>
      </c>
      <c r="L4744" s="36"/>
      <c r="M4744" s="39" t="str">
        <f t="shared" si="294"/>
        <v/>
      </c>
      <c r="O4744" s="36"/>
      <c r="P4744" s="39" t="str">
        <f t="shared" si="295"/>
        <v/>
      </c>
    </row>
    <row r="4745" spans="6:16" x14ac:dyDescent="0.25">
      <c r="F4745" s="36"/>
      <c r="G4745" s="39" t="str">
        <f t="shared" si="292"/>
        <v/>
      </c>
      <c r="I4745" s="36"/>
      <c r="J4745" s="39" t="str">
        <f t="shared" si="293"/>
        <v/>
      </c>
      <c r="L4745" s="36"/>
      <c r="M4745" s="39" t="str">
        <f t="shared" si="294"/>
        <v/>
      </c>
      <c r="O4745" s="36"/>
      <c r="P4745" s="39" t="str">
        <f t="shared" si="295"/>
        <v/>
      </c>
    </row>
    <row r="4746" spans="6:16" x14ac:dyDescent="0.25">
      <c r="F4746" s="36"/>
      <c r="G4746" s="39" t="str">
        <f t="shared" si="292"/>
        <v/>
      </c>
      <c r="I4746" s="36"/>
      <c r="J4746" s="39" t="str">
        <f t="shared" si="293"/>
        <v/>
      </c>
      <c r="L4746" s="36"/>
      <c r="M4746" s="39" t="str">
        <f t="shared" si="294"/>
        <v/>
      </c>
      <c r="O4746" s="36"/>
      <c r="P4746" s="39" t="str">
        <f t="shared" si="295"/>
        <v/>
      </c>
    </row>
    <row r="4747" spans="6:16" x14ac:dyDescent="0.25">
      <c r="F4747" s="36"/>
      <c r="G4747" s="39" t="str">
        <f t="shared" si="292"/>
        <v/>
      </c>
      <c r="I4747" s="36"/>
      <c r="J4747" s="39" t="str">
        <f t="shared" si="293"/>
        <v/>
      </c>
      <c r="L4747" s="36"/>
      <c r="M4747" s="39" t="str">
        <f t="shared" si="294"/>
        <v/>
      </c>
      <c r="O4747" s="36"/>
      <c r="P4747" s="39" t="str">
        <f t="shared" si="295"/>
        <v/>
      </c>
    </row>
    <row r="4748" spans="6:16" x14ac:dyDescent="0.25">
      <c r="F4748" s="36"/>
      <c r="G4748" s="39" t="str">
        <f t="shared" si="292"/>
        <v/>
      </c>
      <c r="I4748" s="36"/>
      <c r="J4748" s="39" t="str">
        <f t="shared" si="293"/>
        <v/>
      </c>
      <c r="L4748" s="36"/>
      <c r="M4748" s="39" t="str">
        <f t="shared" si="294"/>
        <v/>
      </c>
      <c r="O4748" s="36"/>
      <c r="P4748" s="39" t="str">
        <f t="shared" si="295"/>
        <v/>
      </c>
    </row>
    <row r="4749" spans="6:16" x14ac:dyDescent="0.25">
      <c r="F4749" s="36"/>
      <c r="G4749" s="39" t="str">
        <f t="shared" si="292"/>
        <v/>
      </c>
      <c r="I4749" s="36"/>
      <c r="J4749" s="39" t="str">
        <f t="shared" si="293"/>
        <v/>
      </c>
      <c r="L4749" s="36"/>
      <c r="M4749" s="39" t="str">
        <f t="shared" si="294"/>
        <v/>
      </c>
      <c r="O4749" s="36"/>
      <c r="P4749" s="39" t="str">
        <f t="shared" si="295"/>
        <v/>
      </c>
    </row>
    <row r="4750" spans="6:16" x14ac:dyDescent="0.25">
      <c r="F4750" s="36"/>
      <c r="G4750" s="39" t="str">
        <f t="shared" si="292"/>
        <v/>
      </c>
      <c r="I4750" s="36"/>
      <c r="J4750" s="39" t="str">
        <f t="shared" si="293"/>
        <v/>
      </c>
      <c r="L4750" s="36"/>
      <c r="M4750" s="39" t="str">
        <f t="shared" si="294"/>
        <v/>
      </c>
      <c r="O4750" s="36"/>
      <c r="P4750" s="39" t="str">
        <f t="shared" si="295"/>
        <v/>
      </c>
    </row>
    <row r="4751" spans="6:16" x14ac:dyDescent="0.25">
      <c r="F4751" s="36"/>
      <c r="G4751" s="39" t="str">
        <f t="shared" ref="G4751:G4814" si="296">IF(F4751="","",F4751*0.04)</f>
        <v/>
      </c>
      <c r="I4751" s="36"/>
      <c r="J4751" s="39" t="str">
        <f t="shared" ref="J4751:J4814" si="297">IF(I4751="","",I4751*0.04)</f>
        <v/>
      </c>
      <c r="L4751" s="36"/>
      <c r="M4751" s="39" t="str">
        <f t="shared" ref="M4751:M4814" si="298">IF(L4751="","",L4751*0.04)</f>
        <v/>
      </c>
      <c r="O4751" s="36"/>
      <c r="P4751" s="39" t="str">
        <f t="shared" ref="P4751:P4814" si="299">IF(O4751="","",O4751*0.04)</f>
        <v/>
      </c>
    </row>
    <row r="4752" spans="6:16" x14ac:dyDescent="0.25">
      <c r="F4752" s="36"/>
      <c r="G4752" s="39" t="str">
        <f t="shared" si="296"/>
        <v/>
      </c>
      <c r="I4752" s="36"/>
      <c r="J4752" s="39" t="str">
        <f t="shared" si="297"/>
        <v/>
      </c>
      <c r="L4752" s="36"/>
      <c r="M4752" s="39" t="str">
        <f t="shared" si="298"/>
        <v/>
      </c>
      <c r="O4752" s="36"/>
      <c r="P4752" s="39" t="str">
        <f t="shared" si="299"/>
        <v/>
      </c>
    </row>
    <row r="4753" spans="6:16" x14ac:dyDescent="0.25">
      <c r="F4753" s="36"/>
      <c r="G4753" s="39" t="str">
        <f t="shared" si="296"/>
        <v/>
      </c>
      <c r="I4753" s="36"/>
      <c r="J4753" s="39" t="str">
        <f t="shared" si="297"/>
        <v/>
      </c>
      <c r="L4753" s="36"/>
      <c r="M4753" s="39" t="str">
        <f t="shared" si="298"/>
        <v/>
      </c>
      <c r="O4753" s="36"/>
      <c r="P4753" s="39" t="str">
        <f t="shared" si="299"/>
        <v/>
      </c>
    </row>
    <row r="4754" spans="6:16" x14ac:dyDescent="0.25">
      <c r="F4754" s="36"/>
      <c r="G4754" s="39" t="str">
        <f t="shared" si="296"/>
        <v/>
      </c>
      <c r="I4754" s="36"/>
      <c r="J4754" s="39" t="str">
        <f t="shared" si="297"/>
        <v/>
      </c>
      <c r="L4754" s="36"/>
      <c r="M4754" s="39" t="str">
        <f t="shared" si="298"/>
        <v/>
      </c>
      <c r="O4754" s="36"/>
      <c r="P4754" s="39" t="str">
        <f t="shared" si="299"/>
        <v/>
      </c>
    </row>
    <row r="4755" spans="6:16" x14ac:dyDescent="0.25">
      <c r="F4755" s="36"/>
      <c r="G4755" s="39" t="str">
        <f t="shared" si="296"/>
        <v/>
      </c>
      <c r="I4755" s="36"/>
      <c r="J4755" s="39" t="str">
        <f t="shared" si="297"/>
        <v/>
      </c>
      <c r="L4755" s="36"/>
      <c r="M4755" s="39" t="str">
        <f t="shared" si="298"/>
        <v/>
      </c>
      <c r="O4755" s="36"/>
      <c r="P4755" s="39" t="str">
        <f t="shared" si="299"/>
        <v/>
      </c>
    </row>
    <row r="4756" spans="6:16" x14ac:dyDescent="0.25">
      <c r="F4756" s="36"/>
      <c r="G4756" s="39" t="str">
        <f t="shared" si="296"/>
        <v/>
      </c>
      <c r="I4756" s="36"/>
      <c r="J4756" s="39" t="str">
        <f t="shared" si="297"/>
        <v/>
      </c>
      <c r="L4756" s="36"/>
      <c r="M4756" s="39" t="str">
        <f t="shared" si="298"/>
        <v/>
      </c>
      <c r="O4756" s="36"/>
      <c r="P4756" s="39" t="str">
        <f t="shared" si="299"/>
        <v/>
      </c>
    </row>
    <row r="4757" spans="6:16" x14ac:dyDescent="0.25">
      <c r="F4757" s="36"/>
      <c r="G4757" s="39" t="str">
        <f t="shared" si="296"/>
        <v/>
      </c>
      <c r="I4757" s="36"/>
      <c r="J4757" s="39" t="str">
        <f t="shared" si="297"/>
        <v/>
      </c>
      <c r="L4757" s="36"/>
      <c r="M4757" s="39" t="str">
        <f t="shared" si="298"/>
        <v/>
      </c>
      <c r="O4757" s="36"/>
      <c r="P4757" s="39" t="str">
        <f t="shared" si="299"/>
        <v/>
      </c>
    </row>
    <row r="4758" spans="6:16" x14ac:dyDescent="0.25">
      <c r="F4758" s="36"/>
      <c r="G4758" s="39" t="str">
        <f t="shared" si="296"/>
        <v/>
      </c>
      <c r="I4758" s="36"/>
      <c r="J4758" s="39" t="str">
        <f t="shared" si="297"/>
        <v/>
      </c>
      <c r="L4758" s="36"/>
      <c r="M4758" s="39" t="str">
        <f t="shared" si="298"/>
        <v/>
      </c>
      <c r="O4758" s="36"/>
      <c r="P4758" s="39" t="str">
        <f t="shared" si="299"/>
        <v/>
      </c>
    </row>
    <row r="4759" spans="6:16" x14ac:dyDescent="0.25">
      <c r="F4759" s="36"/>
      <c r="G4759" s="39" t="str">
        <f t="shared" si="296"/>
        <v/>
      </c>
      <c r="I4759" s="36"/>
      <c r="J4759" s="39" t="str">
        <f t="shared" si="297"/>
        <v/>
      </c>
      <c r="L4759" s="36"/>
      <c r="M4759" s="39" t="str">
        <f t="shared" si="298"/>
        <v/>
      </c>
      <c r="O4759" s="36"/>
      <c r="P4759" s="39" t="str">
        <f t="shared" si="299"/>
        <v/>
      </c>
    </row>
    <row r="4760" spans="6:16" x14ac:dyDescent="0.25">
      <c r="F4760" s="36"/>
      <c r="G4760" s="39" t="str">
        <f t="shared" si="296"/>
        <v/>
      </c>
      <c r="I4760" s="36"/>
      <c r="J4760" s="39" t="str">
        <f t="shared" si="297"/>
        <v/>
      </c>
      <c r="L4760" s="36"/>
      <c r="M4760" s="39" t="str">
        <f t="shared" si="298"/>
        <v/>
      </c>
      <c r="O4760" s="36"/>
      <c r="P4760" s="39" t="str">
        <f t="shared" si="299"/>
        <v/>
      </c>
    </row>
    <row r="4761" spans="6:16" x14ac:dyDescent="0.25">
      <c r="F4761" s="36"/>
      <c r="G4761" s="39" t="str">
        <f t="shared" si="296"/>
        <v/>
      </c>
      <c r="I4761" s="36"/>
      <c r="J4761" s="39" t="str">
        <f t="shared" si="297"/>
        <v/>
      </c>
      <c r="L4761" s="36"/>
      <c r="M4761" s="39" t="str">
        <f t="shared" si="298"/>
        <v/>
      </c>
      <c r="O4761" s="36"/>
      <c r="P4761" s="39" t="str">
        <f t="shared" si="299"/>
        <v/>
      </c>
    </row>
    <row r="4762" spans="6:16" x14ac:dyDescent="0.25">
      <c r="F4762" s="36"/>
      <c r="G4762" s="39" t="str">
        <f t="shared" si="296"/>
        <v/>
      </c>
      <c r="I4762" s="36"/>
      <c r="J4762" s="39" t="str">
        <f t="shared" si="297"/>
        <v/>
      </c>
      <c r="L4762" s="36"/>
      <c r="M4762" s="39" t="str">
        <f t="shared" si="298"/>
        <v/>
      </c>
      <c r="O4762" s="36"/>
      <c r="P4762" s="39" t="str">
        <f t="shared" si="299"/>
        <v/>
      </c>
    </row>
    <row r="4763" spans="6:16" x14ac:dyDescent="0.25">
      <c r="F4763" s="36"/>
      <c r="G4763" s="39" t="str">
        <f t="shared" si="296"/>
        <v/>
      </c>
      <c r="I4763" s="36"/>
      <c r="J4763" s="39" t="str">
        <f t="shared" si="297"/>
        <v/>
      </c>
      <c r="L4763" s="36"/>
      <c r="M4763" s="39" t="str">
        <f t="shared" si="298"/>
        <v/>
      </c>
      <c r="O4763" s="36"/>
      <c r="P4763" s="39" t="str">
        <f t="shared" si="299"/>
        <v/>
      </c>
    </row>
    <row r="4764" spans="6:16" x14ac:dyDescent="0.25">
      <c r="F4764" s="36"/>
      <c r="G4764" s="39" t="str">
        <f t="shared" si="296"/>
        <v/>
      </c>
      <c r="I4764" s="36"/>
      <c r="J4764" s="39" t="str">
        <f t="shared" si="297"/>
        <v/>
      </c>
      <c r="L4764" s="36"/>
      <c r="M4764" s="39" t="str">
        <f t="shared" si="298"/>
        <v/>
      </c>
      <c r="O4764" s="36"/>
      <c r="P4764" s="39" t="str">
        <f t="shared" si="299"/>
        <v/>
      </c>
    </row>
    <row r="4765" spans="6:16" x14ac:dyDescent="0.25">
      <c r="F4765" s="36"/>
      <c r="G4765" s="39" t="str">
        <f t="shared" si="296"/>
        <v/>
      </c>
      <c r="I4765" s="36"/>
      <c r="J4765" s="39" t="str">
        <f t="shared" si="297"/>
        <v/>
      </c>
      <c r="L4765" s="36"/>
      <c r="M4765" s="39" t="str">
        <f t="shared" si="298"/>
        <v/>
      </c>
      <c r="O4765" s="36"/>
      <c r="P4765" s="39" t="str">
        <f t="shared" si="299"/>
        <v/>
      </c>
    </row>
    <row r="4766" spans="6:16" x14ac:dyDescent="0.25">
      <c r="F4766" s="36"/>
      <c r="G4766" s="39" t="str">
        <f t="shared" si="296"/>
        <v/>
      </c>
      <c r="I4766" s="36"/>
      <c r="J4766" s="39" t="str">
        <f t="shared" si="297"/>
        <v/>
      </c>
      <c r="L4766" s="36"/>
      <c r="M4766" s="39" t="str">
        <f t="shared" si="298"/>
        <v/>
      </c>
      <c r="O4766" s="36"/>
      <c r="P4766" s="39" t="str">
        <f t="shared" si="299"/>
        <v/>
      </c>
    </row>
    <row r="4767" spans="6:16" x14ac:dyDescent="0.25">
      <c r="F4767" s="36"/>
      <c r="G4767" s="39" t="str">
        <f t="shared" si="296"/>
        <v/>
      </c>
      <c r="I4767" s="36"/>
      <c r="J4767" s="39" t="str">
        <f t="shared" si="297"/>
        <v/>
      </c>
      <c r="L4767" s="36"/>
      <c r="M4767" s="39" t="str">
        <f t="shared" si="298"/>
        <v/>
      </c>
      <c r="O4767" s="36"/>
      <c r="P4767" s="39" t="str">
        <f t="shared" si="299"/>
        <v/>
      </c>
    </row>
    <row r="4768" spans="6:16" x14ac:dyDescent="0.25">
      <c r="F4768" s="36"/>
      <c r="G4768" s="39" t="str">
        <f t="shared" si="296"/>
        <v/>
      </c>
      <c r="I4768" s="36"/>
      <c r="J4768" s="39" t="str">
        <f t="shared" si="297"/>
        <v/>
      </c>
      <c r="L4768" s="36"/>
      <c r="M4768" s="39" t="str">
        <f t="shared" si="298"/>
        <v/>
      </c>
      <c r="O4768" s="36"/>
      <c r="P4768" s="39" t="str">
        <f t="shared" si="299"/>
        <v/>
      </c>
    </row>
    <row r="4769" spans="6:16" x14ac:dyDescent="0.25">
      <c r="F4769" s="36"/>
      <c r="G4769" s="39" t="str">
        <f t="shared" si="296"/>
        <v/>
      </c>
      <c r="I4769" s="36"/>
      <c r="J4769" s="39" t="str">
        <f t="shared" si="297"/>
        <v/>
      </c>
      <c r="L4769" s="36"/>
      <c r="M4769" s="39" t="str">
        <f t="shared" si="298"/>
        <v/>
      </c>
      <c r="O4769" s="36"/>
      <c r="P4769" s="39" t="str">
        <f t="shared" si="299"/>
        <v/>
      </c>
    </row>
    <row r="4770" spans="6:16" x14ac:dyDescent="0.25">
      <c r="F4770" s="36"/>
      <c r="G4770" s="39" t="str">
        <f t="shared" si="296"/>
        <v/>
      </c>
      <c r="I4770" s="36"/>
      <c r="J4770" s="39" t="str">
        <f t="shared" si="297"/>
        <v/>
      </c>
      <c r="L4770" s="36"/>
      <c r="M4770" s="39" t="str">
        <f t="shared" si="298"/>
        <v/>
      </c>
      <c r="O4770" s="36"/>
      <c r="P4770" s="39" t="str">
        <f t="shared" si="299"/>
        <v/>
      </c>
    </row>
    <row r="4771" spans="6:16" x14ac:dyDescent="0.25">
      <c r="F4771" s="36"/>
      <c r="G4771" s="39" t="str">
        <f t="shared" si="296"/>
        <v/>
      </c>
      <c r="I4771" s="36"/>
      <c r="J4771" s="39" t="str">
        <f t="shared" si="297"/>
        <v/>
      </c>
      <c r="L4771" s="36"/>
      <c r="M4771" s="39" t="str">
        <f t="shared" si="298"/>
        <v/>
      </c>
      <c r="O4771" s="36"/>
      <c r="P4771" s="39" t="str">
        <f t="shared" si="299"/>
        <v/>
      </c>
    </row>
    <row r="4772" spans="6:16" x14ac:dyDescent="0.25">
      <c r="F4772" s="36"/>
      <c r="G4772" s="39" t="str">
        <f t="shared" si="296"/>
        <v/>
      </c>
      <c r="I4772" s="36"/>
      <c r="J4772" s="39" t="str">
        <f t="shared" si="297"/>
        <v/>
      </c>
      <c r="L4772" s="36"/>
      <c r="M4772" s="39" t="str">
        <f t="shared" si="298"/>
        <v/>
      </c>
      <c r="O4772" s="36"/>
      <c r="P4772" s="39" t="str">
        <f t="shared" si="299"/>
        <v/>
      </c>
    </row>
    <row r="4773" spans="6:16" x14ac:dyDescent="0.25">
      <c r="F4773" s="36"/>
      <c r="G4773" s="39" t="str">
        <f t="shared" si="296"/>
        <v/>
      </c>
      <c r="I4773" s="36"/>
      <c r="J4773" s="39" t="str">
        <f t="shared" si="297"/>
        <v/>
      </c>
      <c r="L4773" s="36"/>
      <c r="M4773" s="39" t="str">
        <f t="shared" si="298"/>
        <v/>
      </c>
      <c r="O4773" s="36"/>
      <c r="P4773" s="39" t="str">
        <f t="shared" si="299"/>
        <v/>
      </c>
    </row>
    <row r="4774" spans="6:16" x14ac:dyDescent="0.25">
      <c r="F4774" s="36"/>
      <c r="G4774" s="39" t="str">
        <f t="shared" si="296"/>
        <v/>
      </c>
      <c r="I4774" s="36"/>
      <c r="J4774" s="39" t="str">
        <f t="shared" si="297"/>
        <v/>
      </c>
      <c r="L4774" s="36"/>
      <c r="M4774" s="39" t="str">
        <f t="shared" si="298"/>
        <v/>
      </c>
      <c r="O4774" s="36"/>
      <c r="P4774" s="39" t="str">
        <f t="shared" si="299"/>
        <v/>
      </c>
    </row>
    <row r="4775" spans="6:16" x14ac:dyDescent="0.25">
      <c r="F4775" s="36"/>
      <c r="G4775" s="39" t="str">
        <f t="shared" si="296"/>
        <v/>
      </c>
      <c r="I4775" s="36"/>
      <c r="J4775" s="39" t="str">
        <f t="shared" si="297"/>
        <v/>
      </c>
      <c r="L4775" s="36"/>
      <c r="M4775" s="39" t="str">
        <f t="shared" si="298"/>
        <v/>
      </c>
      <c r="O4775" s="36"/>
      <c r="P4775" s="39" t="str">
        <f t="shared" si="299"/>
        <v/>
      </c>
    </row>
    <row r="4776" spans="6:16" x14ac:dyDescent="0.25">
      <c r="F4776" s="36"/>
      <c r="G4776" s="39" t="str">
        <f t="shared" si="296"/>
        <v/>
      </c>
      <c r="I4776" s="36"/>
      <c r="J4776" s="39" t="str">
        <f t="shared" si="297"/>
        <v/>
      </c>
      <c r="L4776" s="36"/>
      <c r="M4776" s="39" t="str">
        <f t="shared" si="298"/>
        <v/>
      </c>
      <c r="O4776" s="36"/>
      <c r="P4776" s="39" t="str">
        <f t="shared" si="299"/>
        <v/>
      </c>
    </row>
    <row r="4777" spans="6:16" x14ac:dyDescent="0.25">
      <c r="F4777" s="36"/>
      <c r="G4777" s="39" t="str">
        <f t="shared" si="296"/>
        <v/>
      </c>
      <c r="I4777" s="36"/>
      <c r="J4777" s="39" t="str">
        <f t="shared" si="297"/>
        <v/>
      </c>
      <c r="L4777" s="36"/>
      <c r="M4777" s="39" t="str">
        <f t="shared" si="298"/>
        <v/>
      </c>
      <c r="O4777" s="36"/>
      <c r="P4777" s="39" t="str">
        <f t="shared" si="299"/>
        <v/>
      </c>
    </row>
    <row r="4778" spans="6:16" x14ac:dyDescent="0.25">
      <c r="F4778" s="36"/>
      <c r="G4778" s="39" t="str">
        <f t="shared" si="296"/>
        <v/>
      </c>
      <c r="I4778" s="36"/>
      <c r="J4778" s="39" t="str">
        <f t="shared" si="297"/>
        <v/>
      </c>
      <c r="L4778" s="36"/>
      <c r="M4778" s="39" t="str">
        <f t="shared" si="298"/>
        <v/>
      </c>
      <c r="O4778" s="36"/>
      <c r="P4778" s="39" t="str">
        <f t="shared" si="299"/>
        <v/>
      </c>
    </row>
    <row r="4779" spans="6:16" x14ac:dyDescent="0.25">
      <c r="F4779" s="36"/>
      <c r="G4779" s="39" t="str">
        <f t="shared" si="296"/>
        <v/>
      </c>
      <c r="I4779" s="36"/>
      <c r="J4779" s="39" t="str">
        <f t="shared" si="297"/>
        <v/>
      </c>
      <c r="L4779" s="36"/>
      <c r="M4779" s="39" t="str">
        <f t="shared" si="298"/>
        <v/>
      </c>
      <c r="O4779" s="36"/>
      <c r="P4779" s="39" t="str">
        <f t="shared" si="299"/>
        <v/>
      </c>
    </row>
    <row r="4780" spans="6:16" x14ac:dyDescent="0.25">
      <c r="F4780" s="36"/>
      <c r="G4780" s="39" t="str">
        <f t="shared" si="296"/>
        <v/>
      </c>
      <c r="I4780" s="36"/>
      <c r="J4780" s="39" t="str">
        <f t="shared" si="297"/>
        <v/>
      </c>
      <c r="L4780" s="36"/>
      <c r="M4780" s="39" t="str">
        <f t="shared" si="298"/>
        <v/>
      </c>
      <c r="O4780" s="36"/>
      <c r="P4780" s="39" t="str">
        <f t="shared" si="299"/>
        <v/>
      </c>
    </row>
    <row r="4781" spans="6:16" x14ac:dyDescent="0.25">
      <c r="F4781" s="36"/>
      <c r="G4781" s="39" t="str">
        <f t="shared" si="296"/>
        <v/>
      </c>
      <c r="I4781" s="36"/>
      <c r="J4781" s="39" t="str">
        <f t="shared" si="297"/>
        <v/>
      </c>
      <c r="L4781" s="36"/>
      <c r="M4781" s="39" t="str">
        <f t="shared" si="298"/>
        <v/>
      </c>
      <c r="O4781" s="36"/>
      <c r="P4781" s="39" t="str">
        <f t="shared" si="299"/>
        <v/>
      </c>
    </row>
    <row r="4782" spans="6:16" x14ac:dyDescent="0.25">
      <c r="F4782" s="36"/>
      <c r="G4782" s="39" t="str">
        <f t="shared" si="296"/>
        <v/>
      </c>
      <c r="I4782" s="36"/>
      <c r="J4782" s="39" t="str">
        <f t="shared" si="297"/>
        <v/>
      </c>
      <c r="L4782" s="36"/>
      <c r="M4782" s="39" t="str">
        <f t="shared" si="298"/>
        <v/>
      </c>
      <c r="O4782" s="36"/>
      <c r="P4782" s="39" t="str">
        <f t="shared" si="299"/>
        <v/>
      </c>
    </row>
    <row r="4783" spans="6:16" x14ac:dyDescent="0.25">
      <c r="F4783" s="36"/>
      <c r="G4783" s="39" t="str">
        <f t="shared" si="296"/>
        <v/>
      </c>
      <c r="I4783" s="36"/>
      <c r="J4783" s="39" t="str">
        <f t="shared" si="297"/>
        <v/>
      </c>
      <c r="L4783" s="36"/>
      <c r="M4783" s="39" t="str">
        <f t="shared" si="298"/>
        <v/>
      </c>
      <c r="O4783" s="36"/>
      <c r="P4783" s="39" t="str">
        <f t="shared" si="299"/>
        <v/>
      </c>
    </row>
    <row r="4784" spans="6:16" x14ac:dyDescent="0.25">
      <c r="F4784" s="36"/>
      <c r="G4784" s="39" t="str">
        <f t="shared" si="296"/>
        <v/>
      </c>
      <c r="I4784" s="36"/>
      <c r="J4784" s="39" t="str">
        <f t="shared" si="297"/>
        <v/>
      </c>
      <c r="L4784" s="36"/>
      <c r="M4784" s="39" t="str">
        <f t="shared" si="298"/>
        <v/>
      </c>
      <c r="O4784" s="36"/>
      <c r="P4784" s="39" t="str">
        <f t="shared" si="299"/>
        <v/>
      </c>
    </row>
    <row r="4785" spans="6:16" x14ac:dyDescent="0.25">
      <c r="F4785" s="36"/>
      <c r="G4785" s="39" t="str">
        <f t="shared" si="296"/>
        <v/>
      </c>
      <c r="I4785" s="36"/>
      <c r="J4785" s="39" t="str">
        <f t="shared" si="297"/>
        <v/>
      </c>
      <c r="L4785" s="36"/>
      <c r="M4785" s="39" t="str">
        <f t="shared" si="298"/>
        <v/>
      </c>
      <c r="O4785" s="36"/>
      <c r="P4785" s="39" t="str">
        <f t="shared" si="299"/>
        <v/>
      </c>
    </row>
    <row r="4786" spans="6:16" x14ac:dyDescent="0.25">
      <c r="F4786" s="36"/>
      <c r="G4786" s="39" t="str">
        <f t="shared" si="296"/>
        <v/>
      </c>
      <c r="I4786" s="36"/>
      <c r="J4786" s="39" t="str">
        <f t="shared" si="297"/>
        <v/>
      </c>
      <c r="L4786" s="36"/>
      <c r="M4786" s="39" t="str">
        <f t="shared" si="298"/>
        <v/>
      </c>
      <c r="O4786" s="36"/>
      <c r="P4786" s="39" t="str">
        <f t="shared" si="299"/>
        <v/>
      </c>
    </row>
    <row r="4787" spans="6:16" x14ac:dyDescent="0.25">
      <c r="F4787" s="36"/>
      <c r="G4787" s="39" t="str">
        <f t="shared" si="296"/>
        <v/>
      </c>
      <c r="I4787" s="36"/>
      <c r="J4787" s="39" t="str">
        <f t="shared" si="297"/>
        <v/>
      </c>
      <c r="L4787" s="36"/>
      <c r="M4787" s="39" t="str">
        <f t="shared" si="298"/>
        <v/>
      </c>
      <c r="O4787" s="36"/>
      <c r="P4787" s="39" t="str">
        <f t="shared" si="299"/>
        <v/>
      </c>
    </row>
    <row r="4788" spans="6:16" x14ac:dyDescent="0.25">
      <c r="F4788" s="36"/>
      <c r="G4788" s="39" t="str">
        <f t="shared" si="296"/>
        <v/>
      </c>
      <c r="I4788" s="36"/>
      <c r="J4788" s="39" t="str">
        <f t="shared" si="297"/>
        <v/>
      </c>
      <c r="L4788" s="36"/>
      <c r="M4788" s="39" t="str">
        <f t="shared" si="298"/>
        <v/>
      </c>
      <c r="O4788" s="36"/>
      <c r="P4788" s="39" t="str">
        <f t="shared" si="299"/>
        <v/>
      </c>
    </row>
    <row r="4789" spans="6:16" x14ac:dyDescent="0.25">
      <c r="F4789" s="36"/>
      <c r="G4789" s="39" t="str">
        <f t="shared" si="296"/>
        <v/>
      </c>
      <c r="I4789" s="36"/>
      <c r="J4789" s="39" t="str">
        <f t="shared" si="297"/>
        <v/>
      </c>
      <c r="L4789" s="36"/>
      <c r="M4789" s="39" t="str">
        <f t="shared" si="298"/>
        <v/>
      </c>
      <c r="O4789" s="36"/>
      <c r="P4789" s="39" t="str">
        <f t="shared" si="299"/>
        <v/>
      </c>
    </row>
    <row r="4790" spans="6:16" x14ac:dyDescent="0.25">
      <c r="F4790" s="36"/>
      <c r="G4790" s="39" t="str">
        <f t="shared" si="296"/>
        <v/>
      </c>
      <c r="I4790" s="36"/>
      <c r="J4790" s="39" t="str">
        <f t="shared" si="297"/>
        <v/>
      </c>
      <c r="L4790" s="36"/>
      <c r="M4790" s="39" t="str">
        <f t="shared" si="298"/>
        <v/>
      </c>
      <c r="O4790" s="36"/>
      <c r="P4790" s="39" t="str">
        <f t="shared" si="299"/>
        <v/>
      </c>
    </row>
    <row r="4791" spans="6:16" x14ac:dyDescent="0.25">
      <c r="F4791" s="36"/>
      <c r="G4791" s="39" t="str">
        <f t="shared" si="296"/>
        <v/>
      </c>
      <c r="I4791" s="36"/>
      <c r="J4791" s="39" t="str">
        <f t="shared" si="297"/>
        <v/>
      </c>
      <c r="L4791" s="36"/>
      <c r="M4791" s="39" t="str">
        <f t="shared" si="298"/>
        <v/>
      </c>
      <c r="O4791" s="36"/>
      <c r="P4791" s="39" t="str">
        <f t="shared" si="299"/>
        <v/>
      </c>
    </row>
    <row r="4792" spans="6:16" x14ac:dyDescent="0.25">
      <c r="F4792" s="36"/>
      <c r="G4792" s="39" t="str">
        <f t="shared" si="296"/>
        <v/>
      </c>
      <c r="I4792" s="36"/>
      <c r="J4792" s="39" t="str">
        <f t="shared" si="297"/>
        <v/>
      </c>
      <c r="L4792" s="36"/>
      <c r="M4792" s="39" t="str">
        <f t="shared" si="298"/>
        <v/>
      </c>
      <c r="O4792" s="36"/>
      <c r="P4792" s="39" t="str">
        <f t="shared" si="299"/>
        <v/>
      </c>
    </row>
    <row r="4793" spans="6:16" x14ac:dyDescent="0.25">
      <c r="F4793" s="36"/>
      <c r="G4793" s="39" t="str">
        <f t="shared" si="296"/>
        <v/>
      </c>
      <c r="I4793" s="36"/>
      <c r="J4793" s="39" t="str">
        <f t="shared" si="297"/>
        <v/>
      </c>
      <c r="L4793" s="36"/>
      <c r="M4793" s="39" t="str">
        <f t="shared" si="298"/>
        <v/>
      </c>
      <c r="O4793" s="36"/>
      <c r="P4793" s="39" t="str">
        <f t="shared" si="299"/>
        <v/>
      </c>
    </row>
    <row r="4794" spans="6:16" x14ac:dyDescent="0.25">
      <c r="F4794" s="36"/>
      <c r="G4794" s="39" t="str">
        <f t="shared" si="296"/>
        <v/>
      </c>
      <c r="I4794" s="36"/>
      <c r="J4794" s="39" t="str">
        <f t="shared" si="297"/>
        <v/>
      </c>
      <c r="L4794" s="36"/>
      <c r="M4794" s="39" t="str">
        <f t="shared" si="298"/>
        <v/>
      </c>
      <c r="O4794" s="36"/>
      <c r="P4794" s="39" t="str">
        <f t="shared" si="299"/>
        <v/>
      </c>
    </row>
    <row r="4795" spans="6:16" x14ac:dyDescent="0.25">
      <c r="F4795" s="36"/>
      <c r="G4795" s="39" t="str">
        <f t="shared" si="296"/>
        <v/>
      </c>
      <c r="I4795" s="36"/>
      <c r="J4795" s="39" t="str">
        <f t="shared" si="297"/>
        <v/>
      </c>
      <c r="L4795" s="36"/>
      <c r="M4795" s="39" t="str">
        <f t="shared" si="298"/>
        <v/>
      </c>
      <c r="O4795" s="36"/>
      <c r="P4795" s="39" t="str">
        <f t="shared" si="299"/>
        <v/>
      </c>
    </row>
    <row r="4796" spans="6:16" x14ac:dyDescent="0.25">
      <c r="F4796" s="36"/>
      <c r="G4796" s="39" t="str">
        <f t="shared" si="296"/>
        <v/>
      </c>
      <c r="I4796" s="36"/>
      <c r="J4796" s="39" t="str">
        <f t="shared" si="297"/>
        <v/>
      </c>
      <c r="L4796" s="36"/>
      <c r="M4796" s="39" t="str">
        <f t="shared" si="298"/>
        <v/>
      </c>
      <c r="O4796" s="36"/>
      <c r="P4796" s="39" t="str">
        <f t="shared" si="299"/>
        <v/>
      </c>
    </row>
    <row r="4797" spans="6:16" x14ac:dyDescent="0.25">
      <c r="F4797" s="36"/>
      <c r="G4797" s="39" t="str">
        <f t="shared" si="296"/>
        <v/>
      </c>
      <c r="I4797" s="36"/>
      <c r="J4797" s="39" t="str">
        <f t="shared" si="297"/>
        <v/>
      </c>
      <c r="L4797" s="36"/>
      <c r="M4797" s="39" t="str">
        <f t="shared" si="298"/>
        <v/>
      </c>
      <c r="O4797" s="36"/>
      <c r="P4797" s="39" t="str">
        <f t="shared" si="299"/>
        <v/>
      </c>
    </row>
    <row r="4798" spans="6:16" x14ac:dyDescent="0.25">
      <c r="F4798" s="36"/>
      <c r="G4798" s="39" t="str">
        <f t="shared" si="296"/>
        <v/>
      </c>
      <c r="I4798" s="36"/>
      <c r="J4798" s="39" t="str">
        <f t="shared" si="297"/>
        <v/>
      </c>
      <c r="L4798" s="36"/>
      <c r="M4798" s="39" t="str">
        <f t="shared" si="298"/>
        <v/>
      </c>
      <c r="O4798" s="36"/>
      <c r="P4798" s="39" t="str">
        <f t="shared" si="299"/>
        <v/>
      </c>
    </row>
    <row r="4799" spans="6:16" x14ac:dyDescent="0.25">
      <c r="F4799" s="36"/>
      <c r="G4799" s="39" t="str">
        <f t="shared" si="296"/>
        <v/>
      </c>
      <c r="I4799" s="36"/>
      <c r="J4799" s="39" t="str">
        <f t="shared" si="297"/>
        <v/>
      </c>
      <c r="L4799" s="36"/>
      <c r="M4799" s="39" t="str">
        <f t="shared" si="298"/>
        <v/>
      </c>
      <c r="O4799" s="36"/>
      <c r="P4799" s="39" t="str">
        <f t="shared" si="299"/>
        <v/>
      </c>
    </row>
    <row r="4800" spans="6:16" x14ac:dyDescent="0.25">
      <c r="F4800" s="36"/>
      <c r="G4800" s="39" t="str">
        <f t="shared" si="296"/>
        <v/>
      </c>
      <c r="I4800" s="36"/>
      <c r="J4800" s="39" t="str">
        <f t="shared" si="297"/>
        <v/>
      </c>
      <c r="L4800" s="36"/>
      <c r="M4800" s="39" t="str">
        <f t="shared" si="298"/>
        <v/>
      </c>
      <c r="O4800" s="36"/>
      <c r="P4800" s="39" t="str">
        <f t="shared" si="299"/>
        <v/>
      </c>
    </row>
    <row r="4801" spans="6:16" x14ac:dyDescent="0.25">
      <c r="F4801" s="36"/>
      <c r="G4801" s="39" t="str">
        <f t="shared" si="296"/>
        <v/>
      </c>
      <c r="I4801" s="36"/>
      <c r="J4801" s="39" t="str">
        <f t="shared" si="297"/>
        <v/>
      </c>
      <c r="L4801" s="36"/>
      <c r="M4801" s="39" t="str">
        <f t="shared" si="298"/>
        <v/>
      </c>
      <c r="O4801" s="36"/>
      <c r="P4801" s="39" t="str">
        <f t="shared" si="299"/>
        <v/>
      </c>
    </row>
    <row r="4802" spans="6:16" x14ac:dyDescent="0.25">
      <c r="F4802" s="36"/>
      <c r="G4802" s="39" t="str">
        <f t="shared" si="296"/>
        <v/>
      </c>
      <c r="I4802" s="36"/>
      <c r="J4802" s="39" t="str">
        <f t="shared" si="297"/>
        <v/>
      </c>
      <c r="L4802" s="36"/>
      <c r="M4802" s="39" t="str">
        <f t="shared" si="298"/>
        <v/>
      </c>
      <c r="O4802" s="36"/>
      <c r="P4802" s="39" t="str">
        <f t="shared" si="299"/>
        <v/>
      </c>
    </row>
    <row r="4803" spans="6:16" x14ac:dyDescent="0.25">
      <c r="F4803" s="36"/>
      <c r="G4803" s="39" t="str">
        <f t="shared" si="296"/>
        <v/>
      </c>
      <c r="I4803" s="36"/>
      <c r="J4803" s="39" t="str">
        <f t="shared" si="297"/>
        <v/>
      </c>
      <c r="L4803" s="36"/>
      <c r="M4803" s="39" t="str">
        <f t="shared" si="298"/>
        <v/>
      </c>
      <c r="O4803" s="36"/>
      <c r="P4803" s="39" t="str">
        <f t="shared" si="299"/>
        <v/>
      </c>
    </row>
    <row r="4804" spans="6:16" x14ac:dyDescent="0.25">
      <c r="F4804" s="36"/>
      <c r="G4804" s="39" t="str">
        <f t="shared" si="296"/>
        <v/>
      </c>
      <c r="I4804" s="36"/>
      <c r="J4804" s="39" t="str">
        <f t="shared" si="297"/>
        <v/>
      </c>
      <c r="L4804" s="36"/>
      <c r="M4804" s="39" t="str">
        <f t="shared" si="298"/>
        <v/>
      </c>
      <c r="O4804" s="36"/>
      <c r="P4804" s="39" t="str">
        <f t="shared" si="299"/>
        <v/>
      </c>
    </row>
    <row r="4805" spans="6:16" x14ac:dyDescent="0.25">
      <c r="F4805" s="36"/>
      <c r="G4805" s="39" t="str">
        <f t="shared" si="296"/>
        <v/>
      </c>
      <c r="I4805" s="36"/>
      <c r="J4805" s="39" t="str">
        <f t="shared" si="297"/>
        <v/>
      </c>
      <c r="L4805" s="36"/>
      <c r="M4805" s="39" t="str">
        <f t="shared" si="298"/>
        <v/>
      </c>
      <c r="O4805" s="36"/>
      <c r="P4805" s="39" t="str">
        <f t="shared" si="299"/>
        <v/>
      </c>
    </row>
    <row r="4806" spans="6:16" x14ac:dyDescent="0.25">
      <c r="F4806" s="36"/>
      <c r="G4806" s="39" t="str">
        <f t="shared" si="296"/>
        <v/>
      </c>
      <c r="I4806" s="36"/>
      <c r="J4806" s="39" t="str">
        <f t="shared" si="297"/>
        <v/>
      </c>
      <c r="L4806" s="36"/>
      <c r="M4806" s="39" t="str">
        <f t="shared" si="298"/>
        <v/>
      </c>
      <c r="O4806" s="36"/>
      <c r="P4806" s="39" t="str">
        <f t="shared" si="299"/>
        <v/>
      </c>
    </row>
    <row r="4807" spans="6:16" x14ac:dyDescent="0.25">
      <c r="F4807" s="36"/>
      <c r="G4807" s="39" t="str">
        <f t="shared" si="296"/>
        <v/>
      </c>
      <c r="I4807" s="36"/>
      <c r="J4807" s="39" t="str">
        <f t="shared" si="297"/>
        <v/>
      </c>
      <c r="L4807" s="36"/>
      <c r="M4807" s="39" t="str">
        <f t="shared" si="298"/>
        <v/>
      </c>
      <c r="O4807" s="36"/>
      <c r="P4807" s="39" t="str">
        <f t="shared" si="299"/>
        <v/>
      </c>
    </row>
    <row r="4808" spans="6:16" x14ac:dyDescent="0.25">
      <c r="F4808" s="36"/>
      <c r="G4808" s="39" t="str">
        <f t="shared" si="296"/>
        <v/>
      </c>
      <c r="I4808" s="36"/>
      <c r="J4808" s="39" t="str">
        <f t="shared" si="297"/>
        <v/>
      </c>
      <c r="L4808" s="36"/>
      <c r="M4808" s="39" t="str">
        <f t="shared" si="298"/>
        <v/>
      </c>
      <c r="O4808" s="36"/>
      <c r="P4808" s="39" t="str">
        <f t="shared" si="299"/>
        <v/>
      </c>
    </row>
    <row r="4809" spans="6:16" x14ac:dyDescent="0.25">
      <c r="F4809" s="36"/>
      <c r="G4809" s="39" t="str">
        <f t="shared" si="296"/>
        <v/>
      </c>
      <c r="I4809" s="36"/>
      <c r="J4809" s="39" t="str">
        <f t="shared" si="297"/>
        <v/>
      </c>
      <c r="L4809" s="36"/>
      <c r="M4809" s="39" t="str">
        <f t="shared" si="298"/>
        <v/>
      </c>
      <c r="O4809" s="36"/>
      <c r="P4809" s="39" t="str">
        <f t="shared" si="299"/>
        <v/>
      </c>
    </row>
    <row r="4810" spans="6:16" x14ac:dyDescent="0.25">
      <c r="F4810" s="36"/>
      <c r="G4810" s="39" t="str">
        <f t="shared" si="296"/>
        <v/>
      </c>
      <c r="I4810" s="36"/>
      <c r="J4810" s="39" t="str">
        <f t="shared" si="297"/>
        <v/>
      </c>
      <c r="L4810" s="36"/>
      <c r="M4810" s="39" t="str">
        <f t="shared" si="298"/>
        <v/>
      </c>
      <c r="O4810" s="36"/>
      <c r="P4810" s="39" t="str">
        <f t="shared" si="299"/>
        <v/>
      </c>
    </row>
    <row r="4811" spans="6:16" x14ac:dyDescent="0.25">
      <c r="F4811" s="36"/>
      <c r="G4811" s="39" t="str">
        <f t="shared" si="296"/>
        <v/>
      </c>
      <c r="I4811" s="36"/>
      <c r="J4811" s="39" t="str">
        <f t="shared" si="297"/>
        <v/>
      </c>
      <c r="L4811" s="36"/>
      <c r="M4811" s="39" t="str">
        <f t="shared" si="298"/>
        <v/>
      </c>
      <c r="O4811" s="36"/>
      <c r="P4811" s="39" t="str">
        <f t="shared" si="299"/>
        <v/>
      </c>
    </row>
    <row r="4812" spans="6:16" x14ac:dyDescent="0.25">
      <c r="F4812" s="36"/>
      <c r="G4812" s="39" t="str">
        <f t="shared" si="296"/>
        <v/>
      </c>
      <c r="I4812" s="36"/>
      <c r="J4812" s="39" t="str">
        <f t="shared" si="297"/>
        <v/>
      </c>
      <c r="L4812" s="36"/>
      <c r="M4812" s="39" t="str">
        <f t="shared" si="298"/>
        <v/>
      </c>
      <c r="O4812" s="36"/>
      <c r="P4812" s="39" t="str">
        <f t="shared" si="299"/>
        <v/>
      </c>
    </row>
    <row r="4813" spans="6:16" x14ac:dyDescent="0.25">
      <c r="F4813" s="36"/>
      <c r="G4813" s="39" t="str">
        <f t="shared" si="296"/>
        <v/>
      </c>
      <c r="I4813" s="36"/>
      <c r="J4813" s="39" t="str">
        <f t="shared" si="297"/>
        <v/>
      </c>
      <c r="L4813" s="36"/>
      <c r="M4813" s="39" t="str">
        <f t="shared" si="298"/>
        <v/>
      </c>
      <c r="O4813" s="36"/>
      <c r="P4813" s="39" t="str">
        <f t="shared" si="299"/>
        <v/>
      </c>
    </row>
    <row r="4814" spans="6:16" x14ac:dyDescent="0.25">
      <c r="F4814" s="36"/>
      <c r="G4814" s="39" t="str">
        <f t="shared" si="296"/>
        <v/>
      </c>
      <c r="I4814" s="36"/>
      <c r="J4814" s="39" t="str">
        <f t="shared" si="297"/>
        <v/>
      </c>
      <c r="L4814" s="36"/>
      <c r="M4814" s="39" t="str">
        <f t="shared" si="298"/>
        <v/>
      </c>
      <c r="O4814" s="36"/>
      <c r="P4814" s="39" t="str">
        <f t="shared" si="299"/>
        <v/>
      </c>
    </row>
    <row r="4815" spans="6:16" x14ac:dyDescent="0.25">
      <c r="F4815" s="36"/>
      <c r="G4815" s="39" t="str">
        <f t="shared" ref="G4815:G4878" si="300">IF(F4815="","",F4815*0.04)</f>
        <v/>
      </c>
      <c r="I4815" s="36"/>
      <c r="J4815" s="39" t="str">
        <f t="shared" ref="J4815:J4878" si="301">IF(I4815="","",I4815*0.04)</f>
        <v/>
      </c>
      <c r="L4815" s="36"/>
      <c r="M4815" s="39" t="str">
        <f t="shared" ref="M4815:M4878" si="302">IF(L4815="","",L4815*0.04)</f>
        <v/>
      </c>
      <c r="O4815" s="36"/>
      <c r="P4815" s="39" t="str">
        <f t="shared" ref="P4815:P4878" si="303">IF(O4815="","",O4815*0.04)</f>
        <v/>
      </c>
    </row>
    <row r="4816" spans="6:16" x14ac:dyDescent="0.25">
      <c r="F4816" s="36"/>
      <c r="G4816" s="39" t="str">
        <f t="shared" si="300"/>
        <v/>
      </c>
      <c r="I4816" s="36"/>
      <c r="J4816" s="39" t="str">
        <f t="shared" si="301"/>
        <v/>
      </c>
      <c r="L4816" s="36"/>
      <c r="M4816" s="39" t="str">
        <f t="shared" si="302"/>
        <v/>
      </c>
      <c r="O4816" s="36"/>
      <c r="P4816" s="39" t="str">
        <f t="shared" si="303"/>
        <v/>
      </c>
    </row>
    <row r="4817" spans="6:16" x14ac:dyDescent="0.25">
      <c r="F4817" s="36"/>
      <c r="G4817" s="39" t="str">
        <f t="shared" si="300"/>
        <v/>
      </c>
      <c r="I4817" s="36"/>
      <c r="J4817" s="39" t="str">
        <f t="shared" si="301"/>
        <v/>
      </c>
      <c r="L4817" s="36"/>
      <c r="M4817" s="39" t="str">
        <f t="shared" si="302"/>
        <v/>
      </c>
      <c r="O4817" s="36"/>
      <c r="P4817" s="39" t="str">
        <f t="shared" si="303"/>
        <v/>
      </c>
    </row>
    <row r="4818" spans="6:16" x14ac:dyDescent="0.25">
      <c r="F4818" s="36"/>
      <c r="G4818" s="39" t="str">
        <f t="shared" si="300"/>
        <v/>
      </c>
      <c r="I4818" s="36"/>
      <c r="J4818" s="39" t="str">
        <f t="shared" si="301"/>
        <v/>
      </c>
      <c r="L4818" s="36"/>
      <c r="M4818" s="39" t="str">
        <f t="shared" si="302"/>
        <v/>
      </c>
      <c r="O4818" s="36"/>
      <c r="P4818" s="39" t="str">
        <f t="shared" si="303"/>
        <v/>
      </c>
    </row>
    <row r="4819" spans="6:16" x14ac:dyDescent="0.25">
      <c r="F4819" s="36"/>
      <c r="G4819" s="39" t="str">
        <f t="shared" si="300"/>
        <v/>
      </c>
      <c r="I4819" s="36"/>
      <c r="J4819" s="39" t="str">
        <f t="shared" si="301"/>
        <v/>
      </c>
      <c r="L4819" s="36"/>
      <c r="M4819" s="39" t="str">
        <f t="shared" si="302"/>
        <v/>
      </c>
      <c r="O4819" s="36"/>
      <c r="P4819" s="39" t="str">
        <f t="shared" si="303"/>
        <v/>
      </c>
    </row>
    <row r="4820" spans="6:16" x14ac:dyDescent="0.25">
      <c r="F4820" s="36"/>
      <c r="G4820" s="39" t="str">
        <f t="shared" si="300"/>
        <v/>
      </c>
      <c r="I4820" s="36"/>
      <c r="J4820" s="39" t="str">
        <f t="shared" si="301"/>
        <v/>
      </c>
      <c r="L4820" s="36"/>
      <c r="M4820" s="39" t="str">
        <f t="shared" si="302"/>
        <v/>
      </c>
      <c r="O4820" s="36"/>
      <c r="P4820" s="39" t="str">
        <f t="shared" si="303"/>
        <v/>
      </c>
    </row>
    <row r="4821" spans="6:16" x14ac:dyDescent="0.25">
      <c r="F4821" s="36"/>
      <c r="G4821" s="39" t="str">
        <f t="shared" si="300"/>
        <v/>
      </c>
      <c r="I4821" s="36"/>
      <c r="J4821" s="39" t="str">
        <f t="shared" si="301"/>
        <v/>
      </c>
      <c r="L4821" s="36"/>
      <c r="M4821" s="39" t="str">
        <f t="shared" si="302"/>
        <v/>
      </c>
      <c r="O4821" s="36"/>
      <c r="P4821" s="39" t="str">
        <f t="shared" si="303"/>
        <v/>
      </c>
    </row>
    <row r="4822" spans="6:16" x14ac:dyDescent="0.25">
      <c r="F4822" s="36"/>
      <c r="G4822" s="39" t="str">
        <f t="shared" si="300"/>
        <v/>
      </c>
      <c r="I4822" s="36"/>
      <c r="J4822" s="39" t="str">
        <f t="shared" si="301"/>
        <v/>
      </c>
      <c r="L4822" s="36"/>
      <c r="M4822" s="39" t="str">
        <f t="shared" si="302"/>
        <v/>
      </c>
      <c r="O4822" s="36"/>
      <c r="P4822" s="39" t="str">
        <f t="shared" si="303"/>
        <v/>
      </c>
    </row>
    <row r="4823" spans="6:16" x14ac:dyDescent="0.25">
      <c r="F4823" s="36"/>
      <c r="G4823" s="39" t="str">
        <f t="shared" si="300"/>
        <v/>
      </c>
      <c r="I4823" s="36"/>
      <c r="J4823" s="39" t="str">
        <f t="shared" si="301"/>
        <v/>
      </c>
      <c r="L4823" s="36"/>
      <c r="M4823" s="39" t="str">
        <f t="shared" si="302"/>
        <v/>
      </c>
      <c r="O4823" s="36"/>
      <c r="P4823" s="39" t="str">
        <f t="shared" si="303"/>
        <v/>
      </c>
    </row>
    <row r="4824" spans="6:16" x14ac:dyDescent="0.25">
      <c r="F4824" s="36"/>
      <c r="G4824" s="39" t="str">
        <f t="shared" si="300"/>
        <v/>
      </c>
      <c r="I4824" s="36"/>
      <c r="J4824" s="39" t="str">
        <f t="shared" si="301"/>
        <v/>
      </c>
      <c r="L4824" s="36"/>
      <c r="M4824" s="39" t="str">
        <f t="shared" si="302"/>
        <v/>
      </c>
      <c r="O4824" s="36"/>
      <c r="P4824" s="39" t="str">
        <f t="shared" si="303"/>
        <v/>
      </c>
    </row>
    <row r="4825" spans="6:16" x14ac:dyDescent="0.25">
      <c r="F4825" s="36"/>
      <c r="G4825" s="39" t="str">
        <f t="shared" si="300"/>
        <v/>
      </c>
      <c r="I4825" s="36"/>
      <c r="J4825" s="39" t="str">
        <f t="shared" si="301"/>
        <v/>
      </c>
      <c r="L4825" s="36"/>
      <c r="M4825" s="39" t="str">
        <f t="shared" si="302"/>
        <v/>
      </c>
      <c r="O4825" s="36"/>
      <c r="P4825" s="39" t="str">
        <f t="shared" si="303"/>
        <v/>
      </c>
    </row>
    <row r="4826" spans="6:16" x14ac:dyDescent="0.25">
      <c r="F4826" s="36"/>
      <c r="G4826" s="39" t="str">
        <f t="shared" si="300"/>
        <v/>
      </c>
      <c r="I4826" s="36"/>
      <c r="J4826" s="39" t="str">
        <f t="shared" si="301"/>
        <v/>
      </c>
      <c r="L4826" s="36"/>
      <c r="M4826" s="39" t="str">
        <f t="shared" si="302"/>
        <v/>
      </c>
      <c r="O4826" s="36"/>
      <c r="P4826" s="39" t="str">
        <f t="shared" si="303"/>
        <v/>
      </c>
    </row>
    <row r="4827" spans="6:16" x14ac:dyDescent="0.25">
      <c r="F4827" s="36"/>
      <c r="G4827" s="39" t="str">
        <f t="shared" si="300"/>
        <v/>
      </c>
      <c r="I4827" s="36"/>
      <c r="J4827" s="39" t="str">
        <f t="shared" si="301"/>
        <v/>
      </c>
      <c r="L4827" s="36"/>
      <c r="M4827" s="39" t="str">
        <f t="shared" si="302"/>
        <v/>
      </c>
      <c r="O4827" s="36"/>
      <c r="P4827" s="39" t="str">
        <f t="shared" si="303"/>
        <v/>
      </c>
    </row>
    <row r="4828" spans="6:16" x14ac:dyDescent="0.25">
      <c r="F4828" s="36"/>
      <c r="G4828" s="39" t="str">
        <f t="shared" si="300"/>
        <v/>
      </c>
      <c r="I4828" s="36"/>
      <c r="J4828" s="39" t="str">
        <f t="shared" si="301"/>
        <v/>
      </c>
      <c r="L4828" s="36"/>
      <c r="M4828" s="39" t="str">
        <f t="shared" si="302"/>
        <v/>
      </c>
      <c r="O4828" s="36"/>
      <c r="P4828" s="39" t="str">
        <f t="shared" si="303"/>
        <v/>
      </c>
    </row>
    <row r="4829" spans="6:16" x14ac:dyDescent="0.25">
      <c r="F4829" s="36"/>
      <c r="G4829" s="39" t="str">
        <f t="shared" si="300"/>
        <v/>
      </c>
      <c r="I4829" s="36"/>
      <c r="J4829" s="39" t="str">
        <f t="shared" si="301"/>
        <v/>
      </c>
      <c r="L4829" s="36"/>
      <c r="M4829" s="39" t="str">
        <f t="shared" si="302"/>
        <v/>
      </c>
      <c r="O4829" s="36"/>
      <c r="P4829" s="39" t="str">
        <f t="shared" si="303"/>
        <v/>
      </c>
    </row>
    <row r="4830" spans="6:16" x14ac:dyDescent="0.25">
      <c r="F4830" s="36"/>
      <c r="G4830" s="39" t="str">
        <f t="shared" si="300"/>
        <v/>
      </c>
      <c r="I4830" s="36"/>
      <c r="J4830" s="39" t="str">
        <f t="shared" si="301"/>
        <v/>
      </c>
      <c r="L4830" s="36"/>
      <c r="M4830" s="39" t="str">
        <f t="shared" si="302"/>
        <v/>
      </c>
      <c r="O4830" s="36"/>
      <c r="P4830" s="39" t="str">
        <f t="shared" si="303"/>
        <v/>
      </c>
    </row>
    <row r="4831" spans="6:16" x14ac:dyDescent="0.25">
      <c r="F4831" s="36"/>
      <c r="G4831" s="39" t="str">
        <f t="shared" si="300"/>
        <v/>
      </c>
      <c r="I4831" s="36"/>
      <c r="J4831" s="39" t="str">
        <f t="shared" si="301"/>
        <v/>
      </c>
      <c r="L4831" s="36"/>
      <c r="M4831" s="39" t="str">
        <f t="shared" si="302"/>
        <v/>
      </c>
      <c r="O4831" s="36"/>
      <c r="P4831" s="39" t="str">
        <f t="shared" si="303"/>
        <v/>
      </c>
    </row>
    <row r="4832" spans="6:16" x14ac:dyDescent="0.25">
      <c r="F4832" s="36"/>
      <c r="G4832" s="39" t="str">
        <f t="shared" si="300"/>
        <v/>
      </c>
      <c r="I4832" s="36"/>
      <c r="J4832" s="39" t="str">
        <f t="shared" si="301"/>
        <v/>
      </c>
      <c r="L4832" s="36"/>
      <c r="M4832" s="39" t="str">
        <f t="shared" si="302"/>
        <v/>
      </c>
      <c r="O4832" s="36"/>
      <c r="P4832" s="39" t="str">
        <f t="shared" si="303"/>
        <v/>
      </c>
    </row>
    <row r="4833" spans="6:16" x14ac:dyDescent="0.25">
      <c r="F4833" s="36"/>
      <c r="G4833" s="39" t="str">
        <f t="shared" si="300"/>
        <v/>
      </c>
      <c r="I4833" s="36"/>
      <c r="J4833" s="39" t="str">
        <f t="shared" si="301"/>
        <v/>
      </c>
      <c r="L4833" s="36"/>
      <c r="M4833" s="39" t="str">
        <f t="shared" si="302"/>
        <v/>
      </c>
      <c r="O4833" s="36"/>
      <c r="P4833" s="39" t="str">
        <f t="shared" si="303"/>
        <v/>
      </c>
    </row>
    <row r="4834" spans="6:16" x14ac:dyDescent="0.25">
      <c r="F4834" s="36"/>
      <c r="G4834" s="39" t="str">
        <f t="shared" si="300"/>
        <v/>
      </c>
      <c r="I4834" s="36"/>
      <c r="J4834" s="39" t="str">
        <f t="shared" si="301"/>
        <v/>
      </c>
      <c r="L4834" s="36"/>
      <c r="M4834" s="39" t="str">
        <f t="shared" si="302"/>
        <v/>
      </c>
      <c r="O4834" s="36"/>
      <c r="P4834" s="39" t="str">
        <f t="shared" si="303"/>
        <v/>
      </c>
    </row>
    <row r="4835" spans="6:16" x14ac:dyDescent="0.25">
      <c r="F4835" s="36"/>
      <c r="G4835" s="39" t="str">
        <f t="shared" si="300"/>
        <v/>
      </c>
      <c r="I4835" s="36"/>
      <c r="J4835" s="39" t="str">
        <f t="shared" si="301"/>
        <v/>
      </c>
      <c r="L4835" s="36"/>
      <c r="M4835" s="39" t="str">
        <f t="shared" si="302"/>
        <v/>
      </c>
      <c r="O4835" s="36"/>
      <c r="P4835" s="39" t="str">
        <f t="shared" si="303"/>
        <v/>
      </c>
    </row>
    <row r="4836" spans="6:16" x14ac:dyDescent="0.25">
      <c r="F4836" s="36"/>
      <c r="G4836" s="39" t="str">
        <f t="shared" si="300"/>
        <v/>
      </c>
      <c r="I4836" s="36"/>
      <c r="J4836" s="39" t="str">
        <f t="shared" si="301"/>
        <v/>
      </c>
      <c r="L4836" s="36"/>
      <c r="M4836" s="39" t="str">
        <f t="shared" si="302"/>
        <v/>
      </c>
      <c r="O4836" s="36"/>
      <c r="P4836" s="39" t="str">
        <f t="shared" si="303"/>
        <v/>
      </c>
    </row>
    <row r="4837" spans="6:16" x14ac:dyDescent="0.25">
      <c r="F4837" s="36"/>
      <c r="G4837" s="39" t="str">
        <f t="shared" si="300"/>
        <v/>
      </c>
      <c r="I4837" s="36"/>
      <c r="J4837" s="39" t="str">
        <f t="shared" si="301"/>
        <v/>
      </c>
      <c r="L4837" s="36"/>
      <c r="M4837" s="39" t="str">
        <f t="shared" si="302"/>
        <v/>
      </c>
      <c r="O4837" s="36"/>
      <c r="P4837" s="39" t="str">
        <f t="shared" si="303"/>
        <v/>
      </c>
    </row>
    <row r="4838" spans="6:16" x14ac:dyDescent="0.25">
      <c r="F4838" s="36"/>
      <c r="G4838" s="39" t="str">
        <f t="shared" si="300"/>
        <v/>
      </c>
      <c r="I4838" s="36"/>
      <c r="J4838" s="39" t="str">
        <f t="shared" si="301"/>
        <v/>
      </c>
      <c r="L4838" s="36"/>
      <c r="M4838" s="39" t="str">
        <f t="shared" si="302"/>
        <v/>
      </c>
      <c r="O4838" s="36"/>
      <c r="P4838" s="39" t="str">
        <f t="shared" si="303"/>
        <v/>
      </c>
    </row>
    <row r="4839" spans="6:16" x14ac:dyDescent="0.25">
      <c r="F4839" s="36"/>
      <c r="G4839" s="39" t="str">
        <f t="shared" si="300"/>
        <v/>
      </c>
      <c r="I4839" s="36"/>
      <c r="J4839" s="39" t="str">
        <f t="shared" si="301"/>
        <v/>
      </c>
      <c r="L4839" s="36"/>
      <c r="M4839" s="39" t="str">
        <f t="shared" si="302"/>
        <v/>
      </c>
      <c r="O4839" s="36"/>
      <c r="P4839" s="39" t="str">
        <f t="shared" si="303"/>
        <v/>
      </c>
    </row>
    <row r="4840" spans="6:16" x14ac:dyDescent="0.25">
      <c r="F4840" s="36"/>
      <c r="G4840" s="39" t="str">
        <f t="shared" si="300"/>
        <v/>
      </c>
      <c r="I4840" s="36"/>
      <c r="J4840" s="39" t="str">
        <f t="shared" si="301"/>
        <v/>
      </c>
      <c r="L4840" s="36"/>
      <c r="M4840" s="39" t="str">
        <f t="shared" si="302"/>
        <v/>
      </c>
      <c r="O4840" s="36"/>
      <c r="P4840" s="39" t="str">
        <f t="shared" si="303"/>
        <v/>
      </c>
    </row>
    <row r="4841" spans="6:16" x14ac:dyDescent="0.25">
      <c r="F4841" s="36"/>
      <c r="G4841" s="39" t="str">
        <f t="shared" si="300"/>
        <v/>
      </c>
      <c r="I4841" s="36"/>
      <c r="J4841" s="39" t="str">
        <f t="shared" si="301"/>
        <v/>
      </c>
      <c r="L4841" s="36"/>
      <c r="M4841" s="39" t="str">
        <f t="shared" si="302"/>
        <v/>
      </c>
      <c r="O4841" s="36"/>
      <c r="P4841" s="39" t="str">
        <f t="shared" si="303"/>
        <v/>
      </c>
    </row>
    <row r="4842" spans="6:16" x14ac:dyDescent="0.25">
      <c r="F4842" s="36"/>
      <c r="G4842" s="39" t="str">
        <f t="shared" si="300"/>
        <v/>
      </c>
      <c r="I4842" s="36"/>
      <c r="J4842" s="39" t="str">
        <f t="shared" si="301"/>
        <v/>
      </c>
      <c r="L4842" s="36"/>
      <c r="M4842" s="39" t="str">
        <f t="shared" si="302"/>
        <v/>
      </c>
      <c r="O4842" s="36"/>
      <c r="P4842" s="39" t="str">
        <f t="shared" si="303"/>
        <v/>
      </c>
    </row>
    <row r="4843" spans="6:16" x14ac:dyDescent="0.25">
      <c r="F4843" s="36"/>
      <c r="G4843" s="39" t="str">
        <f t="shared" si="300"/>
        <v/>
      </c>
      <c r="I4843" s="36"/>
      <c r="J4843" s="39" t="str">
        <f t="shared" si="301"/>
        <v/>
      </c>
      <c r="L4843" s="36"/>
      <c r="M4843" s="39" t="str">
        <f t="shared" si="302"/>
        <v/>
      </c>
      <c r="O4843" s="36"/>
      <c r="P4843" s="39" t="str">
        <f t="shared" si="303"/>
        <v/>
      </c>
    </row>
    <row r="4844" spans="6:16" x14ac:dyDescent="0.25">
      <c r="F4844" s="36"/>
      <c r="G4844" s="39" t="str">
        <f t="shared" si="300"/>
        <v/>
      </c>
      <c r="I4844" s="36"/>
      <c r="J4844" s="39" t="str">
        <f t="shared" si="301"/>
        <v/>
      </c>
      <c r="L4844" s="36"/>
      <c r="M4844" s="39" t="str">
        <f t="shared" si="302"/>
        <v/>
      </c>
      <c r="O4844" s="36"/>
      <c r="P4844" s="39" t="str">
        <f t="shared" si="303"/>
        <v/>
      </c>
    </row>
    <row r="4845" spans="6:16" x14ac:dyDescent="0.25">
      <c r="F4845" s="36"/>
      <c r="G4845" s="39" t="str">
        <f t="shared" si="300"/>
        <v/>
      </c>
      <c r="I4845" s="36"/>
      <c r="J4845" s="39" t="str">
        <f t="shared" si="301"/>
        <v/>
      </c>
      <c r="L4845" s="36"/>
      <c r="M4845" s="39" t="str">
        <f t="shared" si="302"/>
        <v/>
      </c>
      <c r="O4845" s="36"/>
      <c r="P4845" s="39" t="str">
        <f t="shared" si="303"/>
        <v/>
      </c>
    </row>
    <row r="4846" spans="6:16" x14ac:dyDescent="0.25">
      <c r="F4846" s="36"/>
      <c r="G4846" s="39" t="str">
        <f t="shared" si="300"/>
        <v/>
      </c>
      <c r="I4846" s="36"/>
      <c r="J4846" s="39" t="str">
        <f t="shared" si="301"/>
        <v/>
      </c>
      <c r="L4846" s="36"/>
      <c r="M4846" s="39" t="str">
        <f t="shared" si="302"/>
        <v/>
      </c>
      <c r="O4846" s="36"/>
      <c r="P4846" s="39" t="str">
        <f t="shared" si="303"/>
        <v/>
      </c>
    </row>
    <row r="4847" spans="6:16" x14ac:dyDescent="0.25">
      <c r="F4847" s="36"/>
      <c r="G4847" s="39" t="str">
        <f t="shared" si="300"/>
        <v/>
      </c>
      <c r="I4847" s="36"/>
      <c r="J4847" s="39" t="str">
        <f t="shared" si="301"/>
        <v/>
      </c>
      <c r="L4847" s="36"/>
      <c r="M4847" s="39" t="str">
        <f t="shared" si="302"/>
        <v/>
      </c>
      <c r="O4847" s="36"/>
      <c r="P4847" s="39" t="str">
        <f t="shared" si="303"/>
        <v/>
      </c>
    </row>
    <row r="4848" spans="6:16" x14ac:dyDescent="0.25">
      <c r="F4848" s="36"/>
      <c r="G4848" s="39" t="str">
        <f t="shared" si="300"/>
        <v/>
      </c>
      <c r="I4848" s="36"/>
      <c r="J4848" s="39" t="str">
        <f t="shared" si="301"/>
        <v/>
      </c>
      <c r="L4848" s="36"/>
      <c r="M4848" s="39" t="str">
        <f t="shared" si="302"/>
        <v/>
      </c>
      <c r="O4848" s="36"/>
      <c r="P4848" s="39" t="str">
        <f t="shared" si="303"/>
        <v/>
      </c>
    </row>
    <row r="4849" spans="6:16" x14ac:dyDescent="0.25">
      <c r="F4849" s="36"/>
      <c r="G4849" s="39" t="str">
        <f t="shared" si="300"/>
        <v/>
      </c>
      <c r="I4849" s="36"/>
      <c r="J4849" s="39" t="str">
        <f t="shared" si="301"/>
        <v/>
      </c>
      <c r="L4849" s="36"/>
      <c r="M4849" s="39" t="str">
        <f t="shared" si="302"/>
        <v/>
      </c>
      <c r="O4849" s="36"/>
      <c r="P4849" s="39" t="str">
        <f t="shared" si="303"/>
        <v/>
      </c>
    </row>
    <row r="4850" spans="6:16" x14ac:dyDescent="0.25">
      <c r="F4850" s="36"/>
      <c r="G4850" s="39" t="str">
        <f t="shared" si="300"/>
        <v/>
      </c>
      <c r="I4850" s="36"/>
      <c r="J4850" s="39" t="str">
        <f t="shared" si="301"/>
        <v/>
      </c>
      <c r="L4850" s="36"/>
      <c r="M4850" s="39" t="str">
        <f t="shared" si="302"/>
        <v/>
      </c>
      <c r="O4850" s="36"/>
      <c r="P4850" s="39" t="str">
        <f t="shared" si="303"/>
        <v/>
      </c>
    </row>
    <row r="4851" spans="6:16" x14ac:dyDescent="0.25">
      <c r="F4851" s="36"/>
      <c r="G4851" s="39" t="str">
        <f t="shared" si="300"/>
        <v/>
      </c>
      <c r="I4851" s="36"/>
      <c r="J4851" s="39" t="str">
        <f t="shared" si="301"/>
        <v/>
      </c>
      <c r="L4851" s="36"/>
      <c r="M4851" s="39" t="str">
        <f t="shared" si="302"/>
        <v/>
      </c>
      <c r="O4851" s="36"/>
      <c r="P4851" s="39" t="str">
        <f t="shared" si="303"/>
        <v/>
      </c>
    </row>
    <row r="4852" spans="6:16" x14ac:dyDescent="0.25">
      <c r="F4852" s="36"/>
      <c r="G4852" s="39" t="str">
        <f t="shared" si="300"/>
        <v/>
      </c>
      <c r="I4852" s="36"/>
      <c r="J4852" s="39" t="str">
        <f t="shared" si="301"/>
        <v/>
      </c>
      <c r="L4852" s="36"/>
      <c r="M4852" s="39" t="str">
        <f t="shared" si="302"/>
        <v/>
      </c>
      <c r="O4852" s="36"/>
      <c r="P4852" s="39" t="str">
        <f t="shared" si="303"/>
        <v/>
      </c>
    </row>
    <row r="4853" spans="6:16" x14ac:dyDescent="0.25">
      <c r="F4853" s="36"/>
      <c r="G4853" s="39" t="str">
        <f t="shared" si="300"/>
        <v/>
      </c>
      <c r="I4853" s="36"/>
      <c r="J4853" s="39" t="str">
        <f t="shared" si="301"/>
        <v/>
      </c>
      <c r="L4853" s="36"/>
      <c r="M4853" s="39" t="str">
        <f t="shared" si="302"/>
        <v/>
      </c>
      <c r="O4853" s="36"/>
      <c r="P4853" s="39" t="str">
        <f t="shared" si="303"/>
        <v/>
      </c>
    </row>
    <row r="4854" spans="6:16" x14ac:dyDescent="0.25">
      <c r="F4854" s="36"/>
      <c r="G4854" s="39" t="str">
        <f t="shared" si="300"/>
        <v/>
      </c>
      <c r="I4854" s="36"/>
      <c r="J4854" s="39" t="str">
        <f t="shared" si="301"/>
        <v/>
      </c>
      <c r="L4854" s="36"/>
      <c r="M4854" s="39" t="str">
        <f t="shared" si="302"/>
        <v/>
      </c>
      <c r="O4854" s="36"/>
      <c r="P4854" s="39" t="str">
        <f t="shared" si="303"/>
        <v/>
      </c>
    </row>
    <row r="4855" spans="6:16" x14ac:dyDescent="0.25">
      <c r="F4855" s="36"/>
      <c r="G4855" s="39" t="str">
        <f t="shared" si="300"/>
        <v/>
      </c>
      <c r="I4855" s="36"/>
      <c r="J4855" s="39" t="str">
        <f t="shared" si="301"/>
        <v/>
      </c>
      <c r="L4855" s="36"/>
      <c r="M4855" s="39" t="str">
        <f t="shared" si="302"/>
        <v/>
      </c>
      <c r="O4855" s="36"/>
      <c r="P4855" s="39" t="str">
        <f t="shared" si="303"/>
        <v/>
      </c>
    </row>
    <row r="4856" spans="6:16" x14ac:dyDescent="0.25">
      <c r="F4856" s="36"/>
      <c r="G4856" s="39" t="str">
        <f t="shared" si="300"/>
        <v/>
      </c>
      <c r="I4856" s="36"/>
      <c r="J4856" s="39" t="str">
        <f t="shared" si="301"/>
        <v/>
      </c>
      <c r="L4856" s="36"/>
      <c r="M4856" s="39" t="str">
        <f t="shared" si="302"/>
        <v/>
      </c>
      <c r="O4856" s="36"/>
      <c r="P4856" s="39" t="str">
        <f t="shared" si="303"/>
        <v/>
      </c>
    </row>
    <row r="4857" spans="6:16" x14ac:dyDescent="0.25">
      <c r="F4857" s="36"/>
      <c r="G4857" s="39" t="str">
        <f t="shared" si="300"/>
        <v/>
      </c>
      <c r="I4857" s="36"/>
      <c r="J4857" s="39" t="str">
        <f t="shared" si="301"/>
        <v/>
      </c>
      <c r="L4857" s="36"/>
      <c r="M4857" s="39" t="str">
        <f t="shared" si="302"/>
        <v/>
      </c>
      <c r="O4857" s="36"/>
      <c r="P4857" s="39" t="str">
        <f t="shared" si="303"/>
        <v/>
      </c>
    </row>
    <row r="4858" spans="6:16" x14ac:dyDescent="0.25">
      <c r="F4858" s="36"/>
      <c r="G4858" s="39" t="str">
        <f t="shared" si="300"/>
        <v/>
      </c>
      <c r="I4858" s="36"/>
      <c r="J4858" s="39" t="str">
        <f t="shared" si="301"/>
        <v/>
      </c>
      <c r="L4858" s="36"/>
      <c r="M4858" s="39" t="str">
        <f t="shared" si="302"/>
        <v/>
      </c>
      <c r="O4858" s="36"/>
      <c r="P4858" s="39" t="str">
        <f t="shared" si="303"/>
        <v/>
      </c>
    </row>
    <row r="4859" spans="6:16" x14ac:dyDescent="0.25">
      <c r="F4859" s="36"/>
      <c r="G4859" s="39" t="str">
        <f t="shared" si="300"/>
        <v/>
      </c>
      <c r="I4859" s="36"/>
      <c r="J4859" s="39" t="str">
        <f t="shared" si="301"/>
        <v/>
      </c>
      <c r="L4859" s="36"/>
      <c r="M4859" s="39" t="str">
        <f t="shared" si="302"/>
        <v/>
      </c>
      <c r="O4859" s="36"/>
      <c r="P4859" s="39" t="str">
        <f t="shared" si="303"/>
        <v/>
      </c>
    </row>
    <row r="4860" spans="6:16" x14ac:dyDescent="0.25">
      <c r="F4860" s="36"/>
      <c r="G4860" s="39" t="str">
        <f t="shared" si="300"/>
        <v/>
      </c>
      <c r="I4860" s="36"/>
      <c r="J4860" s="39" t="str">
        <f t="shared" si="301"/>
        <v/>
      </c>
      <c r="L4860" s="36"/>
      <c r="M4860" s="39" t="str">
        <f t="shared" si="302"/>
        <v/>
      </c>
      <c r="O4860" s="36"/>
      <c r="P4860" s="39" t="str">
        <f t="shared" si="303"/>
        <v/>
      </c>
    </row>
    <row r="4861" spans="6:16" x14ac:dyDescent="0.25">
      <c r="F4861" s="36"/>
      <c r="G4861" s="39" t="str">
        <f t="shared" si="300"/>
        <v/>
      </c>
      <c r="I4861" s="36"/>
      <c r="J4861" s="39" t="str">
        <f t="shared" si="301"/>
        <v/>
      </c>
      <c r="L4861" s="36"/>
      <c r="M4861" s="39" t="str">
        <f t="shared" si="302"/>
        <v/>
      </c>
      <c r="O4861" s="36"/>
      <c r="P4861" s="39" t="str">
        <f t="shared" si="303"/>
        <v/>
      </c>
    </row>
    <row r="4862" spans="6:16" x14ac:dyDescent="0.25">
      <c r="F4862" s="36"/>
      <c r="G4862" s="39" t="str">
        <f t="shared" si="300"/>
        <v/>
      </c>
      <c r="I4862" s="36"/>
      <c r="J4862" s="39" t="str">
        <f t="shared" si="301"/>
        <v/>
      </c>
      <c r="L4862" s="36"/>
      <c r="M4862" s="39" t="str">
        <f t="shared" si="302"/>
        <v/>
      </c>
      <c r="O4862" s="36"/>
      <c r="P4862" s="39" t="str">
        <f t="shared" si="303"/>
        <v/>
      </c>
    </row>
    <row r="4863" spans="6:16" x14ac:dyDescent="0.25">
      <c r="F4863" s="36"/>
      <c r="G4863" s="39" t="str">
        <f t="shared" si="300"/>
        <v/>
      </c>
      <c r="I4863" s="36"/>
      <c r="J4863" s="39" t="str">
        <f t="shared" si="301"/>
        <v/>
      </c>
      <c r="L4863" s="36"/>
      <c r="M4863" s="39" t="str">
        <f t="shared" si="302"/>
        <v/>
      </c>
      <c r="O4863" s="36"/>
      <c r="P4863" s="39" t="str">
        <f t="shared" si="303"/>
        <v/>
      </c>
    </row>
    <row r="4864" spans="6:16" x14ac:dyDescent="0.25">
      <c r="F4864" s="36"/>
      <c r="G4864" s="39" t="str">
        <f t="shared" si="300"/>
        <v/>
      </c>
      <c r="I4864" s="36"/>
      <c r="J4864" s="39" t="str">
        <f t="shared" si="301"/>
        <v/>
      </c>
      <c r="L4864" s="36"/>
      <c r="M4864" s="39" t="str">
        <f t="shared" si="302"/>
        <v/>
      </c>
      <c r="O4864" s="36"/>
      <c r="P4864" s="39" t="str">
        <f t="shared" si="303"/>
        <v/>
      </c>
    </row>
    <row r="4865" spans="6:16" x14ac:dyDescent="0.25">
      <c r="F4865" s="36"/>
      <c r="G4865" s="39" t="str">
        <f t="shared" si="300"/>
        <v/>
      </c>
      <c r="I4865" s="36"/>
      <c r="J4865" s="39" t="str">
        <f t="shared" si="301"/>
        <v/>
      </c>
      <c r="L4865" s="36"/>
      <c r="M4865" s="39" t="str">
        <f t="shared" si="302"/>
        <v/>
      </c>
      <c r="O4865" s="36"/>
      <c r="P4865" s="39" t="str">
        <f t="shared" si="303"/>
        <v/>
      </c>
    </row>
    <row r="4866" spans="6:16" x14ac:dyDescent="0.25">
      <c r="F4866" s="36"/>
      <c r="G4866" s="39" t="str">
        <f t="shared" si="300"/>
        <v/>
      </c>
      <c r="I4866" s="36"/>
      <c r="J4866" s="39" t="str">
        <f t="shared" si="301"/>
        <v/>
      </c>
      <c r="L4866" s="36"/>
      <c r="M4866" s="39" t="str">
        <f t="shared" si="302"/>
        <v/>
      </c>
      <c r="O4866" s="36"/>
      <c r="P4866" s="39" t="str">
        <f t="shared" si="303"/>
        <v/>
      </c>
    </row>
    <row r="4867" spans="6:16" x14ac:dyDescent="0.25">
      <c r="F4867" s="36"/>
      <c r="G4867" s="39" t="str">
        <f t="shared" si="300"/>
        <v/>
      </c>
      <c r="I4867" s="36"/>
      <c r="J4867" s="39" t="str">
        <f t="shared" si="301"/>
        <v/>
      </c>
      <c r="L4867" s="36"/>
      <c r="M4867" s="39" t="str">
        <f t="shared" si="302"/>
        <v/>
      </c>
      <c r="O4867" s="36"/>
      <c r="P4867" s="39" t="str">
        <f t="shared" si="303"/>
        <v/>
      </c>
    </row>
    <row r="4868" spans="6:16" x14ac:dyDescent="0.25">
      <c r="F4868" s="36"/>
      <c r="G4868" s="39" t="str">
        <f t="shared" si="300"/>
        <v/>
      </c>
      <c r="I4868" s="36"/>
      <c r="J4868" s="39" t="str">
        <f t="shared" si="301"/>
        <v/>
      </c>
      <c r="L4868" s="36"/>
      <c r="M4868" s="39" t="str">
        <f t="shared" si="302"/>
        <v/>
      </c>
      <c r="O4868" s="36"/>
      <c r="P4868" s="39" t="str">
        <f t="shared" si="303"/>
        <v/>
      </c>
    </row>
    <row r="4869" spans="6:16" x14ac:dyDescent="0.25">
      <c r="F4869" s="36"/>
      <c r="G4869" s="39" t="str">
        <f t="shared" si="300"/>
        <v/>
      </c>
      <c r="I4869" s="36"/>
      <c r="J4869" s="39" t="str">
        <f t="shared" si="301"/>
        <v/>
      </c>
      <c r="L4869" s="36"/>
      <c r="M4869" s="39" t="str">
        <f t="shared" si="302"/>
        <v/>
      </c>
      <c r="O4869" s="36"/>
      <c r="P4869" s="39" t="str">
        <f t="shared" si="303"/>
        <v/>
      </c>
    </row>
    <row r="4870" spans="6:16" x14ac:dyDescent="0.25">
      <c r="F4870" s="36"/>
      <c r="G4870" s="39" t="str">
        <f t="shared" si="300"/>
        <v/>
      </c>
      <c r="I4870" s="36"/>
      <c r="J4870" s="39" t="str">
        <f t="shared" si="301"/>
        <v/>
      </c>
      <c r="L4870" s="36"/>
      <c r="M4870" s="39" t="str">
        <f t="shared" si="302"/>
        <v/>
      </c>
      <c r="O4870" s="36"/>
      <c r="P4870" s="39" t="str">
        <f t="shared" si="303"/>
        <v/>
      </c>
    </row>
    <row r="4871" spans="6:16" x14ac:dyDescent="0.25">
      <c r="F4871" s="36"/>
      <c r="G4871" s="39" t="str">
        <f t="shared" si="300"/>
        <v/>
      </c>
      <c r="I4871" s="36"/>
      <c r="J4871" s="39" t="str">
        <f t="shared" si="301"/>
        <v/>
      </c>
      <c r="L4871" s="36"/>
      <c r="M4871" s="39" t="str">
        <f t="shared" si="302"/>
        <v/>
      </c>
      <c r="O4871" s="36"/>
      <c r="P4871" s="39" t="str">
        <f t="shared" si="303"/>
        <v/>
      </c>
    </row>
    <row r="4872" spans="6:16" x14ac:dyDescent="0.25">
      <c r="F4872" s="36"/>
      <c r="G4872" s="39" t="str">
        <f t="shared" si="300"/>
        <v/>
      </c>
      <c r="I4872" s="36"/>
      <c r="J4872" s="39" t="str">
        <f t="shared" si="301"/>
        <v/>
      </c>
      <c r="L4872" s="36"/>
      <c r="M4872" s="39" t="str">
        <f t="shared" si="302"/>
        <v/>
      </c>
      <c r="O4872" s="36"/>
      <c r="P4872" s="39" t="str">
        <f t="shared" si="303"/>
        <v/>
      </c>
    </row>
    <row r="4873" spans="6:16" x14ac:dyDescent="0.25">
      <c r="F4873" s="36"/>
      <c r="G4873" s="39" t="str">
        <f t="shared" si="300"/>
        <v/>
      </c>
      <c r="I4873" s="36"/>
      <c r="J4873" s="39" t="str">
        <f t="shared" si="301"/>
        <v/>
      </c>
      <c r="L4873" s="36"/>
      <c r="M4873" s="39" t="str">
        <f t="shared" si="302"/>
        <v/>
      </c>
      <c r="O4873" s="36"/>
      <c r="P4873" s="39" t="str">
        <f t="shared" si="303"/>
        <v/>
      </c>
    </row>
    <row r="4874" spans="6:16" x14ac:dyDescent="0.25">
      <c r="F4874" s="36"/>
      <c r="G4874" s="39" t="str">
        <f t="shared" si="300"/>
        <v/>
      </c>
      <c r="I4874" s="36"/>
      <c r="J4874" s="39" t="str">
        <f t="shared" si="301"/>
        <v/>
      </c>
      <c r="L4874" s="36"/>
      <c r="M4874" s="39" t="str">
        <f t="shared" si="302"/>
        <v/>
      </c>
      <c r="O4874" s="36"/>
      <c r="P4874" s="39" t="str">
        <f t="shared" si="303"/>
        <v/>
      </c>
    </row>
    <row r="4875" spans="6:16" x14ac:dyDescent="0.25">
      <c r="F4875" s="36"/>
      <c r="G4875" s="39" t="str">
        <f t="shared" si="300"/>
        <v/>
      </c>
      <c r="I4875" s="36"/>
      <c r="J4875" s="39" t="str">
        <f t="shared" si="301"/>
        <v/>
      </c>
      <c r="L4875" s="36"/>
      <c r="M4875" s="39" t="str">
        <f t="shared" si="302"/>
        <v/>
      </c>
      <c r="O4875" s="36"/>
      <c r="P4875" s="39" t="str">
        <f t="shared" si="303"/>
        <v/>
      </c>
    </row>
    <row r="4876" spans="6:16" x14ac:dyDescent="0.25">
      <c r="F4876" s="36"/>
      <c r="G4876" s="39" t="str">
        <f t="shared" si="300"/>
        <v/>
      </c>
      <c r="I4876" s="36"/>
      <c r="J4876" s="39" t="str">
        <f t="shared" si="301"/>
        <v/>
      </c>
      <c r="L4876" s="36"/>
      <c r="M4876" s="39" t="str">
        <f t="shared" si="302"/>
        <v/>
      </c>
      <c r="O4876" s="36"/>
      <c r="P4876" s="39" t="str">
        <f t="shared" si="303"/>
        <v/>
      </c>
    </row>
    <row r="4877" spans="6:16" x14ac:dyDescent="0.25">
      <c r="F4877" s="36"/>
      <c r="G4877" s="39" t="str">
        <f t="shared" si="300"/>
        <v/>
      </c>
      <c r="I4877" s="36"/>
      <c r="J4877" s="39" t="str">
        <f t="shared" si="301"/>
        <v/>
      </c>
      <c r="L4877" s="36"/>
      <c r="M4877" s="39" t="str">
        <f t="shared" si="302"/>
        <v/>
      </c>
      <c r="O4877" s="36"/>
      <c r="P4877" s="39" t="str">
        <f t="shared" si="303"/>
        <v/>
      </c>
    </row>
    <row r="4878" spans="6:16" x14ac:dyDescent="0.25">
      <c r="F4878" s="36"/>
      <c r="G4878" s="39" t="str">
        <f t="shared" si="300"/>
        <v/>
      </c>
      <c r="I4878" s="36"/>
      <c r="J4878" s="39" t="str">
        <f t="shared" si="301"/>
        <v/>
      </c>
      <c r="L4878" s="36"/>
      <c r="M4878" s="39" t="str">
        <f t="shared" si="302"/>
        <v/>
      </c>
      <c r="O4878" s="36"/>
      <c r="P4878" s="39" t="str">
        <f t="shared" si="303"/>
        <v/>
      </c>
    </row>
    <row r="4879" spans="6:16" x14ac:dyDescent="0.25">
      <c r="F4879" s="36"/>
      <c r="G4879" s="39" t="str">
        <f t="shared" ref="G4879:G4942" si="304">IF(F4879="","",F4879*0.04)</f>
        <v/>
      </c>
      <c r="I4879" s="36"/>
      <c r="J4879" s="39" t="str">
        <f t="shared" ref="J4879:J4942" si="305">IF(I4879="","",I4879*0.04)</f>
        <v/>
      </c>
      <c r="L4879" s="36"/>
      <c r="M4879" s="39" t="str">
        <f t="shared" ref="M4879:M4942" si="306">IF(L4879="","",L4879*0.04)</f>
        <v/>
      </c>
      <c r="O4879" s="36"/>
      <c r="P4879" s="39" t="str">
        <f t="shared" ref="P4879:P4942" si="307">IF(O4879="","",O4879*0.04)</f>
        <v/>
      </c>
    </row>
    <row r="4880" spans="6:16" x14ac:dyDescent="0.25">
      <c r="F4880" s="36"/>
      <c r="G4880" s="39" t="str">
        <f t="shared" si="304"/>
        <v/>
      </c>
      <c r="I4880" s="36"/>
      <c r="J4880" s="39" t="str">
        <f t="shared" si="305"/>
        <v/>
      </c>
      <c r="L4880" s="36"/>
      <c r="M4880" s="39" t="str">
        <f t="shared" si="306"/>
        <v/>
      </c>
      <c r="O4880" s="36"/>
      <c r="P4880" s="39" t="str">
        <f t="shared" si="307"/>
        <v/>
      </c>
    </row>
    <row r="4881" spans="6:16" x14ac:dyDescent="0.25">
      <c r="F4881" s="36"/>
      <c r="G4881" s="39" t="str">
        <f t="shared" si="304"/>
        <v/>
      </c>
      <c r="I4881" s="36"/>
      <c r="J4881" s="39" t="str">
        <f t="shared" si="305"/>
        <v/>
      </c>
      <c r="L4881" s="36"/>
      <c r="M4881" s="39" t="str">
        <f t="shared" si="306"/>
        <v/>
      </c>
      <c r="O4881" s="36"/>
      <c r="P4881" s="39" t="str">
        <f t="shared" si="307"/>
        <v/>
      </c>
    </row>
    <row r="4882" spans="6:16" x14ac:dyDescent="0.25">
      <c r="F4882" s="36"/>
      <c r="G4882" s="39" t="str">
        <f t="shared" si="304"/>
        <v/>
      </c>
      <c r="I4882" s="36"/>
      <c r="J4882" s="39" t="str">
        <f t="shared" si="305"/>
        <v/>
      </c>
      <c r="L4882" s="36"/>
      <c r="M4882" s="39" t="str">
        <f t="shared" si="306"/>
        <v/>
      </c>
      <c r="O4882" s="36"/>
      <c r="P4882" s="39" t="str">
        <f t="shared" si="307"/>
        <v/>
      </c>
    </row>
    <row r="4883" spans="6:16" x14ac:dyDescent="0.25">
      <c r="F4883" s="36"/>
      <c r="G4883" s="39" t="str">
        <f t="shared" si="304"/>
        <v/>
      </c>
      <c r="I4883" s="36"/>
      <c r="J4883" s="39" t="str">
        <f t="shared" si="305"/>
        <v/>
      </c>
      <c r="L4883" s="36"/>
      <c r="M4883" s="39" t="str">
        <f t="shared" si="306"/>
        <v/>
      </c>
      <c r="O4883" s="36"/>
      <c r="P4883" s="39" t="str">
        <f t="shared" si="307"/>
        <v/>
      </c>
    </row>
    <row r="4884" spans="6:16" x14ac:dyDescent="0.25">
      <c r="F4884" s="36"/>
      <c r="G4884" s="39" t="str">
        <f t="shared" si="304"/>
        <v/>
      </c>
      <c r="I4884" s="36"/>
      <c r="J4884" s="39" t="str">
        <f t="shared" si="305"/>
        <v/>
      </c>
      <c r="L4884" s="36"/>
      <c r="M4884" s="39" t="str">
        <f t="shared" si="306"/>
        <v/>
      </c>
      <c r="O4884" s="36"/>
      <c r="P4884" s="39" t="str">
        <f t="shared" si="307"/>
        <v/>
      </c>
    </row>
    <row r="4885" spans="6:16" x14ac:dyDescent="0.25">
      <c r="F4885" s="36"/>
      <c r="G4885" s="39" t="str">
        <f t="shared" si="304"/>
        <v/>
      </c>
      <c r="I4885" s="36"/>
      <c r="J4885" s="39" t="str">
        <f t="shared" si="305"/>
        <v/>
      </c>
      <c r="L4885" s="36"/>
      <c r="M4885" s="39" t="str">
        <f t="shared" si="306"/>
        <v/>
      </c>
      <c r="O4885" s="36"/>
      <c r="P4885" s="39" t="str">
        <f t="shared" si="307"/>
        <v/>
      </c>
    </row>
    <row r="4886" spans="6:16" x14ac:dyDescent="0.25">
      <c r="F4886" s="36"/>
      <c r="G4886" s="39" t="str">
        <f t="shared" si="304"/>
        <v/>
      </c>
      <c r="I4886" s="36"/>
      <c r="J4886" s="39" t="str">
        <f t="shared" si="305"/>
        <v/>
      </c>
      <c r="L4886" s="36"/>
      <c r="M4886" s="39" t="str">
        <f t="shared" si="306"/>
        <v/>
      </c>
      <c r="O4886" s="36"/>
      <c r="P4886" s="39" t="str">
        <f t="shared" si="307"/>
        <v/>
      </c>
    </row>
    <row r="4887" spans="6:16" x14ac:dyDescent="0.25">
      <c r="F4887" s="36"/>
      <c r="G4887" s="39" t="str">
        <f t="shared" si="304"/>
        <v/>
      </c>
      <c r="I4887" s="36"/>
      <c r="J4887" s="39" t="str">
        <f t="shared" si="305"/>
        <v/>
      </c>
      <c r="L4887" s="36"/>
      <c r="M4887" s="39" t="str">
        <f t="shared" si="306"/>
        <v/>
      </c>
      <c r="O4887" s="36"/>
      <c r="P4887" s="39" t="str">
        <f t="shared" si="307"/>
        <v/>
      </c>
    </row>
    <row r="4888" spans="6:16" x14ac:dyDescent="0.25">
      <c r="F4888" s="36"/>
      <c r="G4888" s="39" t="str">
        <f t="shared" si="304"/>
        <v/>
      </c>
      <c r="I4888" s="36"/>
      <c r="J4888" s="39" t="str">
        <f t="shared" si="305"/>
        <v/>
      </c>
      <c r="L4888" s="36"/>
      <c r="M4888" s="39" t="str">
        <f t="shared" si="306"/>
        <v/>
      </c>
      <c r="O4888" s="36"/>
      <c r="P4888" s="39" t="str">
        <f t="shared" si="307"/>
        <v/>
      </c>
    </row>
    <row r="4889" spans="6:16" x14ac:dyDescent="0.25">
      <c r="F4889" s="36"/>
      <c r="G4889" s="39" t="str">
        <f t="shared" si="304"/>
        <v/>
      </c>
      <c r="I4889" s="36"/>
      <c r="J4889" s="39" t="str">
        <f t="shared" si="305"/>
        <v/>
      </c>
      <c r="L4889" s="36"/>
      <c r="M4889" s="39" t="str">
        <f t="shared" si="306"/>
        <v/>
      </c>
      <c r="O4889" s="36"/>
      <c r="P4889" s="39" t="str">
        <f t="shared" si="307"/>
        <v/>
      </c>
    </row>
    <row r="4890" spans="6:16" x14ac:dyDescent="0.25">
      <c r="F4890" s="36"/>
      <c r="G4890" s="39" t="str">
        <f t="shared" si="304"/>
        <v/>
      </c>
      <c r="I4890" s="36"/>
      <c r="J4890" s="39" t="str">
        <f t="shared" si="305"/>
        <v/>
      </c>
      <c r="L4890" s="36"/>
      <c r="M4890" s="39" t="str">
        <f t="shared" si="306"/>
        <v/>
      </c>
      <c r="O4890" s="36"/>
      <c r="P4890" s="39" t="str">
        <f t="shared" si="307"/>
        <v/>
      </c>
    </row>
    <row r="4891" spans="6:16" x14ac:dyDescent="0.25">
      <c r="F4891" s="36"/>
      <c r="G4891" s="39" t="str">
        <f t="shared" si="304"/>
        <v/>
      </c>
      <c r="I4891" s="36"/>
      <c r="J4891" s="39" t="str">
        <f t="shared" si="305"/>
        <v/>
      </c>
      <c r="L4891" s="36"/>
      <c r="M4891" s="39" t="str">
        <f t="shared" si="306"/>
        <v/>
      </c>
      <c r="O4891" s="36"/>
      <c r="P4891" s="39" t="str">
        <f t="shared" si="307"/>
        <v/>
      </c>
    </row>
    <row r="4892" spans="6:16" x14ac:dyDescent="0.25">
      <c r="F4892" s="36"/>
      <c r="G4892" s="39" t="str">
        <f t="shared" si="304"/>
        <v/>
      </c>
      <c r="I4892" s="36"/>
      <c r="J4892" s="39" t="str">
        <f t="shared" si="305"/>
        <v/>
      </c>
      <c r="L4892" s="36"/>
      <c r="M4892" s="39" t="str">
        <f t="shared" si="306"/>
        <v/>
      </c>
      <c r="O4892" s="36"/>
      <c r="P4892" s="39" t="str">
        <f t="shared" si="307"/>
        <v/>
      </c>
    </row>
    <row r="4893" spans="6:16" x14ac:dyDescent="0.25">
      <c r="F4893" s="36"/>
      <c r="G4893" s="39" t="str">
        <f t="shared" si="304"/>
        <v/>
      </c>
      <c r="I4893" s="36"/>
      <c r="J4893" s="39" t="str">
        <f t="shared" si="305"/>
        <v/>
      </c>
      <c r="L4893" s="36"/>
      <c r="M4893" s="39" t="str">
        <f t="shared" si="306"/>
        <v/>
      </c>
      <c r="O4893" s="36"/>
      <c r="P4893" s="39" t="str">
        <f t="shared" si="307"/>
        <v/>
      </c>
    </row>
    <row r="4894" spans="6:16" x14ac:dyDescent="0.25">
      <c r="F4894" s="36"/>
      <c r="G4894" s="39" t="str">
        <f t="shared" si="304"/>
        <v/>
      </c>
      <c r="I4894" s="36"/>
      <c r="J4894" s="39" t="str">
        <f t="shared" si="305"/>
        <v/>
      </c>
      <c r="L4894" s="36"/>
      <c r="M4894" s="39" t="str">
        <f t="shared" si="306"/>
        <v/>
      </c>
      <c r="O4894" s="36"/>
      <c r="P4894" s="39" t="str">
        <f t="shared" si="307"/>
        <v/>
      </c>
    </row>
    <row r="4895" spans="6:16" x14ac:dyDescent="0.25">
      <c r="F4895" s="36"/>
      <c r="G4895" s="39" t="str">
        <f t="shared" si="304"/>
        <v/>
      </c>
      <c r="I4895" s="36"/>
      <c r="J4895" s="39" t="str">
        <f t="shared" si="305"/>
        <v/>
      </c>
      <c r="L4895" s="36"/>
      <c r="M4895" s="39" t="str">
        <f t="shared" si="306"/>
        <v/>
      </c>
      <c r="O4895" s="36"/>
      <c r="P4895" s="39" t="str">
        <f t="shared" si="307"/>
        <v/>
      </c>
    </row>
    <row r="4896" spans="6:16" x14ac:dyDescent="0.25">
      <c r="F4896" s="36"/>
      <c r="G4896" s="39" t="str">
        <f t="shared" si="304"/>
        <v/>
      </c>
      <c r="I4896" s="36"/>
      <c r="J4896" s="39" t="str">
        <f t="shared" si="305"/>
        <v/>
      </c>
      <c r="L4896" s="36"/>
      <c r="M4896" s="39" t="str">
        <f t="shared" si="306"/>
        <v/>
      </c>
      <c r="O4896" s="36"/>
      <c r="P4896" s="39" t="str">
        <f t="shared" si="307"/>
        <v/>
      </c>
    </row>
    <row r="4897" spans="6:16" x14ac:dyDescent="0.25">
      <c r="F4897" s="36"/>
      <c r="G4897" s="39" t="str">
        <f t="shared" si="304"/>
        <v/>
      </c>
      <c r="I4897" s="36"/>
      <c r="J4897" s="39" t="str">
        <f t="shared" si="305"/>
        <v/>
      </c>
      <c r="L4897" s="36"/>
      <c r="M4897" s="39" t="str">
        <f t="shared" si="306"/>
        <v/>
      </c>
      <c r="O4897" s="36"/>
      <c r="P4897" s="39" t="str">
        <f t="shared" si="307"/>
        <v/>
      </c>
    </row>
    <row r="4898" spans="6:16" x14ac:dyDescent="0.25">
      <c r="F4898" s="36"/>
      <c r="G4898" s="39" t="str">
        <f t="shared" si="304"/>
        <v/>
      </c>
      <c r="I4898" s="36"/>
      <c r="J4898" s="39" t="str">
        <f t="shared" si="305"/>
        <v/>
      </c>
      <c r="L4898" s="36"/>
      <c r="M4898" s="39" t="str">
        <f t="shared" si="306"/>
        <v/>
      </c>
      <c r="O4898" s="36"/>
      <c r="P4898" s="39" t="str">
        <f t="shared" si="307"/>
        <v/>
      </c>
    </row>
    <row r="4899" spans="6:16" x14ac:dyDescent="0.25">
      <c r="F4899" s="36"/>
      <c r="G4899" s="39" t="str">
        <f t="shared" si="304"/>
        <v/>
      </c>
      <c r="I4899" s="36"/>
      <c r="J4899" s="39" t="str">
        <f t="shared" si="305"/>
        <v/>
      </c>
      <c r="L4899" s="36"/>
      <c r="M4899" s="39" t="str">
        <f t="shared" si="306"/>
        <v/>
      </c>
      <c r="O4899" s="36"/>
      <c r="P4899" s="39" t="str">
        <f t="shared" si="307"/>
        <v/>
      </c>
    </row>
    <row r="4900" spans="6:16" x14ac:dyDescent="0.25">
      <c r="F4900" s="36"/>
      <c r="G4900" s="39" t="str">
        <f t="shared" si="304"/>
        <v/>
      </c>
      <c r="I4900" s="36"/>
      <c r="J4900" s="39" t="str">
        <f t="shared" si="305"/>
        <v/>
      </c>
      <c r="L4900" s="36"/>
      <c r="M4900" s="39" t="str">
        <f t="shared" si="306"/>
        <v/>
      </c>
      <c r="O4900" s="36"/>
      <c r="P4900" s="39" t="str">
        <f t="shared" si="307"/>
        <v/>
      </c>
    </row>
    <row r="4901" spans="6:16" x14ac:dyDescent="0.25">
      <c r="F4901" s="36"/>
      <c r="G4901" s="39" t="str">
        <f t="shared" si="304"/>
        <v/>
      </c>
      <c r="I4901" s="36"/>
      <c r="J4901" s="39" t="str">
        <f t="shared" si="305"/>
        <v/>
      </c>
      <c r="L4901" s="36"/>
      <c r="M4901" s="39" t="str">
        <f t="shared" si="306"/>
        <v/>
      </c>
      <c r="O4901" s="36"/>
      <c r="P4901" s="39" t="str">
        <f t="shared" si="307"/>
        <v/>
      </c>
    </row>
    <row r="4902" spans="6:16" x14ac:dyDescent="0.25">
      <c r="F4902" s="36"/>
      <c r="G4902" s="39" t="str">
        <f t="shared" si="304"/>
        <v/>
      </c>
      <c r="I4902" s="36"/>
      <c r="J4902" s="39" t="str">
        <f t="shared" si="305"/>
        <v/>
      </c>
      <c r="L4902" s="36"/>
      <c r="M4902" s="39" t="str">
        <f t="shared" si="306"/>
        <v/>
      </c>
      <c r="O4902" s="36"/>
      <c r="P4902" s="39" t="str">
        <f t="shared" si="307"/>
        <v/>
      </c>
    </row>
    <row r="4903" spans="6:16" x14ac:dyDescent="0.25">
      <c r="F4903" s="36"/>
      <c r="G4903" s="39" t="str">
        <f t="shared" si="304"/>
        <v/>
      </c>
      <c r="I4903" s="36"/>
      <c r="J4903" s="39" t="str">
        <f t="shared" si="305"/>
        <v/>
      </c>
      <c r="L4903" s="36"/>
      <c r="M4903" s="39" t="str">
        <f t="shared" si="306"/>
        <v/>
      </c>
      <c r="O4903" s="36"/>
      <c r="P4903" s="39" t="str">
        <f t="shared" si="307"/>
        <v/>
      </c>
    </row>
    <row r="4904" spans="6:16" x14ac:dyDescent="0.25">
      <c r="F4904" s="36"/>
      <c r="G4904" s="39" t="str">
        <f t="shared" si="304"/>
        <v/>
      </c>
      <c r="I4904" s="36"/>
      <c r="J4904" s="39" t="str">
        <f t="shared" si="305"/>
        <v/>
      </c>
      <c r="L4904" s="36"/>
      <c r="M4904" s="39" t="str">
        <f t="shared" si="306"/>
        <v/>
      </c>
      <c r="O4904" s="36"/>
      <c r="P4904" s="39" t="str">
        <f t="shared" si="307"/>
        <v/>
      </c>
    </row>
    <row r="4905" spans="6:16" x14ac:dyDescent="0.25">
      <c r="F4905" s="36"/>
      <c r="G4905" s="39" t="str">
        <f t="shared" si="304"/>
        <v/>
      </c>
      <c r="I4905" s="36"/>
      <c r="J4905" s="39" t="str">
        <f t="shared" si="305"/>
        <v/>
      </c>
      <c r="L4905" s="36"/>
      <c r="M4905" s="39" t="str">
        <f t="shared" si="306"/>
        <v/>
      </c>
      <c r="O4905" s="36"/>
      <c r="P4905" s="39" t="str">
        <f t="shared" si="307"/>
        <v/>
      </c>
    </row>
    <row r="4906" spans="6:16" x14ac:dyDescent="0.25">
      <c r="F4906" s="36"/>
      <c r="G4906" s="39" t="str">
        <f t="shared" si="304"/>
        <v/>
      </c>
      <c r="I4906" s="36"/>
      <c r="J4906" s="39" t="str">
        <f t="shared" si="305"/>
        <v/>
      </c>
      <c r="L4906" s="36"/>
      <c r="M4906" s="39" t="str">
        <f t="shared" si="306"/>
        <v/>
      </c>
      <c r="O4906" s="36"/>
      <c r="P4906" s="39" t="str">
        <f t="shared" si="307"/>
        <v/>
      </c>
    </row>
    <row r="4907" spans="6:16" x14ac:dyDescent="0.25">
      <c r="F4907" s="36"/>
      <c r="G4907" s="39" t="str">
        <f t="shared" si="304"/>
        <v/>
      </c>
      <c r="I4907" s="36"/>
      <c r="J4907" s="39" t="str">
        <f t="shared" si="305"/>
        <v/>
      </c>
      <c r="L4907" s="36"/>
      <c r="M4907" s="39" t="str">
        <f t="shared" si="306"/>
        <v/>
      </c>
      <c r="O4907" s="36"/>
      <c r="P4907" s="39" t="str">
        <f t="shared" si="307"/>
        <v/>
      </c>
    </row>
    <row r="4908" spans="6:16" x14ac:dyDescent="0.25">
      <c r="F4908" s="36"/>
      <c r="G4908" s="39" t="str">
        <f t="shared" si="304"/>
        <v/>
      </c>
      <c r="I4908" s="36"/>
      <c r="J4908" s="39" t="str">
        <f t="shared" si="305"/>
        <v/>
      </c>
      <c r="L4908" s="36"/>
      <c r="M4908" s="39" t="str">
        <f t="shared" si="306"/>
        <v/>
      </c>
      <c r="O4908" s="36"/>
      <c r="P4908" s="39" t="str">
        <f t="shared" si="307"/>
        <v/>
      </c>
    </row>
    <row r="4909" spans="6:16" x14ac:dyDescent="0.25">
      <c r="F4909" s="36"/>
      <c r="G4909" s="39" t="str">
        <f t="shared" si="304"/>
        <v/>
      </c>
      <c r="I4909" s="36"/>
      <c r="J4909" s="39" t="str">
        <f t="shared" si="305"/>
        <v/>
      </c>
      <c r="L4909" s="36"/>
      <c r="M4909" s="39" t="str">
        <f t="shared" si="306"/>
        <v/>
      </c>
      <c r="O4909" s="36"/>
      <c r="P4909" s="39" t="str">
        <f t="shared" si="307"/>
        <v/>
      </c>
    </row>
    <row r="4910" spans="6:16" x14ac:dyDescent="0.25">
      <c r="F4910" s="36"/>
      <c r="G4910" s="39" t="str">
        <f t="shared" si="304"/>
        <v/>
      </c>
      <c r="I4910" s="36"/>
      <c r="J4910" s="39" t="str">
        <f t="shared" si="305"/>
        <v/>
      </c>
      <c r="L4910" s="36"/>
      <c r="M4910" s="39" t="str">
        <f t="shared" si="306"/>
        <v/>
      </c>
      <c r="O4910" s="36"/>
      <c r="P4910" s="39" t="str">
        <f t="shared" si="307"/>
        <v/>
      </c>
    </row>
    <row r="4911" spans="6:16" x14ac:dyDescent="0.25">
      <c r="F4911" s="36"/>
      <c r="G4911" s="39" t="str">
        <f t="shared" si="304"/>
        <v/>
      </c>
      <c r="I4911" s="36"/>
      <c r="J4911" s="39" t="str">
        <f t="shared" si="305"/>
        <v/>
      </c>
      <c r="L4911" s="36"/>
      <c r="M4911" s="39" t="str">
        <f t="shared" si="306"/>
        <v/>
      </c>
      <c r="O4911" s="36"/>
      <c r="P4911" s="39" t="str">
        <f t="shared" si="307"/>
        <v/>
      </c>
    </row>
    <row r="4912" spans="6:16" x14ac:dyDescent="0.25">
      <c r="F4912" s="36"/>
      <c r="G4912" s="39" t="str">
        <f t="shared" si="304"/>
        <v/>
      </c>
      <c r="I4912" s="36"/>
      <c r="J4912" s="39" t="str">
        <f t="shared" si="305"/>
        <v/>
      </c>
      <c r="L4912" s="36"/>
      <c r="M4912" s="39" t="str">
        <f t="shared" si="306"/>
        <v/>
      </c>
      <c r="O4912" s="36"/>
      <c r="P4912" s="39" t="str">
        <f t="shared" si="307"/>
        <v/>
      </c>
    </row>
    <row r="4913" spans="6:16" x14ac:dyDescent="0.25">
      <c r="F4913" s="36"/>
      <c r="G4913" s="39" t="str">
        <f t="shared" si="304"/>
        <v/>
      </c>
      <c r="I4913" s="36"/>
      <c r="J4913" s="39" t="str">
        <f t="shared" si="305"/>
        <v/>
      </c>
      <c r="L4913" s="36"/>
      <c r="M4913" s="39" t="str">
        <f t="shared" si="306"/>
        <v/>
      </c>
      <c r="O4913" s="36"/>
      <c r="P4913" s="39" t="str">
        <f t="shared" si="307"/>
        <v/>
      </c>
    </row>
    <row r="4914" spans="6:16" x14ac:dyDescent="0.25">
      <c r="F4914" s="36"/>
      <c r="G4914" s="39" t="str">
        <f t="shared" si="304"/>
        <v/>
      </c>
      <c r="I4914" s="36"/>
      <c r="J4914" s="39" t="str">
        <f t="shared" si="305"/>
        <v/>
      </c>
      <c r="L4914" s="36"/>
      <c r="M4914" s="39" t="str">
        <f t="shared" si="306"/>
        <v/>
      </c>
      <c r="O4914" s="36"/>
      <c r="P4914" s="39" t="str">
        <f t="shared" si="307"/>
        <v/>
      </c>
    </row>
    <row r="4915" spans="6:16" x14ac:dyDescent="0.25">
      <c r="F4915" s="36"/>
      <c r="G4915" s="39" t="str">
        <f t="shared" si="304"/>
        <v/>
      </c>
      <c r="I4915" s="36"/>
      <c r="J4915" s="39" t="str">
        <f t="shared" si="305"/>
        <v/>
      </c>
      <c r="L4915" s="36"/>
      <c r="M4915" s="39" t="str">
        <f t="shared" si="306"/>
        <v/>
      </c>
      <c r="O4915" s="36"/>
      <c r="P4915" s="39" t="str">
        <f t="shared" si="307"/>
        <v/>
      </c>
    </row>
    <row r="4916" spans="6:16" x14ac:dyDescent="0.25">
      <c r="F4916" s="36"/>
      <c r="G4916" s="39" t="str">
        <f t="shared" si="304"/>
        <v/>
      </c>
      <c r="I4916" s="36"/>
      <c r="J4916" s="39" t="str">
        <f t="shared" si="305"/>
        <v/>
      </c>
      <c r="L4916" s="36"/>
      <c r="M4916" s="39" t="str">
        <f t="shared" si="306"/>
        <v/>
      </c>
      <c r="O4916" s="36"/>
      <c r="P4916" s="39" t="str">
        <f t="shared" si="307"/>
        <v/>
      </c>
    </row>
    <row r="4917" spans="6:16" x14ac:dyDescent="0.25">
      <c r="F4917" s="36"/>
      <c r="G4917" s="39" t="str">
        <f t="shared" si="304"/>
        <v/>
      </c>
      <c r="I4917" s="36"/>
      <c r="J4917" s="39" t="str">
        <f t="shared" si="305"/>
        <v/>
      </c>
      <c r="L4917" s="36"/>
      <c r="M4917" s="39" t="str">
        <f t="shared" si="306"/>
        <v/>
      </c>
      <c r="O4917" s="36"/>
      <c r="P4917" s="39" t="str">
        <f t="shared" si="307"/>
        <v/>
      </c>
    </row>
    <row r="4918" spans="6:16" x14ac:dyDescent="0.25">
      <c r="F4918" s="36"/>
      <c r="G4918" s="39" t="str">
        <f t="shared" si="304"/>
        <v/>
      </c>
      <c r="I4918" s="36"/>
      <c r="J4918" s="39" t="str">
        <f t="shared" si="305"/>
        <v/>
      </c>
      <c r="L4918" s="36"/>
      <c r="M4918" s="39" t="str">
        <f t="shared" si="306"/>
        <v/>
      </c>
      <c r="O4918" s="36"/>
      <c r="P4918" s="39" t="str">
        <f t="shared" si="307"/>
        <v/>
      </c>
    </row>
    <row r="4919" spans="6:16" x14ac:dyDescent="0.25">
      <c r="F4919" s="36"/>
      <c r="G4919" s="39" t="str">
        <f t="shared" si="304"/>
        <v/>
      </c>
      <c r="I4919" s="36"/>
      <c r="J4919" s="39" t="str">
        <f t="shared" si="305"/>
        <v/>
      </c>
      <c r="L4919" s="36"/>
      <c r="M4919" s="39" t="str">
        <f t="shared" si="306"/>
        <v/>
      </c>
      <c r="O4919" s="36"/>
      <c r="P4919" s="39" t="str">
        <f t="shared" si="307"/>
        <v/>
      </c>
    </row>
    <row r="4920" spans="6:16" x14ac:dyDescent="0.25">
      <c r="F4920" s="36"/>
      <c r="G4920" s="39" t="str">
        <f t="shared" si="304"/>
        <v/>
      </c>
      <c r="I4920" s="36"/>
      <c r="J4920" s="39" t="str">
        <f t="shared" si="305"/>
        <v/>
      </c>
      <c r="L4920" s="36"/>
      <c r="M4920" s="39" t="str">
        <f t="shared" si="306"/>
        <v/>
      </c>
      <c r="O4920" s="36"/>
      <c r="P4920" s="39" t="str">
        <f t="shared" si="307"/>
        <v/>
      </c>
    </row>
    <row r="4921" spans="6:16" x14ac:dyDescent="0.25">
      <c r="F4921" s="36"/>
      <c r="G4921" s="39" t="str">
        <f t="shared" si="304"/>
        <v/>
      </c>
      <c r="I4921" s="36"/>
      <c r="J4921" s="39" t="str">
        <f t="shared" si="305"/>
        <v/>
      </c>
      <c r="L4921" s="36"/>
      <c r="M4921" s="39" t="str">
        <f t="shared" si="306"/>
        <v/>
      </c>
      <c r="O4921" s="36"/>
      <c r="P4921" s="39" t="str">
        <f t="shared" si="307"/>
        <v/>
      </c>
    </row>
    <row r="4922" spans="6:16" x14ac:dyDescent="0.25">
      <c r="F4922" s="36"/>
      <c r="G4922" s="39" t="str">
        <f t="shared" si="304"/>
        <v/>
      </c>
      <c r="I4922" s="36"/>
      <c r="J4922" s="39" t="str">
        <f t="shared" si="305"/>
        <v/>
      </c>
      <c r="L4922" s="36"/>
      <c r="M4922" s="39" t="str">
        <f t="shared" si="306"/>
        <v/>
      </c>
      <c r="O4922" s="36"/>
      <c r="P4922" s="39" t="str">
        <f t="shared" si="307"/>
        <v/>
      </c>
    </row>
    <row r="4923" spans="6:16" x14ac:dyDescent="0.25">
      <c r="F4923" s="36"/>
      <c r="G4923" s="39" t="str">
        <f t="shared" si="304"/>
        <v/>
      </c>
      <c r="I4923" s="36"/>
      <c r="J4923" s="39" t="str">
        <f t="shared" si="305"/>
        <v/>
      </c>
      <c r="L4923" s="36"/>
      <c r="M4923" s="39" t="str">
        <f t="shared" si="306"/>
        <v/>
      </c>
      <c r="O4923" s="36"/>
      <c r="P4923" s="39" t="str">
        <f t="shared" si="307"/>
        <v/>
      </c>
    </row>
    <row r="4924" spans="6:16" x14ac:dyDescent="0.25">
      <c r="F4924" s="36"/>
      <c r="G4924" s="39" t="str">
        <f t="shared" si="304"/>
        <v/>
      </c>
      <c r="I4924" s="36"/>
      <c r="J4924" s="39" t="str">
        <f t="shared" si="305"/>
        <v/>
      </c>
      <c r="L4924" s="36"/>
      <c r="M4924" s="39" t="str">
        <f t="shared" si="306"/>
        <v/>
      </c>
      <c r="O4924" s="36"/>
      <c r="P4924" s="39" t="str">
        <f t="shared" si="307"/>
        <v/>
      </c>
    </row>
    <row r="4925" spans="6:16" x14ac:dyDescent="0.25">
      <c r="F4925" s="36"/>
      <c r="G4925" s="39" t="str">
        <f t="shared" si="304"/>
        <v/>
      </c>
      <c r="I4925" s="36"/>
      <c r="J4925" s="39" t="str">
        <f t="shared" si="305"/>
        <v/>
      </c>
      <c r="L4925" s="36"/>
      <c r="M4925" s="39" t="str">
        <f t="shared" si="306"/>
        <v/>
      </c>
      <c r="O4925" s="36"/>
      <c r="P4925" s="39" t="str">
        <f t="shared" si="307"/>
        <v/>
      </c>
    </row>
    <row r="4926" spans="6:16" x14ac:dyDescent="0.25">
      <c r="F4926" s="36"/>
      <c r="G4926" s="39" t="str">
        <f t="shared" si="304"/>
        <v/>
      </c>
      <c r="I4926" s="36"/>
      <c r="J4926" s="39" t="str">
        <f t="shared" si="305"/>
        <v/>
      </c>
      <c r="L4926" s="36"/>
      <c r="M4926" s="39" t="str">
        <f t="shared" si="306"/>
        <v/>
      </c>
      <c r="O4926" s="36"/>
      <c r="P4926" s="39" t="str">
        <f t="shared" si="307"/>
        <v/>
      </c>
    </row>
    <row r="4927" spans="6:16" x14ac:dyDescent="0.25">
      <c r="F4927" s="36"/>
      <c r="G4927" s="39" t="str">
        <f t="shared" si="304"/>
        <v/>
      </c>
      <c r="I4927" s="36"/>
      <c r="J4927" s="39" t="str">
        <f t="shared" si="305"/>
        <v/>
      </c>
      <c r="L4927" s="36"/>
      <c r="M4927" s="39" t="str">
        <f t="shared" si="306"/>
        <v/>
      </c>
      <c r="O4927" s="36"/>
      <c r="P4927" s="39" t="str">
        <f t="shared" si="307"/>
        <v/>
      </c>
    </row>
    <row r="4928" spans="6:16" x14ac:dyDescent="0.25">
      <c r="F4928" s="36"/>
      <c r="G4928" s="39" t="str">
        <f t="shared" si="304"/>
        <v/>
      </c>
      <c r="I4928" s="36"/>
      <c r="J4928" s="39" t="str">
        <f t="shared" si="305"/>
        <v/>
      </c>
      <c r="L4928" s="36"/>
      <c r="M4928" s="39" t="str">
        <f t="shared" si="306"/>
        <v/>
      </c>
      <c r="O4928" s="36"/>
      <c r="P4928" s="39" t="str">
        <f t="shared" si="307"/>
        <v/>
      </c>
    </row>
    <row r="4929" spans="6:16" x14ac:dyDescent="0.25">
      <c r="F4929" s="36"/>
      <c r="G4929" s="39" t="str">
        <f t="shared" si="304"/>
        <v/>
      </c>
      <c r="I4929" s="36"/>
      <c r="J4929" s="39" t="str">
        <f t="shared" si="305"/>
        <v/>
      </c>
      <c r="L4929" s="36"/>
      <c r="M4929" s="39" t="str">
        <f t="shared" si="306"/>
        <v/>
      </c>
      <c r="O4929" s="36"/>
      <c r="P4929" s="39" t="str">
        <f t="shared" si="307"/>
        <v/>
      </c>
    </row>
    <row r="4930" spans="6:16" x14ac:dyDescent="0.25">
      <c r="F4930" s="36"/>
      <c r="G4930" s="39" t="str">
        <f t="shared" si="304"/>
        <v/>
      </c>
      <c r="I4930" s="36"/>
      <c r="J4930" s="39" t="str">
        <f t="shared" si="305"/>
        <v/>
      </c>
      <c r="L4930" s="36"/>
      <c r="M4930" s="39" t="str">
        <f t="shared" si="306"/>
        <v/>
      </c>
      <c r="O4930" s="36"/>
      <c r="P4930" s="39" t="str">
        <f t="shared" si="307"/>
        <v/>
      </c>
    </row>
    <row r="4931" spans="6:16" x14ac:dyDescent="0.25">
      <c r="F4931" s="36"/>
      <c r="G4931" s="39" t="str">
        <f t="shared" si="304"/>
        <v/>
      </c>
      <c r="I4931" s="36"/>
      <c r="J4931" s="39" t="str">
        <f t="shared" si="305"/>
        <v/>
      </c>
      <c r="L4931" s="36"/>
      <c r="M4931" s="39" t="str">
        <f t="shared" si="306"/>
        <v/>
      </c>
      <c r="O4931" s="36"/>
      <c r="P4931" s="39" t="str">
        <f t="shared" si="307"/>
        <v/>
      </c>
    </row>
    <row r="4932" spans="6:16" x14ac:dyDescent="0.25">
      <c r="F4932" s="36"/>
      <c r="G4932" s="39" t="str">
        <f t="shared" si="304"/>
        <v/>
      </c>
      <c r="I4932" s="36"/>
      <c r="J4932" s="39" t="str">
        <f t="shared" si="305"/>
        <v/>
      </c>
      <c r="L4932" s="36"/>
      <c r="M4932" s="39" t="str">
        <f t="shared" si="306"/>
        <v/>
      </c>
      <c r="O4932" s="36"/>
      <c r="P4932" s="39" t="str">
        <f t="shared" si="307"/>
        <v/>
      </c>
    </row>
    <row r="4933" spans="6:16" x14ac:dyDescent="0.25">
      <c r="F4933" s="36"/>
      <c r="G4933" s="39" t="str">
        <f t="shared" si="304"/>
        <v/>
      </c>
      <c r="I4933" s="36"/>
      <c r="J4933" s="39" t="str">
        <f t="shared" si="305"/>
        <v/>
      </c>
      <c r="L4933" s="36"/>
      <c r="M4933" s="39" t="str">
        <f t="shared" si="306"/>
        <v/>
      </c>
      <c r="O4933" s="36"/>
      <c r="P4933" s="39" t="str">
        <f t="shared" si="307"/>
        <v/>
      </c>
    </row>
    <row r="4934" spans="6:16" x14ac:dyDescent="0.25">
      <c r="F4934" s="36"/>
      <c r="G4934" s="39" t="str">
        <f t="shared" si="304"/>
        <v/>
      </c>
      <c r="I4934" s="36"/>
      <c r="J4934" s="39" t="str">
        <f t="shared" si="305"/>
        <v/>
      </c>
      <c r="L4934" s="36"/>
      <c r="M4934" s="39" t="str">
        <f t="shared" si="306"/>
        <v/>
      </c>
      <c r="O4934" s="36"/>
      <c r="P4934" s="39" t="str">
        <f t="shared" si="307"/>
        <v/>
      </c>
    </row>
    <row r="4935" spans="6:16" x14ac:dyDescent="0.25">
      <c r="F4935" s="36"/>
      <c r="G4935" s="39" t="str">
        <f t="shared" si="304"/>
        <v/>
      </c>
      <c r="I4935" s="36"/>
      <c r="J4935" s="39" t="str">
        <f t="shared" si="305"/>
        <v/>
      </c>
      <c r="L4935" s="36"/>
      <c r="M4935" s="39" t="str">
        <f t="shared" si="306"/>
        <v/>
      </c>
      <c r="O4935" s="36"/>
      <c r="P4935" s="39" t="str">
        <f t="shared" si="307"/>
        <v/>
      </c>
    </row>
    <row r="4936" spans="6:16" x14ac:dyDescent="0.25">
      <c r="F4936" s="36"/>
      <c r="G4936" s="39" t="str">
        <f t="shared" si="304"/>
        <v/>
      </c>
      <c r="I4936" s="36"/>
      <c r="J4936" s="39" t="str">
        <f t="shared" si="305"/>
        <v/>
      </c>
      <c r="L4936" s="36"/>
      <c r="M4936" s="39" t="str">
        <f t="shared" si="306"/>
        <v/>
      </c>
      <c r="O4936" s="36"/>
      <c r="P4936" s="39" t="str">
        <f t="shared" si="307"/>
        <v/>
      </c>
    </row>
    <row r="4937" spans="6:16" x14ac:dyDescent="0.25">
      <c r="F4937" s="36"/>
      <c r="G4937" s="39" t="str">
        <f t="shared" si="304"/>
        <v/>
      </c>
      <c r="I4937" s="36"/>
      <c r="J4937" s="39" t="str">
        <f t="shared" si="305"/>
        <v/>
      </c>
      <c r="L4937" s="36"/>
      <c r="M4937" s="39" t="str">
        <f t="shared" si="306"/>
        <v/>
      </c>
      <c r="O4937" s="36"/>
      <c r="P4937" s="39" t="str">
        <f t="shared" si="307"/>
        <v/>
      </c>
    </row>
    <row r="4938" spans="6:16" x14ac:dyDescent="0.25">
      <c r="F4938" s="36"/>
      <c r="G4938" s="39" t="str">
        <f t="shared" si="304"/>
        <v/>
      </c>
      <c r="I4938" s="36"/>
      <c r="J4938" s="39" t="str">
        <f t="shared" si="305"/>
        <v/>
      </c>
      <c r="L4938" s="36"/>
      <c r="M4938" s="39" t="str">
        <f t="shared" si="306"/>
        <v/>
      </c>
      <c r="O4938" s="36"/>
      <c r="P4938" s="39" t="str">
        <f t="shared" si="307"/>
        <v/>
      </c>
    </row>
    <row r="4939" spans="6:16" x14ac:dyDescent="0.25">
      <c r="F4939" s="36"/>
      <c r="G4939" s="39" t="str">
        <f t="shared" si="304"/>
        <v/>
      </c>
      <c r="I4939" s="36"/>
      <c r="J4939" s="39" t="str">
        <f t="shared" si="305"/>
        <v/>
      </c>
      <c r="L4939" s="36"/>
      <c r="M4939" s="39" t="str">
        <f t="shared" si="306"/>
        <v/>
      </c>
      <c r="O4939" s="36"/>
      <c r="P4939" s="39" t="str">
        <f t="shared" si="307"/>
        <v/>
      </c>
    </row>
    <row r="4940" spans="6:16" x14ac:dyDescent="0.25">
      <c r="F4940" s="36"/>
      <c r="G4940" s="39" t="str">
        <f t="shared" si="304"/>
        <v/>
      </c>
      <c r="I4940" s="36"/>
      <c r="J4940" s="39" t="str">
        <f t="shared" si="305"/>
        <v/>
      </c>
      <c r="L4940" s="36"/>
      <c r="M4940" s="39" t="str">
        <f t="shared" si="306"/>
        <v/>
      </c>
      <c r="O4940" s="36"/>
      <c r="P4940" s="39" t="str">
        <f t="shared" si="307"/>
        <v/>
      </c>
    </row>
    <row r="4941" spans="6:16" x14ac:dyDescent="0.25">
      <c r="F4941" s="36"/>
      <c r="G4941" s="39" t="str">
        <f t="shared" si="304"/>
        <v/>
      </c>
      <c r="I4941" s="36"/>
      <c r="J4941" s="39" t="str">
        <f t="shared" si="305"/>
        <v/>
      </c>
      <c r="L4941" s="36"/>
      <c r="M4941" s="39" t="str">
        <f t="shared" si="306"/>
        <v/>
      </c>
      <c r="O4941" s="36"/>
      <c r="P4941" s="39" t="str">
        <f t="shared" si="307"/>
        <v/>
      </c>
    </row>
    <row r="4942" spans="6:16" x14ac:dyDescent="0.25">
      <c r="F4942" s="36"/>
      <c r="G4942" s="39" t="str">
        <f t="shared" si="304"/>
        <v/>
      </c>
      <c r="I4942" s="36"/>
      <c r="J4942" s="39" t="str">
        <f t="shared" si="305"/>
        <v/>
      </c>
      <c r="L4942" s="36"/>
      <c r="M4942" s="39" t="str">
        <f t="shared" si="306"/>
        <v/>
      </c>
      <c r="O4942" s="36"/>
      <c r="P4942" s="39" t="str">
        <f t="shared" si="307"/>
        <v/>
      </c>
    </row>
    <row r="4943" spans="6:16" x14ac:dyDescent="0.25">
      <c r="F4943" s="36"/>
      <c r="G4943" s="39" t="str">
        <f t="shared" ref="G4943:G5006" si="308">IF(F4943="","",F4943*0.04)</f>
        <v/>
      </c>
      <c r="I4943" s="36"/>
      <c r="J4943" s="39" t="str">
        <f t="shared" ref="J4943:J5006" si="309">IF(I4943="","",I4943*0.04)</f>
        <v/>
      </c>
      <c r="L4943" s="36"/>
      <c r="M4943" s="39" t="str">
        <f t="shared" ref="M4943:M5006" si="310">IF(L4943="","",L4943*0.04)</f>
        <v/>
      </c>
      <c r="O4943" s="36"/>
      <c r="P4943" s="39" t="str">
        <f t="shared" ref="P4943:P5006" si="311">IF(O4943="","",O4943*0.04)</f>
        <v/>
      </c>
    </row>
    <row r="4944" spans="6:16" x14ac:dyDescent="0.25">
      <c r="F4944" s="36"/>
      <c r="G4944" s="39" t="str">
        <f t="shared" si="308"/>
        <v/>
      </c>
      <c r="I4944" s="36"/>
      <c r="J4944" s="39" t="str">
        <f t="shared" si="309"/>
        <v/>
      </c>
      <c r="L4944" s="36"/>
      <c r="M4944" s="39" t="str">
        <f t="shared" si="310"/>
        <v/>
      </c>
      <c r="O4944" s="36"/>
      <c r="P4944" s="39" t="str">
        <f t="shared" si="311"/>
        <v/>
      </c>
    </row>
    <row r="4945" spans="6:16" x14ac:dyDescent="0.25">
      <c r="F4945" s="36"/>
      <c r="G4945" s="39" t="str">
        <f t="shared" si="308"/>
        <v/>
      </c>
      <c r="I4945" s="36"/>
      <c r="J4945" s="39" t="str">
        <f t="shared" si="309"/>
        <v/>
      </c>
      <c r="L4945" s="36"/>
      <c r="M4945" s="39" t="str">
        <f t="shared" si="310"/>
        <v/>
      </c>
      <c r="O4945" s="36"/>
      <c r="P4945" s="39" t="str">
        <f t="shared" si="311"/>
        <v/>
      </c>
    </row>
    <row r="4946" spans="6:16" x14ac:dyDescent="0.25">
      <c r="F4946" s="36"/>
      <c r="G4946" s="39" t="str">
        <f t="shared" si="308"/>
        <v/>
      </c>
      <c r="I4946" s="36"/>
      <c r="J4946" s="39" t="str">
        <f t="shared" si="309"/>
        <v/>
      </c>
      <c r="L4946" s="36"/>
      <c r="M4946" s="39" t="str">
        <f t="shared" si="310"/>
        <v/>
      </c>
      <c r="O4946" s="36"/>
      <c r="P4946" s="39" t="str">
        <f t="shared" si="311"/>
        <v/>
      </c>
    </row>
    <row r="4947" spans="6:16" x14ac:dyDescent="0.25">
      <c r="F4947" s="36"/>
      <c r="G4947" s="39" t="str">
        <f t="shared" si="308"/>
        <v/>
      </c>
      <c r="I4947" s="36"/>
      <c r="J4947" s="39" t="str">
        <f t="shared" si="309"/>
        <v/>
      </c>
      <c r="L4947" s="36"/>
      <c r="M4947" s="39" t="str">
        <f t="shared" si="310"/>
        <v/>
      </c>
      <c r="O4947" s="36"/>
      <c r="P4947" s="39" t="str">
        <f t="shared" si="311"/>
        <v/>
      </c>
    </row>
    <row r="4948" spans="6:16" x14ac:dyDescent="0.25">
      <c r="F4948" s="36"/>
      <c r="G4948" s="39" t="str">
        <f t="shared" si="308"/>
        <v/>
      </c>
      <c r="I4948" s="36"/>
      <c r="J4948" s="39" t="str">
        <f t="shared" si="309"/>
        <v/>
      </c>
      <c r="L4948" s="36"/>
      <c r="M4948" s="39" t="str">
        <f t="shared" si="310"/>
        <v/>
      </c>
      <c r="O4948" s="36"/>
      <c r="P4948" s="39" t="str">
        <f t="shared" si="311"/>
        <v/>
      </c>
    </row>
    <row r="4949" spans="6:16" x14ac:dyDescent="0.25">
      <c r="F4949" s="36"/>
      <c r="G4949" s="39" t="str">
        <f t="shared" si="308"/>
        <v/>
      </c>
      <c r="I4949" s="36"/>
      <c r="J4949" s="39" t="str">
        <f t="shared" si="309"/>
        <v/>
      </c>
      <c r="L4949" s="36"/>
      <c r="M4949" s="39" t="str">
        <f t="shared" si="310"/>
        <v/>
      </c>
      <c r="O4949" s="36"/>
      <c r="P4949" s="39" t="str">
        <f t="shared" si="311"/>
        <v/>
      </c>
    </row>
    <row r="4950" spans="6:16" x14ac:dyDescent="0.25">
      <c r="F4950" s="36"/>
      <c r="G4950" s="39" t="str">
        <f t="shared" si="308"/>
        <v/>
      </c>
      <c r="I4950" s="36"/>
      <c r="J4950" s="39" t="str">
        <f t="shared" si="309"/>
        <v/>
      </c>
      <c r="L4950" s="36"/>
      <c r="M4950" s="39" t="str">
        <f t="shared" si="310"/>
        <v/>
      </c>
      <c r="O4950" s="36"/>
      <c r="P4950" s="39" t="str">
        <f t="shared" si="311"/>
        <v/>
      </c>
    </row>
    <row r="4951" spans="6:16" x14ac:dyDescent="0.25">
      <c r="F4951" s="36"/>
      <c r="G4951" s="39" t="str">
        <f t="shared" si="308"/>
        <v/>
      </c>
      <c r="I4951" s="36"/>
      <c r="J4951" s="39" t="str">
        <f t="shared" si="309"/>
        <v/>
      </c>
      <c r="L4951" s="36"/>
      <c r="M4951" s="39" t="str">
        <f t="shared" si="310"/>
        <v/>
      </c>
      <c r="O4951" s="36"/>
      <c r="P4951" s="39" t="str">
        <f t="shared" si="311"/>
        <v/>
      </c>
    </row>
    <row r="4952" spans="6:16" x14ac:dyDescent="0.25">
      <c r="F4952" s="36"/>
      <c r="G4952" s="39" t="str">
        <f t="shared" si="308"/>
        <v/>
      </c>
      <c r="I4952" s="36"/>
      <c r="J4952" s="39" t="str">
        <f t="shared" si="309"/>
        <v/>
      </c>
      <c r="L4952" s="36"/>
      <c r="M4952" s="39" t="str">
        <f t="shared" si="310"/>
        <v/>
      </c>
      <c r="O4952" s="36"/>
      <c r="P4952" s="39" t="str">
        <f t="shared" si="311"/>
        <v/>
      </c>
    </row>
    <row r="4953" spans="6:16" x14ac:dyDescent="0.25">
      <c r="F4953" s="36"/>
      <c r="G4953" s="39" t="str">
        <f t="shared" si="308"/>
        <v/>
      </c>
      <c r="I4953" s="36"/>
      <c r="J4953" s="39" t="str">
        <f t="shared" si="309"/>
        <v/>
      </c>
      <c r="L4953" s="36"/>
      <c r="M4953" s="39" t="str">
        <f t="shared" si="310"/>
        <v/>
      </c>
      <c r="O4953" s="36"/>
      <c r="P4953" s="39" t="str">
        <f t="shared" si="311"/>
        <v/>
      </c>
    </row>
    <row r="4954" spans="6:16" x14ac:dyDescent="0.25">
      <c r="F4954" s="36"/>
      <c r="G4954" s="39" t="str">
        <f t="shared" si="308"/>
        <v/>
      </c>
      <c r="I4954" s="36"/>
      <c r="J4954" s="39" t="str">
        <f t="shared" si="309"/>
        <v/>
      </c>
      <c r="L4954" s="36"/>
      <c r="M4954" s="39" t="str">
        <f t="shared" si="310"/>
        <v/>
      </c>
      <c r="O4954" s="36"/>
      <c r="P4954" s="39" t="str">
        <f t="shared" si="311"/>
        <v/>
      </c>
    </row>
    <row r="4955" spans="6:16" x14ac:dyDescent="0.25">
      <c r="F4955" s="36"/>
      <c r="G4955" s="39" t="str">
        <f t="shared" si="308"/>
        <v/>
      </c>
      <c r="I4955" s="36"/>
      <c r="J4955" s="39" t="str">
        <f t="shared" si="309"/>
        <v/>
      </c>
      <c r="L4955" s="36"/>
      <c r="M4955" s="39" t="str">
        <f t="shared" si="310"/>
        <v/>
      </c>
      <c r="O4955" s="36"/>
      <c r="P4955" s="39" t="str">
        <f t="shared" si="311"/>
        <v/>
      </c>
    </row>
    <row r="4956" spans="6:16" x14ac:dyDescent="0.25">
      <c r="F4956" s="36"/>
      <c r="G4956" s="39" t="str">
        <f t="shared" si="308"/>
        <v/>
      </c>
      <c r="I4956" s="36"/>
      <c r="J4956" s="39" t="str">
        <f t="shared" si="309"/>
        <v/>
      </c>
      <c r="L4956" s="36"/>
      <c r="M4956" s="39" t="str">
        <f t="shared" si="310"/>
        <v/>
      </c>
      <c r="O4956" s="36"/>
      <c r="P4956" s="39" t="str">
        <f t="shared" si="311"/>
        <v/>
      </c>
    </row>
    <row r="4957" spans="6:16" x14ac:dyDescent="0.25">
      <c r="F4957" s="36"/>
      <c r="G4957" s="39" t="str">
        <f t="shared" si="308"/>
        <v/>
      </c>
      <c r="I4957" s="36"/>
      <c r="J4957" s="39" t="str">
        <f t="shared" si="309"/>
        <v/>
      </c>
      <c r="L4957" s="36"/>
      <c r="M4957" s="39" t="str">
        <f t="shared" si="310"/>
        <v/>
      </c>
      <c r="O4957" s="36"/>
      <c r="P4957" s="39" t="str">
        <f t="shared" si="311"/>
        <v/>
      </c>
    </row>
    <row r="4958" spans="6:16" x14ac:dyDescent="0.25">
      <c r="F4958" s="36"/>
      <c r="G4958" s="39" t="str">
        <f t="shared" si="308"/>
        <v/>
      </c>
      <c r="I4958" s="36"/>
      <c r="J4958" s="39" t="str">
        <f t="shared" si="309"/>
        <v/>
      </c>
      <c r="L4958" s="36"/>
      <c r="M4958" s="39" t="str">
        <f t="shared" si="310"/>
        <v/>
      </c>
      <c r="O4958" s="36"/>
      <c r="P4958" s="39" t="str">
        <f t="shared" si="311"/>
        <v/>
      </c>
    </row>
    <row r="4959" spans="6:16" x14ac:dyDescent="0.25">
      <c r="F4959" s="36"/>
      <c r="G4959" s="39" t="str">
        <f t="shared" si="308"/>
        <v/>
      </c>
      <c r="I4959" s="36"/>
      <c r="J4959" s="39" t="str">
        <f t="shared" si="309"/>
        <v/>
      </c>
      <c r="L4959" s="36"/>
      <c r="M4959" s="39" t="str">
        <f t="shared" si="310"/>
        <v/>
      </c>
      <c r="O4959" s="36"/>
      <c r="P4959" s="39" t="str">
        <f t="shared" si="311"/>
        <v/>
      </c>
    </row>
    <row r="4960" spans="6:16" x14ac:dyDescent="0.25">
      <c r="F4960" s="36"/>
      <c r="G4960" s="39" t="str">
        <f t="shared" si="308"/>
        <v/>
      </c>
      <c r="I4960" s="36"/>
      <c r="J4960" s="39" t="str">
        <f t="shared" si="309"/>
        <v/>
      </c>
      <c r="L4960" s="36"/>
      <c r="M4960" s="39" t="str">
        <f t="shared" si="310"/>
        <v/>
      </c>
      <c r="O4960" s="36"/>
      <c r="P4960" s="39" t="str">
        <f t="shared" si="311"/>
        <v/>
      </c>
    </row>
    <row r="4961" spans="6:16" x14ac:dyDescent="0.25">
      <c r="F4961" s="36"/>
      <c r="G4961" s="39" t="str">
        <f t="shared" si="308"/>
        <v/>
      </c>
      <c r="I4961" s="36"/>
      <c r="J4961" s="39" t="str">
        <f t="shared" si="309"/>
        <v/>
      </c>
      <c r="L4961" s="36"/>
      <c r="M4961" s="39" t="str">
        <f t="shared" si="310"/>
        <v/>
      </c>
      <c r="O4961" s="36"/>
      <c r="P4961" s="39" t="str">
        <f t="shared" si="311"/>
        <v/>
      </c>
    </row>
    <row r="4962" spans="6:16" x14ac:dyDescent="0.25">
      <c r="F4962" s="36"/>
      <c r="G4962" s="39" t="str">
        <f t="shared" si="308"/>
        <v/>
      </c>
      <c r="I4962" s="36"/>
      <c r="J4962" s="39" t="str">
        <f t="shared" si="309"/>
        <v/>
      </c>
      <c r="L4962" s="36"/>
      <c r="M4962" s="39" t="str">
        <f t="shared" si="310"/>
        <v/>
      </c>
      <c r="O4962" s="36"/>
      <c r="P4962" s="39" t="str">
        <f t="shared" si="311"/>
        <v/>
      </c>
    </row>
    <row r="4963" spans="6:16" x14ac:dyDescent="0.25">
      <c r="F4963" s="36"/>
      <c r="G4963" s="39" t="str">
        <f t="shared" si="308"/>
        <v/>
      </c>
      <c r="I4963" s="36"/>
      <c r="J4963" s="39" t="str">
        <f t="shared" si="309"/>
        <v/>
      </c>
      <c r="L4963" s="36"/>
      <c r="M4963" s="39" t="str">
        <f t="shared" si="310"/>
        <v/>
      </c>
      <c r="O4963" s="36"/>
      <c r="P4963" s="39" t="str">
        <f t="shared" si="311"/>
        <v/>
      </c>
    </row>
    <row r="4964" spans="6:16" x14ac:dyDescent="0.25">
      <c r="F4964" s="36"/>
      <c r="G4964" s="39" t="str">
        <f t="shared" si="308"/>
        <v/>
      </c>
      <c r="I4964" s="36"/>
      <c r="J4964" s="39" t="str">
        <f t="shared" si="309"/>
        <v/>
      </c>
      <c r="L4964" s="36"/>
      <c r="M4964" s="39" t="str">
        <f t="shared" si="310"/>
        <v/>
      </c>
      <c r="O4964" s="36"/>
      <c r="P4964" s="39" t="str">
        <f t="shared" si="311"/>
        <v/>
      </c>
    </row>
    <row r="4965" spans="6:16" x14ac:dyDescent="0.25">
      <c r="F4965" s="36"/>
      <c r="G4965" s="39" t="str">
        <f t="shared" si="308"/>
        <v/>
      </c>
      <c r="I4965" s="36"/>
      <c r="J4965" s="39" t="str">
        <f t="shared" si="309"/>
        <v/>
      </c>
      <c r="L4965" s="36"/>
      <c r="M4965" s="39" t="str">
        <f t="shared" si="310"/>
        <v/>
      </c>
      <c r="O4965" s="36"/>
      <c r="P4965" s="39" t="str">
        <f t="shared" si="311"/>
        <v/>
      </c>
    </row>
    <row r="4966" spans="6:16" x14ac:dyDescent="0.25">
      <c r="F4966" s="36"/>
      <c r="G4966" s="39" t="str">
        <f t="shared" si="308"/>
        <v/>
      </c>
      <c r="I4966" s="36"/>
      <c r="J4966" s="39" t="str">
        <f t="shared" si="309"/>
        <v/>
      </c>
      <c r="L4966" s="36"/>
      <c r="M4966" s="39" t="str">
        <f t="shared" si="310"/>
        <v/>
      </c>
      <c r="O4966" s="36"/>
      <c r="P4966" s="39" t="str">
        <f t="shared" si="311"/>
        <v/>
      </c>
    </row>
    <row r="4967" spans="6:16" x14ac:dyDescent="0.25">
      <c r="F4967" s="36"/>
      <c r="G4967" s="39" t="str">
        <f t="shared" si="308"/>
        <v/>
      </c>
      <c r="I4967" s="36"/>
      <c r="J4967" s="39" t="str">
        <f t="shared" si="309"/>
        <v/>
      </c>
      <c r="L4967" s="36"/>
      <c r="M4967" s="39" t="str">
        <f t="shared" si="310"/>
        <v/>
      </c>
      <c r="O4967" s="36"/>
      <c r="P4967" s="39" t="str">
        <f t="shared" si="311"/>
        <v/>
      </c>
    </row>
    <row r="4968" spans="6:16" x14ac:dyDescent="0.25">
      <c r="F4968" s="36"/>
      <c r="G4968" s="39" t="str">
        <f t="shared" si="308"/>
        <v/>
      </c>
      <c r="I4968" s="36"/>
      <c r="J4968" s="39" t="str">
        <f t="shared" si="309"/>
        <v/>
      </c>
      <c r="L4968" s="36"/>
      <c r="M4968" s="39" t="str">
        <f t="shared" si="310"/>
        <v/>
      </c>
      <c r="O4968" s="36"/>
      <c r="P4968" s="39" t="str">
        <f t="shared" si="311"/>
        <v/>
      </c>
    </row>
    <row r="4969" spans="6:16" x14ac:dyDescent="0.25">
      <c r="F4969" s="36"/>
      <c r="G4969" s="39" t="str">
        <f t="shared" si="308"/>
        <v/>
      </c>
      <c r="I4969" s="36"/>
      <c r="J4969" s="39" t="str">
        <f t="shared" si="309"/>
        <v/>
      </c>
      <c r="L4969" s="36"/>
      <c r="M4969" s="39" t="str">
        <f t="shared" si="310"/>
        <v/>
      </c>
      <c r="O4969" s="36"/>
      <c r="P4969" s="39" t="str">
        <f t="shared" si="311"/>
        <v/>
      </c>
    </row>
    <row r="4970" spans="6:16" x14ac:dyDescent="0.25">
      <c r="F4970" s="36"/>
      <c r="G4970" s="39" t="str">
        <f t="shared" si="308"/>
        <v/>
      </c>
      <c r="I4970" s="36"/>
      <c r="J4970" s="39" t="str">
        <f t="shared" si="309"/>
        <v/>
      </c>
      <c r="L4970" s="36"/>
      <c r="M4970" s="39" t="str">
        <f t="shared" si="310"/>
        <v/>
      </c>
      <c r="O4970" s="36"/>
      <c r="P4970" s="39" t="str">
        <f t="shared" si="311"/>
        <v/>
      </c>
    </row>
    <row r="4971" spans="6:16" x14ac:dyDescent="0.25">
      <c r="F4971" s="36"/>
      <c r="G4971" s="39" t="str">
        <f t="shared" si="308"/>
        <v/>
      </c>
      <c r="I4971" s="36"/>
      <c r="J4971" s="39" t="str">
        <f t="shared" si="309"/>
        <v/>
      </c>
      <c r="L4971" s="36"/>
      <c r="M4971" s="39" t="str">
        <f t="shared" si="310"/>
        <v/>
      </c>
      <c r="O4971" s="36"/>
      <c r="P4971" s="39" t="str">
        <f t="shared" si="311"/>
        <v/>
      </c>
    </row>
    <row r="4972" spans="6:16" x14ac:dyDescent="0.25">
      <c r="F4972" s="36"/>
      <c r="G4972" s="39" t="str">
        <f t="shared" si="308"/>
        <v/>
      </c>
      <c r="I4972" s="36"/>
      <c r="J4972" s="39" t="str">
        <f t="shared" si="309"/>
        <v/>
      </c>
      <c r="L4972" s="36"/>
      <c r="M4972" s="39" t="str">
        <f t="shared" si="310"/>
        <v/>
      </c>
      <c r="O4972" s="36"/>
      <c r="P4972" s="39" t="str">
        <f t="shared" si="311"/>
        <v/>
      </c>
    </row>
    <row r="4973" spans="6:16" x14ac:dyDescent="0.25">
      <c r="F4973" s="36"/>
      <c r="G4973" s="39" t="str">
        <f t="shared" si="308"/>
        <v/>
      </c>
      <c r="I4973" s="36"/>
      <c r="J4973" s="39" t="str">
        <f t="shared" si="309"/>
        <v/>
      </c>
      <c r="L4973" s="36"/>
      <c r="M4973" s="39" t="str">
        <f t="shared" si="310"/>
        <v/>
      </c>
      <c r="O4973" s="36"/>
      <c r="P4973" s="39" t="str">
        <f t="shared" si="311"/>
        <v/>
      </c>
    </row>
    <row r="4974" spans="6:16" x14ac:dyDescent="0.25">
      <c r="F4974" s="36"/>
      <c r="G4974" s="39" t="str">
        <f t="shared" si="308"/>
        <v/>
      </c>
      <c r="I4974" s="36"/>
      <c r="J4974" s="39" t="str">
        <f t="shared" si="309"/>
        <v/>
      </c>
      <c r="L4974" s="36"/>
      <c r="M4974" s="39" t="str">
        <f t="shared" si="310"/>
        <v/>
      </c>
      <c r="O4974" s="36"/>
      <c r="P4974" s="39" t="str">
        <f t="shared" si="311"/>
        <v/>
      </c>
    </row>
    <row r="4975" spans="6:16" x14ac:dyDescent="0.25">
      <c r="F4975" s="36"/>
      <c r="G4975" s="39" t="str">
        <f t="shared" si="308"/>
        <v/>
      </c>
      <c r="I4975" s="36"/>
      <c r="J4975" s="39" t="str">
        <f t="shared" si="309"/>
        <v/>
      </c>
      <c r="L4975" s="36"/>
      <c r="M4975" s="39" t="str">
        <f t="shared" si="310"/>
        <v/>
      </c>
      <c r="O4975" s="36"/>
      <c r="P4975" s="39" t="str">
        <f t="shared" si="311"/>
        <v/>
      </c>
    </row>
    <row r="4976" spans="6:16" x14ac:dyDescent="0.25">
      <c r="F4976" s="36"/>
      <c r="G4976" s="39" t="str">
        <f t="shared" si="308"/>
        <v/>
      </c>
      <c r="I4976" s="36"/>
      <c r="J4976" s="39" t="str">
        <f t="shared" si="309"/>
        <v/>
      </c>
      <c r="L4976" s="36"/>
      <c r="M4976" s="39" t="str">
        <f t="shared" si="310"/>
        <v/>
      </c>
      <c r="O4976" s="36"/>
      <c r="P4976" s="39" t="str">
        <f t="shared" si="311"/>
        <v/>
      </c>
    </row>
    <row r="4977" spans="6:16" x14ac:dyDescent="0.25">
      <c r="F4977" s="36"/>
      <c r="G4977" s="39" t="str">
        <f t="shared" si="308"/>
        <v/>
      </c>
      <c r="I4977" s="36"/>
      <c r="J4977" s="39" t="str">
        <f t="shared" si="309"/>
        <v/>
      </c>
      <c r="L4977" s="36"/>
      <c r="M4977" s="39" t="str">
        <f t="shared" si="310"/>
        <v/>
      </c>
      <c r="O4977" s="36"/>
      <c r="P4977" s="39" t="str">
        <f t="shared" si="311"/>
        <v/>
      </c>
    </row>
    <row r="4978" spans="6:16" x14ac:dyDescent="0.25">
      <c r="F4978" s="36"/>
      <c r="G4978" s="39" t="str">
        <f t="shared" si="308"/>
        <v/>
      </c>
      <c r="I4978" s="36"/>
      <c r="J4978" s="39" t="str">
        <f t="shared" si="309"/>
        <v/>
      </c>
      <c r="L4978" s="36"/>
      <c r="M4978" s="39" t="str">
        <f t="shared" si="310"/>
        <v/>
      </c>
      <c r="O4978" s="36"/>
      <c r="P4978" s="39" t="str">
        <f t="shared" si="311"/>
        <v/>
      </c>
    </row>
    <row r="4979" spans="6:16" x14ac:dyDescent="0.25">
      <c r="F4979" s="36"/>
      <c r="G4979" s="39" t="str">
        <f t="shared" si="308"/>
        <v/>
      </c>
      <c r="I4979" s="36"/>
      <c r="J4979" s="39" t="str">
        <f t="shared" si="309"/>
        <v/>
      </c>
      <c r="L4979" s="36"/>
      <c r="M4979" s="39" t="str">
        <f t="shared" si="310"/>
        <v/>
      </c>
      <c r="O4979" s="36"/>
      <c r="P4979" s="39" t="str">
        <f t="shared" si="311"/>
        <v/>
      </c>
    </row>
    <row r="4980" spans="6:16" x14ac:dyDescent="0.25">
      <c r="F4980" s="36"/>
      <c r="G4980" s="39" t="str">
        <f t="shared" si="308"/>
        <v/>
      </c>
      <c r="I4980" s="36"/>
      <c r="J4980" s="39" t="str">
        <f t="shared" si="309"/>
        <v/>
      </c>
      <c r="L4980" s="36"/>
      <c r="M4980" s="39" t="str">
        <f t="shared" si="310"/>
        <v/>
      </c>
      <c r="O4980" s="36"/>
      <c r="P4980" s="39" t="str">
        <f t="shared" si="311"/>
        <v/>
      </c>
    </row>
    <row r="4981" spans="6:16" x14ac:dyDescent="0.25">
      <c r="F4981" s="36"/>
      <c r="G4981" s="39" t="str">
        <f t="shared" si="308"/>
        <v/>
      </c>
      <c r="I4981" s="36"/>
      <c r="J4981" s="39" t="str">
        <f t="shared" si="309"/>
        <v/>
      </c>
      <c r="L4981" s="36"/>
      <c r="M4981" s="39" t="str">
        <f t="shared" si="310"/>
        <v/>
      </c>
      <c r="O4981" s="36"/>
      <c r="P4981" s="39" t="str">
        <f t="shared" si="311"/>
        <v/>
      </c>
    </row>
    <row r="4982" spans="6:16" x14ac:dyDescent="0.25">
      <c r="F4982" s="36"/>
      <c r="G4982" s="39" t="str">
        <f t="shared" si="308"/>
        <v/>
      </c>
      <c r="I4982" s="36"/>
      <c r="J4982" s="39" t="str">
        <f t="shared" si="309"/>
        <v/>
      </c>
      <c r="L4982" s="36"/>
      <c r="M4982" s="39" t="str">
        <f t="shared" si="310"/>
        <v/>
      </c>
      <c r="O4982" s="36"/>
      <c r="P4982" s="39" t="str">
        <f t="shared" si="311"/>
        <v/>
      </c>
    </row>
    <row r="4983" spans="6:16" x14ac:dyDescent="0.25">
      <c r="F4983" s="36"/>
      <c r="G4983" s="39" t="str">
        <f t="shared" si="308"/>
        <v/>
      </c>
      <c r="I4983" s="36"/>
      <c r="J4983" s="39" t="str">
        <f t="shared" si="309"/>
        <v/>
      </c>
      <c r="L4983" s="36"/>
      <c r="M4983" s="39" t="str">
        <f t="shared" si="310"/>
        <v/>
      </c>
      <c r="O4983" s="36"/>
      <c r="P4983" s="39" t="str">
        <f t="shared" si="311"/>
        <v/>
      </c>
    </row>
    <row r="4984" spans="6:16" x14ac:dyDescent="0.25">
      <c r="F4984" s="36"/>
      <c r="G4984" s="39" t="str">
        <f t="shared" si="308"/>
        <v/>
      </c>
      <c r="I4984" s="36"/>
      <c r="J4984" s="39" t="str">
        <f t="shared" si="309"/>
        <v/>
      </c>
      <c r="L4984" s="36"/>
      <c r="M4984" s="39" t="str">
        <f t="shared" si="310"/>
        <v/>
      </c>
      <c r="O4984" s="36"/>
      <c r="P4984" s="39" t="str">
        <f t="shared" si="311"/>
        <v/>
      </c>
    </row>
    <row r="4985" spans="6:16" x14ac:dyDescent="0.25">
      <c r="F4985" s="36"/>
      <c r="G4985" s="39" t="str">
        <f t="shared" si="308"/>
        <v/>
      </c>
      <c r="I4985" s="36"/>
      <c r="J4985" s="39" t="str">
        <f t="shared" si="309"/>
        <v/>
      </c>
      <c r="L4985" s="36"/>
      <c r="M4985" s="39" t="str">
        <f t="shared" si="310"/>
        <v/>
      </c>
      <c r="O4985" s="36"/>
      <c r="P4985" s="39" t="str">
        <f t="shared" si="311"/>
        <v/>
      </c>
    </row>
    <row r="4986" spans="6:16" x14ac:dyDescent="0.25">
      <c r="F4986" s="36"/>
      <c r="G4986" s="39" t="str">
        <f t="shared" si="308"/>
        <v/>
      </c>
      <c r="I4986" s="36"/>
      <c r="J4986" s="39" t="str">
        <f t="shared" si="309"/>
        <v/>
      </c>
      <c r="L4986" s="36"/>
      <c r="M4986" s="39" t="str">
        <f t="shared" si="310"/>
        <v/>
      </c>
      <c r="O4986" s="36"/>
      <c r="P4986" s="39" t="str">
        <f t="shared" si="311"/>
        <v/>
      </c>
    </row>
    <row r="4987" spans="6:16" x14ac:dyDescent="0.25">
      <c r="F4987" s="36"/>
      <c r="G4987" s="39" t="str">
        <f t="shared" si="308"/>
        <v/>
      </c>
      <c r="I4987" s="36"/>
      <c r="J4987" s="39" t="str">
        <f t="shared" si="309"/>
        <v/>
      </c>
      <c r="L4987" s="36"/>
      <c r="M4987" s="39" t="str">
        <f t="shared" si="310"/>
        <v/>
      </c>
      <c r="O4987" s="36"/>
      <c r="P4987" s="39" t="str">
        <f t="shared" si="311"/>
        <v/>
      </c>
    </row>
    <row r="4988" spans="6:16" x14ac:dyDescent="0.25">
      <c r="F4988" s="36"/>
      <c r="G4988" s="39" t="str">
        <f t="shared" si="308"/>
        <v/>
      </c>
      <c r="I4988" s="36"/>
      <c r="J4988" s="39" t="str">
        <f t="shared" si="309"/>
        <v/>
      </c>
      <c r="L4988" s="36"/>
      <c r="M4988" s="39" t="str">
        <f t="shared" si="310"/>
        <v/>
      </c>
      <c r="O4988" s="36"/>
      <c r="P4988" s="39" t="str">
        <f t="shared" si="311"/>
        <v/>
      </c>
    </row>
    <row r="4989" spans="6:16" x14ac:dyDescent="0.25">
      <c r="F4989" s="36"/>
      <c r="G4989" s="39" t="str">
        <f t="shared" si="308"/>
        <v/>
      </c>
      <c r="I4989" s="36"/>
      <c r="J4989" s="39" t="str">
        <f t="shared" si="309"/>
        <v/>
      </c>
      <c r="L4989" s="36"/>
      <c r="M4989" s="39" t="str">
        <f t="shared" si="310"/>
        <v/>
      </c>
      <c r="O4989" s="36"/>
      <c r="P4989" s="39" t="str">
        <f t="shared" si="311"/>
        <v/>
      </c>
    </row>
    <row r="4990" spans="6:16" x14ac:dyDescent="0.25">
      <c r="F4990" s="36"/>
      <c r="G4990" s="39" t="str">
        <f t="shared" si="308"/>
        <v/>
      </c>
      <c r="I4990" s="36"/>
      <c r="J4990" s="39" t="str">
        <f t="shared" si="309"/>
        <v/>
      </c>
      <c r="L4990" s="36"/>
      <c r="M4990" s="39" t="str">
        <f t="shared" si="310"/>
        <v/>
      </c>
      <c r="O4990" s="36"/>
      <c r="P4990" s="39" t="str">
        <f t="shared" si="311"/>
        <v/>
      </c>
    </row>
    <row r="4991" spans="6:16" x14ac:dyDescent="0.25">
      <c r="F4991" s="36"/>
      <c r="G4991" s="39" t="str">
        <f t="shared" si="308"/>
        <v/>
      </c>
      <c r="I4991" s="36"/>
      <c r="J4991" s="39" t="str">
        <f t="shared" si="309"/>
        <v/>
      </c>
      <c r="L4991" s="36"/>
      <c r="M4991" s="39" t="str">
        <f t="shared" si="310"/>
        <v/>
      </c>
      <c r="O4991" s="36"/>
      <c r="P4991" s="39" t="str">
        <f t="shared" si="311"/>
        <v/>
      </c>
    </row>
    <row r="4992" spans="6:16" x14ac:dyDescent="0.25">
      <c r="F4992" s="36"/>
      <c r="G4992" s="39" t="str">
        <f t="shared" si="308"/>
        <v/>
      </c>
      <c r="I4992" s="36"/>
      <c r="J4992" s="39" t="str">
        <f t="shared" si="309"/>
        <v/>
      </c>
      <c r="L4992" s="36"/>
      <c r="M4992" s="39" t="str">
        <f t="shared" si="310"/>
        <v/>
      </c>
      <c r="O4992" s="36"/>
      <c r="P4992" s="39" t="str">
        <f t="shared" si="311"/>
        <v/>
      </c>
    </row>
    <row r="4993" spans="6:16" x14ac:dyDescent="0.25">
      <c r="F4993" s="36"/>
      <c r="G4993" s="39" t="str">
        <f t="shared" si="308"/>
        <v/>
      </c>
      <c r="I4993" s="36"/>
      <c r="J4993" s="39" t="str">
        <f t="shared" si="309"/>
        <v/>
      </c>
      <c r="L4993" s="36"/>
      <c r="M4993" s="39" t="str">
        <f t="shared" si="310"/>
        <v/>
      </c>
      <c r="O4993" s="36"/>
      <c r="P4993" s="39" t="str">
        <f t="shared" si="311"/>
        <v/>
      </c>
    </row>
    <row r="4994" spans="6:16" x14ac:dyDescent="0.25">
      <c r="F4994" s="36"/>
      <c r="G4994" s="39" t="str">
        <f t="shared" si="308"/>
        <v/>
      </c>
      <c r="I4994" s="36"/>
      <c r="J4994" s="39" t="str">
        <f t="shared" si="309"/>
        <v/>
      </c>
      <c r="L4994" s="36"/>
      <c r="M4994" s="39" t="str">
        <f t="shared" si="310"/>
        <v/>
      </c>
      <c r="O4994" s="36"/>
      <c r="P4994" s="39" t="str">
        <f t="shared" si="311"/>
        <v/>
      </c>
    </row>
    <row r="4995" spans="6:16" x14ac:dyDescent="0.25">
      <c r="F4995" s="36"/>
      <c r="G4995" s="39" t="str">
        <f t="shared" si="308"/>
        <v/>
      </c>
      <c r="I4995" s="36"/>
      <c r="J4995" s="39" t="str">
        <f t="shared" si="309"/>
        <v/>
      </c>
      <c r="L4995" s="36"/>
      <c r="M4995" s="39" t="str">
        <f t="shared" si="310"/>
        <v/>
      </c>
      <c r="O4995" s="36"/>
      <c r="P4995" s="39" t="str">
        <f t="shared" si="311"/>
        <v/>
      </c>
    </row>
    <row r="4996" spans="6:16" x14ac:dyDescent="0.25">
      <c r="F4996" s="36"/>
      <c r="G4996" s="39" t="str">
        <f t="shared" si="308"/>
        <v/>
      </c>
      <c r="I4996" s="36"/>
      <c r="J4996" s="39" t="str">
        <f t="shared" si="309"/>
        <v/>
      </c>
      <c r="L4996" s="36"/>
      <c r="M4996" s="39" t="str">
        <f t="shared" si="310"/>
        <v/>
      </c>
      <c r="O4996" s="36"/>
      <c r="P4996" s="39" t="str">
        <f t="shared" si="311"/>
        <v/>
      </c>
    </row>
    <row r="4997" spans="6:16" x14ac:dyDescent="0.25">
      <c r="F4997" s="36"/>
      <c r="G4997" s="39" t="str">
        <f t="shared" si="308"/>
        <v/>
      </c>
      <c r="I4997" s="36"/>
      <c r="J4997" s="39" t="str">
        <f t="shared" si="309"/>
        <v/>
      </c>
      <c r="L4997" s="36"/>
      <c r="M4997" s="39" t="str">
        <f t="shared" si="310"/>
        <v/>
      </c>
      <c r="O4997" s="36"/>
      <c r="P4997" s="39" t="str">
        <f t="shared" si="311"/>
        <v/>
      </c>
    </row>
    <row r="4998" spans="6:16" x14ac:dyDescent="0.25">
      <c r="F4998" s="36"/>
      <c r="G4998" s="39" t="str">
        <f t="shared" si="308"/>
        <v/>
      </c>
      <c r="I4998" s="36"/>
      <c r="J4998" s="39" t="str">
        <f t="shared" si="309"/>
        <v/>
      </c>
      <c r="L4998" s="36"/>
      <c r="M4998" s="39" t="str">
        <f t="shared" si="310"/>
        <v/>
      </c>
      <c r="O4998" s="36"/>
      <c r="P4998" s="39" t="str">
        <f t="shared" si="311"/>
        <v/>
      </c>
    </row>
    <row r="4999" spans="6:16" x14ac:dyDescent="0.25">
      <c r="F4999" s="36"/>
      <c r="G4999" s="39" t="str">
        <f t="shared" si="308"/>
        <v/>
      </c>
      <c r="I4999" s="36"/>
      <c r="J4999" s="39" t="str">
        <f t="shared" si="309"/>
        <v/>
      </c>
      <c r="L4999" s="36"/>
      <c r="M4999" s="39" t="str">
        <f t="shared" si="310"/>
        <v/>
      </c>
      <c r="O4999" s="36"/>
      <c r="P4999" s="39" t="str">
        <f t="shared" si="311"/>
        <v/>
      </c>
    </row>
    <row r="5000" spans="6:16" x14ac:dyDescent="0.25">
      <c r="F5000" s="36"/>
      <c r="G5000" s="39" t="str">
        <f t="shared" si="308"/>
        <v/>
      </c>
      <c r="I5000" s="36"/>
      <c r="J5000" s="39" t="str">
        <f t="shared" si="309"/>
        <v/>
      </c>
      <c r="L5000" s="36"/>
      <c r="M5000" s="39" t="str">
        <f t="shared" si="310"/>
        <v/>
      </c>
      <c r="O5000" s="36"/>
      <c r="P5000" s="39" t="str">
        <f t="shared" si="311"/>
        <v/>
      </c>
    </row>
    <row r="5001" spans="6:16" x14ac:dyDescent="0.25">
      <c r="F5001" s="36"/>
      <c r="G5001" s="39" t="str">
        <f t="shared" si="308"/>
        <v/>
      </c>
      <c r="I5001" s="36"/>
      <c r="J5001" s="39" t="str">
        <f t="shared" si="309"/>
        <v/>
      </c>
      <c r="L5001" s="36"/>
      <c r="M5001" s="39" t="str">
        <f t="shared" si="310"/>
        <v/>
      </c>
      <c r="O5001" s="36"/>
      <c r="P5001" s="39" t="str">
        <f t="shared" si="311"/>
        <v/>
      </c>
    </row>
    <row r="5002" spans="6:16" x14ac:dyDescent="0.25">
      <c r="F5002" s="36"/>
      <c r="G5002" s="39" t="str">
        <f t="shared" si="308"/>
        <v/>
      </c>
      <c r="I5002" s="36"/>
      <c r="J5002" s="39" t="str">
        <f t="shared" si="309"/>
        <v/>
      </c>
      <c r="L5002" s="36"/>
      <c r="M5002" s="39" t="str">
        <f t="shared" si="310"/>
        <v/>
      </c>
      <c r="O5002" s="36"/>
      <c r="P5002" s="39" t="str">
        <f t="shared" si="311"/>
        <v/>
      </c>
    </row>
    <row r="5003" spans="6:16" x14ac:dyDescent="0.25">
      <c r="F5003" s="36"/>
      <c r="G5003" s="39" t="str">
        <f t="shared" si="308"/>
        <v/>
      </c>
      <c r="I5003" s="36"/>
      <c r="J5003" s="39" t="str">
        <f t="shared" si="309"/>
        <v/>
      </c>
      <c r="L5003" s="36"/>
      <c r="M5003" s="39" t="str">
        <f t="shared" si="310"/>
        <v/>
      </c>
      <c r="O5003" s="36"/>
      <c r="P5003" s="39" t="str">
        <f t="shared" si="311"/>
        <v/>
      </c>
    </row>
    <row r="5004" spans="6:16" x14ac:dyDescent="0.25">
      <c r="F5004" s="36"/>
      <c r="G5004" s="39" t="str">
        <f t="shared" si="308"/>
        <v/>
      </c>
      <c r="I5004" s="36"/>
      <c r="J5004" s="39" t="str">
        <f t="shared" si="309"/>
        <v/>
      </c>
      <c r="L5004" s="36"/>
      <c r="M5004" s="39" t="str">
        <f t="shared" si="310"/>
        <v/>
      </c>
      <c r="O5004" s="36"/>
      <c r="P5004" s="39" t="str">
        <f t="shared" si="311"/>
        <v/>
      </c>
    </row>
    <row r="5005" spans="6:16" x14ac:dyDescent="0.25">
      <c r="F5005" s="36"/>
      <c r="G5005" s="39" t="str">
        <f t="shared" si="308"/>
        <v/>
      </c>
      <c r="I5005" s="36"/>
      <c r="J5005" s="39" t="str">
        <f t="shared" si="309"/>
        <v/>
      </c>
      <c r="L5005" s="36"/>
      <c r="M5005" s="39" t="str">
        <f t="shared" si="310"/>
        <v/>
      </c>
      <c r="O5005" s="36"/>
      <c r="P5005" s="39" t="str">
        <f t="shared" si="311"/>
        <v/>
      </c>
    </row>
    <row r="5006" spans="6:16" x14ac:dyDescent="0.25">
      <c r="F5006" s="36"/>
      <c r="G5006" s="39" t="str">
        <f t="shared" si="308"/>
        <v/>
      </c>
      <c r="I5006" s="36"/>
      <c r="J5006" s="39" t="str">
        <f t="shared" si="309"/>
        <v/>
      </c>
      <c r="L5006" s="36"/>
      <c r="M5006" s="39" t="str">
        <f t="shared" si="310"/>
        <v/>
      </c>
      <c r="O5006" s="36"/>
      <c r="P5006" s="39" t="str">
        <f t="shared" si="311"/>
        <v/>
      </c>
    </row>
    <row r="5007" spans="6:16" x14ac:dyDescent="0.25">
      <c r="F5007" s="36"/>
      <c r="G5007" s="39" t="str">
        <f t="shared" ref="G5007:G5027" si="312">IF(F5007="","",F5007*0.04)</f>
        <v/>
      </c>
      <c r="I5007" s="36"/>
      <c r="J5007" s="39" t="str">
        <f t="shared" ref="J5007:J5027" si="313">IF(I5007="","",I5007*0.04)</f>
        <v/>
      </c>
      <c r="L5007" s="36"/>
      <c r="M5007" s="39" t="str">
        <f t="shared" ref="M5007:M5027" si="314">IF(L5007="","",L5007*0.04)</f>
        <v/>
      </c>
      <c r="O5007" s="36"/>
      <c r="P5007" s="39" t="str">
        <f t="shared" ref="P5007:P5027" si="315">IF(O5007="","",O5007*0.04)</f>
        <v/>
      </c>
    </row>
    <row r="5008" spans="6:16" x14ac:dyDescent="0.25">
      <c r="F5008" s="36"/>
      <c r="G5008" s="39" t="str">
        <f t="shared" si="312"/>
        <v/>
      </c>
      <c r="I5008" s="36"/>
      <c r="J5008" s="39" t="str">
        <f t="shared" si="313"/>
        <v/>
      </c>
      <c r="L5008" s="36"/>
      <c r="M5008" s="39" t="str">
        <f t="shared" si="314"/>
        <v/>
      </c>
      <c r="O5008" s="36"/>
      <c r="P5008" s="39" t="str">
        <f t="shared" si="315"/>
        <v/>
      </c>
    </row>
    <row r="5009" spans="6:16" x14ac:dyDescent="0.25">
      <c r="F5009" s="36"/>
      <c r="G5009" s="39" t="str">
        <f t="shared" si="312"/>
        <v/>
      </c>
      <c r="I5009" s="36"/>
      <c r="J5009" s="39" t="str">
        <f t="shared" si="313"/>
        <v/>
      </c>
      <c r="L5009" s="36"/>
      <c r="M5009" s="39" t="str">
        <f t="shared" si="314"/>
        <v/>
      </c>
      <c r="O5009" s="36"/>
      <c r="P5009" s="39" t="str">
        <f t="shared" si="315"/>
        <v/>
      </c>
    </row>
    <row r="5010" spans="6:16" x14ac:dyDescent="0.25">
      <c r="F5010" s="36"/>
      <c r="G5010" s="39" t="str">
        <f t="shared" si="312"/>
        <v/>
      </c>
      <c r="I5010" s="36"/>
      <c r="J5010" s="39" t="str">
        <f t="shared" si="313"/>
        <v/>
      </c>
      <c r="L5010" s="36"/>
      <c r="M5010" s="39" t="str">
        <f t="shared" si="314"/>
        <v/>
      </c>
      <c r="O5010" s="36"/>
      <c r="P5010" s="39" t="str">
        <f t="shared" si="315"/>
        <v/>
      </c>
    </row>
    <row r="5011" spans="6:16" x14ac:dyDescent="0.25">
      <c r="F5011" s="36"/>
      <c r="G5011" s="39" t="str">
        <f t="shared" si="312"/>
        <v/>
      </c>
      <c r="I5011" s="36"/>
      <c r="J5011" s="39" t="str">
        <f t="shared" si="313"/>
        <v/>
      </c>
      <c r="L5011" s="36"/>
      <c r="M5011" s="39" t="str">
        <f t="shared" si="314"/>
        <v/>
      </c>
      <c r="O5011" s="36"/>
      <c r="P5011" s="39" t="str">
        <f t="shared" si="315"/>
        <v/>
      </c>
    </row>
    <row r="5012" spans="6:16" x14ac:dyDescent="0.25">
      <c r="F5012" s="36"/>
      <c r="G5012" s="39" t="str">
        <f t="shared" si="312"/>
        <v/>
      </c>
      <c r="I5012" s="36"/>
      <c r="J5012" s="39" t="str">
        <f t="shared" si="313"/>
        <v/>
      </c>
      <c r="L5012" s="36"/>
      <c r="M5012" s="39" t="str">
        <f t="shared" si="314"/>
        <v/>
      </c>
      <c r="O5012" s="36"/>
      <c r="P5012" s="39" t="str">
        <f t="shared" si="315"/>
        <v/>
      </c>
    </row>
    <row r="5013" spans="6:16" x14ac:dyDescent="0.25">
      <c r="F5013" s="36"/>
      <c r="G5013" s="39" t="str">
        <f t="shared" si="312"/>
        <v/>
      </c>
      <c r="I5013" s="36"/>
      <c r="J5013" s="39" t="str">
        <f t="shared" si="313"/>
        <v/>
      </c>
      <c r="L5013" s="36"/>
      <c r="M5013" s="39" t="str">
        <f t="shared" si="314"/>
        <v/>
      </c>
      <c r="O5013" s="36"/>
      <c r="P5013" s="39" t="str">
        <f t="shared" si="315"/>
        <v/>
      </c>
    </row>
    <row r="5014" spans="6:16" x14ac:dyDescent="0.25">
      <c r="F5014" s="36"/>
      <c r="G5014" s="39" t="str">
        <f t="shared" si="312"/>
        <v/>
      </c>
      <c r="I5014" s="36"/>
      <c r="J5014" s="39" t="str">
        <f t="shared" si="313"/>
        <v/>
      </c>
      <c r="L5014" s="36"/>
      <c r="M5014" s="39" t="str">
        <f t="shared" si="314"/>
        <v/>
      </c>
      <c r="O5014" s="36"/>
      <c r="P5014" s="39" t="str">
        <f t="shared" si="315"/>
        <v/>
      </c>
    </row>
    <row r="5015" spans="6:16" x14ac:dyDescent="0.25">
      <c r="F5015" s="36"/>
      <c r="G5015" s="39" t="str">
        <f t="shared" si="312"/>
        <v/>
      </c>
      <c r="I5015" s="36"/>
      <c r="J5015" s="39" t="str">
        <f t="shared" si="313"/>
        <v/>
      </c>
      <c r="L5015" s="36"/>
      <c r="M5015" s="39" t="str">
        <f t="shared" si="314"/>
        <v/>
      </c>
      <c r="O5015" s="36"/>
      <c r="P5015" s="39" t="str">
        <f t="shared" si="315"/>
        <v/>
      </c>
    </row>
    <row r="5016" spans="6:16" x14ac:dyDescent="0.25">
      <c r="F5016" s="36"/>
      <c r="G5016" s="39" t="str">
        <f t="shared" si="312"/>
        <v/>
      </c>
      <c r="I5016" s="36"/>
      <c r="J5016" s="39" t="str">
        <f t="shared" si="313"/>
        <v/>
      </c>
      <c r="L5016" s="36"/>
      <c r="M5016" s="39" t="str">
        <f t="shared" si="314"/>
        <v/>
      </c>
      <c r="O5016" s="36"/>
      <c r="P5016" s="39" t="str">
        <f t="shared" si="315"/>
        <v/>
      </c>
    </row>
    <row r="5017" spans="6:16" x14ac:dyDescent="0.25">
      <c r="F5017" s="36"/>
      <c r="G5017" s="39" t="str">
        <f t="shared" si="312"/>
        <v/>
      </c>
      <c r="I5017" s="36"/>
      <c r="J5017" s="39" t="str">
        <f t="shared" si="313"/>
        <v/>
      </c>
      <c r="L5017" s="36"/>
      <c r="M5017" s="39" t="str">
        <f t="shared" si="314"/>
        <v/>
      </c>
      <c r="O5017" s="36"/>
      <c r="P5017" s="39" t="str">
        <f t="shared" si="315"/>
        <v/>
      </c>
    </row>
    <row r="5018" spans="6:16" x14ac:dyDescent="0.25">
      <c r="F5018" s="36"/>
      <c r="G5018" s="39" t="str">
        <f t="shared" si="312"/>
        <v/>
      </c>
      <c r="I5018" s="36"/>
      <c r="J5018" s="39" t="str">
        <f t="shared" si="313"/>
        <v/>
      </c>
      <c r="L5018" s="36"/>
      <c r="M5018" s="39" t="str">
        <f t="shared" si="314"/>
        <v/>
      </c>
      <c r="O5018" s="36"/>
      <c r="P5018" s="39" t="str">
        <f t="shared" si="315"/>
        <v/>
      </c>
    </row>
    <row r="5019" spans="6:16" x14ac:dyDescent="0.25">
      <c r="F5019" s="36"/>
      <c r="G5019" s="39" t="str">
        <f t="shared" si="312"/>
        <v/>
      </c>
      <c r="I5019" s="36"/>
      <c r="J5019" s="39" t="str">
        <f t="shared" si="313"/>
        <v/>
      </c>
      <c r="L5019" s="36"/>
      <c r="M5019" s="39" t="str">
        <f t="shared" si="314"/>
        <v/>
      </c>
      <c r="O5019" s="36"/>
      <c r="P5019" s="39" t="str">
        <f t="shared" si="315"/>
        <v/>
      </c>
    </row>
    <row r="5020" spans="6:16" x14ac:dyDescent="0.25">
      <c r="F5020" s="36"/>
      <c r="G5020" s="39" t="str">
        <f t="shared" si="312"/>
        <v/>
      </c>
      <c r="I5020" s="36"/>
      <c r="J5020" s="39" t="str">
        <f t="shared" si="313"/>
        <v/>
      </c>
      <c r="L5020" s="36"/>
      <c r="M5020" s="39" t="str">
        <f t="shared" si="314"/>
        <v/>
      </c>
      <c r="O5020" s="36"/>
      <c r="P5020" s="39" t="str">
        <f t="shared" si="315"/>
        <v/>
      </c>
    </row>
    <row r="5021" spans="6:16" x14ac:dyDescent="0.25">
      <c r="F5021" s="36"/>
      <c r="G5021" s="39" t="str">
        <f t="shared" si="312"/>
        <v/>
      </c>
      <c r="I5021" s="36"/>
      <c r="J5021" s="39" t="str">
        <f t="shared" si="313"/>
        <v/>
      </c>
      <c r="L5021" s="36"/>
      <c r="M5021" s="39" t="str">
        <f t="shared" si="314"/>
        <v/>
      </c>
      <c r="O5021" s="36"/>
      <c r="P5021" s="39" t="str">
        <f t="shared" si="315"/>
        <v/>
      </c>
    </row>
    <row r="5022" spans="6:16" x14ac:dyDescent="0.25">
      <c r="F5022" s="36"/>
      <c r="G5022" s="39" t="str">
        <f t="shared" si="312"/>
        <v/>
      </c>
      <c r="I5022" s="36"/>
      <c r="J5022" s="39" t="str">
        <f t="shared" si="313"/>
        <v/>
      </c>
      <c r="L5022" s="36"/>
      <c r="M5022" s="39" t="str">
        <f t="shared" si="314"/>
        <v/>
      </c>
      <c r="O5022" s="36"/>
      <c r="P5022" s="39" t="str">
        <f t="shared" si="315"/>
        <v/>
      </c>
    </row>
    <row r="5023" spans="6:16" x14ac:dyDescent="0.25">
      <c r="F5023" s="36"/>
      <c r="G5023" s="39" t="str">
        <f t="shared" si="312"/>
        <v/>
      </c>
      <c r="I5023" s="36"/>
      <c r="J5023" s="39" t="str">
        <f t="shared" si="313"/>
        <v/>
      </c>
      <c r="L5023" s="36"/>
      <c r="M5023" s="39" t="str">
        <f t="shared" si="314"/>
        <v/>
      </c>
      <c r="O5023" s="36"/>
      <c r="P5023" s="39" t="str">
        <f t="shared" si="315"/>
        <v/>
      </c>
    </row>
    <row r="5024" spans="6:16" x14ac:dyDescent="0.25">
      <c r="F5024" s="36"/>
      <c r="G5024" s="39" t="str">
        <f t="shared" si="312"/>
        <v/>
      </c>
      <c r="I5024" s="36"/>
      <c r="J5024" s="39" t="str">
        <f t="shared" si="313"/>
        <v/>
      </c>
      <c r="L5024" s="36"/>
      <c r="M5024" s="39" t="str">
        <f t="shared" si="314"/>
        <v/>
      </c>
      <c r="O5024" s="36"/>
      <c r="P5024" s="39" t="str">
        <f t="shared" si="315"/>
        <v/>
      </c>
    </row>
    <row r="5025" spans="6:16" x14ac:dyDescent="0.25">
      <c r="F5025" s="36"/>
      <c r="G5025" s="39" t="str">
        <f t="shared" si="312"/>
        <v/>
      </c>
      <c r="I5025" s="36"/>
      <c r="J5025" s="39" t="str">
        <f t="shared" si="313"/>
        <v/>
      </c>
      <c r="L5025" s="36"/>
      <c r="M5025" s="39" t="str">
        <f t="shared" si="314"/>
        <v/>
      </c>
      <c r="O5025" s="36"/>
      <c r="P5025" s="39" t="str">
        <f t="shared" si="315"/>
        <v/>
      </c>
    </row>
    <row r="5026" spans="6:16" x14ac:dyDescent="0.25">
      <c r="F5026" s="36"/>
      <c r="G5026" s="39" t="str">
        <f t="shared" si="312"/>
        <v/>
      </c>
      <c r="I5026" s="36"/>
      <c r="J5026" s="39" t="str">
        <f t="shared" si="313"/>
        <v/>
      </c>
      <c r="L5026" s="36"/>
      <c r="M5026" s="39" t="str">
        <f t="shared" si="314"/>
        <v/>
      </c>
      <c r="O5026" s="36"/>
      <c r="P5026" s="39" t="str">
        <f t="shared" si="315"/>
        <v/>
      </c>
    </row>
    <row r="5027" spans="6:16" x14ac:dyDescent="0.25">
      <c r="F5027" s="36"/>
      <c r="G5027" s="39" t="str">
        <f t="shared" si="312"/>
        <v/>
      </c>
      <c r="I5027" s="36"/>
      <c r="J5027" s="39" t="str">
        <f t="shared" si="313"/>
        <v/>
      </c>
      <c r="L5027" s="36"/>
      <c r="M5027" s="39" t="str">
        <f t="shared" si="314"/>
        <v/>
      </c>
      <c r="O5027" s="36"/>
      <c r="P5027" s="39" t="str">
        <f t="shared" si="315"/>
        <v/>
      </c>
    </row>
  </sheetData>
  <mergeCells count="2">
    <mergeCell ref="F7:R9"/>
    <mergeCell ref="B15:D29"/>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C2:R957"/>
  <sheetViews>
    <sheetView topLeftCell="F66" workbookViewId="0">
      <selection activeCell="L212" sqref="L212"/>
    </sheetView>
  </sheetViews>
  <sheetFormatPr defaultColWidth="9.140625" defaultRowHeight="13.5" x14ac:dyDescent="0.25"/>
  <cols>
    <col min="1" max="1" width="4.5703125" style="252" customWidth="1"/>
    <col min="2" max="3" width="9.140625" style="252"/>
    <col min="4" max="4" width="21.140625" style="252" bestFit="1" customWidth="1"/>
    <col min="5" max="5" width="4.5703125" style="252" customWidth="1"/>
    <col min="6" max="6" width="22.85546875" style="252" customWidth="1"/>
    <col min="7" max="7" width="52.42578125" style="252" customWidth="1"/>
    <col min="8" max="8" width="15.5703125" style="252" customWidth="1"/>
    <col min="9" max="9" width="9.5703125" style="252" bestFit="1" customWidth="1"/>
    <col min="10" max="10" width="22.5703125" style="252" bestFit="1" customWidth="1"/>
    <col min="11" max="11" width="26.140625" style="252" customWidth="1"/>
    <col min="12" max="12" width="48" style="252" customWidth="1"/>
    <col min="13" max="13" width="47.5703125" style="252" customWidth="1"/>
    <col min="14" max="14" width="73.140625" style="252" customWidth="1"/>
    <col min="15" max="16384" width="9.140625" style="252"/>
  </cols>
  <sheetData>
    <row r="2" spans="6:14" ht="29.25" x14ac:dyDescent="0.35">
      <c r="F2" s="251" t="s">
        <v>162</v>
      </c>
    </row>
    <row r="3" spans="6:14" ht="17.25" x14ac:dyDescent="0.3">
      <c r="F3" s="253" t="str">
        <f>UPFRONTS!F4</f>
        <v>ALTA PLANNING + DESIGN</v>
      </c>
    </row>
    <row r="4" spans="6:14" ht="17.25" x14ac:dyDescent="0.3">
      <c r="F4" s="253" t="str">
        <f>UPFRONTS!F5</f>
        <v>2021 RAISE GRANT</v>
      </c>
    </row>
    <row r="5" spans="6:14" ht="16.5" x14ac:dyDescent="0.3">
      <c r="F5" s="254"/>
    </row>
    <row r="6" spans="6:14" x14ac:dyDescent="0.25">
      <c r="F6" s="485" t="s">
        <v>156</v>
      </c>
      <c r="G6" s="486"/>
      <c r="H6" s="486"/>
      <c r="I6" s="486"/>
      <c r="J6" s="486"/>
      <c r="K6" s="486"/>
      <c r="L6" s="486"/>
      <c r="M6" s="486"/>
      <c r="N6" s="486"/>
    </row>
    <row r="7" spans="6:14" x14ac:dyDescent="0.25">
      <c r="F7" s="775" t="s">
        <v>163</v>
      </c>
      <c r="G7" s="775"/>
      <c r="H7" s="775"/>
      <c r="I7" s="775"/>
      <c r="J7" s="775"/>
      <c r="K7" s="775"/>
      <c r="L7" s="775"/>
      <c r="M7" s="775"/>
      <c r="N7" s="775"/>
    </row>
    <row r="8" spans="6:14" x14ac:dyDescent="0.25">
      <c r="F8" s="775"/>
      <c r="G8" s="775"/>
      <c r="H8" s="775"/>
      <c r="I8" s="775"/>
      <c r="J8" s="775"/>
      <c r="K8" s="775"/>
      <c r="L8" s="775"/>
      <c r="M8" s="775"/>
      <c r="N8" s="775"/>
    </row>
    <row r="9" spans="6:14" x14ac:dyDescent="0.25">
      <c r="F9" s="775"/>
      <c r="G9" s="775"/>
      <c r="H9" s="775"/>
      <c r="I9" s="775"/>
      <c r="J9" s="775"/>
      <c r="K9" s="775"/>
      <c r="L9" s="775"/>
      <c r="M9" s="775"/>
      <c r="N9" s="775"/>
    </row>
    <row r="10" spans="6:14" x14ac:dyDescent="0.25">
      <c r="F10" s="487">
        <f>COUNTA(#REF!)+13</f>
        <v>14</v>
      </c>
      <c r="G10" s="488"/>
      <c r="H10" s="488"/>
      <c r="I10" s="488"/>
      <c r="J10" s="488"/>
      <c r="K10" s="488"/>
      <c r="L10" s="488"/>
      <c r="M10" s="488"/>
      <c r="N10" s="488"/>
    </row>
    <row r="11" spans="6:14" ht="14.25" thickBot="1" x14ac:dyDescent="0.3">
      <c r="F11" s="488" t="s">
        <v>164</v>
      </c>
      <c r="G11" s="488" t="s">
        <v>165</v>
      </c>
      <c r="H11" s="488" t="s">
        <v>179</v>
      </c>
      <c r="I11" s="488" t="s">
        <v>59</v>
      </c>
      <c r="J11" s="488" t="s">
        <v>347</v>
      </c>
      <c r="K11" s="488" t="s">
        <v>166</v>
      </c>
      <c r="L11" s="488" t="s">
        <v>167</v>
      </c>
      <c r="M11" s="488" t="s">
        <v>168</v>
      </c>
      <c r="N11" s="488" t="s">
        <v>169</v>
      </c>
    </row>
    <row r="12" spans="6:14" ht="15" customHeight="1" x14ac:dyDescent="0.25">
      <c r="F12" s="732" t="s">
        <v>173</v>
      </c>
      <c r="G12" s="735" t="s">
        <v>928</v>
      </c>
      <c r="H12" s="489">
        <f t="shared" ref="H12:H22" si="0">H13*H13/H14</f>
        <v>0.80823681323620788</v>
      </c>
      <c r="I12" s="405">
        <v>2031</v>
      </c>
      <c r="J12" s="404">
        <f t="shared" ref="J12:J24" si="1">1000*(1-(H12-1))</f>
        <v>1191.7631867637922</v>
      </c>
      <c r="K12" s="490" t="s">
        <v>346</v>
      </c>
      <c r="L12" s="737" t="s">
        <v>995</v>
      </c>
      <c r="M12" s="730" t="s">
        <v>963</v>
      </c>
      <c r="N12" s="491" t="s">
        <v>174</v>
      </c>
    </row>
    <row r="13" spans="6:14" ht="13.5" customHeight="1" x14ac:dyDescent="0.25">
      <c r="F13" s="733"/>
      <c r="G13" s="735"/>
      <c r="H13" s="489">
        <f t="shared" si="0"/>
        <v>0.82270425219313603</v>
      </c>
      <c r="I13" s="492">
        <v>2030</v>
      </c>
      <c r="J13" s="404">
        <f t="shared" si="1"/>
        <v>1177.295747806864</v>
      </c>
      <c r="K13" s="490" t="s">
        <v>346</v>
      </c>
      <c r="L13" s="738"/>
      <c r="M13" s="730"/>
      <c r="N13" s="491"/>
    </row>
    <row r="14" spans="6:14" ht="13.5" customHeight="1" x14ac:dyDescent="0.25">
      <c r="F14" s="733"/>
      <c r="G14" s="735"/>
      <c r="H14" s="489">
        <f t="shared" si="0"/>
        <v>0.83743065830739316</v>
      </c>
      <c r="I14" s="405">
        <v>2029</v>
      </c>
      <c r="J14" s="404">
        <f t="shared" si="1"/>
        <v>1162.5693416926069</v>
      </c>
      <c r="K14" s="490" t="s">
        <v>346</v>
      </c>
      <c r="L14" s="738"/>
      <c r="M14" s="730"/>
      <c r="N14" s="491"/>
    </row>
    <row r="15" spans="6:14" ht="13.5" customHeight="1" x14ac:dyDescent="0.25">
      <c r="F15" s="733"/>
      <c r="G15" s="735"/>
      <c r="H15" s="489">
        <f t="shared" si="0"/>
        <v>0.85242066709109554</v>
      </c>
      <c r="I15" s="492">
        <v>2028</v>
      </c>
      <c r="J15" s="404">
        <f t="shared" si="1"/>
        <v>1147.5793329089042</v>
      </c>
      <c r="K15" s="490" t="s">
        <v>346</v>
      </c>
      <c r="L15" s="738"/>
      <c r="M15" s="730"/>
      <c r="N15" s="491"/>
    </row>
    <row r="16" spans="6:14" ht="13.5" customHeight="1" x14ac:dyDescent="0.25">
      <c r="F16" s="733"/>
      <c r="G16" s="735"/>
      <c r="H16" s="489">
        <f t="shared" si="0"/>
        <v>0.86767899703202622</v>
      </c>
      <c r="I16" s="405">
        <v>2027</v>
      </c>
      <c r="J16" s="404">
        <f t="shared" si="1"/>
        <v>1132.3210029679738</v>
      </c>
      <c r="K16" s="490" t="s">
        <v>346</v>
      </c>
      <c r="L16" s="738"/>
      <c r="M16" s="730"/>
      <c r="N16" s="491"/>
    </row>
    <row r="17" spans="6:18" ht="13.5" customHeight="1" x14ac:dyDescent="0.25">
      <c r="F17" s="733"/>
      <c r="G17" s="735"/>
      <c r="H17" s="489">
        <f t="shared" si="0"/>
        <v>0.88321045107889962</v>
      </c>
      <c r="I17" s="492">
        <v>2026</v>
      </c>
      <c r="J17" s="404">
        <f t="shared" si="1"/>
        <v>1116.7895489211003</v>
      </c>
      <c r="K17" s="490" t="s">
        <v>346</v>
      </c>
      <c r="L17" s="738"/>
      <c r="M17" s="730"/>
      <c r="N17" s="491"/>
    </row>
    <row r="18" spans="6:18" ht="13.5" customHeight="1" x14ac:dyDescent="0.25">
      <c r="F18" s="733"/>
      <c r="G18" s="735"/>
      <c r="H18" s="489">
        <f t="shared" si="0"/>
        <v>0.89901991815321203</v>
      </c>
      <c r="I18" s="405">
        <v>2025</v>
      </c>
      <c r="J18" s="404">
        <f t="shared" si="1"/>
        <v>1100.9800818467879</v>
      </c>
      <c r="K18" s="490" t="s">
        <v>346</v>
      </c>
      <c r="L18" s="738"/>
      <c r="M18" s="730"/>
      <c r="N18" s="491"/>
    </row>
    <row r="19" spans="6:18" ht="13.5" customHeight="1" x14ac:dyDescent="0.25">
      <c r="F19" s="733"/>
      <c r="G19" s="735"/>
      <c r="H19" s="489">
        <f t="shared" si="0"/>
        <v>0.91511237468815465</v>
      </c>
      <c r="I19" s="492">
        <v>2024</v>
      </c>
      <c r="J19" s="404">
        <f t="shared" si="1"/>
        <v>1084.8876253118453</v>
      </c>
      <c r="K19" s="490" t="s">
        <v>346</v>
      </c>
      <c r="L19" s="738"/>
      <c r="M19" s="730"/>
      <c r="N19" s="491"/>
    </row>
    <row r="20" spans="6:18" ht="13.5" customHeight="1" x14ac:dyDescent="0.25">
      <c r="F20" s="733"/>
      <c r="G20" s="735"/>
      <c r="H20" s="489">
        <f t="shared" si="0"/>
        <v>0.93149288619507264</v>
      </c>
      <c r="I20" s="405">
        <v>2023</v>
      </c>
      <c r="J20" s="404">
        <f t="shared" si="1"/>
        <v>1068.5071138049273</v>
      </c>
      <c r="K20" s="490" t="s">
        <v>346</v>
      </c>
      <c r="L20" s="738"/>
      <c r="M20" s="730"/>
      <c r="N20" s="491"/>
    </row>
    <row r="21" spans="6:18" ht="13.5" customHeight="1" x14ac:dyDescent="0.25">
      <c r="F21" s="733"/>
      <c r="G21" s="735"/>
      <c r="H21" s="489">
        <f t="shared" si="0"/>
        <v>0.94816660885796444</v>
      </c>
      <c r="I21" s="492">
        <v>2022</v>
      </c>
      <c r="J21" s="404">
        <f t="shared" si="1"/>
        <v>1051.8333911420355</v>
      </c>
      <c r="K21" s="490" t="s">
        <v>346</v>
      </c>
      <c r="L21" s="738"/>
      <c r="M21" s="730"/>
      <c r="N21" s="491"/>
    </row>
    <row r="22" spans="6:18" ht="13.5" customHeight="1" x14ac:dyDescent="0.25">
      <c r="F22" s="733"/>
      <c r="G22" s="735"/>
      <c r="H22" s="489">
        <f t="shared" si="0"/>
        <v>0.96513879115652201</v>
      </c>
      <c r="I22" s="405">
        <v>2021</v>
      </c>
      <c r="J22" s="404">
        <f t="shared" si="1"/>
        <v>1034.8612088434779</v>
      </c>
      <c r="K22" s="490" t="s">
        <v>346</v>
      </c>
      <c r="L22" s="738"/>
      <c r="M22" s="730"/>
      <c r="N22" s="491"/>
    </row>
    <row r="23" spans="6:18" ht="13.5" customHeight="1" x14ac:dyDescent="0.25">
      <c r="F23" s="733"/>
      <c r="G23" s="735"/>
      <c r="H23" s="489">
        <f>H24*H24/H25</f>
        <v>0.98241477551822376</v>
      </c>
      <c r="I23" s="492">
        <v>2020</v>
      </c>
      <c r="J23" s="404">
        <f t="shared" si="1"/>
        <v>1017.5852244817762</v>
      </c>
      <c r="K23" s="490" t="s">
        <v>346</v>
      </c>
      <c r="L23" s="738"/>
      <c r="M23" s="730"/>
      <c r="N23" s="491"/>
    </row>
    <row r="24" spans="6:18" ht="13.5" customHeight="1" x14ac:dyDescent="0.25">
      <c r="F24" s="733"/>
      <c r="G24" s="735"/>
      <c r="H24" s="489">
        <v>1</v>
      </c>
      <c r="I24" s="405">
        <v>2019</v>
      </c>
      <c r="J24" s="404">
        <f t="shared" si="1"/>
        <v>1000</v>
      </c>
      <c r="K24" s="490" t="s">
        <v>346</v>
      </c>
      <c r="L24" s="738"/>
      <c r="M24" s="730"/>
      <c r="N24" s="491"/>
    </row>
    <row r="25" spans="6:18" ht="15" customHeight="1" thickBot="1" x14ac:dyDescent="0.3">
      <c r="F25" s="733"/>
      <c r="G25" s="735"/>
      <c r="H25" s="493">
        <v>1.0179</v>
      </c>
      <c r="I25" s="492">
        <v>2018</v>
      </c>
      <c r="J25" s="404">
        <f>1000*(1-(H25-1))</f>
        <v>982.1</v>
      </c>
      <c r="K25" s="490" t="s">
        <v>346</v>
      </c>
      <c r="L25" s="739"/>
      <c r="M25" s="730"/>
      <c r="N25" s="491"/>
    </row>
    <row r="26" spans="6:18" ht="13.5" customHeight="1" x14ac:dyDescent="0.25">
      <c r="F26" s="733"/>
      <c r="G26" s="735"/>
      <c r="H26" s="494">
        <v>1.0423</v>
      </c>
      <c r="I26" s="495">
        <v>2017</v>
      </c>
      <c r="J26" s="404">
        <f>1000*(1-(H26-1))</f>
        <v>957.7</v>
      </c>
      <c r="K26" s="405" t="s">
        <v>346</v>
      </c>
      <c r="L26" s="496" t="s">
        <v>1020</v>
      </c>
      <c r="M26" s="731"/>
      <c r="N26" s="491"/>
    </row>
    <row r="27" spans="6:18" ht="15" customHeight="1" x14ac:dyDescent="0.25">
      <c r="F27" s="733"/>
      <c r="G27" s="735"/>
      <c r="H27" s="497">
        <v>1.0619000000000001</v>
      </c>
      <c r="I27" s="498">
        <v>2016</v>
      </c>
      <c r="J27" s="404">
        <f>1000*(1-(H27-1))</f>
        <v>938.09999999999991</v>
      </c>
      <c r="K27" s="492" t="s">
        <v>346</v>
      </c>
      <c r="L27" s="496"/>
      <c r="M27" s="731"/>
      <c r="N27" s="491"/>
      <c r="R27" s="256"/>
    </row>
    <row r="28" spans="6:18" ht="13.5" customHeight="1" x14ac:dyDescent="0.25">
      <c r="F28" s="733"/>
      <c r="G28" s="735"/>
      <c r="H28" s="499">
        <v>1.073</v>
      </c>
      <c r="I28" s="495">
        <v>2015</v>
      </c>
      <c r="J28" s="404">
        <f>1000*(1-(H28-1))</f>
        <v>927</v>
      </c>
      <c r="K28" s="405" t="s">
        <v>346</v>
      </c>
      <c r="L28" s="496"/>
      <c r="M28" s="731"/>
      <c r="N28" s="491"/>
      <c r="R28" s="256"/>
    </row>
    <row r="29" spans="6:18" ht="13.5" customHeight="1" x14ac:dyDescent="0.25">
      <c r="F29" s="733"/>
      <c r="G29" s="735"/>
      <c r="H29" s="499">
        <v>1.0831999999999999</v>
      </c>
      <c r="I29" s="495">
        <v>2014</v>
      </c>
      <c r="J29" s="404">
        <f t="shared" ref="J29:J53" si="2">1000*(1-(H29-1))</f>
        <v>916.80000000000007</v>
      </c>
      <c r="K29" s="405" t="s">
        <v>346</v>
      </c>
      <c r="L29" s="496"/>
      <c r="M29" s="731"/>
      <c r="N29" s="491"/>
      <c r="R29" s="256"/>
    </row>
    <row r="30" spans="6:18" ht="13.5" customHeight="1" x14ac:dyDescent="0.25">
      <c r="F30" s="733"/>
      <c r="G30" s="735"/>
      <c r="H30" s="499">
        <v>1.1032999999999999</v>
      </c>
      <c r="I30" s="495">
        <v>2013</v>
      </c>
      <c r="J30" s="404">
        <f t="shared" si="2"/>
        <v>896.7</v>
      </c>
      <c r="K30" s="405" t="s">
        <v>346</v>
      </c>
      <c r="L30" s="496"/>
      <c r="M30" s="731"/>
      <c r="N30" s="491"/>
      <c r="Q30" s="331"/>
      <c r="R30" s="256"/>
    </row>
    <row r="31" spans="6:18" ht="13.5" customHeight="1" x14ac:dyDescent="0.25">
      <c r="F31" s="733"/>
      <c r="G31" s="735"/>
      <c r="H31" s="499">
        <v>1.1227</v>
      </c>
      <c r="I31" s="495">
        <v>2012</v>
      </c>
      <c r="J31" s="404">
        <f t="shared" si="2"/>
        <v>877.3</v>
      </c>
      <c r="K31" s="405" t="s">
        <v>346</v>
      </c>
      <c r="L31" s="496"/>
      <c r="M31" s="731"/>
      <c r="N31" s="491"/>
      <c r="Q31" s="331"/>
      <c r="R31" s="256"/>
    </row>
    <row r="32" spans="6:18" ht="13.5" customHeight="1" x14ac:dyDescent="0.25">
      <c r="F32" s="733"/>
      <c r="G32" s="735"/>
      <c r="H32" s="499">
        <v>1.1442000000000001</v>
      </c>
      <c r="I32" s="495">
        <v>2011</v>
      </c>
      <c r="J32" s="404">
        <f t="shared" si="2"/>
        <v>855.79999999999984</v>
      </c>
      <c r="K32" s="405" t="s">
        <v>346</v>
      </c>
      <c r="L32" s="496"/>
      <c r="M32" s="731"/>
      <c r="N32" s="491"/>
      <c r="Q32" s="331"/>
      <c r="R32" s="256"/>
    </row>
    <row r="33" spans="6:18" ht="13.5" customHeight="1" x14ac:dyDescent="0.25">
      <c r="F33" s="733"/>
      <c r="G33" s="735"/>
      <c r="H33" s="500">
        <v>1.1680999999999999</v>
      </c>
      <c r="I33" s="501">
        <v>2010</v>
      </c>
      <c r="J33" s="404">
        <f t="shared" si="2"/>
        <v>831.90000000000009</v>
      </c>
      <c r="K33" s="502" t="s">
        <v>346</v>
      </c>
      <c r="L33" s="496"/>
      <c r="M33" s="731"/>
      <c r="N33" s="491"/>
      <c r="Q33" s="331"/>
      <c r="R33" s="256"/>
    </row>
    <row r="34" spans="6:18" ht="13.5" customHeight="1" x14ac:dyDescent="0.25">
      <c r="F34" s="733"/>
      <c r="G34" s="735"/>
      <c r="H34" s="499">
        <v>1.1817</v>
      </c>
      <c r="I34" s="495">
        <v>2009</v>
      </c>
      <c r="J34" s="404">
        <f t="shared" si="2"/>
        <v>818.30000000000007</v>
      </c>
      <c r="K34" s="502" t="s">
        <v>346</v>
      </c>
      <c r="L34" s="496"/>
      <c r="M34" s="731"/>
      <c r="N34" s="491"/>
      <c r="Q34" s="331"/>
      <c r="R34" s="256"/>
    </row>
    <row r="35" spans="6:18" ht="13.5" customHeight="1" x14ac:dyDescent="0.25">
      <c r="F35" s="733"/>
      <c r="G35" s="735"/>
      <c r="H35" s="499">
        <v>1.1907000000000001</v>
      </c>
      <c r="I35" s="495">
        <v>2008</v>
      </c>
      <c r="J35" s="404">
        <f t="shared" si="2"/>
        <v>809.3</v>
      </c>
      <c r="K35" s="502" t="s">
        <v>346</v>
      </c>
      <c r="L35" s="496"/>
      <c r="M35" s="731"/>
      <c r="N35" s="491"/>
      <c r="Q35" s="331"/>
      <c r="R35" s="256"/>
    </row>
    <row r="36" spans="6:18" ht="13.5" customHeight="1" x14ac:dyDescent="0.25">
      <c r="F36" s="733"/>
      <c r="G36" s="735"/>
      <c r="H36" s="499">
        <v>1.2139</v>
      </c>
      <c r="I36" s="495">
        <v>2007</v>
      </c>
      <c r="J36" s="404">
        <f t="shared" si="2"/>
        <v>786.1</v>
      </c>
      <c r="K36" s="502" t="s">
        <v>346</v>
      </c>
      <c r="L36" s="496"/>
      <c r="M36" s="731"/>
      <c r="N36" s="491"/>
      <c r="Q36" s="331"/>
      <c r="R36" s="256"/>
    </row>
    <row r="37" spans="6:18" ht="13.5" customHeight="1" x14ac:dyDescent="0.25">
      <c r="F37" s="733"/>
      <c r="G37" s="735"/>
      <c r="H37" s="499">
        <v>1.2464999999999999</v>
      </c>
      <c r="I37" s="495">
        <v>2006</v>
      </c>
      <c r="J37" s="404">
        <f t="shared" si="2"/>
        <v>753.50000000000011</v>
      </c>
      <c r="K37" s="502" t="s">
        <v>346</v>
      </c>
      <c r="L37" s="496"/>
      <c r="M37" s="731"/>
      <c r="N37" s="491"/>
      <c r="R37" s="256"/>
    </row>
    <row r="38" spans="6:18" ht="13.5" customHeight="1" x14ac:dyDescent="0.25">
      <c r="F38" s="733"/>
      <c r="G38" s="735"/>
      <c r="H38" s="499">
        <v>1.2842</v>
      </c>
      <c r="I38" s="495">
        <v>2005</v>
      </c>
      <c r="J38" s="404">
        <f t="shared" si="2"/>
        <v>715.8</v>
      </c>
      <c r="K38" s="502" t="s">
        <v>346</v>
      </c>
      <c r="L38" s="496"/>
      <c r="M38" s="731"/>
      <c r="N38" s="491"/>
      <c r="R38" s="256"/>
    </row>
    <row r="39" spans="6:18" ht="13.5" customHeight="1" x14ac:dyDescent="0.25">
      <c r="F39" s="733"/>
      <c r="G39" s="735"/>
      <c r="H39" s="500">
        <v>1.3242</v>
      </c>
      <c r="I39" s="501">
        <v>2004</v>
      </c>
      <c r="J39" s="404">
        <f t="shared" si="2"/>
        <v>675.8</v>
      </c>
      <c r="K39" s="502" t="s">
        <v>346</v>
      </c>
      <c r="L39" s="496"/>
      <c r="M39" s="731"/>
      <c r="N39" s="491"/>
      <c r="R39" s="256"/>
    </row>
    <row r="40" spans="6:18" ht="13.5" customHeight="1" x14ac:dyDescent="0.25">
      <c r="F40" s="733"/>
      <c r="G40" s="735"/>
      <c r="H40" s="499">
        <v>1.3597999999999999</v>
      </c>
      <c r="I40" s="495">
        <v>2003</v>
      </c>
      <c r="J40" s="404">
        <f t="shared" si="2"/>
        <v>640.20000000000005</v>
      </c>
      <c r="K40" s="502" t="s">
        <v>346</v>
      </c>
      <c r="L40" s="496"/>
      <c r="M40" s="731"/>
      <c r="N40" s="491"/>
      <c r="R40" s="256"/>
    </row>
    <row r="41" spans="6:18" ht="13.5" customHeight="1" x14ac:dyDescent="0.25">
      <c r="F41" s="733"/>
      <c r="G41" s="735"/>
      <c r="H41" s="499">
        <v>1.3851</v>
      </c>
      <c r="I41" s="495">
        <v>2002</v>
      </c>
      <c r="J41" s="404">
        <f t="shared" si="2"/>
        <v>614.9</v>
      </c>
      <c r="K41" s="502" t="s">
        <v>346</v>
      </c>
      <c r="L41" s="496"/>
      <c r="M41" s="731"/>
      <c r="N41" s="491"/>
      <c r="R41" s="256"/>
    </row>
    <row r="42" spans="6:18" ht="13.5" customHeight="1" x14ac:dyDescent="0.25">
      <c r="F42" s="733"/>
      <c r="G42" s="735"/>
      <c r="H42" s="499">
        <v>1.3838826920666749</v>
      </c>
      <c r="I42" s="495">
        <v>2001</v>
      </c>
      <c r="J42" s="404">
        <f t="shared" si="2"/>
        <v>616.11730793332504</v>
      </c>
      <c r="K42" s="502" t="s">
        <v>346</v>
      </c>
      <c r="L42" s="740" t="s">
        <v>967</v>
      </c>
      <c r="M42" s="742"/>
      <c r="N42" s="727"/>
      <c r="R42" s="256"/>
    </row>
    <row r="43" spans="6:18" ht="13.5" customHeight="1" x14ac:dyDescent="0.25">
      <c r="F43" s="733"/>
      <c r="G43" s="735"/>
      <c r="H43" s="500">
        <v>1.4142267988421835</v>
      </c>
      <c r="I43" s="501">
        <v>2000</v>
      </c>
      <c r="J43" s="404">
        <f t="shared" si="2"/>
        <v>585.77320115781652</v>
      </c>
      <c r="K43" s="502" t="s">
        <v>346</v>
      </c>
      <c r="L43" s="741"/>
      <c r="M43" s="742"/>
      <c r="N43" s="728"/>
    </row>
    <row r="44" spans="6:18" ht="13.5" customHeight="1" x14ac:dyDescent="0.25">
      <c r="F44" s="733"/>
      <c r="G44" s="735"/>
      <c r="H44" s="499">
        <v>1.4458557025009819</v>
      </c>
      <c r="I44" s="495">
        <v>1999</v>
      </c>
      <c r="J44" s="404">
        <f t="shared" si="2"/>
        <v>554.14429749901808</v>
      </c>
      <c r="K44" s="502" t="s">
        <v>346</v>
      </c>
      <c r="L44" s="741"/>
      <c r="M44" s="742"/>
      <c r="N44" s="728"/>
    </row>
    <row r="45" spans="6:18" ht="13.5" customHeight="1" x14ac:dyDescent="0.25">
      <c r="F45" s="733"/>
      <c r="G45" s="735"/>
      <c r="H45" s="499">
        <v>1.4667321971759892</v>
      </c>
      <c r="I45" s="495">
        <v>1998</v>
      </c>
      <c r="J45" s="404">
        <f t="shared" si="2"/>
        <v>533.2678028240108</v>
      </c>
      <c r="K45" s="502" t="s">
        <v>346</v>
      </c>
      <c r="L45" s="741"/>
      <c r="M45" s="742"/>
      <c r="N45" s="728"/>
    </row>
    <row r="46" spans="6:18" ht="13.5" customHeight="1" x14ac:dyDescent="0.25">
      <c r="F46" s="733"/>
      <c r="G46" s="735"/>
      <c r="H46" s="499">
        <v>1.4832426623681914</v>
      </c>
      <c r="I46" s="495">
        <v>1997</v>
      </c>
      <c r="J46" s="404">
        <f t="shared" si="2"/>
        <v>516.7573376318087</v>
      </c>
      <c r="K46" s="502" t="s">
        <v>346</v>
      </c>
      <c r="L46" s="741"/>
      <c r="M46" s="742"/>
      <c r="N46" s="728"/>
    </row>
    <row r="47" spans="6:18" ht="13.5" customHeight="1" x14ac:dyDescent="0.25">
      <c r="F47" s="733"/>
      <c r="G47" s="735"/>
      <c r="H47" s="499">
        <v>1.5088203544539032</v>
      </c>
      <c r="I47" s="495">
        <v>1996</v>
      </c>
      <c r="J47" s="404">
        <f t="shared" si="2"/>
        <v>491.17964554609682</v>
      </c>
      <c r="K47" s="502" t="s">
        <v>346</v>
      </c>
      <c r="L47" s="741"/>
      <c r="M47" s="742"/>
      <c r="N47" s="728"/>
    </row>
    <row r="48" spans="6:18" ht="13.5" customHeight="1" x14ac:dyDescent="0.25">
      <c r="F48" s="733"/>
      <c r="G48" s="735"/>
      <c r="H48" s="499">
        <v>1.5364278955863528</v>
      </c>
      <c r="I48" s="495">
        <v>1995</v>
      </c>
      <c r="J48" s="404">
        <f t="shared" si="2"/>
        <v>463.57210441364714</v>
      </c>
      <c r="K48" s="502" t="s">
        <v>346</v>
      </c>
      <c r="L48" s="741"/>
      <c r="M48" s="742"/>
      <c r="N48" s="728"/>
    </row>
    <row r="49" spans="6:14" ht="13.5" customHeight="1" x14ac:dyDescent="0.25">
      <c r="F49" s="733"/>
      <c r="G49" s="735"/>
      <c r="H49" s="499">
        <v>1.5686441641095581</v>
      </c>
      <c r="I49" s="495">
        <v>1994</v>
      </c>
      <c r="J49" s="404">
        <f t="shared" si="2"/>
        <v>431.35583589044188</v>
      </c>
      <c r="K49" s="502" t="s">
        <v>346</v>
      </c>
      <c r="L49" s="741"/>
      <c r="M49" s="742"/>
      <c r="N49" s="728"/>
    </row>
    <row r="50" spans="6:14" ht="13.5" customHeight="1" x14ac:dyDescent="0.25">
      <c r="F50" s="733"/>
      <c r="G50" s="735"/>
      <c r="H50" s="499">
        <v>1.6021474172954149</v>
      </c>
      <c r="I50" s="495">
        <v>1993</v>
      </c>
      <c r="J50" s="404">
        <f t="shared" si="2"/>
        <v>397.85258270458513</v>
      </c>
      <c r="K50" s="502" t="s">
        <v>346</v>
      </c>
      <c r="L50" s="741"/>
      <c r="M50" s="742"/>
      <c r="N50" s="728"/>
    </row>
    <row r="51" spans="6:14" ht="13.5" customHeight="1" x14ac:dyDescent="0.25">
      <c r="F51" s="733"/>
      <c r="G51" s="735"/>
      <c r="H51" s="499">
        <v>1.6401039732640177</v>
      </c>
      <c r="I51" s="495">
        <v>1992</v>
      </c>
      <c r="J51" s="404">
        <f t="shared" si="2"/>
        <v>359.89602673598233</v>
      </c>
      <c r="K51" s="502" t="s">
        <v>346</v>
      </c>
      <c r="L51" s="741"/>
      <c r="M51" s="742"/>
      <c r="N51" s="728"/>
    </row>
    <row r="52" spans="6:14" ht="13.5" customHeight="1" x14ac:dyDescent="0.25">
      <c r="F52" s="733"/>
      <c r="G52" s="735"/>
      <c r="H52" s="499">
        <v>1.677478161792632</v>
      </c>
      <c r="I52" s="495">
        <v>1991</v>
      </c>
      <c r="J52" s="404">
        <f t="shared" si="2"/>
        <v>322.52183820736803</v>
      </c>
      <c r="K52" s="502" t="s">
        <v>346</v>
      </c>
      <c r="L52" s="741"/>
      <c r="M52" s="742"/>
      <c r="N52" s="728"/>
    </row>
    <row r="53" spans="6:14" ht="13.5" customHeight="1" x14ac:dyDescent="0.25">
      <c r="F53" s="733"/>
      <c r="G53" s="735"/>
      <c r="H53" s="499">
        <v>1.7342275133106124</v>
      </c>
      <c r="I53" s="495">
        <v>1990</v>
      </c>
      <c r="J53" s="404">
        <f t="shared" si="2"/>
        <v>265.77248668938756</v>
      </c>
      <c r="K53" s="502" t="s">
        <v>346</v>
      </c>
      <c r="L53" s="741"/>
      <c r="M53" s="742"/>
      <c r="N53" s="728"/>
    </row>
    <row r="54" spans="6:14" ht="13.5" customHeight="1" thickBot="1" x14ac:dyDescent="0.3">
      <c r="F54" s="733"/>
      <c r="G54" s="736"/>
      <c r="H54" s="503">
        <v>1.799133183432724</v>
      </c>
      <c r="I54" s="504">
        <v>1989</v>
      </c>
      <c r="J54" s="404">
        <v>552.96</v>
      </c>
      <c r="K54" s="505" t="s">
        <v>346</v>
      </c>
      <c r="L54" s="741"/>
      <c r="M54" s="742"/>
      <c r="N54" s="729"/>
    </row>
    <row r="55" spans="6:14" ht="27" customHeight="1" x14ac:dyDescent="0.25">
      <c r="F55" s="733"/>
      <c r="G55" s="758" t="s">
        <v>284</v>
      </c>
      <c r="H55" s="492">
        <v>7.0000000000000007E-2</v>
      </c>
      <c r="I55" s="401" t="s">
        <v>174</v>
      </c>
      <c r="J55" s="402" t="s">
        <v>174</v>
      </c>
      <c r="K55" s="506" t="s">
        <v>344</v>
      </c>
      <c r="L55" s="760" t="s">
        <v>996</v>
      </c>
      <c r="M55" s="762" t="s">
        <v>929</v>
      </c>
      <c r="N55" s="746" t="s">
        <v>930</v>
      </c>
    </row>
    <row r="56" spans="6:14" ht="13.5" customHeight="1" thickBot="1" x14ac:dyDescent="0.3">
      <c r="F56" s="733"/>
      <c r="G56" s="759"/>
      <c r="H56" s="505">
        <v>0.03</v>
      </c>
      <c r="I56" s="505" t="s">
        <v>174</v>
      </c>
      <c r="J56" s="507" t="s">
        <v>174</v>
      </c>
      <c r="K56" s="508" t="s">
        <v>344</v>
      </c>
      <c r="L56" s="761"/>
      <c r="M56" s="763"/>
      <c r="N56" s="748"/>
    </row>
    <row r="57" spans="6:14" ht="108.75" thickBot="1" x14ac:dyDescent="0.3">
      <c r="F57" s="733"/>
      <c r="G57" s="509" t="s">
        <v>175</v>
      </c>
      <c r="H57" s="510">
        <f>1000000000/13000</f>
        <v>76923.076923076922</v>
      </c>
      <c r="I57" s="511">
        <v>2015</v>
      </c>
      <c r="J57" s="512">
        <f>VLOOKUP(UPFRONTS!$F$20,'CBI - MULTIPLIERS'!$I$12:$J$43,2,FALSE)/VLOOKUP('CBI - MULTIPLIERS'!I57,'CBI - MULTIPLIERS'!$I$12:$J$43,2,FALSE)*'CBI - MULTIPLIERS'!H57</f>
        <v>85873.471815075769</v>
      </c>
      <c r="K57" s="513" t="s">
        <v>176</v>
      </c>
      <c r="L57" s="514" t="s">
        <v>421</v>
      </c>
      <c r="M57" s="515" t="s">
        <v>420</v>
      </c>
      <c r="N57" s="516" t="s">
        <v>177</v>
      </c>
    </row>
    <row r="58" spans="6:14" ht="45" customHeight="1" x14ac:dyDescent="0.25">
      <c r="F58" s="733"/>
      <c r="G58" s="517" t="s">
        <v>938</v>
      </c>
      <c r="H58" s="518">
        <v>15.2</v>
      </c>
      <c r="I58" s="519">
        <v>2018</v>
      </c>
      <c r="J58" s="520">
        <f>VLOOKUP(UPFRONTS!$F$20,'CBI - MULTIPLIERS'!$I$12:$J$43,2,FALSE)/VLOOKUP('CBI - MULTIPLIERS'!I58,'CBI - MULTIPLIERS'!$I$12:$J$43,2,FALSE)*'CBI - MULTIPLIERS'!H58</f>
        <v>16.016587286855579</v>
      </c>
      <c r="K58" s="521" t="s">
        <v>178</v>
      </c>
      <c r="L58" s="725" t="s">
        <v>997</v>
      </c>
      <c r="M58" s="779" t="s">
        <v>941</v>
      </c>
      <c r="N58" s="522" t="s">
        <v>942</v>
      </c>
    </row>
    <row r="59" spans="6:14" ht="45" customHeight="1" x14ac:dyDescent="0.25">
      <c r="F59" s="733"/>
      <c r="G59" s="523" t="s">
        <v>939</v>
      </c>
      <c r="H59" s="524">
        <v>27.1</v>
      </c>
      <c r="I59" s="525">
        <v>2018</v>
      </c>
      <c r="J59" s="526">
        <f>VLOOKUP(UPFRONTS!$F$20,'CBI - MULTIPLIERS'!$I$12:$J$43,2,FALSE)/VLOOKUP('CBI - MULTIPLIERS'!I59,'CBI - MULTIPLIERS'!$I$12:$J$43,2,FALSE)*'CBI - MULTIPLIERS'!H59</f>
        <v>28.555889175906987</v>
      </c>
      <c r="K59" s="527" t="s">
        <v>178</v>
      </c>
      <c r="L59" s="722"/>
      <c r="M59" s="779"/>
      <c r="N59" s="528"/>
    </row>
    <row r="60" spans="6:14" ht="45" customHeight="1" thickBot="1" x14ac:dyDescent="0.3">
      <c r="F60" s="734"/>
      <c r="G60" s="529" t="s">
        <v>940</v>
      </c>
      <c r="H60" s="530">
        <v>16.600000000000001</v>
      </c>
      <c r="I60" s="531">
        <v>2018</v>
      </c>
      <c r="J60" s="532">
        <f>VLOOKUP(UPFRONTS!$F$20,'CBI - MULTIPLIERS'!$I$12:$J$43,2,FALSE)/VLOOKUP('CBI - MULTIPLIERS'!I60,'CBI - MULTIPLIERS'!$I$12:$J$43,2,FALSE)*'CBI - MULTIPLIERS'!H60</f>
        <v>17.491799273802805</v>
      </c>
      <c r="K60" s="533" t="s">
        <v>178</v>
      </c>
      <c r="L60" s="726"/>
      <c r="M60" s="779"/>
      <c r="N60" s="534" t="s">
        <v>943</v>
      </c>
    </row>
    <row r="61" spans="6:14" x14ac:dyDescent="0.25">
      <c r="F61" s="743" t="s">
        <v>386</v>
      </c>
      <c r="G61" s="535" t="s">
        <v>9</v>
      </c>
      <c r="H61" s="536">
        <v>0.32600000000000001</v>
      </c>
      <c r="I61" s="537">
        <v>2014</v>
      </c>
      <c r="J61" s="538"/>
      <c r="K61" s="535" t="s">
        <v>344</v>
      </c>
      <c r="L61" s="725" t="s">
        <v>389</v>
      </c>
      <c r="M61" s="752" t="s">
        <v>390</v>
      </c>
      <c r="N61" s="772" t="s">
        <v>391</v>
      </c>
    </row>
    <row r="62" spans="6:14" x14ac:dyDescent="0.25">
      <c r="F62" s="744"/>
      <c r="G62" s="539" t="s">
        <v>10</v>
      </c>
      <c r="H62" s="540">
        <v>0.22</v>
      </c>
      <c r="I62" s="539">
        <v>2014</v>
      </c>
      <c r="J62" s="540"/>
      <c r="K62" s="539" t="s">
        <v>344</v>
      </c>
      <c r="L62" s="770"/>
      <c r="M62" s="770"/>
      <c r="N62" s="773"/>
    </row>
    <row r="63" spans="6:14" x14ac:dyDescent="0.25">
      <c r="F63" s="744"/>
      <c r="G63" s="539" t="s">
        <v>11</v>
      </c>
      <c r="H63" s="540">
        <v>0.24099999999999999</v>
      </c>
      <c r="I63" s="539">
        <v>2014</v>
      </c>
      <c r="J63" s="540"/>
      <c r="K63" s="539" t="s">
        <v>344</v>
      </c>
      <c r="L63" s="770"/>
      <c r="M63" s="770"/>
      <c r="N63" s="773"/>
    </row>
    <row r="64" spans="6:14" x14ac:dyDescent="0.25">
      <c r="F64" s="744"/>
      <c r="G64" s="539" t="s">
        <v>12</v>
      </c>
      <c r="H64" s="540">
        <v>0.309</v>
      </c>
      <c r="I64" s="539">
        <v>2014</v>
      </c>
      <c r="J64" s="540"/>
      <c r="K64" s="539" t="s">
        <v>344</v>
      </c>
      <c r="L64" s="770"/>
      <c r="M64" s="770"/>
      <c r="N64" s="773"/>
    </row>
    <row r="65" spans="6:14" x14ac:dyDescent="0.25">
      <c r="F65" s="744"/>
      <c r="G65" s="539" t="s">
        <v>13</v>
      </c>
      <c r="H65" s="540">
        <v>0.191</v>
      </c>
      <c r="I65" s="539">
        <v>2014</v>
      </c>
      <c r="J65" s="540"/>
      <c r="K65" s="539" t="s">
        <v>344</v>
      </c>
      <c r="L65" s="770"/>
      <c r="M65" s="770"/>
      <c r="N65" s="773"/>
    </row>
    <row r="66" spans="6:14" x14ac:dyDescent="0.25">
      <c r="F66" s="744"/>
      <c r="G66" s="539" t="s">
        <v>14</v>
      </c>
      <c r="H66" s="540">
        <v>0.16500000000000001</v>
      </c>
      <c r="I66" s="539">
        <v>2014</v>
      </c>
      <c r="J66" s="540"/>
      <c r="K66" s="539" t="s">
        <v>344</v>
      </c>
      <c r="L66" s="770"/>
      <c r="M66" s="770"/>
      <c r="N66" s="773"/>
    </row>
    <row r="67" spans="6:14" x14ac:dyDescent="0.25">
      <c r="F67" s="744"/>
      <c r="G67" s="539" t="s">
        <v>15</v>
      </c>
      <c r="H67" s="540">
        <v>0.255</v>
      </c>
      <c r="I67" s="539">
        <v>2014</v>
      </c>
      <c r="J67" s="540"/>
      <c r="K67" s="539" t="s">
        <v>344</v>
      </c>
      <c r="L67" s="770"/>
      <c r="M67" s="770"/>
      <c r="N67" s="773"/>
    </row>
    <row r="68" spans="6:14" x14ac:dyDescent="0.25">
      <c r="F68" s="744"/>
      <c r="G68" s="539" t="s">
        <v>16</v>
      </c>
      <c r="H68" s="540">
        <v>0.27</v>
      </c>
      <c r="I68" s="539">
        <v>2014</v>
      </c>
      <c r="J68" s="540"/>
      <c r="K68" s="539" t="s">
        <v>344</v>
      </c>
      <c r="L68" s="770"/>
      <c r="M68" s="770"/>
      <c r="N68" s="773"/>
    </row>
    <row r="69" spans="6:14" x14ac:dyDescent="0.25">
      <c r="F69" s="744"/>
      <c r="G69" s="539" t="s">
        <v>17</v>
      </c>
      <c r="H69" s="540">
        <v>0.26900000000000002</v>
      </c>
      <c r="I69" s="539">
        <v>2014</v>
      </c>
      <c r="J69" s="540"/>
      <c r="K69" s="539" t="s">
        <v>344</v>
      </c>
      <c r="L69" s="770"/>
      <c r="M69" s="770"/>
      <c r="N69" s="773"/>
    </row>
    <row r="70" spans="6:14" x14ac:dyDescent="0.25">
      <c r="F70" s="744"/>
      <c r="G70" s="539" t="s">
        <v>18</v>
      </c>
      <c r="H70" s="540">
        <v>0.26700000000000002</v>
      </c>
      <c r="I70" s="539">
        <v>2014</v>
      </c>
      <c r="J70" s="540"/>
      <c r="K70" s="539" t="s">
        <v>344</v>
      </c>
      <c r="L70" s="770"/>
      <c r="M70" s="770"/>
      <c r="N70" s="773"/>
    </row>
    <row r="71" spans="6:14" x14ac:dyDescent="0.25">
      <c r="F71" s="744"/>
      <c r="G71" s="539" t="s">
        <v>19</v>
      </c>
      <c r="H71" s="540">
        <v>0.21299999999999999</v>
      </c>
      <c r="I71" s="539">
        <v>2014</v>
      </c>
      <c r="J71" s="540"/>
      <c r="K71" s="539" t="s">
        <v>344</v>
      </c>
      <c r="L71" s="770"/>
      <c r="M71" s="770"/>
      <c r="N71" s="773"/>
    </row>
    <row r="72" spans="6:14" x14ac:dyDescent="0.25">
      <c r="F72" s="744"/>
      <c r="G72" s="539" t="s">
        <v>20</v>
      </c>
      <c r="H72" s="540">
        <v>0.214</v>
      </c>
      <c r="I72" s="539">
        <v>2014</v>
      </c>
      <c r="J72" s="540"/>
      <c r="K72" s="539" t="s">
        <v>344</v>
      </c>
      <c r="L72" s="770"/>
      <c r="M72" s="770"/>
      <c r="N72" s="773"/>
    </row>
    <row r="73" spans="6:14" x14ac:dyDescent="0.25">
      <c r="F73" s="744"/>
      <c r="G73" s="539" t="s">
        <v>21</v>
      </c>
      <c r="H73" s="540">
        <v>0.251</v>
      </c>
      <c r="I73" s="539">
        <v>2014</v>
      </c>
      <c r="J73" s="540"/>
      <c r="K73" s="539" t="s">
        <v>344</v>
      </c>
      <c r="L73" s="770"/>
      <c r="M73" s="770"/>
      <c r="N73" s="773"/>
    </row>
    <row r="74" spans="6:14" x14ac:dyDescent="0.25">
      <c r="F74" s="744"/>
      <c r="G74" s="539" t="s">
        <v>22</v>
      </c>
      <c r="H74" s="540">
        <v>0.29199999999999998</v>
      </c>
      <c r="I74" s="539">
        <v>2014</v>
      </c>
      <c r="J74" s="540"/>
      <c r="K74" s="539" t="s">
        <v>344</v>
      </c>
      <c r="L74" s="770"/>
      <c r="M74" s="770"/>
      <c r="N74" s="773"/>
    </row>
    <row r="75" spans="6:14" x14ac:dyDescent="0.25">
      <c r="F75" s="744"/>
      <c r="G75" s="539" t="s">
        <v>23</v>
      </c>
      <c r="H75" s="540">
        <v>0.25900000000000001</v>
      </c>
      <c r="I75" s="539">
        <v>2014</v>
      </c>
      <c r="J75" s="540"/>
      <c r="K75" s="539" t="s">
        <v>344</v>
      </c>
      <c r="L75" s="770"/>
      <c r="M75" s="770"/>
      <c r="N75" s="773"/>
    </row>
    <row r="76" spans="6:14" x14ac:dyDescent="0.25">
      <c r="F76" s="744"/>
      <c r="G76" s="539" t="s">
        <v>24</v>
      </c>
      <c r="H76" s="540">
        <v>0.26800000000000002</v>
      </c>
      <c r="I76" s="539">
        <v>2014</v>
      </c>
      <c r="J76" s="540"/>
      <c r="K76" s="539" t="s">
        <v>344</v>
      </c>
      <c r="L76" s="770"/>
      <c r="M76" s="770"/>
      <c r="N76" s="773"/>
    </row>
    <row r="77" spans="6:14" x14ac:dyDescent="0.25">
      <c r="F77" s="744"/>
      <c r="G77" s="539" t="s">
        <v>25</v>
      </c>
      <c r="H77" s="540">
        <v>0.29299999999999998</v>
      </c>
      <c r="I77" s="539">
        <v>2014</v>
      </c>
      <c r="J77" s="540"/>
      <c r="K77" s="539" t="s">
        <v>344</v>
      </c>
      <c r="L77" s="770"/>
      <c r="M77" s="770"/>
      <c r="N77" s="773"/>
    </row>
    <row r="78" spans="6:14" x14ac:dyDescent="0.25">
      <c r="F78" s="744"/>
      <c r="G78" s="539" t="s">
        <v>26</v>
      </c>
      <c r="H78" s="540">
        <v>0.33800000000000002</v>
      </c>
      <c r="I78" s="539">
        <v>2014</v>
      </c>
      <c r="J78" s="540"/>
      <c r="K78" s="539" t="s">
        <v>344</v>
      </c>
      <c r="L78" s="770"/>
      <c r="M78" s="770"/>
      <c r="N78" s="773"/>
    </row>
    <row r="79" spans="6:14" x14ac:dyDescent="0.25">
      <c r="F79" s="744"/>
      <c r="G79" s="539" t="s">
        <v>27</v>
      </c>
      <c r="H79" s="540">
        <v>0.23</v>
      </c>
      <c r="I79" s="539">
        <v>2014</v>
      </c>
      <c r="J79" s="540"/>
      <c r="K79" s="539" t="s">
        <v>344</v>
      </c>
      <c r="L79" s="770"/>
      <c r="M79" s="770"/>
      <c r="N79" s="773"/>
    </row>
    <row r="80" spans="6:14" x14ac:dyDescent="0.25">
      <c r="F80" s="744"/>
      <c r="G80" s="539" t="s">
        <v>28</v>
      </c>
      <c r="H80" s="540">
        <v>0.26200000000000001</v>
      </c>
      <c r="I80" s="539">
        <v>2014</v>
      </c>
      <c r="J80" s="540"/>
      <c r="K80" s="539" t="s">
        <v>344</v>
      </c>
      <c r="L80" s="770"/>
      <c r="M80" s="770"/>
      <c r="N80" s="773"/>
    </row>
    <row r="81" spans="6:14" x14ac:dyDescent="0.25">
      <c r="F81" s="744"/>
      <c r="G81" s="539" t="s">
        <v>29</v>
      </c>
      <c r="H81" s="540">
        <v>0.23499999999999999</v>
      </c>
      <c r="I81" s="539">
        <v>2014</v>
      </c>
      <c r="J81" s="540"/>
      <c r="K81" s="539" t="s">
        <v>344</v>
      </c>
      <c r="L81" s="770"/>
      <c r="M81" s="770"/>
      <c r="N81" s="773"/>
    </row>
    <row r="82" spans="6:14" x14ac:dyDescent="0.25">
      <c r="F82" s="744"/>
      <c r="G82" s="539" t="s">
        <v>30</v>
      </c>
      <c r="H82" s="540">
        <v>0.23599999999999999</v>
      </c>
      <c r="I82" s="539">
        <v>2014</v>
      </c>
      <c r="J82" s="540"/>
      <c r="K82" s="539" t="s">
        <v>344</v>
      </c>
      <c r="L82" s="770"/>
      <c r="M82" s="770"/>
      <c r="N82" s="773"/>
    </row>
    <row r="83" spans="6:14" x14ac:dyDescent="0.25">
      <c r="F83" s="744"/>
      <c r="G83" s="539" t="s">
        <v>31</v>
      </c>
      <c r="H83" s="540">
        <v>0.219</v>
      </c>
      <c r="I83" s="539">
        <v>2014</v>
      </c>
      <c r="J83" s="540"/>
      <c r="K83" s="539" t="s">
        <v>344</v>
      </c>
      <c r="L83" s="770"/>
      <c r="M83" s="770"/>
      <c r="N83" s="773"/>
    </row>
    <row r="84" spans="6:14" x14ac:dyDescent="0.25">
      <c r="F84" s="744"/>
      <c r="G84" s="539" t="s">
        <v>32</v>
      </c>
      <c r="H84" s="540">
        <v>0.36</v>
      </c>
      <c r="I84" s="539">
        <v>2014</v>
      </c>
      <c r="J84" s="540"/>
      <c r="K84" s="539" t="s">
        <v>344</v>
      </c>
      <c r="L84" s="770"/>
      <c r="M84" s="770"/>
      <c r="N84" s="773"/>
    </row>
    <row r="85" spans="6:14" x14ac:dyDescent="0.25">
      <c r="F85" s="744"/>
      <c r="G85" s="539" t="s">
        <v>33</v>
      </c>
      <c r="H85" s="540">
        <v>0.28399999999999997</v>
      </c>
      <c r="I85" s="539">
        <v>2014</v>
      </c>
      <c r="J85" s="540"/>
      <c r="K85" s="539" t="s">
        <v>344</v>
      </c>
      <c r="L85" s="770"/>
      <c r="M85" s="770"/>
      <c r="N85" s="773"/>
    </row>
    <row r="86" spans="6:14" x14ac:dyDescent="0.25">
      <c r="F86" s="744"/>
      <c r="G86" s="539" t="s">
        <v>34</v>
      </c>
      <c r="H86" s="540">
        <v>0.24399999999999999</v>
      </c>
      <c r="I86" s="539">
        <v>2014</v>
      </c>
      <c r="J86" s="540"/>
      <c r="K86" s="539" t="s">
        <v>344</v>
      </c>
      <c r="L86" s="770"/>
      <c r="M86" s="770"/>
      <c r="N86" s="773"/>
    </row>
    <row r="87" spans="6:14" x14ac:dyDescent="0.25">
      <c r="F87" s="744"/>
      <c r="G87" s="539" t="s">
        <v>35</v>
      </c>
      <c r="H87" s="540">
        <v>0.26300000000000001</v>
      </c>
      <c r="I87" s="539">
        <v>2014</v>
      </c>
      <c r="J87" s="540"/>
      <c r="K87" s="539" t="s">
        <v>344</v>
      </c>
      <c r="L87" s="770"/>
      <c r="M87" s="770"/>
      <c r="N87" s="773"/>
    </row>
    <row r="88" spans="6:14" x14ac:dyDescent="0.25">
      <c r="F88" s="744"/>
      <c r="G88" s="539" t="s">
        <v>36</v>
      </c>
      <c r="H88" s="540">
        <v>0.24299999999999999</v>
      </c>
      <c r="I88" s="539">
        <v>2014</v>
      </c>
      <c r="J88" s="540"/>
      <c r="K88" s="539" t="s">
        <v>344</v>
      </c>
      <c r="L88" s="770"/>
      <c r="M88" s="770"/>
      <c r="N88" s="773"/>
    </row>
    <row r="89" spans="6:14" x14ac:dyDescent="0.25">
      <c r="F89" s="744"/>
      <c r="G89" s="539" t="s">
        <v>37</v>
      </c>
      <c r="H89" s="540">
        <v>0.22500000000000001</v>
      </c>
      <c r="I89" s="539">
        <v>2014</v>
      </c>
      <c r="J89" s="540"/>
      <c r="K89" s="539" t="s">
        <v>344</v>
      </c>
      <c r="L89" s="770"/>
      <c r="M89" s="770"/>
      <c r="N89" s="773"/>
    </row>
    <row r="90" spans="6:14" x14ac:dyDescent="0.25">
      <c r="F90" s="744"/>
      <c r="G90" s="539" t="s">
        <v>38</v>
      </c>
      <c r="H90" s="540">
        <v>0.26400000000000001</v>
      </c>
      <c r="I90" s="539">
        <v>2014</v>
      </c>
      <c r="J90" s="540"/>
      <c r="K90" s="539" t="s">
        <v>344</v>
      </c>
      <c r="L90" s="770"/>
      <c r="M90" s="770"/>
      <c r="N90" s="773"/>
    </row>
    <row r="91" spans="6:14" x14ac:dyDescent="0.25">
      <c r="F91" s="744"/>
      <c r="G91" s="539" t="s">
        <v>39</v>
      </c>
      <c r="H91" s="540">
        <v>0.253</v>
      </c>
      <c r="I91" s="539">
        <v>2014</v>
      </c>
      <c r="J91" s="540"/>
      <c r="K91" s="539" t="s">
        <v>344</v>
      </c>
      <c r="L91" s="770"/>
      <c r="M91" s="770"/>
      <c r="N91" s="773"/>
    </row>
    <row r="92" spans="6:14" x14ac:dyDescent="0.25">
      <c r="F92" s="744"/>
      <c r="G92" s="539" t="s">
        <v>40</v>
      </c>
      <c r="H92" s="540">
        <v>0.26300000000000001</v>
      </c>
      <c r="I92" s="539">
        <v>2014</v>
      </c>
      <c r="J92" s="540"/>
      <c r="K92" s="539" t="s">
        <v>344</v>
      </c>
      <c r="L92" s="770"/>
      <c r="M92" s="770"/>
      <c r="N92" s="773"/>
    </row>
    <row r="93" spans="6:14" x14ac:dyDescent="0.25">
      <c r="F93" s="744"/>
      <c r="G93" s="539" t="s">
        <v>41</v>
      </c>
      <c r="H93" s="540">
        <v>0.26700000000000002</v>
      </c>
      <c r="I93" s="539">
        <v>2014</v>
      </c>
      <c r="J93" s="540"/>
      <c r="K93" s="539" t="s">
        <v>344</v>
      </c>
      <c r="L93" s="770"/>
      <c r="M93" s="770"/>
      <c r="N93" s="773"/>
    </row>
    <row r="94" spans="6:14" x14ac:dyDescent="0.25">
      <c r="F94" s="744"/>
      <c r="G94" s="539" t="s">
        <v>42</v>
      </c>
      <c r="H94" s="540">
        <v>0.27100000000000002</v>
      </c>
      <c r="I94" s="539">
        <v>2014</v>
      </c>
      <c r="J94" s="540"/>
      <c r="K94" s="539" t="s">
        <v>344</v>
      </c>
      <c r="L94" s="770"/>
      <c r="M94" s="770"/>
      <c r="N94" s="773"/>
    </row>
    <row r="95" spans="6:14" x14ac:dyDescent="0.25">
      <c r="F95" s="744"/>
      <c r="G95" s="539" t="s">
        <v>43</v>
      </c>
      <c r="H95" s="540">
        <v>0.27</v>
      </c>
      <c r="I95" s="539">
        <v>2014</v>
      </c>
      <c r="J95" s="540"/>
      <c r="K95" s="539" t="s">
        <v>344</v>
      </c>
      <c r="L95" s="770"/>
      <c r="M95" s="770"/>
      <c r="N95" s="773"/>
    </row>
    <row r="96" spans="6:14" x14ac:dyDescent="0.25">
      <c r="F96" s="744"/>
      <c r="G96" s="539" t="s">
        <v>44</v>
      </c>
      <c r="H96" s="540">
        <v>0.312</v>
      </c>
      <c r="I96" s="539">
        <v>2014</v>
      </c>
      <c r="J96" s="540"/>
      <c r="K96" s="539" t="s">
        <v>344</v>
      </c>
      <c r="L96" s="770"/>
      <c r="M96" s="770"/>
      <c r="N96" s="773"/>
    </row>
    <row r="97" spans="6:14" x14ac:dyDescent="0.25">
      <c r="F97" s="744"/>
      <c r="G97" s="539" t="s">
        <v>45</v>
      </c>
      <c r="H97" s="540">
        <v>0.19800000000000001</v>
      </c>
      <c r="I97" s="539">
        <v>2014</v>
      </c>
      <c r="J97" s="540"/>
      <c r="K97" s="539" t="s">
        <v>344</v>
      </c>
      <c r="L97" s="770"/>
      <c r="M97" s="770"/>
      <c r="N97" s="773"/>
    </row>
    <row r="98" spans="6:14" x14ac:dyDescent="0.25">
      <c r="F98" s="744"/>
      <c r="G98" s="539" t="s">
        <v>46</v>
      </c>
      <c r="H98" s="540">
        <v>0.26200000000000001</v>
      </c>
      <c r="I98" s="539">
        <v>2014</v>
      </c>
      <c r="J98" s="540"/>
      <c r="K98" s="539" t="s">
        <v>344</v>
      </c>
      <c r="L98" s="770"/>
      <c r="M98" s="770"/>
      <c r="N98" s="773"/>
    </row>
    <row r="99" spans="6:14" x14ac:dyDescent="0.25">
      <c r="F99" s="744"/>
      <c r="G99" s="539" t="s">
        <v>47</v>
      </c>
      <c r="H99" s="540">
        <v>0.26200000000000001</v>
      </c>
      <c r="I99" s="539">
        <v>2014</v>
      </c>
      <c r="J99" s="540"/>
      <c r="K99" s="539" t="s">
        <v>344</v>
      </c>
      <c r="L99" s="770"/>
      <c r="M99" s="770"/>
      <c r="N99" s="773"/>
    </row>
    <row r="100" spans="6:14" x14ac:dyDescent="0.25">
      <c r="F100" s="744"/>
      <c r="G100" s="539" t="s">
        <v>48</v>
      </c>
      <c r="H100" s="540">
        <v>0.27200000000000002</v>
      </c>
      <c r="I100" s="539">
        <v>2014</v>
      </c>
      <c r="J100" s="540"/>
      <c r="K100" s="539" t="s">
        <v>344</v>
      </c>
      <c r="L100" s="770"/>
      <c r="M100" s="770"/>
      <c r="N100" s="773"/>
    </row>
    <row r="101" spans="6:14" x14ac:dyDescent="0.25">
      <c r="F101" s="744"/>
      <c r="G101" s="539" t="s">
        <v>49</v>
      </c>
      <c r="H101" s="540">
        <v>0.27</v>
      </c>
      <c r="I101" s="539">
        <v>2014</v>
      </c>
      <c r="J101" s="540"/>
      <c r="K101" s="539" t="s">
        <v>344</v>
      </c>
      <c r="L101" s="770"/>
      <c r="M101" s="770"/>
      <c r="N101" s="773"/>
    </row>
    <row r="102" spans="6:14" x14ac:dyDescent="0.25">
      <c r="F102" s="744"/>
      <c r="G102" s="539" t="s">
        <v>50</v>
      </c>
      <c r="H102" s="540">
        <v>0.35099999999999998</v>
      </c>
      <c r="I102" s="539">
        <v>2014</v>
      </c>
      <c r="J102" s="540"/>
      <c r="K102" s="539" t="s">
        <v>344</v>
      </c>
      <c r="L102" s="770"/>
      <c r="M102" s="770"/>
      <c r="N102" s="773"/>
    </row>
    <row r="103" spans="6:14" x14ac:dyDescent="0.25">
      <c r="F103" s="744"/>
      <c r="G103" s="539" t="s">
        <v>51</v>
      </c>
      <c r="H103" s="540">
        <v>0.27200000000000002</v>
      </c>
      <c r="I103" s="539">
        <v>2014</v>
      </c>
      <c r="J103" s="540"/>
      <c r="K103" s="539" t="s">
        <v>344</v>
      </c>
      <c r="L103" s="770"/>
      <c r="M103" s="770"/>
      <c r="N103" s="773"/>
    </row>
    <row r="104" spans="6:14" x14ac:dyDescent="0.25">
      <c r="F104" s="744"/>
      <c r="G104" s="539" t="s">
        <v>52</v>
      </c>
      <c r="H104" s="540">
        <v>0.189</v>
      </c>
      <c r="I104" s="539">
        <v>2014</v>
      </c>
      <c r="J104" s="540"/>
      <c r="K104" s="539" t="s">
        <v>344</v>
      </c>
      <c r="L104" s="770"/>
      <c r="M104" s="770"/>
      <c r="N104" s="773"/>
    </row>
    <row r="105" spans="6:14" x14ac:dyDescent="0.25">
      <c r="F105" s="744"/>
      <c r="G105" s="539" t="s">
        <v>53</v>
      </c>
      <c r="H105" s="540">
        <v>0.21</v>
      </c>
      <c r="I105" s="539">
        <v>2014</v>
      </c>
      <c r="J105" s="540"/>
      <c r="K105" s="539" t="s">
        <v>344</v>
      </c>
      <c r="L105" s="770"/>
      <c r="M105" s="770"/>
      <c r="N105" s="773"/>
    </row>
    <row r="106" spans="6:14" x14ac:dyDescent="0.25">
      <c r="F106" s="744"/>
      <c r="G106" s="539" t="s">
        <v>54</v>
      </c>
      <c r="H106" s="540">
        <v>0.25</v>
      </c>
      <c r="I106" s="539">
        <v>2014</v>
      </c>
      <c r="J106" s="540"/>
      <c r="K106" s="539" t="s">
        <v>344</v>
      </c>
      <c r="L106" s="770"/>
      <c r="M106" s="770"/>
      <c r="N106" s="773"/>
    </row>
    <row r="107" spans="6:14" x14ac:dyDescent="0.25">
      <c r="F107" s="744"/>
      <c r="G107" s="539" t="s">
        <v>55</v>
      </c>
      <c r="H107" s="540">
        <v>0.22</v>
      </c>
      <c r="I107" s="539">
        <v>2014</v>
      </c>
      <c r="J107" s="540"/>
      <c r="K107" s="539" t="s">
        <v>344</v>
      </c>
      <c r="L107" s="770"/>
      <c r="M107" s="770"/>
      <c r="N107" s="773"/>
    </row>
    <row r="108" spans="6:14" x14ac:dyDescent="0.25">
      <c r="F108" s="744"/>
      <c r="G108" s="539" t="s">
        <v>56</v>
      </c>
      <c r="H108" s="540">
        <v>0.35099999999999998</v>
      </c>
      <c r="I108" s="539">
        <v>2014</v>
      </c>
      <c r="J108" s="540"/>
      <c r="K108" s="539" t="s">
        <v>344</v>
      </c>
      <c r="L108" s="770"/>
      <c r="M108" s="770"/>
      <c r="N108" s="773"/>
    </row>
    <row r="109" spans="6:14" x14ac:dyDescent="0.25">
      <c r="F109" s="744"/>
      <c r="G109" s="539" t="s">
        <v>57</v>
      </c>
      <c r="H109" s="540">
        <v>0.22700000000000001</v>
      </c>
      <c r="I109" s="539">
        <v>2014</v>
      </c>
      <c r="J109" s="540"/>
      <c r="K109" s="539" t="s">
        <v>344</v>
      </c>
      <c r="L109" s="770"/>
      <c r="M109" s="770"/>
      <c r="N109" s="773"/>
    </row>
    <row r="110" spans="6:14" x14ac:dyDescent="0.25">
      <c r="F110" s="745"/>
      <c r="G110" s="541" t="s">
        <v>58</v>
      </c>
      <c r="H110" s="542">
        <v>0.255</v>
      </c>
      <c r="I110" s="541">
        <v>2014</v>
      </c>
      <c r="J110" s="542"/>
      <c r="K110" s="541" t="s">
        <v>344</v>
      </c>
      <c r="L110" s="770"/>
      <c r="M110" s="770"/>
      <c r="N110" s="774"/>
    </row>
    <row r="111" spans="6:14" x14ac:dyDescent="0.25">
      <c r="F111" s="780" t="s">
        <v>387</v>
      </c>
      <c r="G111" s="535" t="s">
        <v>9</v>
      </c>
      <c r="H111" s="543">
        <v>0.20200000000000001</v>
      </c>
      <c r="I111" s="535">
        <v>2014</v>
      </c>
      <c r="J111" s="538"/>
      <c r="K111" s="535" t="s">
        <v>344</v>
      </c>
      <c r="L111" s="770"/>
      <c r="M111" s="770"/>
      <c r="N111" s="772" t="s">
        <v>392</v>
      </c>
    </row>
    <row r="112" spans="6:14" x14ac:dyDescent="0.25">
      <c r="F112" s="781"/>
      <c r="G112" s="539" t="s">
        <v>10</v>
      </c>
      <c r="H112" s="544">
        <v>0.153</v>
      </c>
      <c r="I112" s="539">
        <v>2014</v>
      </c>
      <c r="J112" s="540"/>
      <c r="K112" s="539" t="s">
        <v>344</v>
      </c>
      <c r="L112" s="770"/>
      <c r="M112" s="770"/>
      <c r="N112" s="773"/>
    </row>
    <row r="113" spans="6:14" x14ac:dyDescent="0.25">
      <c r="F113" s="781"/>
      <c r="G113" s="539" t="s">
        <v>11</v>
      </c>
      <c r="H113" s="544">
        <v>0.17299999999999999</v>
      </c>
      <c r="I113" s="539">
        <v>2014</v>
      </c>
      <c r="J113" s="540"/>
      <c r="K113" s="539" t="s">
        <v>344</v>
      </c>
      <c r="L113" s="770"/>
      <c r="M113" s="770"/>
      <c r="N113" s="773"/>
    </row>
    <row r="114" spans="6:14" x14ac:dyDescent="0.25">
      <c r="F114" s="781"/>
      <c r="G114" s="539" t="s">
        <v>12</v>
      </c>
      <c r="H114" s="544">
        <v>0.19900000000000001</v>
      </c>
      <c r="I114" s="539">
        <v>2014</v>
      </c>
      <c r="J114" s="540"/>
      <c r="K114" s="539" t="s">
        <v>344</v>
      </c>
      <c r="L114" s="770"/>
      <c r="M114" s="770"/>
      <c r="N114" s="773"/>
    </row>
    <row r="115" spans="6:14" x14ac:dyDescent="0.25">
      <c r="F115" s="781"/>
      <c r="G115" s="539" t="s">
        <v>13</v>
      </c>
      <c r="H115" s="544" t="s">
        <v>388</v>
      </c>
      <c r="I115" s="539">
        <v>2014</v>
      </c>
      <c r="J115" s="540"/>
      <c r="K115" s="539" t="s">
        <v>344</v>
      </c>
      <c r="L115" s="770"/>
      <c r="M115" s="770"/>
      <c r="N115" s="773"/>
    </row>
    <row r="116" spans="6:14" x14ac:dyDescent="0.25">
      <c r="F116" s="781"/>
      <c r="G116" s="539" t="s">
        <v>14</v>
      </c>
      <c r="H116" s="544" t="s">
        <v>388</v>
      </c>
      <c r="I116" s="539">
        <v>2014</v>
      </c>
      <c r="J116" s="540"/>
      <c r="K116" s="539" t="s">
        <v>344</v>
      </c>
      <c r="L116" s="770"/>
      <c r="M116" s="770"/>
      <c r="N116" s="773"/>
    </row>
    <row r="117" spans="6:14" x14ac:dyDescent="0.25">
      <c r="F117" s="781"/>
      <c r="G117" s="539" t="s">
        <v>15</v>
      </c>
      <c r="H117" s="544">
        <v>0.14099999999999999</v>
      </c>
      <c r="I117" s="539">
        <v>2014</v>
      </c>
      <c r="J117" s="540"/>
      <c r="K117" s="539" t="s">
        <v>344</v>
      </c>
      <c r="L117" s="770"/>
      <c r="M117" s="770"/>
      <c r="N117" s="773"/>
    </row>
    <row r="118" spans="6:14" x14ac:dyDescent="0.25">
      <c r="F118" s="781"/>
      <c r="G118" s="539" t="s">
        <v>16</v>
      </c>
      <c r="H118" s="544">
        <v>0.191</v>
      </c>
      <c r="I118" s="539">
        <v>2014</v>
      </c>
      <c r="J118" s="539"/>
      <c r="K118" s="539" t="s">
        <v>344</v>
      </c>
      <c r="L118" s="770"/>
      <c r="M118" s="770"/>
      <c r="N118" s="773"/>
    </row>
    <row r="119" spans="6:14" x14ac:dyDescent="0.25">
      <c r="F119" s="781"/>
      <c r="G119" s="539" t="s">
        <v>17</v>
      </c>
      <c r="H119" s="544">
        <v>0.187</v>
      </c>
      <c r="I119" s="539">
        <v>2014</v>
      </c>
      <c r="J119" s="539"/>
      <c r="K119" s="539" t="s">
        <v>344</v>
      </c>
      <c r="L119" s="770"/>
      <c r="M119" s="770"/>
      <c r="N119" s="773"/>
    </row>
    <row r="120" spans="6:14" x14ac:dyDescent="0.25">
      <c r="F120" s="781"/>
      <c r="G120" s="539" t="s">
        <v>18</v>
      </c>
      <c r="H120" s="544">
        <v>0.187</v>
      </c>
      <c r="I120" s="539">
        <v>2014</v>
      </c>
      <c r="J120" s="539"/>
      <c r="K120" s="539" t="s">
        <v>344</v>
      </c>
      <c r="L120" s="770"/>
      <c r="M120" s="770"/>
      <c r="N120" s="773"/>
    </row>
    <row r="121" spans="6:14" x14ac:dyDescent="0.25">
      <c r="F121" s="781"/>
      <c r="G121" s="539" t="s">
        <v>19</v>
      </c>
      <c r="H121" s="544">
        <v>0.17399999999999999</v>
      </c>
      <c r="I121" s="539">
        <v>2014</v>
      </c>
      <c r="J121" s="539"/>
      <c r="K121" s="539" t="s">
        <v>344</v>
      </c>
      <c r="L121" s="770"/>
      <c r="M121" s="770"/>
      <c r="N121" s="773"/>
    </row>
    <row r="122" spans="6:14" x14ac:dyDescent="0.25">
      <c r="F122" s="781"/>
      <c r="G122" s="539" t="s">
        <v>20</v>
      </c>
      <c r="H122" s="544">
        <v>0.108</v>
      </c>
      <c r="I122" s="539">
        <v>2014</v>
      </c>
      <c r="J122" s="539"/>
      <c r="K122" s="539" t="s">
        <v>344</v>
      </c>
      <c r="L122" s="770"/>
      <c r="M122" s="770"/>
      <c r="N122" s="773"/>
    </row>
    <row r="123" spans="6:14" x14ac:dyDescent="0.25">
      <c r="F123" s="781"/>
      <c r="G123" s="539" t="s">
        <v>21</v>
      </c>
      <c r="H123" s="544">
        <v>0.129</v>
      </c>
      <c r="I123" s="539">
        <v>2014</v>
      </c>
      <c r="J123" s="539"/>
      <c r="K123" s="539" t="s">
        <v>344</v>
      </c>
      <c r="L123" s="770"/>
      <c r="M123" s="770"/>
      <c r="N123" s="773"/>
    </row>
    <row r="124" spans="6:14" x14ac:dyDescent="0.25">
      <c r="F124" s="781"/>
      <c r="G124" s="539" t="s">
        <v>22</v>
      </c>
      <c r="H124" s="544" t="s">
        <v>388</v>
      </c>
      <c r="I124" s="539">
        <v>2014</v>
      </c>
      <c r="J124" s="539"/>
      <c r="K124" s="539" t="s">
        <v>344</v>
      </c>
      <c r="L124" s="770"/>
      <c r="M124" s="770"/>
      <c r="N124" s="773"/>
    </row>
    <row r="125" spans="6:14" x14ac:dyDescent="0.25">
      <c r="F125" s="781"/>
      <c r="G125" s="539" t="s">
        <v>23</v>
      </c>
      <c r="H125" s="544" t="s">
        <v>388</v>
      </c>
      <c r="I125" s="539">
        <v>2014</v>
      </c>
      <c r="J125" s="539"/>
      <c r="K125" s="539" t="s">
        <v>344</v>
      </c>
      <c r="L125" s="770"/>
      <c r="M125" s="770"/>
      <c r="N125" s="773"/>
    </row>
    <row r="126" spans="6:14" x14ac:dyDescent="0.25">
      <c r="F126" s="781"/>
      <c r="G126" s="539" t="s">
        <v>24</v>
      </c>
      <c r="H126" s="544">
        <v>0.14399999999999999</v>
      </c>
      <c r="I126" s="539">
        <v>2014</v>
      </c>
      <c r="J126" s="539"/>
      <c r="K126" s="539" t="s">
        <v>344</v>
      </c>
      <c r="L126" s="770"/>
      <c r="M126" s="770"/>
      <c r="N126" s="773"/>
    </row>
    <row r="127" spans="6:14" x14ac:dyDescent="0.25">
      <c r="F127" s="781"/>
      <c r="G127" s="539" t="s">
        <v>25</v>
      </c>
      <c r="H127" s="544">
        <v>0.19900000000000001</v>
      </c>
      <c r="I127" s="539">
        <v>2014</v>
      </c>
      <c r="J127" s="539"/>
      <c r="K127" s="539" t="s">
        <v>344</v>
      </c>
      <c r="L127" s="770"/>
      <c r="M127" s="770"/>
      <c r="N127" s="773"/>
    </row>
    <row r="128" spans="6:14" x14ac:dyDescent="0.25">
      <c r="F128" s="781"/>
      <c r="G128" s="539" t="s">
        <v>26</v>
      </c>
      <c r="H128" s="544" t="s">
        <v>388</v>
      </c>
      <c r="I128" s="539">
        <v>2014</v>
      </c>
      <c r="J128" s="539"/>
      <c r="K128" s="539" t="s">
        <v>344</v>
      </c>
      <c r="L128" s="770"/>
      <c r="M128" s="770"/>
      <c r="N128" s="773"/>
    </row>
    <row r="129" spans="6:14" x14ac:dyDescent="0.25">
      <c r="F129" s="781"/>
      <c r="G129" s="539" t="s">
        <v>27</v>
      </c>
      <c r="H129" s="544">
        <v>0.14000000000000001</v>
      </c>
      <c r="I129" s="539">
        <v>2014</v>
      </c>
      <c r="J129" s="539"/>
      <c r="K129" s="539" t="s">
        <v>344</v>
      </c>
      <c r="L129" s="770"/>
      <c r="M129" s="770"/>
      <c r="N129" s="773"/>
    </row>
    <row r="130" spans="6:14" x14ac:dyDescent="0.25">
      <c r="F130" s="781"/>
      <c r="G130" s="539" t="s">
        <v>28</v>
      </c>
      <c r="H130" s="544">
        <v>0.18</v>
      </c>
      <c r="I130" s="539">
        <v>2014</v>
      </c>
      <c r="J130" s="539"/>
      <c r="K130" s="539" t="s">
        <v>344</v>
      </c>
      <c r="L130" s="770"/>
      <c r="M130" s="770"/>
      <c r="N130" s="773"/>
    </row>
    <row r="131" spans="6:14" x14ac:dyDescent="0.25">
      <c r="F131" s="781"/>
      <c r="G131" s="539" t="s">
        <v>29</v>
      </c>
      <c r="H131" s="544">
        <v>0.13200000000000001</v>
      </c>
      <c r="I131" s="539">
        <v>2014</v>
      </c>
      <c r="J131" s="539"/>
      <c r="K131" s="539" t="s">
        <v>344</v>
      </c>
      <c r="L131" s="770"/>
      <c r="M131" s="770"/>
      <c r="N131" s="773"/>
    </row>
    <row r="132" spans="6:14" x14ac:dyDescent="0.25">
      <c r="F132" s="781"/>
      <c r="G132" s="539" t="s">
        <v>30</v>
      </c>
      <c r="H132" s="544">
        <v>0.152</v>
      </c>
      <c r="I132" s="539">
        <v>2014</v>
      </c>
      <c r="J132" s="539"/>
      <c r="K132" s="539" t="s">
        <v>344</v>
      </c>
      <c r="L132" s="770"/>
      <c r="M132" s="770"/>
      <c r="N132" s="773"/>
    </row>
    <row r="133" spans="6:14" x14ac:dyDescent="0.25">
      <c r="F133" s="781"/>
      <c r="G133" s="539" t="s">
        <v>31</v>
      </c>
      <c r="H133" s="544" t="s">
        <v>388</v>
      </c>
      <c r="I133" s="539">
        <v>2014</v>
      </c>
      <c r="J133" s="539"/>
      <c r="K133" s="539" t="s">
        <v>344</v>
      </c>
      <c r="L133" s="770"/>
      <c r="M133" s="770"/>
      <c r="N133" s="773"/>
    </row>
    <row r="134" spans="6:14" x14ac:dyDescent="0.25">
      <c r="F134" s="781"/>
      <c r="G134" s="539" t="s">
        <v>32</v>
      </c>
      <c r="H134" s="544">
        <v>0.22800000000000001</v>
      </c>
      <c r="I134" s="539">
        <v>2014</v>
      </c>
      <c r="J134" s="539"/>
      <c r="K134" s="539" t="s">
        <v>344</v>
      </c>
      <c r="L134" s="770"/>
      <c r="M134" s="770"/>
      <c r="N134" s="773"/>
    </row>
    <row r="135" spans="6:14" x14ac:dyDescent="0.25">
      <c r="F135" s="781"/>
      <c r="G135" s="539" t="s">
        <v>33</v>
      </c>
      <c r="H135" s="544">
        <v>0.17100000000000001</v>
      </c>
      <c r="I135" s="539">
        <v>2014</v>
      </c>
      <c r="J135" s="539"/>
      <c r="K135" s="539" t="s">
        <v>344</v>
      </c>
      <c r="L135" s="770"/>
      <c r="M135" s="770"/>
      <c r="N135" s="773"/>
    </row>
    <row r="136" spans="6:14" x14ac:dyDescent="0.25">
      <c r="F136" s="781"/>
      <c r="G136" s="539" t="s">
        <v>34</v>
      </c>
      <c r="H136" s="544">
        <v>0.107</v>
      </c>
      <c r="I136" s="539">
        <v>2014</v>
      </c>
      <c r="J136" s="539"/>
      <c r="K136" s="539" t="s">
        <v>344</v>
      </c>
      <c r="L136" s="770"/>
      <c r="M136" s="770"/>
      <c r="N136" s="773"/>
    </row>
    <row r="137" spans="6:14" x14ac:dyDescent="0.25">
      <c r="F137" s="781"/>
      <c r="G137" s="539" t="s">
        <v>35</v>
      </c>
      <c r="H137" s="544">
        <v>0.107</v>
      </c>
      <c r="I137" s="539">
        <v>2014</v>
      </c>
      <c r="J137" s="539"/>
      <c r="K137" s="539" t="s">
        <v>344</v>
      </c>
      <c r="L137" s="770"/>
      <c r="M137" s="770"/>
      <c r="N137" s="773"/>
    </row>
    <row r="138" spans="6:14" x14ac:dyDescent="0.25">
      <c r="F138" s="781"/>
      <c r="G138" s="539" t="s">
        <v>36</v>
      </c>
      <c r="H138" s="544">
        <v>0.153</v>
      </c>
      <c r="I138" s="539">
        <v>2014</v>
      </c>
      <c r="J138" s="539"/>
      <c r="K138" s="539" t="s">
        <v>344</v>
      </c>
      <c r="L138" s="770"/>
      <c r="M138" s="770"/>
      <c r="N138" s="773"/>
    </row>
    <row r="139" spans="6:14" x14ac:dyDescent="0.25">
      <c r="F139" s="781"/>
      <c r="G139" s="539" t="s">
        <v>37</v>
      </c>
      <c r="H139" s="544">
        <v>0.11600000000000001</v>
      </c>
      <c r="I139" s="539">
        <v>2014</v>
      </c>
      <c r="J139" s="539"/>
      <c r="K139" s="539" t="s">
        <v>344</v>
      </c>
      <c r="L139" s="770"/>
      <c r="M139" s="770"/>
      <c r="N139" s="773"/>
    </row>
    <row r="140" spans="6:14" x14ac:dyDescent="0.25">
      <c r="F140" s="781"/>
      <c r="G140" s="539" t="s">
        <v>38</v>
      </c>
      <c r="H140" s="544">
        <v>0.11600000000000001</v>
      </c>
      <c r="I140" s="539">
        <v>2014</v>
      </c>
      <c r="J140" s="539"/>
      <c r="K140" s="539" t="s">
        <v>344</v>
      </c>
      <c r="L140" s="770"/>
      <c r="M140" s="770"/>
      <c r="N140" s="773"/>
    </row>
    <row r="141" spans="6:14" x14ac:dyDescent="0.25">
      <c r="F141" s="781"/>
      <c r="G141" s="539" t="s">
        <v>39</v>
      </c>
      <c r="H141" s="544">
        <v>0.127</v>
      </c>
      <c r="I141" s="539">
        <v>2014</v>
      </c>
      <c r="J141" s="539"/>
      <c r="K141" s="539" t="s">
        <v>344</v>
      </c>
      <c r="L141" s="770"/>
      <c r="M141" s="770"/>
      <c r="N141" s="773"/>
    </row>
    <row r="142" spans="6:14" x14ac:dyDescent="0.25">
      <c r="F142" s="781"/>
      <c r="G142" s="539" t="s">
        <v>40</v>
      </c>
      <c r="H142" s="544">
        <v>0.152</v>
      </c>
      <c r="I142" s="539">
        <v>2014</v>
      </c>
      <c r="J142" s="539"/>
      <c r="K142" s="539" t="s">
        <v>344</v>
      </c>
      <c r="L142" s="770"/>
      <c r="M142" s="770"/>
      <c r="N142" s="773"/>
    </row>
    <row r="143" spans="6:14" x14ac:dyDescent="0.25">
      <c r="F143" s="781"/>
      <c r="G143" s="539" t="s">
        <v>41</v>
      </c>
      <c r="H143" s="544">
        <v>0.17699999999999999</v>
      </c>
      <c r="I143" s="539">
        <v>2014</v>
      </c>
      <c r="J143" s="539"/>
      <c r="K143" s="539" t="s">
        <v>344</v>
      </c>
      <c r="L143" s="770"/>
      <c r="M143" s="770"/>
      <c r="N143" s="773"/>
    </row>
    <row r="144" spans="6:14" x14ac:dyDescent="0.25">
      <c r="F144" s="781"/>
      <c r="G144" s="539" t="s">
        <v>42</v>
      </c>
      <c r="H144" s="544">
        <v>0.109</v>
      </c>
      <c r="I144" s="539">
        <v>2014</v>
      </c>
      <c r="J144" s="539"/>
      <c r="K144" s="539" t="s">
        <v>344</v>
      </c>
      <c r="L144" s="770"/>
      <c r="M144" s="770"/>
      <c r="N144" s="773"/>
    </row>
    <row r="145" spans="6:14" x14ac:dyDescent="0.25">
      <c r="F145" s="781"/>
      <c r="G145" s="539" t="s">
        <v>43</v>
      </c>
      <c r="H145" s="544">
        <v>0.13200000000000001</v>
      </c>
      <c r="I145" s="539">
        <v>2014</v>
      </c>
      <c r="J145" s="539"/>
      <c r="K145" s="539" t="s">
        <v>344</v>
      </c>
      <c r="L145" s="770"/>
      <c r="M145" s="770"/>
      <c r="N145" s="773"/>
    </row>
    <row r="146" spans="6:14" x14ac:dyDescent="0.25">
      <c r="F146" s="781"/>
      <c r="G146" s="539" t="s">
        <v>44</v>
      </c>
      <c r="H146" s="544">
        <v>0.13600000000000001</v>
      </c>
      <c r="I146" s="539">
        <v>2014</v>
      </c>
      <c r="J146" s="539"/>
      <c r="K146" s="539" t="s">
        <v>344</v>
      </c>
      <c r="L146" s="770"/>
      <c r="M146" s="770"/>
      <c r="N146" s="773"/>
    </row>
    <row r="147" spans="6:14" x14ac:dyDescent="0.25">
      <c r="F147" s="781"/>
      <c r="G147" s="539" t="s">
        <v>45</v>
      </c>
      <c r="H147" s="544" t="s">
        <v>388</v>
      </c>
      <c r="I147" s="539">
        <v>2014</v>
      </c>
      <c r="J147" s="539"/>
      <c r="K147" s="539" t="s">
        <v>344</v>
      </c>
      <c r="L147" s="770"/>
      <c r="M147" s="770"/>
      <c r="N147" s="773"/>
    </row>
    <row r="148" spans="6:14" x14ac:dyDescent="0.25">
      <c r="F148" s="781"/>
      <c r="G148" s="539" t="s">
        <v>46</v>
      </c>
      <c r="H148" s="544" t="s">
        <v>388</v>
      </c>
      <c r="I148" s="539">
        <v>2014</v>
      </c>
      <c r="J148" s="539"/>
      <c r="K148" s="539" t="s">
        <v>344</v>
      </c>
      <c r="L148" s="770"/>
      <c r="M148" s="770"/>
      <c r="N148" s="773"/>
    </row>
    <row r="149" spans="6:14" x14ac:dyDescent="0.25">
      <c r="F149" s="781"/>
      <c r="G149" s="539" t="s">
        <v>47</v>
      </c>
      <c r="H149" s="544">
        <v>0.128</v>
      </c>
      <c r="I149" s="539">
        <v>2014</v>
      </c>
      <c r="J149" s="539"/>
      <c r="K149" s="539" t="s">
        <v>344</v>
      </c>
      <c r="L149" s="770"/>
      <c r="M149" s="770"/>
      <c r="N149" s="773"/>
    </row>
    <row r="150" spans="6:14" x14ac:dyDescent="0.25">
      <c r="F150" s="781"/>
      <c r="G150" s="539" t="s">
        <v>48</v>
      </c>
      <c r="H150" s="544">
        <v>0.19600000000000001</v>
      </c>
      <c r="I150" s="539">
        <v>2014</v>
      </c>
      <c r="J150" s="539"/>
      <c r="K150" s="539" t="s">
        <v>344</v>
      </c>
      <c r="L150" s="770"/>
      <c r="M150" s="770"/>
      <c r="N150" s="773"/>
    </row>
    <row r="151" spans="6:14" x14ac:dyDescent="0.25">
      <c r="F151" s="781"/>
      <c r="G151" s="539" t="s">
        <v>49</v>
      </c>
      <c r="H151" s="544">
        <v>0.15</v>
      </c>
      <c r="I151" s="539">
        <v>2014</v>
      </c>
      <c r="J151" s="539"/>
      <c r="K151" s="539" t="s">
        <v>344</v>
      </c>
      <c r="L151" s="770"/>
      <c r="M151" s="770"/>
      <c r="N151" s="773"/>
    </row>
    <row r="152" spans="6:14" x14ac:dyDescent="0.25">
      <c r="F152" s="781"/>
      <c r="G152" s="539" t="s">
        <v>50</v>
      </c>
      <c r="H152" s="544">
        <v>0.19600000000000001</v>
      </c>
      <c r="I152" s="539">
        <v>2014</v>
      </c>
      <c r="J152" s="539"/>
      <c r="K152" s="539" t="s">
        <v>344</v>
      </c>
      <c r="L152" s="770"/>
      <c r="M152" s="770"/>
      <c r="N152" s="773"/>
    </row>
    <row r="153" spans="6:14" x14ac:dyDescent="0.25">
      <c r="F153" s="781"/>
      <c r="G153" s="539" t="s">
        <v>51</v>
      </c>
      <c r="H153" s="544">
        <v>0.16600000000000001</v>
      </c>
      <c r="I153" s="539">
        <v>2014</v>
      </c>
      <c r="J153" s="539"/>
      <c r="K153" s="539" t="s">
        <v>344</v>
      </c>
      <c r="L153" s="770"/>
      <c r="M153" s="770"/>
      <c r="N153" s="773"/>
    </row>
    <row r="154" spans="6:14" x14ac:dyDescent="0.25">
      <c r="F154" s="781"/>
      <c r="G154" s="539" t="s">
        <v>52</v>
      </c>
      <c r="H154" s="544">
        <v>0.1</v>
      </c>
      <c r="I154" s="539">
        <v>2014</v>
      </c>
      <c r="J154" s="539"/>
      <c r="K154" s="539" t="s">
        <v>344</v>
      </c>
      <c r="L154" s="770"/>
      <c r="M154" s="770"/>
      <c r="N154" s="773"/>
    </row>
    <row r="155" spans="6:14" x14ac:dyDescent="0.25">
      <c r="F155" s="781"/>
      <c r="G155" s="539" t="s">
        <v>53</v>
      </c>
      <c r="H155" s="544">
        <v>0.13700000000000001</v>
      </c>
      <c r="I155" s="539">
        <v>2014</v>
      </c>
      <c r="J155" s="539"/>
      <c r="K155" s="539" t="s">
        <v>344</v>
      </c>
      <c r="L155" s="770"/>
      <c r="M155" s="770"/>
      <c r="N155" s="773"/>
    </row>
    <row r="156" spans="6:14" x14ac:dyDescent="0.25">
      <c r="F156" s="781"/>
      <c r="G156" s="539" t="s">
        <v>54</v>
      </c>
      <c r="H156" s="544">
        <v>0.152</v>
      </c>
      <c r="I156" s="539">
        <v>2014</v>
      </c>
      <c r="J156" s="539"/>
      <c r="K156" s="539" t="s">
        <v>344</v>
      </c>
      <c r="L156" s="770"/>
      <c r="M156" s="770"/>
      <c r="N156" s="773"/>
    </row>
    <row r="157" spans="6:14" x14ac:dyDescent="0.25">
      <c r="F157" s="781"/>
      <c r="G157" s="539" t="s">
        <v>55</v>
      </c>
      <c r="H157" s="544" t="s">
        <v>388</v>
      </c>
      <c r="I157" s="539">
        <v>2014</v>
      </c>
      <c r="J157" s="539"/>
      <c r="K157" s="539" t="s">
        <v>344</v>
      </c>
      <c r="L157" s="770"/>
      <c r="M157" s="770"/>
      <c r="N157" s="773"/>
    </row>
    <row r="158" spans="6:14" x14ac:dyDescent="0.25">
      <c r="F158" s="781"/>
      <c r="G158" s="539" t="s">
        <v>56</v>
      </c>
      <c r="H158" s="544">
        <v>0.15</v>
      </c>
      <c r="I158" s="539">
        <v>2014</v>
      </c>
      <c r="J158" s="539"/>
      <c r="K158" s="539" t="s">
        <v>344</v>
      </c>
      <c r="L158" s="770"/>
      <c r="M158" s="770"/>
      <c r="N158" s="773"/>
    </row>
    <row r="159" spans="6:14" x14ac:dyDescent="0.25">
      <c r="F159" s="781"/>
      <c r="G159" s="539" t="s">
        <v>57</v>
      </c>
      <c r="H159" s="544">
        <v>0.126</v>
      </c>
      <c r="I159" s="539">
        <v>2014</v>
      </c>
      <c r="J159" s="539"/>
      <c r="K159" s="539" t="s">
        <v>344</v>
      </c>
      <c r="L159" s="770"/>
      <c r="M159" s="770"/>
      <c r="N159" s="773"/>
    </row>
    <row r="160" spans="6:14" x14ac:dyDescent="0.25">
      <c r="F160" s="782"/>
      <c r="G160" s="541" t="s">
        <v>58</v>
      </c>
      <c r="H160" s="545">
        <v>0.13900000000000001</v>
      </c>
      <c r="I160" s="541">
        <v>2014</v>
      </c>
      <c r="J160" s="541"/>
      <c r="K160" s="541" t="s">
        <v>344</v>
      </c>
      <c r="L160" s="771"/>
      <c r="M160" s="771"/>
      <c r="N160" s="774"/>
    </row>
    <row r="161" spans="6:14" ht="13.5" customHeight="1" x14ac:dyDescent="0.25">
      <c r="F161" s="749" t="s">
        <v>340</v>
      </c>
      <c r="G161" s="483" t="s">
        <v>341</v>
      </c>
      <c r="H161" s="400">
        <v>7900000000</v>
      </c>
      <c r="I161" s="401">
        <v>2006</v>
      </c>
      <c r="J161" s="401"/>
      <c r="K161" s="401" t="s">
        <v>346</v>
      </c>
      <c r="L161" s="401"/>
      <c r="M161" s="401"/>
      <c r="N161" s="546"/>
    </row>
    <row r="162" spans="6:14" x14ac:dyDescent="0.25">
      <c r="F162" s="750"/>
      <c r="G162" s="423" t="s">
        <v>342</v>
      </c>
      <c r="H162" s="547">
        <v>36457549</v>
      </c>
      <c r="I162" s="405">
        <v>2006</v>
      </c>
      <c r="J162" s="405"/>
      <c r="K162" s="405" t="s">
        <v>345</v>
      </c>
      <c r="L162" s="405"/>
      <c r="M162" s="405"/>
      <c r="N162" s="548"/>
    </row>
    <row r="163" spans="6:14" x14ac:dyDescent="0.25">
      <c r="F163" s="750"/>
      <c r="G163" s="423" t="s">
        <v>343</v>
      </c>
      <c r="H163" s="547">
        <v>17572539</v>
      </c>
      <c r="I163" s="405">
        <v>2006</v>
      </c>
      <c r="J163" s="549">
        <f>H163/H162</f>
        <v>0.48200001047793972</v>
      </c>
      <c r="K163" s="405" t="s">
        <v>344</v>
      </c>
      <c r="L163" s="405"/>
      <c r="M163" s="405"/>
      <c r="N163" s="548"/>
    </row>
    <row r="164" spans="6:14" x14ac:dyDescent="0.25">
      <c r="F164" s="750"/>
      <c r="G164" s="423" t="s">
        <v>355</v>
      </c>
      <c r="H164" s="550">
        <f>H161/H163</f>
        <v>449.56508561454893</v>
      </c>
      <c r="I164" s="551">
        <v>2006</v>
      </c>
      <c r="J164" s="550">
        <f>VLOOKUP(UPFRONTS!$F$20,'CBI - MULTIPLIERS'!$I$12:$J$43,2,FALSE)/VLOOKUP(I164,'CBI - MULTIPLIERS'!$I$12:$J$43,2,FALSE)*H164</f>
        <v>617.43525939335586</v>
      </c>
      <c r="K164" s="405" t="s">
        <v>353</v>
      </c>
      <c r="L164" s="405"/>
      <c r="M164" s="405"/>
      <c r="N164" s="548"/>
    </row>
    <row r="165" spans="6:14" x14ac:dyDescent="0.25">
      <c r="F165" s="750"/>
      <c r="G165" s="423" t="s">
        <v>348</v>
      </c>
      <c r="H165" s="403">
        <v>12300000000</v>
      </c>
      <c r="I165" s="405">
        <v>2006</v>
      </c>
      <c r="J165" s="550"/>
      <c r="K165" s="405" t="s">
        <v>346</v>
      </c>
      <c r="L165" s="405"/>
      <c r="M165" s="405"/>
      <c r="N165" s="548"/>
    </row>
    <row r="166" spans="6:14" x14ac:dyDescent="0.25">
      <c r="F166" s="750"/>
      <c r="G166" s="423" t="s">
        <v>354</v>
      </c>
      <c r="H166" s="550">
        <f>H165/H163</f>
        <v>699.95576620999395</v>
      </c>
      <c r="I166" s="405">
        <v>2006</v>
      </c>
      <c r="J166" s="550">
        <f>VLOOKUP(UPFRONTS!$F$20,'CBI - MULTIPLIERS'!$I$12:$J$43,2,FALSE)/VLOOKUP(I166,'CBI - MULTIPLIERS'!$I$12:$J$43,2,FALSE)*H166</f>
        <v>961.32325196687054</v>
      </c>
      <c r="K166" s="405" t="s">
        <v>353</v>
      </c>
      <c r="L166" s="405"/>
      <c r="M166" s="405"/>
      <c r="N166" s="548"/>
    </row>
    <row r="167" spans="6:14" x14ac:dyDescent="0.25">
      <c r="F167" s="750"/>
      <c r="G167" s="423" t="s">
        <v>349</v>
      </c>
      <c r="H167" s="403">
        <v>50005040</v>
      </c>
      <c r="I167" s="405">
        <v>2000</v>
      </c>
      <c r="J167" s="405"/>
      <c r="K167" s="405" t="s">
        <v>346</v>
      </c>
      <c r="L167" s="405"/>
      <c r="M167" s="405"/>
      <c r="N167" s="548"/>
    </row>
    <row r="168" spans="6:14" x14ac:dyDescent="0.25">
      <c r="F168" s="750"/>
      <c r="G168" s="423" t="s">
        <v>350</v>
      </c>
      <c r="H168" s="403">
        <v>200020159</v>
      </c>
      <c r="I168" s="405">
        <v>2000</v>
      </c>
      <c r="J168" s="405"/>
      <c r="K168" s="405" t="s">
        <v>346</v>
      </c>
      <c r="L168" s="405"/>
      <c r="M168" s="405"/>
      <c r="N168" s="548"/>
    </row>
    <row r="169" spans="6:14" x14ac:dyDescent="0.25">
      <c r="F169" s="750"/>
      <c r="G169" s="423" t="s">
        <v>351</v>
      </c>
      <c r="H169" s="403">
        <f>SUM(H167:H168)</f>
        <v>250025199</v>
      </c>
      <c r="I169" s="405">
        <v>2000</v>
      </c>
      <c r="J169" s="405"/>
      <c r="K169" s="405" t="s">
        <v>346</v>
      </c>
      <c r="L169" s="405"/>
      <c r="M169" s="405"/>
      <c r="N169" s="548"/>
    </row>
    <row r="170" spans="6:14" x14ac:dyDescent="0.25">
      <c r="F170" s="750"/>
      <c r="G170" s="423" t="s">
        <v>342</v>
      </c>
      <c r="H170" s="547">
        <v>32682794</v>
      </c>
      <c r="I170" s="405">
        <v>2000</v>
      </c>
      <c r="J170" s="405"/>
      <c r="K170" s="405" t="s">
        <v>345</v>
      </c>
      <c r="L170" s="405"/>
      <c r="M170" s="405"/>
      <c r="N170" s="548"/>
    </row>
    <row r="171" spans="6:14" x14ac:dyDescent="0.25">
      <c r="F171" s="750"/>
      <c r="G171" s="423" t="s">
        <v>343</v>
      </c>
      <c r="H171" s="547">
        <v>16177983</v>
      </c>
      <c r="I171" s="405">
        <v>2000</v>
      </c>
      <c r="J171" s="549">
        <f>H171/H170</f>
        <v>0.49499999908208581</v>
      </c>
      <c r="K171" s="405" t="s">
        <v>344</v>
      </c>
      <c r="L171" s="405"/>
      <c r="M171" s="405"/>
      <c r="N171" s="548"/>
    </row>
    <row r="172" spans="6:14" x14ac:dyDescent="0.25">
      <c r="F172" s="750"/>
      <c r="G172" s="423" t="s">
        <v>352</v>
      </c>
      <c r="H172" s="550">
        <f>H169/H171</f>
        <v>15.454658284657611</v>
      </c>
      <c r="I172" s="405">
        <v>2000</v>
      </c>
      <c r="J172" s="550">
        <f>VLOOKUP(UPFRONTS!$F$20,'CBI - MULTIPLIERS'!$I$12:$J$43,2,FALSE)/VLOOKUP(I172,'CBI - MULTIPLIERS'!$I$12:$J$43,2,FALSE)*H172</f>
        <v>27.303103527289508</v>
      </c>
      <c r="K172" s="405" t="s">
        <v>381</v>
      </c>
      <c r="L172" s="405"/>
      <c r="M172" s="405"/>
      <c r="N172" s="548"/>
    </row>
    <row r="173" spans="6:14" x14ac:dyDescent="0.25">
      <c r="F173" s="750"/>
      <c r="G173" s="423" t="s">
        <v>356</v>
      </c>
      <c r="H173" s="550">
        <f>SUM(J172,J166,J164)</f>
        <v>1606.061614887516</v>
      </c>
      <c r="I173" s="405">
        <v>2016</v>
      </c>
      <c r="J173" s="405"/>
      <c r="K173" s="405" t="s">
        <v>381</v>
      </c>
      <c r="L173" s="405"/>
      <c r="M173" s="405"/>
      <c r="N173" s="548"/>
    </row>
    <row r="174" spans="6:14" ht="15" x14ac:dyDescent="0.25">
      <c r="F174" s="750"/>
      <c r="G174" s="423" t="s">
        <v>355</v>
      </c>
      <c r="H174" s="550">
        <v>1437</v>
      </c>
      <c r="I174" s="405">
        <v>2011</v>
      </c>
      <c r="J174" s="550">
        <f>VLOOKUP(UPFRONTS!$F$20,'CBI - MULTIPLIERS'!$I$12:$J$43,2,FALSE)/VLOOKUP('CBI - MULTIPLIERS'!I174,'CBI - MULTIPLIERS'!$I$12:$J$43,2,FALSE)*H174</f>
        <v>1737.667161846317</v>
      </c>
      <c r="K174" s="405" t="s">
        <v>381</v>
      </c>
      <c r="L174" s="405" t="s">
        <v>383</v>
      </c>
      <c r="M174" s="552" t="s">
        <v>384</v>
      </c>
      <c r="N174" s="548" t="s">
        <v>385</v>
      </c>
    </row>
    <row r="175" spans="6:14" x14ac:dyDescent="0.25">
      <c r="F175" s="751"/>
      <c r="G175" s="484" t="s">
        <v>382</v>
      </c>
      <c r="H175" s="553" t="s">
        <v>174</v>
      </c>
      <c r="I175" s="505">
        <v>2016</v>
      </c>
      <c r="J175" s="553">
        <f>AVERAGE(J174,H173)</f>
        <v>1671.8643883669165</v>
      </c>
      <c r="K175" s="505" t="s">
        <v>381</v>
      </c>
      <c r="L175" s="505"/>
      <c r="M175" s="505"/>
      <c r="N175" s="554"/>
    </row>
    <row r="176" spans="6:14" ht="13.5" customHeight="1" x14ac:dyDescent="0.25">
      <c r="F176" s="749" t="s">
        <v>357</v>
      </c>
      <c r="G176" s="555" t="s">
        <v>361</v>
      </c>
      <c r="H176" s="556">
        <f>1.077/454/2204.62</f>
        <v>1.0760342807537092E-6</v>
      </c>
      <c r="I176" s="401">
        <v>2008</v>
      </c>
      <c r="J176" s="401"/>
      <c r="K176" s="401" t="s">
        <v>365</v>
      </c>
      <c r="L176" s="725" t="s">
        <v>372</v>
      </c>
      <c r="M176" s="752" t="s">
        <v>367</v>
      </c>
      <c r="N176" s="746" t="s">
        <v>407</v>
      </c>
    </row>
    <row r="177" spans="6:14" ht="18" x14ac:dyDescent="0.35">
      <c r="F177" s="750"/>
      <c r="G177" s="495" t="s">
        <v>931</v>
      </c>
      <c r="H177" s="557">
        <f>0.0044/454/2204.62</f>
        <v>4.3960546288916628E-9</v>
      </c>
      <c r="I177" s="405">
        <v>2008</v>
      </c>
      <c r="J177" s="405"/>
      <c r="K177" s="405" t="s">
        <v>365</v>
      </c>
      <c r="L177" s="722"/>
      <c r="M177" s="722"/>
      <c r="N177" s="747"/>
    </row>
    <row r="178" spans="6:14" ht="18" x14ac:dyDescent="0.35">
      <c r="F178" s="750"/>
      <c r="G178" s="495" t="s">
        <v>932</v>
      </c>
      <c r="H178" s="557">
        <f>0.044/454/2204.62</f>
        <v>4.3960546288916625E-8</v>
      </c>
      <c r="I178" s="405">
        <v>2008</v>
      </c>
      <c r="J178" s="405"/>
      <c r="K178" s="405" t="s">
        <v>365</v>
      </c>
      <c r="L178" s="722"/>
      <c r="M178" s="722"/>
      <c r="N178" s="747"/>
    </row>
    <row r="179" spans="6:14" x14ac:dyDescent="0.25">
      <c r="F179" s="750"/>
      <c r="G179" s="495" t="s">
        <v>359</v>
      </c>
      <c r="H179" s="549">
        <f>0.693/454/2204.62</f>
        <v>6.9237860405043682E-7</v>
      </c>
      <c r="I179" s="405">
        <v>2008</v>
      </c>
      <c r="J179" s="405"/>
      <c r="K179" s="405" t="s">
        <v>365</v>
      </c>
      <c r="L179" s="722"/>
      <c r="M179" s="722"/>
      <c r="N179" s="747"/>
    </row>
    <row r="180" spans="6:14" x14ac:dyDescent="0.25">
      <c r="F180" s="750"/>
      <c r="G180" s="495" t="s">
        <v>363</v>
      </c>
      <c r="H180" s="549">
        <f>9.4/454/2204.62</f>
        <v>9.3915712526321885E-6</v>
      </c>
      <c r="I180" s="405">
        <v>2008</v>
      </c>
      <c r="J180" s="405"/>
      <c r="K180" s="405" t="s">
        <v>365</v>
      </c>
      <c r="L180" s="722"/>
      <c r="M180" s="722"/>
      <c r="N180" s="747"/>
    </row>
    <row r="181" spans="6:14" ht="15" customHeight="1" x14ac:dyDescent="0.35">
      <c r="F181" s="750"/>
      <c r="G181" s="495" t="s">
        <v>933</v>
      </c>
      <c r="H181" s="549">
        <f>0.00118/11.4/13476</f>
        <v>7.6809714996901566E-9</v>
      </c>
      <c r="I181" s="405">
        <v>2015</v>
      </c>
      <c r="J181" s="405"/>
      <c r="K181" s="405" t="s">
        <v>365</v>
      </c>
      <c r="L181" s="722"/>
      <c r="M181" s="722"/>
      <c r="N181" s="491" t="s">
        <v>408</v>
      </c>
    </row>
    <row r="182" spans="6:14" ht="13.5" customHeight="1" x14ac:dyDescent="0.25">
      <c r="F182" s="750"/>
      <c r="G182" s="495" t="s">
        <v>362</v>
      </c>
      <c r="H182" s="549">
        <f>1.034/454/2204.62</f>
        <v>1.0330728377895407E-6</v>
      </c>
      <c r="I182" s="405">
        <v>2008</v>
      </c>
      <c r="J182" s="405"/>
      <c r="K182" s="405" t="s">
        <v>365</v>
      </c>
      <c r="L182" s="722"/>
      <c r="M182" s="722"/>
      <c r="N182" s="747" t="s">
        <v>407</v>
      </c>
    </row>
    <row r="183" spans="6:14" ht="18" x14ac:dyDescent="0.35">
      <c r="F183" s="750"/>
      <c r="G183" s="504" t="s">
        <v>934</v>
      </c>
      <c r="H183" s="558">
        <f>368.4/454/2204.62</f>
        <v>3.680696648372019E-4</v>
      </c>
      <c r="I183" s="505">
        <v>2008</v>
      </c>
      <c r="J183" s="505"/>
      <c r="K183" s="505" t="s">
        <v>365</v>
      </c>
      <c r="L183" s="722"/>
      <c r="M183" s="722"/>
      <c r="N183" s="747"/>
    </row>
    <row r="184" spans="6:14" x14ac:dyDescent="0.25">
      <c r="F184" s="750"/>
      <c r="G184" s="555" t="s">
        <v>361</v>
      </c>
      <c r="H184" s="556">
        <f>1.0289/454/2204.62</f>
        <v>1.0279774108333251E-6</v>
      </c>
      <c r="I184" s="401">
        <v>2008</v>
      </c>
      <c r="J184" s="401"/>
      <c r="K184" s="401" t="s">
        <v>366</v>
      </c>
      <c r="L184" s="722"/>
      <c r="M184" s="722"/>
      <c r="N184" s="747"/>
    </row>
    <row r="185" spans="6:14" ht="18" x14ac:dyDescent="0.35">
      <c r="F185" s="750"/>
      <c r="G185" s="495" t="s">
        <v>931</v>
      </c>
      <c r="H185" s="549">
        <f>0.0045/454/2204.62</f>
        <v>4.4959649613664722E-9</v>
      </c>
      <c r="I185" s="405">
        <v>2008</v>
      </c>
      <c r="J185" s="405"/>
      <c r="K185" s="405" t="s">
        <v>366</v>
      </c>
      <c r="L185" s="722"/>
      <c r="M185" s="722"/>
      <c r="N185" s="747"/>
    </row>
    <row r="186" spans="6:14" ht="18" x14ac:dyDescent="0.35">
      <c r="F186" s="750"/>
      <c r="G186" s="495" t="s">
        <v>932</v>
      </c>
      <c r="H186" s="549">
        <f>0.049/454/2204.62</f>
        <v>4.8956062912657154E-8</v>
      </c>
      <c r="I186" s="405">
        <v>2008</v>
      </c>
      <c r="J186" s="405"/>
      <c r="K186" s="405" t="s">
        <v>366</v>
      </c>
      <c r="L186" s="722"/>
      <c r="M186" s="722"/>
      <c r="N186" s="747"/>
    </row>
    <row r="187" spans="6:14" x14ac:dyDescent="0.25">
      <c r="F187" s="750"/>
      <c r="G187" s="495" t="s">
        <v>359</v>
      </c>
      <c r="H187" s="549">
        <f>0.95/454/2204.62</f>
        <v>9.4914815851069982E-7</v>
      </c>
      <c r="I187" s="405">
        <v>2008</v>
      </c>
      <c r="J187" s="405"/>
      <c r="K187" s="405" t="s">
        <v>366</v>
      </c>
      <c r="L187" s="722"/>
      <c r="M187" s="722"/>
      <c r="N187" s="747"/>
    </row>
    <row r="188" spans="6:14" x14ac:dyDescent="0.25">
      <c r="F188" s="750"/>
      <c r="G188" s="495" t="s">
        <v>363</v>
      </c>
      <c r="H188" s="549">
        <f>11.84/454/2204.62</f>
        <v>1.1829383365017564E-5</v>
      </c>
      <c r="I188" s="405">
        <v>2008</v>
      </c>
      <c r="J188" s="405"/>
      <c r="K188" s="405" t="s">
        <v>366</v>
      </c>
      <c r="L188" s="722"/>
      <c r="M188" s="722"/>
      <c r="N188" s="747"/>
    </row>
    <row r="189" spans="6:14" x14ac:dyDescent="0.25">
      <c r="F189" s="750"/>
      <c r="G189" s="495" t="s">
        <v>406</v>
      </c>
      <c r="H189" s="549">
        <f>H181</f>
        <v>7.6809714996901566E-9</v>
      </c>
      <c r="I189" s="405">
        <v>2008</v>
      </c>
      <c r="J189" s="405"/>
      <c r="K189" s="405" t="s">
        <v>366</v>
      </c>
      <c r="L189" s="722"/>
      <c r="M189" s="722"/>
      <c r="N189" s="559" t="s">
        <v>409</v>
      </c>
    </row>
    <row r="190" spans="6:14" ht="13.5" customHeight="1" x14ac:dyDescent="0.25">
      <c r="F190" s="750"/>
      <c r="G190" s="495" t="s">
        <v>362</v>
      </c>
      <c r="H190" s="549">
        <f>1.2244/454/2204.62</f>
        <v>1.2233021108215799E-6</v>
      </c>
      <c r="I190" s="405">
        <v>2008</v>
      </c>
      <c r="J190" s="405"/>
      <c r="K190" s="405" t="s">
        <v>366</v>
      </c>
      <c r="L190" s="722"/>
      <c r="M190" s="722"/>
      <c r="N190" s="747" t="s">
        <v>407</v>
      </c>
    </row>
    <row r="191" spans="6:14" ht="18" x14ac:dyDescent="0.35">
      <c r="F191" s="750"/>
      <c r="G191" s="504" t="s">
        <v>934</v>
      </c>
      <c r="H191" s="558">
        <f>513.5/454/2204.62</f>
        <v>5.1303955725815191E-4</v>
      </c>
      <c r="I191" s="505">
        <v>2008</v>
      </c>
      <c r="J191" s="505"/>
      <c r="K191" s="505" t="s">
        <v>366</v>
      </c>
      <c r="L191" s="726"/>
      <c r="M191" s="726"/>
      <c r="N191" s="748"/>
    </row>
    <row r="192" spans="6:14" ht="13.5" customHeight="1" x14ac:dyDescent="0.25">
      <c r="F192" s="750"/>
      <c r="G192" s="555" t="s">
        <v>370</v>
      </c>
      <c r="H192" s="556">
        <v>9.77</v>
      </c>
      <c r="I192" s="401">
        <v>2017</v>
      </c>
      <c r="J192" s="556">
        <f t="shared" ref="J192:J197" si="3">H192</f>
        <v>9.77</v>
      </c>
      <c r="K192" s="401" t="s">
        <v>371</v>
      </c>
      <c r="L192" s="725" t="s">
        <v>968</v>
      </c>
      <c r="M192" s="768" t="s">
        <v>969</v>
      </c>
      <c r="N192" s="746"/>
    </row>
    <row r="193" spans="4:14" x14ac:dyDescent="0.25">
      <c r="F193" s="750"/>
      <c r="G193" s="495" t="s">
        <v>369</v>
      </c>
      <c r="H193" s="549">
        <v>9.36</v>
      </c>
      <c r="I193" s="401">
        <v>2017</v>
      </c>
      <c r="J193" s="549">
        <f t="shared" si="3"/>
        <v>9.36</v>
      </c>
      <c r="K193" s="405" t="s">
        <v>371</v>
      </c>
      <c r="L193" s="722"/>
      <c r="M193" s="722"/>
      <c r="N193" s="747"/>
    </row>
    <row r="194" spans="4:14" x14ac:dyDescent="0.25">
      <c r="F194" s="750"/>
      <c r="G194" s="495" t="s">
        <v>368</v>
      </c>
      <c r="H194" s="549">
        <v>9.66</v>
      </c>
      <c r="I194" s="401">
        <v>2017</v>
      </c>
      <c r="J194" s="549">
        <f t="shared" si="3"/>
        <v>9.66</v>
      </c>
      <c r="K194" s="405" t="s">
        <v>371</v>
      </c>
      <c r="L194" s="722"/>
      <c r="M194" s="722"/>
      <c r="N194" s="747"/>
    </row>
    <row r="195" spans="4:14" x14ac:dyDescent="0.25">
      <c r="F195" s="750"/>
      <c r="G195" s="716" t="s">
        <v>1071</v>
      </c>
      <c r="H195" s="549">
        <v>11.01</v>
      </c>
      <c r="I195" s="401">
        <v>2017</v>
      </c>
      <c r="J195" s="549">
        <f t="shared" si="3"/>
        <v>11.01</v>
      </c>
      <c r="K195" s="405" t="s">
        <v>371</v>
      </c>
      <c r="L195" s="722"/>
      <c r="M195" s="722"/>
      <c r="N195" s="747"/>
    </row>
    <row r="196" spans="4:14" x14ac:dyDescent="0.25">
      <c r="F196" s="750"/>
      <c r="G196" s="717"/>
      <c r="H196" s="549">
        <v>11.01</v>
      </c>
      <c r="I196" s="405">
        <v>2017</v>
      </c>
      <c r="J196" s="549">
        <f t="shared" si="3"/>
        <v>11.01</v>
      </c>
      <c r="K196" s="405" t="s">
        <v>371</v>
      </c>
      <c r="L196" s="722"/>
      <c r="M196" s="722"/>
      <c r="N196" s="747"/>
    </row>
    <row r="197" spans="4:14" x14ac:dyDescent="0.25">
      <c r="F197" s="750"/>
      <c r="G197" s="718"/>
      <c r="H197" s="549">
        <v>11.01</v>
      </c>
      <c r="I197" s="505">
        <v>2017</v>
      </c>
      <c r="J197" s="560">
        <f t="shared" si="3"/>
        <v>11.01</v>
      </c>
      <c r="K197" s="505" t="s">
        <v>371</v>
      </c>
      <c r="L197" s="726"/>
      <c r="M197" s="726"/>
      <c r="N197" s="748"/>
    </row>
    <row r="198" spans="4:14" ht="13.5" customHeight="1" x14ac:dyDescent="0.25">
      <c r="F198" s="750"/>
      <c r="G198" s="555" t="s">
        <v>361</v>
      </c>
      <c r="H198" s="561">
        <f>((H176*$H$192)+(H184*$H$197))/SUM($H$192,$H$197)</f>
        <v>1.0505720027063834E-6</v>
      </c>
      <c r="I198" s="401" t="s">
        <v>174</v>
      </c>
      <c r="J198" s="401"/>
      <c r="K198" s="401" t="s">
        <v>364</v>
      </c>
      <c r="L198" s="401"/>
      <c r="M198" s="401"/>
      <c r="N198" s="746" t="s">
        <v>373</v>
      </c>
    </row>
    <row r="199" spans="4:14" ht="18" x14ac:dyDescent="0.35">
      <c r="D199" s="414">
        <f>H199+H200</f>
        <v>5.1056343496630754E-8</v>
      </c>
      <c r="F199" s="750"/>
      <c r="G199" s="495" t="s">
        <v>931</v>
      </c>
      <c r="H199" s="562">
        <f t="shared" ref="H199:H205" si="4">((H177*$H$192)+(H185*$H$197))/SUM($H$192,$H$197)</f>
        <v>4.4489907578881806E-9</v>
      </c>
      <c r="I199" s="405" t="s">
        <v>174</v>
      </c>
      <c r="J199" s="405"/>
      <c r="K199" s="405" t="s">
        <v>364</v>
      </c>
      <c r="L199" s="405"/>
      <c r="M199" s="405"/>
      <c r="N199" s="747"/>
    </row>
    <row r="200" spans="4:14" ht="18" x14ac:dyDescent="0.35">
      <c r="D200" s="415">
        <f>D199*H207</f>
        <v>1.7869720223820763E-2</v>
      </c>
      <c r="F200" s="750"/>
      <c r="G200" s="495" t="s">
        <v>932</v>
      </c>
      <c r="H200" s="562">
        <f t="shared" si="4"/>
        <v>4.6607352738742572E-8</v>
      </c>
      <c r="I200" s="405" t="s">
        <v>174</v>
      </c>
      <c r="J200" s="405"/>
      <c r="K200" s="405" t="s">
        <v>364</v>
      </c>
      <c r="L200" s="405"/>
      <c r="M200" s="405"/>
      <c r="N200" s="747"/>
    </row>
    <row r="201" spans="4:14" x14ac:dyDescent="0.25">
      <c r="F201" s="750"/>
      <c r="G201" s="495" t="s">
        <v>359</v>
      </c>
      <c r="H201" s="563">
        <f t="shared" si="4"/>
        <v>8.2842445557149045E-7</v>
      </c>
      <c r="I201" s="405" t="s">
        <v>174</v>
      </c>
      <c r="J201" s="405"/>
      <c r="K201" s="405" t="s">
        <v>364</v>
      </c>
      <c r="L201" s="405"/>
      <c r="M201" s="405"/>
      <c r="N201" s="747"/>
    </row>
    <row r="202" spans="4:14" x14ac:dyDescent="0.25">
      <c r="F202" s="750"/>
      <c r="G202" s="495" t="s">
        <v>363</v>
      </c>
      <c r="H202" s="563">
        <f t="shared" si="4"/>
        <v>1.0683212800147247E-5</v>
      </c>
      <c r="I202" s="405" t="s">
        <v>174</v>
      </c>
      <c r="J202" s="405"/>
      <c r="K202" s="405" t="s">
        <v>364</v>
      </c>
      <c r="L202" s="405"/>
      <c r="M202" s="405"/>
      <c r="N202" s="747"/>
    </row>
    <row r="203" spans="4:14" x14ac:dyDescent="0.25">
      <c r="F203" s="750"/>
      <c r="G203" s="495" t="s">
        <v>406</v>
      </c>
      <c r="H203" s="563">
        <f t="shared" si="4"/>
        <v>7.6809714996901566E-9</v>
      </c>
      <c r="I203" s="405" t="s">
        <v>174</v>
      </c>
      <c r="J203" s="405"/>
      <c r="K203" s="405" t="s">
        <v>364</v>
      </c>
      <c r="L203" s="405"/>
      <c r="M203" s="405"/>
      <c r="N203" s="747"/>
    </row>
    <row r="204" spans="4:14" x14ac:dyDescent="0.25">
      <c r="F204" s="750"/>
      <c r="G204" s="495" t="s">
        <v>362</v>
      </c>
      <c r="H204" s="563">
        <f t="shared" si="4"/>
        <v>1.1338632273989127E-6</v>
      </c>
      <c r="I204" s="405" t="s">
        <v>174</v>
      </c>
      <c r="J204" s="405"/>
      <c r="K204" s="405" t="s">
        <v>364</v>
      </c>
      <c r="L204" s="405"/>
      <c r="M204" s="405"/>
      <c r="N204" s="747"/>
    </row>
    <row r="205" spans="4:14" ht="18" x14ac:dyDescent="0.35">
      <c r="F205" s="750"/>
      <c r="G205" s="504" t="s">
        <v>934</v>
      </c>
      <c r="H205" s="558">
        <f t="shared" si="4"/>
        <v>4.4487998801115083E-4</v>
      </c>
      <c r="I205" s="505" t="s">
        <v>174</v>
      </c>
      <c r="J205" s="505"/>
      <c r="K205" s="505" t="s">
        <v>364</v>
      </c>
      <c r="L205" s="505"/>
      <c r="M205" s="505"/>
      <c r="N205" s="748"/>
    </row>
    <row r="206" spans="4:14" ht="13.5" customHeight="1" x14ac:dyDescent="0.25">
      <c r="F206" s="750"/>
      <c r="G206" s="555" t="s">
        <v>378</v>
      </c>
      <c r="H206" s="401" t="s">
        <v>174</v>
      </c>
      <c r="I206" s="401" t="s">
        <v>174</v>
      </c>
      <c r="J206" s="401" t="s">
        <v>174</v>
      </c>
      <c r="K206" s="401" t="s">
        <v>174</v>
      </c>
      <c r="L206" s="564" t="s">
        <v>174</v>
      </c>
      <c r="M206" s="401" t="s">
        <v>174</v>
      </c>
      <c r="N206" s="746" t="s">
        <v>1000</v>
      </c>
    </row>
    <row r="207" spans="4:14" ht="15" customHeight="1" x14ac:dyDescent="0.25">
      <c r="F207" s="750"/>
      <c r="G207" s="495" t="s">
        <v>360</v>
      </c>
      <c r="H207" s="565">
        <v>350000</v>
      </c>
      <c r="I207" s="405">
        <v>2018</v>
      </c>
      <c r="J207" s="566">
        <f>H207*SUM(H199:H200)*VLOOKUP(UPFRONTS!$F$20,'CBI - MULTIPLIERS'!$I$12:$J$43,2,FALSE)/VLOOKUP('CBI - MULTIPLIERS'!I207,'CBI - MULTIPLIERS'!$I$12:$J$43,2,FALSE)</f>
        <v>1.8829732483981159E-2</v>
      </c>
      <c r="K207" s="405" t="s">
        <v>374</v>
      </c>
      <c r="L207" s="725" t="s">
        <v>1116</v>
      </c>
      <c r="M207" s="766" t="s">
        <v>1001</v>
      </c>
      <c r="N207" s="747"/>
    </row>
    <row r="208" spans="4:14" ht="15" customHeight="1" x14ac:dyDescent="0.25">
      <c r="F208" s="750"/>
      <c r="G208" s="495" t="s">
        <v>359</v>
      </c>
      <c r="H208" s="565">
        <v>8600</v>
      </c>
      <c r="I208" s="405">
        <v>2018</v>
      </c>
      <c r="J208" s="404">
        <f>H208*SUM(H201)*VLOOKUP(UPFRONTS!$F$20,'CBI - MULTIPLIERS'!$I$12:$J$43,2,FALSE)/VLOOKUP('CBI - MULTIPLIERS'!I208,'CBI - MULTIPLIERS'!$I$12:$J$43,2,FALSE)</f>
        <v>7.5071960781413587E-3</v>
      </c>
      <c r="K208" s="405" t="s">
        <v>374</v>
      </c>
      <c r="L208" s="722"/>
      <c r="M208" s="767"/>
      <c r="N208" s="747"/>
    </row>
    <row r="209" spans="3:17" ht="13.5" customHeight="1" x14ac:dyDescent="0.25">
      <c r="F209" s="750"/>
      <c r="G209" s="495" t="s">
        <v>363</v>
      </c>
      <c r="H209" s="405" t="s">
        <v>174</v>
      </c>
      <c r="I209" s="405" t="s">
        <v>174</v>
      </c>
      <c r="J209" s="404" t="s">
        <v>174</v>
      </c>
      <c r="K209" s="405" t="s">
        <v>174</v>
      </c>
      <c r="L209" s="722"/>
      <c r="M209" s="767"/>
      <c r="N209" s="747"/>
    </row>
    <row r="210" spans="3:17" ht="15" customHeight="1" x14ac:dyDescent="0.25">
      <c r="F210" s="750"/>
      <c r="G210" s="495" t="s">
        <v>406</v>
      </c>
      <c r="H210" s="565">
        <v>50100</v>
      </c>
      <c r="I210" s="405">
        <v>2018</v>
      </c>
      <c r="J210" s="404">
        <f>H210*SUM(H203)*VLOOKUP(UPFRONTS!$F$20,'CBI - MULTIPLIERS'!$I$12:$J$43,2,FALSE)/VLOOKUP('CBI - MULTIPLIERS'!I210,'CBI - MULTIPLIERS'!$I$12:$J$43,2,FALSE)</f>
        <v>4.0549011964994294E-4</v>
      </c>
      <c r="K210" s="405" t="s">
        <v>374</v>
      </c>
      <c r="L210" s="722"/>
      <c r="M210" s="767"/>
      <c r="N210" s="747"/>
    </row>
    <row r="211" spans="3:17" ht="25.5" customHeight="1" x14ac:dyDescent="0.25">
      <c r="F211" s="750"/>
      <c r="G211" s="495" t="s">
        <v>362</v>
      </c>
      <c r="H211" s="403">
        <v>2100</v>
      </c>
      <c r="I211" s="405">
        <v>2018</v>
      </c>
      <c r="J211" s="404">
        <f>H211*SUM(H204)*VLOOKUP(UPFRONTS!$F$20,'CBI - MULTIPLIERS'!$I$12:$J$43,2,FALSE)/VLOOKUP('CBI - MULTIPLIERS'!I211,'CBI - MULTIPLIERS'!$I$12:$J$43,2,FALSE)</f>
        <v>2.5090329369263139E-3</v>
      </c>
      <c r="K211" s="405" t="s">
        <v>374</v>
      </c>
      <c r="L211" s="722"/>
      <c r="M211" s="767"/>
      <c r="N211" s="747"/>
      <c r="Q211" s="301"/>
    </row>
    <row r="212" spans="3:17" ht="15" customHeight="1" x14ac:dyDescent="0.25">
      <c r="F212" s="750"/>
      <c r="G212" s="501" t="s">
        <v>358</v>
      </c>
      <c r="H212" s="356">
        <v>40</v>
      </c>
      <c r="I212" s="502">
        <v>2018</v>
      </c>
      <c r="J212" s="567">
        <f>H212*SUM(H205)*VLOOKUP(UPFRONTS!$F$20,'CBI - MULTIPLIERS'!$I$12:$J$43,2,FALSE)/VLOOKUP('CBI - MULTIPLIERS'!I212,'CBI - MULTIPLIERS'!$I$12:$J$43,2,FALSE)</f>
        <v>1.8751208316199634E-2</v>
      </c>
      <c r="K212" s="502" t="s">
        <v>374</v>
      </c>
      <c r="L212" s="514"/>
      <c r="M212" s="568"/>
      <c r="N212" s="569"/>
    </row>
    <row r="213" spans="3:17" x14ac:dyDescent="0.25">
      <c r="F213" s="750"/>
      <c r="G213" s="570" t="s">
        <v>379</v>
      </c>
      <c r="H213" s="571"/>
      <c r="I213" s="384"/>
      <c r="J213" s="572">
        <f>SUM(J206:J212)</f>
        <v>4.8002659934898412E-2</v>
      </c>
      <c r="K213" s="384" t="s">
        <v>374</v>
      </c>
      <c r="L213" s="573"/>
      <c r="M213" s="384"/>
      <c r="N213" s="574"/>
    </row>
    <row r="214" spans="3:17" ht="18" x14ac:dyDescent="0.35">
      <c r="C214" s="4" t="s">
        <v>1035</v>
      </c>
      <c r="F214" s="750"/>
      <c r="G214" s="570" t="s">
        <v>966</v>
      </c>
      <c r="H214" s="384">
        <v>3.1751499999999998E-3</v>
      </c>
      <c r="I214" s="384"/>
      <c r="J214" s="575">
        <f>(8.89*10^(-3))*(1/21.4)*(1/0.988)</f>
        <v>4.2046615460289845E-4</v>
      </c>
      <c r="K214" s="384" t="s">
        <v>935</v>
      </c>
      <c r="L214" s="384" t="s">
        <v>375</v>
      </c>
      <c r="M214" s="384" t="s">
        <v>376</v>
      </c>
      <c r="N214" s="574"/>
    </row>
    <row r="215" spans="3:17" ht="18" x14ac:dyDescent="0.35">
      <c r="C215" s="397">
        <f>(8.89*10^(-3))*(1/21.4)*(1/0.988)</f>
        <v>4.2046615460289845E-4</v>
      </c>
      <c r="F215" s="751"/>
      <c r="G215" s="576" t="s">
        <v>936</v>
      </c>
      <c r="H215" s="577">
        <v>12.37</v>
      </c>
      <c r="I215" s="578">
        <v>2016</v>
      </c>
      <c r="J215" s="577">
        <f>H215*J214</f>
        <v>5.2011663324378534E-3</v>
      </c>
      <c r="K215" s="578" t="str">
        <f>K213</f>
        <v>per VMT</v>
      </c>
      <c r="L215" s="578" t="s">
        <v>410</v>
      </c>
      <c r="M215" s="578" t="s">
        <v>411</v>
      </c>
      <c r="N215" s="579" t="s">
        <v>412</v>
      </c>
    </row>
    <row r="216" spans="3:17" ht="18" customHeight="1" x14ac:dyDescent="0.25">
      <c r="F216" s="749" t="s">
        <v>377</v>
      </c>
      <c r="G216" s="580">
        <v>2010</v>
      </c>
      <c r="H216" s="400"/>
      <c r="I216" s="401"/>
      <c r="J216" s="402"/>
      <c r="K216" s="401"/>
      <c r="L216" s="725" t="s">
        <v>1021</v>
      </c>
      <c r="M216" s="752" t="s">
        <v>999</v>
      </c>
      <c r="N216" s="746" t="s">
        <v>380</v>
      </c>
    </row>
    <row r="217" spans="3:17" x14ac:dyDescent="0.25">
      <c r="F217" s="750"/>
      <c r="G217" s="581">
        <v>2011</v>
      </c>
      <c r="H217" s="403"/>
      <c r="I217" s="401"/>
      <c r="J217" s="404"/>
      <c r="K217" s="405"/>
      <c r="L217" s="722"/>
      <c r="M217" s="722"/>
      <c r="N217" s="747"/>
    </row>
    <row r="218" spans="3:17" x14ac:dyDescent="0.25">
      <c r="F218" s="750"/>
      <c r="G218" s="581">
        <v>2012</v>
      </c>
      <c r="H218" s="403"/>
      <c r="I218" s="401"/>
      <c r="J218" s="404"/>
      <c r="K218" s="405"/>
      <c r="L218" s="722"/>
      <c r="M218" s="722"/>
      <c r="N218" s="747"/>
    </row>
    <row r="219" spans="3:17" x14ac:dyDescent="0.25">
      <c r="F219" s="750"/>
      <c r="G219" s="581">
        <v>2013</v>
      </c>
      <c r="H219" s="403"/>
      <c r="I219" s="401"/>
      <c r="J219" s="404"/>
      <c r="K219" s="405"/>
      <c r="L219" s="722"/>
      <c r="M219" s="722"/>
      <c r="N219" s="747"/>
    </row>
    <row r="220" spans="3:17" x14ac:dyDescent="0.25">
      <c r="F220" s="750"/>
      <c r="G220" s="581">
        <v>2014</v>
      </c>
      <c r="H220" s="403"/>
      <c r="I220" s="401"/>
      <c r="J220" s="404"/>
      <c r="K220" s="405"/>
      <c r="L220" s="722"/>
      <c r="M220" s="722"/>
      <c r="N220" s="747"/>
    </row>
    <row r="221" spans="3:17" x14ac:dyDescent="0.25">
      <c r="F221" s="750"/>
      <c r="G221" s="581">
        <v>2015</v>
      </c>
      <c r="H221" s="403"/>
      <c r="I221" s="401"/>
      <c r="J221" s="404"/>
      <c r="K221" s="405"/>
      <c r="L221" s="722"/>
      <c r="M221" s="722"/>
      <c r="N221" s="747"/>
    </row>
    <row r="222" spans="3:17" x14ac:dyDescent="0.25">
      <c r="F222" s="750"/>
      <c r="G222" s="581">
        <v>2016</v>
      </c>
      <c r="H222" s="403"/>
      <c r="I222" s="401"/>
      <c r="J222" s="404"/>
      <c r="K222" s="405"/>
      <c r="L222" s="722"/>
      <c r="M222" s="722"/>
      <c r="N222" s="747"/>
    </row>
    <row r="223" spans="3:17" x14ac:dyDescent="0.25">
      <c r="F223" s="750"/>
      <c r="G223" s="581">
        <v>2017</v>
      </c>
      <c r="H223" s="403"/>
      <c r="I223" s="401"/>
      <c r="J223" s="404"/>
      <c r="K223" s="405"/>
      <c r="L223" s="722"/>
      <c r="M223" s="722"/>
      <c r="N223" s="747"/>
    </row>
    <row r="224" spans="3:17" x14ac:dyDescent="0.25">
      <c r="F224" s="750"/>
      <c r="G224" s="581">
        <v>2018</v>
      </c>
      <c r="H224" s="403"/>
      <c r="I224" s="401"/>
      <c r="J224" s="404"/>
      <c r="K224" s="405"/>
      <c r="L224" s="722"/>
      <c r="M224" s="722"/>
      <c r="N224" s="747"/>
    </row>
    <row r="225" spans="6:14" x14ac:dyDescent="0.25">
      <c r="F225" s="750"/>
      <c r="G225" s="581">
        <v>2019</v>
      </c>
      <c r="H225" s="403"/>
      <c r="I225" s="401"/>
      <c r="J225" s="404"/>
      <c r="K225" s="405"/>
      <c r="L225" s="722"/>
      <c r="M225" s="722"/>
      <c r="N225" s="747"/>
    </row>
    <row r="226" spans="6:14" ht="18" x14ac:dyDescent="0.35">
      <c r="F226" s="750"/>
      <c r="G226" s="581">
        <v>2020</v>
      </c>
      <c r="H226" s="403">
        <v>50</v>
      </c>
      <c r="I226" s="401">
        <f t="shared" ref="I226:I256" si="5">G226</f>
        <v>2020</v>
      </c>
      <c r="J226" s="404">
        <f>$H$205*H226</f>
        <v>2.2243999400557542E-2</v>
      </c>
      <c r="K226" s="405" t="s">
        <v>937</v>
      </c>
      <c r="L226" s="722"/>
      <c r="M226" s="722"/>
      <c r="N226" s="747"/>
    </row>
    <row r="227" spans="6:14" ht="18" x14ac:dyDescent="0.35">
      <c r="F227" s="750"/>
      <c r="G227" s="581">
        <v>2021</v>
      </c>
      <c r="H227" s="403">
        <v>52</v>
      </c>
      <c r="I227" s="401">
        <f t="shared" si="5"/>
        <v>2021</v>
      </c>
      <c r="J227" s="404">
        <f t="shared" ref="J227:J256" si="6">$H$205*H227</f>
        <v>2.3133759376579844E-2</v>
      </c>
      <c r="K227" s="405" t="s">
        <v>937</v>
      </c>
      <c r="L227" s="722"/>
      <c r="M227" s="722"/>
      <c r="N227" s="747"/>
    </row>
    <row r="228" spans="6:14" ht="18" x14ac:dyDescent="0.35">
      <c r="F228" s="750"/>
      <c r="G228" s="581">
        <v>2022</v>
      </c>
      <c r="H228" s="403">
        <v>53</v>
      </c>
      <c r="I228" s="401">
        <f t="shared" si="5"/>
        <v>2022</v>
      </c>
      <c r="J228" s="404">
        <f t="shared" si="6"/>
        <v>2.3578639364590995E-2</v>
      </c>
      <c r="K228" s="405" t="s">
        <v>937</v>
      </c>
      <c r="L228" s="722"/>
      <c r="M228" s="722"/>
      <c r="N228" s="747"/>
    </row>
    <row r="229" spans="6:14" ht="18" x14ac:dyDescent="0.35">
      <c r="F229" s="750"/>
      <c r="G229" s="581">
        <v>2023</v>
      </c>
      <c r="H229" s="403">
        <v>54</v>
      </c>
      <c r="I229" s="401">
        <f t="shared" si="5"/>
        <v>2023</v>
      </c>
      <c r="J229" s="404">
        <f t="shared" si="6"/>
        <v>2.4023519352602146E-2</v>
      </c>
      <c r="K229" s="405" t="s">
        <v>937</v>
      </c>
      <c r="L229" s="722"/>
      <c r="M229" s="722"/>
      <c r="N229" s="747"/>
    </row>
    <row r="230" spans="6:14" ht="18" x14ac:dyDescent="0.35">
      <c r="F230" s="750"/>
      <c r="G230" s="581">
        <v>2024</v>
      </c>
      <c r="H230" s="403">
        <v>55</v>
      </c>
      <c r="I230" s="401">
        <f t="shared" si="5"/>
        <v>2024</v>
      </c>
      <c r="J230" s="404">
        <f t="shared" si="6"/>
        <v>2.4468399340613296E-2</v>
      </c>
      <c r="K230" s="405" t="s">
        <v>937</v>
      </c>
      <c r="L230" s="722"/>
      <c r="M230" s="722"/>
      <c r="N230" s="747"/>
    </row>
    <row r="231" spans="6:14" ht="18" x14ac:dyDescent="0.35">
      <c r="F231" s="750"/>
      <c r="G231" s="581">
        <v>2025</v>
      </c>
      <c r="H231" s="403">
        <v>56</v>
      </c>
      <c r="I231" s="401">
        <f t="shared" si="5"/>
        <v>2025</v>
      </c>
      <c r="J231" s="404">
        <f t="shared" si="6"/>
        <v>2.4913279328624447E-2</v>
      </c>
      <c r="K231" s="405" t="s">
        <v>937</v>
      </c>
      <c r="L231" s="722"/>
      <c r="M231" s="722"/>
      <c r="N231" s="747"/>
    </row>
    <row r="232" spans="6:14" ht="18" x14ac:dyDescent="0.35">
      <c r="F232" s="750"/>
      <c r="G232" s="581">
        <v>2026</v>
      </c>
      <c r="H232" s="403">
        <v>57</v>
      </c>
      <c r="I232" s="401">
        <f t="shared" si="5"/>
        <v>2026</v>
      </c>
      <c r="J232" s="404">
        <f t="shared" si="6"/>
        <v>2.5358159316635598E-2</v>
      </c>
      <c r="K232" s="405" t="s">
        <v>937</v>
      </c>
      <c r="L232" s="722"/>
      <c r="M232" s="722"/>
      <c r="N232" s="747"/>
    </row>
    <row r="233" spans="6:14" ht="18" x14ac:dyDescent="0.35">
      <c r="F233" s="750"/>
      <c r="G233" s="581">
        <v>2027</v>
      </c>
      <c r="H233" s="403">
        <v>58</v>
      </c>
      <c r="I233" s="401">
        <f t="shared" si="5"/>
        <v>2027</v>
      </c>
      <c r="J233" s="404">
        <f t="shared" si="6"/>
        <v>2.5803039304646749E-2</v>
      </c>
      <c r="K233" s="405" t="s">
        <v>937</v>
      </c>
      <c r="L233" s="722"/>
      <c r="M233" s="722"/>
      <c r="N233" s="747"/>
    </row>
    <row r="234" spans="6:14" ht="18" x14ac:dyDescent="0.35">
      <c r="F234" s="750"/>
      <c r="G234" s="581">
        <v>2028</v>
      </c>
      <c r="H234" s="403">
        <v>59</v>
      </c>
      <c r="I234" s="401">
        <f t="shared" si="5"/>
        <v>2028</v>
      </c>
      <c r="J234" s="404">
        <f t="shared" si="6"/>
        <v>2.6247919292657899E-2</v>
      </c>
      <c r="K234" s="405" t="s">
        <v>937</v>
      </c>
      <c r="L234" s="722"/>
      <c r="M234" s="722"/>
      <c r="N234" s="747"/>
    </row>
    <row r="235" spans="6:14" ht="18" x14ac:dyDescent="0.35">
      <c r="F235" s="750"/>
      <c r="G235" s="581">
        <v>2029</v>
      </c>
      <c r="H235" s="403">
        <v>60</v>
      </c>
      <c r="I235" s="401">
        <f t="shared" si="5"/>
        <v>2029</v>
      </c>
      <c r="J235" s="404">
        <f t="shared" si="6"/>
        <v>2.669279928066905E-2</v>
      </c>
      <c r="K235" s="405" t="s">
        <v>937</v>
      </c>
      <c r="L235" s="722"/>
      <c r="M235" s="722"/>
      <c r="N235" s="747"/>
    </row>
    <row r="236" spans="6:14" ht="18" x14ac:dyDescent="0.35">
      <c r="F236" s="750"/>
      <c r="G236" s="581">
        <v>2030</v>
      </c>
      <c r="H236" s="403">
        <v>61</v>
      </c>
      <c r="I236" s="401">
        <f t="shared" si="5"/>
        <v>2030</v>
      </c>
      <c r="J236" s="404">
        <f t="shared" si="6"/>
        <v>2.7137679268680201E-2</v>
      </c>
      <c r="K236" s="405" t="s">
        <v>937</v>
      </c>
      <c r="L236" s="722"/>
      <c r="M236" s="722"/>
      <c r="N236" s="747"/>
    </row>
    <row r="237" spans="6:14" ht="18" x14ac:dyDescent="0.35">
      <c r="F237" s="750"/>
      <c r="G237" s="581">
        <v>2031</v>
      </c>
      <c r="H237" s="403">
        <v>62</v>
      </c>
      <c r="I237" s="401">
        <f t="shared" si="5"/>
        <v>2031</v>
      </c>
      <c r="J237" s="404">
        <f t="shared" si="6"/>
        <v>2.7582559256691352E-2</v>
      </c>
      <c r="K237" s="405" t="s">
        <v>937</v>
      </c>
      <c r="L237" s="722"/>
      <c r="M237" s="722"/>
      <c r="N237" s="747"/>
    </row>
    <row r="238" spans="6:14" ht="18" x14ac:dyDescent="0.35">
      <c r="F238" s="750"/>
      <c r="G238" s="581">
        <v>2032</v>
      </c>
      <c r="H238" s="403">
        <v>63</v>
      </c>
      <c r="I238" s="401">
        <f t="shared" si="5"/>
        <v>2032</v>
      </c>
      <c r="J238" s="404">
        <f t="shared" si="6"/>
        <v>2.8027439244702503E-2</v>
      </c>
      <c r="K238" s="405" t="s">
        <v>937</v>
      </c>
      <c r="L238" s="722"/>
      <c r="M238" s="722"/>
      <c r="N238" s="747"/>
    </row>
    <row r="239" spans="6:14" ht="18" x14ac:dyDescent="0.35">
      <c r="F239" s="750"/>
      <c r="G239" s="581">
        <v>2033</v>
      </c>
      <c r="H239" s="403">
        <v>64</v>
      </c>
      <c r="I239" s="401">
        <f t="shared" si="5"/>
        <v>2033</v>
      </c>
      <c r="J239" s="404">
        <f t="shared" si="6"/>
        <v>2.8472319232713653E-2</v>
      </c>
      <c r="K239" s="405" t="s">
        <v>937</v>
      </c>
      <c r="L239" s="722"/>
      <c r="M239" s="722"/>
      <c r="N239" s="747"/>
    </row>
    <row r="240" spans="6:14" ht="18" x14ac:dyDescent="0.35">
      <c r="F240" s="750"/>
      <c r="G240" s="581">
        <v>2034</v>
      </c>
      <c r="H240" s="403">
        <v>66</v>
      </c>
      <c r="I240" s="401">
        <f t="shared" si="5"/>
        <v>2034</v>
      </c>
      <c r="J240" s="404">
        <f t="shared" si="6"/>
        <v>2.9362079208735955E-2</v>
      </c>
      <c r="K240" s="405" t="s">
        <v>937</v>
      </c>
      <c r="L240" s="722"/>
      <c r="M240" s="722"/>
      <c r="N240" s="747"/>
    </row>
    <row r="241" spans="6:14" ht="18" x14ac:dyDescent="0.35">
      <c r="F241" s="750"/>
      <c r="G241" s="581">
        <v>2035</v>
      </c>
      <c r="H241" s="403">
        <v>67</v>
      </c>
      <c r="I241" s="401">
        <f t="shared" si="5"/>
        <v>2035</v>
      </c>
      <c r="J241" s="404">
        <f t="shared" si="6"/>
        <v>2.9806959196747106E-2</v>
      </c>
      <c r="K241" s="405" t="s">
        <v>937</v>
      </c>
      <c r="L241" s="722"/>
      <c r="M241" s="722"/>
      <c r="N241" s="747"/>
    </row>
    <row r="242" spans="6:14" ht="18" x14ac:dyDescent="0.35">
      <c r="F242" s="750"/>
      <c r="G242" s="581">
        <v>2036</v>
      </c>
      <c r="H242" s="403">
        <v>68</v>
      </c>
      <c r="I242" s="401">
        <f t="shared" si="5"/>
        <v>2036</v>
      </c>
      <c r="J242" s="404">
        <f t="shared" si="6"/>
        <v>3.0251839184758256E-2</v>
      </c>
      <c r="K242" s="405" t="s">
        <v>937</v>
      </c>
      <c r="L242" s="722"/>
      <c r="M242" s="722"/>
      <c r="N242" s="747"/>
    </row>
    <row r="243" spans="6:14" ht="18" x14ac:dyDescent="0.35">
      <c r="F243" s="750"/>
      <c r="G243" s="581">
        <v>2037</v>
      </c>
      <c r="H243" s="403">
        <v>69</v>
      </c>
      <c r="I243" s="401">
        <f t="shared" si="5"/>
        <v>2037</v>
      </c>
      <c r="J243" s="404">
        <f t="shared" si="6"/>
        <v>3.0696719172769407E-2</v>
      </c>
      <c r="K243" s="405" t="s">
        <v>937</v>
      </c>
      <c r="L243" s="722"/>
      <c r="M243" s="722"/>
      <c r="N243" s="747"/>
    </row>
    <row r="244" spans="6:14" ht="18" x14ac:dyDescent="0.35">
      <c r="F244" s="750"/>
      <c r="G244" s="581">
        <v>2038</v>
      </c>
      <c r="H244" s="403">
        <v>70</v>
      </c>
      <c r="I244" s="401">
        <f t="shared" si="5"/>
        <v>2038</v>
      </c>
      <c r="J244" s="404">
        <f t="shared" si="6"/>
        <v>3.1141599160780558E-2</v>
      </c>
      <c r="K244" s="405" t="s">
        <v>937</v>
      </c>
      <c r="L244" s="722"/>
      <c r="M244" s="722"/>
      <c r="N244" s="747"/>
    </row>
    <row r="245" spans="6:14" ht="18" x14ac:dyDescent="0.35">
      <c r="F245" s="750"/>
      <c r="G245" s="581">
        <v>2039</v>
      </c>
      <c r="H245" s="403">
        <v>71</v>
      </c>
      <c r="I245" s="401">
        <f t="shared" si="5"/>
        <v>2039</v>
      </c>
      <c r="J245" s="404">
        <f t="shared" si="6"/>
        <v>3.1586479148791709E-2</v>
      </c>
      <c r="K245" s="405" t="s">
        <v>937</v>
      </c>
      <c r="L245" s="722"/>
      <c r="M245" s="722"/>
      <c r="N245" s="747"/>
    </row>
    <row r="246" spans="6:14" ht="18" x14ac:dyDescent="0.35">
      <c r="F246" s="750"/>
      <c r="G246" s="581">
        <v>2040</v>
      </c>
      <c r="H246" s="403">
        <v>72</v>
      </c>
      <c r="I246" s="401">
        <f t="shared" si="5"/>
        <v>2040</v>
      </c>
      <c r="J246" s="404">
        <f t="shared" si="6"/>
        <v>3.2031359136802863E-2</v>
      </c>
      <c r="K246" s="405" t="s">
        <v>937</v>
      </c>
      <c r="L246" s="722"/>
      <c r="M246" s="722"/>
      <c r="N246" s="747"/>
    </row>
    <row r="247" spans="6:14" ht="18" x14ac:dyDescent="0.35">
      <c r="F247" s="750"/>
      <c r="G247" s="581">
        <v>2041</v>
      </c>
      <c r="H247" s="403">
        <v>73</v>
      </c>
      <c r="I247" s="401">
        <f t="shared" si="5"/>
        <v>2041</v>
      </c>
      <c r="J247" s="404">
        <f t="shared" si="6"/>
        <v>3.247623912481401E-2</v>
      </c>
      <c r="K247" s="405" t="s">
        <v>937</v>
      </c>
      <c r="L247" s="722"/>
      <c r="M247" s="722"/>
      <c r="N247" s="747"/>
    </row>
    <row r="248" spans="6:14" ht="18" x14ac:dyDescent="0.35">
      <c r="F248" s="750"/>
      <c r="G248" s="581">
        <v>2042</v>
      </c>
      <c r="H248" s="403">
        <v>75</v>
      </c>
      <c r="I248" s="401">
        <f t="shared" si="5"/>
        <v>2042</v>
      </c>
      <c r="J248" s="404">
        <f t="shared" si="6"/>
        <v>3.3365999100836312E-2</v>
      </c>
      <c r="K248" s="405" t="s">
        <v>937</v>
      </c>
      <c r="L248" s="722"/>
      <c r="M248" s="722"/>
      <c r="N248" s="747"/>
    </row>
    <row r="249" spans="6:14" ht="18" x14ac:dyDescent="0.35">
      <c r="F249" s="750"/>
      <c r="G249" s="581">
        <v>2043</v>
      </c>
      <c r="H249" s="403">
        <v>76</v>
      </c>
      <c r="I249" s="401">
        <f t="shared" si="5"/>
        <v>2043</v>
      </c>
      <c r="J249" s="404">
        <f t="shared" si="6"/>
        <v>3.3810879088847466E-2</v>
      </c>
      <c r="K249" s="405" t="s">
        <v>937</v>
      </c>
      <c r="L249" s="722"/>
      <c r="M249" s="722"/>
      <c r="N249" s="747"/>
    </row>
    <row r="250" spans="6:14" ht="18" x14ac:dyDescent="0.35">
      <c r="F250" s="750"/>
      <c r="G250" s="581">
        <v>2044</v>
      </c>
      <c r="H250" s="403">
        <v>77</v>
      </c>
      <c r="I250" s="401">
        <f t="shared" si="5"/>
        <v>2044</v>
      </c>
      <c r="J250" s="404">
        <f t="shared" si="6"/>
        <v>3.4255759076858613E-2</v>
      </c>
      <c r="K250" s="405" t="s">
        <v>937</v>
      </c>
      <c r="L250" s="722"/>
      <c r="M250" s="722"/>
      <c r="N250" s="747"/>
    </row>
    <row r="251" spans="6:14" ht="18" x14ac:dyDescent="0.35">
      <c r="F251" s="750"/>
      <c r="G251" s="581">
        <v>2045</v>
      </c>
      <c r="H251" s="403">
        <v>78</v>
      </c>
      <c r="I251" s="401">
        <f t="shared" si="5"/>
        <v>2045</v>
      </c>
      <c r="J251" s="404">
        <f t="shared" si="6"/>
        <v>3.4700639064869768E-2</v>
      </c>
      <c r="K251" s="405" t="s">
        <v>937</v>
      </c>
      <c r="L251" s="722"/>
      <c r="M251" s="722"/>
      <c r="N251" s="747"/>
    </row>
    <row r="252" spans="6:14" ht="18" x14ac:dyDescent="0.35">
      <c r="F252" s="750"/>
      <c r="G252" s="581">
        <v>2046</v>
      </c>
      <c r="H252" s="403">
        <v>79</v>
      </c>
      <c r="I252" s="401">
        <f t="shared" si="5"/>
        <v>2046</v>
      </c>
      <c r="J252" s="404">
        <f t="shared" si="6"/>
        <v>3.5145519052880915E-2</v>
      </c>
      <c r="K252" s="405" t="s">
        <v>937</v>
      </c>
      <c r="L252" s="722"/>
      <c r="M252" s="722"/>
      <c r="N252" s="747"/>
    </row>
    <row r="253" spans="6:14" ht="18" x14ac:dyDescent="0.35">
      <c r="F253" s="750"/>
      <c r="G253" s="581">
        <v>2047</v>
      </c>
      <c r="H253" s="403">
        <v>80</v>
      </c>
      <c r="I253" s="401">
        <f t="shared" si="5"/>
        <v>2047</v>
      </c>
      <c r="J253" s="404">
        <f t="shared" si="6"/>
        <v>3.5590399040892069E-2</v>
      </c>
      <c r="K253" s="405" t="s">
        <v>937</v>
      </c>
      <c r="L253" s="722"/>
      <c r="M253" s="722"/>
      <c r="N253" s="747"/>
    </row>
    <row r="254" spans="6:14" ht="18" x14ac:dyDescent="0.35">
      <c r="F254" s="750"/>
      <c r="G254" s="581">
        <v>2048</v>
      </c>
      <c r="H254" s="403">
        <v>81</v>
      </c>
      <c r="I254" s="401">
        <f t="shared" si="5"/>
        <v>2048</v>
      </c>
      <c r="J254" s="404">
        <f t="shared" si="6"/>
        <v>3.6035279028903217E-2</v>
      </c>
      <c r="K254" s="405" t="s">
        <v>937</v>
      </c>
      <c r="L254" s="722"/>
      <c r="M254" s="722"/>
      <c r="N254" s="747"/>
    </row>
    <row r="255" spans="6:14" ht="18" x14ac:dyDescent="0.35">
      <c r="F255" s="750"/>
      <c r="G255" s="581">
        <v>2049</v>
      </c>
      <c r="H255" s="403">
        <v>83</v>
      </c>
      <c r="I255" s="401">
        <f t="shared" si="5"/>
        <v>2049</v>
      </c>
      <c r="J255" s="404">
        <f t="shared" si="6"/>
        <v>3.6925039004925518E-2</v>
      </c>
      <c r="K255" s="405" t="s">
        <v>937</v>
      </c>
      <c r="L255" s="722"/>
      <c r="M255" s="722"/>
      <c r="N255" s="747"/>
    </row>
    <row r="256" spans="6:14" ht="18" x14ac:dyDescent="0.35">
      <c r="F256" s="751"/>
      <c r="G256" s="582">
        <v>2050</v>
      </c>
      <c r="H256" s="406">
        <v>84</v>
      </c>
      <c r="I256" s="401">
        <f t="shared" si="5"/>
        <v>2050</v>
      </c>
      <c r="J256" s="404">
        <f t="shared" si="6"/>
        <v>3.7369918992936672E-2</v>
      </c>
      <c r="K256" s="505" t="s">
        <v>937</v>
      </c>
      <c r="L256" s="726"/>
      <c r="M256" s="726"/>
      <c r="N256" s="748"/>
    </row>
    <row r="257" spans="6:14" ht="13.5" customHeight="1" x14ac:dyDescent="0.25">
      <c r="F257" s="721" t="s">
        <v>1065</v>
      </c>
      <c r="G257" s="581">
        <v>2020</v>
      </c>
      <c r="H257" s="407">
        <v>15700</v>
      </c>
      <c r="I257" s="401"/>
      <c r="J257" s="417">
        <f>$H$201*H257</f>
        <v>1.30062639524724E-2</v>
      </c>
      <c r="K257" s="505" t="s">
        <v>1068</v>
      </c>
      <c r="L257" s="725" t="s">
        <v>1021</v>
      </c>
      <c r="M257" s="583"/>
      <c r="N257" s="559"/>
    </row>
    <row r="258" spans="6:14" x14ac:dyDescent="0.25">
      <c r="F258" s="720"/>
      <c r="G258" s="581">
        <v>2021</v>
      </c>
      <c r="H258" s="407">
        <v>15900</v>
      </c>
      <c r="I258" s="401"/>
      <c r="J258" s="417">
        <f t="shared" ref="J258:J287" si="7">$H$201*H258</f>
        <v>1.3171948843586698E-2</v>
      </c>
      <c r="K258" s="505" t="s">
        <v>1068</v>
      </c>
      <c r="L258" s="723"/>
      <c r="M258" s="583"/>
      <c r="N258" s="559"/>
    </row>
    <row r="259" spans="6:14" x14ac:dyDescent="0.25">
      <c r="F259" s="720"/>
      <c r="G259" s="581">
        <v>2022</v>
      </c>
      <c r="H259" s="407">
        <v>16100</v>
      </c>
      <c r="I259" s="401"/>
      <c r="J259" s="417">
        <f t="shared" si="7"/>
        <v>1.3337633734700996E-2</v>
      </c>
      <c r="K259" s="505" t="s">
        <v>1068</v>
      </c>
      <c r="L259" s="723"/>
      <c r="M259" s="583"/>
      <c r="N259" s="559"/>
    </row>
    <row r="260" spans="6:14" x14ac:dyDescent="0.25">
      <c r="F260" s="720"/>
      <c r="G260" s="581">
        <v>2023</v>
      </c>
      <c r="H260" s="407">
        <v>16400</v>
      </c>
      <c r="I260" s="401"/>
      <c r="J260" s="417">
        <f t="shared" si="7"/>
        <v>1.3586161071372444E-2</v>
      </c>
      <c r="K260" s="505" t="s">
        <v>1068</v>
      </c>
      <c r="L260" s="723"/>
      <c r="M260" s="583"/>
      <c r="N260" s="559"/>
    </row>
    <row r="261" spans="6:14" x14ac:dyDescent="0.25">
      <c r="F261" s="720"/>
      <c r="G261" s="581">
        <v>2024</v>
      </c>
      <c r="H261" s="407">
        <v>16600</v>
      </c>
      <c r="I261" s="401"/>
      <c r="J261" s="417">
        <f t="shared" si="7"/>
        <v>1.3751845962486742E-2</v>
      </c>
      <c r="K261" s="505" t="s">
        <v>1068</v>
      </c>
      <c r="L261" s="723"/>
      <c r="M261" s="583"/>
      <c r="N261" s="559"/>
    </row>
    <row r="262" spans="6:14" ht="13.5" customHeight="1" x14ac:dyDescent="0.25">
      <c r="F262" s="720"/>
      <c r="G262" s="581">
        <v>2025</v>
      </c>
      <c r="H262" s="407">
        <v>16800</v>
      </c>
      <c r="I262" s="401"/>
      <c r="J262" s="417">
        <f t="shared" si="7"/>
        <v>1.391753085360104E-2</v>
      </c>
      <c r="K262" s="505" t="s">
        <v>1068</v>
      </c>
      <c r="L262" s="723"/>
      <c r="M262" s="583"/>
      <c r="N262" s="559"/>
    </row>
    <row r="263" spans="6:14" x14ac:dyDescent="0.25">
      <c r="F263" s="720"/>
      <c r="G263" s="581">
        <v>2026</v>
      </c>
      <c r="H263" s="407">
        <v>17000</v>
      </c>
      <c r="I263" s="401"/>
      <c r="J263" s="417">
        <f t="shared" si="7"/>
        <v>1.4083215744715338E-2</v>
      </c>
      <c r="K263" s="505" t="s">
        <v>1068</v>
      </c>
      <c r="L263" s="723"/>
      <c r="M263" s="583"/>
      <c r="N263" s="559"/>
    </row>
    <row r="264" spans="6:14" x14ac:dyDescent="0.25">
      <c r="F264" s="720"/>
      <c r="G264" s="581">
        <v>2027</v>
      </c>
      <c r="H264" s="407">
        <v>17300</v>
      </c>
      <c r="I264" s="401"/>
      <c r="J264" s="417">
        <f t="shared" si="7"/>
        <v>1.4331743081386785E-2</v>
      </c>
      <c r="K264" s="505" t="s">
        <v>1068</v>
      </c>
      <c r="L264" s="723"/>
      <c r="M264" s="583"/>
      <c r="N264" s="559"/>
    </row>
    <row r="265" spans="6:14" x14ac:dyDescent="0.25">
      <c r="F265" s="720"/>
      <c r="G265" s="581">
        <v>2028</v>
      </c>
      <c r="H265" s="407">
        <v>17500</v>
      </c>
      <c r="I265" s="401"/>
      <c r="J265" s="417">
        <f t="shared" si="7"/>
        <v>1.4497427972501083E-2</v>
      </c>
      <c r="K265" s="505" t="s">
        <v>1068</v>
      </c>
      <c r="L265" s="723"/>
      <c r="M265" s="583"/>
      <c r="N265" s="559"/>
    </row>
    <row r="266" spans="6:14" x14ac:dyDescent="0.25">
      <c r="F266" s="720"/>
      <c r="G266" s="581">
        <v>2029</v>
      </c>
      <c r="H266" s="407">
        <v>17700</v>
      </c>
      <c r="I266" s="401"/>
      <c r="J266" s="417">
        <f t="shared" si="7"/>
        <v>1.4663112863615381E-2</v>
      </c>
      <c r="K266" s="505" t="s">
        <v>1068</v>
      </c>
      <c r="L266" s="723"/>
      <c r="M266" s="583"/>
      <c r="N266" s="559"/>
    </row>
    <row r="267" spans="6:14" x14ac:dyDescent="0.25">
      <c r="F267" s="720"/>
      <c r="G267" s="581">
        <v>2030</v>
      </c>
      <c r="H267" s="407">
        <v>18000</v>
      </c>
      <c r="I267" s="401"/>
      <c r="J267" s="417">
        <f t="shared" si="7"/>
        <v>1.4911640200286827E-2</v>
      </c>
      <c r="K267" s="505" t="s">
        <v>1068</v>
      </c>
      <c r="L267" s="723"/>
      <c r="M267" s="583"/>
      <c r="N267" s="559"/>
    </row>
    <row r="268" spans="6:14" x14ac:dyDescent="0.25">
      <c r="F268" s="720"/>
      <c r="G268" s="581">
        <v>2031</v>
      </c>
      <c r="H268" s="407">
        <v>18000</v>
      </c>
      <c r="I268" s="401"/>
      <c r="J268" s="417">
        <f t="shared" si="7"/>
        <v>1.4911640200286827E-2</v>
      </c>
      <c r="K268" s="505" t="s">
        <v>1068</v>
      </c>
      <c r="L268" s="723"/>
      <c r="M268" s="583"/>
      <c r="N268" s="559"/>
    </row>
    <row r="269" spans="6:14" x14ac:dyDescent="0.25">
      <c r="F269" s="720"/>
      <c r="G269" s="581">
        <v>2032</v>
      </c>
      <c r="H269" s="407">
        <v>18000</v>
      </c>
      <c r="I269" s="401"/>
      <c r="J269" s="417">
        <f t="shared" si="7"/>
        <v>1.4911640200286827E-2</v>
      </c>
      <c r="K269" s="505" t="s">
        <v>1068</v>
      </c>
      <c r="L269" s="723"/>
      <c r="M269" s="583"/>
      <c r="N269" s="559"/>
    </row>
    <row r="270" spans="6:14" x14ac:dyDescent="0.25">
      <c r="F270" s="720"/>
      <c r="G270" s="581">
        <v>2033</v>
      </c>
      <c r="H270" s="407">
        <v>18000</v>
      </c>
      <c r="I270" s="401"/>
      <c r="J270" s="417">
        <f t="shared" si="7"/>
        <v>1.4911640200286827E-2</v>
      </c>
      <c r="K270" s="505" t="s">
        <v>1068</v>
      </c>
      <c r="L270" s="723"/>
      <c r="M270" s="583"/>
      <c r="N270" s="559"/>
    </row>
    <row r="271" spans="6:14" x14ac:dyDescent="0.25">
      <c r="F271" s="720"/>
      <c r="G271" s="581">
        <v>2034</v>
      </c>
      <c r="H271" s="407">
        <v>18000</v>
      </c>
      <c r="I271" s="401"/>
      <c r="J271" s="417">
        <f t="shared" si="7"/>
        <v>1.4911640200286827E-2</v>
      </c>
      <c r="K271" s="505" t="s">
        <v>1068</v>
      </c>
      <c r="L271" s="723"/>
      <c r="M271" s="583"/>
      <c r="N271" s="559"/>
    </row>
    <row r="272" spans="6:14" x14ac:dyDescent="0.25">
      <c r="F272" s="720"/>
      <c r="G272" s="581">
        <v>2035</v>
      </c>
      <c r="H272" s="407">
        <v>18000</v>
      </c>
      <c r="I272" s="401"/>
      <c r="J272" s="417">
        <f t="shared" si="7"/>
        <v>1.4911640200286827E-2</v>
      </c>
      <c r="K272" s="505" t="s">
        <v>1068</v>
      </c>
      <c r="L272" s="723"/>
      <c r="M272" s="583"/>
      <c r="N272" s="559"/>
    </row>
    <row r="273" spans="6:14" x14ac:dyDescent="0.25">
      <c r="F273" s="720"/>
      <c r="G273" s="581">
        <v>2036</v>
      </c>
      <c r="H273" s="407">
        <v>18000</v>
      </c>
      <c r="I273" s="401"/>
      <c r="J273" s="417">
        <f t="shared" si="7"/>
        <v>1.4911640200286827E-2</v>
      </c>
      <c r="K273" s="505" t="s">
        <v>1068</v>
      </c>
      <c r="L273" s="723"/>
      <c r="M273" s="583"/>
      <c r="N273" s="559"/>
    </row>
    <row r="274" spans="6:14" x14ac:dyDescent="0.25">
      <c r="F274" s="720"/>
      <c r="G274" s="581">
        <v>2037</v>
      </c>
      <c r="H274" s="407">
        <v>18000</v>
      </c>
      <c r="I274" s="401"/>
      <c r="J274" s="417">
        <f t="shared" si="7"/>
        <v>1.4911640200286827E-2</v>
      </c>
      <c r="K274" s="505" t="s">
        <v>1068</v>
      </c>
      <c r="L274" s="723"/>
      <c r="M274" s="583"/>
      <c r="N274" s="559"/>
    </row>
    <row r="275" spans="6:14" x14ac:dyDescent="0.25">
      <c r="F275" s="720"/>
      <c r="G275" s="581">
        <v>2038</v>
      </c>
      <c r="H275" s="407">
        <v>18000</v>
      </c>
      <c r="I275" s="401"/>
      <c r="J275" s="417">
        <f t="shared" si="7"/>
        <v>1.4911640200286827E-2</v>
      </c>
      <c r="K275" s="505" t="s">
        <v>1068</v>
      </c>
      <c r="L275" s="723"/>
      <c r="M275" s="583"/>
      <c r="N275" s="559"/>
    </row>
    <row r="276" spans="6:14" x14ac:dyDescent="0.25">
      <c r="F276" s="720"/>
      <c r="G276" s="581">
        <v>2039</v>
      </c>
      <c r="H276" s="407">
        <v>18000</v>
      </c>
      <c r="I276" s="401"/>
      <c r="J276" s="417">
        <f t="shared" si="7"/>
        <v>1.4911640200286827E-2</v>
      </c>
      <c r="K276" s="505" t="s">
        <v>1068</v>
      </c>
      <c r="L276" s="723"/>
      <c r="M276" s="583"/>
      <c r="N276" s="559"/>
    </row>
    <row r="277" spans="6:14" x14ac:dyDescent="0.25">
      <c r="F277" s="720"/>
      <c r="G277" s="581">
        <v>2040</v>
      </c>
      <c r="H277" s="407">
        <v>18000</v>
      </c>
      <c r="I277" s="401"/>
      <c r="J277" s="417">
        <f t="shared" si="7"/>
        <v>1.4911640200286827E-2</v>
      </c>
      <c r="K277" s="505" t="s">
        <v>1068</v>
      </c>
      <c r="L277" s="723"/>
      <c r="M277" s="583"/>
      <c r="N277" s="559"/>
    </row>
    <row r="278" spans="6:14" x14ac:dyDescent="0.25">
      <c r="F278" s="720"/>
      <c r="G278" s="581">
        <v>2041</v>
      </c>
      <c r="H278" s="407">
        <v>18000</v>
      </c>
      <c r="I278" s="401"/>
      <c r="J278" s="417">
        <f t="shared" si="7"/>
        <v>1.4911640200286827E-2</v>
      </c>
      <c r="K278" s="505" t="s">
        <v>1068</v>
      </c>
      <c r="L278" s="723"/>
      <c r="M278" s="583"/>
      <c r="N278" s="559"/>
    </row>
    <row r="279" spans="6:14" x14ac:dyDescent="0.25">
      <c r="F279" s="720"/>
      <c r="G279" s="581">
        <v>2042</v>
      </c>
      <c r="H279" s="407">
        <v>18000</v>
      </c>
      <c r="I279" s="401"/>
      <c r="J279" s="417">
        <f t="shared" si="7"/>
        <v>1.4911640200286827E-2</v>
      </c>
      <c r="K279" s="505" t="s">
        <v>1068</v>
      </c>
      <c r="L279" s="723"/>
      <c r="M279" s="583"/>
      <c r="N279" s="559"/>
    </row>
    <row r="280" spans="6:14" x14ac:dyDescent="0.25">
      <c r="F280" s="720"/>
      <c r="G280" s="581">
        <v>2043</v>
      </c>
      <c r="H280" s="407">
        <v>18000</v>
      </c>
      <c r="I280" s="401"/>
      <c r="J280" s="417">
        <f t="shared" si="7"/>
        <v>1.4911640200286827E-2</v>
      </c>
      <c r="K280" s="505" t="s">
        <v>1068</v>
      </c>
      <c r="L280" s="723"/>
      <c r="M280" s="583"/>
      <c r="N280" s="559"/>
    </row>
    <row r="281" spans="6:14" x14ac:dyDescent="0.25">
      <c r="F281" s="720"/>
      <c r="G281" s="581">
        <v>2044</v>
      </c>
      <c r="H281" s="407">
        <v>18000</v>
      </c>
      <c r="I281" s="401"/>
      <c r="J281" s="417">
        <f t="shared" si="7"/>
        <v>1.4911640200286827E-2</v>
      </c>
      <c r="K281" s="505" t="s">
        <v>1068</v>
      </c>
      <c r="L281" s="723"/>
      <c r="M281" s="583"/>
      <c r="N281" s="559"/>
    </row>
    <row r="282" spans="6:14" x14ac:dyDescent="0.25">
      <c r="F282" s="720"/>
      <c r="G282" s="581">
        <v>2045</v>
      </c>
      <c r="H282" s="407">
        <v>18000</v>
      </c>
      <c r="I282" s="401"/>
      <c r="J282" s="417">
        <f t="shared" si="7"/>
        <v>1.4911640200286827E-2</v>
      </c>
      <c r="K282" s="505" t="s">
        <v>1068</v>
      </c>
      <c r="L282" s="723"/>
      <c r="M282" s="583"/>
      <c r="N282" s="559"/>
    </row>
    <row r="283" spans="6:14" x14ac:dyDescent="0.25">
      <c r="F283" s="720"/>
      <c r="G283" s="581">
        <v>2046</v>
      </c>
      <c r="H283" s="407">
        <v>18000</v>
      </c>
      <c r="I283" s="401"/>
      <c r="J283" s="417">
        <f t="shared" si="7"/>
        <v>1.4911640200286827E-2</v>
      </c>
      <c r="K283" s="505" t="s">
        <v>1068</v>
      </c>
      <c r="L283" s="723"/>
      <c r="M283" s="583"/>
      <c r="N283" s="559"/>
    </row>
    <row r="284" spans="6:14" x14ac:dyDescent="0.25">
      <c r="F284" s="720"/>
      <c r="G284" s="581">
        <v>2047</v>
      </c>
      <c r="H284" s="407">
        <v>18000</v>
      </c>
      <c r="I284" s="401"/>
      <c r="J284" s="417">
        <f t="shared" si="7"/>
        <v>1.4911640200286827E-2</v>
      </c>
      <c r="K284" s="505" t="s">
        <v>1068</v>
      </c>
      <c r="L284" s="723"/>
      <c r="M284" s="583"/>
      <c r="N284" s="559"/>
    </row>
    <row r="285" spans="6:14" x14ac:dyDescent="0.25">
      <c r="F285" s="720"/>
      <c r="G285" s="581">
        <v>2048</v>
      </c>
      <c r="H285" s="407">
        <v>18000</v>
      </c>
      <c r="I285" s="401"/>
      <c r="J285" s="417">
        <f t="shared" si="7"/>
        <v>1.4911640200286827E-2</v>
      </c>
      <c r="K285" s="505" t="s">
        <v>1068</v>
      </c>
      <c r="L285" s="723"/>
      <c r="M285" s="583"/>
      <c r="N285" s="559"/>
    </row>
    <row r="286" spans="6:14" x14ac:dyDescent="0.25">
      <c r="F286" s="720"/>
      <c r="G286" s="581">
        <v>2049</v>
      </c>
      <c r="H286" s="407">
        <v>18000</v>
      </c>
      <c r="I286" s="401"/>
      <c r="J286" s="417">
        <f t="shared" si="7"/>
        <v>1.4911640200286827E-2</v>
      </c>
      <c r="K286" s="505" t="s">
        <v>1068</v>
      </c>
      <c r="L286" s="723"/>
      <c r="M286" s="583"/>
      <c r="N286" s="559"/>
    </row>
    <row r="287" spans="6:14" x14ac:dyDescent="0.25">
      <c r="F287" s="720"/>
      <c r="G287" s="582">
        <v>2050</v>
      </c>
      <c r="H287" s="407">
        <v>18000</v>
      </c>
      <c r="I287" s="401"/>
      <c r="J287" s="417">
        <f t="shared" si="7"/>
        <v>1.4911640200286827E-2</v>
      </c>
      <c r="K287" s="505" t="s">
        <v>1068</v>
      </c>
      <c r="L287" s="723"/>
      <c r="M287" s="583"/>
      <c r="N287" s="559"/>
    </row>
    <row r="288" spans="6:14" x14ac:dyDescent="0.25">
      <c r="F288" s="719" t="s">
        <v>1067</v>
      </c>
      <c r="G288" s="581">
        <v>2020</v>
      </c>
      <c r="H288" s="407">
        <v>40400</v>
      </c>
      <c r="I288" s="401"/>
      <c r="J288" s="418">
        <f>$H$203*H288</f>
        <v>3.1031124858748232E-4</v>
      </c>
      <c r="K288" s="505" t="s">
        <v>1069</v>
      </c>
      <c r="L288" s="722" t="s">
        <v>1021</v>
      </c>
      <c r="M288" s="583"/>
      <c r="N288" s="559"/>
    </row>
    <row r="289" spans="6:14" x14ac:dyDescent="0.25">
      <c r="F289" s="720"/>
      <c r="G289" s="581">
        <v>2021</v>
      </c>
      <c r="H289" s="407">
        <v>41300</v>
      </c>
      <c r="I289" s="401"/>
      <c r="J289" s="418">
        <f t="shared" ref="J289:J318" si="8">$H$203*H289</f>
        <v>3.1722412293720345E-4</v>
      </c>
      <c r="K289" s="505" t="s">
        <v>1069</v>
      </c>
      <c r="L289" s="723"/>
      <c r="M289" s="583"/>
      <c r="N289" s="559"/>
    </row>
    <row r="290" spans="6:14" x14ac:dyDescent="0.25">
      <c r="F290" s="720"/>
      <c r="G290" s="581">
        <v>2022</v>
      </c>
      <c r="H290" s="407">
        <v>42100</v>
      </c>
      <c r="I290" s="401"/>
      <c r="J290" s="418">
        <f t="shared" si="8"/>
        <v>3.2336890013695557E-4</v>
      </c>
      <c r="K290" s="505" t="s">
        <v>1069</v>
      </c>
      <c r="L290" s="723"/>
      <c r="M290" s="583"/>
      <c r="N290" s="559"/>
    </row>
    <row r="291" spans="6:14" x14ac:dyDescent="0.25">
      <c r="F291" s="720"/>
      <c r="G291" s="581">
        <v>2023</v>
      </c>
      <c r="H291" s="407">
        <v>43000</v>
      </c>
      <c r="I291" s="401"/>
      <c r="J291" s="418">
        <f t="shared" si="8"/>
        <v>3.3028177448667675E-4</v>
      </c>
      <c r="K291" s="505" t="s">
        <v>1069</v>
      </c>
      <c r="L291" s="723"/>
      <c r="M291" s="583"/>
      <c r="N291" s="559"/>
    </row>
    <row r="292" spans="6:14" x14ac:dyDescent="0.25">
      <c r="F292" s="720"/>
      <c r="G292" s="581">
        <v>2024</v>
      </c>
      <c r="H292" s="407">
        <v>43900</v>
      </c>
      <c r="I292" s="401"/>
      <c r="J292" s="418">
        <f t="shared" si="8"/>
        <v>3.3719464883639788E-4</v>
      </c>
      <c r="K292" s="505" t="s">
        <v>1069</v>
      </c>
      <c r="L292" s="723"/>
      <c r="M292" s="583"/>
      <c r="N292" s="559"/>
    </row>
    <row r="293" spans="6:14" x14ac:dyDescent="0.25">
      <c r="F293" s="720"/>
      <c r="G293" s="581">
        <v>2025</v>
      </c>
      <c r="H293" s="407">
        <v>44900</v>
      </c>
      <c r="I293" s="401"/>
      <c r="J293" s="418">
        <f t="shared" si="8"/>
        <v>3.4487562033608802E-4</v>
      </c>
      <c r="K293" s="505" t="s">
        <v>1069</v>
      </c>
      <c r="L293" s="723"/>
      <c r="M293" s="583"/>
      <c r="N293" s="559"/>
    </row>
    <row r="294" spans="6:14" x14ac:dyDescent="0.25">
      <c r="F294" s="720"/>
      <c r="G294" s="581">
        <v>2026</v>
      </c>
      <c r="H294" s="407">
        <v>45500</v>
      </c>
      <c r="I294" s="401"/>
      <c r="J294" s="418">
        <f t="shared" si="8"/>
        <v>3.4948420323590212E-4</v>
      </c>
      <c r="K294" s="505" t="s">
        <v>1069</v>
      </c>
      <c r="L294" s="723"/>
      <c r="M294" s="583"/>
      <c r="N294" s="559"/>
    </row>
    <row r="295" spans="6:14" x14ac:dyDescent="0.25">
      <c r="F295" s="720"/>
      <c r="G295" s="581">
        <v>2027</v>
      </c>
      <c r="H295" s="407">
        <v>46200</v>
      </c>
      <c r="I295" s="401"/>
      <c r="J295" s="418">
        <f t="shared" si="8"/>
        <v>3.5486088328568524E-4</v>
      </c>
      <c r="K295" s="505" t="s">
        <v>1069</v>
      </c>
      <c r="L295" s="723"/>
      <c r="M295" s="583"/>
      <c r="N295" s="559"/>
    </row>
    <row r="296" spans="6:14" x14ac:dyDescent="0.25">
      <c r="F296" s="720"/>
      <c r="G296" s="581">
        <v>2028</v>
      </c>
      <c r="H296" s="407">
        <v>46900</v>
      </c>
      <c r="I296" s="401"/>
      <c r="J296" s="418">
        <f t="shared" si="8"/>
        <v>3.6023756333546835E-4</v>
      </c>
      <c r="K296" s="505" t="s">
        <v>1069</v>
      </c>
      <c r="L296" s="723"/>
      <c r="M296" s="583"/>
      <c r="N296" s="559"/>
    </row>
    <row r="297" spans="6:14" x14ac:dyDescent="0.25">
      <c r="F297" s="720"/>
      <c r="G297" s="581">
        <v>2029</v>
      </c>
      <c r="H297" s="407">
        <v>47600</v>
      </c>
      <c r="I297" s="401"/>
      <c r="J297" s="418">
        <f t="shared" si="8"/>
        <v>3.6561424338525146E-4</v>
      </c>
      <c r="K297" s="505" t="s">
        <v>1069</v>
      </c>
      <c r="L297" s="723"/>
      <c r="M297" s="583"/>
      <c r="N297" s="559"/>
    </row>
    <row r="298" spans="6:14" x14ac:dyDescent="0.25">
      <c r="F298" s="720"/>
      <c r="G298" s="581">
        <v>2030</v>
      </c>
      <c r="H298" s="407">
        <v>48200</v>
      </c>
      <c r="I298" s="401"/>
      <c r="J298" s="418">
        <f t="shared" si="8"/>
        <v>3.7022282628506556E-4</v>
      </c>
      <c r="K298" s="505" t="s">
        <v>1069</v>
      </c>
      <c r="L298" s="723"/>
      <c r="M298" s="583"/>
      <c r="N298" s="559"/>
    </row>
    <row r="299" spans="6:14" x14ac:dyDescent="0.25">
      <c r="F299" s="720"/>
      <c r="G299" s="581">
        <v>2031</v>
      </c>
      <c r="H299" s="407">
        <v>48200</v>
      </c>
      <c r="I299" s="401"/>
      <c r="J299" s="418">
        <f t="shared" si="8"/>
        <v>3.7022282628506556E-4</v>
      </c>
      <c r="K299" s="505" t="s">
        <v>1069</v>
      </c>
      <c r="L299" s="723"/>
      <c r="M299" s="583"/>
      <c r="N299" s="559"/>
    </row>
    <row r="300" spans="6:14" x14ac:dyDescent="0.25">
      <c r="F300" s="720"/>
      <c r="G300" s="581">
        <v>2032</v>
      </c>
      <c r="H300" s="407">
        <v>48200</v>
      </c>
      <c r="I300" s="401"/>
      <c r="J300" s="418">
        <f t="shared" si="8"/>
        <v>3.7022282628506556E-4</v>
      </c>
      <c r="K300" s="505" t="s">
        <v>1069</v>
      </c>
      <c r="L300" s="723"/>
      <c r="M300" s="583"/>
      <c r="N300" s="559"/>
    </row>
    <row r="301" spans="6:14" x14ac:dyDescent="0.25">
      <c r="F301" s="720"/>
      <c r="G301" s="581">
        <v>2033</v>
      </c>
      <c r="H301" s="407">
        <v>48200</v>
      </c>
      <c r="I301" s="401"/>
      <c r="J301" s="418">
        <f t="shared" si="8"/>
        <v>3.7022282628506556E-4</v>
      </c>
      <c r="K301" s="505" t="s">
        <v>1069</v>
      </c>
      <c r="L301" s="723"/>
      <c r="M301" s="583"/>
      <c r="N301" s="559"/>
    </row>
    <row r="302" spans="6:14" x14ac:dyDescent="0.25">
      <c r="F302" s="720"/>
      <c r="G302" s="581">
        <v>2034</v>
      </c>
      <c r="H302" s="407">
        <v>48200</v>
      </c>
      <c r="I302" s="401"/>
      <c r="J302" s="418">
        <f t="shared" si="8"/>
        <v>3.7022282628506556E-4</v>
      </c>
      <c r="K302" s="505" t="s">
        <v>1069</v>
      </c>
      <c r="L302" s="723"/>
      <c r="M302" s="583"/>
      <c r="N302" s="559"/>
    </row>
    <row r="303" spans="6:14" x14ac:dyDescent="0.25">
      <c r="F303" s="720"/>
      <c r="G303" s="581">
        <v>2035</v>
      </c>
      <c r="H303" s="407">
        <v>48200</v>
      </c>
      <c r="I303" s="401"/>
      <c r="J303" s="418">
        <f t="shared" si="8"/>
        <v>3.7022282628506556E-4</v>
      </c>
      <c r="K303" s="505" t="s">
        <v>1069</v>
      </c>
      <c r="L303" s="723"/>
      <c r="M303" s="583"/>
      <c r="N303" s="559"/>
    </row>
    <row r="304" spans="6:14" x14ac:dyDescent="0.25">
      <c r="F304" s="720"/>
      <c r="G304" s="581">
        <v>2036</v>
      </c>
      <c r="H304" s="407">
        <v>48200</v>
      </c>
      <c r="I304" s="401"/>
      <c r="J304" s="418">
        <f t="shared" si="8"/>
        <v>3.7022282628506556E-4</v>
      </c>
      <c r="K304" s="505" t="s">
        <v>1069</v>
      </c>
      <c r="L304" s="723"/>
      <c r="M304" s="583"/>
      <c r="N304" s="559"/>
    </row>
    <row r="305" spans="6:14" x14ac:dyDescent="0.25">
      <c r="F305" s="720"/>
      <c r="G305" s="581">
        <v>2037</v>
      </c>
      <c r="H305" s="407">
        <v>48200</v>
      </c>
      <c r="I305" s="401"/>
      <c r="J305" s="418">
        <f t="shared" si="8"/>
        <v>3.7022282628506556E-4</v>
      </c>
      <c r="K305" s="505" t="s">
        <v>1069</v>
      </c>
      <c r="L305" s="723"/>
      <c r="M305" s="583"/>
      <c r="N305" s="559"/>
    </row>
    <row r="306" spans="6:14" x14ac:dyDescent="0.25">
      <c r="F306" s="720"/>
      <c r="G306" s="581">
        <v>2038</v>
      </c>
      <c r="H306" s="407">
        <v>48200</v>
      </c>
      <c r="I306" s="401"/>
      <c r="J306" s="418">
        <f t="shared" si="8"/>
        <v>3.7022282628506556E-4</v>
      </c>
      <c r="K306" s="505" t="s">
        <v>1069</v>
      </c>
      <c r="L306" s="723"/>
      <c r="M306" s="583"/>
      <c r="N306" s="559"/>
    </row>
    <row r="307" spans="6:14" x14ac:dyDescent="0.25">
      <c r="F307" s="720"/>
      <c r="G307" s="581">
        <v>2039</v>
      </c>
      <c r="H307" s="407">
        <v>48200</v>
      </c>
      <c r="I307" s="401"/>
      <c r="J307" s="418">
        <f t="shared" si="8"/>
        <v>3.7022282628506556E-4</v>
      </c>
      <c r="K307" s="505" t="s">
        <v>1069</v>
      </c>
      <c r="L307" s="723"/>
      <c r="M307" s="583"/>
      <c r="N307" s="559"/>
    </row>
    <row r="308" spans="6:14" x14ac:dyDescent="0.25">
      <c r="F308" s="720"/>
      <c r="G308" s="581">
        <v>2040</v>
      </c>
      <c r="H308" s="407">
        <v>48200</v>
      </c>
      <c r="I308" s="401"/>
      <c r="J308" s="418">
        <f t="shared" si="8"/>
        <v>3.7022282628506556E-4</v>
      </c>
      <c r="K308" s="505" t="s">
        <v>1069</v>
      </c>
      <c r="L308" s="723"/>
      <c r="M308" s="583"/>
      <c r="N308" s="559"/>
    </row>
    <row r="309" spans="6:14" x14ac:dyDescent="0.25">
      <c r="F309" s="720"/>
      <c r="G309" s="581">
        <v>2041</v>
      </c>
      <c r="H309" s="407">
        <v>48200</v>
      </c>
      <c r="I309" s="401"/>
      <c r="J309" s="418">
        <f t="shared" si="8"/>
        <v>3.7022282628506556E-4</v>
      </c>
      <c r="K309" s="505" t="s">
        <v>1069</v>
      </c>
      <c r="L309" s="723"/>
      <c r="M309" s="583"/>
      <c r="N309" s="559"/>
    </row>
    <row r="310" spans="6:14" x14ac:dyDescent="0.25">
      <c r="F310" s="720"/>
      <c r="G310" s="581">
        <v>2042</v>
      </c>
      <c r="H310" s="407">
        <v>48200</v>
      </c>
      <c r="I310" s="401"/>
      <c r="J310" s="418">
        <f t="shared" si="8"/>
        <v>3.7022282628506556E-4</v>
      </c>
      <c r="K310" s="505" t="s">
        <v>1069</v>
      </c>
      <c r="L310" s="723"/>
      <c r="M310" s="583"/>
      <c r="N310" s="559"/>
    </row>
    <row r="311" spans="6:14" x14ac:dyDescent="0.25">
      <c r="F311" s="720"/>
      <c r="G311" s="581">
        <v>2043</v>
      </c>
      <c r="H311" s="407">
        <v>48200</v>
      </c>
      <c r="I311" s="401"/>
      <c r="J311" s="418">
        <f t="shared" si="8"/>
        <v>3.7022282628506556E-4</v>
      </c>
      <c r="K311" s="505" t="s">
        <v>1069</v>
      </c>
      <c r="L311" s="723"/>
      <c r="M311" s="583"/>
      <c r="N311" s="559"/>
    </row>
    <row r="312" spans="6:14" x14ac:dyDescent="0.25">
      <c r="F312" s="720"/>
      <c r="G312" s="581">
        <v>2044</v>
      </c>
      <c r="H312" s="407">
        <v>48200</v>
      </c>
      <c r="I312" s="401"/>
      <c r="J312" s="418">
        <f t="shared" si="8"/>
        <v>3.7022282628506556E-4</v>
      </c>
      <c r="K312" s="505" t="s">
        <v>1069</v>
      </c>
      <c r="L312" s="723"/>
      <c r="M312" s="583"/>
      <c r="N312" s="559"/>
    </row>
    <row r="313" spans="6:14" x14ac:dyDescent="0.25">
      <c r="F313" s="720"/>
      <c r="G313" s="581">
        <v>2045</v>
      </c>
      <c r="H313" s="407">
        <v>48200</v>
      </c>
      <c r="I313" s="401"/>
      <c r="J313" s="418">
        <f t="shared" si="8"/>
        <v>3.7022282628506556E-4</v>
      </c>
      <c r="K313" s="505" t="s">
        <v>1069</v>
      </c>
      <c r="L313" s="723"/>
      <c r="M313" s="583"/>
      <c r="N313" s="559"/>
    </row>
    <row r="314" spans="6:14" x14ac:dyDescent="0.25">
      <c r="F314" s="720"/>
      <c r="G314" s="581">
        <v>2046</v>
      </c>
      <c r="H314" s="407">
        <v>48200</v>
      </c>
      <c r="I314" s="401"/>
      <c r="J314" s="418">
        <f t="shared" si="8"/>
        <v>3.7022282628506556E-4</v>
      </c>
      <c r="K314" s="505" t="s">
        <v>1069</v>
      </c>
      <c r="L314" s="723"/>
      <c r="M314" s="583"/>
      <c r="N314" s="559"/>
    </row>
    <row r="315" spans="6:14" x14ac:dyDescent="0.25">
      <c r="F315" s="720"/>
      <c r="G315" s="581">
        <v>2047</v>
      </c>
      <c r="H315" s="407">
        <v>48200</v>
      </c>
      <c r="I315" s="401"/>
      <c r="J315" s="418">
        <f t="shared" si="8"/>
        <v>3.7022282628506556E-4</v>
      </c>
      <c r="K315" s="505" t="s">
        <v>1069</v>
      </c>
      <c r="L315" s="723"/>
      <c r="M315" s="583"/>
      <c r="N315" s="559"/>
    </row>
    <row r="316" spans="6:14" x14ac:dyDescent="0.25">
      <c r="F316" s="720"/>
      <c r="G316" s="581">
        <v>2048</v>
      </c>
      <c r="H316" s="407">
        <v>48200</v>
      </c>
      <c r="I316" s="401"/>
      <c r="J316" s="418">
        <f t="shared" si="8"/>
        <v>3.7022282628506556E-4</v>
      </c>
      <c r="K316" s="505" t="s">
        <v>1069</v>
      </c>
      <c r="L316" s="723"/>
      <c r="M316" s="583"/>
      <c r="N316" s="559"/>
    </row>
    <row r="317" spans="6:14" x14ac:dyDescent="0.25">
      <c r="F317" s="720"/>
      <c r="G317" s="581">
        <v>2049</v>
      </c>
      <c r="H317" s="407">
        <v>48200</v>
      </c>
      <c r="I317" s="401"/>
      <c r="J317" s="418">
        <f t="shared" si="8"/>
        <v>3.7022282628506556E-4</v>
      </c>
      <c r="K317" s="505" t="s">
        <v>1069</v>
      </c>
      <c r="L317" s="723"/>
      <c r="M317" s="583"/>
      <c r="N317" s="559"/>
    </row>
    <row r="318" spans="6:14" x14ac:dyDescent="0.25">
      <c r="F318" s="720"/>
      <c r="G318" s="582">
        <v>2050</v>
      </c>
      <c r="H318" s="407">
        <v>48200</v>
      </c>
      <c r="I318" s="401"/>
      <c r="J318" s="418">
        <f t="shared" si="8"/>
        <v>3.7022282628506556E-4</v>
      </c>
      <c r="K318" s="505" t="s">
        <v>1069</v>
      </c>
      <c r="L318" s="723"/>
      <c r="M318" s="583"/>
      <c r="N318" s="559"/>
    </row>
    <row r="319" spans="6:14" x14ac:dyDescent="0.25">
      <c r="F319" s="719" t="s">
        <v>1066</v>
      </c>
      <c r="G319" s="581">
        <v>2020</v>
      </c>
      <c r="H319" s="407">
        <v>729300</v>
      </c>
      <c r="I319" s="401"/>
      <c r="J319" s="417">
        <f>$H$199*H319</f>
        <v>3.2446489597278503E-3</v>
      </c>
      <c r="K319" s="584" t="s">
        <v>1070</v>
      </c>
      <c r="L319" s="722" t="s">
        <v>1021</v>
      </c>
      <c r="M319" s="583"/>
      <c r="N319" s="559"/>
    </row>
    <row r="320" spans="6:14" ht="13.5" customHeight="1" x14ac:dyDescent="0.25">
      <c r="F320" s="720"/>
      <c r="G320" s="581">
        <v>2021</v>
      </c>
      <c r="H320" s="407">
        <v>742300</v>
      </c>
      <c r="I320" s="401"/>
      <c r="J320" s="417">
        <f t="shared" ref="J320:J349" si="9">$H$199*H320</f>
        <v>3.3024858395803965E-3</v>
      </c>
      <c r="K320" s="584" t="s">
        <v>1070</v>
      </c>
      <c r="L320" s="723"/>
      <c r="M320" s="583"/>
      <c r="N320" s="559"/>
    </row>
    <row r="321" spans="4:14" ht="13.5" customHeight="1" x14ac:dyDescent="0.25">
      <c r="F321" s="720"/>
      <c r="G321" s="581">
        <v>2022</v>
      </c>
      <c r="H321" s="407">
        <v>755500</v>
      </c>
      <c r="I321" s="401"/>
      <c r="J321" s="417">
        <f t="shared" si="9"/>
        <v>3.3612125175845205E-3</v>
      </c>
      <c r="K321" s="584" t="s">
        <v>1070</v>
      </c>
      <c r="L321" s="723"/>
      <c r="M321" s="583"/>
      <c r="N321" s="559"/>
    </row>
    <row r="322" spans="4:14" ht="13.5" customHeight="1" x14ac:dyDescent="0.25">
      <c r="F322" s="720"/>
      <c r="G322" s="581">
        <v>2023</v>
      </c>
      <c r="H322" s="407">
        <v>769000</v>
      </c>
      <c r="I322" s="401"/>
      <c r="J322" s="417">
        <f t="shared" si="9"/>
        <v>3.4212738928160111E-3</v>
      </c>
      <c r="K322" s="584" t="s">
        <v>1070</v>
      </c>
      <c r="L322" s="723"/>
      <c r="M322" s="583"/>
      <c r="N322" s="559"/>
    </row>
    <row r="323" spans="4:14" ht="13.5" customHeight="1" x14ac:dyDescent="0.25">
      <c r="F323" s="720"/>
      <c r="G323" s="581">
        <v>2024</v>
      </c>
      <c r="H323" s="407">
        <v>782700</v>
      </c>
      <c r="I323" s="401"/>
      <c r="J323" s="417">
        <f t="shared" si="9"/>
        <v>3.482225066199079E-3</v>
      </c>
      <c r="K323" s="584" t="s">
        <v>1070</v>
      </c>
      <c r="L323" s="723"/>
      <c r="M323" s="583"/>
      <c r="N323" s="559"/>
    </row>
    <row r="324" spans="4:14" ht="13.5" customHeight="1" x14ac:dyDescent="0.25">
      <c r="F324" s="720"/>
      <c r="G324" s="581">
        <v>2025</v>
      </c>
      <c r="H324" s="407">
        <v>796600</v>
      </c>
      <c r="I324" s="401"/>
      <c r="J324" s="417">
        <f t="shared" si="9"/>
        <v>3.5440660377337248E-3</v>
      </c>
      <c r="K324" s="584" t="s">
        <v>1070</v>
      </c>
      <c r="L324" s="723"/>
      <c r="M324" s="583"/>
      <c r="N324" s="559"/>
    </row>
    <row r="325" spans="4:14" ht="13.5" customHeight="1" x14ac:dyDescent="0.25">
      <c r="F325" s="720"/>
      <c r="G325" s="581">
        <v>2026</v>
      </c>
      <c r="H325" s="407">
        <v>807500</v>
      </c>
      <c r="I325" s="401"/>
      <c r="J325" s="417">
        <f t="shared" si="9"/>
        <v>3.5925600369947058E-3</v>
      </c>
      <c r="K325" s="584" t="s">
        <v>1070</v>
      </c>
      <c r="L325" s="723"/>
      <c r="M325" s="583"/>
      <c r="N325" s="559"/>
    </row>
    <row r="326" spans="4:14" ht="13.5" customHeight="1" x14ac:dyDescent="0.25">
      <c r="D326" s="252">
        <v>36339039.355621263</v>
      </c>
      <c r="F326" s="720"/>
      <c r="G326" s="581">
        <v>2027</v>
      </c>
      <c r="H326" s="407">
        <v>818600</v>
      </c>
      <c r="I326" s="401"/>
      <c r="J326" s="417">
        <f t="shared" si="9"/>
        <v>3.6419438344072646E-3</v>
      </c>
      <c r="K326" s="584" t="s">
        <v>1070</v>
      </c>
      <c r="L326" s="723"/>
      <c r="M326" s="583"/>
      <c r="N326" s="559"/>
    </row>
    <row r="327" spans="4:14" ht="13.5" customHeight="1" x14ac:dyDescent="0.25">
      <c r="D327" s="301">
        <f>D326*J326</f>
        <v>132344.7403294878</v>
      </c>
      <c r="F327" s="720"/>
      <c r="G327" s="581">
        <v>2028</v>
      </c>
      <c r="H327" s="407">
        <v>829800</v>
      </c>
      <c r="I327" s="401"/>
      <c r="J327" s="417">
        <f t="shared" si="9"/>
        <v>3.6917725308956125E-3</v>
      </c>
      <c r="K327" s="584" t="s">
        <v>1070</v>
      </c>
      <c r="L327" s="723"/>
      <c r="M327" s="583"/>
      <c r="N327" s="559"/>
    </row>
    <row r="328" spans="4:14" ht="13.5" customHeight="1" x14ac:dyDescent="0.25">
      <c r="F328" s="720"/>
      <c r="G328" s="581">
        <v>2029</v>
      </c>
      <c r="H328" s="407">
        <v>841200</v>
      </c>
      <c r="I328" s="401"/>
      <c r="J328" s="417">
        <f t="shared" si="9"/>
        <v>3.7424910255355374E-3</v>
      </c>
      <c r="K328" s="584" t="s">
        <v>1070</v>
      </c>
      <c r="L328" s="723"/>
      <c r="M328" s="583"/>
      <c r="N328" s="559"/>
    </row>
    <row r="329" spans="4:14" ht="13.5" customHeight="1" x14ac:dyDescent="0.25">
      <c r="F329" s="720"/>
      <c r="G329" s="581">
        <v>2030</v>
      </c>
      <c r="H329" s="407">
        <v>852700</v>
      </c>
      <c r="I329" s="401"/>
      <c r="J329" s="417">
        <f t="shared" si="9"/>
        <v>3.7936544192512518E-3</v>
      </c>
      <c r="K329" s="584" t="s">
        <v>1070</v>
      </c>
      <c r="L329" s="723"/>
      <c r="M329" s="583"/>
      <c r="N329" s="559"/>
    </row>
    <row r="330" spans="4:14" ht="13.5" customHeight="1" x14ac:dyDescent="0.25">
      <c r="F330" s="720"/>
      <c r="G330" s="581">
        <v>2031</v>
      </c>
      <c r="H330" s="407">
        <v>852700</v>
      </c>
      <c r="I330" s="401"/>
      <c r="J330" s="417">
        <f t="shared" si="9"/>
        <v>3.7936544192512518E-3</v>
      </c>
      <c r="K330" s="584" t="s">
        <v>1070</v>
      </c>
      <c r="L330" s="723"/>
      <c r="M330" s="583"/>
      <c r="N330" s="559"/>
    </row>
    <row r="331" spans="4:14" ht="13.5" customHeight="1" x14ac:dyDescent="0.25">
      <c r="F331" s="720"/>
      <c r="G331" s="581">
        <v>2032</v>
      </c>
      <c r="H331" s="407">
        <v>852700</v>
      </c>
      <c r="I331" s="401"/>
      <c r="J331" s="417">
        <f t="shared" si="9"/>
        <v>3.7936544192512518E-3</v>
      </c>
      <c r="K331" s="584" t="s">
        <v>1070</v>
      </c>
      <c r="L331" s="723"/>
      <c r="M331" s="583"/>
      <c r="N331" s="559"/>
    </row>
    <row r="332" spans="4:14" ht="13.5" customHeight="1" x14ac:dyDescent="0.25">
      <c r="F332" s="720"/>
      <c r="G332" s="581">
        <v>2033</v>
      </c>
      <c r="H332" s="407">
        <v>852700</v>
      </c>
      <c r="I332" s="401"/>
      <c r="J332" s="417">
        <f t="shared" si="9"/>
        <v>3.7936544192512518E-3</v>
      </c>
      <c r="K332" s="584" t="s">
        <v>1070</v>
      </c>
      <c r="L332" s="723"/>
      <c r="M332" s="583"/>
      <c r="N332" s="559"/>
    </row>
    <row r="333" spans="4:14" ht="13.5" customHeight="1" x14ac:dyDescent="0.25">
      <c r="F333" s="720"/>
      <c r="G333" s="581">
        <v>2034</v>
      </c>
      <c r="H333" s="407">
        <v>852700</v>
      </c>
      <c r="I333" s="401"/>
      <c r="J333" s="417">
        <f t="shared" si="9"/>
        <v>3.7936544192512518E-3</v>
      </c>
      <c r="K333" s="584" t="s">
        <v>1070</v>
      </c>
      <c r="L333" s="723"/>
      <c r="M333" s="583"/>
      <c r="N333" s="559"/>
    </row>
    <row r="334" spans="4:14" ht="13.5" customHeight="1" x14ac:dyDescent="0.25">
      <c r="F334" s="720"/>
      <c r="G334" s="581">
        <v>2035</v>
      </c>
      <c r="H334" s="407">
        <v>852700</v>
      </c>
      <c r="I334" s="401"/>
      <c r="J334" s="417">
        <f t="shared" si="9"/>
        <v>3.7936544192512518E-3</v>
      </c>
      <c r="K334" s="584" t="s">
        <v>1070</v>
      </c>
      <c r="L334" s="723"/>
      <c r="M334" s="583"/>
      <c r="N334" s="559"/>
    </row>
    <row r="335" spans="4:14" ht="13.5" customHeight="1" x14ac:dyDescent="0.25">
      <c r="F335" s="720"/>
      <c r="G335" s="581">
        <v>2036</v>
      </c>
      <c r="H335" s="407">
        <v>852700</v>
      </c>
      <c r="I335" s="401"/>
      <c r="J335" s="417">
        <f t="shared" si="9"/>
        <v>3.7936544192512518E-3</v>
      </c>
      <c r="K335" s="584" t="s">
        <v>1070</v>
      </c>
      <c r="L335" s="723"/>
      <c r="M335" s="583"/>
      <c r="N335" s="559"/>
    </row>
    <row r="336" spans="4:14" ht="13.5" customHeight="1" x14ac:dyDescent="0.25">
      <c r="F336" s="720"/>
      <c r="G336" s="581">
        <v>2037</v>
      </c>
      <c r="H336" s="407">
        <v>852700</v>
      </c>
      <c r="I336" s="401"/>
      <c r="J336" s="417">
        <f t="shared" si="9"/>
        <v>3.7936544192512518E-3</v>
      </c>
      <c r="K336" s="584" t="s">
        <v>1070</v>
      </c>
      <c r="L336" s="723"/>
      <c r="M336" s="583"/>
      <c r="N336" s="559"/>
    </row>
    <row r="337" spans="6:14" ht="13.5" customHeight="1" x14ac:dyDescent="0.25">
      <c r="F337" s="720"/>
      <c r="G337" s="581">
        <v>2038</v>
      </c>
      <c r="H337" s="407">
        <v>852700</v>
      </c>
      <c r="I337" s="401"/>
      <c r="J337" s="417">
        <f t="shared" si="9"/>
        <v>3.7936544192512518E-3</v>
      </c>
      <c r="K337" s="584" t="s">
        <v>1070</v>
      </c>
      <c r="L337" s="723"/>
      <c r="M337" s="583"/>
      <c r="N337" s="559"/>
    </row>
    <row r="338" spans="6:14" ht="13.5" customHeight="1" x14ac:dyDescent="0.25">
      <c r="F338" s="720"/>
      <c r="G338" s="581">
        <v>2039</v>
      </c>
      <c r="H338" s="407">
        <v>852700</v>
      </c>
      <c r="I338" s="401"/>
      <c r="J338" s="417">
        <f t="shared" si="9"/>
        <v>3.7936544192512518E-3</v>
      </c>
      <c r="K338" s="584" t="s">
        <v>1070</v>
      </c>
      <c r="L338" s="723"/>
      <c r="M338" s="583"/>
      <c r="N338" s="559"/>
    </row>
    <row r="339" spans="6:14" ht="13.5" customHeight="1" x14ac:dyDescent="0.25">
      <c r="F339" s="720"/>
      <c r="G339" s="581">
        <v>2040</v>
      </c>
      <c r="H339" s="407">
        <v>852700</v>
      </c>
      <c r="I339" s="401"/>
      <c r="J339" s="417">
        <f t="shared" si="9"/>
        <v>3.7936544192512518E-3</v>
      </c>
      <c r="K339" s="584" t="s">
        <v>1070</v>
      </c>
      <c r="L339" s="723"/>
      <c r="M339" s="583"/>
      <c r="N339" s="559"/>
    </row>
    <row r="340" spans="6:14" ht="13.5" customHeight="1" x14ac:dyDescent="0.25">
      <c r="F340" s="720"/>
      <c r="G340" s="581">
        <v>2041</v>
      </c>
      <c r="H340" s="407">
        <v>852700</v>
      </c>
      <c r="I340" s="401"/>
      <c r="J340" s="417">
        <f t="shared" si="9"/>
        <v>3.7936544192512518E-3</v>
      </c>
      <c r="K340" s="584" t="s">
        <v>1070</v>
      </c>
      <c r="L340" s="723"/>
      <c r="M340" s="583"/>
      <c r="N340" s="559"/>
    </row>
    <row r="341" spans="6:14" ht="13.5" customHeight="1" x14ac:dyDescent="0.25">
      <c r="F341" s="720"/>
      <c r="G341" s="581">
        <v>2042</v>
      </c>
      <c r="H341" s="407">
        <v>852700</v>
      </c>
      <c r="I341" s="401"/>
      <c r="J341" s="417">
        <f t="shared" si="9"/>
        <v>3.7936544192512518E-3</v>
      </c>
      <c r="K341" s="584" t="s">
        <v>1070</v>
      </c>
      <c r="L341" s="723"/>
      <c r="M341" s="583"/>
      <c r="N341" s="559"/>
    </row>
    <row r="342" spans="6:14" ht="13.5" customHeight="1" x14ac:dyDescent="0.25">
      <c r="F342" s="720"/>
      <c r="G342" s="581">
        <v>2043</v>
      </c>
      <c r="H342" s="407">
        <v>852700</v>
      </c>
      <c r="I342" s="401"/>
      <c r="J342" s="417">
        <f t="shared" si="9"/>
        <v>3.7936544192512518E-3</v>
      </c>
      <c r="K342" s="584" t="s">
        <v>1070</v>
      </c>
      <c r="L342" s="723"/>
      <c r="M342" s="583"/>
      <c r="N342" s="559"/>
    </row>
    <row r="343" spans="6:14" ht="13.5" customHeight="1" x14ac:dyDescent="0.25">
      <c r="F343" s="720"/>
      <c r="G343" s="581">
        <v>2044</v>
      </c>
      <c r="H343" s="407">
        <v>852700</v>
      </c>
      <c r="I343" s="401"/>
      <c r="J343" s="417">
        <f t="shared" si="9"/>
        <v>3.7936544192512518E-3</v>
      </c>
      <c r="K343" s="584" t="s">
        <v>1070</v>
      </c>
      <c r="L343" s="723"/>
      <c r="M343" s="583"/>
      <c r="N343" s="559"/>
    </row>
    <row r="344" spans="6:14" ht="13.5" customHeight="1" x14ac:dyDescent="0.25">
      <c r="F344" s="720"/>
      <c r="G344" s="581">
        <v>2045</v>
      </c>
      <c r="H344" s="407">
        <v>852700</v>
      </c>
      <c r="I344" s="401"/>
      <c r="J344" s="417">
        <f t="shared" si="9"/>
        <v>3.7936544192512518E-3</v>
      </c>
      <c r="K344" s="584" t="s">
        <v>1070</v>
      </c>
      <c r="L344" s="723"/>
      <c r="M344" s="583"/>
      <c r="N344" s="559"/>
    </row>
    <row r="345" spans="6:14" ht="13.5" customHeight="1" x14ac:dyDescent="0.25">
      <c r="F345" s="720"/>
      <c r="G345" s="581">
        <v>2046</v>
      </c>
      <c r="H345" s="407">
        <v>852700</v>
      </c>
      <c r="I345" s="401"/>
      <c r="J345" s="417">
        <f t="shared" si="9"/>
        <v>3.7936544192512518E-3</v>
      </c>
      <c r="K345" s="584" t="s">
        <v>1070</v>
      </c>
      <c r="L345" s="723"/>
      <c r="M345" s="583"/>
      <c r="N345" s="559"/>
    </row>
    <row r="346" spans="6:14" ht="13.5" customHeight="1" x14ac:dyDescent="0.25">
      <c r="F346" s="720"/>
      <c r="G346" s="581">
        <v>2047</v>
      </c>
      <c r="H346" s="407">
        <v>852700</v>
      </c>
      <c r="I346" s="401"/>
      <c r="J346" s="417">
        <f t="shared" si="9"/>
        <v>3.7936544192512518E-3</v>
      </c>
      <c r="K346" s="584" t="s">
        <v>1070</v>
      </c>
      <c r="L346" s="723"/>
      <c r="M346" s="583"/>
      <c r="N346" s="559"/>
    </row>
    <row r="347" spans="6:14" ht="13.5" customHeight="1" x14ac:dyDescent="0.25">
      <c r="F347" s="720"/>
      <c r="G347" s="581">
        <v>2048</v>
      </c>
      <c r="H347" s="407">
        <v>852700</v>
      </c>
      <c r="I347" s="401"/>
      <c r="J347" s="417">
        <f t="shared" si="9"/>
        <v>3.7936544192512518E-3</v>
      </c>
      <c r="K347" s="584" t="s">
        <v>1070</v>
      </c>
      <c r="L347" s="723"/>
      <c r="M347" s="583"/>
      <c r="N347" s="559"/>
    </row>
    <row r="348" spans="6:14" ht="13.5" customHeight="1" x14ac:dyDescent="0.25">
      <c r="F348" s="720"/>
      <c r="G348" s="581">
        <v>2049</v>
      </c>
      <c r="H348" s="407">
        <v>852700</v>
      </c>
      <c r="I348" s="401"/>
      <c r="J348" s="417">
        <f t="shared" si="9"/>
        <v>3.7936544192512518E-3</v>
      </c>
      <c r="K348" s="584" t="s">
        <v>1070</v>
      </c>
      <c r="L348" s="723"/>
      <c r="M348" s="583"/>
      <c r="N348" s="559"/>
    </row>
    <row r="349" spans="6:14" ht="13.5" customHeight="1" x14ac:dyDescent="0.25">
      <c r="F349" s="720"/>
      <c r="G349" s="581">
        <v>2050</v>
      </c>
      <c r="H349" s="407">
        <v>852700</v>
      </c>
      <c r="I349" s="401"/>
      <c r="J349" s="417">
        <f t="shared" si="9"/>
        <v>3.7936544192512518E-3</v>
      </c>
      <c r="K349" s="584" t="s">
        <v>1070</v>
      </c>
      <c r="L349" s="724"/>
      <c r="M349" s="583"/>
      <c r="N349" s="559"/>
    </row>
    <row r="350" spans="6:14" ht="13.5" customHeight="1" x14ac:dyDescent="0.25">
      <c r="F350" s="749" t="s">
        <v>191</v>
      </c>
      <c r="G350" s="483" t="s">
        <v>180</v>
      </c>
      <c r="H350" s="401">
        <v>2.4700000000000002</v>
      </c>
      <c r="I350" s="401">
        <v>2017</v>
      </c>
      <c r="J350" s="585">
        <f>H350</f>
        <v>2.4700000000000002</v>
      </c>
      <c r="K350" s="401" t="s">
        <v>188</v>
      </c>
      <c r="L350" s="401" t="s">
        <v>970</v>
      </c>
      <c r="M350" s="768" t="s">
        <v>969</v>
      </c>
      <c r="N350" s="546"/>
    </row>
    <row r="351" spans="6:14" x14ac:dyDescent="0.25">
      <c r="F351" s="750"/>
      <c r="G351" s="423" t="s">
        <v>181</v>
      </c>
      <c r="H351" s="405">
        <v>0.72</v>
      </c>
      <c r="I351" s="405">
        <v>2017</v>
      </c>
      <c r="J351" s="586">
        <f>H351</f>
        <v>0.72</v>
      </c>
      <c r="K351" s="405" t="s">
        <v>188</v>
      </c>
      <c r="L351" s="405" t="s">
        <v>970</v>
      </c>
      <c r="M351" s="722"/>
      <c r="N351" s="548"/>
    </row>
    <row r="352" spans="6:14" x14ac:dyDescent="0.25">
      <c r="F352" s="750"/>
      <c r="G352" s="423" t="s">
        <v>182</v>
      </c>
      <c r="H352" s="405">
        <v>1.31</v>
      </c>
      <c r="I352" s="405">
        <v>2017</v>
      </c>
      <c r="J352" s="586">
        <f t="shared" ref="J352:J358" si="10">H352</f>
        <v>1.31</v>
      </c>
      <c r="K352" s="405" t="s">
        <v>188</v>
      </c>
      <c r="L352" s="405" t="s">
        <v>970</v>
      </c>
      <c r="M352" s="722"/>
      <c r="N352" s="548"/>
    </row>
    <row r="353" spans="6:14" x14ac:dyDescent="0.25">
      <c r="F353" s="750"/>
      <c r="G353" s="423" t="s">
        <v>183</v>
      </c>
      <c r="H353" s="405">
        <v>0.43</v>
      </c>
      <c r="I353" s="405">
        <v>2017</v>
      </c>
      <c r="J353" s="586">
        <f t="shared" si="10"/>
        <v>0.43</v>
      </c>
      <c r="K353" s="405" t="s">
        <v>188</v>
      </c>
      <c r="L353" s="405" t="s">
        <v>970</v>
      </c>
      <c r="M353" s="783"/>
      <c r="N353" s="548"/>
    </row>
    <row r="354" spans="6:14" ht="13.5" customHeight="1" x14ac:dyDescent="0.25">
      <c r="F354" s="750"/>
      <c r="G354" s="423" t="s">
        <v>184</v>
      </c>
      <c r="H354" s="405">
        <v>1.36</v>
      </c>
      <c r="I354" s="405">
        <v>2017</v>
      </c>
      <c r="J354" s="586">
        <f t="shared" si="10"/>
        <v>1.36</v>
      </c>
      <c r="K354" s="405" t="s">
        <v>188</v>
      </c>
      <c r="L354" s="405" t="s">
        <v>970</v>
      </c>
      <c r="M354" s="753"/>
      <c r="N354" s="548"/>
    </row>
    <row r="355" spans="6:14" x14ac:dyDescent="0.25">
      <c r="F355" s="750"/>
      <c r="G355" s="423" t="s">
        <v>185</v>
      </c>
      <c r="H355" s="405">
        <v>0.69</v>
      </c>
      <c r="I355" s="405">
        <v>2017</v>
      </c>
      <c r="J355" s="586">
        <f t="shared" si="10"/>
        <v>0.69</v>
      </c>
      <c r="K355" s="405" t="s">
        <v>188</v>
      </c>
      <c r="L355" s="405" t="s">
        <v>970</v>
      </c>
      <c r="M355" s="783"/>
      <c r="N355" s="548"/>
    </row>
    <row r="356" spans="6:14" ht="13.5" customHeight="1" x14ac:dyDescent="0.25">
      <c r="F356" s="750"/>
      <c r="G356" s="423" t="s">
        <v>186</v>
      </c>
      <c r="H356" s="549">
        <v>2.2806258148631029</v>
      </c>
      <c r="I356" s="405">
        <v>2017</v>
      </c>
      <c r="J356" s="586">
        <f t="shared" si="10"/>
        <v>2.2806258148631029</v>
      </c>
      <c r="K356" s="405" t="s">
        <v>188</v>
      </c>
      <c r="L356" s="405" t="s">
        <v>970</v>
      </c>
      <c r="M356" s="753"/>
      <c r="N356" s="548"/>
    </row>
    <row r="357" spans="6:14" x14ac:dyDescent="0.25">
      <c r="F357" s="750"/>
      <c r="G357" s="587" t="s">
        <v>187</v>
      </c>
      <c r="H357" s="588">
        <v>0.83261611522805545</v>
      </c>
      <c r="I357" s="502">
        <v>2017</v>
      </c>
      <c r="J357" s="586">
        <f t="shared" si="10"/>
        <v>0.83261611522805545</v>
      </c>
      <c r="K357" s="502" t="s">
        <v>188</v>
      </c>
      <c r="L357" s="502" t="s">
        <v>970</v>
      </c>
      <c r="M357" s="722"/>
      <c r="N357" s="589"/>
    </row>
    <row r="358" spans="6:14" ht="13.5" customHeight="1" x14ac:dyDescent="0.25">
      <c r="F358" s="750"/>
      <c r="G358" s="423" t="s">
        <v>593</v>
      </c>
      <c r="H358" s="405">
        <v>2.73</v>
      </c>
      <c r="I358" s="405">
        <v>2017</v>
      </c>
      <c r="J358" s="586">
        <f t="shared" si="10"/>
        <v>2.73</v>
      </c>
      <c r="K358" s="405" t="s">
        <v>188</v>
      </c>
      <c r="L358" s="405" t="s">
        <v>970</v>
      </c>
      <c r="M358" s="753"/>
      <c r="N358" s="548"/>
    </row>
    <row r="359" spans="6:14" x14ac:dyDescent="0.25">
      <c r="F359" s="751"/>
      <c r="G359" s="484" t="s">
        <v>594</v>
      </c>
      <c r="H359" s="505">
        <v>1.1200000000000001</v>
      </c>
      <c r="I359" s="505">
        <v>2017</v>
      </c>
      <c r="J359" s="590">
        <f t="shared" ref="J359:J365" si="11">H359</f>
        <v>1.1200000000000001</v>
      </c>
      <c r="K359" s="505" t="s">
        <v>188</v>
      </c>
      <c r="L359" s="505" t="s">
        <v>970</v>
      </c>
      <c r="M359" s="726"/>
      <c r="N359" s="554"/>
    </row>
    <row r="360" spans="6:14" ht="13.5" customHeight="1" x14ac:dyDescent="0.25">
      <c r="F360" s="749" t="s">
        <v>192</v>
      </c>
      <c r="G360" s="483" t="s">
        <v>193</v>
      </c>
      <c r="H360" s="585">
        <v>0.85194274028629857</v>
      </c>
      <c r="I360" s="591">
        <v>2017</v>
      </c>
      <c r="J360" s="585">
        <f t="shared" si="11"/>
        <v>0.85194274028629857</v>
      </c>
      <c r="K360" s="401" t="s">
        <v>189</v>
      </c>
      <c r="L360" s="764" t="s">
        <v>970</v>
      </c>
      <c r="M360" s="401" t="s">
        <v>969</v>
      </c>
      <c r="N360" s="546"/>
    </row>
    <row r="361" spans="6:14" x14ac:dyDescent="0.25">
      <c r="F361" s="750"/>
      <c r="G361" s="423" t="s">
        <v>194</v>
      </c>
      <c r="H361" s="586" t="s">
        <v>174</v>
      </c>
      <c r="I361" s="591">
        <v>2017</v>
      </c>
      <c r="J361" s="586" t="str">
        <f t="shared" si="11"/>
        <v>-</v>
      </c>
      <c r="K361" s="405" t="s">
        <v>189</v>
      </c>
      <c r="L361" s="756"/>
      <c r="M361" s="405"/>
      <c r="N361" s="548"/>
    </row>
    <row r="362" spans="6:14" x14ac:dyDescent="0.25">
      <c r="F362" s="750"/>
      <c r="G362" s="423" t="s">
        <v>195</v>
      </c>
      <c r="H362" s="586">
        <v>5.2803788612635884E-2</v>
      </c>
      <c r="I362" s="591">
        <v>2017</v>
      </c>
      <c r="J362" s="586">
        <f t="shared" si="11"/>
        <v>5.2803788612635884E-2</v>
      </c>
      <c r="K362" s="405" t="s">
        <v>189</v>
      </c>
      <c r="L362" s="756"/>
      <c r="M362" s="405"/>
      <c r="N362" s="548"/>
    </row>
    <row r="363" spans="6:14" x14ac:dyDescent="0.25">
      <c r="F363" s="750"/>
      <c r="G363" s="423" t="s">
        <v>196</v>
      </c>
      <c r="H363" s="586">
        <v>9.600688838661069E-3</v>
      </c>
      <c r="I363" s="591">
        <v>2017</v>
      </c>
      <c r="J363" s="586">
        <f t="shared" si="11"/>
        <v>9.600688838661069E-3</v>
      </c>
      <c r="K363" s="405" t="s">
        <v>189</v>
      </c>
      <c r="L363" s="756"/>
      <c r="M363" s="405"/>
      <c r="N363" s="548"/>
    </row>
    <row r="364" spans="6:14" x14ac:dyDescent="0.25">
      <c r="F364" s="750"/>
      <c r="G364" s="423" t="s">
        <v>197</v>
      </c>
      <c r="H364" s="586">
        <v>7.0153912388332795E-2</v>
      </c>
      <c r="I364" s="591">
        <v>2017</v>
      </c>
      <c r="J364" s="586">
        <f t="shared" si="11"/>
        <v>7.0153912388332795E-2</v>
      </c>
      <c r="K364" s="405" t="s">
        <v>189</v>
      </c>
      <c r="L364" s="756"/>
      <c r="M364" s="405"/>
      <c r="N364" s="548"/>
    </row>
    <row r="365" spans="6:14" x14ac:dyDescent="0.25">
      <c r="F365" s="750"/>
      <c r="G365" s="423" t="s">
        <v>198</v>
      </c>
      <c r="H365" s="586">
        <v>1.5498869874071682E-2</v>
      </c>
      <c r="I365" s="591">
        <v>2017</v>
      </c>
      <c r="J365" s="586">
        <f t="shared" si="11"/>
        <v>1.5498869874071682E-2</v>
      </c>
      <c r="K365" s="405" t="s">
        <v>189</v>
      </c>
      <c r="L365" s="756"/>
      <c r="M365" s="405"/>
      <c r="N365" s="548"/>
    </row>
    <row r="366" spans="6:14" x14ac:dyDescent="0.25">
      <c r="F366" s="750"/>
      <c r="G366" s="484" t="s">
        <v>199</v>
      </c>
      <c r="H366" s="590" t="s">
        <v>174</v>
      </c>
      <c r="I366" s="591">
        <v>2017</v>
      </c>
      <c r="J366" s="590"/>
      <c r="K366" s="505" t="s">
        <v>189</v>
      </c>
      <c r="L366" s="765"/>
      <c r="M366" s="505"/>
      <c r="N366" s="554"/>
    </row>
    <row r="367" spans="6:14" x14ac:dyDescent="0.25">
      <c r="F367" s="750"/>
      <c r="G367" s="483" t="s">
        <v>200</v>
      </c>
      <c r="H367" s="585">
        <v>0.58012170385395534</v>
      </c>
      <c r="I367" s="591">
        <v>2017</v>
      </c>
      <c r="J367" s="585">
        <f t="shared" ref="J367:J394" si="12">H367</f>
        <v>0.58012170385395534</v>
      </c>
      <c r="K367" s="401" t="s">
        <v>189</v>
      </c>
      <c r="L367" s="764" t="s">
        <v>970</v>
      </c>
      <c r="M367" s="401" t="s">
        <v>969</v>
      </c>
      <c r="N367" s="546"/>
    </row>
    <row r="368" spans="6:14" x14ac:dyDescent="0.25">
      <c r="F368" s="750"/>
      <c r="G368" s="423" t="s">
        <v>201</v>
      </c>
      <c r="H368" s="586" t="s">
        <v>174</v>
      </c>
      <c r="I368" s="591">
        <v>2017</v>
      </c>
      <c r="J368" s="586" t="str">
        <f t="shared" si="12"/>
        <v>-</v>
      </c>
      <c r="K368" s="591" t="s">
        <v>189</v>
      </c>
      <c r="L368" s="756"/>
      <c r="M368" s="405"/>
      <c r="N368" s="548"/>
    </row>
    <row r="369" spans="6:14" x14ac:dyDescent="0.25">
      <c r="F369" s="750"/>
      <c r="G369" s="423" t="s">
        <v>202</v>
      </c>
      <c r="H369" s="586">
        <v>9.7363083164300201E-2</v>
      </c>
      <c r="I369" s="591">
        <v>2017</v>
      </c>
      <c r="J369" s="586">
        <f t="shared" si="12"/>
        <v>9.7363083164300201E-2</v>
      </c>
      <c r="K369" s="405" t="s">
        <v>189</v>
      </c>
      <c r="L369" s="756"/>
      <c r="M369" s="405"/>
      <c r="N369" s="548"/>
    </row>
    <row r="370" spans="6:14" x14ac:dyDescent="0.25">
      <c r="F370" s="750"/>
      <c r="G370" s="423" t="s">
        <v>203</v>
      </c>
      <c r="H370" s="586">
        <v>1.7241379310344827E-2</v>
      </c>
      <c r="I370" s="591">
        <v>2017</v>
      </c>
      <c r="J370" s="586">
        <f t="shared" si="12"/>
        <v>1.7241379310344827E-2</v>
      </c>
      <c r="K370" s="405" t="s">
        <v>189</v>
      </c>
      <c r="L370" s="756"/>
      <c r="M370" s="405"/>
      <c r="N370" s="548"/>
    </row>
    <row r="371" spans="6:14" x14ac:dyDescent="0.25">
      <c r="F371" s="750"/>
      <c r="G371" s="423" t="s">
        <v>204</v>
      </c>
      <c r="H371" s="586">
        <v>0.27687626774847868</v>
      </c>
      <c r="I371" s="591">
        <v>2017</v>
      </c>
      <c r="J371" s="586">
        <f t="shared" si="12"/>
        <v>0.27687626774847868</v>
      </c>
      <c r="K371" s="405" t="s">
        <v>189</v>
      </c>
      <c r="L371" s="756"/>
      <c r="M371" s="405"/>
      <c r="N371" s="548"/>
    </row>
    <row r="372" spans="6:14" x14ac:dyDescent="0.25">
      <c r="F372" s="750"/>
      <c r="G372" s="423" t="s">
        <v>205</v>
      </c>
      <c r="H372" s="586">
        <v>1.0141987829614604E-3</v>
      </c>
      <c r="I372" s="591">
        <v>2017</v>
      </c>
      <c r="J372" s="586">
        <f t="shared" si="12"/>
        <v>1.0141987829614604E-3</v>
      </c>
      <c r="K372" s="405" t="s">
        <v>189</v>
      </c>
      <c r="L372" s="756"/>
      <c r="M372" s="405"/>
      <c r="N372" s="548"/>
    </row>
    <row r="373" spans="6:14" x14ac:dyDescent="0.25">
      <c r="F373" s="750"/>
      <c r="G373" s="484" t="s">
        <v>206</v>
      </c>
      <c r="H373" s="590" t="s">
        <v>174</v>
      </c>
      <c r="I373" s="591">
        <v>2017</v>
      </c>
      <c r="J373" s="590" t="str">
        <f t="shared" si="12"/>
        <v>-</v>
      </c>
      <c r="K373" s="592" t="s">
        <v>189</v>
      </c>
      <c r="L373" s="765"/>
      <c r="M373" s="505"/>
      <c r="N373" s="554"/>
    </row>
    <row r="374" spans="6:14" ht="13.5" customHeight="1" x14ac:dyDescent="0.25">
      <c r="F374" s="750"/>
      <c r="G374" s="483" t="s">
        <v>207</v>
      </c>
      <c r="H374" s="585">
        <v>0.46948673043243971</v>
      </c>
      <c r="I374" s="591">
        <v>2017</v>
      </c>
      <c r="J374" s="585">
        <f t="shared" si="12"/>
        <v>0.46948673043243971</v>
      </c>
      <c r="K374" s="401" t="s">
        <v>189</v>
      </c>
      <c r="L374" s="764" t="s">
        <v>970</v>
      </c>
      <c r="M374" s="401" t="s">
        <v>969</v>
      </c>
      <c r="N374" s="546"/>
    </row>
    <row r="375" spans="6:14" x14ac:dyDescent="0.25">
      <c r="F375" s="750"/>
      <c r="G375" s="423" t="s">
        <v>208</v>
      </c>
      <c r="H375" s="586" t="s">
        <v>174</v>
      </c>
      <c r="I375" s="591">
        <v>2017</v>
      </c>
      <c r="J375" s="586" t="str">
        <f t="shared" si="12"/>
        <v>-</v>
      </c>
      <c r="K375" s="405" t="s">
        <v>189</v>
      </c>
      <c r="L375" s="756"/>
      <c r="M375" s="405"/>
      <c r="N375" s="548"/>
    </row>
    <row r="376" spans="6:14" x14ac:dyDescent="0.25">
      <c r="F376" s="750"/>
      <c r="G376" s="423" t="s">
        <v>209</v>
      </c>
      <c r="H376" s="586">
        <v>0.38596254883470293</v>
      </c>
      <c r="I376" s="591">
        <v>2017</v>
      </c>
      <c r="J376" s="586">
        <f t="shared" si="12"/>
        <v>0.38596254883470293</v>
      </c>
      <c r="K376" s="405" t="s">
        <v>189</v>
      </c>
      <c r="L376" s="756"/>
      <c r="M376" s="405"/>
      <c r="N376" s="548" t="s">
        <v>190</v>
      </c>
    </row>
    <row r="377" spans="6:14" x14ac:dyDescent="0.25">
      <c r="F377" s="750"/>
      <c r="G377" s="423" t="s">
        <v>210</v>
      </c>
      <c r="H377" s="586">
        <v>9.4301495352283448E-3</v>
      </c>
      <c r="I377" s="591">
        <v>2017</v>
      </c>
      <c r="J377" s="586">
        <f t="shared" si="12"/>
        <v>9.4301495352283448E-3</v>
      </c>
      <c r="K377" s="405" t="s">
        <v>189</v>
      </c>
      <c r="L377" s="756"/>
      <c r="M377" s="405"/>
      <c r="N377" s="548"/>
    </row>
    <row r="378" spans="6:14" x14ac:dyDescent="0.25">
      <c r="F378" s="750"/>
      <c r="G378" s="423" t="s">
        <v>211</v>
      </c>
      <c r="H378" s="586">
        <v>9.4705644618078941E-2</v>
      </c>
      <c r="I378" s="591">
        <v>2017</v>
      </c>
      <c r="J378" s="586">
        <f t="shared" si="12"/>
        <v>9.4705644618078941E-2</v>
      </c>
      <c r="K378" s="405" t="s">
        <v>189</v>
      </c>
      <c r="L378" s="756"/>
      <c r="M378" s="405"/>
      <c r="N378" s="548"/>
    </row>
    <row r="379" spans="6:14" x14ac:dyDescent="0.25">
      <c r="F379" s="750"/>
      <c r="G379" s="423" t="s">
        <v>212</v>
      </c>
      <c r="H379" s="586">
        <v>1.077731375454668E-3</v>
      </c>
      <c r="I379" s="591">
        <v>2017</v>
      </c>
      <c r="J379" s="586">
        <f t="shared" si="12"/>
        <v>1.077731375454668E-3</v>
      </c>
      <c r="K379" s="405" t="s">
        <v>189</v>
      </c>
      <c r="L379" s="756"/>
      <c r="M379" s="405"/>
      <c r="N379" s="548"/>
    </row>
    <row r="380" spans="6:14" x14ac:dyDescent="0.25">
      <c r="F380" s="750"/>
      <c r="G380" s="484" t="s">
        <v>213</v>
      </c>
      <c r="H380" s="590" t="s">
        <v>174</v>
      </c>
      <c r="I380" s="591">
        <v>2017</v>
      </c>
      <c r="J380" s="590" t="str">
        <f t="shared" si="12"/>
        <v>-</v>
      </c>
      <c r="K380" s="592" t="s">
        <v>189</v>
      </c>
      <c r="L380" s="765"/>
      <c r="M380" s="505"/>
      <c r="N380" s="554"/>
    </row>
    <row r="381" spans="6:14" x14ac:dyDescent="0.25">
      <c r="F381" s="750"/>
      <c r="G381" s="483" t="s">
        <v>214</v>
      </c>
      <c r="H381" s="585">
        <v>0.83621815577338987</v>
      </c>
      <c r="I381" s="591">
        <v>2017</v>
      </c>
      <c r="J381" s="585">
        <f t="shared" si="12"/>
        <v>0.83621815577338987</v>
      </c>
      <c r="K381" s="405" t="s">
        <v>189</v>
      </c>
      <c r="L381" s="401" t="s">
        <v>970</v>
      </c>
      <c r="M381" s="401" t="s">
        <v>969</v>
      </c>
      <c r="N381" s="546" t="s">
        <v>221</v>
      </c>
    </row>
    <row r="382" spans="6:14" x14ac:dyDescent="0.25">
      <c r="F382" s="750"/>
      <c r="G382" s="423" t="s">
        <v>215</v>
      </c>
      <c r="H382" s="586" t="s">
        <v>174</v>
      </c>
      <c r="I382" s="591">
        <v>2017</v>
      </c>
      <c r="J382" s="586" t="str">
        <f t="shared" si="12"/>
        <v>-</v>
      </c>
      <c r="K382" s="405" t="s">
        <v>189</v>
      </c>
      <c r="L382" s="405"/>
      <c r="M382" s="405"/>
      <c r="N382" s="593" t="s">
        <v>221</v>
      </c>
    </row>
    <row r="383" spans="6:14" x14ac:dyDescent="0.25">
      <c r="F383" s="750"/>
      <c r="G383" s="423" t="s">
        <v>216</v>
      </c>
      <c r="H383" s="586">
        <v>4.9577985001263938E-2</v>
      </c>
      <c r="I383" s="591">
        <v>2017</v>
      </c>
      <c r="J383" s="586">
        <f t="shared" si="12"/>
        <v>4.9577985001263938E-2</v>
      </c>
      <c r="K383" s="405" t="s">
        <v>189</v>
      </c>
      <c r="L383" s="405"/>
      <c r="M383" s="405"/>
      <c r="N383" s="548" t="s">
        <v>221</v>
      </c>
    </row>
    <row r="384" spans="6:14" x14ac:dyDescent="0.25">
      <c r="F384" s="750"/>
      <c r="G384" s="423" t="s">
        <v>217</v>
      </c>
      <c r="H384" s="586">
        <v>8.3490155323989543E-3</v>
      </c>
      <c r="I384" s="591">
        <v>2017</v>
      </c>
      <c r="J384" s="586">
        <f t="shared" si="12"/>
        <v>8.3490155323989543E-3</v>
      </c>
      <c r="K384" s="405" t="s">
        <v>189</v>
      </c>
      <c r="L384" s="405"/>
      <c r="M384" s="405"/>
      <c r="N384" s="548" t="s">
        <v>221</v>
      </c>
    </row>
    <row r="385" spans="6:14" x14ac:dyDescent="0.25">
      <c r="F385" s="750"/>
      <c r="G385" s="423" t="s">
        <v>218</v>
      </c>
      <c r="H385" s="586">
        <v>0.10039182091396792</v>
      </c>
      <c r="I385" s="591">
        <v>2017</v>
      </c>
      <c r="J385" s="586">
        <f t="shared" si="12"/>
        <v>0.10039182091396792</v>
      </c>
      <c r="K385" s="405" t="s">
        <v>189</v>
      </c>
      <c r="L385" s="405"/>
      <c r="M385" s="405"/>
      <c r="N385" s="548" t="s">
        <v>221</v>
      </c>
    </row>
    <row r="386" spans="6:14" x14ac:dyDescent="0.25">
      <c r="F386" s="750"/>
      <c r="G386" s="423" t="s">
        <v>219</v>
      </c>
      <c r="H386" s="586">
        <v>5.4770665393365729E-3</v>
      </c>
      <c r="I386" s="591">
        <v>2017</v>
      </c>
      <c r="J386" s="586">
        <f t="shared" si="12"/>
        <v>5.4770665393365729E-3</v>
      </c>
      <c r="K386" s="405" t="s">
        <v>189</v>
      </c>
      <c r="L386" s="405"/>
      <c r="M386" s="405"/>
      <c r="N386" s="548" t="s">
        <v>221</v>
      </c>
    </row>
    <row r="387" spans="6:14" x14ac:dyDescent="0.25">
      <c r="F387" s="750"/>
      <c r="G387" s="484" t="s">
        <v>220</v>
      </c>
      <c r="H387" s="590" t="s">
        <v>174</v>
      </c>
      <c r="I387" s="591">
        <v>2017</v>
      </c>
      <c r="J387" s="590" t="str">
        <f t="shared" si="12"/>
        <v>-</v>
      </c>
      <c r="K387" s="592" t="s">
        <v>189</v>
      </c>
      <c r="L387" s="505"/>
      <c r="M387" s="505"/>
      <c r="N387" s="554" t="s">
        <v>221</v>
      </c>
    </row>
    <row r="388" spans="6:14" x14ac:dyDescent="0.25">
      <c r="F388" s="750"/>
      <c r="G388" s="483" t="s">
        <v>586</v>
      </c>
      <c r="H388" s="585">
        <v>0.76503787688757341</v>
      </c>
      <c r="I388" s="591">
        <v>2017</v>
      </c>
      <c r="J388" s="585">
        <f t="shared" si="12"/>
        <v>0.76503787688757341</v>
      </c>
      <c r="K388" s="405" t="s">
        <v>189</v>
      </c>
      <c r="L388" s="401" t="s">
        <v>970</v>
      </c>
      <c r="M388" s="401" t="s">
        <v>969</v>
      </c>
      <c r="N388" s="546"/>
    </row>
    <row r="389" spans="6:14" x14ac:dyDescent="0.25">
      <c r="F389" s="750"/>
      <c r="G389" s="423" t="s">
        <v>587</v>
      </c>
      <c r="H389" s="586" t="s">
        <v>174</v>
      </c>
      <c r="I389" s="591">
        <v>2017</v>
      </c>
      <c r="J389" s="586" t="str">
        <f t="shared" si="12"/>
        <v>-</v>
      </c>
      <c r="K389" s="405" t="s">
        <v>189</v>
      </c>
      <c r="L389" s="405"/>
      <c r="M389" s="405"/>
      <c r="N389" s="548"/>
    </row>
    <row r="390" spans="6:14" x14ac:dyDescent="0.25">
      <c r="F390" s="750"/>
      <c r="G390" s="423" t="s">
        <v>588</v>
      </c>
      <c r="H390" s="586">
        <v>2.9724577334069132E-2</v>
      </c>
      <c r="I390" s="591">
        <v>2017</v>
      </c>
      <c r="J390" s="586">
        <f t="shared" si="12"/>
        <v>2.9724577334069132E-2</v>
      </c>
      <c r="K390" s="405" t="s">
        <v>189</v>
      </c>
      <c r="L390" s="405"/>
      <c r="M390" s="405"/>
      <c r="N390" s="548"/>
    </row>
    <row r="391" spans="6:14" x14ac:dyDescent="0.25">
      <c r="F391" s="750"/>
      <c r="G391" s="423" t="s">
        <v>589</v>
      </c>
      <c r="H391" s="586">
        <v>1.8838107660663222E-2</v>
      </c>
      <c r="I391" s="591">
        <v>2017</v>
      </c>
      <c r="J391" s="586">
        <f t="shared" si="12"/>
        <v>1.8838107660663222E-2</v>
      </c>
      <c r="K391" s="405" t="s">
        <v>189</v>
      </c>
      <c r="L391" s="405"/>
      <c r="M391" s="405"/>
      <c r="N391" s="548"/>
    </row>
    <row r="392" spans="6:14" x14ac:dyDescent="0.25">
      <c r="F392" s="750"/>
      <c r="G392" s="423" t="s">
        <v>590</v>
      </c>
      <c r="H392" s="586">
        <v>0.17792103546882054</v>
      </c>
      <c r="I392" s="591">
        <v>2017</v>
      </c>
      <c r="J392" s="586">
        <f t="shared" si="12"/>
        <v>0.17792103546882054</v>
      </c>
      <c r="K392" s="405" t="s">
        <v>189</v>
      </c>
      <c r="L392" s="405"/>
      <c r="M392" s="405"/>
      <c r="N392" s="548"/>
    </row>
    <row r="393" spans="6:14" x14ac:dyDescent="0.25">
      <c r="F393" s="750"/>
      <c r="G393" s="423" t="s">
        <v>591</v>
      </c>
      <c r="H393" s="586">
        <v>8.4784026488737268E-3</v>
      </c>
      <c r="I393" s="591">
        <v>2017</v>
      </c>
      <c r="J393" s="586">
        <f t="shared" si="12"/>
        <v>8.4784026488737268E-3</v>
      </c>
      <c r="K393" s="405" t="s">
        <v>189</v>
      </c>
      <c r="L393" s="405"/>
      <c r="M393" s="405"/>
      <c r="N393" s="548"/>
    </row>
    <row r="394" spans="6:14" x14ac:dyDescent="0.25">
      <c r="F394" s="751"/>
      <c r="G394" s="484" t="s">
        <v>592</v>
      </c>
      <c r="H394" s="590" t="s">
        <v>174</v>
      </c>
      <c r="I394" s="591">
        <v>2017</v>
      </c>
      <c r="J394" s="590" t="str">
        <f t="shared" si="12"/>
        <v>-</v>
      </c>
      <c r="K394" s="592" t="s">
        <v>189</v>
      </c>
      <c r="L394" s="505"/>
      <c r="M394" s="505"/>
      <c r="N394" s="554"/>
    </row>
    <row r="395" spans="6:14" x14ac:dyDescent="0.25">
      <c r="F395" s="749" t="s">
        <v>222</v>
      </c>
      <c r="G395" s="594" t="s">
        <v>229</v>
      </c>
      <c r="H395" s="492" t="s">
        <v>174</v>
      </c>
      <c r="I395" s="492" t="s">
        <v>174</v>
      </c>
      <c r="J395" s="595">
        <f>ACS!H13/ACS!$G$13</f>
        <v>0.73765786452353621</v>
      </c>
      <c r="K395" s="492" t="s">
        <v>189</v>
      </c>
      <c r="L395" s="492"/>
      <c r="M395" s="492"/>
      <c r="N395" s="593"/>
    </row>
    <row r="396" spans="6:14" x14ac:dyDescent="0.25">
      <c r="F396" s="750"/>
      <c r="G396" s="423" t="s">
        <v>230</v>
      </c>
      <c r="H396" s="405" t="s">
        <v>174</v>
      </c>
      <c r="I396" s="405" t="s">
        <v>174</v>
      </c>
      <c r="J396" s="549">
        <f>ACS!I13/ACS!$G$13</f>
        <v>0.13662456946039037</v>
      </c>
      <c r="K396" s="405" t="s">
        <v>189</v>
      </c>
      <c r="L396" s="405"/>
      <c r="M396" s="405"/>
      <c r="N396" s="548"/>
    </row>
    <row r="397" spans="6:14" x14ac:dyDescent="0.25">
      <c r="F397" s="750"/>
      <c r="G397" s="423" t="s">
        <v>231</v>
      </c>
      <c r="H397" s="405" t="s">
        <v>174</v>
      </c>
      <c r="I397" s="405" t="s">
        <v>174</v>
      </c>
      <c r="J397" s="549">
        <f>ACS!J13/ACS!$G$13</f>
        <v>1.0332950631458095E-2</v>
      </c>
      <c r="K397" s="405" t="s">
        <v>189</v>
      </c>
      <c r="L397" s="405"/>
      <c r="M397" s="405"/>
      <c r="N397" s="548"/>
    </row>
    <row r="398" spans="6:14" x14ac:dyDescent="0.25">
      <c r="F398" s="750"/>
      <c r="G398" s="423" t="s">
        <v>232</v>
      </c>
      <c r="H398" s="549">
        <f>ACS!K13/ACS!$G$13</f>
        <v>9.1848450057405284E-3</v>
      </c>
      <c r="I398" s="405" t="s">
        <v>174</v>
      </c>
      <c r="J398" s="549">
        <f>H398/J363</f>
        <v>0.95668604202169572</v>
      </c>
      <c r="K398" s="405" t="s">
        <v>189</v>
      </c>
      <c r="L398" s="405"/>
      <c r="M398" s="405"/>
      <c r="N398" s="548"/>
    </row>
    <row r="399" spans="6:14" x14ac:dyDescent="0.25">
      <c r="F399" s="750"/>
      <c r="G399" s="423" t="s">
        <v>223</v>
      </c>
      <c r="H399" s="596">
        <f>ACS!L13/ACS!$G$13</f>
        <v>9.7588978185993106E-3</v>
      </c>
      <c r="I399" s="405" t="s">
        <v>174</v>
      </c>
      <c r="J399" s="549">
        <f>H399/J364</f>
        <v>0.13910696476312703</v>
      </c>
      <c r="K399" s="405" t="s">
        <v>189</v>
      </c>
      <c r="L399" s="405"/>
      <c r="M399" s="405"/>
      <c r="N399" s="548"/>
    </row>
    <row r="400" spans="6:14" x14ac:dyDescent="0.25">
      <c r="F400" s="750"/>
      <c r="G400" s="423" t="s">
        <v>233</v>
      </c>
      <c r="H400" s="405" t="s">
        <v>174</v>
      </c>
      <c r="I400" s="405" t="s">
        <v>174</v>
      </c>
      <c r="J400" s="549">
        <f>ACS!M13/ACS!$G$13</f>
        <v>4.018369690011481E-3</v>
      </c>
      <c r="K400" s="405" t="s">
        <v>189</v>
      </c>
      <c r="L400" s="405"/>
      <c r="M400" s="405"/>
      <c r="N400" s="548"/>
    </row>
    <row r="401" spans="6:14" x14ac:dyDescent="0.25">
      <c r="F401" s="750"/>
      <c r="G401" s="484" t="s">
        <v>234</v>
      </c>
      <c r="H401" s="505" t="s">
        <v>174</v>
      </c>
      <c r="I401" s="505" t="s">
        <v>174</v>
      </c>
      <c r="J401" s="560">
        <f>ACS!N13/ACS!$G$13</f>
        <v>7.8071182548794485E-2</v>
      </c>
      <c r="K401" s="405" t="s">
        <v>189</v>
      </c>
      <c r="L401" s="505"/>
      <c r="M401" s="505"/>
      <c r="N401" s="554"/>
    </row>
    <row r="402" spans="6:14" x14ac:dyDescent="0.25">
      <c r="F402" s="750"/>
      <c r="G402" s="483" t="s">
        <v>235</v>
      </c>
      <c r="H402" s="401" t="s">
        <v>174</v>
      </c>
      <c r="I402" s="401" t="s">
        <v>174</v>
      </c>
      <c r="J402" s="556">
        <f>ACS!H14/ACS!$G$14</f>
        <v>0.78261314765513001</v>
      </c>
      <c r="K402" s="401" t="s">
        <v>189</v>
      </c>
      <c r="L402" s="401"/>
      <c r="M402" s="401"/>
      <c r="N402" s="546"/>
    </row>
    <row r="403" spans="6:14" x14ac:dyDescent="0.25">
      <c r="F403" s="750"/>
      <c r="G403" s="423" t="s">
        <v>236</v>
      </c>
      <c r="H403" s="405" t="s">
        <v>174</v>
      </c>
      <c r="I403" s="405" t="s">
        <v>174</v>
      </c>
      <c r="J403" s="549">
        <f>ACS!I14/ACS!$G$14</f>
        <v>0.13560652604273329</v>
      </c>
      <c r="K403" s="405" t="s">
        <v>189</v>
      </c>
      <c r="L403" s="405"/>
      <c r="M403" s="405"/>
      <c r="N403" s="548"/>
    </row>
    <row r="404" spans="6:14" x14ac:dyDescent="0.25">
      <c r="F404" s="750"/>
      <c r="G404" s="423" t="s">
        <v>237</v>
      </c>
      <c r="H404" s="405" t="s">
        <v>174</v>
      </c>
      <c r="I404" s="405" t="s">
        <v>174</v>
      </c>
      <c r="J404" s="549">
        <f>ACS!J14/ACS!$G$14</f>
        <v>9.8982865724622834E-3</v>
      </c>
      <c r="K404" s="405" t="s">
        <v>189</v>
      </c>
      <c r="L404" s="405"/>
      <c r="M404" s="405"/>
      <c r="N404" s="548"/>
    </row>
    <row r="405" spans="6:14" x14ac:dyDescent="0.25">
      <c r="F405" s="750"/>
      <c r="G405" s="423" t="s">
        <v>224</v>
      </c>
      <c r="H405" s="597">
        <f>ACS!K14/ACS!$G$14</f>
        <v>8.8743258925523929E-4</v>
      </c>
      <c r="I405" s="405" t="s">
        <v>174</v>
      </c>
      <c r="J405" s="549">
        <f>H405/J363</f>
        <v>9.243426218352499E-2</v>
      </c>
      <c r="K405" s="405" t="s">
        <v>189</v>
      </c>
      <c r="L405" s="405"/>
      <c r="M405" s="405"/>
      <c r="N405" s="548"/>
    </row>
    <row r="406" spans="6:14" x14ac:dyDescent="0.25">
      <c r="F406" s="750"/>
      <c r="G406" s="423" t="s">
        <v>238</v>
      </c>
      <c r="H406" s="597">
        <f>ACS!L14/ACS!$G$14</f>
        <v>2.7066693972284797E-2</v>
      </c>
      <c r="I406" s="405" t="s">
        <v>174</v>
      </c>
      <c r="J406" s="549">
        <f>H406/J364</f>
        <v>0.38581873841131947</v>
      </c>
      <c r="K406" s="405" t="s">
        <v>189</v>
      </c>
      <c r="L406" s="405"/>
      <c r="M406" s="405"/>
      <c r="N406" s="548"/>
    </row>
    <row r="407" spans="6:14" x14ac:dyDescent="0.25">
      <c r="F407" s="750"/>
      <c r="G407" s="423" t="s">
        <v>239</v>
      </c>
      <c r="H407" s="405" t="s">
        <v>174</v>
      </c>
      <c r="I407" s="405" t="s">
        <v>174</v>
      </c>
      <c r="J407" s="549">
        <f>ACS!M14/ACS!$G$14</f>
        <v>1.0717455116390197E-2</v>
      </c>
      <c r="K407" s="405" t="s">
        <v>189</v>
      </c>
      <c r="L407" s="405"/>
      <c r="M407" s="405"/>
      <c r="N407" s="548"/>
    </row>
    <row r="408" spans="6:14" x14ac:dyDescent="0.25">
      <c r="F408" s="750"/>
      <c r="G408" s="484" t="s">
        <v>240</v>
      </c>
      <c r="H408" s="505" t="s">
        <v>174</v>
      </c>
      <c r="I408" s="505" t="s">
        <v>174</v>
      </c>
      <c r="J408" s="560">
        <f>ACS!N14/ACS!$G$14</f>
        <v>3.1264932759915355E-2</v>
      </c>
      <c r="K408" s="505" t="s">
        <v>189</v>
      </c>
      <c r="L408" s="505"/>
      <c r="M408" s="505"/>
      <c r="N408" s="554"/>
    </row>
    <row r="409" spans="6:14" x14ac:dyDescent="0.25">
      <c r="F409" s="750"/>
      <c r="G409" s="483" t="s">
        <v>241</v>
      </c>
      <c r="H409" s="401"/>
      <c r="I409" s="401"/>
      <c r="J409" s="556">
        <f>J367/(SUM(J367,J369,J372))*(1-(J412+J413))</f>
        <v>0.80797350915481936</v>
      </c>
      <c r="K409" s="401" t="s">
        <v>189</v>
      </c>
      <c r="L409" s="401"/>
      <c r="M409" s="401"/>
      <c r="N409" s="546"/>
    </row>
    <row r="410" spans="6:14" x14ac:dyDescent="0.25">
      <c r="F410" s="750"/>
      <c r="G410" s="423" t="s">
        <v>242</v>
      </c>
      <c r="H410" s="405"/>
      <c r="I410" s="405"/>
      <c r="J410" s="549">
        <v>0</v>
      </c>
      <c r="K410" s="405" t="s">
        <v>189</v>
      </c>
      <c r="L410" s="405"/>
      <c r="M410" s="405"/>
      <c r="N410" s="548"/>
    </row>
    <row r="411" spans="6:14" x14ac:dyDescent="0.25">
      <c r="F411" s="750"/>
      <c r="G411" s="423" t="s">
        <v>243</v>
      </c>
      <c r="H411" s="405"/>
      <c r="I411" s="405"/>
      <c r="J411" s="549">
        <f>J369/(SUM(J367,J369,J372))*(1-(J412+J413))</f>
        <v>0.13560394559241726</v>
      </c>
      <c r="K411" s="405" t="s">
        <v>189</v>
      </c>
      <c r="L411" s="405"/>
      <c r="M411" s="405"/>
      <c r="N411" s="548"/>
    </row>
    <row r="412" spans="6:14" x14ac:dyDescent="0.25">
      <c r="F412" s="750"/>
      <c r="G412" s="423" t="s">
        <v>244</v>
      </c>
      <c r="H412" s="405"/>
      <c r="I412" s="405"/>
      <c r="J412" s="549">
        <f>J398*J370</f>
        <v>1.6494586931408546E-2</v>
      </c>
      <c r="K412" s="405" t="s">
        <v>189</v>
      </c>
      <c r="L412" s="405"/>
      <c r="M412" s="405"/>
      <c r="N412" s="548"/>
    </row>
    <row r="413" spans="6:14" x14ac:dyDescent="0.25">
      <c r="F413" s="750"/>
      <c r="G413" s="423" t="s">
        <v>225</v>
      </c>
      <c r="H413" s="405"/>
      <c r="I413" s="405"/>
      <c r="J413" s="549">
        <f>J399*J371</f>
        <v>3.851541722143375E-2</v>
      </c>
      <c r="K413" s="405" t="s">
        <v>189</v>
      </c>
      <c r="L413" s="405"/>
      <c r="M413" s="405"/>
      <c r="N413" s="548"/>
    </row>
    <row r="414" spans="6:14" x14ac:dyDescent="0.25">
      <c r="F414" s="750"/>
      <c r="G414" s="423" t="s">
        <v>245</v>
      </c>
      <c r="H414" s="405"/>
      <c r="I414" s="405"/>
      <c r="J414" s="549">
        <f>J372/(SUM(J367,J369,J372))*(1-(J412+J413))</f>
        <v>1.4125410999210131E-3</v>
      </c>
      <c r="K414" s="405" t="s">
        <v>189</v>
      </c>
      <c r="L414" s="405"/>
      <c r="M414" s="405"/>
      <c r="N414" s="548"/>
    </row>
    <row r="415" spans="6:14" x14ac:dyDescent="0.25">
      <c r="F415" s="750"/>
      <c r="G415" s="484" t="s">
        <v>246</v>
      </c>
      <c r="H415" s="505"/>
      <c r="I415" s="505"/>
      <c r="J415" s="560" t="s">
        <v>174</v>
      </c>
      <c r="K415" s="505" t="s">
        <v>174</v>
      </c>
      <c r="L415" s="505"/>
      <c r="M415" s="505"/>
      <c r="N415" s="554"/>
    </row>
    <row r="416" spans="6:14" x14ac:dyDescent="0.25">
      <c r="F416" s="750"/>
      <c r="G416" s="483" t="s">
        <v>247</v>
      </c>
      <c r="H416" s="401"/>
      <c r="I416" s="401"/>
      <c r="J416" s="556">
        <f>J367/(SUM(J367,J369,J372))*(1-(J419+J420))</f>
        <v>0.7623094902918427</v>
      </c>
      <c r="K416" s="401" t="s">
        <v>189</v>
      </c>
      <c r="L416" s="401"/>
      <c r="M416" s="401"/>
      <c r="N416" s="546"/>
    </row>
    <row r="417" spans="6:14" x14ac:dyDescent="0.25">
      <c r="F417" s="750"/>
      <c r="G417" s="423" t="s">
        <v>248</v>
      </c>
      <c r="H417" s="405"/>
      <c r="I417" s="405"/>
      <c r="J417" s="549">
        <v>0</v>
      </c>
      <c r="K417" s="405" t="s">
        <v>189</v>
      </c>
      <c r="L417" s="405"/>
      <c r="M417" s="405"/>
      <c r="N417" s="548"/>
    </row>
    <row r="418" spans="6:14" x14ac:dyDescent="0.25">
      <c r="F418" s="750"/>
      <c r="G418" s="423" t="s">
        <v>249</v>
      </c>
      <c r="H418" s="405"/>
      <c r="I418" s="405"/>
      <c r="J418" s="549">
        <f>J369/(SUM(J367,J369,J372))*(1-(J419+J420))</f>
        <v>0.12794005431471486</v>
      </c>
      <c r="K418" s="405" t="s">
        <v>189</v>
      </c>
      <c r="L418" s="405"/>
      <c r="M418" s="405"/>
      <c r="N418" s="548"/>
    </row>
    <row r="419" spans="6:14" x14ac:dyDescent="0.25">
      <c r="F419" s="750"/>
      <c r="G419" s="423" t="s">
        <v>226</v>
      </c>
      <c r="H419" s="405"/>
      <c r="I419" s="405"/>
      <c r="J419" s="549">
        <f>J405*J370</f>
        <v>1.5936941755780171E-3</v>
      </c>
      <c r="K419" s="405" t="s">
        <v>189</v>
      </c>
      <c r="L419" s="405"/>
      <c r="M419" s="405"/>
      <c r="N419" s="548"/>
    </row>
    <row r="420" spans="6:14" x14ac:dyDescent="0.25">
      <c r="F420" s="750"/>
      <c r="G420" s="423" t="s">
        <v>250</v>
      </c>
      <c r="H420" s="405"/>
      <c r="I420" s="405"/>
      <c r="J420" s="549">
        <f>J406*J371</f>
        <v>0.10682405231875275</v>
      </c>
      <c r="K420" s="405" t="s">
        <v>189</v>
      </c>
      <c r="L420" s="405"/>
      <c r="M420" s="405"/>
      <c r="N420" s="548"/>
    </row>
    <row r="421" spans="6:14" x14ac:dyDescent="0.25">
      <c r="F421" s="750"/>
      <c r="G421" s="423" t="s">
        <v>251</v>
      </c>
      <c r="H421" s="405"/>
      <c r="I421" s="405"/>
      <c r="J421" s="549">
        <f>J372/(SUM(J367,J369,J372))*(1-(J419+J420))</f>
        <v>1.3327088991116132E-3</v>
      </c>
      <c r="K421" s="405" t="s">
        <v>189</v>
      </c>
      <c r="L421" s="405"/>
      <c r="M421" s="405"/>
      <c r="N421" s="548"/>
    </row>
    <row r="422" spans="6:14" x14ac:dyDescent="0.25">
      <c r="F422" s="750"/>
      <c r="G422" s="484" t="s">
        <v>252</v>
      </c>
      <c r="H422" s="505"/>
      <c r="I422" s="505"/>
      <c r="J422" s="560" t="s">
        <v>174</v>
      </c>
      <c r="K422" s="505" t="s">
        <v>174</v>
      </c>
      <c r="L422" s="505"/>
      <c r="M422" s="505"/>
      <c r="N422" s="554"/>
    </row>
    <row r="423" spans="6:14" x14ac:dyDescent="0.25">
      <c r="F423" s="750"/>
      <c r="G423" s="483" t="s">
        <v>253</v>
      </c>
      <c r="H423" s="401"/>
      <c r="I423" s="401"/>
      <c r="J423" s="556">
        <f>J374/(SUM(J374,J375,J376,J379))*(1-(J426+J427))</f>
        <v>0.53783416844414023</v>
      </c>
      <c r="K423" s="401" t="s">
        <v>189</v>
      </c>
      <c r="L423" s="401"/>
      <c r="M423" s="401"/>
      <c r="N423" s="546"/>
    </row>
    <row r="424" spans="6:14" x14ac:dyDescent="0.25">
      <c r="F424" s="750"/>
      <c r="G424" s="423" t="s">
        <v>254</v>
      </c>
      <c r="H424" s="405"/>
      <c r="I424" s="405"/>
      <c r="J424" s="549">
        <f>IFERROR(J375/(SUM(J374,J375,J376,J379))*(1-(J426+J427)),0)</f>
        <v>0</v>
      </c>
      <c r="K424" s="405" t="s">
        <v>189</v>
      </c>
      <c r="L424" s="405"/>
      <c r="M424" s="405"/>
      <c r="N424" s="548"/>
    </row>
    <row r="425" spans="6:14" x14ac:dyDescent="0.25">
      <c r="F425" s="750"/>
      <c r="G425" s="423" t="s">
        <v>255</v>
      </c>
      <c r="H425" s="405"/>
      <c r="I425" s="405"/>
      <c r="J425" s="549">
        <f>J376/(SUM(J374,J375,J376,J379))*(1-(J426+J427))</f>
        <v>0.44215061480414969</v>
      </c>
      <c r="K425" s="405" t="s">
        <v>189</v>
      </c>
      <c r="L425" s="405"/>
      <c r="M425" s="405"/>
      <c r="N425" s="548"/>
    </row>
    <row r="426" spans="6:14" x14ac:dyDescent="0.25">
      <c r="F426" s="750"/>
      <c r="G426" s="423" t="s">
        <v>256</v>
      </c>
      <c r="H426" s="405"/>
      <c r="I426" s="405"/>
      <c r="J426" s="549">
        <f>J398*J377</f>
        <v>9.0216924345303384E-3</v>
      </c>
      <c r="K426" s="405" t="s">
        <v>189</v>
      </c>
      <c r="L426" s="405"/>
      <c r="M426" s="405"/>
      <c r="N426" s="548"/>
    </row>
    <row r="427" spans="6:14" x14ac:dyDescent="0.25">
      <c r="F427" s="750"/>
      <c r="G427" s="423" t="s">
        <v>227</v>
      </c>
      <c r="H427" s="405"/>
      <c r="I427" s="405"/>
      <c r="J427" s="549">
        <f>J399*J364</f>
        <v>9.7588978185993106E-3</v>
      </c>
      <c r="K427" s="405" t="s">
        <v>189</v>
      </c>
      <c r="L427" s="405"/>
      <c r="M427" s="405"/>
      <c r="N427" s="548"/>
    </row>
    <row r="428" spans="6:14" x14ac:dyDescent="0.25">
      <c r="F428" s="750"/>
      <c r="G428" s="423" t="s">
        <v>257</v>
      </c>
      <c r="H428" s="405"/>
      <c r="I428" s="405"/>
      <c r="J428" s="549">
        <f>J379/(SUM(J374,J375,J376,J379))*(1-(J426+J427))</f>
        <v>1.2346264985805227E-3</v>
      </c>
      <c r="K428" s="405" t="s">
        <v>189</v>
      </c>
      <c r="L428" s="405"/>
      <c r="M428" s="405"/>
      <c r="N428" s="548"/>
    </row>
    <row r="429" spans="6:14" x14ac:dyDescent="0.25">
      <c r="F429" s="750"/>
      <c r="G429" s="587" t="s">
        <v>258</v>
      </c>
      <c r="H429" s="502"/>
      <c r="I429" s="502"/>
      <c r="J429" s="588" t="s">
        <v>174</v>
      </c>
      <c r="K429" s="502" t="s">
        <v>189</v>
      </c>
      <c r="L429" s="502"/>
      <c r="M429" s="502"/>
      <c r="N429" s="589"/>
    </row>
    <row r="430" spans="6:14" x14ac:dyDescent="0.25">
      <c r="F430" s="750"/>
      <c r="G430" s="483" t="s">
        <v>259</v>
      </c>
      <c r="H430" s="401"/>
      <c r="I430" s="401"/>
      <c r="J430" s="556">
        <f>J374/(SUM(J374,J375,J376,J379))*(1-(J433+J434))</f>
        <v>0.52762237792909861</v>
      </c>
      <c r="K430" s="401" t="s">
        <v>189</v>
      </c>
      <c r="L430" s="401"/>
      <c r="M430" s="401"/>
      <c r="N430" s="546"/>
    </row>
    <row r="431" spans="6:14" x14ac:dyDescent="0.25">
      <c r="F431" s="750"/>
      <c r="G431" s="423" t="s">
        <v>260</v>
      </c>
      <c r="H431" s="405"/>
      <c r="I431" s="405"/>
      <c r="J431" s="549">
        <f>IFERROR(J375/(SUM(J374,J375,J376,J379))*(1-(J433+J434)),0)</f>
        <v>0</v>
      </c>
      <c r="K431" s="405" t="s">
        <v>189</v>
      </c>
      <c r="L431" s="405"/>
      <c r="M431" s="405"/>
      <c r="N431" s="548"/>
    </row>
    <row r="432" spans="6:14" x14ac:dyDescent="0.25">
      <c r="F432" s="750"/>
      <c r="G432" s="423" t="s">
        <v>261</v>
      </c>
      <c r="H432" s="405"/>
      <c r="I432" s="405"/>
      <c r="J432" s="549">
        <f>J376/(SUM(J374,J375,J376,J379))*(1-(J433+J434))</f>
        <v>0.4337555560306649</v>
      </c>
      <c r="K432" s="405" t="s">
        <v>189</v>
      </c>
      <c r="L432" s="405"/>
      <c r="M432" s="405"/>
      <c r="N432" s="548"/>
    </row>
    <row r="433" spans="6:14" x14ac:dyDescent="0.25">
      <c r="F433" s="750"/>
      <c r="G433" s="423" t="s">
        <v>228</v>
      </c>
      <c r="H433" s="405"/>
      <c r="I433" s="405"/>
      <c r="J433" s="549">
        <f>J405*J377</f>
        <v>8.716689145691431E-4</v>
      </c>
      <c r="K433" s="405" t="s">
        <v>189</v>
      </c>
      <c r="L433" s="405"/>
      <c r="M433" s="405"/>
      <c r="N433" s="548"/>
    </row>
    <row r="434" spans="6:14" x14ac:dyDescent="0.25">
      <c r="F434" s="750"/>
      <c r="G434" s="423" t="s">
        <v>262</v>
      </c>
      <c r="H434" s="405"/>
      <c r="I434" s="405"/>
      <c r="J434" s="549">
        <f>J406*J378</f>
        <v>3.6539212326977988E-2</v>
      </c>
      <c r="K434" s="405" t="s">
        <v>189</v>
      </c>
      <c r="L434" s="405"/>
      <c r="M434" s="405"/>
      <c r="N434" s="548"/>
    </row>
    <row r="435" spans="6:14" x14ac:dyDescent="0.25">
      <c r="F435" s="750"/>
      <c r="G435" s="423" t="s">
        <v>263</v>
      </c>
      <c r="H435" s="405"/>
      <c r="I435" s="405"/>
      <c r="J435" s="549">
        <f>J379/(SUM(J374,J375,J376,J379))*(1-(J433+J434))</f>
        <v>1.2111847986894658E-3</v>
      </c>
      <c r="K435" s="405" t="s">
        <v>189</v>
      </c>
      <c r="L435" s="405"/>
      <c r="M435" s="405"/>
      <c r="N435" s="548"/>
    </row>
    <row r="436" spans="6:14" x14ac:dyDescent="0.25">
      <c r="F436" s="750"/>
      <c r="G436" s="484" t="s">
        <v>264</v>
      </c>
      <c r="H436" s="505"/>
      <c r="I436" s="505"/>
      <c r="J436" s="560" t="s">
        <v>174</v>
      </c>
      <c r="K436" s="505" t="s">
        <v>174</v>
      </c>
      <c r="L436" s="505"/>
      <c r="M436" s="505"/>
      <c r="N436" s="554"/>
    </row>
    <row r="437" spans="6:14" x14ac:dyDescent="0.25">
      <c r="F437" s="750"/>
      <c r="G437" s="483" t="s">
        <v>265</v>
      </c>
      <c r="H437" s="401"/>
      <c r="I437" s="401"/>
      <c r="J437" s="556">
        <f>J395*(1/(1-$J$401))</f>
        <v>0.80012453300124542</v>
      </c>
      <c r="K437" s="401" t="s">
        <v>189</v>
      </c>
      <c r="L437" s="401"/>
      <c r="M437" s="401"/>
      <c r="N437" s="546"/>
    </row>
    <row r="438" spans="6:14" x14ac:dyDescent="0.25">
      <c r="F438" s="750"/>
      <c r="G438" s="423" t="s">
        <v>266</v>
      </c>
      <c r="H438" s="405"/>
      <c r="I438" s="405"/>
      <c r="J438" s="549">
        <f>J396*(1/(1-$J$401))</f>
        <v>0.14819427148194275</v>
      </c>
      <c r="K438" s="405" t="s">
        <v>189</v>
      </c>
      <c r="L438" s="405"/>
      <c r="M438" s="405"/>
      <c r="N438" s="548"/>
    </row>
    <row r="439" spans="6:14" x14ac:dyDescent="0.25">
      <c r="F439" s="750"/>
      <c r="G439" s="423" t="s">
        <v>267</v>
      </c>
      <c r="H439" s="405"/>
      <c r="I439" s="405"/>
      <c r="J439" s="549">
        <f>J397*(1/(1-$J$401))</f>
        <v>1.1207970112079703E-2</v>
      </c>
      <c r="K439" s="405" t="s">
        <v>189</v>
      </c>
      <c r="L439" s="405"/>
      <c r="M439" s="405"/>
      <c r="N439" s="548"/>
    </row>
    <row r="440" spans="6:14" x14ac:dyDescent="0.25">
      <c r="F440" s="750"/>
      <c r="G440" s="423" t="s">
        <v>268</v>
      </c>
      <c r="H440" s="405"/>
      <c r="I440" s="405"/>
      <c r="J440" s="549">
        <f>H398*(1/(1-$J$401))</f>
        <v>9.9626400996264027E-3</v>
      </c>
      <c r="K440" s="405" t="s">
        <v>189</v>
      </c>
      <c r="L440" s="405"/>
      <c r="M440" s="405"/>
      <c r="N440" s="548"/>
    </row>
    <row r="441" spans="6:14" x14ac:dyDescent="0.25">
      <c r="F441" s="750"/>
      <c r="G441" s="423" t="s">
        <v>269</v>
      </c>
      <c r="H441" s="405"/>
      <c r="I441" s="405"/>
      <c r="J441" s="549">
        <f>H399*(1/(1-$J$401))</f>
        <v>1.0585305105853052E-2</v>
      </c>
      <c r="K441" s="405" t="s">
        <v>189</v>
      </c>
      <c r="L441" s="405"/>
      <c r="M441" s="405"/>
      <c r="N441" s="548"/>
    </row>
    <row r="442" spans="6:14" x14ac:dyDescent="0.25">
      <c r="F442" s="750"/>
      <c r="G442" s="423" t="s">
        <v>270</v>
      </c>
      <c r="H442" s="405"/>
      <c r="I442" s="405"/>
      <c r="J442" s="549">
        <f>J400*(1/(1-$J$401))</f>
        <v>4.3586550435865505E-3</v>
      </c>
      <c r="K442" s="405" t="s">
        <v>189</v>
      </c>
      <c r="L442" s="405"/>
      <c r="M442" s="405"/>
      <c r="N442" s="548"/>
    </row>
    <row r="443" spans="6:14" x14ac:dyDescent="0.25">
      <c r="F443" s="750"/>
      <c r="G443" s="484" t="s">
        <v>271</v>
      </c>
      <c r="H443" s="505"/>
      <c r="I443" s="505"/>
      <c r="J443" s="560">
        <f>J401*(1/(1-$J$401))</f>
        <v>8.4682440846824414E-2</v>
      </c>
      <c r="K443" s="505" t="s">
        <v>189</v>
      </c>
      <c r="L443" s="505"/>
      <c r="M443" s="505"/>
      <c r="N443" s="554"/>
    </row>
    <row r="444" spans="6:14" x14ac:dyDescent="0.25">
      <c r="F444" s="750"/>
      <c r="G444" s="483" t="s">
        <v>272</v>
      </c>
      <c r="H444" s="401"/>
      <c r="I444" s="401"/>
      <c r="J444" s="556">
        <f>J402*(1/(1-$J$408))</f>
        <v>0.80787118596293428</v>
      </c>
      <c r="K444" s="401" t="s">
        <v>189</v>
      </c>
      <c r="L444" s="401"/>
      <c r="M444" s="401"/>
      <c r="N444" s="546"/>
    </row>
    <row r="445" spans="6:14" x14ac:dyDescent="0.25">
      <c r="F445" s="750"/>
      <c r="G445" s="423" t="s">
        <v>273</v>
      </c>
      <c r="H445" s="405"/>
      <c r="I445" s="405"/>
      <c r="J445" s="549">
        <f>J403*(1/(1-$J$408))</f>
        <v>0.13998308787259534</v>
      </c>
      <c r="K445" s="405" t="s">
        <v>189</v>
      </c>
      <c r="L445" s="405"/>
      <c r="M445" s="405"/>
      <c r="N445" s="548"/>
    </row>
    <row r="446" spans="6:14" x14ac:dyDescent="0.25">
      <c r="F446" s="750"/>
      <c r="G446" s="423" t="s">
        <v>274</v>
      </c>
      <c r="H446" s="405"/>
      <c r="I446" s="405"/>
      <c r="J446" s="549">
        <f>J404*(1/(1-$J$408))</f>
        <v>1.0217743640335425E-2</v>
      </c>
      <c r="K446" s="405" t="s">
        <v>189</v>
      </c>
      <c r="L446" s="405"/>
      <c r="M446" s="405"/>
      <c r="N446" s="548"/>
    </row>
    <row r="447" spans="6:14" x14ac:dyDescent="0.25">
      <c r="F447" s="750"/>
      <c r="G447" s="423" t="s">
        <v>275</v>
      </c>
      <c r="H447" s="405"/>
      <c r="I447" s="405"/>
      <c r="J447" s="549">
        <f>H405*(1/(1-$J$408))</f>
        <v>9.160735677542105E-4</v>
      </c>
      <c r="K447" s="405" t="s">
        <v>189</v>
      </c>
      <c r="L447" s="405"/>
      <c r="M447" s="405"/>
      <c r="N447" s="548"/>
    </row>
    <row r="448" spans="6:14" x14ac:dyDescent="0.25">
      <c r="F448" s="750"/>
      <c r="G448" s="423" t="s">
        <v>276</v>
      </c>
      <c r="H448" s="405"/>
      <c r="I448" s="405"/>
      <c r="J448" s="549">
        <f>H406*(1/(1-$J$408))</f>
        <v>2.794024381650342E-2</v>
      </c>
      <c r="K448" s="405" t="s">
        <v>189</v>
      </c>
      <c r="L448" s="405"/>
      <c r="M448" s="405"/>
      <c r="N448" s="548"/>
    </row>
    <row r="449" spans="6:14" x14ac:dyDescent="0.25">
      <c r="F449" s="750"/>
      <c r="G449" s="423" t="s">
        <v>277</v>
      </c>
      <c r="H449" s="405"/>
      <c r="I449" s="405"/>
      <c r="J449" s="549">
        <f>J407*(1/(1-$J$408))</f>
        <v>1.1063350010570081E-2</v>
      </c>
      <c r="K449" s="405" t="s">
        <v>189</v>
      </c>
      <c r="L449" s="405"/>
      <c r="M449" s="405"/>
      <c r="N449" s="548"/>
    </row>
    <row r="450" spans="6:14" x14ac:dyDescent="0.25">
      <c r="F450" s="750"/>
      <c r="G450" s="484" t="s">
        <v>278</v>
      </c>
      <c r="H450" s="505"/>
      <c r="I450" s="505"/>
      <c r="J450" s="560">
        <f>J408*(1/(1-$J$408))</f>
        <v>3.2273976463956036E-2</v>
      </c>
      <c r="K450" s="505" t="s">
        <v>189</v>
      </c>
      <c r="L450" s="505"/>
      <c r="M450" s="505"/>
      <c r="N450" s="554"/>
    </row>
    <row r="451" spans="6:14" x14ac:dyDescent="0.25">
      <c r="F451" s="750"/>
      <c r="G451" s="483" t="s">
        <v>581</v>
      </c>
      <c r="H451" s="401"/>
      <c r="I451" s="401"/>
      <c r="J451" s="556"/>
      <c r="K451" s="401" t="s">
        <v>189</v>
      </c>
      <c r="L451" s="401"/>
      <c r="M451" s="401"/>
      <c r="N451" s="546"/>
    </row>
    <row r="452" spans="6:14" x14ac:dyDescent="0.25">
      <c r="F452" s="750"/>
      <c r="G452" s="423" t="s">
        <v>582</v>
      </c>
      <c r="H452" s="405"/>
      <c r="I452" s="405"/>
      <c r="J452" s="549"/>
      <c r="K452" s="405" t="s">
        <v>189</v>
      </c>
      <c r="L452" s="405"/>
      <c r="M452" s="405"/>
      <c r="N452" s="548"/>
    </row>
    <row r="453" spans="6:14" x14ac:dyDescent="0.25">
      <c r="F453" s="750"/>
      <c r="G453" s="423" t="s">
        <v>583</v>
      </c>
      <c r="H453" s="405"/>
      <c r="I453" s="405"/>
      <c r="J453" s="549"/>
      <c r="K453" s="405" t="s">
        <v>189</v>
      </c>
      <c r="L453" s="405"/>
      <c r="M453" s="405"/>
      <c r="N453" s="548"/>
    </row>
    <row r="454" spans="6:14" x14ac:dyDescent="0.25">
      <c r="F454" s="750"/>
      <c r="G454" s="423" t="s">
        <v>580</v>
      </c>
      <c r="H454" s="405"/>
      <c r="I454" s="405"/>
      <c r="J454" s="549"/>
      <c r="K454" s="405" t="s">
        <v>189</v>
      </c>
      <c r="L454" s="405"/>
      <c r="M454" s="405"/>
      <c r="N454" s="548"/>
    </row>
    <row r="455" spans="6:14" x14ac:dyDescent="0.25">
      <c r="F455" s="750"/>
      <c r="G455" s="423" t="s">
        <v>579</v>
      </c>
      <c r="H455" s="405"/>
      <c r="I455" s="405"/>
      <c r="J455" s="549"/>
      <c r="K455" s="405" t="s">
        <v>189</v>
      </c>
      <c r="L455" s="405"/>
      <c r="M455" s="405"/>
      <c r="N455" s="548"/>
    </row>
    <row r="456" spans="6:14" x14ac:dyDescent="0.25">
      <c r="F456" s="750"/>
      <c r="G456" s="423" t="s">
        <v>584</v>
      </c>
      <c r="H456" s="405"/>
      <c r="I456" s="405"/>
      <c r="J456" s="549"/>
      <c r="K456" s="405" t="s">
        <v>189</v>
      </c>
      <c r="L456" s="405"/>
      <c r="M456" s="405"/>
      <c r="N456" s="548"/>
    </row>
    <row r="457" spans="6:14" x14ac:dyDescent="0.25">
      <c r="F457" s="751"/>
      <c r="G457" s="484" t="s">
        <v>585</v>
      </c>
      <c r="H457" s="505"/>
      <c r="I457" s="505"/>
      <c r="J457" s="560"/>
      <c r="K457" s="505" t="s">
        <v>189</v>
      </c>
      <c r="L457" s="505"/>
      <c r="M457" s="505"/>
      <c r="N457" s="554"/>
    </row>
    <row r="458" spans="6:14" ht="13.5" customHeight="1" x14ac:dyDescent="0.25">
      <c r="F458" s="749" t="s">
        <v>279</v>
      </c>
      <c r="G458" s="483" t="s">
        <v>223</v>
      </c>
      <c r="H458" s="401"/>
      <c r="I458" s="401"/>
      <c r="J458" s="556">
        <f>J395/(SUM(J395:J401)-H399)+(J396/(SUM(J395:J401)-H399)/2.40727953019561)</f>
        <v>0.3870012728069705</v>
      </c>
      <c r="K458" s="401" t="s">
        <v>285</v>
      </c>
      <c r="L458" s="401"/>
      <c r="M458" s="401"/>
      <c r="N458" s="546" t="s">
        <v>286</v>
      </c>
    </row>
    <row r="459" spans="6:14" x14ac:dyDescent="0.25">
      <c r="F459" s="750"/>
      <c r="G459" s="423" t="s">
        <v>232</v>
      </c>
      <c r="H459" s="405"/>
      <c r="I459" s="405"/>
      <c r="J459" s="549">
        <f>J395/(SUM(J395:J401)-H398)+(J396/(SUM(J395:J401)-H398)/2.40727953019561)</f>
        <v>0.38689307734015022</v>
      </c>
      <c r="K459" s="405" t="s">
        <v>285</v>
      </c>
      <c r="L459" s="405"/>
      <c r="M459" s="405"/>
      <c r="N459" s="548" t="s">
        <v>286</v>
      </c>
    </row>
    <row r="460" spans="6:14" x14ac:dyDescent="0.25">
      <c r="F460" s="750"/>
      <c r="G460" s="423" t="s">
        <v>238</v>
      </c>
      <c r="H460" s="405"/>
      <c r="I460" s="405"/>
      <c r="J460" s="549">
        <f>J402/(SUM(J402:J408)-H406)+(J403/(SUM(J402:J408)-H406)/2.40727953019561)</f>
        <v>0.59027149924489075</v>
      </c>
      <c r="K460" s="405" t="s">
        <v>285</v>
      </c>
      <c r="L460" s="405"/>
      <c r="M460" s="405"/>
      <c r="N460" s="548" t="s">
        <v>286</v>
      </c>
    </row>
    <row r="461" spans="6:14" x14ac:dyDescent="0.25">
      <c r="F461" s="750"/>
      <c r="G461" s="484" t="s">
        <v>280</v>
      </c>
      <c r="H461" s="505"/>
      <c r="I461" s="505"/>
      <c r="J461" s="560">
        <f>J402/(SUM(J402:J408)-H405)+(J403/(SUM(J402:J408)-H405)/2.40727953019561)</f>
        <v>0.57959568871750866</v>
      </c>
      <c r="K461" s="505" t="s">
        <v>285</v>
      </c>
      <c r="L461" s="505"/>
      <c r="M461" s="505"/>
      <c r="N461" s="554" t="s">
        <v>286</v>
      </c>
    </row>
    <row r="462" spans="6:14" x14ac:dyDescent="0.25">
      <c r="F462" s="750"/>
      <c r="G462" s="483" t="s">
        <v>225</v>
      </c>
      <c r="H462" s="401"/>
      <c r="I462" s="401"/>
      <c r="J462" s="556">
        <f>J409/(SUM(J409:J415)-J413)+(J410/(SUM(J409:J415)-J413)/2.40727953019561)</f>
        <v>0.8403395370312442</v>
      </c>
      <c r="K462" s="401" t="s">
        <v>285</v>
      </c>
      <c r="L462" s="401"/>
      <c r="M462" s="401"/>
      <c r="N462" s="546" t="s">
        <v>286</v>
      </c>
    </row>
    <row r="463" spans="6:14" x14ac:dyDescent="0.25">
      <c r="F463" s="750"/>
      <c r="G463" s="423" t="s">
        <v>244</v>
      </c>
      <c r="H463" s="405"/>
      <c r="I463" s="405"/>
      <c r="J463" s="549">
        <f>J409/(SUM(J409:J415)-J413)+(J410/(SUM(J409:J415)-J413)/2.40727953019561)</f>
        <v>0.8403395370312442</v>
      </c>
      <c r="K463" s="405" t="s">
        <v>285</v>
      </c>
      <c r="L463" s="405"/>
      <c r="M463" s="405"/>
      <c r="N463" s="548" t="s">
        <v>286</v>
      </c>
    </row>
    <row r="464" spans="6:14" x14ac:dyDescent="0.25">
      <c r="F464" s="750"/>
      <c r="G464" s="423" t="s">
        <v>250</v>
      </c>
      <c r="H464" s="405"/>
      <c r="I464" s="405"/>
      <c r="J464" s="549">
        <f>J416/(SUM(J416:J422)-J420)+(J417/(SUM(J416:J422)-J420)/2.40727953019561)</f>
        <v>0.8534818836880419</v>
      </c>
      <c r="K464" s="405" t="s">
        <v>285</v>
      </c>
      <c r="L464" s="405"/>
      <c r="M464" s="405"/>
      <c r="N464" s="548" t="s">
        <v>286</v>
      </c>
    </row>
    <row r="465" spans="6:14" x14ac:dyDescent="0.25">
      <c r="F465" s="750"/>
      <c r="G465" s="484" t="s">
        <v>281</v>
      </c>
      <c r="H465" s="505"/>
      <c r="I465" s="505"/>
      <c r="J465" s="560">
        <f>J416/(SUM(J416:J422)-J419)+(J417/(SUM(J416:J422)-J419)/2.40727953019561)</f>
        <v>0.76352631773732127</v>
      </c>
      <c r="K465" s="505" t="s">
        <v>285</v>
      </c>
      <c r="L465" s="505"/>
      <c r="M465" s="505"/>
      <c r="N465" s="554" t="s">
        <v>286</v>
      </c>
    </row>
    <row r="466" spans="6:14" x14ac:dyDescent="0.25">
      <c r="F466" s="750"/>
      <c r="G466" s="483" t="s">
        <v>227</v>
      </c>
      <c r="H466" s="401"/>
      <c r="I466" s="401"/>
      <c r="J466" s="556">
        <f>J423/(SUM(J423:J429)-J427)+(J424/(SUM(J423:J429)-J427)/2.40727953019561)</f>
        <v>0.54313456314764763</v>
      </c>
      <c r="K466" s="401" t="s">
        <v>285</v>
      </c>
      <c r="L466" s="401"/>
      <c r="M466" s="401"/>
      <c r="N466" s="546" t="s">
        <v>286</v>
      </c>
    </row>
    <row r="467" spans="6:14" x14ac:dyDescent="0.25">
      <c r="F467" s="750"/>
      <c r="G467" s="423" t="s">
        <v>256</v>
      </c>
      <c r="H467" s="405"/>
      <c r="I467" s="405"/>
      <c r="J467" s="549">
        <f>J423/(SUM(J423:J429)-J426)+(J424/(SUM(J423:J429)-J426)/2.40727953019561)</f>
        <v>0.5427305162364594</v>
      </c>
      <c r="K467" s="405" t="s">
        <v>285</v>
      </c>
      <c r="L467" s="405"/>
      <c r="M467" s="405"/>
      <c r="N467" s="548" t="s">
        <v>286</v>
      </c>
    </row>
    <row r="468" spans="6:14" x14ac:dyDescent="0.25">
      <c r="F468" s="750"/>
      <c r="G468" s="423" t="s">
        <v>262</v>
      </c>
      <c r="H468" s="405"/>
      <c r="I468" s="405"/>
      <c r="J468" s="549">
        <f>J430/(SUM(J430:J436)-J434)+(J431/(SUM(J430:J436)-J434)/2.40727953019561)</f>
        <v>0.54763243577709808</v>
      </c>
      <c r="K468" s="405" t="s">
        <v>285</v>
      </c>
      <c r="L468" s="405"/>
      <c r="M468" s="405"/>
      <c r="N468" s="548" t="s">
        <v>286</v>
      </c>
    </row>
    <row r="469" spans="6:14" x14ac:dyDescent="0.25">
      <c r="F469" s="750"/>
      <c r="G469" s="484" t="s">
        <v>282</v>
      </c>
      <c r="H469" s="505"/>
      <c r="I469" s="505"/>
      <c r="J469" s="560">
        <f>J430/(SUM(J430:J436)-J433)+(J431/(SUM(J430:J436)-J433)/2.40727953019561)</f>
        <v>0.52808269119533557</v>
      </c>
      <c r="K469" s="505" t="s">
        <v>285</v>
      </c>
      <c r="L469" s="505"/>
      <c r="M469" s="505"/>
      <c r="N469" s="554" t="s">
        <v>286</v>
      </c>
    </row>
    <row r="470" spans="6:14" x14ac:dyDescent="0.25">
      <c r="F470" s="750"/>
      <c r="G470" s="483" t="s">
        <v>269</v>
      </c>
      <c r="H470" s="401"/>
      <c r="I470" s="401"/>
      <c r="J470" s="556">
        <f>J437/(SUM(J437:J443)-J441)+(J438/(SUM(J437:J443)-J441)/2.40727953019561)</f>
        <v>0.8140392882882832</v>
      </c>
      <c r="K470" s="401" t="s">
        <v>285</v>
      </c>
      <c r="L470" s="401"/>
      <c r="M470" s="401"/>
      <c r="N470" s="546" t="s">
        <v>286</v>
      </c>
    </row>
    <row r="471" spans="6:14" x14ac:dyDescent="0.25">
      <c r="F471" s="750"/>
      <c r="G471" s="423" t="s">
        <v>268</v>
      </c>
      <c r="H471" s="405"/>
      <c r="I471" s="405"/>
      <c r="J471" s="549">
        <f>J437/(SUM(J437:J443)-J440)+(J438/(SUM(J437:J443)-J440)/2.40727953019561)</f>
        <v>0.81356072315701444</v>
      </c>
      <c r="K471" s="405" t="s">
        <v>285</v>
      </c>
      <c r="L471" s="405"/>
      <c r="M471" s="405"/>
      <c r="N471" s="548" t="s">
        <v>286</v>
      </c>
    </row>
    <row r="472" spans="6:14" x14ac:dyDescent="0.25">
      <c r="F472" s="750"/>
      <c r="G472" s="423" t="s">
        <v>276</v>
      </c>
      <c r="H472" s="405"/>
      <c r="I472" s="405"/>
      <c r="J472" s="549">
        <f>J444/(SUM(J444:J450)-J448)+(J445/(SUM(J444:J450)-J448)/2.40727953019561)</f>
        <v>0.86401190747380086</v>
      </c>
      <c r="K472" s="405" t="s">
        <v>285</v>
      </c>
      <c r="L472" s="405"/>
      <c r="M472" s="405"/>
      <c r="N472" s="548" t="s">
        <v>286</v>
      </c>
    </row>
    <row r="473" spans="6:14" x14ac:dyDescent="0.25">
      <c r="F473" s="750"/>
      <c r="G473" s="484" t="s">
        <v>283</v>
      </c>
      <c r="H473" s="505"/>
      <c r="I473" s="505"/>
      <c r="J473" s="560">
        <f>J444/(SUM(J444:J450)-J447)+(J445/(SUM(J444:J450)-J447)/2.40727953019561)</f>
        <v>0.8413284526378465</v>
      </c>
      <c r="K473" s="505" t="s">
        <v>285</v>
      </c>
      <c r="L473" s="505"/>
      <c r="M473" s="505"/>
      <c r="N473" s="554" t="s">
        <v>286</v>
      </c>
    </row>
    <row r="474" spans="6:14" ht="13.5" customHeight="1" x14ac:dyDescent="0.25">
      <c r="F474" s="750"/>
      <c r="G474" s="483" t="s">
        <v>577</v>
      </c>
      <c r="H474" s="401"/>
      <c r="I474" s="401"/>
      <c r="J474" s="556">
        <v>0.15507689999999999</v>
      </c>
      <c r="K474" s="401" t="s">
        <v>285</v>
      </c>
      <c r="L474" s="725" t="s">
        <v>595</v>
      </c>
      <c r="M474" s="768" t="s">
        <v>596</v>
      </c>
      <c r="N474" s="746" t="s">
        <v>597</v>
      </c>
    </row>
    <row r="475" spans="6:14" x14ac:dyDescent="0.25">
      <c r="F475" s="750"/>
      <c r="G475" s="423" t="s">
        <v>578</v>
      </c>
      <c r="H475" s="405"/>
      <c r="I475" s="405"/>
      <c r="J475" s="549"/>
      <c r="K475" s="405" t="s">
        <v>285</v>
      </c>
      <c r="L475" s="722"/>
      <c r="M475" s="767"/>
      <c r="N475" s="747"/>
    </row>
    <row r="476" spans="6:14" x14ac:dyDescent="0.25">
      <c r="F476" s="750"/>
      <c r="G476" s="423" t="s">
        <v>579</v>
      </c>
      <c r="H476" s="405"/>
      <c r="I476" s="405"/>
      <c r="J476" s="549"/>
      <c r="K476" s="405" t="s">
        <v>285</v>
      </c>
      <c r="L476" s="722"/>
      <c r="M476" s="767"/>
      <c r="N476" s="747"/>
    </row>
    <row r="477" spans="6:14" x14ac:dyDescent="0.25">
      <c r="F477" s="751"/>
      <c r="G477" s="484" t="s">
        <v>580</v>
      </c>
      <c r="H477" s="505"/>
      <c r="I477" s="505"/>
      <c r="J477" s="560">
        <v>0.15507689999999999</v>
      </c>
      <c r="K477" s="505" t="s">
        <v>285</v>
      </c>
      <c r="L477" s="726"/>
      <c r="M477" s="769"/>
      <c r="N477" s="748"/>
    </row>
    <row r="478" spans="6:14" x14ac:dyDescent="0.25">
      <c r="F478" s="757" t="s">
        <v>287</v>
      </c>
      <c r="G478" s="483" t="s">
        <v>197</v>
      </c>
      <c r="H478" s="561">
        <f>H399</f>
        <v>9.7588978185993106E-3</v>
      </c>
      <c r="I478" s="401">
        <f>UPFRONTS!$F$30+20</f>
        <v>2045</v>
      </c>
      <c r="J478" s="561">
        <f>UPFRONTS!F34</f>
        <v>9.7588978185993106E-3</v>
      </c>
      <c r="K478" s="401" t="s">
        <v>189</v>
      </c>
      <c r="L478" s="401"/>
      <c r="M478" s="401"/>
      <c r="N478" s="546" t="s">
        <v>291</v>
      </c>
    </row>
    <row r="479" spans="6:14" x14ac:dyDescent="0.25">
      <c r="F479" s="757"/>
      <c r="G479" s="423" t="s">
        <v>196</v>
      </c>
      <c r="H479" s="563">
        <f>H405</f>
        <v>8.8743258925523929E-4</v>
      </c>
      <c r="I479" s="405">
        <f>UPFRONTS!$F$30+20</f>
        <v>2045</v>
      </c>
      <c r="J479" s="563">
        <f>UPFRONTS!F33</f>
        <v>8.8743258925523929E-4</v>
      </c>
      <c r="K479" s="405" t="s">
        <v>189</v>
      </c>
      <c r="L479" s="405"/>
      <c r="M479" s="405"/>
      <c r="N479" s="548" t="s">
        <v>291</v>
      </c>
    </row>
    <row r="480" spans="6:14" x14ac:dyDescent="0.25">
      <c r="F480" s="757"/>
      <c r="G480" s="423" t="s">
        <v>204</v>
      </c>
      <c r="H480" s="563">
        <f>J413</f>
        <v>3.851541722143375E-2</v>
      </c>
      <c r="I480" s="405">
        <f>UPFRONTS!$F$30+20</f>
        <v>2045</v>
      </c>
      <c r="J480" s="563">
        <f>J478*H480</f>
        <v>3.7586802110469212E-4</v>
      </c>
      <c r="K480" s="405" t="s">
        <v>189</v>
      </c>
      <c r="L480" s="405"/>
      <c r="M480" s="405"/>
      <c r="N480" s="548" t="s">
        <v>292</v>
      </c>
    </row>
    <row r="481" spans="6:14" x14ac:dyDescent="0.25">
      <c r="F481" s="757"/>
      <c r="G481" s="423" t="s">
        <v>203</v>
      </c>
      <c r="H481" s="563">
        <f>J419</f>
        <v>1.5936941755780171E-3</v>
      </c>
      <c r="I481" s="405">
        <f>UPFRONTS!$F$30+20</f>
        <v>2045</v>
      </c>
      <c r="J481" s="563">
        <f>J479*H481</f>
        <v>1.4142961487141936E-6</v>
      </c>
      <c r="K481" s="405" t="s">
        <v>189</v>
      </c>
      <c r="L481" s="405"/>
      <c r="M481" s="405"/>
      <c r="N481" s="548" t="s">
        <v>292</v>
      </c>
    </row>
    <row r="482" spans="6:14" x14ac:dyDescent="0.25">
      <c r="F482" s="757"/>
      <c r="G482" s="423" t="s">
        <v>211</v>
      </c>
      <c r="H482" s="563">
        <f>J427</f>
        <v>9.7588978185993106E-3</v>
      </c>
      <c r="I482" s="405">
        <f>UPFRONTS!$F$30+20</f>
        <v>2045</v>
      </c>
      <c r="J482" s="563">
        <f>H482*J478</f>
        <v>9.5236086633862377E-5</v>
      </c>
      <c r="K482" s="405" t="s">
        <v>189</v>
      </c>
      <c r="L482" s="405"/>
      <c r="M482" s="405"/>
      <c r="N482" s="548" t="s">
        <v>292</v>
      </c>
    </row>
    <row r="483" spans="6:14" x14ac:dyDescent="0.25">
      <c r="F483" s="757"/>
      <c r="G483" s="423" t="s">
        <v>210</v>
      </c>
      <c r="H483" s="563">
        <f>J433</f>
        <v>8.716689145691431E-4</v>
      </c>
      <c r="I483" s="405">
        <f>UPFRONTS!$F$30+20</f>
        <v>2045</v>
      </c>
      <c r="J483" s="563">
        <f>H483*J479</f>
        <v>7.7354740182939866E-7</v>
      </c>
      <c r="K483" s="405" t="s">
        <v>189</v>
      </c>
      <c r="L483" s="405"/>
      <c r="M483" s="405"/>
      <c r="N483" s="548" t="s">
        <v>292</v>
      </c>
    </row>
    <row r="484" spans="6:14" x14ac:dyDescent="0.25">
      <c r="F484" s="757"/>
      <c r="G484" s="423" t="s">
        <v>218</v>
      </c>
      <c r="H484" s="563">
        <f>J441</f>
        <v>1.0585305105853052E-2</v>
      </c>
      <c r="I484" s="405">
        <f>UPFRONTS!$F$30+20</f>
        <v>2045</v>
      </c>
      <c r="J484" s="563">
        <f>H484*J478</f>
        <v>1.0330091090671749E-4</v>
      </c>
      <c r="K484" s="405" t="s">
        <v>189</v>
      </c>
      <c r="L484" s="405"/>
      <c r="M484" s="405"/>
      <c r="N484" s="548" t="s">
        <v>292</v>
      </c>
    </row>
    <row r="485" spans="6:14" x14ac:dyDescent="0.25">
      <c r="F485" s="757"/>
      <c r="G485" s="484" t="s">
        <v>217</v>
      </c>
      <c r="H485" s="598">
        <f>J447</f>
        <v>9.160735677542105E-4</v>
      </c>
      <c r="I485" s="505">
        <f>UPFRONTS!$F$30+20</f>
        <v>2045</v>
      </c>
      <c r="J485" s="598">
        <f>H485*J479</f>
        <v>8.1295353818040394E-7</v>
      </c>
      <c r="K485" s="505" t="s">
        <v>189</v>
      </c>
      <c r="L485" s="505"/>
      <c r="M485" s="505"/>
      <c r="N485" s="554" t="s">
        <v>292</v>
      </c>
    </row>
    <row r="486" spans="6:14" x14ac:dyDescent="0.25">
      <c r="F486" s="757" t="s">
        <v>288</v>
      </c>
      <c r="G486" s="483" t="s">
        <v>197</v>
      </c>
      <c r="H486" s="561">
        <f>H399</f>
        <v>9.7588978185993106E-3</v>
      </c>
      <c r="I486" s="561">
        <f>UPFRONTS!$O$30+20</f>
        <v>2045</v>
      </c>
      <c r="J486" s="561">
        <f>UPFRONTS!O34</f>
        <v>0.1346</v>
      </c>
      <c r="K486" s="401" t="s">
        <v>189</v>
      </c>
      <c r="L486" s="401"/>
      <c r="M486" s="401"/>
      <c r="N486" s="546" t="s">
        <v>291</v>
      </c>
    </row>
    <row r="487" spans="6:14" x14ac:dyDescent="0.25">
      <c r="F487" s="757"/>
      <c r="G487" s="423" t="s">
        <v>196</v>
      </c>
      <c r="H487" s="563">
        <f>H405</f>
        <v>8.8743258925523929E-4</v>
      </c>
      <c r="I487" s="563">
        <f>UPFRONTS!$O$30+20</f>
        <v>2045</v>
      </c>
      <c r="J487" s="563">
        <f>UPFRONTS!O33</f>
        <v>9.4000000000000004E-3</v>
      </c>
      <c r="K487" s="405" t="s">
        <v>189</v>
      </c>
      <c r="L487" s="405"/>
      <c r="M487" s="405"/>
      <c r="N487" s="548" t="s">
        <v>291</v>
      </c>
    </row>
    <row r="488" spans="6:14" x14ac:dyDescent="0.25">
      <c r="F488" s="757"/>
      <c r="G488" s="423" t="s">
        <v>204</v>
      </c>
      <c r="H488" s="563">
        <f>J413</f>
        <v>3.851541722143375E-2</v>
      </c>
      <c r="I488" s="563">
        <f>UPFRONTS!$O$30+20</f>
        <v>2045</v>
      </c>
      <c r="J488" s="563">
        <f>J486*H488</f>
        <v>5.1841751580049824E-3</v>
      </c>
      <c r="K488" s="405" t="s">
        <v>189</v>
      </c>
      <c r="L488" s="405"/>
      <c r="M488" s="405"/>
      <c r="N488" s="548" t="s">
        <v>292</v>
      </c>
    </row>
    <row r="489" spans="6:14" x14ac:dyDescent="0.25">
      <c r="F489" s="757"/>
      <c r="G489" s="423" t="s">
        <v>203</v>
      </c>
      <c r="H489" s="563">
        <f>J419</f>
        <v>1.5936941755780171E-3</v>
      </c>
      <c r="I489" s="563">
        <f>UPFRONTS!$O$30+20</f>
        <v>2045</v>
      </c>
      <c r="J489" s="563">
        <f>J487*H489</f>
        <v>1.4980725250433362E-5</v>
      </c>
      <c r="K489" s="405" t="s">
        <v>189</v>
      </c>
      <c r="L489" s="405"/>
      <c r="M489" s="405"/>
      <c r="N489" s="548" t="s">
        <v>292</v>
      </c>
    </row>
    <row r="490" spans="6:14" x14ac:dyDescent="0.25">
      <c r="F490" s="757"/>
      <c r="G490" s="423" t="s">
        <v>211</v>
      </c>
      <c r="H490" s="563">
        <f>J427</f>
        <v>9.7588978185993106E-3</v>
      </c>
      <c r="I490" s="563">
        <f>UPFRONTS!$O$30+20</f>
        <v>2045</v>
      </c>
      <c r="J490" s="563">
        <f>J486*H490</f>
        <v>1.3135476463834671E-3</v>
      </c>
      <c r="K490" s="405" t="s">
        <v>189</v>
      </c>
      <c r="L490" s="405"/>
      <c r="M490" s="405"/>
      <c r="N490" s="548" t="s">
        <v>292</v>
      </c>
    </row>
    <row r="491" spans="6:14" x14ac:dyDescent="0.25">
      <c r="F491" s="757"/>
      <c r="G491" s="423" t="s">
        <v>210</v>
      </c>
      <c r="H491" s="563">
        <f>J433</f>
        <v>8.716689145691431E-4</v>
      </c>
      <c r="I491" s="563">
        <f>UPFRONTS!$O$30+20</f>
        <v>2045</v>
      </c>
      <c r="J491" s="563">
        <f>J487*H491</f>
        <v>8.193687796949946E-6</v>
      </c>
      <c r="K491" s="405" t="s">
        <v>189</v>
      </c>
      <c r="L491" s="405"/>
      <c r="M491" s="405"/>
      <c r="N491" s="548" t="s">
        <v>292</v>
      </c>
    </row>
    <row r="492" spans="6:14" x14ac:dyDescent="0.25">
      <c r="F492" s="757"/>
      <c r="G492" s="423" t="s">
        <v>218</v>
      </c>
      <c r="H492" s="563">
        <f>J441</f>
        <v>1.0585305105853052E-2</v>
      </c>
      <c r="I492" s="563">
        <f>UPFRONTS!$O$30+20</f>
        <v>2045</v>
      </c>
      <c r="J492" s="563">
        <f>J486*H492</f>
        <v>1.4247820672478207E-3</v>
      </c>
      <c r="K492" s="405" t="s">
        <v>189</v>
      </c>
      <c r="L492" s="405"/>
      <c r="M492" s="405"/>
      <c r="N492" s="548" t="s">
        <v>292</v>
      </c>
    </row>
    <row r="493" spans="6:14" x14ac:dyDescent="0.25">
      <c r="F493" s="757"/>
      <c r="G493" s="484" t="s">
        <v>217</v>
      </c>
      <c r="H493" s="598">
        <f>J447</f>
        <v>9.160735677542105E-4</v>
      </c>
      <c r="I493" s="598">
        <f>UPFRONTS!$O$30+20</f>
        <v>2045</v>
      </c>
      <c r="J493" s="598">
        <f>J487*H493</f>
        <v>8.6110915368895788E-6</v>
      </c>
      <c r="K493" s="505" t="s">
        <v>189</v>
      </c>
      <c r="L493" s="505"/>
      <c r="M493" s="505"/>
      <c r="N493" s="554" t="s">
        <v>292</v>
      </c>
    </row>
    <row r="494" spans="6:14" x14ac:dyDescent="0.25">
      <c r="F494" s="757" t="s">
        <v>289</v>
      </c>
      <c r="G494" s="483" t="s">
        <v>197</v>
      </c>
      <c r="H494" s="561">
        <f>H399</f>
        <v>9.7588978185993106E-3</v>
      </c>
      <c r="I494" s="561">
        <f>UPFRONTS!$X$30+20</f>
        <v>2046</v>
      </c>
      <c r="J494" s="561">
        <f>UPFRONTS!X34</f>
        <v>3.4700000000000002E-2</v>
      </c>
      <c r="K494" s="401" t="s">
        <v>189</v>
      </c>
      <c r="L494" s="401"/>
      <c r="M494" s="401"/>
      <c r="N494" s="546" t="s">
        <v>291</v>
      </c>
    </row>
    <row r="495" spans="6:14" x14ac:dyDescent="0.25">
      <c r="F495" s="757"/>
      <c r="G495" s="423" t="s">
        <v>196</v>
      </c>
      <c r="H495" s="563">
        <f>H405</f>
        <v>8.8743258925523929E-4</v>
      </c>
      <c r="I495" s="563">
        <f>UPFRONTS!$X$30+20</f>
        <v>2046</v>
      </c>
      <c r="J495" s="563">
        <f>UPFRONTS!X33</f>
        <v>0</v>
      </c>
      <c r="K495" s="405" t="s">
        <v>189</v>
      </c>
      <c r="L495" s="405"/>
      <c r="M495" s="405"/>
      <c r="N495" s="548" t="s">
        <v>291</v>
      </c>
    </row>
    <row r="496" spans="6:14" x14ac:dyDescent="0.25">
      <c r="F496" s="757"/>
      <c r="G496" s="423" t="s">
        <v>204</v>
      </c>
      <c r="H496" s="563">
        <f>J413</f>
        <v>3.851541722143375E-2</v>
      </c>
      <c r="I496" s="563">
        <f>UPFRONTS!$X$30+20</f>
        <v>2046</v>
      </c>
      <c r="J496" s="563">
        <f>J494*H496</f>
        <v>1.3364849775837511E-3</v>
      </c>
      <c r="K496" s="405" t="s">
        <v>189</v>
      </c>
      <c r="L496" s="405"/>
      <c r="M496" s="405"/>
      <c r="N496" s="548" t="s">
        <v>292</v>
      </c>
    </row>
    <row r="497" spans="6:14" x14ac:dyDescent="0.25">
      <c r="F497" s="757"/>
      <c r="G497" s="423" t="s">
        <v>203</v>
      </c>
      <c r="H497" s="563">
        <f>J419</f>
        <v>1.5936941755780171E-3</v>
      </c>
      <c r="I497" s="563">
        <f>UPFRONTS!$X$30+20</f>
        <v>2046</v>
      </c>
      <c r="J497" s="563">
        <f>J495*H497</f>
        <v>0</v>
      </c>
      <c r="K497" s="405" t="s">
        <v>189</v>
      </c>
      <c r="L497" s="405"/>
      <c r="M497" s="405"/>
      <c r="N497" s="548" t="s">
        <v>292</v>
      </c>
    </row>
    <row r="498" spans="6:14" x14ac:dyDescent="0.25">
      <c r="F498" s="757"/>
      <c r="G498" s="423" t="s">
        <v>211</v>
      </c>
      <c r="H498" s="563">
        <f>J427</f>
        <v>9.7588978185993106E-3</v>
      </c>
      <c r="I498" s="563">
        <f>UPFRONTS!$X$30+20</f>
        <v>2046</v>
      </c>
      <c r="J498" s="563">
        <f>J494*H498</f>
        <v>3.3863375430539611E-4</v>
      </c>
      <c r="K498" s="405" t="s">
        <v>189</v>
      </c>
      <c r="L498" s="405"/>
      <c r="M498" s="405"/>
      <c r="N498" s="548" t="s">
        <v>292</v>
      </c>
    </row>
    <row r="499" spans="6:14" x14ac:dyDescent="0.25">
      <c r="F499" s="757"/>
      <c r="G499" s="423" t="s">
        <v>210</v>
      </c>
      <c r="H499" s="563">
        <f>J433</f>
        <v>8.716689145691431E-4</v>
      </c>
      <c r="I499" s="563">
        <f>UPFRONTS!$X$30+20</f>
        <v>2046</v>
      </c>
      <c r="J499" s="563">
        <f>H499*J495</f>
        <v>0</v>
      </c>
      <c r="K499" s="405" t="s">
        <v>189</v>
      </c>
      <c r="L499" s="405"/>
      <c r="M499" s="405"/>
      <c r="N499" s="548" t="s">
        <v>292</v>
      </c>
    </row>
    <row r="500" spans="6:14" x14ac:dyDescent="0.25">
      <c r="F500" s="757"/>
      <c r="G500" s="423" t="s">
        <v>218</v>
      </c>
      <c r="H500" s="563">
        <f>J441</f>
        <v>1.0585305105853052E-2</v>
      </c>
      <c r="I500" s="563">
        <f>UPFRONTS!$X$30+20</f>
        <v>2046</v>
      </c>
      <c r="J500" s="563">
        <f>H500*J494</f>
        <v>3.6731008717310091E-4</v>
      </c>
      <c r="K500" s="405" t="s">
        <v>189</v>
      </c>
      <c r="L500" s="405"/>
      <c r="M500" s="405"/>
      <c r="N500" s="548" t="s">
        <v>292</v>
      </c>
    </row>
    <row r="501" spans="6:14" x14ac:dyDescent="0.25">
      <c r="F501" s="757"/>
      <c r="G501" s="484" t="s">
        <v>217</v>
      </c>
      <c r="H501" s="598">
        <f>J447</f>
        <v>9.160735677542105E-4</v>
      </c>
      <c r="I501" s="598">
        <f>UPFRONTS!$X$30+20</f>
        <v>2046</v>
      </c>
      <c r="J501" s="598">
        <f>H501*J495</f>
        <v>0</v>
      </c>
      <c r="K501" s="505" t="s">
        <v>189</v>
      </c>
      <c r="L501" s="505"/>
      <c r="M501" s="505"/>
      <c r="N501" s="554" t="s">
        <v>292</v>
      </c>
    </row>
    <row r="502" spans="6:14" x14ac:dyDescent="0.25">
      <c r="F502" s="757" t="s">
        <v>290</v>
      </c>
      <c r="G502" s="483" t="s">
        <v>197</v>
      </c>
      <c r="H502" s="561">
        <f>H399</f>
        <v>9.7588978185993106E-3</v>
      </c>
      <c r="I502" s="561">
        <f>UPFRONTS!$AG$30+20</f>
        <v>2046</v>
      </c>
      <c r="J502" s="561">
        <f>UPFRONTS!AG34</f>
        <v>0</v>
      </c>
      <c r="K502" s="401" t="s">
        <v>189</v>
      </c>
      <c r="L502" s="401"/>
      <c r="M502" s="401"/>
      <c r="N502" s="546" t="s">
        <v>291</v>
      </c>
    </row>
    <row r="503" spans="6:14" x14ac:dyDescent="0.25">
      <c r="F503" s="757"/>
      <c r="G503" s="423" t="s">
        <v>196</v>
      </c>
      <c r="H503" s="563">
        <f>H405</f>
        <v>8.8743258925523929E-4</v>
      </c>
      <c r="I503" s="563">
        <f>UPFRONTS!$AG$30+20</f>
        <v>2046</v>
      </c>
      <c r="J503" s="563">
        <f>UPFRONTS!AG33</f>
        <v>0</v>
      </c>
      <c r="K503" s="405" t="s">
        <v>189</v>
      </c>
      <c r="L503" s="405"/>
      <c r="M503" s="405"/>
      <c r="N503" s="548" t="s">
        <v>291</v>
      </c>
    </row>
    <row r="504" spans="6:14" x14ac:dyDescent="0.25">
      <c r="F504" s="757"/>
      <c r="G504" s="423" t="s">
        <v>204</v>
      </c>
      <c r="H504" s="563">
        <f>J413</f>
        <v>3.851541722143375E-2</v>
      </c>
      <c r="I504" s="563">
        <f>UPFRONTS!$AG$30+20</f>
        <v>2046</v>
      </c>
      <c r="J504" s="563">
        <f>J502*H504</f>
        <v>0</v>
      </c>
      <c r="K504" s="405" t="s">
        <v>189</v>
      </c>
      <c r="L504" s="405"/>
      <c r="M504" s="405"/>
      <c r="N504" s="548" t="s">
        <v>292</v>
      </c>
    </row>
    <row r="505" spans="6:14" x14ac:dyDescent="0.25">
      <c r="F505" s="757"/>
      <c r="G505" s="423" t="s">
        <v>203</v>
      </c>
      <c r="H505" s="563">
        <f>J419</f>
        <v>1.5936941755780171E-3</v>
      </c>
      <c r="I505" s="563">
        <f>UPFRONTS!$AG$30+20</f>
        <v>2046</v>
      </c>
      <c r="J505" s="563">
        <f>J503*H505</f>
        <v>0</v>
      </c>
      <c r="K505" s="405" t="s">
        <v>189</v>
      </c>
      <c r="L505" s="405"/>
      <c r="M505" s="405"/>
      <c r="N505" s="548" t="s">
        <v>292</v>
      </c>
    </row>
    <row r="506" spans="6:14" x14ac:dyDescent="0.25">
      <c r="F506" s="757"/>
      <c r="G506" s="423" t="s">
        <v>211</v>
      </c>
      <c r="H506" s="563">
        <f>J427</f>
        <v>9.7588978185993106E-3</v>
      </c>
      <c r="I506" s="563">
        <f>UPFRONTS!$AG$30+20</f>
        <v>2046</v>
      </c>
      <c r="J506" s="563">
        <f>J502*H506</f>
        <v>0</v>
      </c>
      <c r="K506" s="405" t="s">
        <v>189</v>
      </c>
      <c r="L506" s="405"/>
      <c r="M506" s="405"/>
      <c r="N506" s="548" t="s">
        <v>292</v>
      </c>
    </row>
    <row r="507" spans="6:14" x14ac:dyDescent="0.25">
      <c r="F507" s="757"/>
      <c r="G507" s="423" t="s">
        <v>210</v>
      </c>
      <c r="H507" s="563">
        <f>J433</f>
        <v>8.716689145691431E-4</v>
      </c>
      <c r="I507" s="563">
        <f>UPFRONTS!$AG$30+20</f>
        <v>2046</v>
      </c>
      <c r="J507" s="563">
        <f>J503*H507</f>
        <v>0</v>
      </c>
      <c r="K507" s="405" t="s">
        <v>189</v>
      </c>
      <c r="L507" s="405"/>
      <c r="M507" s="405"/>
      <c r="N507" s="548" t="s">
        <v>292</v>
      </c>
    </row>
    <row r="508" spans="6:14" x14ac:dyDescent="0.25">
      <c r="F508" s="757"/>
      <c r="G508" s="423" t="s">
        <v>218</v>
      </c>
      <c r="H508" s="563">
        <f>J441</f>
        <v>1.0585305105853052E-2</v>
      </c>
      <c r="I508" s="563">
        <f>UPFRONTS!$AG$30+20</f>
        <v>2046</v>
      </c>
      <c r="J508" s="563">
        <f>J502*H508</f>
        <v>0</v>
      </c>
      <c r="K508" s="405" t="s">
        <v>189</v>
      </c>
      <c r="L508" s="405"/>
      <c r="M508" s="405"/>
      <c r="N508" s="548" t="s">
        <v>292</v>
      </c>
    </row>
    <row r="509" spans="6:14" x14ac:dyDescent="0.25">
      <c r="F509" s="749"/>
      <c r="G509" s="587" t="s">
        <v>217</v>
      </c>
      <c r="H509" s="598">
        <f>J447</f>
        <v>9.160735677542105E-4</v>
      </c>
      <c r="I509" s="598">
        <f>UPFRONTS!$AG$30+20</f>
        <v>2046</v>
      </c>
      <c r="J509" s="598">
        <f>H509*J503</f>
        <v>0</v>
      </c>
      <c r="K509" s="502" t="s">
        <v>189</v>
      </c>
      <c r="L509" s="502"/>
      <c r="M509" s="502"/>
      <c r="N509" s="589" t="s">
        <v>292</v>
      </c>
    </row>
    <row r="510" spans="6:14" x14ac:dyDescent="0.25">
      <c r="F510" s="776" t="s">
        <v>293</v>
      </c>
      <c r="G510" s="483" t="s">
        <v>295</v>
      </c>
      <c r="H510" s="599">
        <v>0</v>
      </c>
      <c r="I510" s="405">
        <v>2017</v>
      </c>
      <c r="J510" s="556">
        <f>H510/H518</f>
        <v>0</v>
      </c>
      <c r="K510" s="401" t="s">
        <v>338</v>
      </c>
      <c r="L510" s="401" t="s">
        <v>971</v>
      </c>
      <c r="M510" s="401"/>
      <c r="N510" s="546" t="s">
        <v>323</v>
      </c>
    </row>
    <row r="511" spans="6:14" x14ac:dyDescent="0.25">
      <c r="F511" s="777"/>
      <c r="G511" s="484" t="s">
        <v>294</v>
      </c>
      <c r="H511" s="600">
        <v>0</v>
      </c>
      <c r="I511" s="405">
        <v>2017</v>
      </c>
      <c r="J511" s="560">
        <f>H511/H519</f>
        <v>0</v>
      </c>
      <c r="K511" s="505" t="s">
        <v>339</v>
      </c>
      <c r="L511" s="505" t="s">
        <v>971</v>
      </c>
      <c r="M511" s="505"/>
      <c r="N511" s="554" t="s">
        <v>323</v>
      </c>
    </row>
    <row r="512" spans="6:14" x14ac:dyDescent="0.25">
      <c r="F512" s="777"/>
      <c r="G512" s="483" t="s">
        <v>297</v>
      </c>
      <c r="H512" s="599">
        <v>0</v>
      </c>
      <c r="I512" s="405">
        <v>2017</v>
      </c>
      <c r="J512" s="556">
        <f>H512/H518</f>
        <v>0</v>
      </c>
      <c r="K512" s="401" t="s">
        <v>338</v>
      </c>
      <c r="L512" s="401" t="s">
        <v>971</v>
      </c>
      <c r="M512" s="401"/>
      <c r="N512" s="546" t="s">
        <v>324</v>
      </c>
    </row>
    <row r="513" spans="6:14" x14ac:dyDescent="0.25">
      <c r="F513" s="777"/>
      <c r="G513" s="484" t="s">
        <v>296</v>
      </c>
      <c r="H513" s="600">
        <v>0</v>
      </c>
      <c r="I513" s="405">
        <v>2017</v>
      </c>
      <c r="J513" s="560">
        <f>H513/H519</f>
        <v>0</v>
      </c>
      <c r="K513" s="505" t="s">
        <v>339</v>
      </c>
      <c r="L513" s="505" t="s">
        <v>971</v>
      </c>
      <c r="M513" s="505"/>
      <c r="N513" s="554" t="s">
        <v>324</v>
      </c>
    </row>
    <row r="514" spans="6:14" x14ac:dyDescent="0.25">
      <c r="F514" s="777"/>
      <c r="G514" s="483" t="s">
        <v>317</v>
      </c>
      <c r="H514" s="599">
        <v>0</v>
      </c>
      <c r="I514" s="405">
        <v>2017</v>
      </c>
      <c r="J514" s="556">
        <f>H514/H518</f>
        <v>0</v>
      </c>
      <c r="K514" s="401" t="s">
        <v>338</v>
      </c>
      <c r="L514" s="401" t="s">
        <v>971</v>
      </c>
      <c r="M514" s="401"/>
      <c r="N514" s="546" t="s">
        <v>325</v>
      </c>
    </row>
    <row r="515" spans="6:14" x14ac:dyDescent="0.25">
      <c r="F515" s="777"/>
      <c r="G515" s="484" t="s">
        <v>318</v>
      </c>
      <c r="H515" s="600">
        <v>0</v>
      </c>
      <c r="I515" s="405">
        <v>2017</v>
      </c>
      <c r="J515" s="560">
        <f>H515/H519</f>
        <v>0</v>
      </c>
      <c r="K515" s="505" t="s">
        <v>339</v>
      </c>
      <c r="L515" s="505" t="s">
        <v>971</v>
      </c>
      <c r="M515" s="505"/>
      <c r="N515" s="554" t="s">
        <v>325</v>
      </c>
    </row>
    <row r="516" spans="6:14" x14ac:dyDescent="0.25">
      <c r="F516" s="777"/>
      <c r="G516" s="483" t="s">
        <v>299</v>
      </c>
      <c r="H516" s="599">
        <v>15719</v>
      </c>
      <c r="I516" s="405">
        <v>2017</v>
      </c>
      <c r="J516" s="556">
        <f>H516/H518</f>
        <v>4.8232586683031604</v>
      </c>
      <c r="K516" s="401" t="s">
        <v>338</v>
      </c>
      <c r="L516" s="401" t="s">
        <v>971</v>
      </c>
      <c r="M516" s="401"/>
      <c r="N516" s="546" t="s">
        <v>326</v>
      </c>
    </row>
    <row r="517" spans="6:14" x14ac:dyDescent="0.25">
      <c r="F517" s="777"/>
      <c r="G517" s="484" t="s">
        <v>298</v>
      </c>
      <c r="H517" s="600">
        <v>1504</v>
      </c>
      <c r="I517" s="405">
        <v>2017</v>
      </c>
      <c r="J517" s="560">
        <f>H517/H519</f>
        <v>3.3721973094170403</v>
      </c>
      <c r="K517" s="505" t="s">
        <v>339</v>
      </c>
      <c r="L517" s="505" t="s">
        <v>971</v>
      </c>
      <c r="M517" s="505"/>
      <c r="N517" s="554" t="s">
        <v>326</v>
      </c>
    </row>
    <row r="518" spans="6:14" x14ac:dyDescent="0.25">
      <c r="F518" s="777"/>
      <c r="G518" s="483" t="s">
        <v>301</v>
      </c>
      <c r="H518" s="599">
        <v>3259</v>
      </c>
      <c r="I518" s="405">
        <v>2017</v>
      </c>
      <c r="J518" s="556">
        <f>H518/H518</f>
        <v>1</v>
      </c>
      <c r="K518" s="401" t="s">
        <v>338</v>
      </c>
      <c r="L518" s="401" t="s">
        <v>971</v>
      </c>
      <c r="M518" s="401"/>
      <c r="N518" s="546"/>
    </row>
    <row r="519" spans="6:14" x14ac:dyDescent="0.25">
      <c r="F519" s="777"/>
      <c r="G519" s="484" t="s">
        <v>300</v>
      </c>
      <c r="H519" s="600">
        <v>446</v>
      </c>
      <c r="I519" s="405">
        <v>2017</v>
      </c>
      <c r="J519" s="560">
        <f>H519/H519</f>
        <v>1</v>
      </c>
      <c r="K519" s="505" t="s">
        <v>339</v>
      </c>
      <c r="L519" s="505" t="s">
        <v>971</v>
      </c>
      <c r="M519" s="505"/>
      <c r="N519" s="554"/>
    </row>
    <row r="520" spans="6:14" x14ac:dyDescent="0.25">
      <c r="F520" s="777"/>
      <c r="G520" s="483" t="s">
        <v>303</v>
      </c>
      <c r="H520" s="599">
        <v>2204</v>
      </c>
      <c r="I520" s="405">
        <v>2017</v>
      </c>
      <c r="J520" s="556">
        <f>H520/H518</f>
        <v>0.67628106781221231</v>
      </c>
      <c r="K520" s="401" t="s">
        <v>338</v>
      </c>
      <c r="L520" s="401" t="s">
        <v>971</v>
      </c>
      <c r="M520" s="401"/>
      <c r="N520" s="546" t="s">
        <v>327</v>
      </c>
    </row>
    <row r="521" spans="6:14" x14ac:dyDescent="0.25">
      <c r="F521" s="777"/>
      <c r="G521" s="484" t="s">
        <v>302</v>
      </c>
      <c r="H521" s="600">
        <v>203</v>
      </c>
      <c r="I521" s="405">
        <v>2017</v>
      </c>
      <c r="J521" s="560">
        <f>H521/H519</f>
        <v>0.45515695067264572</v>
      </c>
      <c r="K521" s="505" t="s">
        <v>339</v>
      </c>
      <c r="L521" s="505" t="s">
        <v>971</v>
      </c>
      <c r="M521" s="505"/>
      <c r="N521" s="554" t="s">
        <v>327</v>
      </c>
    </row>
    <row r="522" spans="6:14" x14ac:dyDescent="0.25">
      <c r="F522" s="777"/>
      <c r="G522" s="483" t="s">
        <v>305</v>
      </c>
      <c r="H522" s="599">
        <v>162</v>
      </c>
      <c r="I522" s="405">
        <v>2017</v>
      </c>
      <c r="J522" s="556">
        <f>H522/H518</f>
        <v>4.9708499539736113E-2</v>
      </c>
      <c r="K522" s="401" t="s">
        <v>338</v>
      </c>
      <c r="L522" s="401" t="s">
        <v>971</v>
      </c>
      <c r="M522" s="401"/>
      <c r="N522" s="546" t="s">
        <v>328</v>
      </c>
    </row>
    <row r="523" spans="6:14" x14ac:dyDescent="0.25">
      <c r="F523" s="777"/>
      <c r="G523" s="587" t="s">
        <v>304</v>
      </c>
      <c r="H523" s="601">
        <v>28</v>
      </c>
      <c r="I523" s="405">
        <v>2017</v>
      </c>
      <c r="J523" s="588">
        <f>H523/H519</f>
        <v>6.2780269058295965E-2</v>
      </c>
      <c r="K523" s="505" t="s">
        <v>339</v>
      </c>
      <c r="L523" s="505" t="s">
        <v>971</v>
      </c>
      <c r="M523" s="502"/>
      <c r="N523" s="589" t="s">
        <v>328</v>
      </c>
    </row>
    <row r="524" spans="6:14" x14ac:dyDescent="0.25">
      <c r="F524" s="777"/>
      <c r="G524" s="483" t="s">
        <v>319</v>
      </c>
      <c r="H524" s="599">
        <v>5040</v>
      </c>
      <c r="I524" s="405">
        <v>2017</v>
      </c>
      <c r="J524" s="556">
        <f>H524/H518</f>
        <v>1.5464866523473457</v>
      </c>
      <c r="K524" s="401" t="s">
        <v>338</v>
      </c>
      <c r="L524" s="401" t="s">
        <v>971</v>
      </c>
      <c r="M524" s="401"/>
      <c r="N524" s="546" t="s">
        <v>329</v>
      </c>
    </row>
    <row r="525" spans="6:14" x14ac:dyDescent="0.25">
      <c r="F525" s="777"/>
      <c r="G525" s="484" t="s">
        <v>306</v>
      </c>
      <c r="H525" s="600">
        <v>384</v>
      </c>
      <c r="I525" s="405">
        <v>2017</v>
      </c>
      <c r="J525" s="560">
        <f>H525/H519</f>
        <v>0.86098654708520184</v>
      </c>
      <c r="K525" s="505" t="s">
        <v>339</v>
      </c>
      <c r="L525" s="505" t="s">
        <v>971</v>
      </c>
      <c r="M525" s="505"/>
      <c r="N525" s="554" t="s">
        <v>329</v>
      </c>
    </row>
    <row r="526" spans="6:14" x14ac:dyDescent="0.25">
      <c r="F526" s="777"/>
      <c r="G526" s="483" t="s">
        <v>320</v>
      </c>
      <c r="H526" s="599">
        <v>7093</v>
      </c>
      <c r="I526" s="405">
        <v>2017</v>
      </c>
      <c r="J526" s="556">
        <f>H526/H518</f>
        <v>2.1764344891070881</v>
      </c>
      <c r="K526" s="401" t="s">
        <v>338</v>
      </c>
      <c r="L526" s="401" t="s">
        <v>971</v>
      </c>
      <c r="M526" s="401"/>
      <c r="N526" s="546" t="s">
        <v>330</v>
      </c>
    </row>
    <row r="527" spans="6:14" x14ac:dyDescent="0.25">
      <c r="F527" s="777"/>
      <c r="G527" s="484" t="s">
        <v>307</v>
      </c>
      <c r="H527" s="600">
        <v>751</v>
      </c>
      <c r="I527" s="405">
        <v>2017</v>
      </c>
      <c r="J527" s="560">
        <f>H527/H519</f>
        <v>1.6838565022421526</v>
      </c>
      <c r="K527" s="505" t="s">
        <v>339</v>
      </c>
      <c r="L527" s="505" t="s">
        <v>971</v>
      </c>
      <c r="M527" s="505"/>
      <c r="N527" s="554" t="s">
        <v>330</v>
      </c>
    </row>
    <row r="528" spans="6:14" x14ac:dyDescent="0.25">
      <c r="F528" s="777"/>
      <c r="G528" s="483" t="s">
        <v>309</v>
      </c>
      <c r="H528" s="599">
        <v>0</v>
      </c>
      <c r="I528" s="405">
        <v>2017</v>
      </c>
      <c r="J528" s="556">
        <f>H528/H518</f>
        <v>0</v>
      </c>
      <c r="K528" s="401" t="s">
        <v>338</v>
      </c>
      <c r="L528" s="401" t="s">
        <v>971</v>
      </c>
      <c r="M528" s="401"/>
      <c r="N528" s="546" t="s">
        <v>331</v>
      </c>
    </row>
    <row r="529" spans="6:14" x14ac:dyDescent="0.25">
      <c r="F529" s="777"/>
      <c r="G529" s="484" t="s">
        <v>308</v>
      </c>
      <c r="H529" s="600">
        <v>0</v>
      </c>
      <c r="I529" s="405">
        <v>2017</v>
      </c>
      <c r="J529" s="560">
        <f>H529/H519</f>
        <v>0</v>
      </c>
      <c r="K529" s="505" t="s">
        <v>339</v>
      </c>
      <c r="L529" s="505" t="s">
        <v>971</v>
      </c>
      <c r="M529" s="505"/>
      <c r="N529" s="554" t="s">
        <v>331</v>
      </c>
    </row>
    <row r="530" spans="6:14" x14ac:dyDescent="0.25">
      <c r="F530" s="777"/>
      <c r="G530" s="483" t="s">
        <v>311</v>
      </c>
      <c r="H530" s="599">
        <v>1145</v>
      </c>
      <c r="I530" s="405">
        <v>2017</v>
      </c>
      <c r="J530" s="556">
        <f>H530/H518</f>
        <v>0.35133476526541885</v>
      </c>
      <c r="K530" s="401" t="s">
        <v>338</v>
      </c>
      <c r="L530" s="401" t="s">
        <v>971</v>
      </c>
      <c r="M530" s="401"/>
      <c r="N530" s="546" t="s">
        <v>332</v>
      </c>
    </row>
    <row r="531" spans="6:14" x14ac:dyDescent="0.25">
      <c r="F531" s="777"/>
      <c r="G531" s="484" t="s">
        <v>310</v>
      </c>
      <c r="H531" s="600">
        <v>50</v>
      </c>
      <c r="I531" s="405">
        <v>2017</v>
      </c>
      <c r="J531" s="560">
        <f>H531/H519</f>
        <v>0.11210762331838565</v>
      </c>
      <c r="K531" s="505" t="s">
        <v>339</v>
      </c>
      <c r="L531" s="505" t="s">
        <v>971</v>
      </c>
      <c r="M531" s="505"/>
      <c r="N531" s="554" t="s">
        <v>332</v>
      </c>
    </row>
    <row r="532" spans="6:14" x14ac:dyDescent="0.25">
      <c r="F532" s="777"/>
      <c r="G532" s="483" t="s">
        <v>321</v>
      </c>
      <c r="H532" s="599">
        <v>3138</v>
      </c>
      <c r="I532" s="405">
        <v>2017</v>
      </c>
      <c r="J532" s="556">
        <f>H532/H518</f>
        <v>0.96287204664007364</v>
      </c>
      <c r="K532" s="401" t="s">
        <v>338</v>
      </c>
      <c r="L532" s="401" t="s">
        <v>971</v>
      </c>
      <c r="M532" s="401"/>
      <c r="N532" s="546" t="s">
        <v>333</v>
      </c>
    </row>
    <row r="533" spans="6:14" x14ac:dyDescent="0.25">
      <c r="F533" s="777"/>
      <c r="G533" s="484" t="s">
        <v>312</v>
      </c>
      <c r="H533" s="600">
        <v>142</v>
      </c>
      <c r="I533" s="405">
        <v>2017</v>
      </c>
      <c r="J533" s="560">
        <f>H533/H519</f>
        <v>0.31838565022421522</v>
      </c>
      <c r="K533" s="505" t="s">
        <v>339</v>
      </c>
      <c r="L533" s="505" t="s">
        <v>971</v>
      </c>
      <c r="M533" s="505"/>
      <c r="N533" s="554" t="s">
        <v>333</v>
      </c>
    </row>
    <row r="534" spans="6:14" x14ac:dyDescent="0.25">
      <c r="F534" s="777"/>
      <c r="G534" s="483" t="s">
        <v>314</v>
      </c>
      <c r="H534" s="599">
        <v>1186</v>
      </c>
      <c r="I534" s="405">
        <v>2017</v>
      </c>
      <c r="J534" s="556">
        <f>H534/H518</f>
        <v>0.3639153114452286</v>
      </c>
      <c r="K534" s="401" t="s">
        <v>338</v>
      </c>
      <c r="L534" s="401" t="s">
        <v>971</v>
      </c>
      <c r="M534" s="401"/>
      <c r="N534" s="546" t="s">
        <v>334</v>
      </c>
    </row>
    <row r="535" spans="6:14" x14ac:dyDescent="0.25">
      <c r="F535" s="777"/>
      <c r="G535" s="484" t="s">
        <v>313</v>
      </c>
      <c r="H535" s="600">
        <v>67</v>
      </c>
      <c r="I535" s="405">
        <v>2017</v>
      </c>
      <c r="J535" s="560">
        <f>H535/H519</f>
        <v>0.15022421524663676</v>
      </c>
      <c r="K535" s="505" t="s">
        <v>339</v>
      </c>
      <c r="L535" s="505" t="s">
        <v>971</v>
      </c>
      <c r="M535" s="505"/>
      <c r="N535" s="554" t="s">
        <v>334</v>
      </c>
    </row>
    <row r="536" spans="6:14" x14ac:dyDescent="0.25">
      <c r="F536" s="777"/>
      <c r="G536" s="483" t="s">
        <v>322</v>
      </c>
      <c r="H536" s="599">
        <v>38947</v>
      </c>
      <c r="I536" s="405">
        <v>2017</v>
      </c>
      <c r="J536" s="556">
        <f>SUM(H510,H512,H514,H516,H518,H520,H522,H524,H526,H528,H530,H532,H534)/SUM(H536,H537)</f>
        <v>0.91590235642726114</v>
      </c>
      <c r="K536" s="401" t="s">
        <v>337</v>
      </c>
      <c r="L536" s="401" t="s">
        <v>971</v>
      </c>
      <c r="M536" s="401"/>
      <c r="N536" s="546" t="s">
        <v>335</v>
      </c>
    </row>
    <row r="537" spans="6:14" x14ac:dyDescent="0.25">
      <c r="F537" s="777"/>
      <c r="G537" s="484" t="s">
        <v>322</v>
      </c>
      <c r="H537" s="600">
        <f>SUM(H511,H513,H515,H517,H519,H521,H523,H525,H527,H529,H531,H533,H535)</f>
        <v>3575</v>
      </c>
      <c r="I537" s="405">
        <v>2017</v>
      </c>
      <c r="J537" s="560">
        <f>SUM(H511,H513,H515,H517,H519,H521,H523,H525,H527,H529,H531,H533,H535)/SUM(H537,H536)</f>
        <v>8.4074126334603261E-2</v>
      </c>
      <c r="K537" s="505" t="s">
        <v>337</v>
      </c>
      <c r="L537" s="505" t="s">
        <v>971</v>
      </c>
      <c r="M537" s="505"/>
      <c r="N537" s="554" t="s">
        <v>336</v>
      </c>
    </row>
    <row r="538" spans="6:14" x14ac:dyDescent="0.25">
      <c r="F538" s="777"/>
      <c r="G538" s="483" t="s">
        <v>315</v>
      </c>
      <c r="H538" s="599">
        <f>SUM(H522,H524,H528,H530,H532,H534+H516+H520)</f>
        <v>28594</v>
      </c>
      <c r="I538" s="405">
        <v>2017</v>
      </c>
      <c r="J538" s="556">
        <f>H538/H518</f>
        <v>8.7738570113531757</v>
      </c>
      <c r="K538" s="401" t="s">
        <v>338</v>
      </c>
      <c r="L538" s="401"/>
      <c r="M538" s="401"/>
      <c r="N538" s="546"/>
    </row>
    <row r="539" spans="6:14" x14ac:dyDescent="0.25">
      <c r="F539" s="778"/>
      <c r="G539" s="484" t="s">
        <v>316</v>
      </c>
      <c r="H539" s="600">
        <f>SUM(H523,H525,H529,H531,H533,H535+H517+H521)</f>
        <v>2378</v>
      </c>
      <c r="I539" s="405">
        <v>2017</v>
      </c>
      <c r="J539" s="560">
        <f>H539/H519</f>
        <v>5.3318385650224212</v>
      </c>
      <c r="K539" s="505" t="s">
        <v>339</v>
      </c>
      <c r="L539" s="505"/>
      <c r="M539" s="505"/>
      <c r="N539" s="554"/>
    </row>
    <row r="540" spans="6:14" ht="30.75" customHeight="1" x14ac:dyDescent="0.25">
      <c r="F540" s="602" t="s">
        <v>393</v>
      </c>
      <c r="G540" s="384" t="s">
        <v>394</v>
      </c>
      <c r="H540" s="603">
        <v>4.4999999999999998E-2</v>
      </c>
      <c r="I540" s="384">
        <v>2005</v>
      </c>
      <c r="J540" s="603">
        <f>VLOOKUP(UPFRONTS!$F$20,'CBI - MULTIPLIERS'!$I$12:$J$54,2,FALSE)/VLOOKUP('CBI - MULTIPLIERS'!I540,'CBI - MULTIPLIERS'!$I$12:$J$54,2,FALSE)*'CBI - MULTIPLIERS'!H540</f>
        <v>6.5058332492255525E-2</v>
      </c>
      <c r="K540" s="384" t="s">
        <v>374</v>
      </c>
      <c r="L540" s="384" t="s">
        <v>1024</v>
      </c>
      <c r="M540" s="604" t="s">
        <v>1025</v>
      </c>
      <c r="N540" s="574"/>
    </row>
    <row r="541" spans="6:14" ht="13.5" customHeight="1" x14ac:dyDescent="0.25">
      <c r="F541" s="743" t="s">
        <v>427</v>
      </c>
      <c r="G541" s="401" t="s">
        <v>422</v>
      </c>
      <c r="H541" s="605">
        <v>0.43</v>
      </c>
      <c r="I541" s="401">
        <v>2019</v>
      </c>
      <c r="J541" s="605">
        <f>VLOOKUP(UPFRONTS!$F$20,'CBI - MULTIPLIERS'!$I$12:$J$54,2,FALSE)/VLOOKUP('CBI - MULTIPLIERS'!I541,'CBI - MULTIPLIERS'!$I$12:$J$54,2,FALSE)*'CBI - MULTIPLIERS'!H541</f>
        <v>0.44499031980269549</v>
      </c>
      <c r="K541" s="401" t="s">
        <v>374</v>
      </c>
      <c r="L541" s="784" t="s">
        <v>1022</v>
      </c>
      <c r="M541" s="606"/>
      <c r="N541" s="607"/>
    </row>
    <row r="542" spans="6:14" ht="13.5" customHeight="1" x14ac:dyDescent="0.25">
      <c r="F542" s="744"/>
      <c r="G542" s="405" t="s">
        <v>423</v>
      </c>
      <c r="H542" s="550">
        <v>0.43</v>
      </c>
      <c r="I542" s="405">
        <v>2019</v>
      </c>
      <c r="J542" s="550">
        <f>VLOOKUP(UPFRONTS!$F$20,'CBI - MULTIPLIERS'!$I$12:$J$54,2,FALSE)/VLOOKUP('CBI - MULTIPLIERS'!I542,'CBI - MULTIPLIERS'!$I$12:$J$54,2,FALSE)*'CBI - MULTIPLIERS'!H542</f>
        <v>0.44499031980269549</v>
      </c>
      <c r="K542" s="405" t="s">
        <v>374</v>
      </c>
      <c r="L542" s="785"/>
      <c r="M542" s="791"/>
      <c r="N542" s="747"/>
    </row>
    <row r="543" spans="6:14" ht="13.5" customHeight="1" x14ac:dyDescent="0.25">
      <c r="F543" s="744"/>
      <c r="G543" s="405" t="s">
        <v>424</v>
      </c>
      <c r="H543" s="550">
        <v>0.43</v>
      </c>
      <c r="I543" s="405">
        <v>2017</v>
      </c>
      <c r="J543" s="550">
        <f>VLOOKUP(UPFRONTS!$F$20,'CBI - MULTIPLIERS'!$I$12:$J$54,2,FALSE)/VLOOKUP('CBI - MULTIPLIERS'!I543,'CBI - MULTIPLIERS'!$I$12:$J$54,2,FALSE)*'CBI - MULTIPLIERS'!H543</f>
        <v>0.46464479461490604</v>
      </c>
      <c r="K543" s="405" t="s">
        <v>374</v>
      </c>
      <c r="L543" s="786"/>
      <c r="M543" s="792"/>
      <c r="N543" s="793"/>
    </row>
    <row r="544" spans="6:14" ht="13.5" customHeight="1" x14ac:dyDescent="0.25">
      <c r="F544" s="744"/>
      <c r="G544" s="405" t="s">
        <v>398</v>
      </c>
      <c r="H544" s="549">
        <f>9.51*365</f>
        <v>3471.15</v>
      </c>
      <c r="I544" s="405">
        <v>2017</v>
      </c>
      <c r="J544" s="550"/>
      <c r="K544" s="405" t="s">
        <v>399</v>
      </c>
      <c r="L544" s="756" t="s">
        <v>972</v>
      </c>
      <c r="M544" s="788" t="s">
        <v>973</v>
      </c>
      <c r="N544" s="787" t="s">
        <v>400</v>
      </c>
    </row>
    <row r="545" spans="6:14" x14ac:dyDescent="0.25">
      <c r="F545" s="744"/>
      <c r="G545" s="405" t="s">
        <v>396</v>
      </c>
      <c r="H545" s="549">
        <f>9.19*365</f>
        <v>3354.35</v>
      </c>
      <c r="I545" s="405">
        <v>2017</v>
      </c>
      <c r="J545" s="550"/>
      <c r="K545" s="405" t="s">
        <v>399</v>
      </c>
      <c r="L545" s="756"/>
      <c r="M545" s="788"/>
      <c r="N545" s="787"/>
    </row>
    <row r="546" spans="6:14" x14ac:dyDescent="0.25">
      <c r="F546" s="744"/>
      <c r="G546" s="405" t="s">
        <v>397</v>
      </c>
      <c r="H546" s="549">
        <f>8.82*365</f>
        <v>3219.3</v>
      </c>
      <c r="I546" s="405">
        <v>2017</v>
      </c>
      <c r="J546" s="550"/>
      <c r="K546" s="405" t="s">
        <v>399</v>
      </c>
      <c r="L546" s="756"/>
      <c r="M546" s="788"/>
      <c r="N546" s="787"/>
    </row>
    <row r="547" spans="6:14" x14ac:dyDescent="0.25">
      <c r="F547" s="745"/>
      <c r="G547" s="505" t="s">
        <v>395</v>
      </c>
      <c r="H547" s="553">
        <v>0.43</v>
      </c>
      <c r="I547" s="505">
        <v>2019</v>
      </c>
      <c r="J547" s="553">
        <f>VLOOKUP(UPFRONTS!$F$20,'CBI - MULTIPLIERS'!$I$12:$J$54,2,FALSE)/VLOOKUP('CBI - MULTIPLIERS'!I547,'CBI - MULTIPLIERS'!$I$12:$J$54,2,FALSE)*'CBI - MULTIPLIERS'!H547</f>
        <v>0.44499031980269549</v>
      </c>
      <c r="K547" s="505" t="s">
        <v>374</v>
      </c>
      <c r="L547" s="505" t="s">
        <v>174</v>
      </c>
      <c r="M547" s="505" t="s">
        <v>174</v>
      </c>
      <c r="N547" s="554" t="s">
        <v>401</v>
      </c>
    </row>
    <row r="548" spans="6:14" ht="13.5" customHeight="1" x14ac:dyDescent="0.25">
      <c r="F548" s="743" t="s">
        <v>402</v>
      </c>
      <c r="G548" s="401" t="s">
        <v>61</v>
      </c>
      <c r="H548" s="608">
        <v>1.92</v>
      </c>
      <c r="I548" s="401"/>
      <c r="J548" s="401"/>
      <c r="K548" s="401" t="s">
        <v>416</v>
      </c>
      <c r="L548" s="725" t="s">
        <v>414</v>
      </c>
      <c r="M548" s="752" t="s">
        <v>415</v>
      </c>
      <c r="N548" s="546"/>
    </row>
    <row r="549" spans="6:14" x14ac:dyDescent="0.25">
      <c r="F549" s="744"/>
      <c r="G549" s="405" t="s">
        <v>62</v>
      </c>
      <c r="H549" s="591">
        <v>3.25</v>
      </c>
      <c r="I549" s="405"/>
      <c r="J549" s="405"/>
      <c r="K549" s="405" t="s">
        <v>416</v>
      </c>
      <c r="L549" s="722"/>
      <c r="M549" s="722"/>
      <c r="N549" s="548"/>
    </row>
    <row r="550" spans="6:14" x14ac:dyDescent="0.25">
      <c r="F550" s="744"/>
      <c r="G550" s="405" t="s">
        <v>63</v>
      </c>
      <c r="H550" s="591">
        <v>4.82</v>
      </c>
      <c r="I550" s="405"/>
      <c r="J550" s="405"/>
      <c r="K550" s="405" t="s">
        <v>416</v>
      </c>
      <c r="L550" s="722"/>
      <c r="M550" s="722"/>
      <c r="N550" s="548"/>
    </row>
    <row r="551" spans="6:14" x14ac:dyDescent="0.25">
      <c r="F551" s="744"/>
      <c r="G551" s="405" t="s">
        <v>64</v>
      </c>
      <c r="H551" s="591">
        <v>5.98</v>
      </c>
      <c r="I551" s="405"/>
      <c r="J551" s="405"/>
      <c r="K551" s="405" t="s">
        <v>416</v>
      </c>
      <c r="L551" s="722"/>
      <c r="M551" s="722"/>
      <c r="N551" s="548"/>
    </row>
    <row r="552" spans="6:14" x14ac:dyDescent="0.25">
      <c r="F552" s="754"/>
      <c r="G552" s="502" t="s">
        <v>65</v>
      </c>
      <c r="H552" s="609">
        <v>2.58</v>
      </c>
      <c r="I552" s="502"/>
      <c r="J552" s="502"/>
      <c r="K552" s="502" t="s">
        <v>416</v>
      </c>
      <c r="L552" s="726"/>
      <c r="M552" s="726"/>
      <c r="N552" s="589"/>
    </row>
    <row r="553" spans="6:14" ht="13.5" customHeight="1" x14ac:dyDescent="0.25">
      <c r="F553" s="743" t="s">
        <v>403</v>
      </c>
      <c r="G553" s="401" t="s">
        <v>61</v>
      </c>
      <c r="H553" s="610">
        <f>(1406+733)*(3021/(1406+733))/13476</f>
        <v>0.22417631344612646</v>
      </c>
      <c r="I553" s="401"/>
      <c r="J553" s="401"/>
      <c r="K553" s="401" t="s">
        <v>346</v>
      </c>
      <c r="L553" s="725" t="s">
        <v>413</v>
      </c>
      <c r="M553" s="725"/>
      <c r="N553" s="546"/>
    </row>
    <row r="554" spans="6:14" x14ac:dyDescent="0.25">
      <c r="F554" s="744"/>
      <c r="G554" s="405" t="s">
        <v>62</v>
      </c>
      <c r="H554" s="611">
        <f>(1585+487)*(3384/(1585+487))/13476</f>
        <v>0.25111308993766696</v>
      </c>
      <c r="I554" s="405"/>
      <c r="J554" s="405"/>
      <c r="K554" s="405" t="s">
        <v>346</v>
      </c>
      <c r="L554" s="722"/>
      <c r="M554" s="722"/>
      <c r="N554" s="548"/>
    </row>
    <row r="555" spans="6:14" x14ac:dyDescent="0.25">
      <c r="F555" s="744"/>
      <c r="G555" s="405" t="s">
        <v>63</v>
      </c>
      <c r="H555" s="611">
        <f>(1682+349)*(3867/(1682+349))/13476</f>
        <v>0.28695458593054318</v>
      </c>
      <c r="I555" s="405"/>
      <c r="J555" s="405"/>
      <c r="K555" s="405" t="s">
        <v>346</v>
      </c>
      <c r="L555" s="722"/>
      <c r="M555" s="722"/>
      <c r="N555" s="548"/>
    </row>
    <row r="556" spans="6:14" x14ac:dyDescent="0.25">
      <c r="F556" s="744"/>
      <c r="G556" s="405" t="s">
        <v>64</v>
      </c>
      <c r="H556" s="611">
        <f>(1778+297)*(4954/(1778+297))/13476</f>
        <v>0.36761650341347579</v>
      </c>
      <c r="I556" s="405"/>
      <c r="J556" s="405"/>
      <c r="K556" s="405" t="s">
        <v>346</v>
      </c>
      <c r="L556" s="722"/>
      <c r="M556" s="722"/>
      <c r="N556" s="548"/>
    </row>
    <row r="557" spans="6:14" x14ac:dyDescent="0.25">
      <c r="F557" s="745"/>
      <c r="G557" s="505" t="s">
        <v>65</v>
      </c>
      <c r="H557" s="612">
        <f>(1522+590)*(3384/(1522+590))/13476</f>
        <v>0.25111308993766696</v>
      </c>
      <c r="I557" s="505"/>
      <c r="J557" s="502"/>
      <c r="K557" s="505" t="s">
        <v>346</v>
      </c>
      <c r="L557" s="726"/>
      <c r="M557" s="726"/>
      <c r="N557" s="554"/>
    </row>
    <row r="558" spans="6:14" x14ac:dyDescent="0.25">
      <c r="F558" s="755" t="s">
        <v>404</v>
      </c>
      <c r="G558" s="401" t="s">
        <v>61</v>
      </c>
      <c r="H558" s="605">
        <f>H553*(H548/(1+H548))</f>
        <v>0.14740360336183655</v>
      </c>
      <c r="I558" s="506">
        <v>2011</v>
      </c>
      <c r="J558" s="613">
        <f>VLOOKUP(UPFRONTS!$F$20,'CBI - MULTIPLIERS'!$I$12:$J$54,2,FALSE)/VLOOKUP(I558,'CBI - MULTIPLIERS'!$I$12:$J$54,2,FALSE)*H558</f>
        <v>0.17824523388982794</v>
      </c>
      <c r="K558" s="555" t="s">
        <v>346</v>
      </c>
      <c r="L558" s="401"/>
      <c r="M558" s="401"/>
      <c r="N558" s="546"/>
    </row>
    <row r="559" spans="6:14" x14ac:dyDescent="0.25">
      <c r="F559" s="744"/>
      <c r="G559" s="405" t="s">
        <v>62</v>
      </c>
      <c r="H559" s="550">
        <f>H554*(H549/(1+H549))</f>
        <v>0.19202765701115707</v>
      </c>
      <c r="I559" s="614">
        <v>2011</v>
      </c>
      <c r="J559" s="615">
        <f>VLOOKUP(UPFRONTS!$F$20,'CBI - MULTIPLIERS'!$I$12:$J$54,2,FALSE)/VLOOKUP(I559,'CBI - MULTIPLIERS'!$I$12:$J$54,2,FALSE)*H559</f>
        <v>0.23220609168724796</v>
      </c>
      <c r="K559" s="495" t="s">
        <v>346</v>
      </c>
      <c r="L559" s="405"/>
      <c r="M559" s="405"/>
      <c r="N559" s="548"/>
    </row>
    <row r="560" spans="6:14" x14ac:dyDescent="0.25">
      <c r="F560" s="744"/>
      <c r="G560" s="405" t="s">
        <v>63</v>
      </c>
      <c r="H560" s="550">
        <f>H555*(H550/(1+H550))</f>
        <v>0.23764967425862857</v>
      </c>
      <c r="I560" s="614">
        <v>2011</v>
      </c>
      <c r="J560" s="615">
        <f>VLOOKUP(UPFRONTS!$F$20,'CBI - MULTIPLIERS'!$I$12:$J$54,2,FALSE)/VLOOKUP(I560,'CBI - MULTIPLIERS'!$I$12:$J$54,2,FALSE)*H560</f>
        <v>0.28737371954258373</v>
      </c>
      <c r="K560" s="495" t="s">
        <v>346</v>
      </c>
      <c r="L560" s="405"/>
      <c r="M560" s="405"/>
      <c r="N560" s="548"/>
    </row>
    <row r="561" spans="6:14" x14ac:dyDescent="0.25">
      <c r="F561" s="744"/>
      <c r="G561" s="405" t="s">
        <v>64</v>
      </c>
      <c r="H561" s="550">
        <f>H556*(H551/(1+H551))</f>
        <v>0.31494938258059962</v>
      </c>
      <c r="I561" s="614">
        <v>2011</v>
      </c>
      <c r="J561" s="615">
        <f>VLOOKUP(UPFRONTS!$F$20,'CBI - MULTIPLIERS'!$I$12:$J$54,2,FALSE)/VLOOKUP(I561,'CBI - MULTIPLIERS'!$I$12:$J$54,2,FALSE)*H561</f>
        <v>0.38084704227841365</v>
      </c>
      <c r="K561" s="495" t="s">
        <v>346</v>
      </c>
      <c r="L561" s="405"/>
      <c r="M561" s="405"/>
      <c r="N561" s="548"/>
    </row>
    <row r="562" spans="6:14" x14ac:dyDescent="0.25">
      <c r="F562" s="745"/>
      <c r="G562" s="505" t="s">
        <v>65</v>
      </c>
      <c r="H562" s="553">
        <f>H557*(H552/(1+H552))</f>
        <v>0.18096976872602813</v>
      </c>
      <c r="I562" s="508">
        <v>2011</v>
      </c>
      <c r="J562" s="616">
        <f>VLOOKUP(UPFRONTS!$F$20,'CBI - MULTIPLIERS'!$I$12:$J$54,2,FALSE)/VLOOKUP(I562,'CBI - MULTIPLIERS'!$I$12:$J$54,2,FALSE)*H562</f>
        <v>0.21883453333482372</v>
      </c>
      <c r="K562" s="504" t="s">
        <v>346</v>
      </c>
      <c r="L562" s="505"/>
      <c r="M562" s="505"/>
      <c r="N562" s="554"/>
    </row>
    <row r="563" spans="6:14" x14ac:dyDescent="0.25">
      <c r="F563" s="743" t="s">
        <v>405</v>
      </c>
      <c r="G563" s="401" t="s">
        <v>61</v>
      </c>
      <c r="H563" s="605">
        <f>H553-H558</f>
        <v>7.6772710084289902E-2</v>
      </c>
      <c r="I563" s="506">
        <v>2011</v>
      </c>
      <c r="J563" s="613">
        <f>VLOOKUP(UPFRONTS!$F$20,'CBI - MULTIPLIERS'!$I$12:$J$54,2,FALSE)/VLOOKUP(I563,'CBI - MULTIPLIERS'!$I$12:$J$54,2,FALSE)*H563</f>
        <v>9.2836059317618763E-2</v>
      </c>
      <c r="K563" s="555" t="s">
        <v>346</v>
      </c>
      <c r="L563" s="401"/>
      <c r="M563" s="401"/>
      <c r="N563" s="546"/>
    </row>
    <row r="564" spans="6:14" x14ac:dyDescent="0.25">
      <c r="F564" s="744"/>
      <c r="G564" s="405" t="s">
        <v>62</v>
      </c>
      <c r="H564" s="550">
        <f>H554-H559</f>
        <v>5.908543292650989E-2</v>
      </c>
      <c r="I564" s="614">
        <v>2011</v>
      </c>
      <c r="J564" s="615">
        <f>VLOOKUP(UPFRONTS!$F$20,'CBI - MULTIPLIERS'!$I$12:$J$54,2,FALSE)/VLOOKUP(I564,'CBI - MULTIPLIERS'!$I$12:$J$54,2,FALSE)*H564</f>
        <v>7.1448028211460943E-2</v>
      </c>
      <c r="K564" s="495" t="s">
        <v>346</v>
      </c>
      <c r="L564" s="405"/>
      <c r="M564" s="405"/>
      <c r="N564" s="548"/>
    </row>
    <row r="565" spans="6:14" x14ac:dyDescent="0.25">
      <c r="F565" s="744"/>
      <c r="G565" s="405" t="s">
        <v>63</v>
      </c>
      <c r="H565" s="550">
        <f>H555-H560</f>
        <v>4.9304911671914614E-2</v>
      </c>
      <c r="I565" s="614">
        <v>2011</v>
      </c>
      <c r="J565" s="615">
        <f>VLOOKUP(UPFRONTS!$F$20,'CBI - MULTIPLIERS'!$I$12:$J$54,2,FALSE)/VLOOKUP(I565,'CBI - MULTIPLIERS'!$I$12:$J$54,2,FALSE)*H565</f>
        <v>5.9621103639540166E-2</v>
      </c>
      <c r="K565" s="495" t="s">
        <v>346</v>
      </c>
      <c r="L565" s="405"/>
      <c r="M565" s="405"/>
      <c r="N565" s="548"/>
    </row>
    <row r="566" spans="6:14" x14ac:dyDescent="0.25">
      <c r="F566" s="744"/>
      <c r="G566" s="405" t="s">
        <v>64</v>
      </c>
      <c r="H566" s="550">
        <f>H556-H561</f>
        <v>5.2667120832876169E-2</v>
      </c>
      <c r="I566" s="614">
        <v>2011</v>
      </c>
      <c r="J566" s="615">
        <f>VLOOKUP(UPFRONTS!$F$20,'CBI - MULTIPLIERS'!$I$12:$J$54,2,FALSE)/VLOOKUP(I566,'CBI - MULTIPLIERS'!$I$12:$J$54,2,FALSE)*H566</f>
        <v>6.3686796367627668E-2</v>
      </c>
      <c r="K566" s="495" t="s">
        <v>346</v>
      </c>
      <c r="L566" s="405"/>
      <c r="M566" s="405"/>
      <c r="N566" s="548"/>
    </row>
    <row r="567" spans="6:14" x14ac:dyDescent="0.25">
      <c r="F567" s="745"/>
      <c r="G567" s="505" t="s">
        <v>65</v>
      </c>
      <c r="H567" s="553">
        <f>H557-H562</f>
        <v>7.0143321211638826E-2</v>
      </c>
      <c r="I567" s="508">
        <v>2011</v>
      </c>
      <c r="J567" s="616">
        <f>VLOOKUP(UPFRONTS!$F$20,'CBI - MULTIPLIERS'!$I$12:$J$54,2,FALSE)/VLOOKUP(I567,'CBI - MULTIPLIERS'!$I$12:$J$54,2,FALSE)*H567</f>
        <v>8.4819586563885177E-2</v>
      </c>
      <c r="K567" s="504" t="s">
        <v>346</v>
      </c>
      <c r="L567" s="505"/>
      <c r="M567" s="505"/>
      <c r="N567" s="554"/>
    </row>
    <row r="568" spans="6:14" x14ac:dyDescent="0.25">
      <c r="F568" s="617" t="s">
        <v>417</v>
      </c>
      <c r="G568" s="384"/>
      <c r="H568" s="618" t="str">
        <f>IF(TAZ!G13&lt;500000,DROPDOWNS!C5,IF(TAZ!G13&lt;1000000,DROPDOWNS!C4,IF(TAZ!G13&lt;3000000,DROPDOWNS!C3,IF(TAZ!G13&gt;2999999,DROPDOWNS!C2,DROPDOWNS!C6))))</f>
        <v>&lt;500,000</v>
      </c>
      <c r="I568" s="578"/>
      <c r="J568" s="384"/>
      <c r="K568" s="384"/>
      <c r="L568" s="384"/>
      <c r="M568" s="384"/>
      <c r="N568" s="574"/>
    </row>
    <row r="569" spans="6:14" ht="13.5" customHeight="1" x14ac:dyDescent="0.25">
      <c r="F569" s="743" t="s">
        <v>418</v>
      </c>
      <c r="G569" s="506" t="s">
        <v>78</v>
      </c>
      <c r="H569" s="605">
        <v>4500</v>
      </c>
      <c r="I569" s="506">
        <v>2019</v>
      </c>
      <c r="J569" s="619">
        <f>VLOOKUP(UPFRONTS!$F$20,'CBI - MULTIPLIERS'!$I$12:$J$54,2,FALSE)/VLOOKUP(I569,'CBI - MULTIPLIERS'!$I$12:$J$54,2,FALSE)*H569</f>
        <v>4656.8754397956509</v>
      </c>
      <c r="K569" s="401"/>
      <c r="L569" s="784" t="s">
        <v>1019</v>
      </c>
      <c r="M569" s="401"/>
      <c r="N569" s="620"/>
    </row>
    <row r="570" spans="6:14" ht="13.5" customHeight="1" x14ac:dyDescent="0.25">
      <c r="F570" s="744"/>
      <c r="G570" s="405" t="s">
        <v>82</v>
      </c>
      <c r="H570" s="550">
        <v>32700</v>
      </c>
      <c r="I570" s="614">
        <v>2019</v>
      </c>
      <c r="J570" s="619">
        <f>VLOOKUP(UPFRONTS!$F$20,'CBI - MULTIPLIERS'!$I$12:$J$54,2,FALSE)/VLOOKUP(I570,'CBI - MULTIPLIERS'!$I$12:$J$54,2,FALSE)*H570</f>
        <v>33839.961529181724</v>
      </c>
      <c r="K570" s="405"/>
      <c r="L570" s="785"/>
      <c r="M570" s="753"/>
      <c r="N570" s="789"/>
    </row>
    <row r="571" spans="6:14" x14ac:dyDescent="0.25">
      <c r="F571" s="744"/>
      <c r="G571" s="405" t="s">
        <v>83</v>
      </c>
      <c r="H571" s="550">
        <v>512300</v>
      </c>
      <c r="I571" s="614">
        <v>2019</v>
      </c>
      <c r="J571" s="619">
        <f>VLOOKUP(UPFRONTS!$F$20,'CBI - MULTIPLIERS'!$I$12:$J$54,2,FALSE)/VLOOKUP(I571,'CBI - MULTIPLIERS'!$I$12:$J$54,2,FALSE)*H571</f>
        <v>530159.39729051373</v>
      </c>
      <c r="K571" s="405"/>
      <c r="L571" s="785"/>
      <c r="M571" s="767"/>
      <c r="N571" s="747"/>
    </row>
    <row r="572" spans="6:14" x14ac:dyDescent="0.25">
      <c r="F572" s="744"/>
      <c r="G572" s="405" t="s">
        <v>84</v>
      </c>
      <c r="H572" s="550">
        <v>1114500</v>
      </c>
      <c r="I572" s="614">
        <v>2019</v>
      </c>
      <c r="J572" s="619">
        <f>VLOOKUP(UPFRONTS!$F$20,'CBI - MULTIPLIERS'!$I$12:$J$54,2,FALSE)/VLOOKUP(I572,'CBI - MULTIPLIERS'!$I$12:$J$54,2,FALSE)*H572</f>
        <v>1153352.817256056</v>
      </c>
      <c r="K572" s="405"/>
      <c r="L572" s="785"/>
      <c r="M572" s="767"/>
      <c r="N572" s="747"/>
    </row>
    <row r="573" spans="6:14" x14ac:dyDescent="0.25">
      <c r="F573" s="744"/>
      <c r="G573" s="405" t="s">
        <v>81</v>
      </c>
      <c r="H573" s="553">
        <v>2899400</v>
      </c>
      <c r="I573" s="508">
        <v>2019</v>
      </c>
      <c r="J573" s="619">
        <f>VLOOKUP(UPFRONTS!$F$20,'CBI - MULTIPLIERS'!$I$12:$J$54,2,FALSE)/VLOOKUP(I573,'CBI - MULTIPLIERS'!$I$12:$J$54,2,FALSE)*H573</f>
        <v>3000476.5889207795</v>
      </c>
      <c r="K573" s="405"/>
      <c r="L573" s="785"/>
      <c r="M573" s="767"/>
      <c r="N573" s="747"/>
    </row>
    <row r="574" spans="6:14" x14ac:dyDescent="0.25">
      <c r="F574" s="744"/>
      <c r="G574" s="405" t="s">
        <v>80</v>
      </c>
      <c r="H574" s="605">
        <v>6463700</v>
      </c>
      <c r="I574" s="506">
        <v>2019</v>
      </c>
      <c r="J574" s="619">
        <f>VLOOKUP(UPFRONTS!$F$20,'CBI - MULTIPLIERS'!$I$12:$J$54,2,FALSE)/VLOOKUP(I574,'CBI - MULTIPLIERS'!$I$12:$J$54,2,FALSE)*H574</f>
        <v>6689032.3956015883</v>
      </c>
      <c r="K574" s="405"/>
      <c r="L574" s="785"/>
      <c r="M574" s="790"/>
      <c r="N574" s="747"/>
    </row>
    <row r="575" spans="6:14" ht="15" x14ac:dyDescent="0.25">
      <c r="F575" s="744"/>
      <c r="G575" s="405" t="s">
        <v>79</v>
      </c>
      <c r="H575" s="550">
        <v>10900000</v>
      </c>
      <c r="I575" s="614">
        <v>2019</v>
      </c>
      <c r="J575" s="619">
        <f>VLOOKUP(UPFRONTS!$F$20,'CBI - MULTIPLIERS'!$I$12:$J$54,2,FALSE)/VLOOKUP(I575,'CBI - MULTIPLIERS'!$I$12:$J$54,2,FALSE)*H575</f>
        <v>11279987.176393909</v>
      </c>
      <c r="K575" s="405"/>
      <c r="L575" s="786"/>
      <c r="M575" s="621"/>
      <c r="N575" s="622"/>
    </row>
    <row r="576" spans="6:14" x14ac:dyDescent="0.25">
      <c r="F576" s="745"/>
      <c r="G576" s="505" t="s">
        <v>419</v>
      </c>
      <c r="H576" s="550">
        <f>(H569*UPFRONTS!F39)+(UPFRONTS!F40*'CBI - MULTIPLIERS'!H570)+('CBI - MULTIPLIERS'!H571*UPFRONTS!F41)+('CBI - MULTIPLIERS'!H572*UPFRONTS!F42)+(UPFRONTS!F43*'CBI - MULTIPLIERS'!H573)+('CBI - MULTIPLIERS'!H574*UPFRONTS!F44)+('CBI - MULTIPLIERS'!H575*UPFRONTS!F45)</f>
        <v>0</v>
      </c>
      <c r="I576" s="614">
        <v>2019</v>
      </c>
      <c r="J576" s="623">
        <f>VLOOKUP(UPFRONTS!$F$20,'CBI - MULTIPLIERS'!$I$12:$J$54,2,FALSE)/VLOOKUP(I576,'CBI - MULTIPLIERS'!$I$12:$J$54,2,FALSE)*H576</f>
        <v>0</v>
      </c>
      <c r="K576" s="505" t="s">
        <v>346</v>
      </c>
      <c r="L576" s="505"/>
      <c r="M576" s="505"/>
      <c r="N576" s="554"/>
    </row>
    <row r="577" spans="6:6" x14ac:dyDescent="0.25">
      <c r="F577" s="255"/>
    </row>
    <row r="578" spans="6:6" x14ac:dyDescent="0.25">
      <c r="F578" s="255"/>
    </row>
    <row r="579" spans="6:6" x14ac:dyDescent="0.25">
      <c r="F579" s="255"/>
    </row>
    <row r="580" spans="6:6" x14ac:dyDescent="0.25">
      <c r="F580" s="255"/>
    </row>
    <row r="581" spans="6:6" x14ac:dyDescent="0.25">
      <c r="F581" s="255"/>
    </row>
    <row r="582" spans="6:6" x14ac:dyDescent="0.25">
      <c r="F582" s="255"/>
    </row>
    <row r="583" spans="6:6" x14ac:dyDescent="0.25">
      <c r="F583" s="255"/>
    </row>
    <row r="584" spans="6:6" x14ac:dyDescent="0.25">
      <c r="F584" s="255"/>
    </row>
    <row r="585" spans="6:6" x14ac:dyDescent="0.25">
      <c r="F585" s="255"/>
    </row>
    <row r="586" spans="6:6" x14ac:dyDescent="0.25">
      <c r="F586" s="255"/>
    </row>
    <row r="587" spans="6:6" x14ac:dyDescent="0.25">
      <c r="F587" s="255"/>
    </row>
    <row r="588" spans="6:6" x14ac:dyDescent="0.25">
      <c r="F588" s="255"/>
    </row>
    <row r="589" spans="6:6" x14ac:dyDescent="0.25">
      <c r="F589" s="255"/>
    </row>
    <row r="590" spans="6:6" x14ac:dyDescent="0.25">
      <c r="F590" s="255"/>
    </row>
    <row r="591" spans="6:6" x14ac:dyDescent="0.25">
      <c r="F591" s="255"/>
    </row>
    <row r="592" spans="6:6" x14ac:dyDescent="0.25">
      <c r="F592" s="255"/>
    </row>
    <row r="593" spans="6:6" x14ac:dyDescent="0.25">
      <c r="F593" s="255"/>
    </row>
    <row r="594" spans="6:6" x14ac:dyDescent="0.25">
      <c r="F594" s="255"/>
    </row>
    <row r="595" spans="6:6" x14ac:dyDescent="0.25">
      <c r="F595" s="255"/>
    </row>
    <row r="596" spans="6:6" x14ac:dyDescent="0.25">
      <c r="F596" s="255"/>
    </row>
    <row r="597" spans="6:6" x14ac:dyDescent="0.25">
      <c r="F597" s="255"/>
    </row>
    <row r="598" spans="6:6" x14ac:dyDescent="0.25">
      <c r="F598" s="255"/>
    </row>
    <row r="599" spans="6:6" x14ac:dyDescent="0.25">
      <c r="F599" s="255"/>
    </row>
    <row r="600" spans="6:6" x14ac:dyDescent="0.25">
      <c r="F600" s="255"/>
    </row>
    <row r="601" spans="6:6" x14ac:dyDescent="0.25">
      <c r="F601" s="255"/>
    </row>
    <row r="602" spans="6:6" x14ac:dyDescent="0.25">
      <c r="F602" s="255"/>
    </row>
    <row r="603" spans="6:6" x14ac:dyDescent="0.25">
      <c r="F603" s="255"/>
    </row>
    <row r="604" spans="6:6" x14ac:dyDescent="0.25">
      <c r="F604" s="255"/>
    </row>
    <row r="605" spans="6:6" x14ac:dyDescent="0.25">
      <c r="F605" s="255"/>
    </row>
    <row r="606" spans="6:6" x14ac:dyDescent="0.25">
      <c r="F606" s="255"/>
    </row>
    <row r="607" spans="6:6" x14ac:dyDescent="0.25">
      <c r="F607" s="255"/>
    </row>
    <row r="608" spans="6:6" x14ac:dyDescent="0.25">
      <c r="F608" s="255"/>
    </row>
    <row r="609" spans="6:6" x14ac:dyDescent="0.25">
      <c r="F609" s="255"/>
    </row>
    <row r="610" spans="6:6" x14ac:dyDescent="0.25">
      <c r="F610" s="255"/>
    </row>
    <row r="611" spans="6:6" x14ac:dyDescent="0.25">
      <c r="F611" s="255"/>
    </row>
    <row r="612" spans="6:6" x14ac:dyDescent="0.25">
      <c r="F612" s="255"/>
    </row>
    <row r="613" spans="6:6" x14ac:dyDescent="0.25">
      <c r="F613" s="255"/>
    </row>
    <row r="614" spans="6:6" x14ac:dyDescent="0.25">
      <c r="F614" s="255"/>
    </row>
    <row r="615" spans="6:6" x14ac:dyDescent="0.25">
      <c r="F615" s="255"/>
    </row>
    <row r="616" spans="6:6" x14ac:dyDescent="0.25">
      <c r="F616" s="255"/>
    </row>
    <row r="617" spans="6:6" x14ac:dyDescent="0.25">
      <c r="F617" s="255"/>
    </row>
    <row r="618" spans="6:6" x14ac:dyDescent="0.25">
      <c r="F618" s="255"/>
    </row>
    <row r="619" spans="6:6" x14ac:dyDescent="0.25">
      <c r="F619" s="255"/>
    </row>
    <row r="620" spans="6:6" x14ac:dyDescent="0.25">
      <c r="F620" s="255"/>
    </row>
    <row r="621" spans="6:6" x14ac:dyDescent="0.25">
      <c r="F621" s="255"/>
    </row>
    <row r="622" spans="6:6" x14ac:dyDescent="0.25">
      <c r="F622" s="255"/>
    </row>
    <row r="623" spans="6:6" x14ac:dyDescent="0.25">
      <c r="F623" s="255"/>
    </row>
    <row r="624" spans="6:6" x14ac:dyDescent="0.25">
      <c r="F624" s="255"/>
    </row>
    <row r="625" spans="6:6" x14ac:dyDescent="0.25">
      <c r="F625" s="255"/>
    </row>
    <row r="626" spans="6:6" x14ac:dyDescent="0.25">
      <c r="F626" s="255"/>
    </row>
    <row r="627" spans="6:6" x14ac:dyDescent="0.25">
      <c r="F627" s="255"/>
    </row>
    <row r="628" spans="6:6" x14ac:dyDescent="0.25">
      <c r="F628" s="255"/>
    </row>
    <row r="629" spans="6:6" x14ac:dyDescent="0.25">
      <c r="F629" s="255"/>
    </row>
    <row r="630" spans="6:6" x14ac:dyDescent="0.25">
      <c r="F630" s="255"/>
    </row>
    <row r="631" spans="6:6" x14ac:dyDescent="0.25">
      <c r="F631" s="255"/>
    </row>
    <row r="632" spans="6:6" x14ac:dyDescent="0.25">
      <c r="F632" s="255"/>
    </row>
    <row r="633" spans="6:6" x14ac:dyDescent="0.25">
      <c r="F633" s="255"/>
    </row>
    <row r="634" spans="6:6" x14ac:dyDescent="0.25">
      <c r="F634" s="255"/>
    </row>
    <row r="635" spans="6:6" x14ac:dyDescent="0.25">
      <c r="F635" s="255"/>
    </row>
    <row r="636" spans="6:6" x14ac:dyDescent="0.25">
      <c r="F636" s="255"/>
    </row>
    <row r="637" spans="6:6" x14ac:dyDescent="0.25">
      <c r="F637" s="255"/>
    </row>
    <row r="638" spans="6:6" x14ac:dyDescent="0.25">
      <c r="F638" s="255"/>
    </row>
    <row r="639" spans="6:6" x14ac:dyDescent="0.25">
      <c r="F639" s="255"/>
    </row>
    <row r="640" spans="6:6" x14ac:dyDescent="0.25">
      <c r="F640" s="255"/>
    </row>
    <row r="641" spans="6:6" x14ac:dyDescent="0.25">
      <c r="F641" s="255"/>
    </row>
    <row r="642" spans="6:6" x14ac:dyDescent="0.25">
      <c r="F642" s="255"/>
    </row>
    <row r="643" spans="6:6" x14ac:dyDescent="0.25">
      <c r="F643" s="255"/>
    </row>
    <row r="644" spans="6:6" x14ac:dyDescent="0.25">
      <c r="F644" s="255"/>
    </row>
    <row r="645" spans="6:6" x14ac:dyDescent="0.25">
      <c r="F645" s="255"/>
    </row>
    <row r="646" spans="6:6" x14ac:dyDescent="0.25">
      <c r="F646" s="255"/>
    </row>
    <row r="647" spans="6:6" x14ac:dyDescent="0.25">
      <c r="F647" s="255"/>
    </row>
    <row r="648" spans="6:6" x14ac:dyDescent="0.25">
      <c r="F648" s="255"/>
    </row>
    <row r="649" spans="6:6" x14ac:dyDescent="0.25">
      <c r="F649" s="255"/>
    </row>
    <row r="650" spans="6:6" x14ac:dyDescent="0.25">
      <c r="F650" s="255"/>
    </row>
    <row r="651" spans="6:6" x14ac:dyDescent="0.25">
      <c r="F651" s="255"/>
    </row>
    <row r="652" spans="6:6" x14ac:dyDescent="0.25">
      <c r="F652" s="255"/>
    </row>
    <row r="653" spans="6:6" x14ac:dyDescent="0.25">
      <c r="F653" s="255"/>
    </row>
    <row r="654" spans="6:6" x14ac:dyDescent="0.25">
      <c r="F654" s="255"/>
    </row>
    <row r="655" spans="6:6" x14ac:dyDescent="0.25">
      <c r="F655" s="255"/>
    </row>
    <row r="656" spans="6:6" x14ac:dyDescent="0.25">
      <c r="F656" s="255"/>
    </row>
    <row r="657" spans="6:6" x14ac:dyDescent="0.25">
      <c r="F657" s="255"/>
    </row>
    <row r="658" spans="6:6" x14ac:dyDescent="0.25">
      <c r="F658" s="255"/>
    </row>
    <row r="659" spans="6:6" x14ac:dyDescent="0.25">
      <c r="F659" s="255"/>
    </row>
    <row r="660" spans="6:6" x14ac:dyDescent="0.25">
      <c r="F660" s="255"/>
    </row>
    <row r="661" spans="6:6" x14ac:dyDescent="0.25">
      <c r="F661" s="255"/>
    </row>
    <row r="662" spans="6:6" x14ac:dyDescent="0.25">
      <c r="F662" s="255"/>
    </row>
    <row r="663" spans="6:6" x14ac:dyDescent="0.25">
      <c r="F663" s="255"/>
    </row>
    <row r="664" spans="6:6" x14ac:dyDescent="0.25">
      <c r="F664" s="255"/>
    </row>
    <row r="665" spans="6:6" x14ac:dyDescent="0.25">
      <c r="F665" s="255"/>
    </row>
    <row r="666" spans="6:6" x14ac:dyDescent="0.25">
      <c r="F666" s="255"/>
    </row>
    <row r="667" spans="6:6" x14ac:dyDescent="0.25">
      <c r="F667" s="255"/>
    </row>
    <row r="668" spans="6:6" x14ac:dyDescent="0.25">
      <c r="F668" s="255"/>
    </row>
    <row r="669" spans="6:6" x14ac:dyDescent="0.25">
      <c r="F669" s="255"/>
    </row>
    <row r="670" spans="6:6" x14ac:dyDescent="0.25">
      <c r="F670" s="255"/>
    </row>
    <row r="671" spans="6:6" x14ac:dyDescent="0.25">
      <c r="F671" s="255"/>
    </row>
    <row r="672" spans="6:6" x14ac:dyDescent="0.25">
      <c r="F672" s="255"/>
    </row>
    <row r="673" spans="6:6" x14ac:dyDescent="0.25">
      <c r="F673" s="255"/>
    </row>
    <row r="674" spans="6:6" x14ac:dyDescent="0.25">
      <c r="F674" s="255"/>
    </row>
    <row r="675" spans="6:6" x14ac:dyDescent="0.25">
      <c r="F675" s="255"/>
    </row>
    <row r="676" spans="6:6" x14ac:dyDescent="0.25">
      <c r="F676" s="255"/>
    </row>
    <row r="677" spans="6:6" x14ac:dyDescent="0.25">
      <c r="F677" s="255"/>
    </row>
    <row r="678" spans="6:6" x14ac:dyDescent="0.25">
      <c r="F678" s="255"/>
    </row>
    <row r="679" spans="6:6" x14ac:dyDescent="0.25">
      <c r="F679" s="255"/>
    </row>
    <row r="680" spans="6:6" x14ac:dyDescent="0.25">
      <c r="F680" s="255"/>
    </row>
    <row r="681" spans="6:6" x14ac:dyDescent="0.25">
      <c r="F681" s="255"/>
    </row>
    <row r="682" spans="6:6" x14ac:dyDescent="0.25">
      <c r="F682" s="255"/>
    </row>
    <row r="683" spans="6:6" x14ac:dyDescent="0.25">
      <c r="F683" s="255"/>
    </row>
    <row r="684" spans="6:6" x14ac:dyDescent="0.25">
      <c r="F684" s="255"/>
    </row>
    <row r="685" spans="6:6" x14ac:dyDescent="0.25">
      <c r="F685" s="255"/>
    </row>
    <row r="686" spans="6:6" x14ac:dyDescent="0.25">
      <c r="F686" s="255"/>
    </row>
    <row r="687" spans="6:6" x14ac:dyDescent="0.25">
      <c r="F687" s="255"/>
    </row>
    <row r="688" spans="6:6" x14ac:dyDescent="0.25">
      <c r="F688" s="255"/>
    </row>
    <row r="689" spans="6:6" x14ac:dyDescent="0.25">
      <c r="F689" s="255"/>
    </row>
    <row r="690" spans="6:6" x14ac:dyDescent="0.25">
      <c r="F690" s="255"/>
    </row>
    <row r="691" spans="6:6" x14ac:dyDescent="0.25">
      <c r="F691" s="255"/>
    </row>
    <row r="692" spans="6:6" x14ac:dyDescent="0.25">
      <c r="F692" s="255"/>
    </row>
    <row r="693" spans="6:6" x14ac:dyDescent="0.25">
      <c r="F693" s="255"/>
    </row>
    <row r="694" spans="6:6" x14ac:dyDescent="0.25">
      <c r="F694" s="255"/>
    </row>
    <row r="695" spans="6:6" x14ac:dyDescent="0.25">
      <c r="F695" s="255"/>
    </row>
    <row r="696" spans="6:6" x14ac:dyDescent="0.25">
      <c r="F696" s="255"/>
    </row>
    <row r="697" spans="6:6" x14ac:dyDescent="0.25">
      <c r="F697" s="255"/>
    </row>
    <row r="698" spans="6:6" x14ac:dyDescent="0.25">
      <c r="F698" s="255"/>
    </row>
    <row r="699" spans="6:6" x14ac:dyDescent="0.25">
      <c r="F699" s="255"/>
    </row>
    <row r="700" spans="6:6" x14ac:dyDescent="0.25">
      <c r="F700" s="255"/>
    </row>
    <row r="701" spans="6:6" x14ac:dyDescent="0.25">
      <c r="F701" s="255"/>
    </row>
    <row r="702" spans="6:6" x14ac:dyDescent="0.25">
      <c r="F702" s="255"/>
    </row>
    <row r="703" spans="6:6" x14ac:dyDescent="0.25">
      <c r="F703" s="255"/>
    </row>
    <row r="704" spans="6:6" x14ac:dyDescent="0.25">
      <c r="F704" s="255"/>
    </row>
    <row r="705" spans="6:6" x14ac:dyDescent="0.25">
      <c r="F705" s="255"/>
    </row>
    <row r="706" spans="6:6" x14ac:dyDescent="0.25">
      <c r="F706" s="255"/>
    </row>
    <row r="707" spans="6:6" x14ac:dyDescent="0.25">
      <c r="F707" s="255"/>
    </row>
    <row r="708" spans="6:6" x14ac:dyDescent="0.25">
      <c r="F708" s="255"/>
    </row>
    <row r="709" spans="6:6" x14ac:dyDescent="0.25">
      <c r="F709" s="255"/>
    </row>
    <row r="710" spans="6:6" x14ac:dyDescent="0.25">
      <c r="F710" s="255"/>
    </row>
    <row r="711" spans="6:6" x14ac:dyDescent="0.25">
      <c r="F711" s="255"/>
    </row>
    <row r="712" spans="6:6" x14ac:dyDescent="0.25">
      <c r="F712" s="255"/>
    </row>
    <row r="713" spans="6:6" x14ac:dyDescent="0.25">
      <c r="F713" s="255"/>
    </row>
    <row r="714" spans="6:6" x14ac:dyDescent="0.25">
      <c r="F714" s="255"/>
    </row>
    <row r="715" spans="6:6" x14ac:dyDescent="0.25">
      <c r="F715" s="255"/>
    </row>
    <row r="716" spans="6:6" x14ac:dyDescent="0.25">
      <c r="F716" s="255"/>
    </row>
    <row r="717" spans="6:6" x14ac:dyDescent="0.25">
      <c r="F717" s="255"/>
    </row>
    <row r="718" spans="6:6" x14ac:dyDescent="0.25">
      <c r="F718" s="255"/>
    </row>
    <row r="719" spans="6:6" x14ac:dyDescent="0.25">
      <c r="F719" s="255"/>
    </row>
    <row r="720" spans="6:6" x14ac:dyDescent="0.25">
      <c r="F720" s="255"/>
    </row>
    <row r="721" spans="6:6" x14ac:dyDescent="0.25">
      <c r="F721" s="255"/>
    </row>
    <row r="722" spans="6:6" x14ac:dyDescent="0.25">
      <c r="F722" s="255"/>
    </row>
    <row r="723" spans="6:6" x14ac:dyDescent="0.25">
      <c r="F723" s="255"/>
    </row>
    <row r="724" spans="6:6" x14ac:dyDescent="0.25">
      <c r="F724" s="255"/>
    </row>
    <row r="725" spans="6:6" x14ac:dyDescent="0.25">
      <c r="F725" s="255"/>
    </row>
    <row r="726" spans="6:6" x14ac:dyDescent="0.25">
      <c r="F726" s="255"/>
    </row>
    <row r="727" spans="6:6" x14ac:dyDescent="0.25">
      <c r="F727" s="255"/>
    </row>
    <row r="728" spans="6:6" x14ac:dyDescent="0.25">
      <c r="F728" s="255"/>
    </row>
    <row r="729" spans="6:6" x14ac:dyDescent="0.25">
      <c r="F729" s="255"/>
    </row>
    <row r="730" spans="6:6" x14ac:dyDescent="0.25">
      <c r="F730" s="255"/>
    </row>
    <row r="731" spans="6:6" x14ac:dyDescent="0.25">
      <c r="F731" s="255"/>
    </row>
    <row r="732" spans="6:6" x14ac:dyDescent="0.25">
      <c r="F732" s="255"/>
    </row>
    <row r="733" spans="6:6" x14ac:dyDescent="0.25">
      <c r="F733" s="255"/>
    </row>
    <row r="734" spans="6:6" x14ac:dyDescent="0.25">
      <c r="F734" s="255"/>
    </row>
    <row r="735" spans="6:6" x14ac:dyDescent="0.25">
      <c r="F735" s="255"/>
    </row>
    <row r="736" spans="6:6" x14ac:dyDescent="0.25">
      <c r="F736" s="255"/>
    </row>
    <row r="737" spans="6:6" x14ac:dyDescent="0.25">
      <c r="F737" s="255"/>
    </row>
    <row r="738" spans="6:6" x14ac:dyDescent="0.25">
      <c r="F738" s="255"/>
    </row>
    <row r="739" spans="6:6" x14ac:dyDescent="0.25">
      <c r="F739" s="255"/>
    </row>
    <row r="740" spans="6:6" x14ac:dyDescent="0.25">
      <c r="F740" s="255"/>
    </row>
    <row r="741" spans="6:6" x14ac:dyDescent="0.25">
      <c r="F741" s="255"/>
    </row>
    <row r="742" spans="6:6" x14ac:dyDescent="0.25">
      <c r="F742" s="255"/>
    </row>
    <row r="743" spans="6:6" x14ac:dyDescent="0.25">
      <c r="F743" s="255"/>
    </row>
    <row r="744" spans="6:6" x14ac:dyDescent="0.25">
      <c r="F744" s="255"/>
    </row>
    <row r="745" spans="6:6" x14ac:dyDescent="0.25">
      <c r="F745" s="255"/>
    </row>
    <row r="746" spans="6:6" x14ac:dyDescent="0.25">
      <c r="F746" s="255"/>
    </row>
    <row r="747" spans="6:6" x14ac:dyDescent="0.25">
      <c r="F747" s="255"/>
    </row>
    <row r="748" spans="6:6" x14ac:dyDescent="0.25">
      <c r="F748" s="255"/>
    </row>
    <row r="749" spans="6:6" x14ac:dyDescent="0.25">
      <c r="F749" s="255"/>
    </row>
    <row r="750" spans="6:6" x14ac:dyDescent="0.25">
      <c r="F750" s="255"/>
    </row>
    <row r="751" spans="6:6" x14ac:dyDescent="0.25">
      <c r="F751" s="255"/>
    </row>
    <row r="752" spans="6:6" x14ac:dyDescent="0.25">
      <c r="F752" s="255"/>
    </row>
    <row r="753" spans="6:6" x14ac:dyDescent="0.25">
      <c r="F753" s="255"/>
    </row>
    <row r="754" spans="6:6" x14ac:dyDescent="0.25">
      <c r="F754" s="255"/>
    </row>
    <row r="755" spans="6:6" x14ac:dyDescent="0.25">
      <c r="F755" s="255"/>
    </row>
    <row r="756" spans="6:6" x14ac:dyDescent="0.25">
      <c r="F756" s="255"/>
    </row>
    <row r="757" spans="6:6" x14ac:dyDescent="0.25">
      <c r="F757" s="255"/>
    </row>
    <row r="758" spans="6:6" x14ac:dyDescent="0.25">
      <c r="F758" s="255"/>
    </row>
    <row r="759" spans="6:6" x14ac:dyDescent="0.25">
      <c r="F759" s="255"/>
    </row>
    <row r="760" spans="6:6" x14ac:dyDescent="0.25">
      <c r="F760" s="255"/>
    </row>
    <row r="761" spans="6:6" x14ac:dyDescent="0.25">
      <c r="F761" s="255"/>
    </row>
    <row r="762" spans="6:6" x14ac:dyDescent="0.25">
      <c r="F762" s="255"/>
    </row>
    <row r="763" spans="6:6" x14ac:dyDescent="0.25">
      <c r="F763" s="255"/>
    </row>
    <row r="764" spans="6:6" x14ac:dyDescent="0.25">
      <c r="F764" s="255"/>
    </row>
    <row r="765" spans="6:6" x14ac:dyDescent="0.25">
      <c r="F765" s="255"/>
    </row>
    <row r="766" spans="6:6" x14ac:dyDescent="0.25">
      <c r="F766" s="255"/>
    </row>
    <row r="767" spans="6:6" x14ac:dyDescent="0.25">
      <c r="F767" s="255"/>
    </row>
    <row r="768" spans="6:6" x14ac:dyDescent="0.25">
      <c r="F768" s="255"/>
    </row>
    <row r="769" spans="6:6" x14ac:dyDescent="0.25">
      <c r="F769" s="255"/>
    </row>
    <row r="770" spans="6:6" x14ac:dyDescent="0.25">
      <c r="F770" s="255"/>
    </row>
    <row r="771" spans="6:6" x14ac:dyDescent="0.25">
      <c r="F771" s="255"/>
    </row>
    <row r="772" spans="6:6" x14ac:dyDescent="0.25">
      <c r="F772" s="255"/>
    </row>
    <row r="773" spans="6:6" x14ac:dyDescent="0.25">
      <c r="F773" s="255"/>
    </row>
    <row r="774" spans="6:6" x14ac:dyDescent="0.25">
      <c r="F774" s="255"/>
    </row>
    <row r="775" spans="6:6" x14ac:dyDescent="0.25">
      <c r="F775" s="255"/>
    </row>
    <row r="776" spans="6:6" x14ac:dyDescent="0.25">
      <c r="F776" s="255"/>
    </row>
    <row r="777" spans="6:6" x14ac:dyDescent="0.25">
      <c r="F777" s="255"/>
    </row>
    <row r="778" spans="6:6" x14ac:dyDescent="0.25">
      <c r="F778" s="255"/>
    </row>
    <row r="779" spans="6:6" x14ac:dyDescent="0.25">
      <c r="F779" s="255"/>
    </row>
    <row r="780" spans="6:6" x14ac:dyDescent="0.25">
      <c r="F780" s="255"/>
    </row>
    <row r="781" spans="6:6" x14ac:dyDescent="0.25">
      <c r="F781" s="255"/>
    </row>
    <row r="782" spans="6:6" x14ac:dyDescent="0.25">
      <c r="F782" s="255"/>
    </row>
    <row r="783" spans="6:6" x14ac:dyDescent="0.25">
      <c r="F783" s="255"/>
    </row>
    <row r="784" spans="6:6" x14ac:dyDescent="0.25">
      <c r="F784" s="255"/>
    </row>
    <row r="785" spans="6:6" x14ac:dyDescent="0.25">
      <c r="F785" s="255"/>
    </row>
    <row r="786" spans="6:6" x14ac:dyDescent="0.25">
      <c r="F786" s="255"/>
    </row>
    <row r="787" spans="6:6" x14ac:dyDescent="0.25">
      <c r="F787" s="255"/>
    </row>
    <row r="788" spans="6:6" x14ac:dyDescent="0.25">
      <c r="F788" s="255"/>
    </row>
    <row r="789" spans="6:6" x14ac:dyDescent="0.25">
      <c r="F789" s="255"/>
    </row>
    <row r="790" spans="6:6" x14ac:dyDescent="0.25">
      <c r="F790" s="255"/>
    </row>
    <row r="791" spans="6:6" x14ac:dyDescent="0.25">
      <c r="F791" s="255"/>
    </row>
    <row r="792" spans="6:6" x14ac:dyDescent="0.25">
      <c r="F792" s="255"/>
    </row>
    <row r="793" spans="6:6" x14ac:dyDescent="0.25">
      <c r="F793" s="255"/>
    </row>
    <row r="794" spans="6:6" x14ac:dyDescent="0.25">
      <c r="F794" s="255"/>
    </row>
    <row r="795" spans="6:6" x14ac:dyDescent="0.25">
      <c r="F795" s="255"/>
    </row>
    <row r="796" spans="6:6" x14ac:dyDescent="0.25">
      <c r="F796" s="255"/>
    </row>
    <row r="797" spans="6:6" x14ac:dyDescent="0.25">
      <c r="F797" s="255"/>
    </row>
    <row r="798" spans="6:6" x14ac:dyDescent="0.25">
      <c r="F798" s="255"/>
    </row>
    <row r="799" spans="6:6" x14ac:dyDescent="0.25">
      <c r="F799" s="255"/>
    </row>
    <row r="800" spans="6:6" x14ac:dyDescent="0.25">
      <c r="F800" s="255"/>
    </row>
    <row r="801" spans="6:6" x14ac:dyDescent="0.25">
      <c r="F801" s="255"/>
    </row>
    <row r="802" spans="6:6" x14ac:dyDescent="0.25">
      <c r="F802" s="255"/>
    </row>
    <row r="803" spans="6:6" x14ac:dyDescent="0.25">
      <c r="F803" s="255"/>
    </row>
    <row r="804" spans="6:6" x14ac:dyDescent="0.25">
      <c r="F804" s="255"/>
    </row>
    <row r="805" spans="6:6" x14ac:dyDescent="0.25">
      <c r="F805" s="255"/>
    </row>
    <row r="806" spans="6:6" x14ac:dyDescent="0.25">
      <c r="F806" s="255"/>
    </row>
    <row r="807" spans="6:6" x14ac:dyDescent="0.25">
      <c r="F807" s="255"/>
    </row>
    <row r="808" spans="6:6" x14ac:dyDescent="0.25">
      <c r="F808" s="255"/>
    </row>
    <row r="809" spans="6:6" x14ac:dyDescent="0.25">
      <c r="F809" s="255"/>
    </row>
    <row r="810" spans="6:6" x14ac:dyDescent="0.25">
      <c r="F810" s="255"/>
    </row>
    <row r="811" spans="6:6" x14ac:dyDescent="0.25">
      <c r="F811" s="255"/>
    </row>
    <row r="812" spans="6:6" x14ac:dyDescent="0.25">
      <c r="F812" s="255"/>
    </row>
    <row r="813" spans="6:6" x14ac:dyDescent="0.25">
      <c r="F813" s="255"/>
    </row>
    <row r="814" spans="6:6" x14ac:dyDescent="0.25">
      <c r="F814" s="255"/>
    </row>
    <row r="815" spans="6:6" x14ac:dyDescent="0.25">
      <c r="F815" s="255"/>
    </row>
    <row r="816" spans="6:6" x14ac:dyDescent="0.25">
      <c r="F816" s="255"/>
    </row>
    <row r="817" spans="6:6" x14ac:dyDescent="0.25">
      <c r="F817" s="255"/>
    </row>
    <row r="818" spans="6:6" x14ac:dyDescent="0.25">
      <c r="F818" s="255"/>
    </row>
    <row r="819" spans="6:6" x14ac:dyDescent="0.25">
      <c r="F819" s="255"/>
    </row>
    <row r="820" spans="6:6" x14ac:dyDescent="0.25">
      <c r="F820" s="255"/>
    </row>
    <row r="821" spans="6:6" x14ac:dyDescent="0.25">
      <c r="F821" s="255"/>
    </row>
    <row r="822" spans="6:6" x14ac:dyDescent="0.25">
      <c r="F822" s="255"/>
    </row>
    <row r="823" spans="6:6" x14ac:dyDescent="0.25">
      <c r="F823" s="255"/>
    </row>
    <row r="824" spans="6:6" x14ac:dyDescent="0.25">
      <c r="F824" s="255"/>
    </row>
    <row r="825" spans="6:6" x14ac:dyDescent="0.25">
      <c r="F825" s="255"/>
    </row>
    <row r="826" spans="6:6" x14ac:dyDescent="0.25">
      <c r="F826" s="255"/>
    </row>
    <row r="827" spans="6:6" x14ac:dyDescent="0.25">
      <c r="F827" s="255"/>
    </row>
    <row r="828" spans="6:6" x14ac:dyDescent="0.25">
      <c r="F828" s="255"/>
    </row>
    <row r="829" spans="6:6" x14ac:dyDescent="0.25">
      <c r="F829" s="255"/>
    </row>
    <row r="830" spans="6:6" x14ac:dyDescent="0.25">
      <c r="F830" s="255"/>
    </row>
    <row r="831" spans="6:6" x14ac:dyDescent="0.25">
      <c r="F831" s="255"/>
    </row>
    <row r="832" spans="6:6" x14ac:dyDescent="0.25">
      <c r="F832" s="255"/>
    </row>
    <row r="833" spans="6:6" x14ac:dyDescent="0.25">
      <c r="F833" s="255"/>
    </row>
    <row r="834" spans="6:6" x14ac:dyDescent="0.25">
      <c r="F834" s="255"/>
    </row>
    <row r="835" spans="6:6" x14ac:dyDescent="0.25">
      <c r="F835" s="255"/>
    </row>
    <row r="836" spans="6:6" x14ac:dyDescent="0.25">
      <c r="F836" s="255"/>
    </row>
    <row r="837" spans="6:6" x14ac:dyDescent="0.25">
      <c r="F837" s="255"/>
    </row>
    <row r="838" spans="6:6" x14ac:dyDescent="0.25">
      <c r="F838" s="255"/>
    </row>
    <row r="839" spans="6:6" x14ac:dyDescent="0.25">
      <c r="F839" s="255"/>
    </row>
    <row r="840" spans="6:6" x14ac:dyDescent="0.25">
      <c r="F840" s="255"/>
    </row>
    <row r="841" spans="6:6" x14ac:dyDescent="0.25">
      <c r="F841" s="255"/>
    </row>
    <row r="842" spans="6:6" x14ac:dyDescent="0.25">
      <c r="F842" s="255"/>
    </row>
    <row r="843" spans="6:6" x14ac:dyDescent="0.25">
      <c r="F843" s="255"/>
    </row>
    <row r="844" spans="6:6" x14ac:dyDescent="0.25">
      <c r="F844" s="255"/>
    </row>
    <row r="845" spans="6:6" x14ac:dyDescent="0.25">
      <c r="F845" s="255"/>
    </row>
    <row r="846" spans="6:6" x14ac:dyDescent="0.25">
      <c r="F846" s="255"/>
    </row>
    <row r="847" spans="6:6" x14ac:dyDescent="0.25">
      <c r="F847" s="255"/>
    </row>
    <row r="848" spans="6:6" x14ac:dyDescent="0.25">
      <c r="F848" s="255"/>
    </row>
    <row r="849" spans="6:6" x14ac:dyDescent="0.25">
      <c r="F849" s="255"/>
    </row>
    <row r="850" spans="6:6" x14ac:dyDescent="0.25">
      <c r="F850" s="255"/>
    </row>
    <row r="851" spans="6:6" x14ac:dyDescent="0.25">
      <c r="F851" s="255"/>
    </row>
    <row r="852" spans="6:6" x14ac:dyDescent="0.25">
      <c r="F852" s="255"/>
    </row>
    <row r="853" spans="6:6" x14ac:dyDescent="0.25">
      <c r="F853" s="255"/>
    </row>
    <row r="854" spans="6:6" x14ac:dyDescent="0.25">
      <c r="F854" s="255"/>
    </row>
    <row r="855" spans="6:6" x14ac:dyDescent="0.25">
      <c r="F855" s="255"/>
    </row>
    <row r="856" spans="6:6" x14ac:dyDescent="0.25">
      <c r="F856" s="255"/>
    </row>
    <row r="857" spans="6:6" x14ac:dyDescent="0.25">
      <c r="F857" s="255"/>
    </row>
    <row r="858" spans="6:6" x14ac:dyDescent="0.25">
      <c r="F858" s="255"/>
    </row>
    <row r="859" spans="6:6" x14ac:dyDescent="0.25">
      <c r="F859" s="255"/>
    </row>
    <row r="860" spans="6:6" x14ac:dyDescent="0.25">
      <c r="F860" s="255"/>
    </row>
    <row r="861" spans="6:6" x14ac:dyDescent="0.25">
      <c r="F861" s="255"/>
    </row>
    <row r="862" spans="6:6" x14ac:dyDescent="0.25">
      <c r="F862" s="255"/>
    </row>
    <row r="863" spans="6:6" x14ac:dyDescent="0.25">
      <c r="F863" s="255"/>
    </row>
    <row r="864" spans="6:6" x14ac:dyDescent="0.25">
      <c r="F864" s="255"/>
    </row>
    <row r="865" spans="6:6" x14ac:dyDescent="0.25">
      <c r="F865" s="255"/>
    </row>
    <row r="866" spans="6:6" x14ac:dyDescent="0.25">
      <c r="F866" s="255"/>
    </row>
    <row r="867" spans="6:6" x14ac:dyDescent="0.25">
      <c r="F867" s="255"/>
    </row>
    <row r="868" spans="6:6" x14ac:dyDescent="0.25">
      <c r="F868" s="255"/>
    </row>
    <row r="869" spans="6:6" x14ac:dyDescent="0.25">
      <c r="F869" s="255"/>
    </row>
    <row r="870" spans="6:6" x14ac:dyDescent="0.25">
      <c r="F870" s="255"/>
    </row>
    <row r="871" spans="6:6" x14ac:dyDescent="0.25">
      <c r="F871" s="255"/>
    </row>
    <row r="872" spans="6:6" x14ac:dyDescent="0.25">
      <c r="F872" s="255"/>
    </row>
    <row r="873" spans="6:6" x14ac:dyDescent="0.25">
      <c r="F873" s="255"/>
    </row>
    <row r="874" spans="6:6" x14ac:dyDescent="0.25">
      <c r="F874" s="255"/>
    </row>
    <row r="875" spans="6:6" x14ac:dyDescent="0.25">
      <c r="F875" s="255"/>
    </row>
    <row r="876" spans="6:6" x14ac:dyDescent="0.25">
      <c r="F876" s="255"/>
    </row>
    <row r="877" spans="6:6" x14ac:dyDescent="0.25">
      <c r="F877" s="255"/>
    </row>
    <row r="878" spans="6:6" x14ac:dyDescent="0.25">
      <c r="F878" s="255"/>
    </row>
    <row r="879" spans="6:6" x14ac:dyDescent="0.25">
      <c r="F879" s="255"/>
    </row>
    <row r="880" spans="6:6" x14ac:dyDescent="0.25">
      <c r="F880" s="255"/>
    </row>
    <row r="881" spans="6:6" x14ac:dyDescent="0.25">
      <c r="F881" s="255"/>
    </row>
    <row r="882" spans="6:6" x14ac:dyDescent="0.25">
      <c r="F882" s="255"/>
    </row>
    <row r="883" spans="6:6" x14ac:dyDescent="0.25">
      <c r="F883" s="255"/>
    </row>
    <row r="884" spans="6:6" x14ac:dyDescent="0.25">
      <c r="F884" s="255"/>
    </row>
    <row r="885" spans="6:6" x14ac:dyDescent="0.25">
      <c r="F885" s="255"/>
    </row>
    <row r="886" spans="6:6" x14ac:dyDescent="0.25">
      <c r="F886" s="255"/>
    </row>
    <row r="887" spans="6:6" x14ac:dyDescent="0.25">
      <c r="F887" s="255"/>
    </row>
    <row r="888" spans="6:6" x14ac:dyDescent="0.25">
      <c r="F888" s="255"/>
    </row>
    <row r="889" spans="6:6" x14ac:dyDescent="0.25">
      <c r="F889" s="255"/>
    </row>
    <row r="890" spans="6:6" x14ac:dyDescent="0.25">
      <c r="F890" s="255"/>
    </row>
    <row r="891" spans="6:6" x14ac:dyDescent="0.25">
      <c r="F891" s="255"/>
    </row>
    <row r="892" spans="6:6" x14ac:dyDescent="0.25">
      <c r="F892" s="255"/>
    </row>
    <row r="893" spans="6:6" x14ac:dyDescent="0.25">
      <c r="F893" s="255"/>
    </row>
    <row r="894" spans="6:6" x14ac:dyDescent="0.25">
      <c r="F894" s="255"/>
    </row>
    <row r="895" spans="6:6" x14ac:dyDescent="0.25">
      <c r="F895" s="255"/>
    </row>
    <row r="896" spans="6:6" x14ac:dyDescent="0.25">
      <c r="F896" s="255"/>
    </row>
    <row r="897" spans="6:6" x14ac:dyDescent="0.25">
      <c r="F897" s="255"/>
    </row>
    <row r="898" spans="6:6" x14ac:dyDescent="0.25">
      <c r="F898" s="255"/>
    </row>
    <row r="899" spans="6:6" x14ac:dyDescent="0.25">
      <c r="F899" s="255"/>
    </row>
    <row r="900" spans="6:6" x14ac:dyDescent="0.25">
      <c r="F900" s="255"/>
    </row>
    <row r="901" spans="6:6" x14ac:dyDescent="0.25">
      <c r="F901" s="255"/>
    </row>
    <row r="902" spans="6:6" x14ac:dyDescent="0.25">
      <c r="F902" s="255"/>
    </row>
    <row r="903" spans="6:6" x14ac:dyDescent="0.25">
      <c r="F903" s="255"/>
    </row>
    <row r="904" spans="6:6" x14ac:dyDescent="0.25">
      <c r="F904" s="255"/>
    </row>
    <row r="905" spans="6:6" x14ac:dyDescent="0.25">
      <c r="F905" s="255"/>
    </row>
    <row r="906" spans="6:6" x14ac:dyDescent="0.25">
      <c r="F906" s="255"/>
    </row>
    <row r="907" spans="6:6" x14ac:dyDescent="0.25">
      <c r="F907" s="255"/>
    </row>
    <row r="908" spans="6:6" x14ac:dyDescent="0.25">
      <c r="F908" s="255"/>
    </row>
    <row r="909" spans="6:6" x14ac:dyDescent="0.25">
      <c r="F909" s="255"/>
    </row>
    <row r="910" spans="6:6" x14ac:dyDescent="0.25">
      <c r="F910" s="255"/>
    </row>
    <row r="911" spans="6:6" x14ac:dyDescent="0.25">
      <c r="F911" s="255"/>
    </row>
    <row r="912" spans="6:6" x14ac:dyDescent="0.25">
      <c r="F912" s="255"/>
    </row>
    <row r="913" spans="6:6" x14ac:dyDescent="0.25">
      <c r="F913" s="255"/>
    </row>
    <row r="914" spans="6:6" x14ac:dyDescent="0.25">
      <c r="F914" s="255"/>
    </row>
    <row r="915" spans="6:6" x14ac:dyDescent="0.25">
      <c r="F915" s="255"/>
    </row>
    <row r="916" spans="6:6" x14ac:dyDescent="0.25">
      <c r="F916" s="255"/>
    </row>
    <row r="917" spans="6:6" x14ac:dyDescent="0.25">
      <c r="F917" s="255"/>
    </row>
    <row r="918" spans="6:6" x14ac:dyDescent="0.25">
      <c r="F918" s="255"/>
    </row>
    <row r="919" spans="6:6" x14ac:dyDescent="0.25">
      <c r="F919" s="255"/>
    </row>
    <row r="920" spans="6:6" x14ac:dyDescent="0.25">
      <c r="F920" s="255"/>
    </row>
    <row r="921" spans="6:6" x14ac:dyDescent="0.25">
      <c r="F921" s="255"/>
    </row>
    <row r="922" spans="6:6" x14ac:dyDescent="0.25">
      <c r="F922" s="255"/>
    </row>
    <row r="923" spans="6:6" x14ac:dyDescent="0.25">
      <c r="F923" s="255"/>
    </row>
    <row r="924" spans="6:6" x14ac:dyDescent="0.25">
      <c r="F924" s="255"/>
    </row>
    <row r="925" spans="6:6" x14ac:dyDescent="0.25">
      <c r="F925" s="255"/>
    </row>
    <row r="926" spans="6:6" x14ac:dyDescent="0.25">
      <c r="F926" s="255"/>
    </row>
    <row r="927" spans="6:6" x14ac:dyDescent="0.25">
      <c r="F927" s="255"/>
    </row>
    <row r="928" spans="6:6" x14ac:dyDescent="0.25">
      <c r="F928" s="255"/>
    </row>
    <row r="929" spans="6:6" x14ac:dyDescent="0.25">
      <c r="F929" s="255"/>
    </row>
    <row r="930" spans="6:6" x14ac:dyDescent="0.25">
      <c r="F930" s="255"/>
    </row>
    <row r="931" spans="6:6" x14ac:dyDescent="0.25">
      <c r="F931" s="255"/>
    </row>
    <row r="932" spans="6:6" x14ac:dyDescent="0.25">
      <c r="F932" s="255"/>
    </row>
    <row r="933" spans="6:6" x14ac:dyDescent="0.25">
      <c r="F933" s="255"/>
    </row>
    <row r="934" spans="6:6" x14ac:dyDescent="0.25">
      <c r="F934" s="255"/>
    </row>
    <row r="935" spans="6:6" x14ac:dyDescent="0.25">
      <c r="F935" s="255"/>
    </row>
    <row r="936" spans="6:6" x14ac:dyDescent="0.25">
      <c r="F936" s="255"/>
    </row>
    <row r="937" spans="6:6" x14ac:dyDescent="0.25">
      <c r="F937" s="255"/>
    </row>
    <row r="938" spans="6:6" x14ac:dyDescent="0.25">
      <c r="F938" s="255"/>
    </row>
    <row r="939" spans="6:6" x14ac:dyDescent="0.25">
      <c r="F939" s="255"/>
    </row>
    <row r="940" spans="6:6" x14ac:dyDescent="0.25">
      <c r="F940" s="255"/>
    </row>
    <row r="941" spans="6:6" x14ac:dyDescent="0.25">
      <c r="F941" s="255"/>
    </row>
    <row r="942" spans="6:6" x14ac:dyDescent="0.25">
      <c r="F942" s="255"/>
    </row>
    <row r="943" spans="6:6" x14ac:dyDescent="0.25">
      <c r="F943" s="255"/>
    </row>
    <row r="944" spans="6:6" x14ac:dyDescent="0.25">
      <c r="F944" s="255"/>
    </row>
    <row r="945" spans="6:6" x14ac:dyDescent="0.25">
      <c r="F945" s="255"/>
    </row>
    <row r="946" spans="6:6" x14ac:dyDescent="0.25">
      <c r="F946" s="255"/>
    </row>
    <row r="947" spans="6:6" x14ac:dyDescent="0.25">
      <c r="F947" s="255"/>
    </row>
    <row r="948" spans="6:6" x14ac:dyDescent="0.25">
      <c r="F948" s="255"/>
    </row>
    <row r="949" spans="6:6" x14ac:dyDescent="0.25">
      <c r="F949" s="255"/>
    </row>
    <row r="950" spans="6:6" x14ac:dyDescent="0.25">
      <c r="F950" s="255"/>
    </row>
    <row r="951" spans="6:6" x14ac:dyDescent="0.25">
      <c r="F951" s="255"/>
    </row>
    <row r="952" spans="6:6" x14ac:dyDescent="0.25">
      <c r="F952" s="255"/>
    </row>
    <row r="953" spans="6:6" x14ac:dyDescent="0.25">
      <c r="F953" s="255"/>
    </row>
    <row r="954" spans="6:6" x14ac:dyDescent="0.25">
      <c r="F954" s="255"/>
    </row>
    <row r="955" spans="6:6" x14ac:dyDescent="0.25">
      <c r="F955" s="255"/>
    </row>
    <row r="956" spans="6:6" x14ac:dyDescent="0.25">
      <c r="F956" s="255"/>
    </row>
    <row r="957" spans="6:6" x14ac:dyDescent="0.25">
      <c r="F957" s="255"/>
    </row>
  </sheetData>
  <mergeCells count="83">
    <mergeCell ref="L569:L575"/>
    <mergeCell ref="L541:L543"/>
    <mergeCell ref="M216:M256"/>
    <mergeCell ref="N544:N546"/>
    <mergeCell ref="M544:M546"/>
    <mergeCell ref="N570:N574"/>
    <mergeCell ref="M570:M574"/>
    <mergeCell ref="M542:M543"/>
    <mergeCell ref="N542:N543"/>
    <mergeCell ref="F7:N9"/>
    <mergeCell ref="F510:F539"/>
    <mergeCell ref="M58:M60"/>
    <mergeCell ref="N55:N56"/>
    <mergeCell ref="F478:F485"/>
    <mergeCell ref="F486:F493"/>
    <mergeCell ref="N216:N256"/>
    <mergeCell ref="F161:F175"/>
    <mergeCell ref="F111:F160"/>
    <mergeCell ref="F61:F110"/>
    <mergeCell ref="L61:L160"/>
    <mergeCell ref="M350:M353"/>
    <mergeCell ref="M356:M357"/>
    <mergeCell ref="M354:M355"/>
    <mergeCell ref="N206:N211"/>
    <mergeCell ref="L360:L366"/>
    <mergeCell ref="M192:M197"/>
    <mergeCell ref="M61:M160"/>
    <mergeCell ref="N61:N110"/>
    <mergeCell ref="N111:N160"/>
    <mergeCell ref="L176:L191"/>
    <mergeCell ref="N198:N205"/>
    <mergeCell ref="N192:N197"/>
    <mergeCell ref="F494:F501"/>
    <mergeCell ref="F502:F509"/>
    <mergeCell ref="G55:G56"/>
    <mergeCell ref="L55:L56"/>
    <mergeCell ref="M55:M56"/>
    <mergeCell ref="L374:L380"/>
    <mergeCell ref="L367:L373"/>
    <mergeCell ref="F216:F256"/>
    <mergeCell ref="L207:L211"/>
    <mergeCell ref="M207:M211"/>
    <mergeCell ref="L58:L60"/>
    <mergeCell ref="M474:M477"/>
    <mergeCell ref="N474:N477"/>
    <mergeCell ref="M176:M191"/>
    <mergeCell ref="F541:F547"/>
    <mergeCell ref="F548:F552"/>
    <mergeCell ref="F553:F557"/>
    <mergeCell ref="F558:F562"/>
    <mergeCell ref="L544:L546"/>
    <mergeCell ref="F569:F576"/>
    <mergeCell ref="F563:F567"/>
    <mergeCell ref="N176:N180"/>
    <mergeCell ref="N182:N188"/>
    <mergeCell ref="N190:N191"/>
    <mergeCell ref="F176:F215"/>
    <mergeCell ref="L553:L557"/>
    <mergeCell ref="M553:M557"/>
    <mergeCell ref="L548:L552"/>
    <mergeCell ref="M548:M552"/>
    <mergeCell ref="F458:F477"/>
    <mergeCell ref="F395:F457"/>
    <mergeCell ref="F360:F394"/>
    <mergeCell ref="F350:F359"/>
    <mergeCell ref="M358:M359"/>
    <mergeCell ref="L474:L477"/>
    <mergeCell ref="N42:N54"/>
    <mergeCell ref="M12:M41"/>
    <mergeCell ref="F12:F60"/>
    <mergeCell ref="G12:G54"/>
    <mergeCell ref="L12:L25"/>
    <mergeCell ref="L42:L54"/>
    <mergeCell ref="M42:M54"/>
    <mergeCell ref="G195:G197"/>
    <mergeCell ref="F319:F349"/>
    <mergeCell ref="F288:F318"/>
    <mergeCell ref="F257:F287"/>
    <mergeCell ref="L319:L349"/>
    <mergeCell ref="L288:L318"/>
    <mergeCell ref="L257:L287"/>
    <mergeCell ref="L192:L197"/>
    <mergeCell ref="L216:L256"/>
  </mergeCells>
  <phoneticPr fontId="121" type="noConversion"/>
  <hyperlinks>
    <hyperlink ref="M61" r:id="rId1" xr:uid="{00000000-0004-0000-0800-000000000000}"/>
    <hyperlink ref="M12" r:id="rId2" xr:uid="{00000000-0004-0000-0800-000001000000}"/>
    <hyperlink ref="M350" r:id="rId3" display="http://nhts.ornl.gov/tables09/fatcat/2009/aptl_TRPTRANS_WHYTRP1S.html" xr:uid="{00000000-0004-0000-0800-000002000000}"/>
    <hyperlink ref="M356" r:id="rId4" display="http://nhts.ornl.gov/tables09/fatcat/2009/aptl_TRPTRANS_WHYTRP1S.html" xr:uid="{00000000-0004-0000-0800-000003000000}"/>
    <hyperlink ref="M354" r:id="rId5" display="http://www.saferoutesinfo.org/sites/default/files/SurveyTrends_2007-13_final1.pdf" xr:uid="{00000000-0004-0000-0800-000004000000}"/>
    <hyperlink ref="M192" r:id="rId6" display="http://nhts.ornl.gov/tables09/fatcat/2009/aptl_TRPTRANS_WHYTRP1S.html" xr:uid="{00000000-0004-0000-0800-000005000000}"/>
    <hyperlink ref="M216" r:id="rId7" xr:uid="{00000000-0004-0000-0800-000006000000}"/>
    <hyperlink ref="M544" r:id="rId8" display="http://nhts.ornl.gov/tables09/fatcat/2009/aptl_TRPTRANS_WHYTRP1S.html" xr:uid="{00000000-0004-0000-0800-000008000000}"/>
    <hyperlink ref="M548" r:id="rId9" xr:uid="{00000000-0004-0000-0800-000009000000}"/>
    <hyperlink ref="M358" r:id="rId10" display="http://nhts.ornl.gov/tables09/fatcat/2009/aptl_TRPTRANS_WHYTRP1S.html" xr:uid="{00000000-0004-0000-0800-00000B000000}"/>
    <hyperlink ref="M474" r:id="rId11" xr:uid="{00000000-0004-0000-0800-00000C000000}"/>
    <hyperlink ref="M57" r:id="rId12" xr:uid="{00000000-0004-0000-0800-00000E000000}"/>
    <hyperlink ref="M207" r:id="rId13" xr:uid="{00000000-0004-0000-0800-00000F000000}"/>
    <hyperlink ref="M55" r:id="rId14" xr:uid="{8AFB50D0-3C6D-46CF-8142-F272190E3A19}"/>
    <hyperlink ref="M174" r:id="rId15" xr:uid="{3C4DAAD0-55E2-4577-A503-502FF2331146}"/>
    <hyperlink ref="M176" r:id="rId16" xr:uid="{DF22D4E7-3B31-4F76-AC9A-C5540A63DC46}"/>
  </hyperlinks>
  <pageMargins left="0.7" right="0.7" top="0.75" bottom="0.75" header="0.3" footer="0.3"/>
  <pageSetup orientation="portrait" r:id="rId17"/>
  <drawing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M382"/>
  <sheetViews>
    <sheetView topLeftCell="A320" workbookViewId="0">
      <selection activeCell="H328" sqref="H328"/>
    </sheetView>
  </sheetViews>
  <sheetFormatPr defaultColWidth="9.140625" defaultRowHeight="13.5" x14ac:dyDescent="0.25"/>
  <cols>
    <col min="1" max="1" width="4.5703125" style="132" customWidth="1"/>
    <col min="2" max="4" width="9.140625" style="132"/>
    <col min="5" max="5" width="2.85546875" style="132" customWidth="1"/>
    <col min="6" max="6" width="4.5703125" style="132" customWidth="1"/>
    <col min="7" max="7" width="31.5703125" style="132" customWidth="1"/>
    <col min="8" max="8" width="12.5703125" style="133" customWidth="1"/>
    <col min="9" max="9" width="14.5703125" style="133" customWidth="1"/>
    <col min="10" max="10" width="14.140625" style="133" customWidth="1"/>
    <col min="11" max="11" width="17.85546875" style="142" customWidth="1"/>
    <col min="12" max="14" width="12.5703125" style="142" customWidth="1"/>
    <col min="15" max="15" width="14.140625" style="132" bestFit="1" customWidth="1"/>
    <col min="16" max="16" width="16.42578125" style="132" customWidth="1"/>
    <col min="17" max="17" width="9.5703125" style="132" customWidth="1"/>
    <col min="18" max="18" width="14.140625" style="132" bestFit="1" customWidth="1"/>
    <col min="19" max="20" width="15.140625" style="132" bestFit="1" customWidth="1"/>
    <col min="21" max="21" width="9.42578125" style="132" bestFit="1" customWidth="1"/>
    <col min="22" max="22" width="14.140625" style="132" bestFit="1" customWidth="1"/>
    <col min="23" max="23" width="15.140625" style="132" bestFit="1" customWidth="1"/>
    <col min="24" max="24" width="31.42578125" style="132" customWidth="1"/>
    <col min="25" max="16384" width="9.140625" style="132"/>
  </cols>
  <sheetData>
    <row r="1" spans="1:40" x14ac:dyDescent="0.25">
      <c r="A1" s="135"/>
      <c r="B1" s="135"/>
      <c r="C1" s="135"/>
      <c r="D1" s="135"/>
      <c r="E1" s="135"/>
      <c r="F1" s="135"/>
      <c r="G1" s="135"/>
      <c r="H1" s="136"/>
      <c r="I1" s="136"/>
      <c r="J1" s="136"/>
      <c r="K1" s="140"/>
      <c r="L1" s="140"/>
      <c r="M1" s="140"/>
      <c r="N1" s="140"/>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row>
    <row r="2" spans="1:40" ht="29.25" x14ac:dyDescent="0.35">
      <c r="A2" s="135"/>
      <c r="B2" s="135"/>
      <c r="C2" s="135"/>
      <c r="D2" s="135"/>
      <c r="E2" s="135"/>
      <c r="F2" s="135"/>
      <c r="G2" s="143" t="s">
        <v>660</v>
      </c>
      <c r="H2" s="136"/>
      <c r="I2" s="136"/>
      <c r="J2" s="136"/>
      <c r="K2" s="140"/>
      <c r="L2" s="140"/>
      <c r="M2" s="140"/>
      <c r="N2" s="140"/>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row>
    <row r="3" spans="1:40" x14ac:dyDescent="0.25">
      <c r="A3" s="135"/>
      <c r="B3" s="135"/>
      <c r="C3" s="135"/>
      <c r="D3" s="135"/>
      <c r="E3" s="135"/>
      <c r="F3" s="135"/>
      <c r="G3" s="135" t="str">
        <f>UPFRONTS!F4</f>
        <v>ALTA PLANNING + DESIGN</v>
      </c>
      <c r="H3" s="136"/>
      <c r="I3" s="136"/>
      <c r="J3" s="136"/>
      <c r="K3" s="140"/>
      <c r="L3" s="140"/>
      <c r="M3" s="140"/>
      <c r="N3" s="140"/>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row>
    <row r="4" spans="1:40" x14ac:dyDescent="0.25">
      <c r="A4" s="135"/>
      <c r="B4" s="135"/>
      <c r="C4" s="135"/>
      <c r="D4" s="135"/>
      <c r="E4" s="135"/>
      <c r="F4" s="135"/>
      <c r="G4" s="135" t="str">
        <f>UPFRONTS!F5</f>
        <v>2021 RAISE GRANT</v>
      </c>
      <c r="H4" s="136"/>
      <c r="I4" s="136"/>
      <c r="J4" s="136"/>
      <c r="K4" s="140"/>
      <c r="L4" s="140"/>
      <c r="M4" s="140"/>
      <c r="N4" s="140"/>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row>
    <row r="5" spans="1:40" x14ac:dyDescent="0.25">
      <c r="A5" s="135"/>
      <c r="B5" s="135"/>
      <c r="C5" s="135"/>
      <c r="D5" s="135"/>
      <c r="E5" s="135"/>
      <c r="F5" s="135"/>
      <c r="G5" s="135"/>
      <c r="H5" s="136"/>
      <c r="I5" s="136"/>
      <c r="J5" s="136"/>
      <c r="K5" s="140"/>
      <c r="L5" s="140"/>
      <c r="M5" s="140"/>
      <c r="N5" s="140"/>
      <c r="O5" s="135"/>
      <c r="P5" s="339" t="s">
        <v>974</v>
      </c>
      <c r="Q5" s="140"/>
      <c r="R5" s="135" t="s">
        <v>994</v>
      </c>
      <c r="S5" s="135"/>
      <c r="T5" s="135"/>
      <c r="U5" s="135"/>
      <c r="V5" s="135"/>
      <c r="W5" s="135"/>
      <c r="X5" s="135"/>
      <c r="Y5" s="135"/>
      <c r="Z5" s="135"/>
      <c r="AA5" s="135"/>
      <c r="AB5" s="135"/>
      <c r="AC5" s="135"/>
      <c r="AD5" s="135"/>
      <c r="AE5" s="135"/>
      <c r="AF5" s="135"/>
      <c r="AG5" s="135"/>
      <c r="AH5" s="135"/>
      <c r="AI5" s="135"/>
      <c r="AJ5" s="135"/>
      <c r="AK5" s="135"/>
      <c r="AL5" s="135"/>
      <c r="AM5" s="135"/>
      <c r="AN5" s="135"/>
    </row>
    <row r="6" spans="1:40" x14ac:dyDescent="0.25">
      <c r="A6" s="135"/>
      <c r="B6" s="135"/>
      <c r="C6" s="135"/>
      <c r="D6" s="135"/>
      <c r="E6" s="135"/>
      <c r="F6" s="135"/>
      <c r="G6" s="135"/>
      <c r="H6" s="136"/>
      <c r="I6" s="136"/>
      <c r="J6" s="136"/>
      <c r="K6" s="140"/>
      <c r="L6" s="140"/>
      <c r="M6" s="140"/>
      <c r="N6" s="140"/>
      <c r="O6" s="135"/>
      <c r="P6" s="340" t="s">
        <v>640</v>
      </c>
      <c r="Q6" s="341"/>
      <c r="R6" s="135"/>
      <c r="S6" s="135"/>
      <c r="T6" s="135"/>
      <c r="U6" s="135"/>
      <c r="V6" s="135"/>
      <c r="W6" s="135"/>
      <c r="X6" s="135"/>
      <c r="Y6" s="135"/>
      <c r="Z6" s="135"/>
      <c r="AA6" s="135"/>
      <c r="AB6" s="135"/>
      <c r="AC6" s="135"/>
      <c r="AD6" s="135"/>
      <c r="AE6" s="135"/>
      <c r="AF6" s="135"/>
      <c r="AG6" s="135"/>
      <c r="AH6" s="135"/>
      <c r="AI6" s="135"/>
      <c r="AJ6" s="135"/>
      <c r="AK6" s="135"/>
      <c r="AL6" s="135"/>
      <c r="AM6" s="135"/>
      <c r="AN6" s="135"/>
    </row>
    <row r="7" spans="1:40" x14ac:dyDescent="0.25">
      <c r="A7" s="135"/>
      <c r="B7" s="135"/>
      <c r="C7" s="135"/>
      <c r="D7" s="135"/>
      <c r="E7" s="135"/>
      <c r="F7" s="135"/>
      <c r="G7" s="135"/>
      <c r="H7" s="136"/>
      <c r="I7" s="136"/>
      <c r="J7" s="136"/>
      <c r="K7" s="140"/>
      <c r="L7" s="140"/>
      <c r="M7" s="140"/>
      <c r="N7" s="140"/>
      <c r="O7" s="135"/>
      <c r="P7" s="342" t="s">
        <v>975</v>
      </c>
      <c r="Q7" s="343"/>
      <c r="R7" s="135"/>
      <c r="S7" s="135"/>
      <c r="T7" s="135"/>
      <c r="U7" s="140"/>
      <c r="V7" s="140"/>
      <c r="W7" s="352"/>
      <c r="X7" s="352"/>
      <c r="Y7" s="352"/>
      <c r="Z7" s="352"/>
      <c r="AA7" s="135"/>
      <c r="AB7" s="135"/>
      <c r="AC7" s="135"/>
      <c r="AD7" s="135"/>
      <c r="AE7" s="135"/>
      <c r="AF7" s="135"/>
      <c r="AG7" s="135"/>
      <c r="AH7" s="135"/>
      <c r="AI7" s="135"/>
      <c r="AJ7" s="135"/>
      <c r="AK7" s="135"/>
      <c r="AL7" s="135"/>
      <c r="AM7" s="135"/>
      <c r="AN7" s="135"/>
    </row>
    <row r="8" spans="1:40" x14ac:dyDescent="0.25">
      <c r="A8" s="135"/>
      <c r="B8" s="135"/>
      <c r="C8" s="135"/>
      <c r="D8" s="135"/>
      <c r="E8" s="135"/>
      <c r="F8" s="135"/>
      <c r="G8" s="135"/>
      <c r="H8" s="136"/>
      <c r="I8" s="136"/>
      <c r="J8" s="136"/>
      <c r="K8" s="140"/>
      <c r="L8" s="140"/>
      <c r="M8" s="140"/>
      <c r="N8" s="140"/>
      <c r="O8" s="135"/>
      <c r="P8" s="339" t="s">
        <v>976</v>
      </c>
      <c r="Q8" s="338" t="e">
        <f>ROUND(R8,-5)</f>
        <v>#REF!</v>
      </c>
      <c r="R8" s="155" t="e">
        <f>#REF!</f>
        <v>#REF!</v>
      </c>
      <c r="S8" s="135"/>
      <c r="T8" s="135"/>
      <c r="U8" s="140"/>
      <c r="V8" s="140"/>
      <c r="W8" s="352"/>
      <c r="X8" s="352"/>
      <c r="Y8" s="352"/>
      <c r="Z8" s="352"/>
      <c r="AA8" s="135"/>
      <c r="AB8" s="135"/>
      <c r="AC8" s="135"/>
      <c r="AD8" s="135"/>
      <c r="AE8" s="135"/>
      <c r="AF8" s="135"/>
      <c r="AG8" s="135"/>
      <c r="AH8" s="135"/>
      <c r="AI8" s="135"/>
      <c r="AJ8" s="135"/>
      <c r="AK8" s="135"/>
      <c r="AL8" s="135"/>
      <c r="AM8" s="135"/>
      <c r="AN8" s="135"/>
    </row>
    <row r="9" spans="1:40" x14ac:dyDescent="0.25">
      <c r="A9" s="135"/>
      <c r="B9" s="135"/>
      <c r="C9" s="135"/>
      <c r="D9" s="135"/>
      <c r="E9" s="135"/>
      <c r="F9" s="135"/>
      <c r="G9" s="162" t="s">
        <v>598</v>
      </c>
      <c r="H9" s="136"/>
      <c r="I9" s="136"/>
      <c r="J9" s="136"/>
      <c r="K9" s="140"/>
      <c r="L9" s="140"/>
      <c r="M9" s="140"/>
      <c r="N9" s="140"/>
      <c r="O9" s="135"/>
      <c r="P9" s="339" t="s">
        <v>977</v>
      </c>
      <c r="Q9" s="346" t="e">
        <f>R9</f>
        <v>#REF!</v>
      </c>
      <c r="R9" s="345" t="e">
        <f>#REF!</f>
        <v>#REF!</v>
      </c>
      <c r="S9" s="135"/>
      <c r="T9" s="135"/>
      <c r="U9" s="336"/>
      <c r="V9" s="336"/>
      <c r="W9" s="352"/>
      <c r="X9" s="40"/>
      <c r="Y9" s="303"/>
      <c r="Z9" s="352"/>
      <c r="AA9" s="135"/>
      <c r="AB9" s="135"/>
      <c r="AC9" s="135"/>
      <c r="AD9" s="135"/>
      <c r="AE9" s="135"/>
      <c r="AF9" s="135"/>
      <c r="AG9" s="135"/>
      <c r="AH9" s="135"/>
      <c r="AI9" s="135"/>
      <c r="AJ9" s="135"/>
      <c r="AK9" s="135"/>
      <c r="AL9" s="135"/>
      <c r="AM9" s="135"/>
      <c r="AN9" s="135"/>
    </row>
    <row r="10" spans="1:40" x14ac:dyDescent="0.25">
      <c r="A10" s="135"/>
      <c r="B10" s="144" t="s">
        <v>655</v>
      </c>
      <c r="C10" s="148"/>
      <c r="D10" s="148"/>
      <c r="E10" s="135"/>
      <c r="F10" s="135"/>
      <c r="G10" s="144"/>
      <c r="H10" s="145" t="s">
        <v>599</v>
      </c>
      <c r="I10" s="145" t="s">
        <v>600</v>
      </c>
      <c r="J10" s="136"/>
      <c r="K10" s="140"/>
      <c r="L10" s="140"/>
      <c r="M10" s="140"/>
      <c r="N10" s="140"/>
      <c r="O10" s="135"/>
      <c r="P10" s="132" t="s">
        <v>981</v>
      </c>
      <c r="Q10" s="347" t="s">
        <v>993</v>
      </c>
      <c r="R10" s="140" t="e">
        <f>#REF!</f>
        <v>#REF!</v>
      </c>
      <c r="S10" s="135"/>
      <c r="T10" s="135"/>
      <c r="U10" s="336"/>
      <c r="V10" s="336"/>
      <c r="W10" s="352"/>
      <c r="X10" s="40"/>
      <c r="Y10" s="303"/>
      <c r="Z10" s="352"/>
      <c r="AA10" s="135"/>
      <c r="AB10" s="135"/>
      <c r="AC10" s="135"/>
      <c r="AD10" s="135"/>
      <c r="AE10" s="135"/>
      <c r="AF10" s="135"/>
      <c r="AG10" s="135"/>
      <c r="AH10" s="135"/>
      <c r="AI10" s="135"/>
      <c r="AJ10" s="135"/>
      <c r="AK10" s="135"/>
      <c r="AL10" s="135"/>
      <c r="AM10" s="135"/>
      <c r="AN10" s="135"/>
    </row>
    <row r="11" spans="1:40" ht="14.25" x14ac:dyDescent="0.3">
      <c r="A11" s="135"/>
      <c r="B11" s="794" t="s">
        <v>657</v>
      </c>
      <c r="C11" s="795"/>
      <c r="D11" s="795"/>
      <c r="E11" s="149" t="s">
        <v>73</v>
      </c>
      <c r="F11" s="135"/>
      <c r="G11" s="137" t="s">
        <v>601</v>
      </c>
      <c r="H11" s="174">
        <f>IF($B$11="ALT A",'CBI - BASELINE'!G24,IF($B$11="ALT B",'CBI - BUILD_SCENARIO'!G24,IF($B$11="ALT C",#REF!,IF($B$11="ALT d",#REF!,""))))</f>
        <v>0.57959568871750866</v>
      </c>
      <c r="I11" s="174">
        <f>IF($B$11="ALT A",'CBI - BASELINE'!H24,IF($B$11="ALT B",'CBI - BUILD_SCENARIO'!H24,IF($B$11="ALT C",#REF!,IF($B$11="ALT d",#REF!,""))))</f>
        <v>0.3870012728069705</v>
      </c>
      <c r="J11" s="136"/>
      <c r="K11" s="140"/>
      <c r="L11" s="140"/>
      <c r="M11" s="140"/>
      <c r="N11" s="140"/>
      <c r="O11" s="135"/>
      <c r="P11" s="342" t="s">
        <v>978</v>
      </c>
      <c r="Q11" s="343"/>
      <c r="R11" s="135"/>
      <c r="S11" s="135"/>
      <c r="T11" s="135"/>
      <c r="U11" s="336"/>
      <c r="V11" s="336"/>
      <c r="W11" s="352"/>
      <c r="X11" s="40"/>
      <c r="Y11" s="353"/>
      <c r="Z11" s="352"/>
      <c r="AA11" s="135"/>
      <c r="AB11" s="135"/>
      <c r="AC11" s="135"/>
      <c r="AD11" s="135"/>
      <c r="AE11" s="135"/>
      <c r="AF11" s="135"/>
      <c r="AG11" s="135"/>
      <c r="AH11" s="135"/>
      <c r="AI11" s="135"/>
      <c r="AJ11" s="135"/>
      <c r="AK11" s="135"/>
      <c r="AL11" s="135"/>
      <c r="AM11" s="135"/>
      <c r="AN11" s="135"/>
    </row>
    <row r="12" spans="1:40" ht="14.25" x14ac:dyDescent="0.3">
      <c r="A12" s="135"/>
      <c r="B12" s="135"/>
      <c r="C12" s="135"/>
      <c r="D12" s="135"/>
      <c r="E12" s="135"/>
      <c r="F12" s="135"/>
      <c r="G12" s="137" t="s">
        <v>602</v>
      </c>
      <c r="H12" s="174">
        <f>IF($B$11="ALT A",'CBI - BASELINE'!G25,IF($B$11="ALT B",'CBI - BUILD_SCENARIO'!G25,IF($B$11="ALT C",#REF!,IF($B$11="ALT d",#REF!,""))))</f>
        <v>0.76352631773732127</v>
      </c>
      <c r="I12" s="174">
        <f>IF($B$11="ALT A",'CBI - BASELINE'!H25,IF($B$11="ALT B",'CBI - BUILD_SCENARIO'!H25,IF($B$11="ALT C",#REF!,IF($B$11="ALT d",#REF!,""))))</f>
        <v>0.8403395370312442</v>
      </c>
      <c r="J12" s="136"/>
      <c r="K12" s="140"/>
      <c r="L12" s="140"/>
      <c r="M12" s="140"/>
      <c r="N12" s="140"/>
      <c r="O12" s="135"/>
      <c r="P12" s="339" t="s">
        <v>979</v>
      </c>
      <c r="Q12" s="348">
        <f>ROUND(R12,-5)</f>
        <v>9300000</v>
      </c>
      <c r="R12" s="338">
        <f>SUM(L174:L193)</f>
        <v>9252000</v>
      </c>
      <c r="S12" s="135"/>
      <c r="T12" s="135"/>
      <c r="U12" s="336"/>
      <c r="V12" s="336"/>
      <c r="W12" s="352"/>
      <c r="X12" s="40"/>
      <c r="Y12" s="314"/>
      <c r="Z12" s="354"/>
      <c r="AA12" s="135"/>
      <c r="AB12" s="135"/>
      <c r="AC12" s="135"/>
      <c r="AD12" s="135"/>
      <c r="AE12" s="135"/>
      <c r="AF12" s="135"/>
      <c r="AG12" s="135"/>
      <c r="AH12" s="135"/>
      <c r="AI12" s="135"/>
      <c r="AJ12" s="135"/>
      <c r="AK12" s="135"/>
      <c r="AL12" s="135"/>
      <c r="AM12" s="135"/>
      <c r="AN12" s="135"/>
    </row>
    <row r="13" spans="1:40" ht="14.25" x14ac:dyDescent="0.3">
      <c r="A13" s="135"/>
      <c r="B13" s="135"/>
      <c r="C13" s="135"/>
      <c r="D13" s="135"/>
      <c r="E13" s="135"/>
      <c r="F13" s="135"/>
      <c r="G13" s="137" t="s">
        <v>603</v>
      </c>
      <c r="H13" s="174">
        <f>IF($B$11="ALT A",'CBI - BASELINE'!G26,IF($B$11="ALT B",'CBI - BUILD_SCENARIO'!G26,IF($B$11="ALT C",#REF!,IF($B$11="ALT d",#REF!,""))))</f>
        <v>0.52808269119533557</v>
      </c>
      <c r="I13" s="174">
        <f>IF($B$11="ALT A",'CBI - BASELINE'!H26,IF($B$11="ALT B",'CBI - BUILD_SCENARIO'!H26,IF($B$11="ALT C",#REF!,IF($B$11="ALT d",#REF!,""))))</f>
        <v>0.54313456314764763</v>
      </c>
      <c r="J13" s="136"/>
      <c r="K13" s="140"/>
      <c r="L13" s="140"/>
      <c r="M13" s="140"/>
      <c r="N13" s="140"/>
      <c r="O13" s="135"/>
      <c r="P13" s="342" t="s">
        <v>982</v>
      </c>
      <c r="Q13" s="344"/>
      <c r="R13" s="135"/>
      <c r="S13" s="135"/>
      <c r="T13" s="135"/>
      <c r="U13" s="336"/>
      <c r="V13" s="336"/>
      <c r="W13" s="352"/>
      <c r="X13" s="40"/>
      <c r="Y13" s="315"/>
      <c r="Z13" s="352"/>
      <c r="AA13" s="135"/>
      <c r="AB13" s="135"/>
      <c r="AC13" s="135"/>
      <c r="AD13" s="135"/>
      <c r="AE13" s="135"/>
      <c r="AF13" s="135"/>
      <c r="AG13" s="135"/>
      <c r="AH13" s="135"/>
      <c r="AI13" s="135"/>
      <c r="AJ13" s="135"/>
      <c r="AK13" s="135"/>
      <c r="AL13" s="135"/>
      <c r="AM13" s="135"/>
      <c r="AN13" s="135"/>
    </row>
    <row r="14" spans="1:40" ht="14.25" x14ac:dyDescent="0.3">
      <c r="A14" s="135"/>
      <c r="B14" s="135"/>
      <c r="C14" s="135"/>
      <c r="D14" s="135"/>
      <c r="E14" s="135"/>
      <c r="F14" s="135"/>
      <c r="G14" s="137" t="s">
        <v>604</v>
      </c>
      <c r="H14" s="174">
        <f>IF($B$11="ALT A",'CBI - BASELINE'!G27,IF($B$11="ALT B",'CBI - BUILD_SCENARIO'!G27,IF($B$11="ALT C",#REF!,IF($B$11="ALT d",#REF!,""))))</f>
        <v>0.8413284526378465</v>
      </c>
      <c r="I14" s="174">
        <f>IF($B$11="ALT A",'CBI - BASELINE'!H27,IF($B$11="ALT B",'CBI - BUILD_SCENARIO'!H27,IF($B$11="ALT C",#REF!,IF($B$11="ALT d",#REF!,""))))</f>
        <v>0.8140392882882832</v>
      </c>
      <c r="J14" s="136"/>
      <c r="K14" s="140"/>
      <c r="L14" s="140"/>
      <c r="M14" s="140"/>
      <c r="N14" s="140"/>
      <c r="O14" s="135"/>
      <c r="P14" s="135" t="s">
        <v>983</v>
      </c>
      <c r="Q14" s="349" t="e">
        <f>ROUND(R14,-5)</f>
        <v>#REF!</v>
      </c>
      <c r="R14" s="337" t="e">
        <f>#REF!</f>
        <v>#REF!</v>
      </c>
      <c r="S14" s="135"/>
      <c r="T14" s="135"/>
      <c r="U14" s="336"/>
      <c r="V14" s="336"/>
      <c r="W14" s="352"/>
      <c r="X14" s="40"/>
      <c r="Y14" s="303"/>
      <c r="Z14" s="355"/>
      <c r="AA14" s="135"/>
      <c r="AB14" s="135"/>
      <c r="AC14" s="135"/>
      <c r="AD14" s="135"/>
      <c r="AE14" s="135"/>
      <c r="AF14" s="135"/>
      <c r="AG14" s="135"/>
      <c r="AH14" s="135"/>
      <c r="AI14" s="135"/>
      <c r="AJ14" s="135"/>
      <c r="AK14" s="135"/>
      <c r="AL14" s="135"/>
      <c r="AM14" s="135"/>
      <c r="AN14" s="135"/>
    </row>
    <row r="15" spans="1:40" ht="14.25" x14ac:dyDescent="0.3">
      <c r="A15" s="135"/>
      <c r="B15" s="135"/>
      <c r="C15" s="135"/>
      <c r="D15" s="135"/>
      <c r="E15" s="135"/>
      <c r="F15" s="135"/>
      <c r="G15" s="137" t="s">
        <v>605</v>
      </c>
      <c r="H15" s="174">
        <f>IF($B$11="ALT A",'CBI - BASELINE'!G28,IF($B$11="ALT B",'CBI - BUILD_SCENARIO'!G28,IF($B$11="ALT C",#REF!,IF($B$11="ALT d",#REF!,""))))</f>
        <v>0.15507689999999999</v>
      </c>
      <c r="I15" s="174">
        <f>IF($B$11="ALT A",'CBI - BASELINE'!H28,IF($B$11="ALT B",'CBI - BUILD_SCENARIO'!H28,IF($B$11="ALT C",#REF!,IF($B$11="ALT d",#REF!,""))))</f>
        <v>0.15507689999999999</v>
      </c>
      <c r="J15" s="136"/>
      <c r="K15" s="140"/>
      <c r="L15" s="140"/>
      <c r="M15" s="140"/>
      <c r="N15" s="140"/>
      <c r="O15" s="135"/>
      <c r="P15" s="135" t="s">
        <v>628</v>
      </c>
      <c r="Q15" s="338">
        <f>ROUND(R15,-5)</f>
        <v>2700000</v>
      </c>
      <c r="R15" s="338">
        <f>SUM(M174:M193)</f>
        <v>2704000</v>
      </c>
      <c r="S15" s="135"/>
      <c r="T15" s="135"/>
      <c r="U15" s="336"/>
      <c r="V15" s="336"/>
      <c r="W15" s="352"/>
      <c r="X15" s="40"/>
      <c r="Y15" s="314"/>
      <c r="Z15" s="352"/>
      <c r="AA15" s="135"/>
      <c r="AB15" s="135"/>
      <c r="AC15" s="135"/>
      <c r="AD15" s="135"/>
      <c r="AE15" s="135"/>
      <c r="AF15" s="135"/>
      <c r="AG15" s="135"/>
      <c r="AH15" s="135"/>
      <c r="AI15" s="135"/>
      <c r="AJ15" s="135"/>
      <c r="AK15" s="135"/>
      <c r="AL15" s="135"/>
      <c r="AM15" s="135"/>
      <c r="AN15" s="135"/>
    </row>
    <row r="16" spans="1:40" x14ac:dyDescent="0.25">
      <c r="A16" s="135"/>
      <c r="B16" s="135"/>
      <c r="C16" s="135"/>
      <c r="D16" s="135"/>
      <c r="E16" s="135"/>
      <c r="F16" s="135"/>
      <c r="G16" s="135"/>
      <c r="H16" s="136"/>
      <c r="I16" s="136"/>
      <c r="J16" s="136"/>
      <c r="K16" s="140"/>
      <c r="L16" s="140"/>
      <c r="M16" s="140"/>
      <c r="N16" s="140"/>
      <c r="O16" s="135"/>
      <c r="P16" s="344" t="s">
        <v>980</v>
      </c>
      <c r="Q16" s="344"/>
      <c r="R16" s="135"/>
      <c r="S16" s="135"/>
      <c r="T16" s="135"/>
      <c r="U16" s="336"/>
      <c r="V16" s="336"/>
      <c r="W16" s="352"/>
      <c r="X16" s="40"/>
      <c r="Y16" s="303"/>
      <c r="Z16" s="352"/>
      <c r="AA16" s="135"/>
      <c r="AB16" s="135"/>
      <c r="AC16" s="135"/>
      <c r="AD16" s="135"/>
      <c r="AE16" s="135"/>
      <c r="AF16" s="135"/>
      <c r="AG16" s="135"/>
      <c r="AH16" s="135"/>
      <c r="AI16" s="135"/>
      <c r="AJ16" s="135"/>
      <c r="AK16" s="135"/>
      <c r="AL16" s="135"/>
      <c r="AM16" s="135"/>
      <c r="AN16" s="135"/>
    </row>
    <row r="17" spans="1:40" x14ac:dyDescent="0.25">
      <c r="A17" s="135"/>
      <c r="B17" s="135"/>
      <c r="C17" s="135"/>
      <c r="D17" s="135"/>
      <c r="E17" s="135"/>
      <c r="F17" s="135"/>
      <c r="G17" s="162" t="s">
        <v>606</v>
      </c>
      <c r="H17" s="136"/>
      <c r="I17" s="136"/>
      <c r="J17" s="136"/>
      <c r="K17" s="140"/>
      <c r="L17" s="140"/>
      <c r="M17" s="140"/>
      <c r="N17" s="140"/>
      <c r="O17" s="135"/>
      <c r="P17" s="135" t="s">
        <v>622</v>
      </c>
      <c r="Q17" s="338" t="e">
        <f>ROUND(R17,-5)</f>
        <v>#REF!</v>
      </c>
      <c r="R17" s="338" t="e">
        <f>#REF!</f>
        <v>#REF!</v>
      </c>
      <c r="S17" s="338"/>
      <c r="T17" s="135"/>
      <c r="U17" s="336"/>
      <c r="V17" s="336"/>
      <c r="W17" s="352"/>
      <c r="X17" s="40"/>
      <c r="Y17" s="303"/>
      <c r="Z17" s="352"/>
      <c r="AA17" s="135"/>
      <c r="AB17" s="135"/>
      <c r="AC17" s="135"/>
      <c r="AD17" s="135"/>
      <c r="AE17" s="135"/>
      <c r="AF17" s="135"/>
      <c r="AG17" s="135"/>
      <c r="AH17" s="135"/>
      <c r="AI17" s="135"/>
      <c r="AJ17" s="135"/>
      <c r="AK17" s="135"/>
      <c r="AL17" s="135"/>
      <c r="AM17" s="135"/>
      <c r="AN17" s="135"/>
    </row>
    <row r="18" spans="1:40" x14ac:dyDescent="0.25">
      <c r="A18" s="135"/>
      <c r="B18" s="135"/>
      <c r="C18" s="135"/>
      <c r="D18" s="135"/>
      <c r="E18" s="135"/>
      <c r="F18" s="135"/>
      <c r="G18" s="144"/>
      <c r="H18" s="145" t="s">
        <v>599</v>
      </c>
      <c r="I18" s="145" t="s">
        <v>600</v>
      </c>
      <c r="J18" s="136"/>
      <c r="K18" s="140"/>
      <c r="L18" s="140"/>
      <c r="M18" s="140"/>
      <c r="N18" s="140"/>
      <c r="O18" s="135"/>
      <c r="P18" s="135" t="s">
        <v>984</v>
      </c>
      <c r="Q18" s="338" t="e">
        <f>ROUND(R18,-5)</f>
        <v>#REF!</v>
      </c>
      <c r="R18" s="338" t="e">
        <f>#REF!</f>
        <v>#REF!</v>
      </c>
      <c r="S18" s="338"/>
      <c r="T18" s="135"/>
      <c r="U18" s="336"/>
      <c r="V18" s="336"/>
      <c r="W18" s="352"/>
      <c r="X18" s="40"/>
      <c r="Y18" s="303"/>
      <c r="Z18" s="355"/>
      <c r="AA18" s="135"/>
      <c r="AB18" s="135"/>
      <c r="AC18" s="135"/>
      <c r="AD18" s="135"/>
      <c r="AE18" s="135"/>
      <c r="AF18" s="135"/>
      <c r="AG18" s="135"/>
      <c r="AH18" s="135"/>
      <c r="AI18" s="135"/>
      <c r="AJ18" s="135"/>
      <c r="AK18" s="135"/>
      <c r="AL18" s="135"/>
      <c r="AM18" s="135"/>
      <c r="AN18" s="135"/>
    </row>
    <row r="19" spans="1:40" ht="14.25" x14ac:dyDescent="0.3">
      <c r="A19" s="135"/>
      <c r="B19" s="135"/>
      <c r="C19" s="135"/>
      <c r="D19" s="135"/>
      <c r="E19" s="135"/>
      <c r="F19" s="135"/>
      <c r="G19" s="137" t="s">
        <v>601</v>
      </c>
      <c r="H19" s="174">
        <f>IF($B$11="ALT A",'CBI - BASELINE'!G30,IF($B$11="ALT B",'CBI - BUILD_SCENARIO'!G30,IF($B$11="ALT C",#REF!,IF($B$11="ALT d",#REF!,""))))</f>
        <v>2.4700000000000002</v>
      </c>
      <c r="I19" s="174">
        <f>IF($B$11="ALT A",'CBI - BASELINE'!H30,IF($B$11="ALT B",'CBI - BUILD_SCENARIO'!H30,IF($B$11="ALT C",#REF!,IF($B$11="ALT d",#REF!,""))))</f>
        <v>0.72</v>
      </c>
      <c r="J19" s="136"/>
      <c r="K19" s="140"/>
      <c r="L19" s="140"/>
      <c r="M19" s="140"/>
      <c r="N19" s="140"/>
      <c r="O19" s="135"/>
      <c r="P19" s="135" t="s">
        <v>985</v>
      </c>
      <c r="Q19" s="350">
        <f>OUTPUT!I328</f>
        <v>62</v>
      </c>
      <c r="R19" s="135"/>
      <c r="S19" s="135"/>
      <c r="T19" s="135"/>
      <c r="U19" s="336"/>
      <c r="V19" s="336"/>
      <c r="W19" s="352"/>
      <c r="X19" s="40"/>
      <c r="Y19" s="303"/>
      <c r="Z19" s="352"/>
      <c r="AA19" s="135"/>
      <c r="AB19" s="135"/>
      <c r="AC19" s="135"/>
      <c r="AD19" s="135"/>
      <c r="AE19" s="135"/>
      <c r="AF19" s="135"/>
      <c r="AG19" s="135"/>
      <c r="AH19" s="135"/>
      <c r="AI19" s="135"/>
      <c r="AJ19" s="135"/>
      <c r="AK19" s="135"/>
      <c r="AL19" s="135"/>
      <c r="AM19" s="135"/>
      <c r="AN19" s="135"/>
    </row>
    <row r="20" spans="1:40" ht="14.25" x14ac:dyDescent="0.3">
      <c r="A20" s="135"/>
      <c r="B20" s="135"/>
      <c r="C20" s="135"/>
      <c r="D20" s="135"/>
      <c r="E20" s="135"/>
      <c r="F20" s="135"/>
      <c r="G20" s="137" t="s">
        <v>602</v>
      </c>
      <c r="H20" s="174">
        <f>IF($B$11="ALT A",'CBI - BASELINE'!G31,IF($B$11="ALT B",'CBI - BUILD_SCENARIO'!G31,IF($B$11="ALT C",#REF!,IF($B$11="ALT d",#REF!,""))))</f>
        <v>1.31</v>
      </c>
      <c r="I20" s="174">
        <f>IF($B$11="ALT A",'CBI - BASELINE'!H31,IF($B$11="ALT B",'CBI - BUILD_SCENARIO'!H31,IF($B$11="ALT C",#REF!,IF($B$11="ALT d",#REF!,""))))</f>
        <v>0.43</v>
      </c>
      <c r="J20" s="136"/>
      <c r="K20" s="140"/>
      <c r="L20" s="140"/>
      <c r="M20" s="140"/>
      <c r="N20" s="140"/>
      <c r="O20" s="135"/>
      <c r="P20" s="344" t="s">
        <v>986</v>
      </c>
      <c r="Q20" s="344"/>
      <c r="R20" s="135"/>
      <c r="S20" s="135"/>
      <c r="T20" s="135"/>
      <c r="U20" s="336"/>
      <c r="V20" s="336"/>
      <c r="W20" s="352"/>
      <c r="X20" s="40"/>
      <c r="Y20" s="303"/>
      <c r="Z20" s="355"/>
      <c r="AA20" s="135"/>
      <c r="AB20" s="135"/>
      <c r="AC20" s="135"/>
      <c r="AD20" s="135"/>
      <c r="AE20" s="135"/>
      <c r="AF20" s="135"/>
      <c r="AG20" s="135"/>
      <c r="AH20" s="135"/>
      <c r="AI20" s="135"/>
      <c r="AJ20" s="135"/>
      <c r="AK20" s="135"/>
      <c r="AL20" s="135"/>
      <c r="AM20" s="135"/>
      <c r="AN20" s="135"/>
    </row>
    <row r="21" spans="1:40" ht="14.25" x14ac:dyDescent="0.3">
      <c r="A21" s="135"/>
      <c r="B21" s="135"/>
      <c r="C21" s="135"/>
      <c r="D21" s="135"/>
      <c r="E21" s="135"/>
      <c r="F21" s="135"/>
      <c r="G21" s="137" t="s">
        <v>603</v>
      </c>
      <c r="H21" s="174">
        <f>IF($B$11="ALT A",'CBI - BASELINE'!G32,IF($B$11="ALT B",'CBI - BUILD_SCENARIO'!G32,IF($B$11="ALT C",#REF!,IF($B$11="ALT d",#REF!,""))))</f>
        <v>1.36</v>
      </c>
      <c r="I21" s="174">
        <f>IF($B$11="ALT A",'CBI - BASELINE'!H32,IF($B$11="ALT B",'CBI - BUILD_SCENARIO'!H32,IF($B$11="ALT C",#REF!,IF($B$11="ALT d",#REF!,""))))</f>
        <v>0.69</v>
      </c>
      <c r="J21" s="136"/>
      <c r="K21" s="140"/>
      <c r="L21" s="140"/>
      <c r="M21" s="140"/>
      <c r="N21" s="140"/>
      <c r="O21" s="135"/>
      <c r="P21" s="135" t="s">
        <v>987</v>
      </c>
      <c r="Q21" s="337" t="e">
        <f>ROUND(R21,-2)</f>
        <v>#REF!</v>
      </c>
      <c r="R21" s="351" t="e">
        <f>#REF!</f>
        <v>#REF!</v>
      </c>
      <c r="S21" s="135"/>
      <c r="T21" s="135"/>
      <c r="U21" s="135"/>
      <c r="V21" s="135"/>
      <c r="W21" s="352"/>
      <c r="X21" s="352"/>
      <c r="Y21" s="352"/>
      <c r="Z21" s="352"/>
      <c r="AA21" s="135"/>
      <c r="AB21" s="135"/>
      <c r="AC21" s="135"/>
      <c r="AD21" s="135"/>
      <c r="AE21" s="135"/>
      <c r="AF21" s="135"/>
      <c r="AG21" s="135"/>
      <c r="AH21" s="135"/>
      <c r="AI21" s="135"/>
      <c r="AJ21" s="135"/>
      <c r="AK21" s="135"/>
      <c r="AL21" s="135"/>
      <c r="AM21" s="135"/>
      <c r="AN21" s="135"/>
    </row>
    <row r="22" spans="1:40" ht="14.25" x14ac:dyDescent="0.3">
      <c r="A22" s="135"/>
      <c r="B22" s="135"/>
      <c r="C22" s="135"/>
      <c r="D22" s="135"/>
      <c r="E22" s="135"/>
      <c r="F22" s="135"/>
      <c r="G22" s="137" t="s">
        <v>604</v>
      </c>
      <c r="H22" s="174">
        <f>IF($B$11="ALT A",'CBI - BASELINE'!G33,IF($B$11="ALT B",'CBI - BUILD_SCENARIO'!G33,IF($B$11="ALT C",#REF!,IF($B$11="ALT d",#REF!,""))))</f>
        <v>2.2806258148631029</v>
      </c>
      <c r="I22" s="174">
        <f>IF($B$11="ALT A",'CBI - BASELINE'!H33,IF($B$11="ALT B",'CBI - BUILD_SCENARIO'!H33,IF($B$11="ALT C",#REF!,IF($B$11="ALT d",#REF!,""))))</f>
        <v>0.83261611522805545</v>
      </c>
      <c r="J22" s="136"/>
      <c r="K22" s="140"/>
      <c r="L22" s="140"/>
      <c r="M22" s="336"/>
      <c r="N22" s="336"/>
      <c r="O22" s="135"/>
      <c r="P22" s="135" t="s">
        <v>988</v>
      </c>
      <c r="Q22" s="338">
        <f>ROUND(R22,-5)</f>
        <v>2100000</v>
      </c>
      <c r="R22" s="338">
        <f>SUM(I174:I193)</f>
        <v>2101000</v>
      </c>
      <c r="S22" s="135"/>
      <c r="T22" s="135"/>
      <c r="U22" s="135"/>
      <c r="V22" s="135"/>
      <c r="W22" s="352"/>
      <c r="X22" s="352"/>
      <c r="Y22" s="352"/>
      <c r="Z22" s="352"/>
      <c r="AA22" s="135"/>
      <c r="AB22" s="135"/>
      <c r="AC22" s="135"/>
      <c r="AD22" s="135"/>
      <c r="AE22" s="135"/>
      <c r="AF22" s="135"/>
      <c r="AG22" s="135"/>
      <c r="AH22" s="135"/>
      <c r="AI22" s="135"/>
      <c r="AJ22" s="135"/>
      <c r="AK22" s="135"/>
      <c r="AL22" s="135"/>
      <c r="AM22" s="135"/>
      <c r="AN22" s="135"/>
    </row>
    <row r="23" spans="1:40" ht="14.25" x14ac:dyDescent="0.3">
      <c r="A23" s="135"/>
      <c r="B23" s="135"/>
      <c r="C23" s="135"/>
      <c r="D23" s="135"/>
      <c r="E23" s="135"/>
      <c r="F23" s="135"/>
      <c r="G23" s="137" t="s">
        <v>605</v>
      </c>
      <c r="H23" s="174">
        <f>IF($B$11="ALT A",'CBI - BASELINE'!G34,IF($B$11="ALT B",'CBI - BUILD_SCENARIO'!G34,IF($B$11="ALT C",#REF!,IF($B$11="ALT d",#REF!,""))))</f>
        <v>2.73</v>
      </c>
      <c r="I23" s="174">
        <f>IF($B$11="ALT A",'CBI - BASELINE'!H34,IF($B$11="ALT B",'CBI - BUILD_SCENARIO'!H34,IF($B$11="ALT C",#REF!,IF($B$11="ALT d",#REF!,""))))</f>
        <v>1.1200000000000001</v>
      </c>
      <c r="J23" s="136"/>
      <c r="K23" s="140"/>
      <c r="L23" s="140"/>
      <c r="M23" s="140"/>
      <c r="N23" s="140"/>
      <c r="O23" s="135"/>
      <c r="P23" s="344" t="s">
        <v>989</v>
      </c>
      <c r="Q23" s="344"/>
      <c r="R23" s="135"/>
      <c r="S23" s="135"/>
      <c r="T23" s="135"/>
      <c r="U23" s="135"/>
      <c r="V23" s="135"/>
      <c r="W23" s="352"/>
      <c r="X23" s="352"/>
      <c r="Y23" s="352"/>
      <c r="Z23" s="352"/>
      <c r="AA23" s="135"/>
      <c r="AB23" s="135"/>
      <c r="AC23" s="135"/>
      <c r="AD23" s="135"/>
      <c r="AE23" s="135"/>
      <c r="AF23" s="135"/>
      <c r="AG23" s="135"/>
      <c r="AH23" s="135"/>
      <c r="AI23" s="135"/>
      <c r="AJ23" s="135"/>
      <c r="AK23" s="135"/>
      <c r="AL23" s="135"/>
      <c r="AM23" s="135"/>
      <c r="AN23" s="135"/>
    </row>
    <row r="24" spans="1:40" x14ac:dyDescent="0.25">
      <c r="A24" s="135"/>
      <c r="B24" s="135"/>
      <c r="C24" s="135"/>
      <c r="D24" s="135"/>
      <c r="E24" s="135"/>
      <c r="F24" s="135"/>
      <c r="G24" s="135"/>
      <c r="H24" s="136"/>
      <c r="I24" s="136"/>
      <c r="J24" s="136"/>
      <c r="K24" s="140"/>
      <c r="L24" s="140"/>
      <c r="M24" s="140"/>
      <c r="N24" s="140"/>
      <c r="O24" s="135"/>
      <c r="P24" s="135" t="s">
        <v>990</v>
      </c>
      <c r="Q24" s="337" t="e">
        <f>ROUND(R24,-5)</f>
        <v>#REF!</v>
      </c>
      <c r="R24" s="135" t="e">
        <f>#REF!</f>
        <v>#REF!</v>
      </c>
      <c r="S24" s="135"/>
      <c r="T24" s="135"/>
      <c r="U24" s="135"/>
      <c r="V24" s="135"/>
      <c r="W24" s="352"/>
      <c r="X24" s="352"/>
      <c r="Y24" s="352"/>
      <c r="Z24" s="352"/>
      <c r="AA24" s="135"/>
      <c r="AB24" s="135"/>
      <c r="AC24" s="135"/>
      <c r="AD24" s="135"/>
      <c r="AE24" s="135"/>
      <c r="AF24" s="135"/>
      <c r="AG24" s="135"/>
      <c r="AH24" s="135"/>
      <c r="AI24" s="135"/>
      <c r="AJ24" s="135"/>
      <c r="AK24" s="135"/>
      <c r="AL24" s="135"/>
      <c r="AM24" s="135"/>
      <c r="AN24" s="135"/>
    </row>
    <row r="25" spans="1:40" x14ac:dyDescent="0.25">
      <c r="A25" s="135"/>
      <c r="B25" s="135"/>
      <c r="C25" s="135"/>
      <c r="D25" s="135"/>
      <c r="E25" s="135"/>
      <c r="F25" s="135"/>
      <c r="G25" s="162" t="s">
        <v>607</v>
      </c>
      <c r="H25" s="136"/>
      <c r="I25" s="136"/>
      <c r="J25" s="136"/>
      <c r="K25" s="140"/>
      <c r="L25" s="140"/>
      <c r="M25" s="140"/>
      <c r="N25" s="140"/>
      <c r="O25" s="135"/>
      <c r="P25" s="135" t="s">
        <v>991</v>
      </c>
      <c r="Q25" s="337" t="e">
        <f>ROUND(R25,-2)</f>
        <v>#REF!</v>
      </c>
      <c r="R25" s="337" t="e">
        <f>#REF!</f>
        <v>#REF!</v>
      </c>
      <c r="S25" s="135"/>
      <c r="T25" s="135"/>
      <c r="U25" s="135"/>
      <c r="V25" s="135"/>
      <c r="W25" s="352"/>
      <c r="X25" s="352"/>
      <c r="Y25" s="352"/>
      <c r="Z25" s="352"/>
      <c r="AA25" s="135"/>
      <c r="AB25" s="135"/>
      <c r="AC25" s="135"/>
      <c r="AD25" s="135"/>
      <c r="AE25" s="135"/>
      <c r="AF25" s="135"/>
      <c r="AG25" s="135"/>
      <c r="AH25" s="135"/>
      <c r="AI25" s="135"/>
      <c r="AJ25" s="135"/>
      <c r="AK25" s="135"/>
      <c r="AL25" s="135"/>
      <c r="AM25" s="135"/>
      <c r="AN25" s="135"/>
    </row>
    <row r="26" spans="1:40" x14ac:dyDescent="0.25">
      <c r="A26" s="135"/>
      <c r="B26" s="135"/>
      <c r="C26" s="135"/>
      <c r="D26" s="135"/>
      <c r="E26" s="135"/>
      <c r="F26" s="135"/>
      <c r="G26" s="144"/>
      <c r="H26" s="145" t="s">
        <v>599</v>
      </c>
      <c r="I26" s="145" t="s">
        <v>600</v>
      </c>
      <c r="J26" s="136"/>
      <c r="K26" s="140"/>
      <c r="L26" s="140"/>
      <c r="M26" s="140"/>
      <c r="N26" s="140"/>
      <c r="O26" s="135"/>
      <c r="P26" s="135" t="s">
        <v>620</v>
      </c>
      <c r="Q26" s="338">
        <f>ROUND(R26,-5)</f>
        <v>18100000</v>
      </c>
      <c r="R26" s="338">
        <f>SUM(J174:J193)</f>
        <v>18090000</v>
      </c>
      <c r="S26" s="135"/>
      <c r="T26" s="135"/>
      <c r="U26" s="135"/>
      <c r="V26" s="135"/>
      <c r="W26" s="135"/>
      <c r="X26" s="135"/>
      <c r="Y26" s="135"/>
      <c r="Z26" s="135"/>
      <c r="AA26" s="135"/>
      <c r="AB26" s="135"/>
      <c r="AC26" s="135"/>
      <c r="AD26" s="135"/>
      <c r="AE26" s="135"/>
      <c r="AF26" s="135"/>
      <c r="AG26" s="135"/>
      <c r="AH26" s="135"/>
      <c r="AI26" s="135"/>
      <c r="AJ26" s="135"/>
      <c r="AK26" s="135"/>
      <c r="AL26" s="135"/>
      <c r="AM26" s="135"/>
      <c r="AN26" s="135"/>
    </row>
    <row r="27" spans="1:40" ht="14.25" x14ac:dyDescent="0.3">
      <c r="A27" s="135"/>
      <c r="B27" s="135"/>
      <c r="C27" s="135"/>
      <c r="D27" s="135"/>
      <c r="E27" s="135"/>
      <c r="F27" s="135"/>
      <c r="G27" s="137" t="s">
        <v>608</v>
      </c>
      <c r="H27" s="174">
        <f>IF($B$11="ALT A",'CBI - BASELINE'!G36,IF($B$11="ALT B",'CBI - BUILD_SCENARIO'!G36,IF($B$11="ALT C",#REF!,IF($B$11="ALT d",#REF!,""))))</f>
        <v>5.3318385650224212</v>
      </c>
      <c r="I27" s="174">
        <f>IF($B$11="ALT A",'CBI - BASELINE'!H36,IF($B$11="ALT B",'CBI - BUILD_SCENARIO'!H36,IF($B$11="ALT C",#REF!,IF($B$11="ALT d",#REF!,""))))</f>
        <v>8.7738570113531757</v>
      </c>
      <c r="J27" s="136"/>
      <c r="K27" s="140"/>
      <c r="L27" s="140"/>
      <c r="M27" s="140"/>
      <c r="N27" s="140"/>
      <c r="O27" s="135"/>
      <c r="P27" s="344" t="s">
        <v>629</v>
      </c>
      <c r="Q27" s="344"/>
      <c r="R27" s="135"/>
      <c r="S27" s="135"/>
      <c r="T27" s="135"/>
      <c r="U27" s="135"/>
      <c r="V27" s="135"/>
      <c r="W27" s="135"/>
      <c r="X27" s="135"/>
      <c r="Y27" s="135"/>
      <c r="Z27" s="135"/>
      <c r="AA27" s="135"/>
      <c r="AB27" s="135"/>
      <c r="AC27" s="135"/>
      <c r="AD27" s="135"/>
      <c r="AE27" s="135"/>
      <c r="AF27" s="135"/>
      <c r="AG27" s="135"/>
      <c r="AH27" s="135"/>
      <c r="AI27" s="135"/>
      <c r="AJ27" s="135"/>
      <c r="AK27" s="135"/>
      <c r="AL27" s="135"/>
      <c r="AM27" s="135"/>
      <c r="AN27" s="135"/>
    </row>
    <row r="28" spans="1:40" ht="14.25" x14ac:dyDescent="0.3">
      <c r="A28" s="135"/>
      <c r="B28" s="135"/>
      <c r="C28" s="135"/>
      <c r="D28" s="135"/>
      <c r="E28" s="135"/>
      <c r="F28" s="135"/>
      <c r="G28" s="137" t="s">
        <v>609</v>
      </c>
      <c r="H28" s="174">
        <f>IF($B$11="ALT A",'CBI - BASELINE'!G37,IF($B$11="ALT B",'CBI - BUILD_SCENARIO'!G37,IF($B$11="ALT C",#REF!,IF($B$11="ALT d",#REF!,""))))</f>
        <v>1.6838565022421526</v>
      </c>
      <c r="I28" s="174">
        <f>IF($B$11="ALT A",'CBI - BASELINE'!H37,IF($B$11="ALT B",'CBI - BUILD_SCENARIO'!H37,IF($B$11="ALT C",#REF!,IF($B$11="ALT d",#REF!,""))))</f>
        <v>2.1764344891070881</v>
      </c>
      <c r="J28" s="136"/>
      <c r="K28" s="140"/>
      <c r="L28" s="140"/>
      <c r="M28" s="140"/>
      <c r="N28" s="140"/>
      <c r="O28" s="135"/>
      <c r="P28" s="135" t="s">
        <v>649</v>
      </c>
      <c r="Q28" s="338">
        <f>I110</f>
        <v>48780</v>
      </c>
      <c r="S28" s="135"/>
      <c r="T28" s="135"/>
      <c r="U28" s="135"/>
      <c r="V28" s="135"/>
      <c r="W28" s="135"/>
      <c r="X28" s="135"/>
      <c r="Y28" s="135"/>
      <c r="Z28" s="135"/>
      <c r="AA28" s="135"/>
      <c r="AB28" s="135"/>
      <c r="AC28" s="135"/>
      <c r="AD28" s="135"/>
      <c r="AE28" s="135"/>
      <c r="AF28" s="135"/>
      <c r="AG28" s="135"/>
      <c r="AH28" s="135"/>
      <c r="AI28" s="135"/>
      <c r="AJ28" s="135"/>
      <c r="AK28" s="135"/>
      <c r="AL28" s="135"/>
      <c r="AM28" s="135"/>
      <c r="AN28" s="135"/>
    </row>
    <row r="29" spans="1:40" x14ac:dyDescent="0.25">
      <c r="A29" s="135"/>
      <c r="B29" s="135"/>
      <c r="C29" s="135"/>
      <c r="D29" s="135"/>
      <c r="E29" s="135"/>
      <c r="F29" s="135"/>
      <c r="G29" s="135"/>
      <c r="H29" s="136"/>
      <c r="I29" s="136"/>
      <c r="J29" s="136"/>
      <c r="K29" s="140"/>
      <c r="L29" s="140"/>
      <c r="M29" s="140"/>
      <c r="N29" s="140"/>
      <c r="O29" s="135"/>
      <c r="P29" s="135" t="s">
        <v>633</v>
      </c>
      <c r="Q29" s="338">
        <f>J110</f>
        <v>5309799</v>
      </c>
      <c r="S29" s="135"/>
      <c r="T29" s="135"/>
      <c r="U29" s="135"/>
      <c r="V29" s="135"/>
      <c r="W29" s="135"/>
      <c r="X29" s="135"/>
      <c r="Y29" s="135"/>
      <c r="Z29" s="135"/>
      <c r="AA29" s="135"/>
      <c r="AB29" s="135"/>
      <c r="AC29" s="135"/>
      <c r="AD29" s="135"/>
      <c r="AE29" s="135"/>
      <c r="AF29" s="135"/>
      <c r="AG29" s="135"/>
      <c r="AH29" s="135"/>
      <c r="AI29" s="135"/>
      <c r="AJ29" s="135"/>
      <c r="AK29" s="135"/>
      <c r="AL29" s="135"/>
      <c r="AM29" s="135"/>
      <c r="AN29" s="135"/>
    </row>
    <row r="30" spans="1:40" x14ac:dyDescent="0.25">
      <c r="A30" s="135"/>
      <c r="B30" s="135"/>
      <c r="C30" s="135"/>
      <c r="D30" s="135"/>
      <c r="E30" s="135"/>
      <c r="F30" s="135"/>
      <c r="G30" s="162" t="s">
        <v>610</v>
      </c>
      <c r="H30" s="136"/>
      <c r="I30" s="136"/>
      <c r="J30" s="136"/>
      <c r="K30" s="140"/>
      <c r="L30" s="140"/>
      <c r="M30" s="140"/>
      <c r="N30" s="140"/>
      <c r="O30" s="135"/>
      <c r="P30" s="135" t="s">
        <v>992</v>
      </c>
      <c r="Q30" s="338">
        <f>SUM(Q28:Q29)</f>
        <v>5358579</v>
      </c>
      <c r="R30" s="135"/>
      <c r="S30" s="135"/>
      <c r="T30" s="135"/>
      <c r="U30" s="135"/>
      <c r="V30" s="135"/>
      <c r="W30" s="135"/>
      <c r="X30" s="135"/>
      <c r="Y30" s="135"/>
      <c r="Z30" s="135"/>
      <c r="AA30" s="135"/>
      <c r="AB30" s="135"/>
      <c r="AC30" s="135"/>
      <c r="AD30" s="135"/>
      <c r="AE30" s="135"/>
      <c r="AF30" s="135"/>
      <c r="AG30" s="135"/>
      <c r="AH30" s="135"/>
      <c r="AI30" s="135"/>
      <c r="AJ30" s="135"/>
      <c r="AK30" s="135"/>
      <c r="AL30" s="135"/>
      <c r="AM30" s="135"/>
      <c r="AN30" s="135"/>
    </row>
    <row r="31" spans="1:40" ht="40.5" x14ac:dyDescent="0.25">
      <c r="A31" s="135"/>
      <c r="B31" s="135"/>
      <c r="C31" s="135"/>
      <c r="D31" s="135"/>
      <c r="E31" s="135"/>
      <c r="F31" s="135"/>
      <c r="G31" s="144"/>
      <c r="H31" s="145" t="s">
        <v>611</v>
      </c>
      <c r="I31" s="145" t="s">
        <v>612</v>
      </c>
      <c r="J31" s="136"/>
      <c r="K31" s="140"/>
      <c r="L31" s="140"/>
      <c r="M31" s="140"/>
      <c r="N31" s="140"/>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row>
    <row r="32" spans="1:40" ht="14.25" x14ac:dyDescent="0.3">
      <c r="A32" s="135"/>
      <c r="B32" s="135"/>
      <c r="C32" s="135"/>
      <c r="D32" s="135"/>
      <c r="E32" s="135"/>
      <c r="F32" s="135"/>
      <c r="G32" s="137" t="s">
        <v>613</v>
      </c>
      <c r="H32" s="358">
        <f>IF($B$11="ALT A",'CBI - BASELINE'!G39,IF($B$11="ALT B",'CBI - BUILD_SCENARIO'!G39,IF($B$11="ALT C",#REF!,IF($B$11="ALT d",#REF!,""))))</f>
        <v>4.4489907578881806E-9</v>
      </c>
      <c r="I32" s="147">
        <f>IF($B$11="ALT A",'CBI - BASELINE'!H39,IF($B$11="ALT B",'CBI - BUILD_SCENARIO'!H39,IF($B$11="ALT C",#REF!,IF($B$11="ALT d",#REF!,""))))</f>
        <v>1.8829732483981159E-2</v>
      </c>
      <c r="J32" s="136"/>
      <c r="K32" s="140"/>
      <c r="L32" s="140"/>
      <c r="M32" s="140"/>
      <c r="N32" s="140"/>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row>
    <row r="33" spans="1:40" ht="14.25" x14ac:dyDescent="0.3">
      <c r="A33" s="135"/>
      <c r="B33" s="135"/>
      <c r="C33" s="135"/>
      <c r="D33" s="135"/>
      <c r="E33" s="135"/>
      <c r="F33" s="135"/>
      <c r="G33" s="137" t="s">
        <v>614</v>
      </c>
      <c r="H33" s="146">
        <f>IF($B$11="ALT A",'CBI - BASELINE'!G40,IF($B$11="ALT B",'CBI - BUILD_SCENARIO'!G40,IF($B$11="ALT C",#REF!,IF($B$11="ALT d",#REF!,""))))</f>
        <v>8.2842445557149045E-7</v>
      </c>
      <c r="I33" s="147">
        <f>IF($B$11="ALT A",'CBI - BASELINE'!H40,IF($B$11="ALT B",'CBI - BUILD_SCENARIO'!H40,IF($B$11="ALT C",#REF!,IF($B$11="ALT d",#REF!,""))))</f>
        <v>7.5071960781413587E-3</v>
      </c>
      <c r="J33" s="136"/>
      <c r="K33" s="140"/>
      <c r="L33" s="140"/>
      <c r="M33" s="140"/>
      <c r="N33" s="140"/>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row>
    <row r="34" spans="1:40" ht="14.25" x14ac:dyDescent="0.3">
      <c r="A34" s="135"/>
      <c r="B34" s="135"/>
      <c r="C34" s="135"/>
      <c r="D34" s="135"/>
      <c r="E34" s="135"/>
      <c r="F34" s="135"/>
      <c r="G34" s="137" t="s">
        <v>615</v>
      </c>
      <c r="H34" s="358">
        <f>IF($B$11="ALT A",'CBI - BASELINE'!G41,IF($B$11="ALT B",'CBI - BUILD_SCENARIO'!G41,IF($B$11="ALT C",#REF!,IF($B$11="ALT d",#REF!,""))))</f>
        <v>7.6809714996901566E-9</v>
      </c>
      <c r="I34" s="147">
        <f>IF($B$11="ALT A",'CBI - BASELINE'!H41,IF($B$11="ALT B",'CBI - BUILD_SCENARIO'!H41,IF($B$11="ALT C",#REF!,IF($B$11="ALT d",#REF!,""))))</f>
        <v>4.0549011964994294E-4</v>
      </c>
      <c r="J34" s="136"/>
      <c r="K34" s="140"/>
      <c r="L34" s="140"/>
      <c r="M34" s="140"/>
      <c r="N34" s="140"/>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row>
    <row r="35" spans="1:40" ht="14.25" x14ac:dyDescent="0.3">
      <c r="A35" s="135"/>
      <c r="B35" s="135"/>
      <c r="C35" s="135"/>
      <c r="D35" s="135"/>
      <c r="E35" s="135"/>
      <c r="F35" s="135"/>
      <c r="G35" s="137" t="s">
        <v>616</v>
      </c>
      <c r="H35" s="146">
        <f>IF($B$11="ALT A",'CBI - BASELINE'!G42,IF($B$11="ALT B",'CBI - BUILD_SCENARIO'!G42,IF($B$11="ALT C",#REF!,IF($B$11="ALT d",#REF!,""))))</f>
        <v>1.1338632273989127E-6</v>
      </c>
      <c r="I35" s="147">
        <f>IF($B$11="ALT A",'CBI - BASELINE'!H42,IF($B$11="ALT B",'CBI - BUILD_SCENARIO'!H42,IF($B$11="ALT C",#REF!,IF($B$11="ALT d",#REF!,""))))</f>
        <v>2.5090329369263139E-3</v>
      </c>
      <c r="J35" s="136"/>
      <c r="K35" s="140"/>
      <c r="L35" s="140"/>
      <c r="M35" s="140"/>
      <c r="N35" s="140"/>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row>
    <row r="36" spans="1:40" ht="14.25" x14ac:dyDescent="0.3">
      <c r="A36" s="135"/>
      <c r="B36" s="135"/>
      <c r="C36" s="135"/>
      <c r="D36" s="135"/>
      <c r="E36" s="135"/>
      <c r="F36" s="135"/>
      <c r="G36" s="137" t="s">
        <v>617</v>
      </c>
      <c r="H36" s="146">
        <f>IF($B$11="ALT A",'CBI - BASELINE'!G43,IF($B$11="ALT B",'CBI - BUILD_SCENARIO'!G43,IF($B$11="ALT C",#REF!,IF($B$11="ALT d",#REF!,""))))</f>
        <v>4.2046615460289845E-4</v>
      </c>
      <c r="I36" s="147">
        <f>IF($B$11="ALT A",'CBI - BASELINE'!H43,IF($B$11="ALT B",'CBI - BUILD_SCENARIO'!H43,IF($B$11="ALT C",#REF!,IF($B$11="ALT d",#REF!,""))))</f>
        <v>1.8751208316199634E-2</v>
      </c>
      <c r="J36" s="136"/>
      <c r="K36" s="140"/>
      <c r="L36" s="140"/>
      <c r="M36" s="140"/>
      <c r="N36" s="140"/>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row>
    <row r="37" spans="1:40" x14ac:dyDescent="0.25">
      <c r="A37" s="135"/>
      <c r="B37" s="135"/>
      <c r="C37" s="135"/>
      <c r="D37" s="135"/>
      <c r="E37" s="135"/>
      <c r="F37" s="135"/>
      <c r="G37" s="135"/>
      <c r="H37" s="136"/>
      <c r="I37" s="136"/>
      <c r="J37" s="136"/>
      <c r="K37" s="140"/>
      <c r="L37" s="140"/>
      <c r="M37" s="140"/>
      <c r="N37" s="140"/>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row>
    <row r="38" spans="1:40" x14ac:dyDescent="0.25">
      <c r="A38" s="135"/>
      <c r="B38" s="135"/>
      <c r="C38" s="135"/>
      <c r="D38" s="135"/>
      <c r="E38" s="135"/>
      <c r="F38" s="135"/>
      <c r="G38" s="162" t="s">
        <v>618</v>
      </c>
      <c r="H38" s="136"/>
      <c r="I38" s="136"/>
      <c r="J38" s="136"/>
      <c r="K38" s="140"/>
      <c r="L38" s="140"/>
      <c r="M38" s="140"/>
      <c r="N38" s="140"/>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row>
    <row r="39" spans="1:40" x14ac:dyDescent="0.25">
      <c r="A39" s="135"/>
      <c r="B39" s="135"/>
      <c r="C39" s="135"/>
      <c r="D39" s="135"/>
      <c r="E39" s="135"/>
      <c r="F39" s="135"/>
      <c r="G39" s="144"/>
      <c r="H39" s="145" t="s">
        <v>619</v>
      </c>
      <c r="I39" s="136"/>
      <c r="J39" s="136"/>
      <c r="K39" s="140"/>
      <c r="L39" s="140"/>
      <c r="M39" s="140"/>
      <c r="N39" s="140"/>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row>
    <row r="40" spans="1:40" ht="14.25" x14ac:dyDescent="0.3">
      <c r="A40" s="135"/>
      <c r="B40" s="135"/>
      <c r="C40" s="135"/>
      <c r="D40" s="135"/>
      <c r="E40" s="135"/>
      <c r="F40" s="135"/>
      <c r="G40" s="137" t="s">
        <v>661</v>
      </c>
      <c r="H40" s="150">
        <f>IF($B$11="ALT A",'CBI - BASELINE'!G45,IF($B$11="ALT B",'CBI - BUILD_SCENARIO'!G45,IF($B$11="ALT C",#REF!,IF($B$11="ALT d",#REF!,""))))</f>
        <v>0</v>
      </c>
      <c r="I40" s="136"/>
      <c r="J40" s="136"/>
      <c r="K40" s="140"/>
      <c r="L40" s="140"/>
      <c r="M40" s="140"/>
      <c r="N40" s="140"/>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row>
    <row r="41" spans="1:40" ht="14.25" x14ac:dyDescent="0.3">
      <c r="A41" s="135"/>
      <c r="B41" s="135"/>
      <c r="C41" s="135"/>
      <c r="D41" s="135"/>
      <c r="E41" s="135"/>
      <c r="F41" s="135"/>
      <c r="G41" s="137" t="str">
        <f>CONCATENATE("Physically Inactive Adults in ",UPFRONTS!F19)</f>
        <v>Physically Inactive Adults in North Carolina</v>
      </c>
      <c r="H41" s="138">
        <f>IF($B$11="ALT A",'CBI - BASELINE'!G46,IF($B$11="ALT B",'CBI - BUILD_SCENARIO'!G46,IF($B$11="ALT C",#REF!,IF($B$11="ALT d",#REF!,""))))</f>
        <v>0.26700000000000002</v>
      </c>
      <c r="I41" s="136"/>
      <c r="J41" s="136"/>
      <c r="K41" s="140"/>
      <c r="L41" s="140"/>
      <c r="M41" s="140"/>
      <c r="N41" s="140"/>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row>
    <row r="42" spans="1:40" ht="14.25" x14ac:dyDescent="0.3">
      <c r="A42" s="135"/>
      <c r="B42" s="135"/>
      <c r="C42" s="135"/>
      <c r="D42" s="135"/>
      <c r="E42" s="135"/>
      <c r="F42" s="135"/>
      <c r="G42" s="137" t="str">
        <f>CONCATENATE("Physically Inactive Youth in ",UPFRONTS!F19)</f>
        <v>Physically Inactive Youth in North Carolina</v>
      </c>
      <c r="H42" s="138">
        <f>IF($B$11="ALT A",'CBI - BASELINE'!G47,IF($B$11="ALT B",'CBI - BUILD_SCENARIO'!G47,IF($B$11="ALT C",#REF!,IF($B$11="ALT d",#REF!,""))))</f>
        <v>0.17699999999999999</v>
      </c>
      <c r="I42" s="136"/>
      <c r="J42" s="136"/>
      <c r="K42" s="140"/>
      <c r="L42" s="140"/>
      <c r="M42" s="140"/>
      <c r="N42" s="140"/>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row>
    <row r="43" spans="1:40" ht="14.25" x14ac:dyDescent="0.3">
      <c r="A43" s="135"/>
      <c r="B43" s="135"/>
      <c r="C43" s="135"/>
      <c r="D43" s="135"/>
      <c r="E43" s="135"/>
      <c r="F43" s="135"/>
      <c r="G43" s="137" t="s">
        <v>620</v>
      </c>
      <c r="H43" s="150">
        <f>IF($B$11="ALT A",'CBI - BASELINE'!G48,IF($B$11="ALT B",'CBI - BUILD_SCENARIO'!G48,IF($B$11="ALT C",#REF!,IF($B$11="ALT d",#REF!,""))))</f>
        <v>1671.8643883669165</v>
      </c>
      <c r="I43" s="136"/>
      <c r="J43" s="136"/>
      <c r="K43" s="140"/>
      <c r="L43" s="140"/>
      <c r="M43" s="140"/>
      <c r="N43" s="140"/>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row>
    <row r="44" spans="1:40" x14ac:dyDescent="0.25">
      <c r="A44" s="135"/>
      <c r="B44" s="135"/>
      <c r="C44" s="135"/>
      <c r="D44" s="135"/>
      <c r="E44" s="135"/>
      <c r="F44" s="135"/>
      <c r="G44" s="135"/>
      <c r="H44" s="136"/>
      <c r="I44" s="136"/>
      <c r="J44" s="136"/>
      <c r="K44" s="140"/>
      <c r="L44" s="140"/>
      <c r="M44" s="140"/>
      <c r="N44" s="140"/>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row>
    <row r="45" spans="1:40" x14ac:dyDescent="0.25">
      <c r="A45" s="135"/>
      <c r="B45" s="135"/>
      <c r="C45" s="135"/>
      <c r="D45" s="135"/>
      <c r="E45" s="135"/>
      <c r="F45" s="135"/>
      <c r="G45" s="162" t="s">
        <v>621</v>
      </c>
      <c r="H45" s="136"/>
      <c r="I45" s="136"/>
      <c r="J45" s="136"/>
      <c r="K45" s="140"/>
      <c r="L45" s="140"/>
      <c r="M45" s="140"/>
      <c r="N45" s="140"/>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row>
    <row r="46" spans="1:40" ht="27" x14ac:dyDescent="0.25">
      <c r="A46" s="135"/>
      <c r="B46" s="135"/>
      <c r="C46" s="135"/>
      <c r="D46" s="135"/>
      <c r="E46" s="135"/>
      <c r="F46" s="135"/>
      <c r="G46" s="144"/>
      <c r="H46" s="145" t="s">
        <v>612</v>
      </c>
      <c r="I46" s="136"/>
      <c r="J46" s="136"/>
      <c r="K46" s="140"/>
      <c r="L46" s="140"/>
      <c r="M46" s="140"/>
      <c r="N46" s="140"/>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row>
    <row r="47" spans="1:40" ht="14.25" x14ac:dyDescent="0.3">
      <c r="A47" s="135"/>
      <c r="B47" s="135"/>
      <c r="C47" s="135"/>
      <c r="D47" s="135"/>
      <c r="E47" s="135"/>
      <c r="F47" s="135"/>
      <c r="G47" s="137" t="s">
        <v>622</v>
      </c>
      <c r="H47" s="147">
        <f>IF($B$11="ALT A",'CBI - BASELINE'!G50,IF($B$11="ALT B",'CBI - BUILD_SCENARIO'!G50,IF($B$11="ALT C",#REF!,IF($B$11="ALT d",#REF!,""))))</f>
        <v>0.44499031980269549</v>
      </c>
      <c r="I47" s="136"/>
      <c r="J47" s="136"/>
      <c r="K47" s="140"/>
      <c r="L47" s="140"/>
      <c r="M47" s="140"/>
      <c r="N47" s="140"/>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row>
    <row r="48" spans="1:40" ht="14.25" x14ac:dyDescent="0.3">
      <c r="A48" s="135"/>
      <c r="B48" s="135"/>
      <c r="C48" s="135"/>
      <c r="D48" s="135"/>
      <c r="E48" s="135"/>
      <c r="F48" s="135"/>
      <c r="G48" s="137" t="s">
        <v>623</v>
      </c>
      <c r="H48" s="147">
        <f>IF($B$11="ALT A",'CBI - BASELINE'!G51,IF($B$11="ALT B",'CBI - BUILD_SCENARIO'!G51,IF($B$11="ALT C",#REF!,IF($B$11="ALT d",#REF!,""))))</f>
        <v>6.3686796367627668E-2</v>
      </c>
      <c r="I48" s="136"/>
      <c r="J48" s="136"/>
      <c r="K48" s="140"/>
      <c r="L48" s="140"/>
      <c r="M48" s="140"/>
      <c r="N48" s="140"/>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row>
    <row r="49" spans="1:65" ht="14.25" x14ac:dyDescent="0.3">
      <c r="A49" s="135"/>
      <c r="B49" s="135"/>
      <c r="C49" s="135"/>
      <c r="D49" s="135"/>
      <c r="E49" s="135"/>
      <c r="F49" s="135"/>
      <c r="G49" s="137" t="s">
        <v>624</v>
      </c>
      <c r="H49" s="147">
        <f>IF($B$11="ALT A",'CBI - BASELINE'!G52,IF($B$11="ALT B",'CBI - BUILD_SCENARIO'!G52,IF($B$11="ALT C",#REF!,IF($B$11="ALT d",#REF!,""))))</f>
        <v>17.491799273802805</v>
      </c>
      <c r="I49" s="136"/>
      <c r="J49" s="136"/>
      <c r="K49" s="140"/>
      <c r="L49" s="140"/>
      <c r="M49" s="140"/>
      <c r="N49" s="140"/>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row>
    <row r="50" spans="1:65" x14ac:dyDescent="0.25">
      <c r="A50" s="135"/>
      <c r="B50" s="135"/>
      <c r="C50" s="135"/>
      <c r="D50" s="135"/>
      <c r="E50" s="135"/>
      <c r="F50" s="135"/>
      <c r="G50" s="135"/>
      <c r="H50" s="136"/>
      <c r="I50" s="136"/>
      <c r="J50" s="136"/>
      <c r="K50" s="140"/>
      <c r="L50" s="140"/>
      <c r="M50" s="140"/>
      <c r="N50" s="140"/>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row>
    <row r="51" spans="1:65" x14ac:dyDescent="0.25">
      <c r="A51" s="135"/>
      <c r="B51" s="135"/>
      <c r="C51" s="135"/>
      <c r="D51" s="135"/>
      <c r="E51" s="135"/>
      <c r="F51" s="135"/>
      <c r="G51" s="162" t="s">
        <v>625</v>
      </c>
      <c r="H51" s="136"/>
      <c r="I51" s="136"/>
      <c r="J51" s="136"/>
      <c r="K51" s="140"/>
      <c r="L51" s="140"/>
      <c r="M51" s="140"/>
      <c r="N51" s="140"/>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row>
    <row r="52" spans="1:65" ht="40.5" x14ac:dyDescent="0.25">
      <c r="A52" s="135"/>
      <c r="B52" s="135"/>
      <c r="C52" s="135"/>
      <c r="D52" s="135"/>
      <c r="E52" s="135"/>
      <c r="F52" s="135"/>
      <c r="G52" s="144"/>
      <c r="H52" s="145" t="s">
        <v>611</v>
      </c>
      <c r="I52" s="136"/>
      <c r="J52" s="136"/>
      <c r="K52" s="140"/>
      <c r="L52" s="140"/>
      <c r="M52" s="140"/>
      <c r="N52" s="140"/>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row>
    <row r="53" spans="1:65" ht="14.25" x14ac:dyDescent="0.3">
      <c r="A53" s="135"/>
      <c r="B53" s="135"/>
      <c r="C53" s="135"/>
      <c r="D53" s="135"/>
      <c r="E53" s="135"/>
      <c r="F53" s="135"/>
      <c r="G53" s="137" t="s">
        <v>626</v>
      </c>
      <c r="H53" s="147" t="str">
        <f>IF($B$11="ALT A",'CBI - BASELINE'!G54,IF($B$11="ALT B",'CBI - BUILD_SCENARIO'!G54,IF($B$11="ALT C",#REF!,IF($B$11="ALT d",#REF!,""))))</f>
        <v>N/A</v>
      </c>
      <c r="I53" s="136"/>
      <c r="J53" s="136"/>
      <c r="K53" s="140"/>
      <c r="L53" s="140"/>
      <c r="M53" s="140"/>
      <c r="N53" s="140"/>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row>
    <row r="54" spans="1:65" x14ac:dyDescent="0.25">
      <c r="A54" s="135"/>
      <c r="B54" s="135"/>
      <c r="C54" s="135"/>
      <c r="D54" s="135"/>
      <c r="E54" s="135"/>
      <c r="F54" s="135"/>
      <c r="G54" s="135"/>
      <c r="H54" s="136"/>
      <c r="I54" s="136"/>
      <c r="J54" s="136"/>
      <c r="K54" s="140"/>
      <c r="L54" s="140"/>
      <c r="M54" s="140"/>
      <c r="N54" s="140"/>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row>
    <row r="55" spans="1:65" x14ac:dyDescent="0.25">
      <c r="A55" s="135"/>
      <c r="B55" s="135"/>
      <c r="C55" s="135"/>
      <c r="D55" s="135"/>
      <c r="E55" s="135"/>
      <c r="F55" s="135"/>
      <c r="G55" s="162" t="s">
        <v>627</v>
      </c>
      <c r="H55" s="136"/>
      <c r="I55" s="136"/>
      <c r="J55" s="136"/>
      <c r="K55" s="140"/>
      <c r="L55" s="140"/>
      <c r="M55" s="140"/>
      <c r="N55" s="140"/>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row>
    <row r="56" spans="1:65" ht="40.5" x14ac:dyDescent="0.25">
      <c r="A56" s="135"/>
      <c r="B56" s="135"/>
      <c r="C56" s="135"/>
      <c r="D56" s="135"/>
      <c r="E56" s="135"/>
      <c r="F56" s="135"/>
      <c r="G56" s="144"/>
      <c r="H56" s="145" t="s">
        <v>611</v>
      </c>
      <c r="I56" s="136"/>
      <c r="J56" s="136"/>
      <c r="K56" s="140"/>
      <c r="L56" s="140"/>
      <c r="M56" s="140"/>
      <c r="N56" s="140"/>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row>
    <row r="57" spans="1:65" ht="14.25" x14ac:dyDescent="0.3">
      <c r="A57" s="135"/>
      <c r="B57" s="135"/>
      <c r="C57" s="135"/>
      <c r="D57" s="135"/>
      <c r="E57" s="135"/>
      <c r="F57" s="135"/>
      <c r="G57" s="137" t="s">
        <v>628</v>
      </c>
      <c r="H57" s="147">
        <f>IF($B$11="ALT A",'CBI - BASELINE'!G56,IF($B$11="ALT B",'CBI - BUILD_SCENARIO'!G56,IF($B$11="ALT C",#REF!,IF($B$11="ALT d",#REF!,""))))</f>
        <v>6.5058332492255525E-2</v>
      </c>
      <c r="I57" s="136"/>
      <c r="J57" s="136"/>
      <c r="K57" s="140"/>
      <c r="L57" s="140"/>
      <c r="M57" s="140"/>
      <c r="N57" s="140"/>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row>
    <row r="58" spans="1:65" x14ac:dyDescent="0.25">
      <c r="A58" s="135"/>
      <c r="B58" s="135"/>
      <c r="C58" s="135"/>
      <c r="D58" s="135"/>
      <c r="E58" s="135"/>
      <c r="F58" s="135"/>
      <c r="G58" s="135"/>
      <c r="H58" s="136"/>
      <c r="I58" s="136"/>
      <c r="J58" s="136"/>
      <c r="K58" s="140"/>
      <c r="L58" s="140"/>
      <c r="M58" s="140"/>
      <c r="N58" s="140"/>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row>
    <row r="59" spans="1:65" x14ac:dyDescent="0.25">
      <c r="A59" s="135"/>
      <c r="B59" s="135"/>
      <c r="C59" s="135"/>
      <c r="D59" s="135"/>
      <c r="E59" s="135"/>
      <c r="F59" s="135"/>
      <c r="G59" s="162" t="s">
        <v>629</v>
      </c>
      <c r="H59" s="136"/>
      <c r="I59" s="136"/>
      <c r="J59" s="136"/>
      <c r="K59" s="140"/>
      <c r="L59" s="140"/>
      <c r="M59" s="140"/>
      <c r="N59" s="140"/>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row>
    <row r="60" spans="1:65" ht="27" x14ac:dyDescent="0.25">
      <c r="A60" s="135"/>
      <c r="B60" s="135"/>
      <c r="C60" s="135"/>
      <c r="D60" s="135"/>
      <c r="E60" s="135"/>
      <c r="F60" s="135"/>
      <c r="G60" s="144" t="s">
        <v>631</v>
      </c>
      <c r="H60" s="145" t="s">
        <v>630</v>
      </c>
      <c r="I60" s="145" t="s">
        <v>632</v>
      </c>
      <c r="J60" s="145" t="s">
        <v>633</v>
      </c>
      <c r="K60" s="145" t="s">
        <v>634</v>
      </c>
      <c r="L60" s="145" t="s">
        <v>635</v>
      </c>
      <c r="M60" s="140"/>
      <c r="N60" s="140"/>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row>
    <row r="61" spans="1:65" ht="14.25" x14ac:dyDescent="0.3">
      <c r="A61" s="135"/>
      <c r="B61" s="135"/>
      <c r="C61" s="135"/>
      <c r="D61" s="135"/>
      <c r="E61" s="135"/>
      <c r="F61" s="135"/>
      <c r="G61" s="137" t="str">
        <f>IF('CBI - BASELINE'!G235="","",IF('CBI - BASELINE'!G235=21,"",IF($B$11="ALT A",CONCATENATE("Year ",'CBI - BASELINE'!G235),IF($B$11="ALT B",CONCATENATE("Year ",'CBI - BUILD_SCENARIO'!G289),IF($B$11="ALT C",CONCATENATE("Year ",#REF!),IF($B$11="ALT d",CONCATENATE("Year ",#REF!,"")))))))</f>
        <v xml:space="preserve">Year </v>
      </c>
      <c r="H61" s="139">
        <f>IF(G61="","",IF($B$11="ALT A",'CBI - BASELINE'!G236,IF($B$11="ALT B",'CBI - BUILD_SCENARIO'!G290,IF($B$11="ALT C",#REF!,IF($B$11="ALT D",#REF!,"")))))</f>
        <v>-4</v>
      </c>
      <c r="I61" s="150">
        <f>IF(G61="","",IF($B$11="ALT A",'CBI - BASELINE'!G228,IF($B$11="ALT B",'CBI - BUILD_SCENARIO'!G285,IF($B$11="ALT C",#REF!,IF($B$11="ALT d",#REF!,"")))))</f>
        <v>2021</v>
      </c>
      <c r="J61" s="150">
        <f>IF(G61="","",IF($B$11="ALT A",'CBI - BASELINE'!G229,IF($B$11="ALT B",'CBI - BUILD_SCENARIO'!G286,IF($B$11="ALT C",#REF!,IF($B$11="ALT d",#REF!,"")))))</f>
        <v>0</v>
      </c>
      <c r="K61" s="154" t="e">
        <f>IF(G61="","",IF($B$11="ALT A",SUM('CBI - BASELINE'!G230:'CBI - BASELINE'!G231),IF($B$11="ALT B",SUM('CBI - BUILD_SCENARIO'!#REF!:'CBI - BUILD_SCENARIO'!#REF!),IF($B$11="ALT C",SUM(#REF!:#REF!),IF($B$11="ALT d",SUM(#REF!:#REF!),"")))))</f>
        <v>#REF!</v>
      </c>
      <c r="L61" s="154" t="e">
        <f>IF(G61="","",IF($B$11="ALT A",'CBI - BASELINE'!G232,IF($B$11="ALT B",'CBI - BUILD_SCENARIO'!#REF!,IF($B$11="ALT C",#REF!,IF($B$11="ALT D",#REF!,"")))))</f>
        <v>#REF!</v>
      </c>
      <c r="M61" s="140"/>
      <c r="N61" s="140"/>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row>
    <row r="62" spans="1:65" ht="14.25" x14ac:dyDescent="0.3">
      <c r="A62" s="135"/>
      <c r="B62" s="135"/>
      <c r="C62" s="135"/>
      <c r="D62" s="135"/>
      <c r="E62" s="135"/>
      <c r="F62" s="135"/>
      <c r="G62" s="137" t="str">
        <f>IF('CBI - BASELINE'!H235="","",IF('CBI - BASELINE'!H235=21,"",IF($B$11="ALT A",CONCATENATE("Year ",'CBI - BASELINE'!H235),IF($B$11="ALT B",CONCATENATE("Year ",'CBI - BUILD_SCENARIO'!H289),IF($B$11="ALT C",CONCATENATE("Year ",#REF!),IF($B$11="ALT d",CONCATENATE("Year ",#REF!,"")))))))</f>
        <v xml:space="preserve">Year </v>
      </c>
      <c r="H62" s="139">
        <f>IF(G62="","",IF($B$11="ALT A",'CBI - BASELINE'!H236,IF($B$11="ALT B",'CBI - BUILD_SCENARIO'!H290,IF($B$11="ALT C",#REF!,IF($B$11="ALT D",#REF!,"")))))</f>
        <v>-3</v>
      </c>
      <c r="I62" s="150">
        <f>IF(G62="","",IF($B$11="ALT A",'CBI - BASELINE'!H228,IF($B$11="ALT B",'CBI - BUILD_SCENARIO'!H285,IF($B$11="ALT C",#REF!,IF($B$11="ALT d",#REF!,"")))))</f>
        <v>2022</v>
      </c>
      <c r="J62" s="150">
        <f>IF(G62="","",IF($B$11="ALT A",'CBI - BASELINE'!H229,IF($B$11="ALT B",'CBI - BUILD_SCENARIO'!H286,IF($B$11="ALT C",#REF!,IF($B$11="ALT d",#REF!,"")))))</f>
        <v>154640</v>
      </c>
      <c r="K62" s="154" t="e">
        <f>IF(G62="","",IF($B$11="ALT A",SUM('CBI - BASELINE'!H230:'CBI - BASELINE'!H231),IF($B$11="ALT B",SUM('CBI - BUILD_SCENARIO'!#REF!:'CBI - BUILD_SCENARIO'!#REF!),IF($B$11="ALT C",SUM(#REF!:#REF!),IF($B$11="ALT d",SUM(#REF!:#REF!),"")))))</f>
        <v>#REF!</v>
      </c>
      <c r="L62" s="154" t="e">
        <f>IF(G62="","",IF($B$11="ALT A",'CBI - BASELINE'!H232,IF($B$11="ALT B",'CBI - BUILD_SCENARIO'!#REF!,IF($B$11="ALT C",#REF!,IF($B$11="ALT D",#REF!,"")))))</f>
        <v>#REF!</v>
      </c>
      <c r="M62" s="140"/>
      <c r="N62" s="140"/>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row>
    <row r="63" spans="1:65" ht="14.25" x14ac:dyDescent="0.3">
      <c r="A63" s="135"/>
      <c r="B63" s="135"/>
      <c r="C63" s="135"/>
      <c r="D63" s="135"/>
      <c r="E63" s="135"/>
      <c r="F63" s="135"/>
      <c r="G63" s="137" t="str">
        <f>IF('CBI - BASELINE'!I235="","",IF('CBI - BASELINE'!I235=21,"",IF($B$11="ALT A",CONCATENATE("Year ",'CBI - BASELINE'!I235),IF($B$11="ALT B",CONCATENATE("Year ",'CBI - BUILD_SCENARIO'!I289),IF($B$11="ALT C",CONCATENATE("Year ",#REF!),IF($B$11="ALT d",CONCATENATE("Year ",#REF!,"")))))))</f>
        <v xml:space="preserve">Year </v>
      </c>
      <c r="H63" s="139">
        <f>IF(G63="","",IF($B$11="ALT A",'CBI - BASELINE'!I236,IF($B$11="ALT B",'CBI - BUILD_SCENARIO'!I290,IF($B$11="ALT C",#REF!,IF($B$11="ALT D",#REF!,"")))))</f>
        <v>-2</v>
      </c>
      <c r="I63" s="150">
        <f>IF(G63="","",IF($B$11="ALT A",'CBI - BASELINE'!I228,IF($B$11="ALT B",'CBI - BUILD_SCENARIO'!I285,IF($B$11="ALT C",#REF!,IF($B$11="ALT d",#REF!,"")))))</f>
        <v>2023</v>
      </c>
      <c r="J63" s="150">
        <f>IF(G63="","",IF($B$11="ALT A",'CBI - BASELINE'!I229,IF($B$11="ALT B",'CBI - BUILD_SCENARIO'!I286,IF($B$11="ALT C",#REF!,IF($B$11="ALT d",#REF!,"")))))</f>
        <v>356186</v>
      </c>
      <c r="K63" s="154" t="e">
        <f>IF(G63="","",IF($B$11="ALT A",SUM('CBI - BASELINE'!I230:'CBI - BASELINE'!I231),IF($B$11="ALT B",SUM('CBI - BUILD_SCENARIO'!#REF!:'CBI - BUILD_SCENARIO'!#REF!),IF($B$11="ALT C",SUM(#REF!:#REF!),IF($B$11="ALT d",SUM(#REF!:#REF!),"")))))</f>
        <v>#REF!</v>
      </c>
      <c r="L63" s="154" t="e">
        <f>IF(G63="","",IF($B$11="ALT A",'CBI - BASELINE'!I232,IF($B$11="ALT B",'CBI - BUILD_SCENARIO'!#REF!,IF($B$11="ALT C",#REF!,IF($B$11="ALT D",#REF!,"")))))</f>
        <v>#REF!</v>
      </c>
      <c r="M63" s="140"/>
      <c r="N63" s="140"/>
      <c r="O63" s="135"/>
      <c r="P63" s="135"/>
      <c r="Q63" s="135" t="str">
        <f>IF(Q61=21,"",IF(ISERROR(VLOOKUP(Q62,UPFRONTS!$C$48:$H$87,4,0)),"",VLOOKUP(Q62,UPFRONTS!$C$48:$H$87,4,0)))</f>
        <v/>
      </c>
      <c r="R63" s="135" t="str">
        <f>IF(R61=21,"",IF(ISERROR(VLOOKUP(R62,UPFRONTS!$C$48:$H$87,4,0)),"",VLOOKUP(R62,UPFRONTS!$C$48:$H$87,4,0)))</f>
        <v/>
      </c>
      <c r="S63" s="135" t="str">
        <f>IF(S61=21,"",IF(ISERROR(VLOOKUP(S62,UPFRONTS!$C$48:$H$87,4,0)),"",VLOOKUP(S62,UPFRONTS!$C$48:$H$87,4,0)))</f>
        <v/>
      </c>
      <c r="T63" s="135" t="str">
        <f>IF(T61=21,"",IF(ISERROR(VLOOKUP(T62,UPFRONTS!$C$48:$H$87,4,0)),"",VLOOKUP(T62,UPFRONTS!$C$48:$H$87,4,0)))</f>
        <v/>
      </c>
      <c r="U63" s="135" t="str">
        <f>IF(U61=21,"",IF(ISERROR(VLOOKUP(U62,UPFRONTS!$C$48:$H$87,4,0)),"",VLOOKUP(U62,UPFRONTS!$C$48:$H$87,4,0)))</f>
        <v/>
      </c>
      <c r="V63" s="135" t="str">
        <f>IF(V61=21,"",IF(ISERROR(VLOOKUP(V62,UPFRONTS!$C$48:$H$87,4,0)),"",VLOOKUP(V62,UPFRONTS!$C$48:$H$87,4,0)))</f>
        <v/>
      </c>
      <c r="W63" s="135" t="str">
        <f>IF(W61=21,"",IF(ISERROR(VLOOKUP(W62,UPFRONTS!$C$48:$H$87,4,0)),"",VLOOKUP(W62,UPFRONTS!$C$48:$H$87,4,0)))</f>
        <v/>
      </c>
      <c r="X63" s="135" t="str">
        <f>IF(X61=21,"",IF(ISERROR(VLOOKUP(X62,UPFRONTS!$C$48:$H$87,4,0)),"",VLOOKUP(X62,UPFRONTS!$C$48:$H$87,4,0)))</f>
        <v/>
      </c>
      <c r="Y63" s="135" t="str">
        <f>IF(Y61=21,"",IF(ISERROR(VLOOKUP(Y62,UPFRONTS!$C$48:$H$87,4,0)),"",VLOOKUP(Y62,UPFRONTS!$C$48:$H$87,4,0)))</f>
        <v/>
      </c>
      <c r="Z63" s="135" t="str">
        <f>IF(Z61=21,"",IF(ISERROR(VLOOKUP(Z62,UPFRONTS!$C$48:$H$87,4,0)),"",VLOOKUP(Z62,UPFRONTS!$C$48:$H$87,4,0)))</f>
        <v/>
      </c>
      <c r="AA63" s="135" t="str">
        <f>IF(AA61=21,"",IF(ISERROR(VLOOKUP(AA62,UPFRONTS!$C$48:$H$87,4,0)),"",VLOOKUP(AA62,UPFRONTS!$C$48:$H$87,4,0)))</f>
        <v/>
      </c>
      <c r="AB63" s="135" t="str">
        <f>IF(AB61=21,"",IF(ISERROR(VLOOKUP(AB62,UPFRONTS!$C$48:$H$87,4,0)),"",VLOOKUP(AB62,UPFRONTS!$C$48:$H$87,4,0)))</f>
        <v/>
      </c>
      <c r="AC63" s="135" t="str">
        <f>IF(AC61=21,"",IF(ISERROR(VLOOKUP(AC62,UPFRONTS!$C$48:$H$87,4,0)),"",VLOOKUP(AC62,UPFRONTS!$C$48:$H$87,4,0)))</f>
        <v/>
      </c>
      <c r="AD63" s="135" t="str">
        <f>IF(AD61=21,"",IF(ISERROR(VLOOKUP(AD62,UPFRONTS!$C$48:$H$87,4,0)),"",VLOOKUP(AD62,UPFRONTS!$C$48:$H$87,4,0)))</f>
        <v/>
      </c>
      <c r="AE63" s="135" t="str">
        <f>IF(AE61=21,"",IF(ISERROR(VLOOKUP(AE62,UPFRONTS!$C$48:$H$87,4,0)),"",VLOOKUP(AE62,UPFRONTS!$C$48:$H$87,4,0)))</f>
        <v/>
      </c>
      <c r="AF63" s="135" t="str">
        <f>IF(AF61=21,"",IF(ISERROR(VLOOKUP(AF62,UPFRONTS!$C$48:$H$87,4,0)),"",VLOOKUP(AF62,UPFRONTS!$C$48:$H$87,4,0)))</f>
        <v/>
      </c>
      <c r="AG63" s="135" t="str">
        <f>IF(AG61=21,"",IF(ISERROR(VLOOKUP(AG62,UPFRONTS!$C$48:$H$87,4,0)),"",VLOOKUP(AG62,UPFRONTS!$C$48:$H$87,4,0)))</f>
        <v/>
      </c>
      <c r="AH63" s="135" t="str">
        <f>IF(AH61=21,"",IF(ISERROR(VLOOKUP(AH62,UPFRONTS!$C$48:$H$87,4,0)),"",VLOOKUP(AH62,UPFRONTS!$C$48:$H$87,4,0)))</f>
        <v/>
      </c>
      <c r="AI63" s="135" t="str">
        <f>IF(AI61=21,"",IF(ISERROR(VLOOKUP(AI62,UPFRONTS!$C$48:$H$87,4,0)),"",VLOOKUP(AI62,UPFRONTS!$C$48:$H$87,4,0)))</f>
        <v/>
      </c>
      <c r="AJ63" s="135" t="str">
        <f>IF(AJ61=21,"",IF(ISERROR(VLOOKUP(AJ62,UPFRONTS!$C$48:$H$87,4,0)),"",VLOOKUP(AJ62,UPFRONTS!$C$48:$H$87,4,0)))</f>
        <v/>
      </c>
      <c r="AK63" s="135" t="str">
        <f>IF(AK61=21,"",IF(ISERROR(VLOOKUP(AK62,UPFRONTS!$C$48:$H$87,4,0)),"",VLOOKUP(AK62,UPFRONTS!$C$48:$H$87,4,0)))</f>
        <v/>
      </c>
      <c r="AL63" s="135" t="str">
        <f>IF(AL61=21,"",IF(ISERROR(VLOOKUP(AL62,UPFRONTS!$C$48:$H$87,4,0)),"",VLOOKUP(AL62,UPFRONTS!$C$48:$H$87,4,0)))</f>
        <v/>
      </c>
      <c r="AM63" s="135" t="str">
        <f>IF(AM61=21,"",IF(ISERROR(VLOOKUP(AM62,UPFRONTS!$C$48:$H$87,4,0)),"",VLOOKUP(AM62,UPFRONTS!$C$48:$H$87,4,0)))</f>
        <v/>
      </c>
      <c r="AN63" s="135" t="str">
        <f>IF(AN61=21,"",IF(ISERROR(VLOOKUP(AN62,UPFRONTS!$C$48:$H$87,4,0)),"",VLOOKUP(AN62,UPFRONTS!$C$48:$H$87,4,0)))</f>
        <v/>
      </c>
      <c r="AO63" s="132" t="str">
        <f>IF(AO61=21,"",IF(ISERROR(VLOOKUP(AO62,UPFRONTS!$C$48:$H$87,4,0)),"",VLOOKUP(AO62,UPFRONTS!$C$48:$H$87,4,0)))</f>
        <v/>
      </c>
      <c r="AP63" s="132" t="str">
        <f>IF(AP61=21,"",IF(ISERROR(VLOOKUP(AP62,UPFRONTS!$C$48:$H$87,4,0)),"",VLOOKUP(AP62,UPFRONTS!$C$48:$H$87,4,0)))</f>
        <v/>
      </c>
      <c r="AQ63" s="132" t="str">
        <f>IF(AQ61=21,"",IF(ISERROR(VLOOKUP(AQ62,UPFRONTS!$C$48:$H$87,4,0)),"",VLOOKUP(AQ62,UPFRONTS!$C$48:$H$87,4,0)))</f>
        <v/>
      </c>
      <c r="AR63" s="132" t="str">
        <f>IF(AR61=21,"",IF(ISERROR(VLOOKUP(AR62,UPFRONTS!$C$48:$H$87,4,0)),"",VLOOKUP(AR62,UPFRONTS!$C$48:$H$87,4,0)))</f>
        <v/>
      </c>
      <c r="AS63" s="132" t="str">
        <f>IF(AS61=21,"",IF(ISERROR(VLOOKUP(AS62,UPFRONTS!$C$48:$H$87,4,0)),"",VLOOKUP(AS62,UPFRONTS!$C$48:$H$87,4,0)))</f>
        <v/>
      </c>
      <c r="AT63" s="132" t="str">
        <f>IF(AT61=21,"",IF(ISERROR(VLOOKUP(AT62,UPFRONTS!$C$48:$H$87,4,0)),"",VLOOKUP(AT62,UPFRONTS!$C$48:$H$87,4,0)))</f>
        <v/>
      </c>
      <c r="AU63" s="132" t="str">
        <f>IF(AU61=21,"",IF(ISERROR(VLOOKUP(AU62,UPFRONTS!$C$48:$H$87,4,0)),"",VLOOKUP(AU62,UPFRONTS!$C$48:$H$87,4,0)))</f>
        <v/>
      </c>
      <c r="AV63" s="132" t="str">
        <f>IF(AV61=21,"",IF(ISERROR(VLOOKUP(AV62,UPFRONTS!$C$48:$H$87,4,0)),"",VLOOKUP(AV62,UPFRONTS!$C$48:$H$87,4,0)))</f>
        <v/>
      </c>
      <c r="AW63" s="132" t="str">
        <f>IF(AW61=21,"",IF(ISERROR(VLOOKUP(AW62,UPFRONTS!$C$48:$H$87,4,0)),"",VLOOKUP(AW62,UPFRONTS!$C$48:$H$87,4,0)))</f>
        <v/>
      </c>
      <c r="AX63" s="132" t="str">
        <f>IF(AX61=21,"",IF(ISERROR(VLOOKUP(AX62,UPFRONTS!$C$48:$H$87,4,0)),"",VLOOKUP(AX62,UPFRONTS!$C$48:$H$87,4,0)))</f>
        <v/>
      </c>
      <c r="AY63" s="132" t="str">
        <f>IF(AY61=21,"",IF(ISERROR(VLOOKUP(AY62,UPFRONTS!$C$48:$H$87,4,0)),"",VLOOKUP(AY62,UPFRONTS!$C$48:$H$87,4,0)))</f>
        <v/>
      </c>
      <c r="AZ63" s="132" t="str">
        <f>IF(AZ61=21,"",IF(ISERROR(VLOOKUP(AZ62,UPFRONTS!$C$48:$H$87,4,0)),"",VLOOKUP(AZ62,UPFRONTS!$C$48:$H$87,4,0)))</f>
        <v/>
      </c>
      <c r="BA63" s="132" t="str">
        <f>IF(BA61=21,"",IF(ISERROR(VLOOKUP(BA62,UPFRONTS!$C$48:$H$87,4,0)),"",VLOOKUP(BA62,UPFRONTS!$C$48:$H$87,4,0)))</f>
        <v/>
      </c>
      <c r="BB63" s="132" t="str">
        <f>IF(BB61=21,"",IF(ISERROR(VLOOKUP(BB62,UPFRONTS!$C$48:$H$87,4,0)),"",VLOOKUP(BB62,UPFRONTS!$C$48:$H$87,4,0)))</f>
        <v/>
      </c>
      <c r="BC63" s="132" t="str">
        <f>IF(BC61=21,"",IF(ISERROR(VLOOKUP(BC62,UPFRONTS!$C$48:$H$87,4,0)),"",VLOOKUP(BC62,UPFRONTS!$C$48:$H$87,4,0)))</f>
        <v/>
      </c>
      <c r="BD63" s="132" t="str">
        <f>IF(BD61=21,"",IF(ISERROR(VLOOKUP(BD62,UPFRONTS!$C$48:$H$87,4,0)),"",VLOOKUP(BD62,UPFRONTS!$C$48:$H$87,4,0)))</f>
        <v/>
      </c>
      <c r="BE63" s="132" t="str">
        <f>IF(BE61=21,"",IF(ISERROR(VLOOKUP(BE62,UPFRONTS!$C$48:$H$87,4,0)),"",VLOOKUP(BE62,UPFRONTS!$C$48:$H$87,4,0)))</f>
        <v/>
      </c>
      <c r="BF63" s="132" t="str">
        <f>IF(BF61=21,"",IF(ISERROR(VLOOKUP(BF62,UPFRONTS!$C$48:$H$87,4,0)),"",VLOOKUP(BF62,UPFRONTS!$C$48:$H$87,4,0)))</f>
        <v/>
      </c>
      <c r="BG63" s="132" t="str">
        <f>IF(BG61=21,"",IF(ISERROR(VLOOKUP(BG62,UPFRONTS!$C$48:$H$87,4,0)),"",VLOOKUP(BG62,UPFRONTS!$C$48:$H$87,4,0)))</f>
        <v/>
      </c>
      <c r="BH63" s="132" t="str">
        <f>IF(BH61=21,"",IF(ISERROR(VLOOKUP(BH62,UPFRONTS!$C$48:$H$87,4,0)),"",VLOOKUP(BH62,UPFRONTS!$C$48:$H$87,4,0)))</f>
        <v/>
      </c>
      <c r="BI63" s="132" t="str">
        <f>IF(BI61=21,"",IF(ISERROR(VLOOKUP(BI62,UPFRONTS!$C$48:$H$87,4,0)),"",VLOOKUP(BI62,UPFRONTS!$C$48:$H$87,4,0)))</f>
        <v/>
      </c>
      <c r="BJ63" s="132" t="str">
        <f>IF(BJ61=21,"",IF(ISERROR(VLOOKUP(BJ62,UPFRONTS!$C$48:$H$87,4,0)),"",VLOOKUP(BJ62,UPFRONTS!$C$48:$H$87,4,0)))</f>
        <v/>
      </c>
      <c r="BK63" s="132" t="str">
        <f>IF(BK61=21,"",IF(ISERROR(VLOOKUP(BK62,UPFRONTS!$C$48:$H$87,4,0)),"",VLOOKUP(BK62,UPFRONTS!$C$48:$H$87,4,0)))</f>
        <v/>
      </c>
      <c r="BL63" s="132" t="str">
        <f>IF(BL61=21,"",IF(ISERROR(VLOOKUP(BL62,UPFRONTS!$C$48:$H$87,4,0)),"",VLOOKUP(BL62,UPFRONTS!$C$48:$H$87,4,0)))</f>
        <v/>
      </c>
      <c r="BM63" s="132" t="str">
        <f>IF(BM61=21,"",IF(ISERROR(VLOOKUP(BM62,UPFRONTS!$C$48:$H$87,4,0)),"",VLOOKUP(BM62,UPFRONTS!$C$48:$H$87,4,0)))</f>
        <v/>
      </c>
    </row>
    <row r="64" spans="1:65" ht="14.25" x14ac:dyDescent="0.3">
      <c r="A64" s="135"/>
      <c r="B64" s="135"/>
      <c r="C64" s="135"/>
      <c r="D64" s="135"/>
      <c r="E64" s="135"/>
      <c r="F64" s="135"/>
      <c r="G64" s="137" t="str">
        <f>IF('CBI - BASELINE'!J235="","",IF('CBI - BASELINE'!J235=21,"",IF($B$11="ALT A",CONCATENATE("Year ",'CBI - BASELINE'!J235),IF($B$11="ALT B",CONCATENATE("Year ",'CBI - BUILD_SCENARIO'!J289),IF($B$11="ALT C",CONCATENATE("Year ",#REF!),IF($B$11="ALT d",CONCATENATE("Year ",#REF!,"")))))))</f>
        <v xml:space="preserve">Year </v>
      </c>
      <c r="H64" s="139">
        <f>IF(G64="","",IF($B$11="ALT A",'CBI - BASELINE'!J236,IF($B$11="ALT B",'CBI - BUILD_SCENARIO'!J290,IF($B$11="ALT C",#REF!,IF($B$11="ALT D",#REF!,"")))))</f>
        <v>-1</v>
      </c>
      <c r="I64" s="150">
        <f>IF(G64="","",IF($B$11="ALT A",'CBI - BASELINE'!J228,IF($B$11="ALT B",'CBI - BUILD_SCENARIO'!J285,IF($B$11="ALT C",#REF!,IF($B$11="ALT d",#REF!,"")))))</f>
        <v>2024</v>
      </c>
      <c r="J64" s="150">
        <f>IF(G64="","",IF($B$11="ALT A",'CBI - BASELINE'!J229,IF($B$11="ALT B",'CBI - BUILD_SCENARIO'!J286,IF($B$11="ALT C",#REF!,IF($B$11="ALT d",#REF!,"")))))</f>
        <v>1919589</v>
      </c>
      <c r="K64" s="154" t="e">
        <f>IF(G64="","",IF($B$11="ALT A",SUM('CBI - BASELINE'!J230:'CBI - BASELINE'!J231),IF($B$11="ALT B",SUM('CBI - BUILD_SCENARIO'!#REF!:'CBI - BUILD_SCENARIO'!#REF!),IF($B$11="ALT C",SUM(#REF!:#REF!),IF($B$11="ALT d",SUM(#REF!:#REF!),"")))))</f>
        <v>#REF!</v>
      </c>
      <c r="L64" s="154" t="e">
        <f>IF(G64="","",IF($B$11="ALT A",'CBI - BASELINE'!J232,IF($B$11="ALT B",'CBI - BUILD_SCENARIO'!#REF!,IF($B$11="ALT C",#REF!,IF($B$11="ALT D",#REF!,"")))))</f>
        <v>#REF!</v>
      </c>
      <c r="M64" s="140"/>
      <c r="N64" s="140"/>
      <c r="O64" s="135"/>
      <c r="P64" s="135"/>
      <c r="Q64" s="135" t="str">
        <f>IF(Q62="","",IF(Q61&lt;1,"",IF(Q61&gt;20,"",UPFRONTS!$F$90)))</f>
        <v/>
      </c>
      <c r="R64" s="135" t="str">
        <f>IF(R62="","",IF(R61&lt;1,"",IF(R61&gt;20,"",UPFRONTS!$F$90)))</f>
        <v/>
      </c>
      <c r="S64" s="135" t="str">
        <f>IF(S62="","",IF(S61&lt;1,"",IF(S61&gt;20,"",UPFRONTS!$F$90)))</f>
        <v/>
      </c>
      <c r="T64" s="135" t="str">
        <f>IF(T62="","",IF(T61&lt;1,"",IF(T61&gt;20,"",UPFRONTS!$F$90)))</f>
        <v/>
      </c>
      <c r="U64" s="135" t="str">
        <f>IF(U62="","",IF(U61&lt;1,"",IF(U61&gt;20,"",UPFRONTS!$F$90)))</f>
        <v/>
      </c>
      <c r="V64" s="135" t="str">
        <f>IF(V62="","",IF(V61&lt;1,"",IF(V61&gt;20,"",UPFRONTS!$F$90)))</f>
        <v/>
      </c>
      <c r="W64" s="135" t="str">
        <f>IF(W62="","",IF(W61&lt;1,"",IF(W61&gt;20,"",UPFRONTS!$F$90)))</f>
        <v/>
      </c>
      <c r="X64" s="135" t="str">
        <f>IF(X62="","",IF(X61&lt;1,"",IF(X61&gt;20,"",UPFRONTS!$F$90)))</f>
        <v/>
      </c>
      <c r="Y64" s="135" t="str">
        <f>IF(Y62="","",IF(Y61&lt;1,"",IF(Y61&gt;20,"",UPFRONTS!$F$90)))</f>
        <v/>
      </c>
      <c r="Z64" s="135" t="str">
        <f>IF(Z62="","",IF(Z61&lt;1,"",IF(Z61&gt;20,"",UPFRONTS!$F$90)))</f>
        <v/>
      </c>
      <c r="AA64" s="135" t="str">
        <f>IF(AA62="","",IF(AA61&lt;1,"",IF(AA61&gt;20,"",UPFRONTS!$F$90)))</f>
        <v/>
      </c>
      <c r="AB64" s="135" t="str">
        <f>IF(AB62="","",IF(AB61&lt;1,"",IF(AB61&gt;20,"",UPFRONTS!$F$90)))</f>
        <v/>
      </c>
      <c r="AC64" s="135" t="str">
        <f>IF(AC62="","",IF(AC61&lt;1,"",IF(AC61&gt;20,"",UPFRONTS!$F$90)))</f>
        <v/>
      </c>
      <c r="AD64" s="135" t="str">
        <f>IF(AD62="","",IF(AD61&lt;1,"",IF(AD61&gt;20,"",UPFRONTS!$F$90)))</f>
        <v/>
      </c>
      <c r="AE64" s="135" t="str">
        <f>IF(AE62="","",IF(AE61&lt;1,"",IF(AE61&gt;20,"",UPFRONTS!$F$90)))</f>
        <v/>
      </c>
      <c r="AF64" s="135" t="str">
        <f>IF(AF62="","",IF(AF61&lt;1,"",IF(AF61&gt;20,"",UPFRONTS!$F$90)))</f>
        <v/>
      </c>
      <c r="AG64" s="135" t="str">
        <f>IF(AG62="","",IF(AG61&lt;1,"",IF(AG61&gt;20,"",UPFRONTS!$F$90)))</f>
        <v/>
      </c>
      <c r="AH64" s="135" t="str">
        <f>IF(AH62="","",IF(AH61&lt;1,"",IF(AH61&gt;20,"",UPFRONTS!$F$90)))</f>
        <v/>
      </c>
      <c r="AI64" s="135" t="str">
        <f>IF(AI62="","",IF(AI61&lt;1,"",IF(AI61&gt;20,"",UPFRONTS!$F$90)))</f>
        <v/>
      </c>
      <c r="AJ64" s="135" t="str">
        <f>IF(AJ62="","",IF(AJ61&lt;1,"",IF(AJ61&gt;20,"",UPFRONTS!$F$90)))</f>
        <v/>
      </c>
      <c r="AK64" s="135" t="str">
        <f>IF(AK62="","",IF(AK61&lt;1,"",IF(AK61&gt;20,"",UPFRONTS!$F$90)))</f>
        <v/>
      </c>
      <c r="AL64" s="135" t="str">
        <f>IF(AL62="","",IF(AL61&lt;1,"",IF(AL61&gt;20,"",UPFRONTS!$F$90)))</f>
        <v/>
      </c>
      <c r="AM64" s="135" t="str">
        <f>IF(AM62="","",IF(AM61&lt;1,"",IF(AM61&gt;20,"",UPFRONTS!$F$90)))</f>
        <v/>
      </c>
      <c r="AN64" s="135" t="str">
        <f>IF(AN62="","",IF(AN61&lt;1,"",IF(AN61&gt;20,"",UPFRONTS!$F$90)))</f>
        <v/>
      </c>
      <c r="AO64" s="132" t="str">
        <f>IF(AO62="","",IF(AO61&lt;1,"",IF(AO61&gt;20,"",UPFRONTS!$F$90)))</f>
        <v/>
      </c>
      <c r="AP64" s="132" t="str">
        <f>IF(AP62="","",IF(AP61&lt;1,"",IF(AP61&gt;20,"",UPFRONTS!$F$90)))</f>
        <v/>
      </c>
      <c r="AQ64" s="132" t="str">
        <f>IF(AQ62="","",IF(AQ61&lt;1,"",IF(AQ61&gt;20,"",UPFRONTS!$F$90)))</f>
        <v/>
      </c>
      <c r="AR64" s="132" t="str">
        <f>IF(AR62="","",IF(AR61&lt;1,"",IF(AR61&gt;20,"",UPFRONTS!$F$90)))</f>
        <v/>
      </c>
      <c r="AS64" s="132" t="str">
        <f>IF(AS62="","",IF(AS61&lt;1,"",IF(AS61&gt;20,"",UPFRONTS!$F$90)))</f>
        <v/>
      </c>
      <c r="AT64" s="132" t="str">
        <f>IF(AT62="","",IF(AT61&lt;1,"",IF(AT61&gt;20,"",UPFRONTS!$F$90)))</f>
        <v/>
      </c>
      <c r="AU64" s="132" t="str">
        <f>IF(AU62="","",IF(AU61&lt;1,"",IF(AU61&gt;20,"",UPFRONTS!$F$90)))</f>
        <v/>
      </c>
      <c r="AV64" s="132" t="str">
        <f>IF(AV62="","",IF(AV61&lt;1,"",IF(AV61&gt;20,"",UPFRONTS!$F$90)))</f>
        <v/>
      </c>
      <c r="AW64" s="132" t="str">
        <f>IF(AW62="","",IF(AW61&lt;1,"",IF(AW61&gt;20,"",UPFRONTS!$F$90)))</f>
        <v/>
      </c>
      <c r="AX64" s="132" t="str">
        <f>IF(AX62="","",IF(AX61&lt;1,"",IF(AX61&gt;20,"",UPFRONTS!$F$90)))</f>
        <v/>
      </c>
      <c r="AY64" s="132" t="str">
        <f>IF(AY62="","",IF(AY61&lt;1,"",IF(AY61&gt;20,"",UPFRONTS!$F$90)))</f>
        <v/>
      </c>
      <c r="AZ64" s="132" t="str">
        <f>IF(AZ62="","",IF(AZ61&lt;1,"",IF(AZ61&gt;20,"",UPFRONTS!$F$90)))</f>
        <v/>
      </c>
      <c r="BA64" s="132" t="str">
        <f>IF(BA62="","",IF(BA61&lt;1,"",IF(BA61&gt;20,"",UPFRONTS!$F$90)))</f>
        <v/>
      </c>
      <c r="BB64" s="132" t="str">
        <f>IF(BB62="","",IF(BB61&lt;1,"",IF(BB61&gt;20,"",UPFRONTS!$F$90)))</f>
        <v/>
      </c>
      <c r="BC64" s="132" t="str">
        <f>IF(BC62="","",IF(BC61&lt;1,"",IF(BC61&gt;20,"",UPFRONTS!$F$90)))</f>
        <v/>
      </c>
      <c r="BD64" s="132" t="str">
        <f>IF(BD62="","",IF(BD61&lt;1,"",IF(BD61&gt;20,"",UPFRONTS!$F$90)))</f>
        <v/>
      </c>
      <c r="BE64" s="132" t="str">
        <f>IF(BE62="","",IF(BE61&lt;1,"",IF(BE61&gt;20,"",UPFRONTS!$F$90)))</f>
        <v/>
      </c>
      <c r="BF64" s="132" t="str">
        <f>IF(BF62="","",IF(BF61&lt;1,"",IF(BF61&gt;20,"",UPFRONTS!$F$90)))</f>
        <v/>
      </c>
      <c r="BG64" s="132" t="str">
        <f>IF(BG62="","",IF(BG61&lt;1,"",IF(BG61&gt;20,"",UPFRONTS!$F$90)))</f>
        <v/>
      </c>
      <c r="BH64" s="132" t="str">
        <f>IF(BH62="","",IF(BH61&lt;1,"",IF(BH61&gt;20,"",UPFRONTS!$F$90)))</f>
        <v/>
      </c>
      <c r="BI64" s="132" t="str">
        <f>IF(BI62="","",IF(BI61&lt;1,"",IF(BI61&gt;20,"",UPFRONTS!$F$90)))</f>
        <v/>
      </c>
      <c r="BJ64" s="132" t="str">
        <f>IF(BJ62="","",IF(BJ61&lt;1,"",IF(BJ61&gt;20,"",UPFRONTS!$F$90)))</f>
        <v/>
      </c>
      <c r="BK64" s="132" t="str">
        <f>IF(BK62="","",IF(BK61&lt;1,"",IF(BK61&gt;20,"",UPFRONTS!$F$90)))</f>
        <v/>
      </c>
      <c r="BL64" s="132" t="str">
        <f>IF(BL62="","",IF(BL61&lt;1,"",IF(BL61&gt;20,"",UPFRONTS!$F$90)))</f>
        <v/>
      </c>
      <c r="BM64" s="132" t="str">
        <f>IF(BM62="","",IF(BM61&lt;1,"",IF(BM61&gt;20,"",UPFRONTS!$F$90)))</f>
        <v/>
      </c>
    </row>
    <row r="65" spans="1:40" ht="14.25" x14ac:dyDescent="0.3">
      <c r="A65" s="135"/>
      <c r="B65" s="135"/>
      <c r="C65" s="135"/>
      <c r="D65" s="135"/>
      <c r="E65" s="135"/>
      <c r="F65" s="135"/>
      <c r="G65" s="137" t="str">
        <f>IF('CBI - BASELINE'!K235="","",IF('CBI - BASELINE'!K235=21,"",IF($B$11="ALT A",CONCATENATE("Year ",'CBI - BASELINE'!K235),IF($B$11="ALT B",CONCATENATE("Year ",'CBI - BUILD_SCENARIO'!K289),IF($B$11="ALT C",CONCATENATE("Year ",#REF!),IF($B$11="ALT d",CONCATENATE("Year ",#REF!,"")))))))</f>
        <v xml:space="preserve">Year </v>
      </c>
      <c r="H65" s="139">
        <f>IF(G65="","",IF($B$11="ALT A",'CBI - BASELINE'!K236,IF($B$11="ALT B",'CBI - BUILD_SCENARIO'!K290,IF($B$11="ALT C",#REF!,IF($B$11="ALT D",#REF!,"")))))</f>
        <v>0</v>
      </c>
      <c r="I65" s="150">
        <f>IF(G65="","",IF($B$11="ALT A",'CBI - BASELINE'!K228,IF($B$11="ALT B",'CBI - BUILD_SCENARIO'!K285,IF($B$11="ALT C",#REF!,IF($B$11="ALT d",#REF!,"")))))</f>
        <v>2025</v>
      </c>
      <c r="J65" s="150">
        <f>IF(G65="","",IF($B$11="ALT A",'CBI - BASELINE'!K229,IF($B$11="ALT B",'CBI - BUILD_SCENARIO'!K286,IF($B$11="ALT C",#REF!,IF($B$11="ALT d",#REF!,"")))))</f>
        <v>2879384</v>
      </c>
      <c r="K65" s="154" t="e">
        <f>IF(G65="","",IF($B$11="ALT A",SUM('CBI - BASELINE'!K230:'CBI - BASELINE'!K231),IF($B$11="ALT B",SUM('CBI - BUILD_SCENARIO'!#REF!:'CBI - BUILD_SCENARIO'!#REF!),IF($B$11="ALT C",SUM(#REF!:#REF!),IF($B$11="ALT d",SUM(#REF!:#REF!),"")))))</f>
        <v>#REF!</v>
      </c>
      <c r="L65" s="154" t="e">
        <f>IF(G65="","",IF($B$11="ALT A",'CBI - BASELINE'!K232,IF($B$11="ALT B",'CBI - BUILD_SCENARIO'!#REF!,IF($B$11="ALT C",#REF!,IF($B$11="ALT D",#REF!,"")))))</f>
        <v>#REF!</v>
      </c>
      <c r="M65" s="140"/>
      <c r="N65" s="140"/>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row>
    <row r="66" spans="1:40" ht="14.25" x14ac:dyDescent="0.3">
      <c r="A66" s="135"/>
      <c r="B66" s="135"/>
      <c r="C66" s="135"/>
      <c r="D66" s="135"/>
      <c r="E66" s="135"/>
      <c r="F66" s="135"/>
      <c r="G66" s="137" t="str">
        <f>IF('CBI - BASELINE'!L235="","",IF('CBI - BASELINE'!L235=21,"",IF($B$11="ALT A",CONCATENATE("Year ",'CBI - BASELINE'!L235),IF($B$11="ALT B",CONCATENATE("Year ",'CBI - BUILD_SCENARIO'!L289),IF($B$11="ALT C",CONCATENATE("Year ",#REF!),IF($B$11="ALT d",CONCATENATE("Year ",#REF!,"")))))))</f>
        <v xml:space="preserve">Year </v>
      </c>
      <c r="H66" s="139">
        <f>IF(G66="","",IF($B$11="ALT A",'CBI - BASELINE'!L236,IF($B$11="ALT B",'CBI - BUILD_SCENARIO'!L290,IF($B$11="ALT C",#REF!,IF($B$11="ALT D",#REF!,"")))))</f>
        <v>1</v>
      </c>
      <c r="I66" s="150">
        <f>IF(G66="","",IF($B$11="ALT A",'CBI - BASELINE'!L228,IF($B$11="ALT B",'CBI - BUILD_SCENARIO'!L285,IF($B$11="ALT C",#REF!,IF($B$11="ALT d",#REF!,"")))))</f>
        <v>2026</v>
      </c>
      <c r="J66" s="150">
        <f>IF(G66="","",IF($B$11="ALT A",'CBI - BASELINE'!L229,IF($B$11="ALT B",'CBI - BUILD_SCENARIO'!L286,IF($B$11="ALT C",#REF!,IF($B$11="ALT d",#REF!,"")))))</f>
        <v>0</v>
      </c>
      <c r="K66" s="154" t="e">
        <f>IF(G66="","",IF($B$11="ALT A",SUM('CBI - BASELINE'!L230:'CBI - BASELINE'!L231),IF($B$11="ALT B",SUM('CBI - BUILD_SCENARIO'!#REF!:'CBI - BUILD_SCENARIO'!#REF!),IF($B$11="ALT C",SUM(#REF!:#REF!),IF($B$11="ALT d",SUM(#REF!:#REF!),"")))))</f>
        <v>#REF!</v>
      </c>
      <c r="L66" s="154" t="e">
        <f>IF(G66="","",IF($B$11="ALT A",'CBI - BASELINE'!L232,IF($B$11="ALT B",'CBI - BUILD_SCENARIO'!#REF!,IF($B$11="ALT C",#REF!,IF($B$11="ALT D",#REF!,"")))))</f>
        <v>#REF!</v>
      </c>
      <c r="M66" s="140"/>
      <c r="N66" s="140"/>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row>
    <row r="67" spans="1:40" ht="14.25" x14ac:dyDescent="0.3">
      <c r="A67" s="135"/>
      <c r="B67" s="135"/>
      <c r="C67" s="135"/>
      <c r="D67" s="135"/>
      <c r="E67" s="135"/>
      <c r="F67" s="135"/>
      <c r="G67" s="137" t="str">
        <f>IF('CBI - BASELINE'!M235="","",IF('CBI - BASELINE'!M235=21,"",IF($B$11="ALT A",CONCATENATE("Year ",'CBI - BASELINE'!M235),IF($B$11="ALT B",CONCATENATE("Year ",'CBI - BUILD_SCENARIO'!M289),IF($B$11="ALT C",CONCATENATE("Year ",#REF!),IF($B$11="ALT d",CONCATENATE("Year ",#REF!,"")))))))</f>
        <v xml:space="preserve">Year </v>
      </c>
      <c r="H67" s="139">
        <f>IF(G67="","",IF($B$11="ALT A",'CBI - BASELINE'!M236,IF($B$11="ALT B",'CBI - BUILD_SCENARIO'!M290,IF($B$11="ALT C",#REF!,IF($B$11="ALT D",#REF!,"")))))</f>
        <v>2</v>
      </c>
      <c r="I67" s="150">
        <f>IF(G67="","",IF($B$11="ALT A",'CBI - BASELINE'!M228,IF($B$11="ALT B",'CBI - BUILD_SCENARIO'!M285,IF($B$11="ALT C",#REF!,IF($B$11="ALT d",#REF!,"")))))</f>
        <v>2027</v>
      </c>
      <c r="J67" s="150">
        <f>IF(G67="","",IF($B$11="ALT A",'CBI - BASELINE'!M229,IF($B$11="ALT B",'CBI - BUILD_SCENARIO'!M286,IF($B$11="ALT C",#REF!,IF($B$11="ALT d",#REF!,"")))))</f>
        <v>0</v>
      </c>
      <c r="K67" s="154" t="e">
        <f>IF(G67="","",IF($B$11="ALT A",SUM('CBI - BASELINE'!M230:'CBI - BASELINE'!M231),IF($B$11="ALT B",SUM('CBI - BUILD_SCENARIO'!#REF!:'CBI - BUILD_SCENARIO'!#REF!),IF($B$11="ALT C",SUM(#REF!:#REF!),IF($B$11="ALT d",SUM(#REF!:#REF!),"")))))</f>
        <v>#REF!</v>
      </c>
      <c r="L67" s="154" t="e">
        <f>IF(G67="","",IF($B$11="ALT A",'CBI - BASELINE'!M232,IF($B$11="ALT B",'CBI - BUILD_SCENARIO'!#REF!,IF($B$11="ALT C",#REF!,IF($B$11="ALT D",#REF!,"")))))</f>
        <v>#REF!</v>
      </c>
      <c r="M67" s="140"/>
      <c r="N67" s="140"/>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row>
    <row r="68" spans="1:40" ht="14.25" x14ac:dyDescent="0.3">
      <c r="A68" s="135"/>
      <c r="B68" s="135"/>
      <c r="C68" s="135"/>
      <c r="D68" s="135"/>
      <c r="E68" s="135"/>
      <c r="F68" s="135"/>
      <c r="G68" s="137" t="str">
        <f>IF('CBI - BASELINE'!N235="","",IF('CBI - BASELINE'!N235=21,"",IF($B$11="ALT A",CONCATENATE("Year ",'CBI - BASELINE'!N235),IF($B$11="ALT B",CONCATENATE("Year ",'CBI - BUILD_SCENARIO'!N289),IF($B$11="ALT C",CONCATENATE("Year ",#REF!),IF($B$11="ALT d",CONCATENATE("Year ",#REF!,"")))))))</f>
        <v xml:space="preserve">Year </v>
      </c>
      <c r="H68" s="139">
        <f>IF(G68="","",IF($B$11="ALT A",'CBI - BASELINE'!N236,IF($B$11="ALT B",'CBI - BUILD_SCENARIO'!N290,IF($B$11="ALT C",#REF!,IF($B$11="ALT D",#REF!,"")))))</f>
        <v>3</v>
      </c>
      <c r="I68" s="150">
        <f>IF(G68="","",IF($B$11="ALT A",'CBI - BASELINE'!N228,IF($B$11="ALT B",'CBI - BUILD_SCENARIO'!N285,IF($B$11="ALT C",#REF!,IF($B$11="ALT d",#REF!,"")))))</f>
        <v>2028</v>
      </c>
      <c r="J68" s="150">
        <f>IF(G68="","",IF($B$11="ALT A",'CBI - BASELINE'!N229,IF($B$11="ALT B",'CBI - BUILD_SCENARIO'!N286,IF($B$11="ALT C",#REF!,IF($B$11="ALT d",#REF!,"")))))</f>
        <v>0</v>
      </c>
      <c r="K68" s="154" t="e">
        <f>IF(G68="","",IF($B$11="ALT A",SUM('CBI - BASELINE'!N230:'CBI - BASELINE'!N231),IF($B$11="ALT B",SUM('CBI - BUILD_SCENARIO'!#REF!:'CBI - BUILD_SCENARIO'!#REF!),IF($B$11="ALT C",SUM(#REF!:#REF!),IF($B$11="ALT d",SUM(#REF!:#REF!),"")))))</f>
        <v>#REF!</v>
      </c>
      <c r="L68" s="154" t="e">
        <f>IF(G68="","",IF($B$11="ALT A",'CBI - BASELINE'!N232,IF($B$11="ALT B",'CBI - BUILD_SCENARIO'!#REF!,IF($B$11="ALT C",#REF!,IF($B$11="ALT D",#REF!,"")))))</f>
        <v>#REF!</v>
      </c>
      <c r="M68" s="140"/>
      <c r="N68" s="140"/>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row>
    <row r="69" spans="1:40" ht="14.25" x14ac:dyDescent="0.3">
      <c r="A69" s="135"/>
      <c r="B69" s="135"/>
      <c r="C69" s="135"/>
      <c r="D69" s="135"/>
      <c r="E69" s="135"/>
      <c r="F69" s="135"/>
      <c r="G69" s="137" t="str">
        <f>IF('CBI - BASELINE'!O235="","",IF('CBI - BASELINE'!O235=21,"",IF($B$11="ALT A",CONCATENATE("Year ",'CBI - BASELINE'!O235),IF($B$11="ALT B",CONCATENATE("Year ",'CBI - BUILD_SCENARIO'!O289),IF($B$11="ALT C",CONCATENATE("Year ",#REF!),IF($B$11="ALT d",CONCATENATE("Year ",#REF!,"")))))))</f>
        <v xml:space="preserve">Year </v>
      </c>
      <c r="H69" s="139">
        <f>IF(G69="","",IF($B$11="ALT A",'CBI - BASELINE'!O236,IF($B$11="ALT B",'CBI - BUILD_SCENARIO'!O290,IF($B$11="ALT C",#REF!,IF($B$11="ALT D",#REF!,"")))))</f>
        <v>4</v>
      </c>
      <c r="I69" s="150">
        <f>IF(G69="","",IF($B$11="ALT A",'CBI - BASELINE'!O228,IF($B$11="ALT B",'CBI - BUILD_SCENARIO'!O285,IF($B$11="ALT C",#REF!,IF($B$11="ALT d",#REF!,"")))))</f>
        <v>2029</v>
      </c>
      <c r="J69" s="150">
        <f>IF(G69="","",IF($B$11="ALT A",'CBI - BASELINE'!O229,IF($B$11="ALT B",'CBI - BUILD_SCENARIO'!O286,IF($B$11="ALT C",#REF!,IF($B$11="ALT d",#REF!,"")))))</f>
        <v>0</v>
      </c>
      <c r="K69" s="154" t="e">
        <f>IF(G69="","",IF($B$11="ALT A",SUM('CBI - BASELINE'!O230:'CBI - BASELINE'!O231),IF($B$11="ALT B",SUM('CBI - BUILD_SCENARIO'!#REF!:'CBI - BUILD_SCENARIO'!#REF!),IF($B$11="ALT C",SUM(#REF!:#REF!),IF($B$11="ALT d",SUM(#REF!:#REF!),"")))))</f>
        <v>#REF!</v>
      </c>
      <c r="L69" s="154" t="e">
        <f>IF(G69="","",IF($B$11="ALT A",'CBI - BASELINE'!O232,IF($B$11="ALT B",'CBI - BUILD_SCENARIO'!#REF!,IF($B$11="ALT C",#REF!,IF($B$11="ALT D",#REF!,"")))))</f>
        <v>#REF!</v>
      </c>
      <c r="M69" s="140"/>
      <c r="N69" s="140"/>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row>
    <row r="70" spans="1:40" ht="14.25" x14ac:dyDescent="0.3">
      <c r="A70" s="135"/>
      <c r="B70" s="135"/>
      <c r="C70" s="135"/>
      <c r="D70" s="135"/>
      <c r="E70" s="135"/>
      <c r="F70" s="135"/>
      <c r="G70" s="137" t="str">
        <f>IF('CBI - BASELINE'!P235="","",IF('CBI - BASELINE'!P235=21,"",IF($B$11="ALT A",CONCATENATE("Year ",'CBI - BASELINE'!P235),IF($B$11="ALT B",CONCATENATE("Year ",'CBI - BUILD_SCENARIO'!P289),IF($B$11="ALT C",CONCATENATE("Year ",#REF!),IF($B$11="ALT d",CONCATENATE("Year ",#REF!,"")))))))</f>
        <v xml:space="preserve">Year </v>
      </c>
      <c r="H70" s="139">
        <f>IF(G70="","",IF($B$11="ALT A",'CBI - BASELINE'!P236,IF($B$11="ALT B",'CBI - BUILD_SCENARIO'!P290,IF($B$11="ALT C",#REF!,IF($B$11="ALT D",#REF!,"")))))</f>
        <v>5</v>
      </c>
      <c r="I70" s="150">
        <f>IF(G70="","",IF($B$11="ALT A",'CBI - BASELINE'!P228,IF($B$11="ALT B",'CBI - BUILD_SCENARIO'!P285,IF($B$11="ALT C",#REF!,IF($B$11="ALT d",#REF!,"")))))</f>
        <v>2030</v>
      </c>
      <c r="J70" s="150">
        <f>IF(G70="","",IF($B$11="ALT A",'CBI - BASELINE'!P229,IF($B$11="ALT B",'CBI - BUILD_SCENARIO'!P286,IF($B$11="ALT C",#REF!,IF($B$11="ALT d",#REF!,"")))))</f>
        <v>0</v>
      </c>
      <c r="K70" s="154" t="e">
        <f>IF(G70="","",IF($B$11="ALT A",SUM('CBI - BASELINE'!P230:'CBI - BASELINE'!P231),IF($B$11="ALT B",SUM('CBI - BUILD_SCENARIO'!#REF!:'CBI - BUILD_SCENARIO'!#REF!),IF($B$11="ALT C",SUM(#REF!:#REF!),IF($B$11="ALT d",SUM(#REF!:#REF!),"")))))</f>
        <v>#REF!</v>
      </c>
      <c r="L70" s="154" t="e">
        <f>IF(G70="","",IF($B$11="ALT A",'CBI - BASELINE'!P232,IF($B$11="ALT B",'CBI - BUILD_SCENARIO'!#REF!,IF($B$11="ALT C",#REF!,IF($B$11="ALT D",#REF!,"")))))</f>
        <v>#REF!</v>
      </c>
      <c r="M70" s="140"/>
      <c r="N70" s="140"/>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row>
    <row r="71" spans="1:40" ht="14.25" x14ac:dyDescent="0.3">
      <c r="A71" s="135"/>
      <c r="B71" s="135"/>
      <c r="C71" s="135"/>
      <c r="D71" s="135"/>
      <c r="E71" s="135"/>
      <c r="F71" s="135"/>
      <c r="G71" s="137" t="str">
        <f>IF('CBI - BASELINE'!Q235="","",IF('CBI - BASELINE'!Q235=21,"",IF($B$11="ALT A",CONCATENATE("Year ",'CBI - BASELINE'!Q235),IF($B$11="ALT B",CONCATENATE("Year ",'CBI - BUILD_SCENARIO'!Q289),IF($B$11="ALT C",CONCATENATE("Year ",#REF!),IF($B$11="ALT d",CONCATENATE("Year ",#REF!,"")))))))</f>
        <v xml:space="preserve">Year </v>
      </c>
      <c r="H71" s="139">
        <f>IF(G71="","",IF($B$11="ALT A",'CBI - BASELINE'!Q236,IF($B$11="ALT B",'CBI - BUILD_SCENARIO'!Q290,IF($B$11="ALT C",#REF!,IF($B$11="ALT D",#REF!,"")))))</f>
        <v>6</v>
      </c>
      <c r="I71" s="150">
        <f>IF(G71="","",IF($B$11="ALT A",'CBI - BASELINE'!Q228,IF($B$11="ALT B",'CBI - BUILD_SCENARIO'!Q285,IF($B$11="ALT C",#REF!,IF($B$11="ALT d",#REF!,"")))))</f>
        <v>2031</v>
      </c>
      <c r="J71" s="150">
        <f>IF(G71="","",IF($B$11="ALT A",'CBI - BASELINE'!Q229,IF($B$11="ALT B",'CBI - BUILD_SCENARIO'!Q286,IF($B$11="ALT C",#REF!,IF($B$11="ALT d",#REF!,"")))))</f>
        <v>0</v>
      </c>
      <c r="K71" s="154" t="e">
        <f>IF(G71="","",IF($B$11="ALT A",SUM('CBI - BASELINE'!Q230:'CBI - BASELINE'!Q231),IF($B$11="ALT B",SUM('CBI - BUILD_SCENARIO'!#REF!:'CBI - BUILD_SCENARIO'!#REF!),IF($B$11="ALT C",SUM(#REF!:#REF!),IF($B$11="ALT d",SUM(#REF!:#REF!),"")))))</f>
        <v>#REF!</v>
      </c>
      <c r="L71" s="154" t="e">
        <f>IF(G71="","",IF($B$11="ALT A",'CBI - BASELINE'!Q232,IF($B$11="ALT B",'CBI - BUILD_SCENARIO'!#REF!,IF($B$11="ALT C",#REF!,IF($B$11="ALT D",#REF!,"")))))</f>
        <v>#REF!</v>
      </c>
      <c r="M71" s="140"/>
      <c r="N71" s="140"/>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row>
    <row r="72" spans="1:40" ht="14.25" x14ac:dyDescent="0.3">
      <c r="A72" s="135"/>
      <c r="B72" s="135"/>
      <c r="C72" s="135"/>
      <c r="D72" s="135"/>
      <c r="E72" s="135"/>
      <c r="F72" s="135"/>
      <c r="G72" s="137" t="str">
        <f>IF('CBI - BASELINE'!R235="","",IF('CBI - BASELINE'!R235=21,"",IF($B$11="ALT A",CONCATENATE("Year ",'CBI - BASELINE'!R235),IF($B$11="ALT B",CONCATENATE("Year ",'CBI - BUILD_SCENARIO'!R289),IF($B$11="ALT C",CONCATENATE("Year ",#REF!),IF($B$11="ALT d",CONCATENATE("Year ",#REF!,"")))))))</f>
        <v xml:space="preserve">Year </v>
      </c>
      <c r="H72" s="139">
        <f>IF(G72="","",IF($B$11="ALT A",'CBI - BASELINE'!R236,IF($B$11="ALT B",'CBI - BUILD_SCENARIO'!R290,IF($B$11="ALT C",#REF!,IF($B$11="ALT D",#REF!,"")))))</f>
        <v>7</v>
      </c>
      <c r="I72" s="150">
        <f>IF(G72="","",IF($B$11="ALT A",'CBI - BASELINE'!R228,IF($B$11="ALT B",'CBI - BUILD_SCENARIO'!R285,IF($B$11="ALT C",#REF!,IF($B$11="ALT d",#REF!,"")))))</f>
        <v>2032</v>
      </c>
      <c r="J72" s="150">
        <f>IF(G72="","",IF($B$11="ALT A",'CBI - BASELINE'!R229,IF($B$11="ALT B",'CBI - BUILD_SCENARIO'!R286,IF($B$11="ALT C",#REF!,IF($B$11="ALT d",#REF!,"")))))</f>
        <v>0</v>
      </c>
      <c r="K72" s="154" t="e">
        <f>IF(G72="","",IF($B$11="ALT A",SUM('CBI - BASELINE'!R230:'CBI - BASELINE'!R231),IF($B$11="ALT B",SUM('CBI - BUILD_SCENARIO'!#REF!:'CBI - BUILD_SCENARIO'!#REF!),IF($B$11="ALT C",SUM(#REF!:#REF!),IF($B$11="ALT d",SUM(#REF!:#REF!),"")))))</f>
        <v>#REF!</v>
      </c>
      <c r="L72" s="154" t="e">
        <f>IF(G72="","",IF($B$11="ALT A",'CBI - BASELINE'!R232,IF($B$11="ALT B",'CBI - BUILD_SCENARIO'!#REF!,IF($B$11="ALT C",#REF!,IF($B$11="ALT D",#REF!,"")))))</f>
        <v>#REF!</v>
      </c>
      <c r="M72" s="140"/>
      <c r="N72" s="140"/>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row>
    <row r="73" spans="1:40" ht="14.25" x14ac:dyDescent="0.3">
      <c r="A73" s="135"/>
      <c r="B73" s="135"/>
      <c r="C73" s="135"/>
      <c r="D73" s="135"/>
      <c r="E73" s="135"/>
      <c r="F73" s="135"/>
      <c r="G73" s="137" t="str">
        <f>IF('CBI - BASELINE'!S235="","",IF('CBI - BASELINE'!S235=21,"",IF($B$11="ALT A",CONCATENATE("Year ",'CBI - BASELINE'!S235),IF($B$11="ALT B",CONCATENATE("Year ",'CBI - BUILD_SCENARIO'!S289),IF($B$11="ALT C",CONCATENATE("Year ",#REF!),IF($B$11="ALT d",CONCATENATE("Year ",#REF!,"")))))))</f>
        <v xml:space="preserve">Year </v>
      </c>
      <c r="H73" s="139">
        <f>IF(G73="","",IF($B$11="ALT A",'CBI - BASELINE'!S236,IF($B$11="ALT B",'CBI - BUILD_SCENARIO'!S290,IF($B$11="ALT C",#REF!,IF($B$11="ALT D",#REF!,"")))))</f>
        <v>8</v>
      </c>
      <c r="I73" s="150">
        <f>IF(G73="","",IF($B$11="ALT A",'CBI - BASELINE'!S228,IF($B$11="ALT B",'CBI - BUILD_SCENARIO'!S285,IF($B$11="ALT C",#REF!,IF($B$11="ALT d",#REF!,"")))))</f>
        <v>2033</v>
      </c>
      <c r="J73" s="150">
        <f>IF(G73="","",IF($B$11="ALT A",'CBI - BASELINE'!S229,IF($B$11="ALT B",'CBI - BUILD_SCENARIO'!S286,IF($B$11="ALT C",#REF!,IF($B$11="ALT d",#REF!,"")))))</f>
        <v>0</v>
      </c>
      <c r="K73" s="154" t="e">
        <f>IF(G73="","",IF($B$11="ALT A",SUM('CBI - BASELINE'!S230:'CBI - BASELINE'!S231),IF($B$11="ALT B",SUM('CBI - BUILD_SCENARIO'!#REF!:'CBI - BUILD_SCENARIO'!#REF!),IF($B$11="ALT C",SUM(#REF!:#REF!),IF($B$11="ALT d",SUM(#REF!:#REF!),"")))))</f>
        <v>#REF!</v>
      </c>
      <c r="L73" s="154" t="e">
        <f>IF(G73="","",IF($B$11="ALT A",'CBI - BASELINE'!S232,IF($B$11="ALT B",'CBI - BUILD_SCENARIO'!#REF!,IF($B$11="ALT C",#REF!,IF($B$11="ALT D",#REF!,"")))))</f>
        <v>#REF!</v>
      </c>
      <c r="M73" s="140"/>
      <c r="N73" s="140"/>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row>
    <row r="74" spans="1:40" ht="14.25" x14ac:dyDescent="0.3">
      <c r="A74" s="135"/>
      <c r="B74" s="135"/>
      <c r="C74" s="135"/>
      <c r="D74" s="135"/>
      <c r="E74" s="135"/>
      <c r="F74" s="135"/>
      <c r="G74" s="137" t="str">
        <f>IF('CBI - BASELINE'!T235="","",IF('CBI - BASELINE'!T235=21,"",IF($B$11="ALT A",CONCATENATE("Year ",'CBI - BASELINE'!T235),IF($B$11="ALT B",CONCATENATE("Year ",'CBI - BUILD_SCENARIO'!T289),IF($B$11="ALT C",CONCATENATE("Year ",#REF!),IF($B$11="ALT d",CONCATENATE("Year ",#REF!,"")))))))</f>
        <v xml:space="preserve">Year </v>
      </c>
      <c r="H74" s="139">
        <f>IF(G74="","",IF($B$11="ALT A",'CBI - BASELINE'!T236,IF($B$11="ALT B",'CBI - BUILD_SCENARIO'!T290,IF($B$11="ALT C",#REF!,IF($B$11="ALT D",#REF!,"")))))</f>
        <v>9</v>
      </c>
      <c r="I74" s="150">
        <f>IF(G74="","",IF($B$11="ALT A",'CBI - BASELINE'!T228,IF($B$11="ALT B",'CBI - BUILD_SCENARIO'!T285,IF($B$11="ALT C",#REF!,IF($B$11="ALT d",#REF!,"")))))</f>
        <v>2034</v>
      </c>
      <c r="J74" s="150">
        <f>IF(G74="","",IF($B$11="ALT A",'CBI - BASELINE'!T229,IF($B$11="ALT B",'CBI - BUILD_SCENARIO'!T286,IF($B$11="ALT C",#REF!,IF($B$11="ALT d",#REF!,"")))))</f>
        <v>0</v>
      </c>
      <c r="K74" s="154" t="e">
        <f>IF(G74="","",IF($B$11="ALT A",SUM('CBI - BASELINE'!T230:'CBI - BASELINE'!T231),IF($B$11="ALT B",SUM('CBI - BUILD_SCENARIO'!#REF!:'CBI - BUILD_SCENARIO'!#REF!),IF($B$11="ALT C",SUM(#REF!:#REF!),IF($B$11="ALT d",SUM(#REF!:#REF!),"")))))</f>
        <v>#REF!</v>
      </c>
      <c r="L74" s="154" t="e">
        <f>IF(G74="","",IF($B$11="ALT A",'CBI - BASELINE'!T232,IF($B$11="ALT B",'CBI - BUILD_SCENARIO'!#REF!,IF($B$11="ALT C",#REF!,IF($B$11="ALT D",#REF!,"")))))</f>
        <v>#REF!</v>
      </c>
      <c r="M74" s="140"/>
      <c r="N74" s="140"/>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row>
    <row r="75" spans="1:40" ht="14.25" x14ac:dyDescent="0.3">
      <c r="A75" s="135"/>
      <c r="B75" s="135"/>
      <c r="C75" s="135"/>
      <c r="D75" s="135"/>
      <c r="E75" s="135"/>
      <c r="F75" s="135"/>
      <c r="G75" s="137" t="str">
        <f>IF('CBI - BASELINE'!U235="","",IF('CBI - BASELINE'!U235=21,"",IF($B$11="ALT A",CONCATENATE("Year ",'CBI - BASELINE'!U235),IF($B$11="ALT B",CONCATENATE("Year ",'CBI - BUILD_SCENARIO'!U289),IF($B$11="ALT C",CONCATENATE("Year ",#REF!),IF($B$11="ALT d",CONCATENATE("Year ",#REF!,"")))))))</f>
        <v xml:space="preserve">Year </v>
      </c>
      <c r="H75" s="139">
        <f>IF(G75="","",IF($B$11="ALT A",'CBI - BASELINE'!U236,IF($B$11="ALT B",'CBI - BUILD_SCENARIO'!U290,IF($B$11="ALT C",#REF!,IF($B$11="ALT D",#REF!,"")))))</f>
        <v>10</v>
      </c>
      <c r="I75" s="150">
        <f>IF(G75="","",IF($B$11="ALT A",'CBI - BASELINE'!U228,IF($B$11="ALT B",'CBI - BUILD_SCENARIO'!U285,IF($B$11="ALT C",#REF!,IF($B$11="ALT d",#REF!,"")))))</f>
        <v>2035</v>
      </c>
      <c r="J75" s="150">
        <f>IF(G75="","",IF($B$11="ALT A",'CBI - BASELINE'!U229,IF($B$11="ALT B",'CBI - BUILD_SCENARIO'!U286,IF($B$11="ALT C",#REF!,IF($B$11="ALT d",#REF!,"")))))</f>
        <v>0</v>
      </c>
      <c r="K75" s="154" t="e">
        <f>IF(G75="","",IF($B$11="ALT A",SUM('CBI - BASELINE'!U230:'CBI - BASELINE'!U231),IF($B$11="ALT B",SUM('CBI - BUILD_SCENARIO'!#REF!:'CBI - BUILD_SCENARIO'!#REF!),IF($B$11="ALT C",SUM(#REF!:#REF!),IF($B$11="ALT d",SUM(#REF!:#REF!),"")))))</f>
        <v>#REF!</v>
      </c>
      <c r="L75" s="154" t="e">
        <f>IF(G75="","",IF($B$11="ALT A",'CBI - BASELINE'!U232,IF($B$11="ALT B",'CBI - BUILD_SCENARIO'!#REF!,IF($B$11="ALT C",#REF!,IF($B$11="ALT D",#REF!,"")))))</f>
        <v>#REF!</v>
      </c>
      <c r="M75" s="140"/>
      <c r="N75" s="140"/>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row>
    <row r="76" spans="1:40" ht="14.25" x14ac:dyDescent="0.3">
      <c r="A76" s="135"/>
      <c r="B76" s="135"/>
      <c r="C76" s="135"/>
      <c r="D76" s="135"/>
      <c r="E76" s="135"/>
      <c r="F76" s="135"/>
      <c r="G76" s="137" t="str">
        <f>IF('CBI - BASELINE'!V235="","",IF('CBI - BASELINE'!V235=21,"",IF($B$11="ALT A",CONCATENATE("Year ",'CBI - BASELINE'!V235),IF($B$11="ALT B",CONCATENATE("Year ",'CBI - BUILD_SCENARIO'!V289),IF($B$11="ALT C",CONCATENATE("Year ",#REF!),IF($B$11="ALT d",CONCATENATE("Year ",#REF!,"")))))))</f>
        <v xml:space="preserve">Year </v>
      </c>
      <c r="H76" s="139">
        <f>IF(G76="","",IF($B$11="ALT A",'CBI - BASELINE'!V236,IF($B$11="ALT B",'CBI - BUILD_SCENARIO'!V290,IF($B$11="ALT C",#REF!,IF($B$11="ALT D",#REF!,"")))))</f>
        <v>11</v>
      </c>
      <c r="I76" s="150">
        <f>IF(G76="","",IF($B$11="ALT A",'CBI - BASELINE'!V228,IF($B$11="ALT B",'CBI - BUILD_SCENARIO'!V285,IF($B$11="ALT C",#REF!,IF($B$11="ALT d",#REF!,"")))))</f>
        <v>2036</v>
      </c>
      <c r="J76" s="150">
        <f>IF(G76="","",IF($B$11="ALT A",'CBI - BASELINE'!V229,IF($B$11="ALT B",'CBI - BUILD_SCENARIO'!V286,IF($B$11="ALT C",#REF!,IF($B$11="ALT d",#REF!,"")))))</f>
        <v>0</v>
      </c>
      <c r="K76" s="154" t="e">
        <f>IF(G76="","",IF($B$11="ALT A",SUM('CBI - BASELINE'!V230:'CBI - BASELINE'!V231),IF($B$11="ALT B",SUM('CBI - BUILD_SCENARIO'!#REF!:'CBI - BUILD_SCENARIO'!#REF!),IF($B$11="ALT C",SUM(#REF!:#REF!),IF($B$11="ALT d",SUM(#REF!:#REF!),"")))))</f>
        <v>#REF!</v>
      </c>
      <c r="L76" s="154" t="e">
        <f>IF(G76="","",IF($B$11="ALT A",'CBI - BASELINE'!V232,IF($B$11="ALT B",'CBI - BUILD_SCENARIO'!#REF!,IF($B$11="ALT C",#REF!,IF($B$11="ALT D",#REF!,"")))))</f>
        <v>#REF!</v>
      </c>
      <c r="M76" s="140"/>
      <c r="N76" s="140"/>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row>
    <row r="77" spans="1:40" ht="14.25" x14ac:dyDescent="0.3">
      <c r="A77" s="135"/>
      <c r="B77" s="135"/>
      <c r="C77" s="135"/>
      <c r="D77" s="135"/>
      <c r="E77" s="135"/>
      <c r="F77" s="135"/>
      <c r="G77" s="137" t="str">
        <f>IF('CBI - BASELINE'!W235="","",IF('CBI - BASELINE'!W235=21,"",IF($B$11="ALT A",CONCATENATE("Year ",'CBI - BASELINE'!W235),IF($B$11="ALT B",CONCATENATE("Year ",'CBI - BUILD_SCENARIO'!W289),IF($B$11="ALT C",CONCATENATE("Year ",#REF!),IF($B$11="ALT d",CONCATENATE("Year ",#REF!,"")))))))</f>
        <v xml:space="preserve">Year </v>
      </c>
      <c r="H77" s="139">
        <f>IF(G77="","",IF($B$11="ALT A",'CBI - BASELINE'!W236,IF($B$11="ALT B",'CBI - BUILD_SCENARIO'!W290,IF($B$11="ALT C",#REF!,IF($B$11="ALT D",#REF!,"")))))</f>
        <v>12</v>
      </c>
      <c r="I77" s="150">
        <f>IF(G77="","",IF($B$11="ALT A",'CBI - BASELINE'!W228,IF($B$11="ALT B",'CBI - BUILD_SCENARIO'!W285,IF($B$11="ALT C",#REF!,IF($B$11="ALT d",#REF!,"")))))</f>
        <v>2037</v>
      </c>
      <c r="J77" s="150">
        <f>IF(G77="","",IF($B$11="ALT A",'CBI - BASELINE'!W229,IF($B$11="ALT B",'CBI - BUILD_SCENARIO'!W286,IF($B$11="ALT C",#REF!,IF($B$11="ALT d",#REF!,"")))))</f>
        <v>0</v>
      </c>
      <c r="K77" s="154" t="e">
        <f>IF(G77="","",IF($B$11="ALT A",SUM('CBI - BASELINE'!W230:'CBI - BASELINE'!W231),IF($B$11="ALT B",SUM('CBI - BUILD_SCENARIO'!#REF!:'CBI - BUILD_SCENARIO'!#REF!),IF($B$11="ALT C",SUM(#REF!:#REF!),IF($B$11="ALT d",SUM(#REF!:#REF!),"")))))</f>
        <v>#REF!</v>
      </c>
      <c r="L77" s="154" t="e">
        <f>IF(G77="","",IF($B$11="ALT A",'CBI - BASELINE'!W232,IF($B$11="ALT B",'CBI - BUILD_SCENARIO'!#REF!,IF($B$11="ALT C",#REF!,IF($B$11="ALT D",#REF!,"")))))</f>
        <v>#REF!</v>
      </c>
      <c r="M77" s="140"/>
      <c r="N77" s="140"/>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row>
    <row r="78" spans="1:40" ht="14.25" x14ac:dyDescent="0.3">
      <c r="A78" s="135"/>
      <c r="B78" s="135"/>
      <c r="C78" s="135"/>
      <c r="D78" s="135"/>
      <c r="E78" s="135"/>
      <c r="F78" s="135"/>
      <c r="G78" s="137" t="str">
        <f>IF('CBI - BASELINE'!X235="","",IF('CBI - BASELINE'!X235=21,"",IF($B$11="ALT A",CONCATENATE("Year ",'CBI - BASELINE'!X235),IF($B$11="ALT B",CONCATENATE("Year ",'CBI - BUILD_SCENARIO'!X289),IF($B$11="ALT C",CONCATENATE("Year ",#REF!),IF($B$11="ALT d",CONCATENATE("Year ",#REF!,"")))))))</f>
        <v xml:space="preserve">Year </v>
      </c>
      <c r="H78" s="139">
        <f>IF(G78="","",IF($B$11="ALT A",'CBI - BASELINE'!X236,IF($B$11="ALT B",'CBI - BUILD_SCENARIO'!X290,IF($B$11="ALT C",#REF!,IF($B$11="ALT D",#REF!,"")))))</f>
        <v>13</v>
      </c>
      <c r="I78" s="150">
        <f>IF(G78="","",IF($B$11="ALT A",'CBI - BASELINE'!X228,IF($B$11="ALT B",'CBI - BUILD_SCENARIO'!X285,IF($B$11="ALT C",#REF!,IF($B$11="ALT d",#REF!,"")))))</f>
        <v>2038</v>
      </c>
      <c r="J78" s="150">
        <f>IF(G78="","",IF($B$11="ALT A",'CBI - BASELINE'!X229,IF($B$11="ALT B",'CBI - BUILD_SCENARIO'!X286,IF($B$11="ALT C",#REF!,IF($B$11="ALT d",#REF!,"")))))</f>
        <v>0</v>
      </c>
      <c r="K78" s="154" t="e">
        <f>IF(G78="","",IF($B$11="ALT A",SUM('CBI - BASELINE'!X230:'CBI - BASELINE'!X231),IF($B$11="ALT B",SUM('CBI - BUILD_SCENARIO'!#REF!:'CBI - BUILD_SCENARIO'!#REF!),IF($B$11="ALT C",SUM(#REF!:#REF!),IF($B$11="ALT d",SUM(#REF!:#REF!),"")))))</f>
        <v>#REF!</v>
      </c>
      <c r="L78" s="154" t="e">
        <f>IF(G78="","",IF($B$11="ALT A",'CBI - BASELINE'!X232,IF($B$11="ALT B",'CBI - BUILD_SCENARIO'!#REF!,IF($B$11="ALT C",#REF!,IF($B$11="ALT D",#REF!,"")))))</f>
        <v>#REF!</v>
      </c>
      <c r="M78" s="140"/>
      <c r="N78" s="140"/>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row>
    <row r="79" spans="1:40" ht="14.25" x14ac:dyDescent="0.3">
      <c r="A79" s="135"/>
      <c r="B79" s="135"/>
      <c r="C79" s="135"/>
      <c r="D79" s="135"/>
      <c r="E79" s="135"/>
      <c r="F79" s="135"/>
      <c r="G79" s="137" t="str">
        <f>IF('CBI - BASELINE'!Y235="","",IF('CBI - BASELINE'!Y235=21,"",IF($B$11="ALT A",CONCATENATE("Year ",'CBI - BASELINE'!Y235),IF($B$11="ALT B",CONCATENATE("Year ",'CBI - BUILD_SCENARIO'!Y289),IF($B$11="ALT C",CONCATENATE("Year ",#REF!),IF($B$11="ALT d",CONCATENATE("Year ",#REF!,"")))))))</f>
        <v xml:space="preserve">Year </v>
      </c>
      <c r="H79" s="139">
        <f>IF(G79="","",IF($B$11="ALT A",'CBI - BASELINE'!Y236,IF($B$11="ALT B",'CBI - BUILD_SCENARIO'!Y290,IF($B$11="ALT C",#REF!,IF($B$11="ALT D",#REF!,"")))))</f>
        <v>14</v>
      </c>
      <c r="I79" s="150">
        <f>IF(G79="","",IF($B$11="ALT A",'CBI - BASELINE'!Y228,IF($B$11="ALT B",'CBI - BUILD_SCENARIO'!Y285,IF($B$11="ALT C",#REF!,IF($B$11="ALT d",#REF!,"")))))</f>
        <v>2039</v>
      </c>
      <c r="J79" s="150">
        <f>IF(G79="","",IF($B$11="ALT A",'CBI - BASELINE'!Y229,IF($B$11="ALT B",'CBI - BUILD_SCENARIO'!Y286,IF($B$11="ALT C",#REF!,IF($B$11="ALT d",#REF!,"")))))</f>
        <v>0</v>
      </c>
      <c r="K79" s="154" t="e">
        <f>IF(G79="","",IF($B$11="ALT A",SUM('CBI - BASELINE'!Y230:'CBI - BASELINE'!Y231),IF($B$11="ALT B",SUM('CBI - BUILD_SCENARIO'!#REF!:'CBI - BUILD_SCENARIO'!#REF!),IF($B$11="ALT C",SUM(#REF!:#REF!),IF($B$11="ALT d",SUM(#REF!:#REF!),"")))))</f>
        <v>#REF!</v>
      </c>
      <c r="L79" s="154" t="e">
        <f>IF(G79="","",IF($B$11="ALT A",'CBI - BASELINE'!Y232,IF($B$11="ALT B",'CBI - BUILD_SCENARIO'!#REF!,IF($B$11="ALT C",#REF!,IF($B$11="ALT D",#REF!,"")))))</f>
        <v>#REF!</v>
      </c>
      <c r="M79" s="140"/>
      <c r="N79" s="140"/>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row>
    <row r="80" spans="1:40" ht="14.25" x14ac:dyDescent="0.3">
      <c r="A80" s="135"/>
      <c r="B80" s="135"/>
      <c r="C80" s="135"/>
      <c r="D80" s="135"/>
      <c r="E80" s="135"/>
      <c r="F80" s="135"/>
      <c r="G80" s="137" t="str">
        <f>IF('CBI - BASELINE'!Z235="","",IF('CBI - BASELINE'!G235=21,"",IF($B$11="ALT A",CONCATENATE("Year ",'CBI - BASELINE'!Z235),IF($B$11="ALT B",CONCATENATE("Year ",'CBI - BUILD_SCENARIO'!Z289),IF($B$11="ALT C",CONCATENATE("Year ",#REF!),IF($B$11="ALT d",CONCATENATE("Year ",#REF!,"")))))))</f>
        <v xml:space="preserve">Year </v>
      </c>
      <c r="H80" s="139">
        <f>IF(G80="","",IF($B$11="ALT A",'CBI - BASELINE'!Z236,IF($B$11="ALT B",'CBI - BUILD_SCENARIO'!Z290,IF($B$11="ALT C",#REF!,IF($B$11="ALT D",#REF!,"")))))</f>
        <v>15</v>
      </c>
      <c r="I80" s="150">
        <f>IF(G80="","",IF($B$11="ALT A",'CBI - BASELINE'!Z228,IF($B$11="ALT B",'CBI - BUILD_SCENARIO'!Z285,IF($B$11="ALT C",#REF!,IF($B$11="ALT d",#REF!,"")))))</f>
        <v>2040</v>
      </c>
      <c r="J80" s="150">
        <f>IF(G80="","",IF($B$11="ALT A",'CBI - BASELINE'!Z229,IF($B$11="ALT B",'CBI - BUILD_SCENARIO'!Z286,IF($B$11="ALT C",#REF!,IF($B$11="ALT d",#REF!,"")))))</f>
        <v>0</v>
      </c>
      <c r="K80" s="154" t="e">
        <f>IF(G80="","",IF($B$11="ALT A",SUM('CBI - BASELINE'!Z230:'CBI - BASELINE'!Z231),IF($B$11="ALT B",SUM('CBI - BUILD_SCENARIO'!#REF!:'CBI - BUILD_SCENARIO'!#REF!),IF($B$11="ALT C",SUM(#REF!:#REF!),IF($B$11="ALT d",SUM(#REF!:#REF!),"")))))</f>
        <v>#REF!</v>
      </c>
      <c r="L80" s="154" t="e">
        <f>IF(G80="","",IF($B$11="ALT A",'CBI - BASELINE'!Z232,IF($B$11="ALT B",'CBI - BUILD_SCENARIO'!#REF!,IF($B$11="ALT C",#REF!,IF($B$11="ALT D",#REF!,"")))))</f>
        <v>#REF!</v>
      </c>
      <c r="M80" s="140"/>
      <c r="N80" s="140"/>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row>
    <row r="81" spans="1:40" ht="14.25" x14ac:dyDescent="0.3">
      <c r="A81" s="135"/>
      <c r="B81" s="135"/>
      <c r="C81" s="135"/>
      <c r="D81" s="135"/>
      <c r="E81" s="135"/>
      <c r="F81" s="135"/>
      <c r="G81" s="137" t="str">
        <f>IF('CBI - BASELINE'!AA235="","",IF('CBI - BASELINE'!AA235=21,"",IF($B$11="ALT A",CONCATENATE("Year ",'CBI - BASELINE'!AA235),IF($B$11="ALT B",CONCATENATE("Year ",'CBI - BUILD_SCENARIO'!AA289),IF($B$11="ALT C",CONCATENATE("Year ",#REF!),IF($B$11="ALT d",CONCATENATE("Year ",#REF!,"")))))))</f>
        <v xml:space="preserve">Year </v>
      </c>
      <c r="H81" s="139">
        <f>IF(G81="","",IF($B$11="ALT A",'CBI - BASELINE'!AA236,IF($B$11="ALT B",'CBI - BUILD_SCENARIO'!AA290,IF($B$11="ALT C",#REF!,IF($B$11="ALT D",#REF!,"")))))</f>
        <v>16</v>
      </c>
      <c r="I81" s="150">
        <f>IF(G81="","",IF($B$11="ALT A",'CBI - BASELINE'!AA228,IF($B$11="ALT B",'CBI - BUILD_SCENARIO'!AA285,IF($B$11="ALT C",#REF!,IF($B$11="ALT d",#REF!,"")))))</f>
        <v>2041</v>
      </c>
      <c r="J81" s="150">
        <f>IF(G81="","",IF($B$11="ALT A",'CBI - BASELINE'!AA229,IF($B$11="ALT B",'CBI - BUILD_SCENARIO'!AA286,IF($B$11="ALT C",#REF!,IF($B$11="ALT d",#REF!,"")))))</f>
        <v>0</v>
      </c>
      <c r="K81" s="154" t="e">
        <f>IF(G81="","",IF($B$11="ALT A",SUM('CBI - BASELINE'!AA230:'CBI - BASELINE'!AA231),IF($B$11="ALT B",SUM('CBI - BUILD_SCENARIO'!#REF!:'CBI - BUILD_SCENARIO'!#REF!),IF($B$11="ALT C",SUM(#REF!:#REF!),IF($B$11="ALT d",SUM(#REF!:#REF!),"")))))</f>
        <v>#REF!</v>
      </c>
      <c r="L81" s="154" t="e">
        <f>IF(G81="","",IF($B$11="ALT A",'CBI - BASELINE'!AA232,IF($B$11="ALT B",'CBI - BUILD_SCENARIO'!#REF!,IF($B$11="ALT C",#REF!,IF($B$11="ALT D",#REF!,"")))))</f>
        <v>#REF!</v>
      </c>
      <c r="M81" s="140"/>
      <c r="N81" s="140"/>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row>
    <row r="82" spans="1:40" ht="14.25" x14ac:dyDescent="0.3">
      <c r="A82" s="135"/>
      <c r="B82" s="135"/>
      <c r="C82" s="135"/>
      <c r="D82" s="135"/>
      <c r="E82" s="135"/>
      <c r="F82" s="135"/>
      <c r="G82" s="137" t="str">
        <f>IF('CBI - BASELINE'!AB235="","",IF('CBI - BASELINE'!AB235=21,"",IF($B$11="ALT A",CONCATENATE("Year ",'CBI - BASELINE'!AB235),IF($B$11="ALT B",CONCATENATE("Year ",'CBI - BUILD_SCENARIO'!AB289),IF($B$11="ALT C",CONCATENATE("Year ",#REF!),IF($B$11="ALT d",CONCATENATE("Year ",#REF!,"")))))))</f>
        <v xml:space="preserve">Year </v>
      </c>
      <c r="H82" s="139">
        <f>IF(G82="","",IF($B$11="ALT A",'CBI - BASELINE'!AB236,IF($B$11="ALT B",'CBI - BUILD_SCENARIO'!AB290,IF($B$11="ALT C",#REF!,IF($B$11="ALT D",#REF!,"")))))</f>
        <v>17</v>
      </c>
      <c r="I82" s="150">
        <f>IF(G82="","",IF($B$11="ALT A",'CBI - BASELINE'!AB228,IF($B$11="ALT B",'CBI - BUILD_SCENARIO'!AB285,IF($B$11="ALT C",#REF!,IF($B$11="ALT d",#REF!,"")))))</f>
        <v>2042</v>
      </c>
      <c r="J82" s="150">
        <f>IF(G82="","",IF($B$11="ALT A",'CBI - BASELINE'!AB229,IF($B$11="ALT B",'CBI - BUILD_SCENARIO'!AB286,IF($B$11="ALT C",#REF!,IF($B$11="ALT d",#REF!,"")))))</f>
        <v>0</v>
      </c>
      <c r="K82" s="154" t="e">
        <f>IF(G82="","",IF($B$11="ALT A",SUM('CBI - BASELINE'!AB230:'CBI - BASELINE'!AB231),IF($B$11="ALT B",SUM('CBI - BUILD_SCENARIO'!#REF!:'CBI - BUILD_SCENARIO'!#REF!),IF($B$11="ALT C",SUM(#REF!:#REF!),IF($B$11="ALT d",SUM(#REF!:#REF!),"")))))</f>
        <v>#REF!</v>
      </c>
      <c r="L82" s="154" t="e">
        <f>IF(G82="","",IF($B$11="ALT A",'CBI - BASELINE'!AB232,IF($B$11="ALT B",'CBI - BUILD_SCENARIO'!#REF!,IF($B$11="ALT C",#REF!,IF($B$11="ALT D",#REF!,"")))))</f>
        <v>#REF!</v>
      </c>
      <c r="M82" s="140"/>
      <c r="N82" s="140"/>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row>
    <row r="83" spans="1:40" ht="14.25" x14ac:dyDescent="0.3">
      <c r="A83" s="135"/>
      <c r="B83" s="135"/>
      <c r="C83" s="135"/>
      <c r="D83" s="135"/>
      <c r="E83" s="135"/>
      <c r="F83" s="135"/>
      <c r="G83" s="176" t="str">
        <f>IF('CBI - BASELINE'!AC235="","",IF('CBI - BASELINE'!AC235=21,"",IF($B$11="ALT A",CONCATENATE("Year ",'CBI - BASELINE'!AC235),IF($B$11="ALT B",CONCATENATE("Year ",'CBI - BUILD_SCENARIO'!AC289),IF($B$11="ALT C",CONCATENATE("Year ",#REF!),IF($B$11="ALT d",CONCATENATE("Year ",#REF!,"")))))))</f>
        <v xml:space="preserve">Year </v>
      </c>
      <c r="H83" s="139">
        <f>IF(G83="","",IF($B$11="ALT A",'CBI - BASELINE'!AC236,IF($B$11="ALT B",'CBI - BUILD_SCENARIO'!AC290,IF($B$11="ALT C",#REF!,IF($B$11="ALT D",#REF!,"")))))</f>
        <v>18</v>
      </c>
      <c r="I83" s="150">
        <f>IF(G83="","",IF($B$11="ALT A",'CBI - BASELINE'!AC228,IF($B$11="ALT B",'CBI - BUILD_SCENARIO'!AC285,IF($B$11="ALT C",#REF!,IF($B$11="ALT d",#REF!,"")))))</f>
        <v>2043</v>
      </c>
      <c r="J83" s="150">
        <f>IF(G83="","",IF($B$11="ALT A",'CBI - BASELINE'!AC229,IF($B$11="ALT B",'CBI - BUILD_SCENARIO'!AC286,IF($B$11="ALT C",#REF!,IF($B$11="ALT d",#REF!,"")))))</f>
        <v>0</v>
      </c>
      <c r="K83" s="154" t="e">
        <f>IF(G83="","",IF($B$11="ALT A",SUM('CBI - BASELINE'!AC230:'CBI - BASELINE'!AC231),IF($B$11="ALT B",SUM('CBI - BUILD_SCENARIO'!#REF!:'CBI - BUILD_SCENARIO'!#REF!),IF($B$11="ALT C",SUM(#REF!:#REF!),IF($B$11="ALT d",SUM(#REF!:#REF!),"")))))</f>
        <v>#REF!</v>
      </c>
      <c r="L83" s="154" t="e">
        <f>IF(G83="","",IF($B$11="ALT A",'CBI - BASELINE'!AC232,IF($B$11="ALT B",'CBI - BUILD_SCENARIO'!#REF!,IF($B$11="ALT C",#REF!,IF($B$11="ALT D",#REF!,"")))))</f>
        <v>#REF!</v>
      </c>
      <c r="M83" s="140"/>
      <c r="N83" s="140"/>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row>
    <row r="84" spans="1:40" ht="14.25" x14ac:dyDescent="0.3">
      <c r="A84" s="135"/>
      <c r="B84" s="135"/>
      <c r="C84" s="135"/>
      <c r="D84" s="135"/>
      <c r="E84" s="135"/>
      <c r="F84" s="135"/>
      <c r="G84" s="176" t="str">
        <f>IF('CBI - BASELINE'!AD235="","",IF('CBI - BASELINE'!AD235=21,"",IF($B$11="ALT A",CONCATENATE("Year ",'CBI - BASELINE'!AD235),IF($B$11="ALT B",CONCATENATE("Year ",'CBI - BUILD_SCENARIO'!AD289),IF($B$11="ALT C",CONCATENATE("Year ",#REF!),IF($B$11="ALT d",CONCATENATE("Year ",#REF!,"")))))))</f>
        <v xml:space="preserve">Year </v>
      </c>
      <c r="H84" s="139">
        <f>IF(G84="","",IF($B$11="ALT A",'CBI - BASELINE'!AD236,IF($B$11="ALT B",'CBI - BUILD_SCENARIO'!AD290,IF($B$11="ALT C",#REF!,IF($B$11="ALT D",#REF!,"")))))</f>
        <v>19</v>
      </c>
      <c r="I84" s="150">
        <f>IF(G84="","",IF($B$11="ALT A",'CBI - BASELINE'!AD228,IF($B$11="ALT B",'CBI - BUILD_SCENARIO'!AD285,IF($B$11="ALT C",#REF!,IF($B$11="ALT d",#REF!,"")))))</f>
        <v>2044</v>
      </c>
      <c r="J84" s="150">
        <f>IF(G84="","",IF($B$11="ALT A",'CBI - BASELINE'!AD229,IF($B$11="ALT B",'CBI - BUILD_SCENARIO'!AD286,IF($B$11="ALT C",#REF!,IF($B$11="ALT d",#REF!,"")))))</f>
        <v>0</v>
      </c>
      <c r="K84" s="154" t="e">
        <f>IF(G84="","",IF($B$11="ALT A",SUM('CBI - BASELINE'!AD230:'CBI - BASELINE'!AD231),IF($B$11="ALT B",SUM('CBI - BUILD_SCENARIO'!#REF!:'CBI - BUILD_SCENARIO'!#REF!),IF($B$11="ALT C",SUM(#REF!:#REF!),IF($B$11="ALT d",SUM(#REF!:#REF!),"")))))</f>
        <v>#REF!</v>
      </c>
      <c r="L84" s="154" t="e">
        <f>IF(G84="","",IF($B$11="ALT A",'CBI - BASELINE'!AD232,IF($B$11="ALT B",'CBI - BUILD_SCENARIO'!#REF!,IF($B$11="ALT C",#REF!,IF($B$11="ALT D",#REF!,"")))))</f>
        <v>#REF!</v>
      </c>
      <c r="M84" s="140"/>
      <c r="N84" s="140"/>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row>
    <row r="85" spans="1:40" ht="14.25" x14ac:dyDescent="0.3">
      <c r="A85" s="135"/>
      <c r="B85" s="135"/>
      <c r="C85" s="135"/>
      <c r="D85" s="135"/>
      <c r="E85" s="135"/>
      <c r="F85" s="135"/>
      <c r="G85" s="176" t="str">
        <f>IF('CBI - BASELINE'!AE235="","",IF('CBI - BASELINE'!AE235=21,"",IF($B$11="ALT A",CONCATENATE("Year ",'CBI - BASELINE'!AE235),IF($B$11="ALT B",CONCATENATE("Year ",'CBI - BUILD_SCENARIO'!AE289),IF($B$11="ALT C",CONCATENATE("Year ",#REF!),IF($B$11="ALT d",CONCATENATE("Year ",#REF!,"")))))))</f>
        <v xml:space="preserve">Year </v>
      </c>
      <c r="H85" s="139">
        <f>IF(G85="","",IF($B$11="ALT A",'CBI - BASELINE'!AE236,IF($B$11="ALT B",'CBI - BUILD_SCENARIO'!AE290,IF($B$11="ALT C",#REF!,IF($B$11="ALT D",#REF!,"")))))</f>
        <v>20</v>
      </c>
      <c r="I85" s="150">
        <f>IF(G85="","",IF($B$11="ALT A",'CBI - BASELINE'!AE228,IF($B$11="ALT B",'CBI - BUILD_SCENARIO'!ADE285,IF($B$11="ALT C",#REF!,IF($B$11="ALT d",#REF!,"")))))</f>
        <v>0</v>
      </c>
      <c r="J85" s="150">
        <f>IF(G85="","",IF($B$11="ALT A",'CBI - BASELINE'!AE229,IF($B$11="ALT B",'CBI - BUILD_SCENARIO'!AE286,IF($B$11="ALT C",#REF!,IF($B$11="ALT d",#REF!,"")))))</f>
        <v>0</v>
      </c>
      <c r="K85" s="154" t="e">
        <f>IF(G85="","",IF($B$11="ALT A",SUM('CBI - BASELINE'!AE230:'CBI - BASELINE'!AE231),IF($B$11="ALT B",SUM('CBI - BUILD_SCENARIO'!#REF!:'CBI - BUILD_SCENARIO'!#REF!),IF($B$11="ALT C",SUM(#REF!:#REF!),IF($B$11="ALT d",SUM(#REF!:#REF!),"")))))</f>
        <v>#REF!</v>
      </c>
      <c r="L85" s="154" t="e">
        <f>IF(G85="","",IF($B$11="ALT A",'CBI - BASELINE'!AE232,IF($B$11="ALT B",'CBI - BUILD_SCENARIO'!#REF!,IF($B$11="ALT C",#REF!,IF($B$11="ALT D",#REF!,"")))))</f>
        <v>#REF!</v>
      </c>
      <c r="M85" s="140"/>
      <c r="N85" s="140"/>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row>
    <row r="86" spans="1:40" ht="14.25" x14ac:dyDescent="0.3">
      <c r="A86" s="135"/>
      <c r="B86" s="135"/>
      <c r="C86" s="135"/>
      <c r="D86" s="135"/>
      <c r="E86" s="135"/>
      <c r="F86" s="135"/>
      <c r="G86" s="176" t="str">
        <f>IF('CBI - BASELINE'!AF235="","",IF('CBI - BASELINE'!AF235=21,"",IF($B$11="ALT A",CONCATENATE("Year ",'CBI - BASELINE'!AF235),IF($B$11="ALT B",CONCATENATE("Year ",'CBI - BUILD_SCENARIO'!AF289),IF($B$11="ALT C",CONCATENATE("Year ",#REF!),IF($B$11="ALT d",CONCATENATE("Year ",#REF!,"")))))))</f>
        <v/>
      </c>
      <c r="H86" s="139" t="str">
        <f>IF(G86="","",IF($B$11="ALT A",'CBI - BASELINE'!AF236,IF($B$11="ALT B",'CBI - BUILD_SCENARIO'!AF290,IF($B$11="ALT C",#REF!,IF($B$11="ALT D",#REF!,"")))))</f>
        <v/>
      </c>
      <c r="I86" s="150" t="str">
        <f>IF(G86="","",IF($B$11="ALT A",'CBI - BASELINE'!AF228,IF($B$11="ALT B",'CBI - BUILD_SCENARIO'!AF285,IF($B$11="ALT C",#REF!,IF($B$11="ALT d",#REF!,"")))))</f>
        <v/>
      </c>
      <c r="J86" s="150" t="str">
        <f>IF(G86="","",IF($B$11="ALT A",'CBI - BASELINE'!AF229,IF($B$11="ALT B",'CBI - BUILD_SCENARIO'!AF286,IF($B$11="ALT C",#REF!,IF($B$11="ALT d",#REF!,"")))))</f>
        <v/>
      </c>
      <c r="K86" s="154" t="str">
        <f>IF(G86="","",IF($B$11="ALT A",SUM('CBI - BASELINE'!AF230:'CBI - BASELINE'!AF231),IF($B$11="ALT B",SUM('CBI - BUILD_SCENARIO'!#REF!:'CBI - BUILD_SCENARIO'!#REF!),IF($B$11="ALT C",SUM(#REF!:#REF!),IF($B$11="ALT d",SUM(#REF!:#REF!),"")))))</f>
        <v/>
      </c>
      <c r="L86" s="154" t="str">
        <f>IF(G86="","",IF($B$11="ALT A",'CBI - BASELINE'!AF232,IF($B$11="ALT B",'CBI - BUILD_SCENARIO'!#REF!,IF($B$11="ALT C",#REF!,IF($B$11="ALT D",#REF!,"")))))</f>
        <v/>
      </c>
      <c r="M86" s="140"/>
      <c r="N86" s="140"/>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row>
    <row r="87" spans="1:40" ht="14.25" x14ac:dyDescent="0.3">
      <c r="A87" s="135"/>
      <c r="B87" s="135"/>
      <c r="C87" s="135"/>
      <c r="D87" s="135"/>
      <c r="E87" s="135"/>
      <c r="F87" s="135"/>
      <c r="G87" s="176" t="str">
        <f>IF('CBI - BASELINE'!AG235="","",IF('CBI - BASELINE'!AG235=21,"",IF($B$11="ALT A",CONCATENATE("Year ",'CBI - BASELINE'!AG235),IF($B$11="ALT B",CONCATENATE("Year ",'CBI - BUILD_SCENARIO'!AG289),IF($B$11="ALT C",CONCATENATE("Year ",#REF!),IF($B$11="ALT d",CONCATENATE("Year ",#REF!,"")))))))</f>
        <v/>
      </c>
      <c r="H87" s="139" t="str">
        <f>IF(G87="","",IF($B$11="ALT A",'CBI - BASELINE'!AG236,IF($B$11="ALT B",'CBI - BUILD_SCENARIO'!AG290,IF($B$11="ALT C",#REF!,IF($B$11="ALT D",#REF!,"")))))</f>
        <v/>
      </c>
      <c r="I87" s="150" t="str">
        <f>IF(G87="","",IF($B$11="ALT A",'CBI - BASELINE'!AG228,IF($B$11="ALT B",'CBI - BUILD_SCENARIO'!AG285,IF($B$11="ALT C",#REF!,IF($B$11="ALT d",#REF!,"")))))</f>
        <v/>
      </c>
      <c r="J87" s="150" t="str">
        <f>IF(G87="","",IF($B$11="ALT A",'CBI - BASELINE'!AG229,IF($B$11="ALT B",'CBI - BUILD_SCENARIO'!AG286,IF($B$11="ALT C",#REF!,IF($B$11="ALT d",#REF!,"")))))</f>
        <v/>
      </c>
      <c r="K87" s="154" t="str">
        <f>IF(G87="","",IF($B$11="ALT A",SUM('CBI - BASELINE'!AG230:'CBI - BASELINE'!AG231),IF($B$11="ALT B",SUM('CBI - BUILD_SCENARIO'!#REF!:'CBI - BUILD_SCENARIO'!#REF!),IF($B$11="ALT C",SUM(#REF!:#REF!),IF($B$11="ALT d",SUM(#REF!:#REF!),"")))))</f>
        <v/>
      </c>
      <c r="L87" s="154" t="str">
        <f>IF(G87="","",IF($B$11="ALT A",'CBI - BASELINE'!AG232,IF($B$11="ALT B",'CBI - BUILD_SCENARIO'!#REF!,IF($B$11="ALT C",#REF!,IF($B$11="ALT D",#REF!,"")))))</f>
        <v/>
      </c>
      <c r="M87" s="140"/>
      <c r="N87" s="140"/>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row>
    <row r="88" spans="1:40" ht="14.25" x14ac:dyDescent="0.3">
      <c r="A88" s="135"/>
      <c r="B88" s="135"/>
      <c r="C88" s="135"/>
      <c r="D88" s="135"/>
      <c r="E88" s="135"/>
      <c r="F88" s="135"/>
      <c r="G88" s="176" t="str">
        <f>IF('CBI - BASELINE'!AH235="","",IF('CBI - BASELINE'!AH235=21,"",IF($B$11="ALT A",CONCATENATE("Year ",'CBI - BASELINE'!AH235),IF($B$11="ALT B",CONCATENATE("Year ",'CBI - BUILD_SCENARIO'!AH289),IF($B$11="ALT C",CONCATENATE("Year ",#REF!),IF($B$11="ALT d",CONCATENATE("Year ",#REF!,"")))))))</f>
        <v/>
      </c>
      <c r="H88" s="139" t="str">
        <f>IF(G88="","",IF($B$11="ALT A",'CBI - BASELINE'!AH236,IF($B$11="ALT B",'CBI - BUILD_SCENARIO'!AH290,IF($B$11="ALT C",#REF!,IF($B$11="ALT D",#REF!,"")))))</f>
        <v/>
      </c>
      <c r="I88" s="150" t="str">
        <f>IF(G88="","",IF($B$11="ALT A",'CBI - BASELINE'!AH228,IF($B$11="ALT B",'CBI - BUILD_SCENARIO'!AH285,IF($B$11="ALT C",#REF!,IF($B$11="ALT d",#REF!,"")))))</f>
        <v/>
      </c>
      <c r="J88" s="150" t="str">
        <f>IF(G88="","",IF($B$11="ALT A",'CBI - BASELINE'!AH229,IF($B$11="ALT B",'CBI - BUILD_SCENARIO'!AH286,IF($B$11="ALT C",#REF!,IF($B$11="ALT d",#REF!,"")))))</f>
        <v/>
      </c>
      <c r="K88" s="154" t="str">
        <f>IF(G88="","",IF($B$11="ALT A",SUM('CBI - BASELINE'!AH230:'CBI - BASELINE'!AH231),IF($B$11="ALT B",SUM('CBI - BUILD_SCENARIO'!#REF!:'CBI - BUILD_SCENARIO'!#REF!),IF($B$11="ALT C",SUM(#REF!:#REF!),IF($B$11="ALT d",SUM(#REF!:#REF!),"")))))</f>
        <v/>
      </c>
      <c r="L88" s="154" t="str">
        <f>IF(G88="","",IF($B$11="ALT A",'CBI - BASELINE'!AH232,IF($B$11="ALT B",'CBI - BUILD_SCENARIO'!#REF!,IF($B$11="ALT C",#REF!,IF($B$11="ALT D",#REF!,"")))))</f>
        <v/>
      </c>
      <c r="M88" s="140"/>
      <c r="N88" s="140"/>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row>
    <row r="89" spans="1:40" ht="14.25" x14ac:dyDescent="0.3">
      <c r="A89" s="135"/>
      <c r="B89" s="135"/>
      <c r="C89" s="135"/>
      <c r="D89" s="135"/>
      <c r="E89" s="135"/>
      <c r="F89" s="135"/>
      <c r="G89" s="176" t="str">
        <f>IF('CBI - BASELINE'!AI235="","",IF('CBI - BASELINE'!AI235=21,"",IF($B$11="ALT A",CONCATENATE("Year ",'CBI - BASELINE'!AI235),IF($B$11="ALT B",CONCATENATE("Year ",'CBI - BUILD_SCENARIO'!AI289),IF($B$11="ALT C",CONCATENATE("Year ",#REF!),IF($B$11="ALT d",CONCATENATE("Year ",#REF!,"")))))))</f>
        <v/>
      </c>
      <c r="H89" s="139" t="str">
        <f>IF(G89="","",IF($B$11="ALT A",'CBI - BASELINE'!AI236,IF($B$11="ALT B",'CBI - BUILD_SCENARIO'!AI290,IF($B$11="ALT C",#REF!,IF($B$11="ALT D",#REF!,"")))))</f>
        <v/>
      </c>
      <c r="I89" s="150" t="str">
        <f>IF(G89="","",IF($B$11="ALT A",'CBI - BASELINE'!AI228,IF($B$11="ALT B",'CBI - BUILD_SCENARIO'!AI285,IF($B$11="ALT C",#REF!,IF($B$11="ALT d",#REF!,"")))))</f>
        <v/>
      </c>
      <c r="J89" s="150" t="str">
        <f>IF(G89="","",IF($B$11="ALT A",'CBI - BASELINE'!AI229,IF($B$11="ALT B",'CBI - BUILD_SCENARIO'!AI286,IF($B$11="ALT C",#REF!,IF($B$11="ALT d",#REF!,"")))))</f>
        <v/>
      </c>
      <c r="K89" s="154" t="str">
        <f>IF(G89="","",IF($B$11="ALT A",SUM('CBI - BASELINE'!AI230:'CBI - BASELINE'!AI231),IF($B$11="ALT B",SUM('CBI - BUILD_SCENARIO'!#REF!:'CBI - BUILD_SCENARIO'!#REF!),IF($B$11="ALT C",SUM(#REF!:#REF!),IF($B$11="ALT d",SUM(#REF!:#REF!),"")))))</f>
        <v/>
      </c>
      <c r="L89" s="154" t="str">
        <f>IF(G89="","",IF($B$11="ALT A",'CBI - BASELINE'!AI232,IF($B$11="ALT B",'CBI - BUILD_SCENARIO'!#REF!,IF($B$11="ALT C",#REF!,IF($B$11="ALT D",#REF!,"")))))</f>
        <v/>
      </c>
      <c r="M89" s="140"/>
      <c r="N89" s="140"/>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row>
    <row r="90" spans="1:40" ht="14.25" x14ac:dyDescent="0.3">
      <c r="A90" s="135"/>
      <c r="B90" s="135"/>
      <c r="C90" s="135"/>
      <c r="D90" s="135"/>
      <c r="E90" s="135"/>
      <c r="F90" s="135"/>
      <c r="G90" s="176" t="str">
        <f>IF('CBI - BASELINE'!AJ235="","",IF('CBI - BASELINE'!AJ235=21,"",IF($B$11="ALT A",CONCATENATE("Year ",'CBI - BASELINE'!AJ235),IF($B$11="ALT B",CONCATENATE("Year ",'CBI - BUILD_SCENARIO'!AJ289),IF($B$11="ALT C",CONCATENATE("Year ",#REF!),IF($B$11="ALT d",CONCATENATE("Year ",#REF!,"")))))))</f>
        <v/>
      </c>
      <c r="H90" s="139" t="str">
        <f>IF(G90="","",IF($B$11="ALT A",'CBI - BASELINE'!AJ236,IF($B$11="ALT B",'CBI - BUILD_SCENARIO'!AJ290,IF($B$11="ALT C",#REF!,IF($B$11="ALT D",#REF!,"")))))</f>
        <v/>
      </c>
      <c r="I90" s="150" t="str">
        <f>IF(G90="","",IF($B$11="ALT A",'CBI - BASELINE'!AJ228,IF($B$11="ALT B",'CBI - BUILD_SCENARIO'!AJ285,IF($B$11="ALT C",#REF!,IF($B$11="ALT d",#REF!,"")))))</f>
        <v/>
      </c>
      <c r="J90" s="150" t="str">
        <f>IF(G90="","",IF($B$11="ALT A",'CBI - BASELINE'!AJ229,IF($B$11="ALT B",'CBI - BUILD_SCENARIO'!AJ286,IF($B$11="ALT C",#REF!,IF($B$11="ALT d",#REF!,"")))))</f>
        <v/>
      </c>
      <c r="K90" s="154" t="str">
        <f>IF(G90="","",IF($B$11="ALT A",SUM('CBI - BASELINE'!AJ230:'CBI - BASELINE'!AJ231),IF($B$11="ALT B",SUM('CBI - BUILD_SCENARIO'!#REF!:'CBI - BUILD_SCENARIO'!#REF!),IF($B$11="ALT C",SUM(#REF!:#REF!),IF($B$11="ALT d",SUM(#REF!:#REF!),"")))))</f>
        <v/>
      </c>
      <c r="L90" s="154" t="str">
        <f>IF(G90="","",IF($B$11="ALT A",'CBI - BASELINE'!AJ232,IF($B$11="ALT B",'CBI - BUILD_SCENARIO'!#REF!,IF($B$11="ALT C",#REF!,IF($B$11="ALT D",#REF!,"")))))</f>
        <v/>
      </c>
      <c r="M90" s="140"/>
      <c r="N90" s="140"/>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row>
    <row r="91" spans="1:40" ht="14.25" x14ac:dyDescent="0.3">
      <c r="A91" s="135"/>
      <c r="B91" s="135"/>
      <c r="C91" s="135"/>
      <c r="D91" s="135"/>
      <c r="E91" s="135"/>
      <c r="F91" s="135"/>
      <c r="G91" s="176" t="str">
        <f>IF('CBI - BASELINE'!AK235="","",IF('CBI - BASELINE'!AK235=21,"",IF($B$11="ALT A",CONCATENATE("Year ",'CBI - BASELINE'!AK235),IF($B$11="ALT B",CONCATENATE("Year ",'CBI - BUILD_SCENARIO'!AK289),IF($B$11="ALT C",CONCATENATE("Year ",#REF!),IF($B$11="ALT d",CONCATENATE("Year ",#REF!,"")))))))</f>
        <v/>
      </c>
      <c r="H91" s="139" t="str">
        <f>IF(G91="","",IF($B$11="ALT A",'CBI - BASELINE'!AK236,IF($B$11="ALT B",'CBI - BUILD_SCENARIO'!AK290,IF($B$11="ALT C",#REF!,IF($B$11="ALT D",#REF!,"")))))</f>
        <v/>
      </c>
      <c r="I91" s="150" t="str">
        <f>IF(G91="","",IF($B$11="ALT A",'CBI - BASELINE'!AK228,IF($B$11="ALT B",'CBI - BUILD_SCENARIO'!AK285,IF($B$11="ALT C",#REF!,IF($B$11="ALT d",#REF!,"")))))</f>
        <v/>
      </c>
      <c r="J91" s="150" t="str">
        <f>IF(G91="","",IF($B$11="ALT A",'CBI - BASELINE'!AK229,IF($B$11="ALT B",'CBI - BUILD_SCENARIO'!AK286,IF($B$11="ALT C",#REF!,IF($B$11="ALT d",#REF!,"")))))</f>
        <v/>
      </c>
      <c r="K91" s="154" t="str">
        <f>IF(G91="","",IF($B$11="ALT A",SUM('CBI - BASELINE'!AK230:'CBI - BASELINE'!AK231),IF($B$11="ALT B",SUM('CBI - BUILD_SCENARIO'!#REF!:'CBI - BUILD_SCENARIO'!#REF!),IF($B$11="ALT C",SUM(#REF!:#REF!),IF($B$11="ALT d",SUM(#REF!:#REF!),"")))))</f>
        <v/>
      </c>
      <c r="L91" s="154" t="str">
        <f>IF(G91="","",IF($B$11="ALT A",'CBI - BASELINE'!AK232,IF($B$11="ALT B",'CBI - BUILD_SCENARIO'!#REF!,IF($B$11="ALT C",#REF!,IF($B$11="ALT D",#REF!,"")))))</f>
        <v/>
      </c>
      <c r="M91" s="140"/>
      <c r="N91" s="140"/>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row>
    <row r="92" spans="1:40" ht="14.25" x14ac:dyDescent="0.3">
      <c r="A92" s="135"/>
      <c r="B92" s="135"/>
      <c r="C92" s="135"/>
      <c r="D92" s="135"/>
      <c r="E92" s="135"/>
      <c r="F92" s="135"/>
      <c r="G92" s="176" t="str">
        <f>IF('CBI - BASELINE'!AL235="","",IF('CBI - BASELINE'!AL235=21,"",IF($B$11="ALT A",CONCATENATE("Year ",'CBI - BASELINE'!AL235),IF($B$11="ALT B",CONCATENATE("Year ",'CBI - BUILD_SCENARIO'!AL289),IF($B$11="ALT C",CONCATENATE("Year ",#REF!),IF($B$11="ALT d",CONCATENATE("Year ",#REF!,"")))))))</f>
        <v/>
      </c>
      <c r="H92" s="139" t="str">
        <f>IF(G92="","",IF($B$11="ALT A",'CBI - BASELINE'!AL236,IF($B$11="ALT B",'CBI - BUILD_SCENARIO'!AL290,IF($B$11="ALT C",#REF!,IF($B$11="ALT D",#REF!,"")))))</f>
        <v/>
      </c>
      <c r="I92" s="150" t="str">
        <f>IF(G92="","",IF($B$11="ALT A",'CBI - BASELINE'!AL228,IF($B$11="ALT B",'CBI - BUILD_SCENARIO'!AL285,IF($B$11="ALT C",#REF!,IF($B$11="ALT d",#REF!,"")))))</f>
        <v/>
      </c>
      <c r="J92" s="150" t="str">
        <f>IF(G92="","",IF($B$11="ALT A",'CBI - BASELINE'!AL229,IF($B$11="ALT B",'CBI - BUILD_SCENARIO'!AL286,IF($B$11="ALT C",#REF!,IF($B$11="ALT d",#REF!,"")))))</f>
        <v/>
      </c>
      <c r="K92" s="154" t="str">
        <f>IF(G92="","",IF($B$11="ALT A",SUM('CBI - BASELINE'!AL230:'CBI - BASELINE'!AL231),IF($B$11="ALT B",SUM('CBI - BUILD_SCENARIO'!#REF!:'CBI - BUILD_SCENARIO'!#REF!),IF($B$11="ALT C",SUM(#REF!:#REF!),IF($B$11="ALT d",SUM(#REF!:#REF!),"")))))</f>
        <v/>
      </c>
      <c r="L92" s="154" t="str">
        <f>IF(G92="","",IF($B$11="ALT A",'CBI - BASELINE'!AL232,IF($B$11="ALT B",'CBI - BUILD_SCENARIO'!#REF!,IF($B$11="ALT C",#REF!,IF($B$11="ALT D",#REF!,"")))))</f>
        <v/>
      </c>
      <c r="M92" s="140"/>
      <c r="N92" s="140"/>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row>
    <row r="93" spans="1:40" ht="14.25" x14ac:dyDescent="0.3">
      <c r="A93" s="135"/>
      <c r="B93" s="135"/>
      <c r="C93" s="135"/>
      <c r="D93" s="135"/>
      <c r="E93" s="135"/>
      <c r="F93" s="135"/>
      <c r="G93" s="176" t="str">
        <f>IF('CBI - BASELINE'!AM235="","",IF('CBI - BASELINE'!AM235=21,"",IF($B$11="ALT A",CONCATENATE("Year ",'CBI - BASELINE'!AM235),IF($B$11="ALT B",CONCATENATE("Year ",'CBI - BUILD_SCENARIO'!AM289),IF($B$11="ALT C",CONCATENATE("Year ",#REF!),IF($B$11="ALT d",CONCATENATE("Year ",#REF!,"")))))))</f>
        <v/>
      </c>
      <c r="H93" s="139" t="str">
        <f>IF(G93="","",IF($B$11="ALT A",'CBI - BASELINE'!AM236,IF($B$11="ALT B",'CBI - BUILD_SCENARIO'!AM290,IF($B$11="ALT C",#REF!,IF($B$11="ALT D",#REF!,"")))))</f>
        <v/>
      </c>
      <c r="I93" s="150" t="str">
        <f>IF(G93="","",IF($B$11="ALT A",'CBI - BASELINE'!AM228,IF($B$11="ALT B",'CBI - BUILD_SCENARIO'!AM285,IF($B$11="ALT C",#REF!,IF($B$11="ALT d",#REF!,"")))))</f>
        <v/>
      </c>
      <c r="J93" s="150" t="str">
        <f>IF(G93="","",IF($B$11="ALT A",'CBI - BASELINE'!AM229,IF($B$11="ALT B",'CBI - BUILD_SCENARIO'!AM286,IF($B$11="ALT C",#REF!,IF($B$11="ALT d",#REF!,"")))))</f>
        <v/>
      </c>
      <c r="K93" s="154" t="str">
        <f>IF(G93="","",IF($B$11="ALT A",SUM('CBI - BASELINE'!AM230:'CBI - BASELINE'!AM231),IF($B$11="ALT B",SUM('CBI - BUILD_SCENARIO'!#REF!:'CBI - BUILD_SCENARIO'!#REF!),IF($B$11="ALT C",SUM(#REF!:#REF!),IF($B$11="ALT d",SUM(#REF!:#REF!),"")))))</f>
        <v/>
      </c>
      <c r="L93" s="154" t="str">
        <f>IF(G93="","",IF($B$11="ALT A",'CBI - BASELINE'!AM232,IF($B$11="ALT B",'CBI - BUILD_SCENARIO'!#REF!,IF($B$11="ALT C",#REF!,IF($B$11="ALT D",#REF!,"")))))</f>
        <v/>
      </c>
      <c r="M93" s="140"/>
      <c r="N93" s="140"/>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row>
    <row r="94" spans="1:40" ht="14.25" x14ac:dyDescent="0.3">
      <c r="A94" s="135"/>
      <c r="B94" s="135"/>
      <c r="C94" s="135"/>
      <c r="D94" s="135"/>
      <c r="E94" s="135"/>
      <c r="F94" s="135"/>
      <c r="G94" s="176" t="str">
        <f>IF('CBI - BASELINE'!AN235="","",IF('CBI - BASELINE'!AN235=21,"",IF($B$11="ALT A",CONCATENATE("Year ",'CBI - BASELINE'!AN235),IF($B$11="ALT B",CONCATENATE("Year ",'CBI - BUILD_SCENARIO'!AN289),IF($B$11="ALT C",CONCATENATE("Year ",#REF!),IF($B$11="ALT d",CONCATENATE("Year ",#REF!,"")))))))</f>
        <v/>
      </c>
      <c r="H94" s="139" t="str">
        <f>IF(G94="","",IF($B$11="ALT A",'CBI - BASELINE'!AN236,IF($B$11="ALT B",'CBI - BUILD_SCENARIO'!AN290,IF($B$11="ALT C",#REF!,IF($B$11="ALT D",#REF!,"")))))</f>
        <v/>
      </c>
      <c r="I94" s="150" t="str">
        <f>IF(G94="","",IF($B$11="ALT A",'CBI - BASELINE'!AN228,IF($B$11="ALT B",'CBI - BUILD_SCENARIO'!AN285,IF($B$11="ALT C",#REF!,IF($B$11="ALT d",#REF!,"")))))</f>
        <v/>
      </c>
      <c r="J94" s="150" t="str">
        <f>IF(G94="","",IF($B$11="ALT A",'CBI - BASELINE'!AN229,IF($B$11="ALT B",'CBI - BUILD_SCENARIO'!AN286,IF($B$11="ALT C",#REF!,IF($B$11="ALT d",#REF!,"")))))</f>
        <v/>
      </c>
      <c r="K94" s="154" t="str">
        <f>IF(G94="","",IF($B$11="ALT A",SUM('CBI - BASELINE'!AN230:'CBI - BASELINE'!AN231),IF($B$11="ALT B",SUM('CBI - BUILD_SCENARIO'!#REF!:'CBI - BUILD_SCENARIO'!#REF!),IF($B$11="ALT C",SUM(#REF!:#REF!),IF($B$11="ALT d",SUM(#REF!:#REF!),"")))))</f>
        <v/>
      </c>
      <c r="L94" s="154" t="str">
        <f>IF(G94="","",IF($B$11="ALT A",'CBI - BASELINE'!AN232,IF($B$11="ALT B",'CBI - BUILD_SCENARIO'!#REF!,IF($B$11="ALT C",#REF!,IF($B$11="ALT D",#REF!,"")))))</f>
        <v/>
      </c>
      <c r="M94" s="140"/>
      <c r="N94" s="140"/>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row>
    <row r="95" spans="1:40" ht="14.25" x14ac:dyDescent="0.3">
      <c r="A95" s="135"/>
      <c r="B95" s="135"/>
      <c r="C95" s="135"/>
      <c r="D95" s="135"/>
      <c r="E95" s="135"/>
      <c r="F95" s="135"/>
      <c r="G95" s="176" t="str">
        <f>IF('CBI - BASELINE'!AO235="","",IF('CBI - BASELINE'!AO235=21,"",IF($B$11="ALT A",CONCATENATE("Year ",'CBI - BASELINE'!AO235),IF($B$11="ALT B",CONCATENATE("Year ",'CBI - BUILD_SCENARIO'!AO289),IF($B$11="ALT C",CONCATENATE("Year ",#REF!),IF($B$11="ALT d",CONCATENATE("Year ",#REF!,"")))))))</f>
        <v/>
      </c>
      <c r="H95" s="139" t="str">
        <f>IF(G95="","",IF($B$11="ALT A",'CBI - BASELINE'!AO236,IF($B$11="ALT B",'CBI - BUILD_SCENARIO'!AO290,IF($B$11="ALT C",#REF!,IF($B$11="ALT D",#REF!,"")))))</f>
        <v/>
      </c>
      <c r="I95" s="150" t="str">
        <f>IF(G95="","",IF($B$11="ALT A",'CBI - BASELINE'!AO228,IF($B$11="ALT B",'CBI - BUILD_SCENARIO'!AO285,IF($B$11="ALT C",#REF!,IF($B$11="ALT d",#REF!,"")))))</f>
        <v/>
      </c>
      <c r="J95" s="150" t="str">
        <f>IF(G95="","",IF($B$11="ALT A",'CBI - BASELINE'!AO229,IF($B$11="ALT B",'CBI - BUILD_SCENARIO'!AO286,IF($B$11="ALT C",#REF!,IF($B$11="ALT d",#REF!,"")))))</f>
        <v/>
      </c>
      <c r="K95" s="154" t="str">
        <f>IF(G95="","",IF($B$11="ALT A",SUM('CBI - BASELINE'!AO230:'CBI - BASELINE'!AO231),IF($B$11="ALT B",SUM('CBI - BUILD_SCENARIO'!#REF!:'CBI - BUILD_SCENARIO'!#REF!),IF($B$11="ALT C",SUM(#REF!:#REF!),IF($B$11="ALT d",SUM(#REF!:#REF!),"")))))</f>
        <v/>
      </c>
      <c r="L95" s="154" t="str">
        <f>IF(G95="","",IF($B$11="ALT A",'CBI - BASELINE'!AO232,IF($B$11="ALT B",'CBI - BUILD_SCENARIO'!#REF!,IF($B$11="ALT C",#REF!,IF($B$11="ALT D",#REF!,"")))))</f>
        <v/>
      </c>
      <c r="M95" s="140"/>
      <c r="N95" s="140"/>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row>
    <row r="96" spans="1:40" ht="14.25" x14ac:dyDescent="0.3">
      <c r="A96" s="135"/>
      <c r="B96" s="135"/>
      <c r="C96" s="135"/>
      <c r="D96" s="135"/>
      <c r="E96" s="135"/>
      <c r="F96" s="135"/>
      <c r="G96" s="176" t="str">
        <f>IF('CBI - BASELINE'!AP235="","",IF('CBI - BASELINE'!AP235=21,"",IF($B$11="ALT A",CONCATENATE("Year ",'CBI - BASELINE'!AP235),IF($B$11="ALT B",CONCATENATE("Year ",'CBI - BUILD_SCENARIO'!AP289),IF($B$11="ALT C",CONCATENATE("Year ",#REF!),IF($B$11="ALT d",CONCATENATE("Year ",#REF!,"")))))))</f>
        <v/>
      </c>
      <c r="H96" s="139" t="str">
        <f>IF(G96="","",IF($B$11="ALT A",'CBI - BASELINE'!AP236,IF($B$11="ALT B",'CBI - BUILD_SCENARIO'!AP290,IF($B$11="ALT C",#REF!,IF($B$11="ALT D",#REF!,"")))))</f>
        <v/>
      </c>
      <c r="I96" s="150" t="str">
        <f>IF(G96="","",IF($B$11="ALT A",'CBI - BASELINE'!AP228,IF($B$11="ALT B",'CBI - BUILD_SCENARIO'!AP285,IF($B$11="ALT C",#REF!,IF($B$11="ALT d",#REF!,"")))))</f>
        <v/>
      </c>
      <c r="J96" s="150" t="str">
        <f>IF(G96="","",IF($B$11="ALT A",'CBI - BASELINE'!AP229,IF($B$11="ALT B",'CBI - BUILD_SCENARIO'!AP286,IF($B$11="ALT C",#REF!,IF($B$11="ALT d",#REF!,"")))))</f>
        <v/>
      </c>
      <c r="K96" s="154" t="str">
        <f>IF(G96="","",IF($B$11="ALT A",SUM('CBI - BASELINE'!AP230:'CBI - BASELINE'!AP231),IF($B$11="ALT B",SUM('CBI - BUILD_SCENARIO'!#REF!:'CBI - BUILD_SCENARIO'!#REF!),IF($B$11="ALT C",SUM(#REF!:#REF!),IF($B$11="ALT d",SUM(#REF!:#REF!),"")))))</f>
        <v/>
      </c>
      <c r="L96" s="154" t="str">
        <f>IF(G96="","",IF($B$11="ALT A",'CBI - BASELINE'!AP232,IF($B$11="ALT B",'CBI - BUILD_SCENARIO'!#REF!,IF($B$11="ALT C",#REF!,IF($B$11="ALT D",#REF!,"")))))</f>
        <v/>
      </c>
      <c r="M96" s="140"/>
      <c r="N96" s="140"/>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row>
    <row r="97" spans="1:40" ht="14.25" x14ac:dyDescent="0.3">
      <c r="A97" s="135"/>
      <c r="B97" s="135"/>
      <c r="C97" s="135"/>
      <c r="D97" s="135"/>
      <c r="E97" s="135"/>
      <c r="F97" s="135"/>
      <c r="G97" s="176" t="str">
        <f>IF('CBI - BASELINE'!AQ235="","",IF('CBI - BASELINE'!AQ235=21,"",IF($B$11="ALT A",CONCATENATE("Year ",'CBI - BASELINE'!AQ235),IF($B$11="ALT B",CONCATENATE("Year ",'CBI - BUILD_SCENARIO'!AQ289),IF($B$11="ALT C",CONCATENATE("Year ",#REF!),IF($B$11="ALT d",CONCATENATE("Year ",#REF!,"")))))))</f>
        <v/>
      </c>
      <c r="H97" s="139" t="str">
        <f>IF(G97="","",IF($B$11="ALT A",'CBI - BASELINE'!AQ236,IF($B$11="ALT B",'CBI - BUILD_SCENARIO'!AQ290,IF($B$11="ALT C",#REF!,IF($B$11="ALT D",#REF!,"")))))</f>
        <v/>
      </c>
      <c r="I97" s="150" t="str">
        <f>IF(G97="","",IF($B$11="ALT A",'CBI - BASELINE'!AQ228,IF($B$11="ALT B",'CBI - BUILD_SCENARIO'!AQ285,IF($B$11="ALT C",#REF!,IF($B$11="ALT d",#REF!,"")))))</f>
        <v/>
      </c>
      <c r="J97" s="150" t="str">
        <f>IF(G97="","",IF($B$11="ALT A",'CBI - BASELINE'!AQ229,IF($B$11="ALT B",'CBI - BUILD_SCENARIO'!AQ286,IF($B$11="ALT C",#REF!,IF($B$11="ALT d",#REF!,"")))))</f>
        <v/>
      </c>
      <c r="K97" s="154" t="str">
        <f>IF(G97="","",IF($B$11="ALT A",SUM('CBI - BASELINE'!AQ230:'CBI - BASELINE'!AQ231),IF($B$11="ALT B",SUM('CBI - BUILD_SCENARIO'!#REF!:'CBI - BUILD_SCENARIO'!#REF!),IF($B$11="ALT C",SUM(#REF!:#REF!),IF($B$11="ALT d",SUM(#REF!:#REF!),"")))))</f>
        <v/>
      </c>
      <c r="L97" s="154" t="str">
        <f>IF(G97="","",IF($B$11="ALT A",'CBI - BASELINE'!AQ232,IF($B$11="ALT B",'CBI - BUILD_SCENARIO'!#REF!,IF($B$11="ALT C",#REF!,IF($B$11="ALT D",#REF!,"")))))</f>
        <v/>
      </c>
      <c r="M97" s="140"/>
      <c r="N97" s="140"/>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row>
    <row r="98" spans="1:40" ht="14.25" x14ac:dyDescent="0.3">
      <c r="A98" s="135"/>
      <c r="B98" s="135"/>
      <c r="C98" s="135"/>
      <c r="D98" s="135"/>
      <c r="E98" s="135"/>
      <c r="F98" s="135"/>
      <c r="G98" s="176" t="str">
        <f>IF('CBI - BASELINE'!AR235="","",IF('CBI - BASELINE'!AR235=21,"",IF($B$11="ALT A",CONCATENATE("Year ",'CBI - BASELINE'!AR235),IF($B$11="ALT B",CONCATENATE("Year ",'CBI - BUILD_SCENARIO'!AR289),IF($B$11="ALT C",CONCATENATE("Year ",#REF!),IF($B$11="ALT d",CONCATENATE("Year ",#REF!,"")))))))</f>
        <v/>
      </c>
      <c r="H98" s="139" t="str">
        <f>IF(G98="","",IF($B$11="ALT A",'CBI - BASELINE'!AR236,IF($B$11="ALT B",'CBI - BUILD_SCENARIO'!AR290,IF($B$11="ALT C",#REF!,IF($B$11="ALT D",#REF!,"")))))</f>
        <v/>
      </c>
      <c r="I98" s="150" t="str">
        <f>IF(G98="","",IF($B$11="ALT A",'CBI - BASELINE'!AR228,IF($B$11="ALT B",'CBI - BUILD_SCENARIO'!AR285,IF($B$11="ALT C",#REF!,IF($B$11="ALT d",#REF!,"")))))</f>
        <v/>
      </c>
      <c r="J98" s="150" t="str">
        <f>IF(G98="","",IF($B$11="ALT A",'CBI - BASELINE'!AR229,IF($B$11="ALT B",'CBI - BUILD_SCENARIO'!AR286,IF($B$11="ALT C",#REF!,IF($B$11="ALT d",#REF!,"")))))</f>
        <v/>
      </c>
      <c r="K98" s="154" t="str">
        <f>IF(G98="","",IF($B$11="ALT A",SUM('CBI - BASELINE'!AR230:'CBI - BASELINE'!AR231),IF($B$11="ALT B",SUM('CBI - BUILD_SCENARIO'!#REF!:'CBI - BUILD_SCENARIO'!#REF!),IF($B$11="ALT C",SUM(#REF!:#REF!),IF($B$11="ALT d",SUM(#REF!:#REF!),"")))))</f>
        <v/>
      </c>
      <c r="L98" s="154" t="str">
        <f>IF(G98="","",IF($B$11="ALT A",'CBI - BASELINE'!AR232,IF($B$11="ALT B",'CBI - BUILD_SCENARIO'!#REF!,IF($B$11="ALT C",#REF!,IF($B$11="ALT D",#REF!,"")))))</f>
        <v/>
      </c>
      <c r="M98" s="140"/>
      <c r="N98" s="140"/>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row>
    <row r="99" spans="1:40" ht="14.25" x14ac:dyDescent="0.3">
      <c r="A99" s="135"/>
      <c r="B99" s="135"/>
      <c r="C99" s="135"/>
      <c r="D99" s="135"/>
      <c r="E99" s="135"/>
      <c r="F99" s="135"/>
      <c r="G99" s="176" t="str">
        <f>IF('CBI - BASELINE'!AS235="","",IF('CBI - BASELINE'!AS235=21,"",IF($B$11="ALT A",CONCATENATE("Year ",'CBI - BASELINE'!AS235),IF($B$11="ALT B",CONCATENATE("Year ",'CBI - BUILD_SCENARIO'!AS289),IF($B$11="ALT C",CONCATENATE("Year ",#REF!),IF($B$11="ALT d",CONCATENATE("Year ",#REF!,"")))))))</f>
        <v/>
      </c>
      <c r="H99" s="139" t="str">
        <f>IF(G99="","",IF($B$11="ALT A",'CBI - BASELINE'!AS236,IF($B$11="ALT B",'CBI - BUILD_SCENARIO'!AS290,IF($B$11="ALT C",#REF!,IF($B$11="ALT D",#REF!,"")))))</f>
        <v/>
      </c>
      <c r="I99" s="150" t="str">
        <f>IF(G99="","",IF($B$11="ALT A",'CBI - BASELINE'!AS228,IF($B$11="ALT B",'CBI - BUILD_SCENARIO'!AS285,IF($B$11="ALT C",#REF!,IF($B$11="ALT d",#REF!,"")))))</f>
        <v/>
      </c>
      <c r="J99" s="150" t="str">
        <f>IF(G99="","",IF($B$11="ALT A",'CBI - BASELINE'!AS229,IF($B$11="ALT B",'CBI - BUILD_SCENARIO'!AS286,IF($B$11="ALT C",#REF!,IF($B$11="ALT d",#REF!,"")))))</f>
        <v/>
      </c>
      <c r="K99" s="154" t="str">
        <f>IF(G99="","",IF($B$11="ALT A",SUM('CBI - BASELINE'!AS230:'CBI - BASELINE'!AS231),IF($B$11="ALT B",SUM('CBI - BUILD_SCENARIO'!#REF!:'CBI - BUILD_SCENARIO'!#REF!),IF($B$11="ALT C",SUM(#REF!:#REF!),IF($B$11="ALT d",SUM(#REF!:#REF!),"")))))</f>
        <v/>
      </c>
      <c r="L99" s="154" t="str">
        <f>IF(G99="","",IF($B$11="ALT A",'CBI - BASELINE'!AS232,IF($B$11="ALT B",'CBI - BUILD_SCENARIO'!#REF!,IF($B$11="ALT C",#REF!,IF($B$11="ALT D",#REF!,"")))))</f>
        <v/>
      </c>
      <c r="M99" s="140"/>
      <c r="N99" s="140"/>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row>
    <row r="100" spans="1:40" ht="14.25" x14ac:dyDescent="0.3">
      <c r="A100" s="135"/>
      <c r="B100" s="135"/>
      <c r="C100" s="135"/>
      <c r="D100" s="135"/>
      <c r="E100" s="135"/>
      <c r="F100" s="135"/>
      <c r="G100" s="176" t="str">
        <f>IF('CBI - BASELINE'!AT235="","",IF('CBI - BASELINE'!AT235=21,"",IF($B$11="ALT A",CONCATENATE("Year ",'CBI - BASELINE'!AT235),IF($B$11="ALT B",CONCATENATE("Year ",'CBI - BUILD_SCENARIO'!AT289),IF($B$11="ALT C",CONCATENATE("Year ",#REF!),IF($B$11="ALT d",CONCATENATE("Year ",#REF!,"")))))))</f>
        <v/>
      </c>
      <c r="H100" s="139" t="str">
        <f>IF(G100="","",IF($B$11="ALT A",'CBI - BASELINE'!AT236,IF($B$11="ALT B",'CBI - BUILD_SCENARIO'!AT290,IF($B$11="ALT C",#REF!,IF($B$11="ALT D",#REF!,"")))))</f>
        <v/>
      </c>
      <c r="I100" s="150" t="str">
        <f>IF(G100="","",IF($B$11="ALT A",'CBI - BASELINE'!AT228,IF($B$11="ALT B",'CBI - BUILD_SCENARIO'!AT285,IF($B$11="ALT C",#REF!,IF($B$11="ALT d",#REF!,"")))))</f>
        <v/>
      </c>
      <c r="J100" s="150" t="str">
        <f>IF(G100="","",IF($B$11="ALT A",'CBI - BASELINE'!AT229,IF($B$11="ALT B",'CBI - BUILD_SCENARIO'!AT286,IF($B$11="ALT C",#REF!,IF($B$11="ALT d",#REF!,"")))))</f>
        <v/>
      </c>
      <c r="K100" s="154" t="str">
        <f>IF(G100="","",IF($B$11="ALT A",SUM('CBI - BASELINE'!AT230:'CBI - BASELINE'!AT231),IF($B$11="ALT B",SUM('CBI - BUILD_SCENARIO'!#REF!:'CBI - BUILD_SCENARIO'!#REF!),IF($B$11="ALT C",SUM(#REF!:#REF!),IF($B$11="ALT d",SUM(#REF!:#REF!),"")))))</f>
        <v/>
      </c>
      <c r="L100" s="154" t="str">
        <f>IF(G100="","",IF($B$11="ALT A",'CBI - BASELINE'!AT232,IF($B$11="ALT B",'CBI - BUILD_SCENARIO'!#REF!,IF($B$11="ALT C",#REF!,IF($B$11="ALT D",#REF!,"")))))</f>
        <v/>
      </c>
      <c r="M100" s="140"/>
      <c r="N100" s="140"/>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row>
    <row r="101" spans="1:40" ht="14.25" x14ac:dyDescent="0.3">
      <c r="A101" s="135"/>
      <c r="B101" s="135"/>
      <c r="C101" s="135"/>
      <c r="D101" s="135"/>
      <c r="E101" s="135"/>
      <c r="F101" s="135"/>
      <c r="G101" s="176" t="str">
        <f>IF('CBI - BASELINE'!AU235="","",IF('CBI - BASELINE'!AU235=21,"",IF($B$11="ALT A",CONCATENATE("Year ",'CBI - BASELINE'!AU235),IF($B$11="ALT B",CONCATENATE("Year ",'CBI - BUILD_SCENARIO'!AU289),IF($B$11="ALT C",CONCATENATE("Year ",#REF!),IF($B$11="ALT d",CONCATENATE("Year ",#REF!,"")))))))</f>
        <v/>
      </c>
      <c r="H101" s="139" t="str">
        <f>IF(G101="","",IF($B$11="ALT A",'CBI - BASELINE'!AU236,IF($B$11="ALT B",'CBI - BUILD_SCENARIO'!AU290,IF($B$11="ALT C",#REF!,IF($B$11="ALT D",#REF!,"")))))</f>
        <v/>
      </c>
      <c r="I101" s="150" t="str">
        <f>IF(G101="","",IF($B$11="ALT A",'CBI - BASELINE'!AU228,IF($B$11="ALT B",'CBI - BUILD_SCENARIO'!AU285,IF($B$11="ALT C",#REF!,IF($B$11="ALT d",#REF!,"")))))</f>
        <v/>
      </c>
      <c r="J101" s="150" t="str">
        <f>IF(G101="","",IF($B$11="ALT A",'CBI - BASELINE'!AU229,IF($B$11="ALT B",'CBI - BUILD_SCENARIO'!AU286,IF($B$11="ALT C",#REF!,IF($B$11="ALT d",#REF!,"")))))</f>
        <v/>
      </c>
      <c r="K101" s="154" t="str">
        <f>IF(G101="","",IF($B$11="ALT A",SUM('CBI - BASELINE'!AU230:'CBI - BASELINE'!AU231),IF($B$11="ALT B",SUM('CBI - BUILD_SCENARIO'!#REF!:'CBI - BUILD_SCENARIO'!#REF!),IF($B$11="ALT C",SUM(#REF!:#REF!),IF($B$11="ALT d",SUM(#REF!:#REF!),"")))))</f>
        <v/>
      </c>
      <c r="L101" s="154" t="str">
        <f>IF(G101="","",IF($B$11="ALT A",'CBI - BASELINE'!AU232,IF($B$11="ALT B",'CBI - BUILD_SCENARIO'!#REF!,IF($B$11="ALT C",#REF!,IF($B$11="ALT D",#REF!,"")))))</f>
        <v/>
      </c>
      <c r="M101" s="140"/>
      <c r="N101" s="140"/>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row>
    <row r="102" spans="1:40" ht="14.25" x14ac:dyDescent="0.3">
      <c r="A102" s="135"/>
      <c r="B102" s="135"/>
      <c r="C102" s="135"/>
      <c r="D102" s="135"/>
      <c r="E102" s="135"/>
      <c r="F102" s="135"/>
      <c r="G102" s="176" t="str">
        <f>IF('CBI - BASELINE'!AV235="","",IF('CBI - BASELINE'!AV235=21,"",IF($B$11="ALT A",CONCATENATE("Year ",'CBI - BASELINE'!AV235),IF($B$11="ALT B",CONCATENATE("Year ",'CBI - BUILD_SCENARIO'!AV289),IF($B$11="ALT C",CONCATENATE("Year ",#REF!),IF($B$11="ALT d",CONCATENATE("Year ",#REF!,"")))))))</f>
        <v/>
      </c>
      <c r="H102" s="139" t="str">
        <f>IF(G102="","",IF($B$11="ALT A",'CBI - BASELINE'!AV236,IF($B$11="ALT B",'CBI - BUILD_SCENARIO'!AV290,IF($B$11="ALT C",#REF!,IF($B$11="ALT D",#REF!,"")))))</f>
        <v/>
      </c>
      <c r="I102" s="150" t="str">
        <f>IF(G102="","",IF($B$11="ALT A",'CBI - BASELINE'!AV228,IF($B$11="ALT B",'CBI - BUILD_SCENARIO'!AV285,IF($B$11="ALT C",#REF!,IF($B$11="ALT d",#REF!,"")))))</f>
        <v/>
      </c>
      <c r="J102" s="150" t="str">
        <f>IF(G102="","",IF($B$11="ALT A",'CBI - BASELINE'!AV229,IF($B$11="ALT B",'CBI - BUILD_SCENARIO'!AV286,IF($B$11="ALT C",#REF!,IF($B$11="ALT d",#REF!,"")))))</f>
        <v/>
      </c>
      <c r="K102" s="154" t="str">
        <f>IF(G102="","",IF($B$11="ALT A",SUM('CBI - BASELINE'!AV230:'CBI - BASELINE'!AV231),IF($B$11="ALT B",SUM('CBI - BUILD_SCENARIO'!#REF!:'CBI - BUILD_SCENARIO'!#REF!),IF($B$11="ALT C",SUM(#REF!:#REF!),IF($B$11="ALT d",SUM(#REF!:#REF!),"")))))</f>
        <v/>
      </c>
      <c r="L102" s="154" t="str">
        <f>IF(G102="","",IF($B$11="ALT A",'CBI - BASELINE'!AV232,IF($B$11="ALT B",'CBI - BUILD_SCENARIO'!#REF!,IF($B$11="ALT C",#REF!,IF($B$11="ALT D",#REF!,"")))))</f>
        <v/>
      </c>
      <c r="M102" s="140"/>
      <c r="N102" s="140"/>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row>
    <row r="103" spans="1:40" ht="14.25" x14ac:dyDescent="0.3">
      <c r="A103" s="135"/>
      <c r="B103" s="135"/>
      <c r="C103" s="135"/>
      <c r="D103" s="135"/>
      <c r="E103" s="135"/>
      <c r="F103" s="135"/>
      <c r="G103" s="176" t="str">
        <f>IF('CBI - BASELINE'!AW235="","",IF('CBI - BASELINE'!AW235=21,"",IF($B$11="ALT A",CONCATENATE("Year ",'CBI - BASELINE'!AW235),IF($B$11="ALT B",CONCATENATE("Year ",'CBI - BUILD_SCENARIO'!AW289),IF($B$11="ALT C",CONCATENATE("Year ",#REF!),IF($B$11="ALT d",CONCATENATE("Year ",#REF!,"")))))))</f>
        <v/>
      </c>
      <c r="H103" s="139" t="str">
        <f>IF(G103="","",IF($B$11="ALT A",'CBI - BASELINE'!AW236,IF($B$11="ALT B",'CBI - BUILD_SCENARIO'!AW290,IF($B$11="ALT C",#REF!,IF($B$11="ALT D",#REF!,"")))))</f>
        <v/>
      </c>
      <c r="I103" s="150" t="str">
        <f>IF(G103="","",IF($B$11="ALT A",'CBI - BASELINE'!AW228,IF($B$11="ALT B",'CBI - BUILD_SCENARIO'!AW285,IF($B$11="ALT C",#REF!,IF($B$11="ALT d",#REF!,"")))))</f>
        <v/>
      </c>
      <c r="J103" s="150" t="str">
        <f>IF(G103="","",IF($B$11="ALT A",'CBI - BASELINE'!AW229,IF($B$11="ALT B",'CBI - BUILD_SCENARIO'!AW286,IF($B$11="ALT C",#REF!,IF($B$11="ALT d",#REF!,"")))))</f>
        <v/>
      </c>
      <c r="K103" s="154" t="str">
        <f>IF(G103="","",IF($B$11="ALT A",SUM('CBI - BASELINE'!AW230:'CBI - BASELINE'!AW231),IF($B$11="ALT B",SUM('CBI - BUILD_SCENARIO'!#REF!:'CBI - BUILD_SCENARIO'!#REF!),IF($B$11="ALT C",SUM(#REF!:#REF!),IF($B$11="ALT d",SUM(#REF!:#REF!),"")))))</f>
        <v/>
      </c>
      <c r="L103" s="154" t="str">
        <f>IF(G103="","",IF($B$11="ALT A",'CBI - BASELINE'!AW232,IF($B$11="ALT B",'CBI - BUILD_SCENARIO'!#REF!,IF($B$11="ALT C",#REF!,IF($B$11="ALT D",#REF!,"")))))</f>
        <v/>
      </c>
      <c r="M103" s="140"/>
      <c r="N103" s="140"/>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row>
    <row r="104" spans="1:40" ht="14.25" x14ac:dyDescent="0.3">
      <c r="A104" s="135"/>
      <c r="B104" s="135"/>
      <c r="C104" s="135"/>
      <c r="D104" s="135"/>
      <c r="E104" s="135"/>
      <c r="F104" s="135"/>
      <c r="G104" s="176" t="str">
        <f>IF('CBI - BASELINE'!AX235="","",IF('CBI - BASELINE'!AX235=21,"",IF($B$11="ALT A",CONCATENATE("Year ",'CBI - BASELINE'!AX235),IF($B$11="ALT B",CONCATENATE("Year ",'CBI - BUILD_SCENARIO'!AX289),IF($B$11="ALT C",CONCATENATE("Year ",#REF!),IF($B$11="ALT d",CONCATENATE("Year ",#REF!,"")))))))</f>
        <v/>
      </c>
      <c r="H104" s="139" t="str">
        <f>IF(G104="","",IF($B$11="ALT A",'CBI - BASELINE'!AX236,IF($B$11="ALT B",'CBI - BUILD_SCENARIO'!AX290,IF($B$11="ALT C",#REF!,IF($B$11="ALT D",#REF!,"")))))</f>
        <v/>
      </c>
      <c r="I104" s="150" t="str">
        <f>IF(G104="","",IF($B$11="ALT A",'CBI - BASELINE'!AX228,IF($B$11="ALT B",'CBI - BUILD_SCENARIO'!AX285,IF($B$11="ALT C",#REF!,IF($B$11="ALT d",#REF!,"")))))</f>
        <v/>
      </c>
      <c r="J104" s="150" t="str">
        <f>IF(G104="","",IF($B$11="ALT A",'CBI - BASELINE'!AX229,IF($B$11="ALT B",'CBI - BUILD_SCENARIO'!AX286,IF($B$11="ALT C",#REF!,IF($B$11="ALT d",#REF!,"")))))</f>
        <v/>
      </c>
      <c r="K104" s="154" t="str">
        <f>IF(G104="","",IF($B$11="ALT A",SUM('CBI - BASELINE'!AX230:'CBI - BASELINE'!AX231),IF($B$11="ALT B",SUM('CBI - BUILD_SCENARIO'!#REF!:'CBI - BUILD_SCENARIO'!#REF!),IF($B$11="ALT C",SUM(#REF!:#REF!),IF($B$11="ALT d",SUM(#REF!:#REF!),"")))))</f>
        <v/>
      </c>
      <c r="L104" s="154" t="str">
        <f>IF(G104="","",IF($B$11="ALT A",'CBI - BASELINE'!AX232,IF($B$11="ALT B",'CBI - BUILD_SCENARIO'!#REF!,IF($B$11="ALT C",#REF!,IF($B$11="ALT D",#REF!,"")))))</f>
        <v/>
      </c>
      <c r="M104" s="140"/>
      <c r="N104" s="140"/>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row>
    <row r="105" spans="1:40" ht="14.25" x14ac:dyDescent="0.3">
      <c r="A105" s="135"/>
      <c r="B105" s="135"/>
      <c r="C105" s="135"/>
      <c r="D105" s="135"/>
      <c r="E105" s="135"/>
      <c r="F105" s="135"/>
      <c r="G105" s="176" t="str">
        <f>IF('CBI - BASELINE'!AY235="","",IF('CBI - BASELINE'!AY235=21,"",IF($B$11="ALT A",CONCATENATE("Year ",'CBI - BASELINE'!AY235),IF($B$11="ALT B",CONCATENATE("Year ",'CBI - BUILD_SCENARIO'!AY289),IF($B$11="ALT C",CONCATENATE("Year ",#REF!),IF($B$11="ALT d",CONCATENATE("Year ",#REF!,"")))))))</f>
        <v/>
      </c>
      <c r="H105" s="139" t="str">
        <f>IF(G105="","",IF($B$11="ALT A",'CBI - BASELINE'!AY236,IF($B$11="ALT B",'CBI - BUILD_SCENARIO'!AY290,IF($B$11="ALT C",#REF!,IF($B$11="ALT D",#REF!,"")))))</f>
        <v/>
      </c>
      <c r="I105" s="150" t="str">
        <f>IF(G105="","",IF($B$11="ALT A",'CBI - BASELINE'!AY228,IF($B$11="ALT B",'CBI - BUILD_SCENARIO'!AY285,IF($B$11="ALT C",#REF!,IF($B$11="ALT d",#REF!,"")))))</f>
        <v/>
      </c>
      <c r="J105" s="150" t="str">
        <f>IF(G105="","",IF($B$11="ALT A",'CBI - BASELINE'!AY229,IF($B$11="ALT B",'CBI - BUILD_SCENARIO'!AY286,IF($B$11="ALT C",#REF!,IF($B$11="ALT d",#REF!,"")))))</f>
        <v/>
      </c>
      <c r="K105" s="154" t="str">
        <f>IF(G105="","",IF($B$11="ALT A",SUM('CBI - BASELINE'!AY230:'CBI - BASELINE'!AY231),IF($B$11="ALT B",SUM('CBI - BUILD_SCENARIO'!#REF!:'CBI - BUILD_SCENARIO'!#REF!),IF($B$11="ALT C",SUM(#REF!:#REF!),IF($B$11="ALT d",SUM(#REF!:#REF!),"")))))</f>
        <v/>
      </c>
      <c r="L105" s="154" t="str">
        <f>IF(G105="","",IF($B$11="ALT A",'CBI - BASELINE'!AY232,IF($B$11="ALT B",'CBI - BUILD_SCENARIO'!#REF!,IF($B$11="ALT C",#REF!,IF($B$11="ALT D",#REF!,"")))))</f>
        <v/>
      </c>
      <c r="M105" s="140"/>
      <c r="N105" s="140"/>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row>
    <row r="106" spans="1:40" ht="14.25" x14ac:dyDescent="0.3">
      <c r="A106" s="135"/>
      <c r="B106" s="135"/>
      <c r="C106" s="135"/>
      <c r="D106" s="135"/>
      <c r="E106" s="135"/>
      <c r="F106" s="135"/>
      <c r="G106" s="176" t="str">
        <f>IF('CBI - BASELINE'!AZ235="","",IF('CBI - BASELINE'!AZ235=21,"",IF($B$11="ALT A",CONCATENATE("Year ",'CBI - BASELINE'!AZ235),IF($B$11="ALT B",CONCATENATE("Year ",'CBI - BUILD_SCENARIO'!AZ289),IF($B$11="ALT C",CONCATENATE("Year ",#REF!),IF($B$11="ALT d",CONCATENATE("Year ",#REF!,"")))))))</f>
        <v/>
      </c>
      <c r="H106" s="139" t="str">
        <f>IF(G106="","",IF($B$11="ALT A",'CBI - BASELINE'!AZ236,IF($B$11="ALT B",'CBI - BUILD_SCENARIO'!AZ290,IF($B$11="ALT C",#REF!,IF($B$11="ALT D",#REF!,"")))))</f>
        <v/>
      </c>
      <c r="I106" s="150" t="str">
        <f>IF(G106="","",IF($B$11="ALT A",'CBI - BASELINE'!AZ228,IF($B$11="ALT B",'CBI - BUILD_SCENARIO'!AZ285,IF($B$11="ALT C",#REF!,IF($B$11="ALT d",#REF!,"")))))</f>
        <v/>
      </c>
      <c r="J106" s="150" t="str">
        <f>IF(G106="","",IF($B$11="ALT A",'CBI - BASELINE'!AZ229,IF($B$11="ALT B",'CBI - BUILD_SCENARIO'!AZ286,IF($B$11="ALT C",#REF!,IF($B$11="ALT d",#REF!,"")))))</f>
        <v/>
      </c>
      <c r="K106" s="154" t="str">
        <f>IF(G106="","",IF($B$11="ALT A",SUM('CBI - BASELINE'!AZ230:'CBI - BASELINE'!AZ231),IF($B$11="ALT B",SUM('CBI - BUILD_SCENARIO'!#REF!:'CBI - BUILD_SCENARIO'!#REF!),IF($B$11="ALT C",SUM(#REF!:#REF!),IF($B$11="ALT d",SUM(#REF!:#REF!),"")))))</f>
        <v/>
      </c>
      <c r="L106" s="154" t="str">
        <f>IF(G106="","",IF($B$11="ALT A",'CBI - BASELINE'!AZ232,IF($B$11="ALT B",'CBI - BUILD_SCENARIO'!#REF!,IF($B$11="ALT C",#REF!,IF($B$11="ALT D",#REF!,"")))))</f>
        <v/>
      </c>
      <c r="M106" s="140"/>
      <c r="N106" s="140"/>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row>
    <row r="107" spans="1:40" ht="14.25" x14ac:dyDescent="0.3">
      <c r="A107" s="135"/>
      <c r="B107" s="135"/>
      <c r="C107" s="135"/>
      <c r="D107" s="135"/>
      <c r="E107" s="135"/>
      <c r="F107" s="135"/>
      <c r="G107" s="176" t="str">
        <f>IF('CBI - BASELINE'!BA235="","",IF('CBI - BASELINE'!BA235=21,"",IF($B$11="ALT A",CONCATENATE("Year ",'CBI - BASELINE'!BA235),IF($B$11="ALT B",CONCATENATE("Year ",'CBI - BUILD_SCENARIO'!BA289),IF($B$11="ALT C",CONCATENATE("Year ",#REF!),IF($B$11="ALT d",CONCATENATE("Year ",#REF!,"")))))))</f>
        <v/>
      </c>
      <c r="H107" s="139" t="str">
        <f>IF(G107="","",IF($B$11="ALT A",'CBI - BASELINE'!BA236,IF($B$11="ALT B",'CBI - BUILD_SCENARIO'!BA290,IF($B$11="ALT C",#REF!,IF($B$11="ALT D",#REF!,"")))))</f>
        <v/>
      </c>
      <c r="I107" s="150" t="str">
        <f>IF(G107="","",IF($B$11="ALT A",'CBI - BASELINE'!BA228,IF($B$11="ALT B",'CBI - BUILD_SCENARIO'!BA285,IF($B$11="ALT C",#REF!,IF($B$11="ALT d",#REF!,"")))))</f>
        <v/>
      </c>
      <c r="J107" s="150" t="str">
        <f>IF(G107="","",IF($B$11="ALT A",'CBI - BASELINE'!BA229,IF($B$11="ALT B",'CBI - BUILD_SCENARIO'!BA286,IF($B$11="ALT C",#REF!,IF($B$11="ALT d",#REF!,"")))))</f>
        <v/>
      </c>
      <c r="K107" s="154" t="str">
        <f>IF(G107="","",IF($B$11="ALT A",SUM('CBI - BASELINE'!BA230:'CBI - BASELINE'!BA231),IF($B$11="ALT B",SUM('CBI - BUILD_SCENARIO'!#REF!:'CBI - BUILD_SCENARIO'!#REF!),IF($B$11="ALT C",SUM(#REF!:#REF!),IF($B$11="ALT d",SUM(#REF!:#REF!),"")))))</f>
        <v/>
      </c>
      <c r="L107" s="154" t="str">
        <f>IF(G107="","",IF($B$11="ALT A",'CBI - BASELINE'!BA232,IF($B$11="ALT B",'CBI - BUILD_SCENARIO'!#REF!,IF($B$11="ALT C",#REF!,IF($B$11="ALT D",#REF!,"")))))</f>
        <v/>
      </c>
      <c r="M107" s="140"/>
      <c r="N107" s="140"/>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row>
    <row r="108" spans="1:40" ht="14.25" x14ac:dyDescent="0.3">
      <c r="A108" s="135"/>
      <c r="B108" s="135"/>
      <c r="C108" s="135"/>
      <c r="D108" s="135"/>
      <c r="E108" s="135"/>
      <c r="F108" s="135"/>
      <c r="G108" s="176" t="str">
        <f>IF('CBI - BASELINE'!BB235="","",IF('CBI - BASELINE'!BB235=21,"",IF($B$11="ALT A",CONCATENATE("Year ",'CBI - BASELINE'!BB235),IF($B$11="ALT B",CONCATENATE("Year ",'CBI - BUILD_SCENARIO'!BB289),IF($B$11="ALT C",CONCATENATE("Year ",#REF!),IF($B$11="ALT d",CONCATENATE("Year ",#REF!,"")))))))</f>
        <v/>
      </c>
      <c r="H108" s="139" t="str">
        <f>IF(G108="","",IF($B$11="ALT A",'CBI - BASELINE'!BB236,IF($B$11="ALT B",'CBI - BUILD_SCENARIO'!BB290,IF($B$11="ALT C",#REF!,IF($B$11="ALT D",#REF!,"")))))</f>
        <v/>
      </c>
      <c r="I108" s="150" t="str">
        <f>IF(G108="","",IF($B$11="ALT A",'CBI - BASELINE'!BB228,IF($B$11="ALT B",'CBI - BUILD_SCENARIO'!BB285,IF($B$11="ALT C",#REF!,IF($B$11="ALT d",#REF!,"")))))</f>
        <v/>
      </c>
      <c r="J108" s="150" t="str">
        <f>IF(G108="","",IF($B$11="ALT A",'CBI - BASELINE'!BB229,IF($B$11="ALT B",'CBI - BUILD_SCENARIO'!BB286,IF($B$11="ALT C",#REF!,IF($B$11="ALT D",#REF!,"")))))</f>
        <v/>
      </c>
      <c r="K108" s="154" t="str">
        <f>IF(G108="","",IF($B$11="ALT A",SUM('CBI - BASELINE'!BB230:'CBI - BASELINE'!BB231),IF($B$11="ALT B",SUM('CBI - BUILD_SCENARIO'!#REF!:'CBI - BUILD_SCENARIO'!#REF!),IF($B$11="ALT C",SUM(#REF!:#REF!),IF($B$11="ALT D",SUM(#REF!:#REF!),"")))))</f>
        <v/>
      </c>
      <c r="L108" s="154" t="str">
        <f>IF(G108="","",IF($B$11="ALT A",'CBI - BASELINE'!BB232,IF($B$11="ALT B",'CBI - BUILD_SCENARIO'!#REF!,IF($B$11="ALT C",#REF!,IF($B$11="ALT D",#REF!,"")))))</f>
        <v/>
      </c>
      <c r="M108" s="140"/>
      <c r="N108" s="140"/>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row>
    <row r="109" spans="1:40" ht="14.25" x14ac:dyDescent="0.3">
      <c r="A109" s="135"/>
      <c r="B109" s="135"/>
      <c r="C109" s="135"/>
      <c r="D109" s="135"/>
      <c r="E109" s="135"/>
      <c r="F109" s="135"/>
      <c r="G109" s="163"/>
      <c r="H109" s="164" t="s">
        <v>665</v>
      </c>
      <c r="I109" s="165">
        <f>ROUND(AVERAGE(I61:I108),-3)</f>
        <v>2000</v>
      </c>
      <c r="J109" s="165">
        <f>ROUND(AVERAGE(J61:J108),-3)</f>
        <v>212000</v>
      </c>
      <c r="K109" s="165" t="e">
        <f>ROUND(AVERAGE(K61:K108),-3)</f>
        <v>#REF!</v>
      </c>
      <c r="L109" s="165" t="e">
        <f>ROUND(AVERAGE(L61:L108),-3)</f>
        <v>#REF!</v>
      </c>
      <c r="M109" s="140"/>
      <c r="N109" s="140"/>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row>
    <row r="110" spans="1:40" ht="14.25" x14ac:dyDescent="0.3">
      <c r="A110" s="135"/>
      <c r="B110" s="135"/>
      <c r="C110" s="135"/>
      <c r="D110" s="135"/>
      <c r="E110" s="135"/>
      <c r="F110" s="135"/>
      <c r="G110" s="163"/>
      <c r="H110" s="164" t="s">
        <v>137</v>
      </c>
      <c r="I110" s="165">
        <f>SUM(I61:I108)</f>
        <v>48780</v>
      </c>
      <c r="J110" s="165">
        <f>SUM(J61:J108)</f>
        <v>5309799</v>
      </c>
      <c r="K110" s="165" t="e">
        <f>SUM(K61:K108)</f>
        <v>#REF!</v>
      </c>
      <c r="L110" s="165" t="e">
        <f>SUM(L61:L108)</f>
        <v>#REF!</v>
      </c>
      <c r="M110" s="140"/>
      <c r="N110" s="140"/>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row>
    <row r="111" spans="1:40" x14ac:dyDescent="0.25">
      <c r="A111" s="135"/>
      <c r="B111" s="135"/>
      <c r="C111" s="135"/>
      <c r="D111" s="135"/>
      <c r="E111" s="135"/>
      <c r="F111" s="135"/>
      <c r="G111" s="135"/>
      <c r="H111" s="136"/>
      <c r="I111" s="136"/>
      <c r="J111" s="136"/>
      <c r="K111" s="140"/>
      <c r="L111" s="140"/>
      <c r="M111" s="140"/>
      <c r="N111" s="140"/>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row>
    <row r="112" spans="1:40" x14ac:dyDescent="0.25">
      <c r="A112" s="135"/>
      <c r="B112" s="135"/>
      <c r="C112" s="135"/>
      <c r="D112" s="135"/>
      <c r="E112" s="135"/>
      <c r="F112" s="135"/>
      <c r="G112" s="162" t="s">
        <v>636</v>
      </c>
      <c r="H112" s="136"/>
      <c r="I112" s="136"/>
      <c r="J112" s="136"/>
      <c r="K112" s="140"/>
      <c r="L112" s="140"/>
      <c r="M112" s="140"/>
      <c r="N112" s="140"/>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row>
    <row r="113" spans="1:40" ht="40.5" x14ac:dyDescent="0.25">
      <c r="A113" s="135"/>
      <c r="B113" s="135"/>
      <c r="C113" s="135"/>
      <c r="D113" s="135"/>
      <c r="E113" s="135"/>
      <c r="F113" s="135"/>
      <c r="G113" s="144" t="s">
        <v>631</v>
      </c>
      <c r="H113" s="145" t="s">
        <v>630</v>
      </c>
      <c r="I113" s="145" t="s">
        <v>637</v>
      </c>
      <c r="J113" s="145" t="s">
        <v>638</v>
      </c>
      <c r="K113" s="145" t="s">
        <v>639</v>
      </c>
      <c r="M113" s="140"/>
      <c r="N113" s="140"/>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row>
    <row r="114" spans="1:40" ht="14.25" x14ac:dyDescent="0.3">
      <c r="A114" s="135"/>
      <c r="B114" s="135"/>
      <c r="C114" s="135"/>
      <c r="D114" s="135"/>
      <c r="E114" s="135"/>
      <c r="F114" s="135"/>
      <c r="G114" s="137" t="str">
        <f t="shared" ref="G114:H140" si="0">G61</f>
        <v xml:space="preserve">Year </v>
      </c>
      <c r="H114" s="139">
        <f t="shared" si="0"/>
        <v>-4</v>
      </c>
      <c r="I114" s="156">
        <f>IF(G114="","",ROUND(IF(G114="","",IF($B$11="ALT A",'CBI - BASELINE'!G146,IF($B$11="ALT B",'CBI - BUILD_SCENARIO'!G190,IF($B$11="ALT C",#REF!,IF($B$11="ALT D",#REF!,""))))),-3))</f>
        <v>248000</v>
      </c>
      <c r="J114" s="156">
        <f>IF(G114="","",ROUND(IF(G114="","",IF($B$11="ALT A",'CBI - BASELINE'!G147,IF($B$11="ALT B",'CBI - BUILD_SCENARIO'!G191,IF($B$11="ALT C",#REF!,IF($B$11="ALT D",#REF!,""))))),-3))</f>
        <v>196000</v>
      </c>
      <c r="K114" s="157">
        <f>IF(G114="","",ROUND(IF(G114="","",IF($B$11="ALT A",'CBI - BASELINE'!G148,IF($B$11="ALT B",'CBI - BUILD_SCENARIO'!G192,IF($B$11="ALT C",#REF!,IF($B$11="ALT D",#REF!,""))))),-3))</f>
        <v>302000</v>
      </c>
      <c r="L114" s="140"/>
      <c r="M114" s="387">
        <v>42383000</v>
      </c>
      <c r="N114" s="387">
        <v>24670000</v>
      </c>
      <c r="O114" s="388">
        <v>29706000</v>
      </c>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row>
    <row r="115" spans="1:40" ht="14.25" x14ac:dyDescent="0.3">
      <c r="A115" s="135"/>
      <c r="B115" s="135"/>
      <c r="C115" s="135"/>
      <c r="D115" s="135"/>
      <c r="E115" s="135"/>
      <c r="F115" s="135"/>
      <c r="G115" s="137" t="str">
        <f t="shared" si="0"/>
        <v xml:space="preserve">Year </v>
      </c>
      <c r="H115" s="139">
        <f t="shared" si="0"/>
        <v>-3</v>
      </c>
      <c r="I115" s="156">
        <f>IF(G115="","",ROUND(IF(G115="","",IF($B$11="ALT A",'CBI - BASELINE'!H146,IF($B$11="ALT B",'CBI - BUILD_SCENARIO'!H190,IF($B$11="ALT C",#REF!,IF($B$11="ALT D",#REF!,""))))),-3))</f>
        <v>250000</v>
      </c>
      <c r="J115" s="156">
        <f>IF(G115="","",ROUND(IF(G115="","",IF($B$11="ALT A",'CBI - BASELINE'!H147,IF($B$11="ALT B",'CBI - BUILD_SCENARIO'!H191,IF($B$11="ALT C",#REF!,IF($B$11="ALT D",#REF!,""))))),-3))</f>
        <v>197000</v>
      </c>
      <c r="K115" s="157">
        <f>IF(G115="","",ROUND(IF(G115="","",IF($B$11="ALT A",'CBI - BASELINE'!H148,IF($B$11="ALT B",'CBI - BUILD_SCENARIO'!H192,IF($B$11="ALT C",#REF!,IF($B$11="ALT D",#REF!,""))))),-3))</f>
        <v>304000</v>
      </c>
      <c r="L115" s="140"/>
      <c r="M115" s="387">
        <v>43297000</v>
      </c>
      <c r="N115" s="387">
        <v>25199000</v>
      </c>
      <c r="O115" s="388">
        <v>30351000</v>
      </c>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row>
    <row r="116" spans="1:40" ht="14.25" x14ac:dyDescent="0.3">
      <c r="A116" s="135"/>
      <c r="B116" s="135"/>
      <c r="C116" s="135"/>
      <c r="D116" s="135"/>
      <c r="E116" s="135"/>
      <c r="F116" s="135"/>
      <c r="G116" s="137" t="str">
        <f t="shared" si="0"/>
        <v xml:space="preserve">Year </v>
      </c>
      <c r="H116" s="139">
        <f t="shared" si="0"/>
        <v>-2</v>
      </c>
      <c r="I116" s="156">
        <f>IF(G116="","",ROUND(IF(G116="","",IF($B$11="ALT A",'CBI - BASELINE'!I146,IF($B$11="ALT B",'CBI - BUILD_SCENARIO'!I190,IF($B$11="ALT C",#REF!,IF($B$11="ALT D",#REF!,""))))),-3))</f>
        <v>252000</v>
      </c>
      <c r="J116" s="156">
        <f>IF(G116="","",ROUND(IF(G116="","",IF($B$11="ALT A",'CBI - BASELINE'!I147,IF($B$11="ALT B",'CBI - BUILD_SCENARIO'!I191,IF($B$11="ALT C",#REF!,IF($B$11="ALT D",#REF!,""))))),-3))</f>
        <v>199000</v>
      </c>
      <c r="K116" s="157">
        <f>IF(G116="","",ROUND(IF(G116="","",IF($B$11="ALT A",'CBI - BASELINE'!I148,IF($B$11="ALT B",'CBI - BUILD_SCENARIO'!I192,IF($B$11="ALT C",#REF!,IF($B$11="ALT D",#REF!,""))))),-3))</f>
        <v>306000</v>
      </c>
      <c r="L116" s="140"/>
      <c r="M116" s="387">
        <v>44212000</v>
      </c>
      <c r="N116" s="387">
        <v>25728000</v>
      </c>
      <c r="O116" s="388">
        <v>30996000</v>
      </c>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row>
    <row r="117" spans="1:40" ht="14.25" x14ac:dyDescent="0.3">
      <c r="A117" s="135"/>
      <c r="B117" s="135"/>
      <c r="C117" s="135"/>
      <c r="D117" s="135"/>
      <c r="E117" s="135"/>
      <c r="F117" s="135"/>
      <c r="G117" s="137" t="str">
        <f t="shared" si="0"/>
        <v xml:space="preserve">Year </v>
      </c>
      <c r="H117" s="139">
        <f t="shared" si="0"/>
        <v>-1</v>
      </c>
      <c r="I117" s="156">
        <f>IF(G117="","",ROUND(IF(G117="","",IF($B$11="ALT A",'CBI - BASELINE'!J146,IF($B$11="ALT B",'CBI - BUILD_SCENARIO'!J190,IF($B$11="ALT C",#REF!,IF($B$11="ALT D",#REF!,""))))),-3))</f>
        <v>254000</v>
      </c>
      <c r="J117" s="156">
        <f>IF(G117="","",ROUND(IF(G117="","",IF($B$11="ALT A",'CBI - BASELINE'!J147,IF($B$11="ALT B",'CBI - BUILD_SCENARIO'!J191,IF($B$11="ALT C",#REF!,IF($B$11="ALT D",#REF!,""))))),-3))</f>
        <v>200000</v>
      </c>
      <c r="K117" s="157">
        <f>IF(G117="","",ROUND(IF(G117="","",IF($B$11="ALT A",'CBI - BASELINE'!J148,IF($B$11="ALT B",'CBI - BUILD_SCENARIO'!J192,IF($B$11="ALT C",#REF!,IF($B$11="ALT D",#REF!,""))))),-3))</f>
        <v>309000</v>
      </c>
      <c r="L117" s="140"/>
      <c r="M117" s="387">
        <v>45126000</v>
      </c>
      <c r="N117" s="387">
        <v>26258000</v>
      </c>
      <c r="O117" s="388">
        <v>31641000</v>
      </c>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row>
    <row r="118" spans="1:40" ht="14.25" x14ac:dyDescent="0.3">
      <c r="A118" s="135"/>
      <c r="B118" s="135"/>
      <c r="C118" s="135"/>
      <c r="D118" s="135"/>
      <c r="E118" s="135"/>
      <c r="F118" s="135"/>
      <c r="G118" s="137" t="str">
        <f t="shared" si="0"/>
        <v xml:space="preserve">Year </v>
      </c>
      <c r="H118" s="139">
        <f t="shared" si="0"/>
        <v>0</v>
      </c>
      <c r="I118" s="156">
        <f>IF(G118="","",ROUND(IF(G118="","",IF($B$11="ALT A",'CBI - BASELINE'!K146,IF($B$11="ALT B",'CBI - BUILD_SCENARIO'!K190,IF($B$11="ALT C",#REF!,IF($B$11="ALT D",#REF!,""))))),-3))</f>
        <v>256000</v>
      </c>
      <c r="J118" s="156">
        <f>IF(G118="","",ROUND(IF(G118="","",IF($B$11="ALT A",'CBI - BASELINE'!K147,IF($B$11="ALT B",'CBI - BUILD_SCENARIO'!K191,IF($B$11="ALT C",#REF!,IF($B$11="ALT D",#REF!,""))))),-3))</f>
        <v>202000</v>
      </c>
      <c r="K118" s="157">
        <f>IF(G118="","",ROUND(IF(G118="","",IF($B$11="ALT A",'CBI - BASELINE'!K148,IF($B$11="ALT B",'CBI - BUILD_SCENARIO'!K192,IF($B$11="ALT C",#REF!,IF($B$11="ALT D",#REF!,""))))),-3))</f>
        <v>311000</v>
      </c>
      <c r="L118" s="140"/>
      <c r="M118" s="387">
        <v>46041000</v>
      </c>
      <c r="N118" s="387">
        <v>26787000</v>
      </c>
      <c r="O118" s="388">
        <v>32286000</v>
      </c>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row>
    <row r="119" spans="1:40" ht="14.25" x14ac:dyDescent="0.3">
      <c r="A119" s="135"/>
      <c r="B119" s="135"/>
      <c r="C119" s="135"/>
      <c r="D119" s="135"/>
      <c r="E119" s="135"/>
      <c r="F119" s="135"/>
      <c r="G119" s="137" t="str">
        <f t="shared" si="0"/>
        <v xml:space="preserve">Year </v>
      </c>
      <c r="H119" s="139">
        <f t="shared" si="0"/>
        <v>1</v>
      </c>
      <c r="I119" s="156">
        <f>IF(G119="","",ROUND(IF(G119="","",IF($B$11="ALT A",'CBI - BASELINE'!L146,IF($B$11="ALT B",'CBI - BUILD_SCENARIO'!L190,IF($B$11="ALT C",#REF!,IF($B$11="ALT D",#REF!,""))))),-3))</f>
        <v>393000</v>
      </c>
      <c r="J119" s="156">
        <f>IF(G119="","",ROUND(IF(G119="","",IF($B$11="ALT A",'CBI - BASELINE'!L147,IF($B$11="ALT B",'CBI - BUILD_SCENARIO'!L191,IF($B$11="ALT C",#REF!,IF($B$11="ALT D",#REF!,""))))),-3))</f>
        <v>311000</v>
      </c>
      <c r="K119" s="157">
        <f>IF(G119="","",ROUND(IF(G119="","",IF($B$11="ALT A",'CBI - BASELINE'!L148,IF($B$11="ALT B",'CBI - BUILD_SCENARIO'!L192,IF($B$11="ALT C",#REF!,IF($B$11="ALT D",#REF!,""))))),-3))</f>
        <v>471000</v>
      </c>
      <c r="L119" s="140"/>
      <c r="M119" s="387">
        <v>46955000</v>
      </c>
      <c r="N119" s="387">
        <v>27316000</v>
      </c>
      <c r="O119" s="388">
        <v>32931000</v>
      </c>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row>
    <row r="120" spans="1:40" ht="14.25" x14ac:dyDescent="0.3">
      <c r="A120" s="135"/>
      <c r="B120" s="135"/>
      <c r="C120" s="135"/>
      <c r="D120" s="135"/>
      <c r="E120" s="135"/>
      <c r="F120" s="135"/>
      <c r="G120" s="137" t="str">
        <f t="shared" si="0"/>
        <v xml:space="preserve">Year </v>
      </c>
      <c r="H120" s="139">
        <f t="shared" si="0"/>
        <v>2</v>
      </c>
      <c r="I120" s="156">
        <f>IF(G120="","",ROUND(IF(G120="","",IF($B$11="ALT A",'CBI - BASELINE'!M146,IF($B$11="ALT B",'CBI - BUILD_SCENARIO'!M190,IF($B$11="ALT C",#REF!,IF($B$11="ALT D",#REF!,""))))),-3))</f>
        <v>533000</v>
      </c>
      <c r="J120" s="156">
        <f>IF(G120="","",ROUND(IF(G120="","",IF($B$11="ALT A",'CBI - BASELINE'!M147,IF($B$11="ALT B",'CBI - BUILD_SCENARIO'!M191,IF($B$11="ALT C",#REF!,IF($B$11="ALT D",#REF!,""))))),-3))</f>
        <v>422000</v>
      </c>
      <c r="K120" s="157">
        <f>IF(G120="","",ROUND(IF(G120="","",IF($B$11="ALT A",'CBI - BASELINE'!M148,IF($B$11="ALT B",'CBI - BUILD_SCENARIO'!M192,IF($B$11="ALT C",#REF!,IF($B$11="ALT D",#REF!,""))))),-3))</f>
        <v>633000</v>
      </c>
      <c r="L120" s="140"/>
      <c r="M120" s="387">
        <v>47870000</v>
      </c>
      <c r="N120" s="387">
        <v>27846000</v>
      </c>
      <c r="O120" s="388">
        <v>33576000</v>
      </c>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row>
    <row r="121" spans="1:40" ht="14.25" x14ac:dyDescent="0.3">
      <c r="A121" s="135"/>
      <c r="B121" s="135"/>
      <c r="C121" s="135"/>
      <c r="D121" s="135"/>
      <c r="E121" s="135"/>
      <c r="F121" s="135"/>
      <c r="G121" s="137" t="str">
        <f t="shared" si="0"/>
        <v xml:space="preserve">Year </v>
      </c>
      <c r="H121" s="139">
        <f t="shared" si="0"/>
        <v>3</v>
      </c>
      <c r="I121" s="156">
        <f>IF(G121="","",ROUND(IF(G121="","",IF($B$11="ALT A",'CBI - BASELINE'!N146,IF($B$11="ALT B",'CBI - BUILD_SCENARIO'!N190,IF($B$11="ALT C",#REF!,IF($B$11="ALT D",#REF!,""))))),-3))</f>
        <v>674000</v>
      </c>
      <c r="J121" s="156">
        <f>IF(G121="","",ROUND(IF(G121="","",IF($B$11="ALT A",'CBI - BASELINE'!N147,IF($B$11="ALT B",'CBI - BUILD_SCENARIO'!N191,IF($B$11="ALT C",#REF!,IF($B$11="ALT D",#REF!,""))))),-3))</f>
        <v>534000</v>
      </c>
      <c r="K121" s="157">
        <f>IF(G121="","",ROUND(IF(G121="","",IF($B$11="ALT A",'CBI - BASELINE'!N148,IF($B$11="ALT B",'CBI - BUILD_SCENARIO'!N192,IF($B$11="ALT C",#REF!,IF($B$11="ALT D",#REF!,""))))),-3))</f>
        <v>798000</v>
      </c>
      <c r="L121" s="140"/>
      <c r="M121" s="387">
        <v>48784000</v>
      </c>
      <c r="N121" s="387">
        <v>28375000</v>
      </c>
      <c r="O121" s="388">
        <v>34221000</v>
      </c>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row>
    <row r="122" spans="1:40" ht="14.25" x14ac:dyDescent="0.3">
      <c r="A122" s="135"/>
      <c r="B122" s="135"/>
      <c r="C122" s="135"/>
      <c r="D122" s="135"/>
      <c r="E122" s="135"/>
      <c r="F122" s="135"/>
      <c r="G122" s="137" t="str">
        <f t="shared" si="0"/>
        <v xml:space="preserve">Year </v>
      </c>
      <c r="H122" s="139">
        <f t="shared" si="0"/>
        <v>4</v>
      </c>
      <c r="I122" s="156">
        <f>IF(G122="","",ROUND(IF(G122="","",IF($B$11="ALT A",'CBI - BASELINE'!O146,IF($B$11="ALT B",'CBI - BUILD_SCENARIO'!O190,IF($B$11="ALT C",#REF!,IF($B$11="ALT D",#REF!,""))))),-3))</f>
        <v>818000</v>
      </c>
      <c r="J122" s="156">
        <f>IF(G122="","",ROUND(IF(G122="","",IF($B$11="ALT A",'CBI - BASELINE'!O147,IF($B$11="ALT B",'CBI - BUILD_SCENARIO'!O191,IF($B$11="ALT C",#REF!,IF($B$11="ALT D",#REF!,""))))),-3))</f>
        <v>648000</v>
      </c>
      <c r="K122" s="157">
        <f>IF(G122="","",ROUND(IF(G122="","",IF($B$11="ALT A",'CBI - BASELINE'!O148,IF($B$11="ALT B",'CBI - BUILD_SCENARIO'!O192,IF($B$11="ALT C",#REF!,IF($B$11="ALT D",#REF!,""))))),-3))</f>
        <v>964000</v>
      </c>
      <c r="L122" s="140"/>
      <c r="M122" s="387">
        <v>52058000</v>
      </c>
      <c r="N122" s="387">
        <v>30192000</v>
      </c>
      <c r="O122" s="388">
        <v>37922000</v>
      </c>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row>
    <row r="123" spans="1:40" ht="14.25" x14ac:dyDescent="0.3">
      <c r="A123" s="135"/>
      <c r="B123" s="135"/>
      <c r="C123" s="135"/>
      <c r="D123" s="135"/>
      <c r="E123" s="135"/>
      <c r="F123" s="135"/>
      <c r="G123" s="137" t="str">
        <f t="shared" si="0"/>
        <v xml:space="preserve">Year </v>
      </c>
      <c r="H123" s="139">
        <f t="shared" si="0"/>
        <v>5</v>
      </c>
      <c r="I123" s="156">
        <f>IF(G123="","",ROUND(IF(G123="","",IF($B$11="ALT A",'CBI - BASELINE'!P146,IF($B$11="ALT B",'CBI - BUILD_SCENARIO'!P190,IF($B$11="ALT C",#REF!,IF($B$11="ALT D",#REF!,""))))),-3))</f>
        <v>962000</v>
      </c>
      <c r="J123" s="156">
        <f>IF(G123="","",ROUND(IF(G123="","",IF($B$11="ALT A",'CBI - BASELINE'!P147,IF($B$11="ALT B",'CBI - BUILD_SCENARIO'!P191,IF($B$11="ALT C",#REF!,IF($B$11="ALT D",#REF!,""))))),-3))</f>
        <v>763000</v>
      </c>
      <c r="K123" s="157">
        <f>IF(G123="","",ROUND(IF(G123="","",IF($B$11="ALT A",'CBI - BASELINE'!P148,IF($B$11="ALT B",'CBI - BUILD_SCENARIO'!P192,IF($B$11="ALT C",#REF!,IF($B$11="ALT D",#REF!,""))))),-3))</f>
        <v>1133000</v>
      </c>
      <c r="L123" s="140"/>
      <c r="M123" s="387">
        <v>52868000</v>
      </c>
      <c r="N123" s="387">
        <v>30650000</v>
      </c>
      <c r="O123" s="388">
        <v>38516000</v>
      </c>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row>
    <row r="124" spans="1:40" ht="14.25" x14ac:dyDescent="0.3">
      <c r="A124" s="135"/>
      <c r="B124" s="135"/>
      <c r="C124" s="135"/>
      <c r="D124" s="135"/>
      <c r="E124" s="135"/>
      <c r="F124" s="135"/>
      <c r="G124" s="137" t="str">
        <f t="shared" si="0"/>
        <v xml:space="preserve">Year </v>
      </c>
      <c r="H124" s="139">
        <f t="shared" si="0"/>
        <v>6</v>
      </c>
      <c r="I124" s="156">
        <f>IF(G124="","",ROUND(IF(G124="","",IF($B$11="ALT A",'CBI - BASELINE'!Q146,IF($B$11="ALT B",'CBI - BUILD_SCENARIO'!Q190,IF($B$11="ALT C",#REF!,IF($B$11="ALT D",#REF!,""))))),-3))</f>
        <v>1109000</v>
      </c>
      <c r="J124" s="156">
        <f>IF(G124="","",ROUND(IF(G124="","",IF($B$11="ALT A",'CBI - BASELINE'!Q147,IF($B$11="ALT B",'CBI - BUILD_SCENARIO'!Q191,IF($B$11="ALT C",#REF!,IF($B$11="ALT D",#REF!,""))))),-3))</f>
        <v>880000</v>
      </c>
      <c r="K124" s="157">
        <f>IF(G124="","",ROUND(IF(G124="","",IF($B$11="ALT A",'CBI - BASELINE'!Q148,IF($B$11="ALT B",'CBI - BUILD_SCENARIO'!Q192,IF($B$11="ALT C",#REF!,IF($B$11="ALT D",#REF!,""))))),-3))</f>
        <v>1303000</v>
      </c>
      <c r="L124" s="140"/>
      <c r="M124" s="387">
        <v>53677000</v>
      </c>
      <c r="N124" s="387">
        <v>31107000</v>
      </c>
      <c r="O124" s="388">
        <v>39109000</v>
      </c>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row>
    <row r="125" spans="1:40" ht="14.25" x14ac:dyDescent="0.3">
      <c r="A125" s="135"/>
      <c r="B125" s="135"/>
      <c r="C125" s="135"/>
      <c r="D125" s="135"/>
      <c r="E125" s="135"/>
      <c r="F125" s="135"/>
      <c r="G125" s="137" t="str">
        <f t="shared" si="0"/>
        <v xml:space="preserve">Year </v>
      </c>
      <c r="H125" s="139">
        <f t="shared" si="0"/>
        <v>7</v>
      </c>
      <c r="I125" s="156">
        <f>IF(G125="","",ROUND(IF(G125="","",IF($B$11="ALT A",'CBI - BASELINE'!R146,IF($B$11="ALT B",'CBI - BUILD_SCENARIO'!R190,IF($B$11="ALT C",#REF!,IF($B$11="ALT D",#REF!,""))))),-3))</f>
        <v>1258000</v>
      </c>
      <c r="J125" s="156">
        <f>IF(G125="","",ROUND(IF(G125="","",IF($B$11="ALT A",'CBI - BASELINE'!R147,IF($B$11="ALT B",'CBI - BUILD_SCENARIO'!R191,IF($B$11="ALT C",#REF!,IF($B$11="ALT D",#REF!,""))))),-3))</f>
        <v>998000</v>
      </c>
      <c r="K125" s="157">
        <f>IF(G125="","",ROUND(IF(G125="","",IF($B$11="ALT A",'CBI - BASELINE'!R148,IF($B$11="ALT B",'CBI - BUILD_SCENARIO'!R192,IF($B$11="ALT C",#REF!,IF($B$11="ALT D",#REF!,""))))),-3))</f>
        <v>1476000</v>
      </c>
      <c r="L125" s="140"/>
      <c r="M125" s="387">
        <v>54483000</v>
      </c>
      <c r="N125" s="387">
        <v>31562000</v>
      </c>
      <c r="O125" s="388">
        <v>39701000</v>
      </c>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row>
    <row r="126" spans="1:40" ht="14.25" x14ac:dyDescent="0.3">
      <c r="A126" s="135"/>
      <c r="B126" s="135"/>
      <c r="C126" s="135"/>
      <c r="D126" s="135"/>
      <c r="E126" s="135"/>
      <c r="F126" s="135"/>
      <c r="G126" s="137" t="str">
        <f t="shared" si="0"/>
        <v xml:space="preserve">Year </v>
      </c>
      <c r="H126" s="139">
        <f t="shared" si="0"/>
        <v>8</v>
      </c>
      <c r="I126" s="156">
        <f>IF(G126="","",ROUND(IF(G126="","",IF($B$11="ALT A",'CBI - BASELINE'!S146,IF($B$11="ALT B",'CBI - BUILD_SCENARIO'!S190,IF($B$11="ALT C",#REF!,IF($B$11="ALT D",#REF!,""))))),-3))</f>
        <v>1408000</v>
      </c>
      <c r="J126" s="156">
        <f>IF(G126="","",ROUND(IF(G126="","",IF($B$11="ALT A",'CBI - BASELINE'!S147,IF($B$11="ALT B",'CBI - BUILD_SCENARIO'!S191,IF($B$11="ALT C",#REF!,IF($B$11="ALT D",#REF!,""))))),-3))</f>
        <v>1117000</v>
      </c>
      <c r="K126" s="157">
        <f>IF(G126="","",ROUND(IF(G126="","",IF($B$11="ALT A",'CBI - BASELINE'!S148,IF($B$11="ALT B",'CBI - BUILD_SCENARIO'!S192,IF($B$11="ALT C",#REF!,IF($B$11="ALT D",#REF!,""))))),-3))</f>
        <v>1651000</v>
      </c>
      <c r="L126" s="140"/>
      <c r="M126" s="387">
        <v>55286000</v>
      </c>
      <c r="N126" s="387">
        <v>32016000</v>
      </c>
      <c r="O126" s="388">
        <v>40291000</v>
      </c>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row>
    <row r="127" spans="1:40" ht="14.25" x14ac:dyDescent="0.3">
      <c r="A127" s="135"/>
      <c r="B127" s="135"/>
      <c r="C127" s="135"/>
      <c r="D127" s="135"/>
      <c r="E127" s="135"/>
      <c r="F127" s="135"/>
      <c r="G127" s="137" t="str">
        <f t="shared" si="0"/>
        <v xml:space="preserve">Year </v>
      </c>
      <c r="H127" s="139">
        <f t="shared" si="0"/>
        <v>9</v>
      </c>
      <c r="I127" s="156">
        <f>IF(G127="","",ROUND(IF(G127="","",IF($B$11="ALT A",'CBI - BASELINE'!T146,IF($B$11="ALT B",'CBI - BUILD_SCENARIO'!T190,IF($B$11="ALT C",#REF!,IF($B$11="ALT D",#REF!,""))))),-3))</f>
        <v>1560000</v>
      </c>
      <c r="J127" s="156">
        <f>IF(G127="","",ROUND(IF(G127="","",IF($B$11="ALT A",'CBI - BASELINE'!T147,IF($B$11="ALT B",'CBI - BUILD_SCENARIO'!T191,IF($B$11="ALT C",#REF!,IF($B$11="ALT D",#REF!,""))))),-3))</f>
        <v>1238000</v>
      </c>
      <c r="K127" s="157">
        <f>IF(G127="","",ROUND(IF(G127="","",IF($B$11="ALT A",'CBI - BASELINE'!T148,IF($B$11="ALT B",'CBI - BUILD_SCENARIO'!T192,IF($B$11="ALT C",#REF!,IF($B$11="ALT D",#REF!,""))))),-3))</f>
        <v>1828000</v>
      </c>
      <c r="L127" s="140"/>
      <c r="M127" s="387">
        <v>56088000</v>
      </c>
      <c r="N127" s="387">
        <v>32468000</v>
      </c>
      <c r="O127" s="388">
        <v>40881000</v>
      </c>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row>
    <row r="128" spans="1:40" ht="14.25" x14ac:dyDescent="0.3">
      <c r="A128" s="135"/>
      <c r="B128" s="135"/>
      <c r="C128" s="135"/>
      <c r="D128" s="135"/>
      <c r="E128" s="135"/>
      <c r="F128" s="135"/>
      <c r="G128" s="137" t="str">
        <f t="shared" si="0"/>
        <v xml:space="preserve">Year </v>
      </c>
      <c r="H128" s="139">
        <f t="shared" si="0"/>
        <v>10</v>
      </c>
      <c r="I128" s="156">
        <f>IF(G128="","",ROUND(IF(G128="","",IF($B$11="ALT A",'CBI - BASELINE'!U146,IF($B$11="ALT B",'CBI - BUILD_SCENARIO'!U190,IF($B$11="ALT C",#REF!,IF($B$11="ALT D",#REF!,""))))),-3))</f>
        <v>1714000</v>
      </c>
      <c r="J128" s="156">
        <f>IF(G128="","",ROUND(IF(G128="","",IF($B$11="ALT A",'CBI - BASELINE'!U147,IF($B$11="ALT B",'CBI - BUILD_SCENARIO'!U191,IF($B$11="ALT C",#REF!,IF($B$11="ALT D",#REF!,""))))),-3))</f>
        <v>1361000</v>
      </c>
      <c r="K128" s="157">
        <f>IF(G128="","",ROUND(IF(G128="","",IF($B$11="ALT A",'CBI - BASELINE'!U148,IF($B$11="ALT B",'CBI - BUILD_SCENARIO'!U192,IF($B$11="ALT C",#REF!,IF($B$11="ALT D",#REF!,""))))),-3))</f>
        <v>2007000</v>
      </c>
      <c r="L128" s="140"/>
      <c r="M128" s="387">
        <v>56887000</v>
      </c>
      <c r="N128" s="387">
        <v>32919000</v>
      </c>
      <c r="O128" s="388">
        <v>41469000</v>
      </c>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row>
    <row r="129" spans="1:40" ht="14.25" x14ac:dyDescent="0.3">
      <c r="A129" s="135"/>
      <c r="B129" s="135"/>
      <c r="C129" s="135"/>
      <c r="D129" s="135"/>
      <c r="E129" s="135"/>
      <c r="F129" s="135"/>
      <c r="G129" s="137" t="str">
        <f t="shared" si="0"/>
        <v xml:space="preserve">Year </v>
      </c>
      <c r="H129" s="139">
        <f t="shared" si="0"/>
        <v>11</v>
      </c>
      <c r="I129" s="156">
        <f>IF(G129="","",ROUND(IF(G129="","",IF($B$11="ALT A",'CBI - BASELINE'!V146,IF($B$11="ALT B",'CBI - BUILD_SCENARIO'!V190,IF($B$11="ALT C",#REF!,IF($B$11="ALT D",#REF!,""))))),-3))</f>
        <v>1870000</v>
      </c>
      <c r="J129" s="156">
        <f>IF(G129="","",ROUND(IF(G129="","",IF($B$11="ALT A",'CBI - BASELINE'!V147,IF($B$11="ALT B",'CBI - BUILD_SCENARIO'!V191,IF($B$11="ALT C",#REF!,IF($B$11="ALT D",#REF!,""))))),-3))</f>
        <v>1484000</v>
      </c>
      <c r="K129" s="157">
        <f>IF(G129="","",ROUND(IF(G129="","",IF($B$11="ALT A",'CBI - BASELINE'!V148,IF($B$11="ALT B",'CBI - BUILD_SCENARIO'!V192,IF($B$11="ALT C",#REF!,IF($B$11="ALT D",#REF!,""))))),-3))</f>
        <v>2188000</v>
      </c>
      <c r="L129" s="140"/>
      <c r="M129" s="387">
        <v>57684000</v>
      </c>
      <c r="N129" s="387">
        <v>33368000</v>
      </c>
      <c r="O129" s="388">
        <v>42057000</v>
      </c>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row>
    <row r="130" spans="1:40" ht="14.25" x14ac:dyDescent="0.3">
      <c r="A130" s="135"/>
      <c r="B130" s="135"/>
      <c r="C130" s="135"/>
      <c r="D130" s="135"/>
      <c r="E130" s="135"/>
      <c r="F130" s="135"/>
      <c r="G130" s="137" t="str">
        <f t="shared" si="0"/>
        <v xml:space="preserve">Year </v>
      </c>
      <c r="H130" s="139">
        <f t="shared" si="0"/>
        <v>12</v>
      </c>
      <c r="I130" s="156">
        <f>IF(G130="","",ROUND(IF(G130="","",IF($B$11="ALT A",'CBI - BASELINE'!W146,IF($B$11="ALT B",'CBI - BUILD_SCENARIO'!W190,IF($B$11="ALT C",#REF!,IF($B$11="ALT D",#REF!,""))))),-3))</f>
        <v>2028000</v>
      </c>
      <c r="J130" s="156">
        <f>IF(G130="","",ROUND(IF(G130="","",IF($B$11="ALT A",'CBI - BASELINE'!W147,IF($B$11="ALT B",'CBI - BUILD_SCENARIO'!W191,IF($B$11="ALT C",#REF!,IF($B$11="ALT D",#REF!,""))))),-3))</f>
        <v>1609000</v>
      </c>
      <c r="K130" s="157">
        <f>IF(G130="","",ROUND(IF(G130="","",IF($B$11="ALT A",'CBI - BASELINE'!W148,IF($B$11="ALT B",'CBI - BUILD_SCENARIO'!W192,IF($B$11="ALT C",#REF!,IF($B$11="ALT D",#REF!,""))))),-3))</f>
        <v>2371000</v>
      </c>
      <c r="L130" s="140"/>
      <c r="M130" s="387">
        <v>58479000</v>
      </c>
      <c r="N130" s="387">
        <v>33816000</v>
      </c>
      <c r="O130" s="388">
        <v>42643000</v>
      </c>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row>
    <row r="131" spans="1:40" ht="14.25" x14ac:dyDescent="0.3">
      <c r="A131" s="135"/>
      <c r="B131" s="135"/>
      <c r="C131" s="135"/>
      <c r="D131" s="135"/>
      <c r="E131" s="135"/>
      <c r="F131" s="135"/>
      <c r="G131" s="137" t="str">
        <f t="shared" si="0"/>
        <v xml:space="preserve">Year </v>
      </c>
      <c r="H131" s="139">
        <f t="shared" si="0"/>
        <v>13</v>
      </c>
      <c r="I131" s="156">
        <f>IF(G131="","",ROUND(IF(G131="","",IF($B$11="ALT A",'CBI - BASELINE'!X146,IF($B$11="ALT B",'CBI - BUILD_SCENARIO'!X190,IF($B$11="ALT C",#REF!,IF($B$11="ALT D",#REF!,""))))),-3))</f>
        <v>2187000</v>
      </c>
      <c r="J131" s="156">
        <f>IF(G131="","",ROUND(IF(G131="","",IF($B$11="ALT A",'CBI - BASELINE'!X147,IF($B$11="ALT B",'CBI - BUILD_SCENARIO'!X191,IF($B$11="ALT C",#REF!,IF($B$11="ALT D",#REF!,""))))),-3))</f>
        <v>1736000</v>
      </c>
      <c r="K131" s="157">
        <f>IF(G131="","",ROUND(IF(G131="","",IF($B$11="ALT A",'CBI - BASELINE'!X148,IF($B$11="ALT B",'CBI - BUILD_SCENARIO'!X192,IF($B$11="ALT C",#REF!,IF($B$11="ALT D",#REF!,""))))),-3))</f>
        <v>2557000</v>
      </c>
      <c r="L131" s="140"/>
      <c r="M131" s="387">
        <v>59271000</v>
      </c>
      <c r="N131" s="387">
        <v>34262000</v>
      </c>
      <c r="O131" s="388">
        <v>43228000</v>
      </c>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row>
    <row r="132" spans="1:40" ht="14.25" x14ac:dyDescent="0.3">
      <c r="A132" s="135"/>
      <c r="B132" s="135"/>
      <c r="C132" s="135"/>
      <c r="D132" s="135"/>
      <c r="E132" s="135"/>
      <c r="F132" s="135"/>
      <c r="G132" s="137" t="str">
        <f t="shared" si="0"/>
        <v xml:space="preserve">Year </v>
      </c>
      <c r="H132" s="139">
        <f t="shared" si="0"/>
        <v>14</v>
      </c>
      <c r="I132" s="156">
        <f>IF(G132="","",ROUND(IF(G132="","",IF($B$11="ALT A",'CBI - BASELINE'!Y146,IF($B$11="ALT B",'CBI - BUILD_SCENARIO'!Y190,IF($B$11="ALT C",#REF!,IF($B$11="ALT D",#REF!,""))))),-3))</f>
        <v>2348000</v>
      </c>
      <c r="J132" s="156">
        <f>IF(G132="","",ROUND(IF(G132="","",IF($B$11="ALT A",'CBI - BASELINE'!Y147,IF($B$11="ALT B",'CBI - BUILD_SCENARIO'!Y191,IF($B$11="ALT C",#REF!,IF($B$11="ALT D",#REF!,""))))),-3))</f>
        <v>1864000</v>
      </c>
      <c r="K132" s="157">
        <f>IF(G132="","",ROUND(IF(G132="","",IF($B$11="ALT A",'CBI - BASELINE'!Y148,IF($B$11="ALT B",'CBI - BUILD_SCENARIO'!Y192,IF($B$11="ALT C",#REF!,IF($B$11="ALT D",#REF!,""))))),-3))</f>
        <v>2744000</v>
      </c>
      <c r="L132" s="140"/>
      <c r="M132" s="387">
        <v>60062000</v>
      </c>
      <c r="N132" s="387">
        <v>34707000</v>
      </c>
      <c r="O132" s="388">
        <v>43812000</v>
      </c>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row>
    <row r="133" spans="1:40" ht="14.25" x14ac:dyDescent="0.3">
      <c r="A133" s="135"/>
      <c r="B133" s="135"/>
      <c r="C133" s="135"/>
      <c r="D133" s="135"/>
      <c r="E133" s="135"/>
      <c r="F133" s="135"/>
      <c r="G133" s="137" t="str">
        <f t="shared" si="0"/>
        <v xml:space="preserve">Year </v>
      </c>
      <c r="H133" s="139">
        <f t="shared" si="0"/>
        <v>15</v>
      </c>
      <c r="I133" s="156">
        <f>IF(G133="","",ROUND(IF(G133="","",IF($B$11="ALT A",'CBI - BASELINE'!Z146,IF($B$11="ALT B",'CBI - BUILD_SCENARIO'!Z190,IF($B$11="ALT C",#REF!,IF($B$11="ALT D",#REF!,""))))),-3))</f>
        <v>2511000</v>
      </c>
      <c r="J133" s="156">
        <f>IF(G133="","",ROUND(IF(G133="","",IF($B$11="ALT A",'CBI - BASELINE'!Z147,IF($B$11="ALT B",'CBI - BUILD_SCENARIO'!Z191,IF($B$11="ALT C",#REF!,IF($B$11="ALT D",#REF!,""))))),-3))</f>
        <v>1993000</v>
      </c>
      <c r="K133" s="157">
        <f>IF(G133="","",ROUND(IF(G133="","",IF($B$11="ALT A",'CBI - BASELINE'!Z148,IF($B$11="ALT B",'CBI - BUILD_SCENARIO'!Z192,IF($B$11="ALT C",#REF!,IF($B$11="ALT D",#REF!,""))))),-3))</f>
        <v>2933000</v>
      </c>
      <c r="L133" s="140"/>
      <c r="M133" s="387">
        <v>60850000</v>
      </c>
      <c r="N133" s="387">
        <v>35150000</v>
      </c>
      <c r="O133" s="388">
        <v>44396000</v>
      </c>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row>
    <row r="134" spans="1:40" ht="14.25" x14ac:dyDescent="0.3">
      <c r="A134" s="135"/>
      <c r="B134" s="135"/>
      <c r="C134" s="135"/>
      <c r="D134" s="135"/>
      <c r="E134" s="135"/>
      <c r="F134" s="135"/>
      <c r="G134" s="137" t="str">
        <f t="shared" si="0"/>
        <v xml:space="preserve">Year </v>
      </c>
      <c r="H134" s="139">
        <f t="shared" si="0"/>
        <v>16</v>
      </c>
      <c r="I134" s="156">
        <f>IF(G134="","",ROUND(IF(G134="","",IF($B$11="ALT A",'CBI - BASELINE'!AA146,IF($B$11="ALT B",'CBI - BUILD_SCENARIO'!AA190,IF($B$11="ALT C",#REF!,IF($B$11="ALT D",#REF!,""))))),-3))</f>
        <v>2676000</v>
      </c>
      <c r="J134" s="156">
        <f>IF(G134="","",ROUND(IF(G134="","",IF($B$11="ALT A",'CBI - BASELINE'!AA147,IF($B$11="ALT B",'CBI - BUILD_SCENARIO'!AA191,IF($B$11="ALT C",#REF!,IF($B$11="ALT D",#REF!,""))))),-3))</f>
        <v>2124000</v>
      </c>
      <c r="K134" s="157">
        <f>IF(G134="","",ROUND(IF(G134="","",IF($B$11="ALT A",'CBI - BASELINE'!AA148,IF($B$11="ALT B",'CBI - BUILD_SCENARIO'!AA192,IF($B$11="ALT C",#REF!,IF($B$11="ALT D",#REF!,""))))),-3))</f>
        <v>3125000</v>
      </c>
      <c r="L134" s="140"/>
      <c r="M134" s="387">
        <v>61636000</v>
      </c>
      <c r="N134" s="387">
        <v>35592000</v>
      </c>
      <c r="O134" s="388">
        <v>44977000</v>
      </c>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row>
    <row r="135" spans="1:40" ht="14.25" x14ac:dyDescent="0.3">
      <c r="A135" s="135"/>
      <c r="B135" s="135"/>
      <c r="C135" s="135"/>
      <c r="D135" s="135"/>
      <c r="E135" s="135"/>
      <c r="F135" s="135"/>
      <c r="G135" s="137" t="str">
        <f t="shared" si="0"/>
        <v xml:space="preserve">Year </v>
      </c>
      <c r="H135" s="139">
        <f t="shared" si="0"/>
        <v>17</v>
      </c>
      <c r="I135" s="156">
        <f>IF(G135="","",ROUND(IF(G135="","",IF($B$11="ALT A",'CBI - BASELINE'!AB146,IF($B$11="ALT B",'CBI - BUILD_SCENARIO'!AB190,IF($B$11="ALT C",#REF!,IF($B$11="ALT D",#REF!,""))))),-3))</f>
        <v>2842000</v>
      </c>
      <c r="J135" s="156">
        <f>IF(G135="","",ROUND(IF(G135="","",IF($B$11="ALT A",'CBI - BASELINE'!AB147,IF($B$11="ALT B",'CBI - BUILD_SCENARIO'!AB191,IF($B$11="ALT C",#REF!,IF($B$11="ALT D",#REF!,""))))),-3))</f>
        <v>2257000</v>
      </c>
      <c r="K135" s="157">
        <f>IF(G135="","",ROUND(IF(G135="","",IF($B$11="ALT A",'CBI - BASELINE'!AB148,IF($B$11="ALT B",'CBI - BUILD_SCENARIO'!AB192,IF($B$11="ALT C",#REF!,IF($B$11="ALT D",#REF!,""))))),-3))</f>
        <v>3319000</v>
      </c>
      <c r="L135" s="140"/>
      <c r="M135" s="387">
        <v>62419000</v>
      </c>
      <c r="N135" s="387">
        <v>36033000</v>
      </c>
      <c r="O135" s="388">
        <v>45558000</v>
      </c>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row>
    <row r="136" spans="1:40" ht="14.25" x14ac:dyDescent="0.3">
      <c r="A136" s="135"/>
      <c r="B136" s="135"/>
      <c r="C136" s="135"/>
      <c r="D136" s="135"/>
      <c r="E136" s="135"/>
      <c r="F136" s="135"/>
      <c r="G136" s="137" t="str">
        <f t="shared" si="0"/>
        <v xml:space="preserve">Year </v>
      </c>
      <c r="H136" s="139">
        <f t="shared" si="0"/>
        <v>18</v>
      </c>
      <c r="I136" s="156">
        <f>IF(G136="","",ROUND(IF(G136="","",IF($B$11="ALT A",'CBI - BASELINE'!AC146,IF($B$11="ALT B",'CBI - BUILD_SCENARIO'!AC190,IF($B$11="ALT C",#REF!,IF($B$11="ALT D",#REF!,""))))),-3))</f>
        <v>3010000</v>
      </c>
      <c r="J136" s="156">
        <f>IF(G136="","",ROUND(IF(G136="","",IF($B$11="ALT A",'CBI - BASELINE'!AC147,IF($B$11="ALT B",'CBI - BUILD_SCENARIO'!AC191,IF($B$11="ALT C",#REF!,IF($B$11="ALT D",#REF!,""))))),-3))</f>
        <v>2390000</v>
      </c>
      <c r="K136" s="157">
        <f>IF(G136="","",ROUND(IF(G136="","",IF($B$11="ALT A",'CBI - BASELINE'!AC148,IF($B$11="ALT B",'CBI - BUILD_SCENARIO'!AC192,IF($B$11="ALT C",#REF!,IF($B$11="ALT D",#REF!,""))))),-3))</f>
        <v>3514000</v>
      </c>
      <c r="L136" s="140"/>
      <c r="M136" s="387">
        <v>63201000</v>
      </c>
      <c r="N136" s="387">
        <v>36472000</v>
      </c>
      <c r="O136" s="388">
        <v>46138000</v>
      </c>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row>
    <row r="137" spans="1:40" ht="14.25" x14ac:dyDescent="0.3">
      <c r="A137" s="135"/>
      <c r="B137" s="135"/>
      <c r="C137" s="135"/>
      <c r="D137" s="135"/>
      <c r="E137" s="135"/>
      <c r="F137" s="135"/>
      <c r="G137" s="137" t="str">
        <f t="shared" si="0"/>
        <v xml:space="preserve">Year </v>
      </c>
      <c r="H137" s="139">
        <f t="shared" si="0"/>
        <v>19</v>
      </c>
      <c r="I137" s="156">
        <f>IF(G137="","",ROUND(IF(G137="","",IF($B$11="ALT A",'CBI - BASELINE'!AD146,IF($B$11="ALT B",'CBI - BUILD_SCENARIO'!AD190,IF($B$11="ALT C",#REF!,IF($B$11="ALT D",#REF!,""))))),-3))</f>
        <v>3180000</v>
      </c>
      <c r="J137" s="156">
        <f>IF(G137="","",ROUND(IF(G137="","",IF($B$11="ALT A",'CBI - BASELINE'!AD147,IF($B$11="ALT B",'CBI - BUILD_SCENARIO'!AD191,IF($B$11="ALT C",#REF!,IF($B$11="ALT D",#REF!,""))))),-3))</f>
        <v>2525000</v>
      </c>
      <c r="K137" s="157">
        <f>IF(G137="","",ROUND(IF(G137="","",IF($B$11="ALT A",'CBI - BASELINE'!AD148,IF($B$11="ALT B",'CBI - BUILD_SCENARIO'!AD192,IF($B$11="ALT C",#REF!,IF($B$11="ALT D",#REF!,""))))),-3))</f>
        <v>3712000</v>
      </c>
      <c r="L137" s="140"/>
      <c r="M137" s="387">
        <v>63980000</v>
      </c>
      <c r="N137" s="387">
        <v>36910000</v>
      </c>
      <c r="O137" s="388">
        <v>46717000</v>
      </c>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row>
    <row r="138" spans="1:40" ht="14.25" x14ac:dyDescent="0.3">
      <c r="A138" s="135"/>
      <c r="B138" s="135"/>
      <c r="C138" s="135"/>
      <c r="D138" s="135"/>
      <c r="E138" s="135"/>
      <c r="F138" s="135"/>
      <c r="G138" s="137" t="str">
        <f t="shared" si="0"/>
        <v xml:space="preserve">Year </v>
      </c>
      <c r="H138" s="139">
        <f t="shared" si="0"/>
        <v>20</v>
      </c>
      <c r="I138" s="156">
        <f>IF(G138="","",ROUND(IF(G138="","",IF($B$11="ALT A",'CBI - BASELINE'!AE146,IF($B$11="ALT B",'CBI - BUILD_SCENARIO'!AE190,IF($B$11="ALT C",#REF!,IF($B$11="ALT D",#REF!,""))))),-3))</f>
        <v>3352000</v>
      </c>
      <c r="J138" s="156">
        <f>IF(G138="","",ROUND(IF(G138="","",IF($B$11="ALT A",'CBI - BASELINE'!AE147,IF($B$11="ALT B",'CBI - BUILD_SCENARIO'!AE191,IF($B$11="ALT C",#REF!,IF($B$11="ALT D",#REF!,""))))),-3))</f>
        <v>2662000</v>
      </c>
      <c r="K138" s="157">
        <f>IF(G138="","",ROUND(IF(G138="","",IF($B$11="ALT A",'CBI - BASELINE'!AE148,IF($B$11="ALT B",'CBI - BUILD_SCENARIO'!AE192,IF($B$11="ALT C",#REF!,IF($B$11="ALT D",#REF!,""))))),-3))</f>
        <v>3912000</v>
      </c>
      <c r="L138" s="140"/>
      <c r="M138" s="387">
        <v>64757000</v>
      </c>
      <c r="N138" s="387">
        <v>37346000</v>
      </c>
      <c r="O138" s="388">
        <v>47294000</v>
      </c>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row>
    <row r="139" spans="1:40" ht="14.25" x14ac:dyDescent="0.3">
      <c r="A139" s="135"/>
      <c r="B139" s="135"/>
      <c r="C139" s="135"/>
      <c r="D139" s="135"/>
      <c r="E139" s="135"/>
      <c r="F139" s="135"/>
      <c r="G139" s="137" t="str">
        <f t="shared" si="0"/>
        <v/>
      </c>
      <c r="H139" s="139" t="str">
        <f t="shared" si="0"/>
        <v/>
      </c>
      <c r="I139" s="156" t="str">
        <f>IF(G139="","",ROUND(IF(G139="","",IF($B$11="ALT A",'CBI - BASELINE'!AF146,IF($B$11="ALT B",'CBI - BUILD_SCENARIO'!AF190,IF($B$11="ALT C",#REF!,IF($B$11="ALT D",#REF!,""))))),-3))</f>
        <v/>
      </c>
      <c r="J139" s="156" t="str">
        <f>IF(G139="","",ROUND(IF(G139="","",IF($B$11="ALT A",'CBI - BASELINE'!AF147,IF($B$11="ALT B",'CBI - BUILD_SCENARIO'!AF191,IF($B$11="ALT C",#REF!,IF($B$11="ALT D",#REF!,""))))),-3))</f>
        <v/>
      </c>
      <c r="K139" s="157" t="str">
        <f>IF(G139="","",ROUND(IF(G139="","",IF($B$11="ALT A",'CBI - BASELINE'!AF148,IF($B$11="ALT B",'CBI - BUILD_SCENARIO'!AF192,IF($B$11="ALT C",#REF!,IF($B$11="ALT D",#REF!,""))))),-3))</f>
        <v/>
      </c>
      <c r="L139" s="140"/>
      <c r="M139" s="387">
        <v>65531000</v>
      </c>
      <c r="N139" s="387">
        <v>37781000</v>
      </c>
      <c r="O139" s="388">
        <v>47871000</v>
      </c>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row>
    <row r="140" spans="1:40" ht="14.25" x14ac:dyDescent="0.3">
      <c r="A140" s="135"/>
      <c r="B140" s="135"/>
      <c r="C140" s="135"/>
      <c r="D140" s="135"/>
      <c r="E140" s="135"/>
      <c r="F140" s="135"/>
      <c r="G140" s="137" t="str">
        <f t="shared" si="0"/>
        <v/>
      </c>
      <c r="H140" s="139" t="str">
        <f t="shared" si="0"/>
        <v/>
      </c>
      <c r="I140" s="156" t="str">
        <f>IF(G140="","",ROUND(IF(G140="","",IF($B$11="ALT A",'CBI - BASELINE'!AG146,IF($B$11="ALT B",'CBI - BUILD_SCENARIO'!AG190,IF($B$11="ALT C",#REF!,IF($B$11="ALT D",#REF!,""))))),-3))</f>
        <v/>
      </c>
      <c r="J140" s="156" t="str">
        <f>IF(G140="","",ROUND(IF(G140="","",IF($B$11="ALT A",'CBI - BASELINE'!AG147,IF($B$11="ALT B",'CBI - BUILD_SCENARIO'!AG191,IF($B$11="ALT C",#REF!,IF($B$11="ALT D",#REF!,""))))),-3))</f>
        <v/>
      </c>
      <c r="K140" s="157" t="str">
        <f>IF(G140="","",ROUND(IF(G140="","",IF($B$11="ALT A",'CBI - BASELINE'!AG148,IF($B$11="ALT B",'CBI - BUILD_SCENARIO'!AG192,IF($B$11="ALT C",#REF!,IF($B$11="ALT D",#REF!,""))))),-3))</f>
        <v/>
      </c>
      <c r="L140" s="140"/>
      <c r="M140" s="387">
        <v>66304000</v>
      </c>
      <c r="N140" s="387">
        <v>38214000</v>
      </c>
      <c r="O140" s="388">
        <v>48446000</v>
      </c>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row>
    <row r="141" spans="1:40" ht="14.25" x14ac:dyDescent="0.3">
      <c r="A141" s="135"/>
      <c r="B141" s="135"/>
      <c r="C141" s="135"/>
      <c r="D141" s="135"/>
      <c r="E141" s="135"/>
      <c r="F141" s="135"/>
      <c r="G141" s="137" t="str">
        <f t="shared" ref="G141:H161" si="1">G88</f>
        <v/>
      </c>
      <c r="H141" s="139" t="str">
        <f t="shared" si="1"/>
        <v/>
      </c>
      <c r="I141" s="156" t="str">
        <f>IF(G141="","",ROUND(IF(G141="","",IF($B$11="ALT A",'CBI - BASELINE'!AH146,IF($B$11="ALT B",'CBI - BUILD_SCENARIO'!AH190,IF($B$11="ALT C",#REF!,IF($B$11="ALT D",#REF!,""))))),-3))</f>
        <v/>
      </c>
      <c r="J141" s="156" t="str">
        <f>IF(G141="","",ROUND(IF(G141="","",IF($B$11="ALT A",'CBI - BASELINE'!AH147,IF($B$11="ALT B",'CBI - BUILD_SCENARIO'!AH191,IF($B$11="ALT C",#REF!,IF($B$11="ALT D",#REF!,""))))),-3))</f>
        <v/>
      </c>
      <c r="K141" s="157" t="str">
        <f>IF(G141="","",ROUND(IF(G141="","",IF($B$11="ALT A",'CBI - BASELINE'!AH148,IF($B$11="ALT B",'CBI - BUILD_SCENARIO'!AH192,IF($B$11="ALT C",#REF!,IF($B$11="ALT D",#REF!,""))))),-3))</f>
        <v/>
      </c>
      <c r="L141" s="140"/>
      <c r="M141" s="387">
        <v>67074000</v>
      </c>
      <c r="N141" s="387">
        <v>38646000</v>
      </c>
      <c r="O141" s="388">
        <v>49020000</v>
      </c>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row>
    <row r="142" spans="1:40" ht="14.25" x14ac:dyDescent="0.3">
      <c r="A142" s="135"/>
      <c r="B142" s="135"/>
      <c r="C142" s="135"/>
      <c r="D142" s="135"/>
      <c r="E142" s="135"/>
      <c r="F142" s="135"/>
      <c r="G142" s="137" t="str">
        <f t="shared" si="1"/>
        <v/>
      </c>
      <c r="H142" s="139" t="str">
        <f t="shared" si="1"/>
        <v/>
      </c>
      <c r="I142" s="156" t="str">
        <f>IF(G142="","",ROUND(IF(G142="","",IF($B$11="ALT A",'CBI - BASELINE'!AI146,IF($B$11="ALT B",'CBI - BUILD_SCENARIO'!AI190,IF($B$11="ALT C",#REF!,IF($B$11="ALT D",#REF!,""))))),-3))</f>
        <v/>
      </c>
      <c r="J142" s="156" t="str">
        <f>IF(G142="","",ROUND(IF(G142="","",IF($B$11="ALT A",'CBI - BASELINE'!AI147,IF($B$11="ALT B",'CBI - BUILD_SCENARIO'!AI191,IF($B$11="ALT C",#REF!,IF($B$11="ALT D",#REF!,""))))),-3))</f>
        <v/>
      </c>
      <c r="K142" s="157" t="str">
        <f>IF(G142="","",ROUND(IF(G142="","",IF($B$11="ALT A",'CBI - BASELINE'!AI148,IF($B$11="ALT B",'CBI - BUILD_SCENARIO'!AI192,IF($B$11="ALT C",#REF!,IF($B$11="ALT D",#REF!,""))))),-3))</f>
        <v/>
      </c>
      <c r="L142" s="140"/>
      <c r="M142" s="140"/>
      <c r="N142" s="140"/>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row>
    <row r="143" spans="1:40" ht="14.25" x14ac:dyDescent="0.3">
      <c r="A143" s="135"/>
      <c r="B143" s="135"/>
      <c r="C143" s="135"/>
      <c r="D143" s="135"/>
      <c r="E143" s="135"/>
      <c r="F143" s="135"/>
      <c r="G143" s="137" t="str">
        <f t="shared" si="1"/>
        <v/>
      </c>
      <c r="H143" s="139" t="str">
        <f t="shared" si="1"/>
        <v/>
      </c>
      <c r="I143" s="156" t="str">
        <f>IF(G143="","",ROUND(IF(G143="","",IF($B$11="ALT A",'CBI - BASELINE'!AJ146,IF($B$11="ALT B",'CBI - BUILD_SCENARIO'!AJ190,IF($B$11="ALT C",#REF!,IF($B$11="ALT D",#REF!,""))))),-3))</f>
        <v/>
      </c>
      <c r="J143" s="156" t="str">
        <f>IF(G143="","",ROUND(IF(G143="","",IF($B$11="ALT A",'CBI - BASELINE'!AJ147,IF($B$11="ALT B",'CBI - BUILD_SCENARIO'!AJ191,IF($B$11="ALT C",#REF!,IF($B$11="ALT D",#REF!,""))))),-3))</f>
        <v/>
      </c>
      <c r="K143" s="157" t="str">
        <f>IF(G143="","",ROUND(IF(G143="","",IF($B$11="ALT A",'CBI - BASELINE'!AJ148,IF($B$11="ALT B",'CBI - BUILD_SCENARIO'!AJ192,IF($B$11="ALT C",#REF!,IF($B$11="ALT D",#REF!,""))))),-3))</f>
        <v/>
      </c>
      <c r="L143" s="140"/>
      <c r="M143" s="140"/>
      <c r="N143" s="140"/>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row>
    <row r="144" spans="1:40" ht="14.25" x14ac:dyDescent="0.3">
      <c r="A144" s="135"/>
      <c r="B144" s="135"/>
      <c r="C144" s="135"/>
      <c r="D144" s="135"/>
      <c r="E144" s="135"/>
      <c r="F144" s="135"/>
      <c r="G144" s="137" t="str">
        <f t="shared" si="1"/>
        <v/>
      </c>
      <c r="H144" s="139" t="str">
        <f t="shared" si="1"/>
        <v/>
      </c>
      <c r="I144" s="156" t="str">
        <f>IF(G144="","",ROUND(IF(G144="","",IF($B$11="ALT A",'CBI - BASELINE'!AK146,IF($B$11="ALT B",'CBI - BUILD_SCENARIO'!AK190,IF($B$11="ALT C",#REF!,IF($B$11="ALT D",#REF!,""))))),-3))</f>
        <v/>
      </c>
      <c r="J144" s="156" t="str">
        <f>IF(G144="","",ROUND(IF(G144="","",IF($B$11="ALT A",'CBI - BASELINE'!AK147,IF($B$11="ALT B",'CBI - BUILD_SCENARIO'!AK191,IF($B$11="ALT C",#REF!,IF($B$11="ALT D",#REF!,""))))),-3))</f>
        <v/>
      </c>
      <c r="K144" s="157" t="str">
        <f>IF(G144="","",ROUND(IF(G144="","",IF($B$11="ALT A",'CBI - BASELINE'!AK148,IF($B$11="ALT B",'CBI - BUILD_SCENARIO'!AK192,IF($B$11="ALT C",#REF!,IF($B$11="ALT D",#REF!,""))))),-3))</f>
        <v/>
      </c>
      <c r="L144" s="140"/>
      <c r="M144" s="140"/>
      <c r="N144" s="140"/>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row>
    <row r="145" spans="1:40" ht="14.25" x14ac:dyDescent="0.3">
      <c r="A145" s="135"/>
      <c r="B145" s="135"/>
      <c r="C145" s="135"/>
      <c r="D145" s="135"/>
      <c r="E145" s="135"/>
      <c r="F145" s="135"/>
      <c r="G145" s="137" t="str">
        <f t="shared" si="1"/>
        <v/>
      </c>
      <c r="H145" s="139" t="str">
        <f t="shared" si="1"/>
        <v/>
      </c>
      <c r="I145" s="156" t="str">
        <f>IF(G145="","",ROUND(IF(G145="","",IF($B$11="ALT A",'CBI - BASELINE'!AL146,IF($B$11="ALT B",'CBI - BUILD_SCENARIO'!AL190,IF($B$11="ALT C",#REF!,IF($B$11="ALT D",#REF!,""))))),-3))</f>
        <v/>
      </c>
      <c r="J145" s="156" t="str">
        <f>IF(G145="","",ROUND(IF(G145="","",IF($B$11="ALT A",'CBI - BASELINE'!AL147,IF($B$11="ALT B",'CBI - BUILD_SCENARIO'!AL191,IF($B$11="ALT C",#REF!,IF($B$11="ALT D",#REF!,""))))),-3))</f>
        <v/>
      </c>
      <c r="K145" s="157" t="str">
        <f>IF(G145="","",ROUND(IF(G145="","",IF($B$11="ALT A",'CBI - BASELINE'!AL148,IF($B$11="ALT B",'CBI - BUILD_SCENARIO'!AL192,IF($B$11="ALT C",#REF!,IF($B$11="ALT D",#REF!,""))))),-3))</f>
        <v/>
      </c>
      <c r="L145" s="140"/>
      <c r="M145" s="140"/>
      <c r="N145" s="140"/>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row>
    <row r="146" spans="1:40" ht="14.25" x14ac:dyDescent="0.3">
      <c r="A146" s="135"/>
      <c r="B146" s="135"/>
      <c r="C146" s="135"/>
      <c r="D146" s="135"/>
      <c r="E146" s="135"/>
      <c r="F146" s="135"/>
      <c r="G146" s="137" t="str">
        <f t="shared" si="1"/>
        <v/>
      </c>
      <c r="H146" s="139" t="str">
        <f t="shared" si="1"/>
        <v/>
      </c>
      <c r="I146" s="156" t="str">
        <f>IF(G146="","",ROUND(IF(G146="","",IF($B$11="ALT A",'CBI - BASELINE'!AM146,IF($B$11="ALT B",'CBI - BUILD_SCENARIO'!AM190,IF($B$11="ALT C",#REF!,IF($B$11="ALT D",#REF!,""))))),-3))</f>
        <v/>
      </c>
      <c r="J146" s="156" t="str">
        <f>IF(G146="","",ROUND(IF(G146="","",IF($B$11="ALT A",'CBI - BASELINE'!AM147,IF($B$11="ALT B",'CBI - BUILD_SCENARIO'!AM191,IF($B$11="ALT C",#REF!,IF($B$11="ALT D",#REF!,""))))),-3))</f>
        <v/>
      </c>
      <c r="K146" s="157" t="str">
        <f>IF(G146="","",ROUND(IF(G146="","",IF($B$11="ALT A",'CBI - BASELINE'!AM148,IF($B$11="ALT B",'CBI - BUILD_SCENARIO'!AM192,IF($B$11="ALT C",#REF!,IF($B$11="ALT D",#REF!,""))))),-3))</f>
        <v/>
      </c>
      <c r="L146" s="140"/>
      <c r="M146" s="140"/>
      <c r="N146" s="140"/>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row>
    <row r="147" spans="1:40" ht="14.25" x14ac:dyDescent="0.3">
      <c r="A147" s="135"/>
      <c r="B147" s="135"/>
      <c r="C147" s="135"/>
      <c r="D147" s="135"/>
      <c r="E147" s="135"/>
      <c r="F147" s="135"/>
      <c r="G147" s="137" t="str">
        <f t="shared" si="1"/>
        <v/>
      </c>
      <c r="H147" s="139" t="str">
        <f t="shared" si="1"/>
        <v/>
      </c>
      <c r="I147" s="156" t="str">
        <f>IF(G147="","",ROUND(IF(G147="","",IF($B$11="ALT A",'CBI - BASELINE'!AN146,IF($B$11="ALT B",'CBI - BUILD_SCENARIO'!AN190,IF($B$11="ALT C",#REF!,IF($B$11="ALT D",#REF!,""))))),-3))</f>
        <v/>
      </c>
      <c r="J147" s="156" t="str">
        <f>IF(G147="","",ROUND(IF(G147="","",IF($B$11="ALT A",'CBI - BASELINE'!AN147,IF($B$11="ALT B",'CBI - BUILD_SCENARIO'!AN191,IF($B$11="ALT C",#REF!,IF($B$11="ALT D",#REF!,""))))),-3))</f>
        <v/>
      </c>
      <c r="K147" s="157" t="str">
        <f>IF(G147="","",ROUND(IF(G147="","",IF($B$11="ALT A",'CBI - BASELINE'!AN148,IF($B$11="ALT B",'CBI - BUILD_SCENARIO'!AN192,IF($B$11="ALT C",#REF!,IF($B$11="ALT D",#REF!,""))))),-3))</f>
        <v/>
      </c>
      <c r="L147" s="140"/>
      <c r="M147" s="140"/>
      <c r="N147" s="140"/>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row>
    <row r="148" spans="1:40" ht="14.25" x14ac:dyDescent="0.3">
      <c r="A148" s="135"/>
      <c r="B148" s="135"/>
      <c r="C148" s="135"/>
      <c r="D148" s="135"/>
      <c r="E148" s="135"/>
      <c r="F148" s="135"/>
      <c r="G148" s="137" t="str">
        <f t="shared" si="1"/>
        <v/>
      </c>
      <c r="H148" s="139" t="str">
        <f t="shared" si="1"/>
        <v/>
      </c>
      <c r="I148" s="156" t="str">
        <f>IF(G148="","",ROUND(IF(G148="","",IF($B$11="ALT A",'CBI - BASELINE'!AO146,IF($B$11="ALT B",'CBI - BUILD_SCENARIO'!AO190,IF($B$11="ALT C",#REF!,IF($B$11="ALT D",#REF!,""))))),-3))</f>
        <v/>
      </c>
      <c r="J148" s="156" t="str">
        <f>IF(G148="","",ROUND(IF(G148="","",IF($B$11="ALT A",'CBI - BASELINE'!AO147,IF($B$11="ALT B",'CBI - BUILD_SCENARIO'!AO191,IF($B$11="ALT C",#REF!,IF($B$11="ALT D",#REF!,""))))),-3))</f>
        <v/>
      </c>
      <c r="K148" s="157" t="str">
        <f>IF(G148="","",ROUND(IF(G148="","",IF($B$11="ALT A",'CBI - BASELINE'!AO148,IF($B$11="ALT B",'CBI - BUILD_SCENARIO'!AO192,IF($B$11="ALT C",#REF!,IF($B$11="ALT D",#REF!,""))))),-3))</f>
        <v/>
      </c>
      <c r="L148" s="140"/>
      <c r="M148" s="140"/>
      <c r="N148" s="140"/>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row>
    <row r="149" spans="1:40" ht="14.25" x14ac:dyDescent="0.3">
      <c r="A149" s="135"/>
      <c r="B149" s="135"/>
      <c r="C149" s="135"/>
      <c r="D149" s="135"/>
      <c r="E149" s="135"/>
      <c r="F149" s="135"/>
      <c r="G149" s="137" t="str">
        <f t="shared" si="1"/>
        <v/>
      </c>
      <c r="H149" s="139" t="str">
        <f t="shared" si="1"/>
        <v/>
      </c>
      <c r="I149" s="156" t="str">
        <f>IF(G149="","",ROUND(IF(G149="","",IF($B$11="ALT A",'CBI - BASELINE'!AP146,IF($B$11="ALT B",'CBI - BUILD_SCENARIO'!AP190,IF($B$11="ALT C",#REF!,IF($B$11="ALT D",#REF!,""))))),-3))</f>
        <v/>
      </c>
      <c r="J149" s="156" t="str">
        <f>IF(G149="","",ROUND(IF(G149="","",IF($B$11="ALT A",'CBI - BASELINE'!AP147,IF($B$11="ALT B",'CBI - BUILD_SCENARIO'!AP191,IF($B$11="ALT C",#REF!,IF($B$11="ALT D",#REF!,""))))),-3))</f>
        <v/>
      </c>
      <c r="K149" s="157" t="str">
        <f>IF(G149="","",ROUND(IF(G149="","",IF($B$11="ALT A",'CBI - BASELINE'!AP148,IF($B$11="ALT B",'CBI - BUILD_SCENARIO'!AP192,IF($B$11="ALT C",#REF!,IF($B$11="ALT D",#REF!,""))))),-3))</f>
        <v/>
      </c>
      <c r="L149" s="140"/>
      <c r="M149" s="140"/>
      <c r="N149" s="140"/>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row>
    <row r="150" spans="1:40" ht="14.25" x14ac:dyDescent="0.3">
      <c r="A150" s="135"/>
      <c r="B150" s="135"/>
      <c r="C150" s="135"/>
      <c r="D150" s="135"/>
      <c r="E150" s="135"/>
      <c r="F150" s="135"/>
      <c r="G150" s="137" t="str">
        <f t="shared" si="1"/>
        <v/>
      </c>
      <c r="H150" s="139" t="str">
        <f t="shared" si="1"/>
        <v/>
      </c>
      <c r="I150" s="156" t="str">
        <f>IF(G150="","",ROUND(IF(G150="","",IF($B$11="ALT A",'CBI - BASELINE'!AQ146,IF($B$11="ALT B",'CBI - BUILD_SCENARIO'!AQ190,IF($B$11="ALT C",#REF!,IF($B$11="ALT D",#REF!,""))))),-3))</f>
        <v/>
      </c>
      <c r="J150" s="156" t="str">
        <f>IF(G150="","",ROUND(IF(G150="","",IF($B$11="ALT A",'CBI - BASELINE'!AQ147,IF($B$11="ALT B",'CBI - BUILD_SCENARIO'!AQ191,IF($B$11="ALT C",#REF!,IF($B$11="ALT D",#REF!,""))))),-3))</f>
        <v/>
      </c>
      <c r="K150" s="157" t="str">
        <f>IF(G150="","",ROUND(IF(G150="","",IF($B$11="ALT A",'CBI - BASELINE'!AQ148,IF($B$11="ALT B",'CBI - BUILD_SCENARIO'!AQ192,IF($B$11="ALT C",#REF!,IF($B$11="ALT D",#REF!,""))))),-3))</f>
        <v/>
      </c>
      <c r="L150" s="140"/>
      <c r="M150" s="140"/>
      <c r="N150" s="140"/>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row>
    <row r="151" spans="1:40" ht="14.25" x14ac:dyDescent="0.3">
      <c r="A151" s="135"/>
      <c r="B151" s="135"/>
      <c r="C151" s="135"/>
      <c r="D151" s="135"/>
      <c r="E151" s="135"/>
      <c r="F151" s="135"/>
      <c r="G151" s="137" t="str">
        <f t="shared" si="1"/>
        <v/>
      </c>
      <c r="H151" s="139" t="str">
        <f t="shared" si="1"/>
        <v/>
      </c>
      <c r="I151" s="156" t="str">
        <f>IF(G151="","",ROUND(IF(G151="","",IF($B$11="ALT A",'CBI - BASELINE'!AR146,IF($B$11="ALT B",'CBI - BUILD_SCENARIO'!AR190,IF($B$11="ALT C",#REF!,IF($B$11="ALT D",#REF!,""))))),-3))</f>
        <v/>
      </c>
      <c r="J151" s="156" t="str">
        <f>IF(G151="","",ROUND(IF(G151="","",IF($B$11="ALT A",'CBI - BASELINE'!AR147,IF($B$11="ALT B",'CBI - BUILD_SCENARIO'!AR191,IF($B$11="ALT C",#REF!,IF($B$11="ALT D",#REF!,""))))),-3))</f>
        <v/>
      </c>
      <c r="K151" s="157" t="str">
        <f>IF(G151="","",ROUND(IF(G151="","",IF($B$11="ALT A",'CBI - BASELINE'!AR148,IF($B$11="ALT B",'CBI - BUILD_SCENARIO'!AR192,IF($B$11="ALT C",#REF!,IF($B$11="ALT D",#REF!,""))))),-3))</f>
        <v/>
      </c>
      <c r="L151" s="140"/>
      <c r="M151" s="140"/>
      <c r="N151" s="140"/>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row>
    <row r="152" spans="1:40" ht="14.25" x14ac:dyDescent="0.3">
      <c r="A152" s="135"/>
      <c r="B152" s="135"/>
      <c r="C152" s="135"/>
      <c r="D152" s="135"/>
      <c r="E152" s="135"/>
      <c r="F152" s="135"/>
      <c r="G152" s="137" t="str">
        <f t="shared" si="1"/>
        <v/>
      </c>
      <c r="H152" s="139" t="str">
        <f t="shared" si="1"/>
        <v/>
      </c>
      <c r="I152" s="156" t="str">
        <f>IF(G152="","",ROUND(IF(G152="","",IF($B$11="ALT A",'CBI - BASELINE'!AS146,IF($B$11="ALT B",'CBI - BUILD_SCENARIO'!AS190,IF($B$11="ALT C",#REF!,IF($B$11="ALT D",#REF!,""))))),-3))</f>
        <v/>
      </c>
      <c r="J152" s="156" t="str">
        <f>IF(G152="","",ROUND(IF(G152="","",IF($B$11="ALT A",'CBI - BASELINE'!AS147,IF($B$11="ALT B",'CBI - BUILD_SCENARIO'!AS191,IF($B$11="ALT C",#REF!,IF($B$11="ALT D",#REF!,""))))),-3))</f>
        <v/>
      </c>
      <c r="K152" s="157" t="str">
        <f>IF(G152="","",ROUND(IF(G152="","",IF($B$11="ALT A",'CBI - BASELINE'!AS148,IF($B$11="ALT B",'CBI - BUILD_SCENARIO'!AS192,IF($B$11="ALT C",#REF!,IF($B$11="ALT D",#REF!,""))))),-3))</f>
        <v/>
      </c>
      <c r="L152" s="140"/>
      <c r="M152" s="140"/>
      <c r="N152" s="140"/>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row>
    <row r="153" spans="1:40" ht="14.25" x14ac:dyDescent="0.3">
      <c r="A153" s="135"/>
      <c r="B153" s="135"/>
      <c r="C153" s="135"/>
      <c r="D153" s="135"/>
      <c r="E153" s="135"/>
      <c r="F153" s="135"/>
      <c r="G153" s="137" t="str">
        <f t="shared" si="1"/>
        <v/>
      </c>
      <c r="H153" s="139" t="str">
        <f t="shared" si="1"/>
        <v/>
      </c>
      <c r="I153" s="156" t="str">
        <f>IF(G153="","",ROUND(IF(G153="","",IF($B$11="ALT A",'CBI - BASELINE'!AT146,IF($B$11="ALT B",'CBI - BUILD_SCENARIO'!AT190,IF($B$11="ALT C",#REF!,IF($B$11="ALT D",#REF!,""))))),-3))</f>
        <v/>
      </c>
      <c r="J153" s="156" t="str">
        <f>IF(G153="","",ROUND(IF(G153="","",IF($B$11="ALT A",'CBI - BASELINE'!AT147,IF($B$11="ALT B",'CBI - BUILD_SCENARIO'!AT191,IF($B$11="ALT C",#REF!,IF($B$11="ALT D",#REF!,""))))),-3))</f>
        <v/>
      </c>
      <c r="K153" s="157" t="str">
        <f>IF(G153="","",ROUND(IF(G153="","",IF($B$11="ALT A",'CBI - BASELINE'!AT148,IF($B$11="ALT B",'CBI - BUILD_SCENARIO'!AT192,IF($B$11="ALT C",#REF!,IF($B$11="ALT D",#REF!,""))))),-3))</f>
        <v/>
      </c>
      <c r="L153" s="140"/>
      <c r="M153" s="140"/>
      <c r="N153" s="140"/>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row>
    <row r="154" spans="1:40" ht="14.25" x14ac:dyDescent="0.3">
      <c r="A154" s="135"/>
      <c r="B154" s="135"/>
      <c r="C154" s="135"/>
      <c r="D154" s="135"/>
      <c r="E154" s="135"/>
      <c r="F154" s="135"/>
      <c r="G154" s="137" t="str">
        <f t="shared" si="1"/>
        <v/>
      </c>
      <c r="H154" s="139" t="str">
        <f t="shared" si="1"/>
        <v/>
      </c>
      <c r="I154" s="156" t="str">
        <f>IF(G154="","",ROUND(IF(G154="","",IF($B$11="ALT A",'CBI - BASELINE'!AU146,IF($B$11="ALT B",'CBI - BUILD_SCENARIO'!AU190,IF($B$11="ALT C",#REF!,IF($B$11="ALT D",#REF!,""))))),-3))</f>
        <v/>
      </c>
      <c r="J154" s="156" t="str">
        <f>IF(G154="","",ROUND(IF(G154="","",IF($B$11="ALT A",'CBI - BASELINE'!AU147,IF($B$11="ALT B",'CBI - BUILD_SCENARIO'!AU191,IF($B$11="ALT C",#REF!,IF($B$11="ALT D",#REF!,""))))),-3))</f>
        <v/>
      </c>
      <c r="K154" s="157" t="str">
        <f>IF(G154="","",ROUND(IF(G154="","",IF($B$11="ALT A",'CBI - BASELINE'!AU148,IF($B$11="ALT B",'CBI - BUILD_SCENARIO'!AU192,IF($B$11="ALT C",#REF!,IF($B$11="ALT D",#REF!,""))))),-3))</f>
        <v/>
      </c>
      <c r="L154" s="140"/>
      <c r="M154" s="140"/>
      <c r="N154" s="140"/>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row>
    <row r="155" spans="1:40" ht="14.25" x14ac:dyDescent="0.3">
      <c r="A155" s="135"/>
      <c r="B155" s="135"/>
      <c r="C155" s="135"/>
      <c r="D155" s="135"/>
      <c r="E155" s="135"/>
      <c r="F155" s="135"/>
      <c r="G155" s="137" t="str">
        <f t="shared" si="1"/>
        <v/>
      </c>
      <c r="H155" s="139" t="str">
        <f t="shared" si="1"/>
        <v/>
      </c>
      <c r="I155" s="156" t="str">
        <f>IF(G155="","",ROUND(IF(G155="","",IF($B$11="ALT A",'CBI - BASELINE'!AV146,IF($B$11="ALT B",'CBI - BUILD_SCENARIO'!AV190,IF($B$11="ALT C",#REF!,IF($B$11="ALT D",#REF!,""))))),-3))</f>
        <v/>
      </c>
      <c r="J155" s="156" t="str">
        <f>IF(G155="","",ROUND(IF(G155="","",IF($B$11="ALT A",'CBI - BASELINE'!AV147,IF($B$11="ALT B",'CBI - BUILD_SCENARIO'!AV191,IF($B$11="ALT C",#REF!,IF($B$11="ALT D",#REF!,""))))),-3))</f>
        <v/>
      </c>
      <c r="K155" s="157" t="str">
        <f>IF(G155="","",ROUND(IF(G155="","",IF($B$11="ALT A",'CBI - BASELINE'!AV148,IF($B$11="ALT B",'CBI - BUILD_SCENARIO'!AV192,IF($B$11="ALT C",#REF!,IF($B$11="ALT D",#REF!,""))))),-3))</f>
        <v/>
      </c>
      <c r="L155" s="140"/>
      <c r="M155" s="140"/>
      <c r="N155" s="140"/>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row>
    <row r="156" spans="1:40" ht="14.25" x14ac:dyDescent="0.3">
      <c r="A156" s="135"/>
      <c r="B156" s="135"/>
      <c r="C156" s="135"/>
      <c r="D156" s="135"/>
      <c r="E156" s="135"/>
      <c r="F156" s="135"/>
      <c r="G156" s="137" t="str">
        <f t="shared" si="1"/>
        <v/>
      </c>
      <c r="H156" s="139" t="str">
        <f t="shared" si="1"/>
        <v/>
      </c>
      <c r="I156" s="156" t="str">
        <f>IF(G156="","",ROUND(IF(G156="","",IF($B$11="ALT A",'CBI - BASELINE'!AW146,IF($B$11="ALT B",'CBI - BUILD_SCENARIO'!AW190,IF($B$11="ALT C",#REF!,IF($B$11="ALT D",#REF!,""))))),-3))</f>
        <v/>
      </c>
      <c r="J156" s="156" t="str">
        <f>IF(G156="","",ROUND(IF(G156="","",IF($B$11="ALT A",'CBI - BASELINE'!AW147,IF($B$11="ALT B",'CBI - BUILD_SCENARIO'!AW191,IF($B$11="ALT C",#REF!,IF($B$11="ALT D",#REF!,""))))),-3))</f>
        <v/>
      </c>
      <c r="K156" s="157" t="str">
        <f>IF(G156="","",ROUND(IF(G156="","",IF($B$11="ALT A",'CBI - BASELINE'!AW148,IF($B$11="ALT B",'CBI - BUILD_SCENARIO'!AW192,IF($B$11="ALT C",#REF!,IF($B$11="ALT D",#REF!,""))))),-3))</f>
        <v/>
      </c>
      <c r="L156" s="140"/>
      <c r="M156" s="140"/>
      <c r="N156" s="140"/>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row>
    <row r="157" spans="1:40" ht="14.25" x14ac:dyDescent="0.3">
      <c r="A157" s="135"/>
      <c r="B157" s="135"/>
      <c r="C157" s="135"/>
      <c r="D157" s="135"/>
      <c r="E157" s="135"/>
      <c r="F157" s="135"/>
      <c r="G157" s="137" t="str">
        <f t="shared" si="1"/>
        <v/>
      </c>
      <c r="H157" s="139" t="str">
        <f t="shared" si="1"/>
        <v/>
      </c>
      <c r="I157" s="156" t="str">
        <f>IF(G157="","",ROUND(IF(G157="","",IF($B$11="ALT A",'CBI - BASELINE'!AX146,IF($B$11="ALT B",'CBI - BUILD_SCENARIO'!AX190,IF($B$11="ALT C",#REF!,IF($B$11="ALT D",#REF!,""))))),-3))</f>
        <v/>
      </c>
      <c r="J157" s="156" t="str">
        <f>IF(G157="","",ROUND(IF(G157="","",IF($B$11="ALT A",'CBI - BASELINE'!AX147,IF($B$11="ALT B",'CBI - BUILD_SCENARIO'!AX191,IF($B$11="ALT C",#REF!,IF($B$11="ALT D",#REF!,""))))),-3))</f>
        <v/>
      </c>
      <c r="K157" s="157" t="str">
        <f>IF(G157="","",ROUND(IF(G157="","",IF($B$11="ALT A",'CBI - BASELINE'!AX148,IF($B$11="ALT B",'CBI - BUILD_SCENARIO'!AX192,IF($B$11="ALT C",#REF!,IF($B$11="ALT D",#REF!,""))))),-3))</f>
        <v/>
      </c>
      <c r="L157" s="140"/>
      <c r="M157" s="140"/>
      <c r="N157" s="140"/>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row>
    <row r="158" spans="1:40" ht="14.25" x14ac:dyDescent="0.3">
      <c r="A158" s="135"/>
      <c r="B158" s="135"/>
      <c r="C158" s="135"/>
      <c r="D158" s="135"/>
      <c r="E158" s="135"/>
      <c r="F158" s="135"/>
      <c r="G158" s="137" t="str">
        <f t="shared" si="1"/>
        <v/>
      </c>
      <c r="H158" s="139" t="str">
        <f t="shared" si="1"/>
        <v/>
      </c>
      <c r="I158" s="156" t="str">
        <f>IF(G158="","",ROUND(IF(G158="","",IF($B$11="ALT A",'CBI - BASELINE'!AY146,IF($B$11="ALT B",'CBI - BUILD_SCENARIO'!AY190,IF($B$11="ALT C",#REF!,IF($B$11="ALT D",#REF!,""))))),-3))</f>
        <v/>
      </c>
      <c r="J158" s="156" t="str">
        <f>IF(G158="","",ROUND(IF(G158="","",IF($B$11="ALT A",'CBI - BASELINE'!AY147,IF($B$11="ALT B",'CBI - BUILD_SCENARIO'!AY191,IF($B$11="ALT C",#REF!,IF($B$11="ALT D",#REF!,""))))),-3))</f>
        <v/>
      </c>
      <c r="K158" s="157" t="str">
        <f>IF(G158="","",ROUND(IF(G158="","",IF($B$11="ALT A",'CBI - BASELINE'!AY148,IF($B$11="ALT B",'CBI - BUILD_SCENARIO'!AY192,IF($B$11="ALT C",#REF!,IF($B$11="ALT D",#REF!,""))))),-3))</f>
        <v/>
      </c>
      <c r="L158" s="140"/>
      <c r="M158" s="140"/>
      <c r="N158" s="140"/>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row>
    <row r="159" spans="1:40" ht="14.25" x14ac:dyDescent="0.3">
      <c r="A159" s="135"/>
      <c r="B159" s="135"/>
      <c r="C159" s="135"/>
      <c r="D159" s="135"/>
      <c r="E159" s="135"/>
      <c r="F159" s="135"/>
      <c r="G159" s="137" t="str">
        <f t="shared" si="1"/>
        <v/>
      </c>
      <c r="H159" s="139" t="str">
        <f t="shared" si="1"/>
        <v/>
      </c>
      <c r="I159" s="156" t="str">
        <f>IF(G159="","",ROUND(IF(G159="","",IF($B$11="ALT A",'CBI - BASELINE'!AZ146,IF($B$11="ALT B",'CBI - BUILD_SCENARIO'!AZ190,IF($B$11="ALT C",#REF!,IF($B$11="ALT D",#REF!,""))))),-3))</f>
        <v/>
      </c>
      <c r="J159" s="156" t="str">
        <f>IF(G159="","",ROUND(IF(G159="","",IF($B$11="ALT A",'CBI - BASELINE'!AZ147,IF($B$11="ALT B",'CBI - BUILD_SCENARIO'!AZ191,IF($B$11="ALT C",#REF!,IF($B$11="ALT D",#REF!,""))))),-3))</f>
        <v/>
      </c>
      <c r="K159" s="157" t="str">
        <f>IF(G159="","",ROUND(IF(G159="","",IF($B$11="ALT A",'CBI - BASELINE'!AZ148,IF($B$11="ALT B",'CBI - BUILD_SCENARIO'!AZ192,IF($B$11="ALT C",#REF!,IF($B$11="ALT D",#REF!,""))))),-3))</f>
        <v/>
      </c>
      <c r="L159" s="140"/>
      <c r="M159" s="140"/>
      <c r="N159" s="140"/>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row>
    <row r="160" spans="1:40" ht="14.25" x14ac:dyDescent="0.3">
      <c r="A160" s="135"/>
      <c r="B160" s="135"/>
      <c r="C160" s="135"/>
      <c r="D160" s="135"/>
      <c r="E160" s="135"/>
      <c r="F160" s="135"/>
      <c r="G160" s="137" t="str">
        <f t="shared" si="1"/>
        <v/>
      </c>
      <c r="H160" s="139" t="str">
        <f t="shared" si="1"/>
        <v/>
      </c>
      <c r="I160" s="156" t="str">
        <f>IF(G160="","",ROUND(IF(G160="","",IF($B$11="ALT A",'CBI - BASELINE'!BA146,IF($B$11="ALT B",'CBI - BUILD_SCENARIO'!BA190,IF($B$11="ALT C",#REF!,IF($B$11="ALT D",#REF!,""))))),-3))</f>
        <v/>
      </c>
      <c r="J160" s="156" t="str">
        <f>IF(G160="","",ROUND(IF(G160="","",IF($B$11="ALT A",'CBI - BASELINE'!BA147,IF($B$11="ALT B",'CBI - BUILD_SCENARIO'!BA191,IF($B$11="ALT C",#REF!,IF($B$11="ALT D",#REF!,""))))),-3))</f>
        <v/>
      </c>
      <c r="K160" s="157" t="str">
        <f>IF(G160="","",ROUND(IF(G160="","",IF($B$11="ALT A",'CBI - BASELINE'!BA148,IF($B$11="ALT B",'CBI - BUILD_SCENARIO'!BA192,IF($B$11="ALT C",#REF!,IF($B$11="ALT D",#REF!,""))))),-3))</f>
        <v/>
      </c>
      <c r="L160" s="140"/>
      <c r="M160" s="140"/>
      <c r="N160" s="140"/>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row>
    <row r="161" spans="1:42" ht="14.25" x14ac:dyDescent="0.3">
      <c r="A161" s="135"/>
      <c r="B161" s="135"/>
      <c r="C161" s="135"/>
      <c r="D161" s="135"/>
      <c r="E161" s="135"/>
      <c r="F161" s="135"/>
      <c r="G161" s="137" t="str">
        <f t="shared" si="1"/>
        <v/>
      </c>
      <c r="H161" s="139" t="str">
        <f t="shared" si="1"/>
        <v/>
      </c>
      <c r="I161" s="156" t="str">
        <f>IF(G161="","",ROUND(IF(G161="","",IF($B$11="ALT A",'CBI - BASELINE'!BB146,IF($B$11="ALT B",'CBI - BUILD_SCENARIO'!BB190,IF($B$11="ALT C",#REF!,IF($B$11="ALT D",#REF!,""))))),-3))</f>
        <v/>
      </c>
      <c r="J161" s="156" t="str">
        <f>IF(G161="","",ROUND(IF(G161="","",IF($B$11="ALT A",'CBI - BASELINE'!BB147,IF($B$11="ALT B",'CBI - BUILD_SCENARIO'!BB191,IF($B$11="ALT C",#REF!,IF($B$11="ALT D",#REF!,""))))),-3))</f>
        <v/>
      </c>
      <c r="K161" s="157" t="str">
        <f>IF(G161="","",ROUND(IF(G161="","",IF($B$11="ALT A",'CBI - BASELINE'!BB148,IF($B$11="ALT B",'CBI - BUILD_SCENARIO'!BB192,IF($B$11="ALT C",#REF!,IF($B$11="ALT D",#REF!,""))))),-3))</f>
        <v/>
      </c>
      <c r="L161" s="140"/>
      <c r="M161" s="140"/>
      <c r="N161" s="140"/>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row>
    <row r="162" spans="1:42" ht="14.25" x14ac:dyDescent="0.3">
      <c r="A162" s="135"/>
      <c r="B162" s="135"/>
      <c r="C162" s="135"/>
      <c r="D162" s="135"/>
      <c r="E162" s="135"/>
      <c r="F162" s="135"/>
      <c r="G162" s="163"/>
      <c r="H162" s="164" t="s">
        <v>665</v>
      </c>
      <c r="I162" s="166">
        <f>ROUND(AVERAGE(I114:I161),-3)</f>
        <v>1508000</v>
      </c>
      <c r="J162" s="166">
        <f>ROUND(AVERAGE(J114:J161),-3)</f>
        <v>1196000</v>
      </c>
      <c r="K162" s="166">
        <f>ROUND(AVERAGE(K114:K161),-3)</f>
        <v>1767000</v>
      </c>
      <c r="L162" s="140"/>
      <c r="M162" s="140"/>
      <c r="N162" s="140"/>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row>
    <row r="163" spans="1:42" ht="14.25" x14ac:dyDescent="0.3">
      <c r="A163" s="135"/>
      <c r="B163" s="135"/>
      <c r="C163" s="135"/>
      <c r="D163" s="135"/>
      <c r="E163" s="135"/>
      <c r="F163" s="135"/>
      <c r="G163" s="163"/>
      <c r="H163" s="164" t="s">
        <v>137</v>
      </c>
      <c r="I163" s="166">
        <f>SUM(I114:I161)</f>
        <v>37693000</v>
      </c>
      <c r="J163" s="166">
        <f>SUM(J114:J161)</f>
        <v>29910000</v>
      </c>
      <c r="K163" s="166">
        <f>SUM(K114:K161)</f>
        <v>44171000</v>
      </c>
      <c r="L163" s="140"/>
      <c r="M163" s="140"/>
      <c r="N163" s="140"/>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row>
    <row r="164" spans="1:42" ht="14.25" x14ac:dyDescent="0.3">
      <c r="A164" s="135"/>
      <c r="B164" s="135"/>
      <c r="C164" s="135"/>
      <c r="D164" s="135"/>
      <c r="E164" s="135"/>
      <c r="F164" s="135"/>
      <c r="G164" s="135"/>
      <c r="H164" s="136"/>
      <c r="I164" s="136"/>
      <c r="J164" s="136"/>
      <c r="K164" s="157"/>
      <c r="L164" s="140"/>
      <c r="M164" s="140"/>
      <c r="N164" s="140"/>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row>
    <row r="165" spans="1:42" x14ac:dyDescent="0.25">
      <c r="A165" s="135"/>
      <c r="B165" s="135"/>
      <c r="C165" s="135"/>
      <c r="D165" s="135"/>
      <c r="E165" s="135"/>
      <c r="F165" s="135"/>
      <c r="G165" s="162" t="s">
        <v>640</v>
      </c>
      <c r="H165" s="136"/>
      <c r="I165" s="136"/>
      <c r="J165" s="136"/>
      <c r="K165" s="140"/>
      <c r="L165" s="140"/>
      <c r="M165" s="140"/>
      <c r="N165" s="140"/>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row>
    <row r="166" spans="1:42" ht="67.5" x14ac:dyDescent="0.25">
      <c r="A166" s="135"/>
      <c r="B166" s="135"/>
      <c r="C166" s="135"/>
      <c r="D166" s="135"/>
      <c r="E166" s="135"/>
      <c r="F166" s="135"/>
      <c r="G166" s="144" t="s">
        <v>631</v>
      </c>
      <c r="H166" s="145" t="s">
        <v>630</v>
      </c>
      <c r="I166" s="145" t="s">
        <v>641</v>
      </c>
      <c r="J166" s="145" t="s">
        <v>642</v>
      </c>
      <c r="K166" s="145" t="s">
        <v>643</v>
      </c>
      <c r="L166" s="145" t="s">
        <v>644</v>
      </c>
      <c r="M166" s="145" t="s">
        <v>645</v>
      </c>
      <c r="N166" s="145" t="s">
        <v>646</v>
      </c>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row>
    <row r="167" spans="1:42" ht="14.25" x14ac:dyDescent="0.3">
      <c r="A167" s="135"/>
      <c r="B167" s="135"/>
      <c r="C167" s="135"/>
      <c r="D167" s="135"/>
      <c r="E167" s="135"/>
      <c r="F167" s="135"/>
      <c r="G167" s="137" t="str">
        <f t="shared" ref="G167:H193" si="2">G61</f>
        <v xml:space="preserve">Year </v>
      </c>
      <c r="H167" s="141">
        <f t="shared" si="2"/>
        <v>-4</v>
      </c>
      <c r="I167" s="150">
        <f>IF(G167="","",ROUND(IF(G167="","",IF($B$11="ALT A",'CBI - BASELINE'!G178,IF($B$11="ALT B",'CBI - BUILD_SCENARIO'!G234,IF($B$11="ALT C",#REF!,IF($B$11="ALT D",#REF!,""))))),-3))</f>
        <v>0</v>
      </c>
      <c r="J167" s="150">
        <f>IF(G167="","",ROUND(IF(G167="","",IF($B$11="ALT A",'CBI - BASELINE'!G185,IF($B$11="ALT B",'CBI - BUILD_SCENARIO'!G241,IF($B$11="ALT C",#REF!,IF($B$11="ALT D",#REF!,""))))),-3))</f>
        <v>0</v>
      </c>
      <c r="K167" s="154">
        <f>IF(G167="","",ROUND(IF(G167="","",IF($B$11="ALT A",SUM('CBI - BASELINE'!G190:'CBI - BASELINE'!G191),IF($B$11="ALT B",SUM('CBI - BUILD_SCENARIO'!G246:'CBI - BUILD_SCENARIO'!G247),IF($B$11="ALT C",SUM(#REF!:#REF!),IF($B$11="ALT D",SUM(#REF!:#REF!),""))))),-3))</f>
        <v>0</v>
      </c>
      <c r="L167" s="154">
        <f>IF(G167="","",ROUND(IF(G167="","",IF($B$11="ALT A",'CBI - BASELINE'!G197,IF($B$11="ALT B",'CBI - BUILD_SCENARIO'!G253,IF($B$11="ALT C",#REF!,IF($B$11="ALT D",#REF!,""))))),-3))</f>
        <v>0</v>
      </c>
      <c r="M167" s="154">
        <f>IF(G167="","",ROUND(IF(G167="","",IF($B$11="ALT A",'CBI - BASELINE'!G202,IF($B$11="ALT B",'CBI - BUILD_SCENARIO'!G258,IF($B$11="ALT C",#REF!,IF($B$11="ALT D",#REF!,""))))),-3))</f>
        <v>0</v>
      </c>
      <c r="N167" s="154">
        <f>IF(G167="","",ROUND(IF(G167="","",IF($B$11="ALT A",'CBI - BASELINE'!G212,IF($B$11="ALT B",'CBI - BUILD_SCENARIO'!G268,IF($B$11="ALT C",#REF!,IF($B$11="ALT D",#REF!,""))))),-3))</f>
        <v>0</v>
      </c>
      <c r="O167" s="135"/>
      <c r="P167" s="135" t="s">
        <v>1036</v>
      </c>
      <c r="Q167" s="135">
        <v>2019</v>
      </c>
      <c r="R167" s="135">
        <v>0</v>
      </c>
      <c r="S167" s="135">
        <v>0</v>
      </c>
      <c r="T167" s="135">
        <v>0</v>
      </c>
      <c r="U167" s="135">
        <v>0</v>
      </c>
      <c r="V167" s="135">
        <v>0</v>
      </c>
      <c r="W167" s="135">
        <v>0</v>
      </c>
      <c r="X167" s="135"/>
      <c r="Y167" s="135"/>
      <c r="Z167" s="135"/>
      <c r="AA167" s="135"/>
      <c r="AB167" s="135"/>
      <c r="AC167" s="135"/>
      <c r="AD167" s="135"/>
      <c r="AE167" s="135"/>
      <c r="AF167" s="135"/>
      <c r="AG167" s="135"/>
      <c r="AH167" s="135"/>
      <c r="AI167" s="135"/>
      <c r="AJ167" s="135"/>
      <c r="AK167" s="135"/>
      <c r="AL167" s="135"/>
      <c r="AM167" s="135"/>
      <c r="AN167" s="135"/>
      <c r="AO167" s="135"/>
      <c r="AP167" s="135"/>
    </row>
    <row r="168" spans="1:42" ht="14.25" x14ac:dyDescent="0.3">
      <c r="A168" s="135"/>
      <c r="B168" s="135"/>
      <c r="C168" s="135"/>
      <c r="D168" s="135"/>
      <c r="E168" s="135"/>
      <c r="F168" s="135"/>
      <c r="G168" s="137" t="str">
        <f t="shared" si="2"/>
        <v xml:space="preserve">Year </v>
      </c>
      <c r="H168" s="141">
        <f t="shared" si="2"/>
        <v>-3</v>
      </c>
      <c r="I168" s="150">
        <f>IF(G168="","",ROUND(IF(G168="","",IF($B$11="ALT A",'CBI - BASELINE'!H178,IF($B$11="ALT B",'CBI - BUILD_SCENARIO'!H234,IF($B$11="ALT C",#REF!,IF($B$11="ALT D",#REF!,""))))),-3))</f>
        <v>0</v>
      </c>
      <c r="J168" s="150">
        <f>IF(G168="","",ROUND(IF(G168="","",IF($B$11="ALT A",'CBI - BASELINE'!H185,IF($B$11="ALT B",'CBI - BUILD_SCENARIO'!H241,IF($B$11="ALT C",#REF!,IF($B$11="ALT D",#REF!,""))))),-3))</f>
        <v>0</v>
      </c>
      <c r="K168" s="154">
        <f>IF(G168="","",ROUND(IF(G168="","",IF($B$11="ALT A",SUM('CBI - BASELINE'!H190:'CBI - BASELINE'!H191),IF($B$11="ALT B",SUM('CBI - BUILD_SCENARIO'!H246:'CBI - BUILD_SCENARIO'!H247),IF($B$11="ALT C",SUM(#REF!:#REF!),IF($B$11="ALT D",SUM(#REF!:#REF!),""))))),-3))</f>
        <v>0</v>
      </c>
      <c r="L168" s="154">
        <f>IF(G168="","",ROUND(IF(G168="","",IF($B$11="ALT A",'CBI - BASELINE'!H197,IF($B$11="ALT B",'CBI - BUILD_SCENARIO'!H253,IF($B$11="ALT C",#REF!,IF($B$11="ALT D",#REF!,""))))),-3))</f>
        <v>0</v>
      </c>
      <c r="M168" s="154">
        <f>IF(G168="","",ROUND(IF(G168="","",IF($B$11="ALT A",'CBI - BASELINE'!H202,IF($B$11="ALT B",'CBI - BUILD_SCENARIO'!H258,IF($B$11="ALT C",#REF!,IF($B$11="ALT D",#REF!,""))))),-3))</f>
        <v>0</v>
      </c>
      <c r="N168" s="154">
        <f>IF(G168="","",ROUND(IF(G168="","",IF($B$11="ALT A",'CBI - BASELINE'!H212,IF($B$11="ALT B",'CBI - BUILD_SCENARIO'!H268,IF($B$11="ALT C",#REF!,IF($B$11="ALT D",#REF!,""))))),-3))</f>
        <v>0</v>
      </c>
      <c r="O168" s="135"/>
      <c r="P168" s="135" t="s">
        <v>1037</v>
      </c>
      <c r="Q168" s="135">
        <v>2020</v>
      </c>
      <c r="R168" s="135">
        <v>0</v>
      </c>
      <c r="S168" s="135">
        <v>0</v>
      </c>
      <c r="T168" s="135">
        <v>0</v>
      </c>
      <c r="U168" s="135">
        <v>0</v>
      </c>
      <c r="V168" s="135">
        <v>0</v>
      </c>
      <c r="W168" s="135">
        <v>0</v>
      </c>
      <c r="X168" s="135"/>
      <c r="Y168" s="135"/>
      <c r="Z168" s="135"/>
      <c r="AA168" s="135"/>
      <c r="AB168" s="135"/>
      <c r="AC168" s="135"/>
      <c r="AD168" s="135"/>
      <c r="AE168" s="135"/>
      <c r="AF168" s="135"/>
      <c r="AG168" s="135"/>
      <c r="AH168" s="135"/>
      <c r="AI168" s="135"/>
      <c r="AJ168" s="135"/>
      <c r="AK168" s="135"/>
      <c r="AL168" s="135"/>
      <c r="AM168" s="135"/>
      <c r="AN168" s="135"/>
      <c r="AO168" s="135"/>
      <c r="AP168" s="135"/>
    </row>
    <row r="169" spans="1:42" ht="14.25" x14ac:dyDescent="0.3">
      <c r="A169" s="135"/>
      <c r="B169" s="135"/>
      <c r="C169" s="135"/>
      <c r="D169" s="135"/>
      <c r="E169" s="135"/>
      <c r="F169" s="135"/>
      <c r="G169" s="137" t="str">
        <f t="shared" si="2"/>
        <v xml:space="preserve">Year </v>
      </c>
      <c r="H169" s="141">
        <f t="shared" si="2"/>
        <v>-2</v>
      </c>
      <c r="I169" s="150">
        <f>IF(G169="","",ROUND(IF(G169="","",IF($B$11="ALT A",'CBI - BASELINE'!I178,IF($B$11="ALT B",'CBI - BUILD_SCENARIO'!I234,IF($B$11="ALT C",#REF!,IF($B$11="ALT D",#REF!,""))))),-3))</f>
        <v>0</v>
      </c>
      <c r="J169" s="150">
        <f>IF(G169="","",ROUND(IF(G169="","",IF($B$11="ALT A",'CBI - BASELINE'!I185,IF($B$11="ALT B",'CBI - BUILD_SCENARIO'!I241,IF($B$11="ALT C",#REF!,IF($B$11="ALT D",#REF!,""))))),-3))</f>
        <v>0</v>
      </c>
      <c r="K169" s="154">
        <f>IF(G169="","",ROUND(IF(G169="","",IF($B$11="ALT A",SUM('CBI - BASELINE'!I190:'CBI - BASELINE'!I191),IF($B$11="ALT B",SUM('CBI - BUILD_SCENARIO'!I246:'CBI - BUILD_SCENARIO'!I247),IF($B$11="ALT C",SUM(#REF!:#REF!),IF($B$11="ALT D",SUM(#REF!:#REF!),""))))),-3))</f>
        <v>0</v>
      </c>
      <c r="L169" s="154">
        <f>IF(G169="","",ROUND(IF(G169="","",IF($B$11="ALT A",'CBI - BASELINE'!I197,IF($B$11="ALT B",'CBI - BUILD_SCENARIO'!I253,IF($B$11="ALT C",#REF!,IF($B$11="ALT D",#REF!,""))))),-3))</f>
        <v>0</v>
      </c>
      <c r="M169" s="154">
        <f>IF(G169="","",ROUND(IF(G169="","",IF($B$11="ALT A",'CBI - BASELINE'!I202,IF($B$11="ALT B",'CBI - BUILD_SCENARIO'!I258,IF($B$11="ALT C",#REF!,IF($B$11="ALT D",#REF!,""))))),-3))</f>
        <v>0</v>
      </c>
      <c r="N169" s="154">
        <f>IF(G169="","",ROUND(IF(G169="","",IF($B$11="ALT A",'CBI - BASELINE'!I212,IF($B$11="ALT B",'CBI - BUILD_SCENARIO'!I268,IF($B$11="ALT C",#REF!,IF($B$11="ALT D",#REF!,""))))),-3))</f>
        <v>0</v>
      </c>
      <c r="O169" s="135"/>
      <c r="P169" s="135" t="s">
        <v>1038</v>
      </c>
      <c r="Q169" s="135">
        <v>2021</v>
      </c>
      <c r="R169" s="135">
        <v>0</v>
      </c>
      <c r="S169" s="135">
        <v>0</v>
      </c>
      <c r="T169" s="135">
        <v>0</v>
      </c>
      <c r="U169" s="135">
        <v>0</v>
      </c>
      <c r="V169" s="135">
        <v>0</v>
      </c>
      <c r="W169" s="135">
        <v>0</v>
      </c>
      <c r="X169" s="135"/>
      <c r="Y169" s="135"/>
      <c r="Z169" s="135"/>
      <c r="AA169" s="135"/>
      <c r="AB169" s="135"/>
      <c r="AC169" s="135"/>
      <c r="AD169" s="135"/>
      <c r="AE169" s="135"/>
      <c r="AF169" s="135"/>
      <c r="AG169" s="135"/>
      <c r="AH169" s="135"/>
      <c r="AI169" s="135"/>
      <c r="AJ169" s="135"/>
      <c r="AK169" s="135"/>
      <c r="AL169" s="135"/>
      <c r="AM169" s="135"/>
      <c r="AN169" s="135"/>
      <c r="AO169" s="135"/>
      <c r="AP169" s="135"/>
    </row>
    <row r="170" spans="1:42" ht="14.25" x14ac:dyDescent="0.3">
      <c r="A170" s="135"/>
      <c r="B170" s="135"/>
      <c r="C170" s="135"/>
      <c r="D170" s="135"/>
      <c r="E170" s="135"/>
      <c r="F170" s="135"/>
      <c r="G170" s="137" t="str">
        <f t="shared" si="2"/>
        <v xml:space="preserve">Year </v>
      </c>
      <c r="H170" s="141">
        <f t="shared" si="2"/>
        <v>-1</v>
      </c>
      <c r="I170" s="150">
        <f>IF(G170="","",ROUND(IF(G170="","",IF($B$11="ALT A",'CBI - BASELINE'!J178,IF($B$11="ALT B",'CBI - BUILD_SCENARIO'!J234,IF($B$11="ALT C",#REF!,IF($B$11="ALT D",#REF!,""))))),-3))</f>
        <v>0</v>
      </c>
      <c r="J170" s="150">
        <f>IF(G170="","",ROUND(IF(G170="","",IF($B$11="ALT A",'CBI - BASELINE'!J185,IF($B$11="ALT B",'CBI - BUILD_SCENARIO'!J241,IF($B$11="ALT C",#REF!,IF($B$11="ALT D",#REF!,""))))),-3))</f>
        <v>0</v>
      </c>
      <c r="K170" s="154">
        <f>IF(G170="","",ROUND(IF(G170="","",IF($B$11="ALT A",SUM('CBI - BASELINE'!J190:'CBI - BASELINE'!J191),IF($B$11="ALT B",SUM('CBI - BUILD_SCENARIO'!J246:'CBI - BUILD_SCENARIO'!J247),IF($B$11="ALT C",SUM(#REF!:#REF!),IF($B$11="ALT D",SUM(#REF!:#REF!),""))))),-3))</f>
        <v>0</v>
      </c>
      <c r="L170" s="154">
        <f>IF(G170="","",ROUND(IF(G170="","",IF($B$11="ALT A",'CBI - BASELINE'!J197,IF($B$11="ALT B",'CBI - BUILD_SCENARIO'!J253,IF($B$11="ALT C",#REF!,IF($B$11="ALT D",#REF!,""))))),-3))</f>
        <v>0</v>
      </c>
      <c r="M170" s="154">
        <f>IF(G170="","",ROUND(IF(G170="","",IF($B$11="ALT A",'CBI - BASELINE'!J202,IF($B$11="ALT B",'CBI - BUILD_SCENARIO'!J258,IF($B$11="ALT C",#REF!,IF($B$11="ALT D",#REF!,""))))),-3))</f>
        <v>0</v>
      </c>
      <c r="N170" s="154">
        <f>IF(G170="","",ROUND(IF(G170="","",IF($B$11="ALT A",'CBI - BASELINE'!J212,IF($B$11="ALT B",'CBI - BUILD_SCENARIO'!J268,IF($B$11="ALT C",#REF!,IF($B$11="ALT D",#REF!,""))))),-3))</f>
        <v>0</v>
      </c>
      <c r="O170" s="135"/>
      <c r="P170" s="135" t="s">
        <v>1039</v>
      </c>
      <c r="Q170" s="135">
        <v>2022</v>
      </c>
      <c r="R170" s="135">
        <v>0</v>
      </c>
      <c r="S170" s="135">
        <v>0</v>
      </c>
      <c r="T170" s="135">
        <v>0</v>
      </c>
      <c r="U170" s="135">
        <v>0</v>
      </c>
      <c r="V170" s="135">
        <v>0</v>
      </c>
      <c r="W170" s="135">
        <v>0</v>
      </c>
      <c r="X170" s="135"/>
      <c r="Y170" s="135"/>
      <c r="Z170" s="135"/>
      <c r="AA170" s="135"/>
      <c r="AB170" s="135"/>
      <c r="AC170" s="135"/>
      <c r="AD170" s="135"/>
      <c r="AE170" s="135"/>
      <c r="AF170" s="135"/>
      <c r="AG170" s="135"/>
      <c r="AH170" s="135"/>
      <c r="AI170" s="135"/>
      <c r="AJ170" s="135"/>
      <c r="AK170" s="135"/>
      <c r="AL170" s="135"/>
      <c r="AM170" s="135"/>
      <c r="AN170" s="135"/>
      <c r="AO170" s="135"/>
      <c r="AP170" s="135"/>
    </row>
    <row r="171" spans="1:42" ht="14.25" x14ac:dyDescent="0.3">
      <c r="A171" s="135"/>
      <c r="B171" s="135"/>
      <c r="C171" s="135"/>
      <c r="D171" s="135"/>
      <c r="E171" s="135"/>
      <c r="F171" s="135"/>
      <c r="G171" s="137" t="str">
        <f t="shared" si="2"/>
        <v xml:space="preserve">Year </v>
      </c>
      <c r="H171" s="141">
        <f t="shared" si="2"/>
        <v>0</v>
      </c>
      <c r="I171" s="150">
        <f>IF(G171="","",ROUND(IF(G171="","",IF($B$11="ALT A",'CBI - BASELINE'!K178,IF($B$11="ALT B",'CBI - BUILD_SCENARIO'!K234,IF($B$11="ALT C",#REF!,IF($B$11="ALT D",#REF!,""))))),-3))</f>
        <v>0</v>
      </c>
      <c r="J171" s="150">
        <f>IF(G171="","",ROUND(IF(G171="","",IF($B$11="ALT A",'CBI - BASELINE'!K185,IF($B$11="ALT B",'CBI - BUILD_SCENARIO'!K241,IF($B$11="ALT C",#REF!,IF($B$11="ALT D",#REF!,""))))),-3))</f>
        <v>0</v>
      </c>
      <c r="K171" s="154">
        <f>IF(G171="","",ROUND(IF(G171="","",IF($B$11="ALT A",SUM('CBI - BASELINE'!K190:'CBI - BASELINE'!K191),IF($B$11="ALT B",SUM('CBI - BUILD_SCENARIO'!K246:'CBI - BUILD_SCENARIO'!K247),IF($B$11="ALT C",SUM(#REF!:#REF!),IF($B$11="ALT D",SUM(#REF!:#REF!),""))))),-3))</f>
        <v>0</v>
      </c>
      <c r="L171" s="154">
        <f>IF(G171="","",ROUND(IF(G170="","",IF($B$11="ALT A",'CBI - BASELINE'!K197,IF($B$11="ALT B",'CBI - BUILD_SCENARIO'!K253,IF($B$11="ALT C",#REF!,IF($B$11="ALT D",#REF!,""))))),-3))</f>
        <v>0</v>
      </c>
      <c r="M171" s="154">
        <f>IF(G171="","",ROUND(IF(G170="","",IF($B$11="ALT A",'CBI - BASELINE'!K202,IF($B$11="ALT B",'CBI - BUILD_SCENARIO'!K258,IF($B$11="ALT C",#REF!,IF($B$11="ALT D",#REF!,""))))),-3))</f>
        <v>0</v>
      </c>
      <c r="N171" s="154">
        <f>IF(G171="","",ROUND(IF(G170="","",IF($B$11="ALT A",'CBI - BASELINE'!K212,IF($B$11="ALT B",'CBI - BUILD_SCENARIO'!K268,IF($B$11="ALT C",#REF!,IF($B$11="ALT D",#REF!,""))))),-3))</f>
        <v>0</v>
      </c>
      <c r="O171" s="135"/>
      <c r="P171" s="135" t="s">
        <v>1040</v>
      </c>
      <c r="Q171" s="135">
        <v>2023</v>
      </c>
      <c r="R171" s="135">
        <v>0</v>
      </c>
      <c r="S171" s="135">
        <v>0</v>
      </c>
      <c r="T171" s="135">
        <v>0</v>
      </c>
      <c r="U171" s="135">
        <v>0</v>
      </c>
      <c r="V171" s="135">
        <v>0</v>
      </c>
      <c r="W171" s="135">
        <v>0</v>
      </c>
      <c r="X171" s="135"/>
      <c r="Y171" s="135"/>
      <c r="Z171" s="135"/>
      <c r="AA171" s="135"/>
      <c r="AB171" s="135"/>
      <c r="AC171" s="135"/>
      <c r="AD171" s="135"/>
      <c r="AE171" s="135"/>
      <c r="AF171" s="135"/>
      <c r="AG171" s="135"/>
      <c r="AH171" s="135"/>
      <c r="AI171" s="135"/>
      <c r="AJ171" s="135"/>
      <c r="AK171" s="135"/>
      <c r="AL171" s="135"/>
      <c r="AM171" s="135"/>
      <c r="AN171" s="135"/>
      <c r="AO171" s="135"/>
      <c r="AP171" s="135"/>
    </row>
    <row r="172" spans="1:42" ht="14.25" x14ac:dyDescent="0.3">
      <c r="A172" s="135"/>
      <c r="B172" s="135"/>
      <c r="C172" s="135"/>
      <c r="D172" s="135"/>
      <c r="E172" s="135"/>
      <c r="F172" s="135"/>
      <c r="G172" s="137" t="str">
        <f t="shared" si="2"/>
        <v xml:space="preserve">Year </v>
      </c>
      <c r="H172" s="141">
        <f t="shared" si="2"/>
        <v>1</v>
      </c>
      <c r="I172" s="150">
        <f>IF(G172="","",ROUND(IF(G172="","",IF($B$11="ALT A",'CBI - BASELINE'!L178,IF($B$11="ALT B",'CBI - BUILD_SCENARIO'!L234,IF($B$11="ALT C",#REF!,IF($B$11="ALT D",#REF!,""))))),-3))</f>
        <v>20000</v>
      </c>
      <c r="J172" s="150">
        <f>IF(G172="","",ROUND(IF(G172="","",IF($B$11="ALT A",'CBI - BASELINE'!L185,IF($B$11="ALT B",'CBI - BUILD_SCENARIO'!L241,IF($B$11="ALT C",#REF!,IF($B$11="ALT D",#REF!,""))))),-3))</f>
        <v>218000</v>
      </c>
      <c r="K172" s="154">
        <f>IF(G172="","",ROUND(IF(G172="","",IF($B$11="ALT A",SUM('CBI - BASELINE'!L190:'CBI - BASELINE'!L191),IF($B$11="ALT B",SUM('CBI - BUILD_SCENARIO'!L246:'CBI - BUILD_SCENARIO'!L247),IF($B$11="ALT C",SUM(#REF!:#REF!),IF($B$11="ALT D",SUM(#REF!:#REF!),""))))),-3))</f>
        <v>240000</v>
      </c>
      <c r="L172" s="154">
        <f>IF(G172="","",ROUND(IF(G172="","",IF($B$11="ALT A",'CBI - BASELINE'!L197,IF($B$11="ALT B",'CBI - BUILD_SCENARIO'!L253,IF($B$11="ALT C",#REF!,IF($B$11="ALT D",#REF!,""))))),-3))</f>
        <v>514000</v>
      </c>
      <c r="M172" s="154">
        <f>IF(G172="","",ROUND(IF(G172="","",IF($B$11="ALT A",'CBI - BASELINE'!L202,IF($B$11="ALT B",'CBI - BUILD_SCENARIO'!L258,IF($B$11="ALT C",#REF!,IF($B$11="ALT D",#REF!,""))))),-3))</f>
        <v>31000</v>
      </c>
      <c r="N172" s="154">
        <f ca="1">IF(G172="","",ROUND(IF(G172="","",IF($B$11="ALT A",'CBI - BASELINE'!L212,IF($B$11="ALT B",'CBI - BUILD_SCENARIO'!L268,IF($B$11="ALT C",#REF!,IF($B$11="ALT D",#REF!,""))))),-3))</f>
        <v>658000</v>
      </c>
      <c r="O172" s="135"/>
      <c r="P172" s="135" t="s">
        <v>1041</v>
      </c>
      <c r="Q172" s="135">
        <v>2024</v>
      </c>
      <c r="R172" s="135">
        <v>0</v>
      </c>
      <c r="S172" s="135">
        <v>0</v>
      </c>
      <c r="T172" s="135">
        <v>0</v>
      </c>
      <c r="U172" s="135">
        <v>0</v>
      </c>
      <c r="V172" s="135">
        <v>0</v>
      </c>
      <c r="W172" s="135">
        <v>0</v>
      </c>
      <c r="X172" s="135"/>
      <c r="Y172" s="135"/>
      <c r="Z172" s="135"/>
      <c r="AA172" s="135"/>
      <c r="AB172" s="135"/>
      <c r="AC172" s="135"/>
      <c r="AD172" s="135"/>
      <c r="AE172" s="135"/>
      <c r="AF172" s="135"/>
      <c r="AG172" s="135"/>
      <c r="AH172" s="135"/>
      <c r="AI172" s="135"/>
      <c r="AJ172" s="135"/>
      <c r="AK172" s="135"/>
      <c r="AL172" s="135"/>
      <c r="AM172" s="135"/>
      <c r="AN172" s="135"/>
      <c r="AO172" s="135"/>
      <c r="AP172" s="135"/>
    </row>
    <row r="173" spans="1:42" ht="14.25" x14ac:dyDescent="0.3">
      <c r="A173" s="135"/>
      <c r="B173" s="135"/>
      <c r="C173" s="135"/>
      <c r="D173" s="135"/>
      <c r="E173" s="135"/>
      <c r="F173" s="135"/>
      <c r="G173" s="137" t="str">
        <f t="shared" si="2"/>
        <v xml:space="preserve">Year </v>
      </c>
      <c r="H173" s="141">
        <f t="shared" si="2"/>
        <v>2</v>
      </c>
      <c r="I173" s="150">
        <f>IF(G173="","",ROUND(IF(G173="","",IF($B$11="ALT A",'CBI - BASELINE'!M178,IF($B$11="ALT B",'CBI - BUILD_SCENARIO'!M234,IF($B$11="ALT C",#REF!,IF($B$11="ALT D",#REF!,""))))),-3))</f>
        <v>28000</v>
      </c>
      <c r="J173" s="150">
        <f>IF(G173="","",ROUND(IF(G173="","",IF($B$11="ALT A",'CBI - BASELINE'!M185,IF($B$11="ALT B",'CBI - BUILD_SCENARIO'!M241,IF($B$11="ALT C",#REF!,IF($B$11="ALT D",#REF!,""))))),-3))</f>
        <v>287000</v>
      </c>
      <c r="K173" s="154">
        <f>IF(G173="","",ROUND(IF(G173="","",IF($B$11="ALT A",SUM('CBI - BASELINE'!M190:'CBI - BASELINE'!M191),IF($B$11="ALT B",SUM('CBI - BUILD_SCENARIO'!M246:'CBI - BUILD_SCENARIO'!M247),IF($B$11="ALT C",SUM(#REF!:#REF!),IF($B$11="ALT D",SUM(#REF!:#REF!),""))))),-3))</f>
        <v>322000</v>
      </c>
      <c r="L173" s="154">
        <f>IF(G173="","",ROUND(IF(G173="","",IF($B$11="ALT A",'CBI - BASELINE'!M197,IF($B$11="ALT B",'CBI - BUILD_SCENARIO'!M253,IF($B$11="ALT C",#REF!,IF($B$11="ALT D",#REF!,""))))),-3))</f>
        <v>514000</v>
      </c>
      <c r="M173" s="154">
        <f>IF(G173="","",ROUND(IF(G173="","",IF($B$11="ALT A",'CBI - BASELINE'!M202,IF($B$11="ALT B",'CBI - BUILD_SCENARIO'!M258,IF($B$11="ALT C",#REF!,IF($B$11="ALT D",#REF!,""))))),-3))</f>
        <v>41000</v>
      </c>
      <c r="N173" s="154">
        <f>IF(G173="","",ROUND(IF(G173="","",IF($B$11="ALT A",'CBI - BASELINE'!M212,IF($B$11="ALT B",'CBI - BUILD_SCENARIO'!M268,IF($B$11="ALT C",#REF!,IF($B$11="ALT D",#REF!,""))))),-3))</f>
        <v>821000</v>
      </c>
      <c r="O173" s="135"/>
      <c r="P173" s="135" t="s">
        <v>1042</v>
      </c>
      <c r="Q173" s="135">
        <v>2025</v>
      </c>
      <c r="R173" s="135">
        <v>0</v>
      </c>
      <c r="S173" s="135">
        <v>0</v>
      </c>
      <c r="T173" s="135">
        <v>0</v>
      </c>
      <c r="U173" s="135">
        <v>0</v>
      </c>
      <c r="V173" s="135">
        <v>0</v>
      </c>
      <c r="W173" s="135">
        <v>0</v>
      </c>
      <c r="X173" s="135"/>
      <c r="Y173" s="135"/>
      <c r="Z173" s="135"/>
      <c r="AA173" s="135"/>
      <c r="AB173" s="135"/>
      <c r="AC173" s="135"/>
      <c r="AD173" s="135"/>
      <c r="AE173" s="135"/>
      <c r="AF173" s="135"/>
      <c r="AG173" s="135"/>
      <c r="AH173" s="135"/>
      <c r="AI173" s="135"/>
      <c r="AJ173" s="135"/>
      <c r="AK173" s="135"/>
      <c r="AL173" s="135"/>
      <c r="AM173" s="135"/>
      <c r="AN173" s="135"/>
      <c r="AO173" s="135"/>
      <c r="AP173" s="135"/>
    </row>
    <row r="174" spans="1:42" ht="14.25" x14ac:dyDescent="0.3">
      <c r="A174" s="135"/>
      <c r="B174" s="135"/>
      <c r="C174" s="135"/>
      <c r="D174" s="135"/>
      <c r="E174" s="135"/>
      <c r="F174" s="135"/>
      <c r="G174" s="137" t="str">
        <f t="shared" si="2"/>
        <v xml:space="preserve">Year </v>
      </c>
      <c r="H174" s="141">
        <f t="shared" si="2"/>
        <v>3</v>
      </c>
      <c r="I174" s="150">
        <f>IF(G174="","",ROUND(IF(G174="","",IF($B$11="ALT A",'CBI - BASELINE'!N178,IF($B$11="ALT B",'CBI - BUILD_SCENARIO'!N234,IF($B$11="ALT C",#REF!,IF($B$11="ALT D",#REF!,""))))),-3))</f>
        <v>36000</v>
      </c>
      <c r="J174" s="150">
        <f>IF(G174="","",ROUND(IF(G174="","",IF($B$11="ALT A",'CBI - BASELINE'!N185,IF($B$11="ALT B",'CBI - BUILD_SCENARIO'!N241,IF($B$11="ALT C",#REF!,IF($B$11="ALT D",#REF!,""))))),-3))</f>
        <v>358000</v>
      </c>
      <c r="K174" s="154">
        <f>IF(G174="","",ROUND(IF(G174="","",IF($B$11="ALT A",SUM('CBI - BASELINE'!N190:'CBI - BASELINE'!N191),IF($B$11="ALT B",SUM('CBI - BUILD_SCENARIO'!N246:'CBI - BUILD_SCENARIO'!N247),IF($B$11="ALT C",SUM(#REF!:#REF!),IF($B$11="ALT D",SUM(#REF!:#REF!),""))))),-3))</f>
        <v>406000</v>
      </c>
      <c r="L174" s="154">
        <f>IF(G174="","",ROUND(IF(G174="","",IF($B$11="ALT A",'CBI - BASELINE'!N197,IF($B$11="ALT B",'CBI - BUILD_SCENARIO'!N253,IF($B$11="ALT C",#REF!,IF($B$11="ALT D",#REF!,""))))),-3))</f>
        <v>514000</v>
      </c>
      <c r="M174" s="154">
        <f>IF(G174="","",ROUND(IF(G174="","",IF($B$11="ALT A",'CBI - BASELINE'!N202,IF($B$11="ALT B",'CBI - BUILD_SCENARIO'!N258,IF($B$11="ALT C",#REF!,IF($B$11="ALT D",#REF!,""))))),-3))</f>
        <v>52000</v>
      </c>
      <c r="N174" s="154">
        <f>IF(G174="","",ROUND(IF(G174="","",IF($B$11="ALT A",'CBI - BASELINE'!N212,IF($B$11="ALT B",'CBI - BUILD_SCENARIO'!N268,IF($B$11="ALT C",#REF!,IF($B$11="ALT D",#REF!,""))))),-3))</f>
        <v>986000</v>
      </c>
      <c r="O174" s="135"/>
      <c r="P174" s="135" t="s">
        <v>1043</v>
      </c>
      <c r="Q174" s="135">
        <v>2026</v>
      </c>
      <c r="R174" s="135">
        <v>0</v>
      </c>
      <c r="S174" s="135">
        <v>0</v>
      </c>
      <c r="T174" s="135">
        <v>0</v>
      </c>
      <c r="U174" s="135">
        <v>0</v>
      </c>
      <c r="V174" s="135">
        <v>0</v>
      </c>
      <c r="W174" s="135">
        <v>0</v>
      </c>
      <c r="X174" s="135"/>
      <c r="Y174" s="135"/>
      <c r="Z174" s="135"/>
      <c r="AA174" s="135"/>
      <c r="AB174" s="135"/>
      <c r="AC174" s="135"/>
      <c r="AD174" s="135"/>
      <c r="AE174" s="135"/>
      <c r="AF174" s="135"/>
      <c r="AG174" s="135"/>
      <c r="AH174" s="135"/>
      <c r="AI174" s="135"/>
      <c r="AJ174" s="135"/>
      <c r="AK174" s="135"/>
      <c r="AL174" s="135"/>
      <c r="AM174" s="135"/>
      <c r="AN174" s="135"/>
      <c r="AO174" s="135"/>
      <c r="AP174" s="135"/>
    </row>
    <row r="175" spans="1:42" ht="14.25" x14ac:dyDescent="0.3">
      <c r="A175" s="135"/>
      <c r="B175" s="135"/>
      <c r="C175" s="135"/>
      <c r="D175" s="135"/>
      <c r="E175" s="135"/>
      <c r="F175" s="135"/>
      <c r="G175" s="137" t="str">
        <f t="shared" si="2"/>
        <v xml:space="preserve">Year </v>
      </c>
      <c r="H175" s="141">
        <f t="shared" si="2"/>
        <v>4</v>
      </c>
      <c r="I175" s="150">
        <f>IF(G175="","",ROUND(IF(G175="","",IF($B$11="ALT A",'CBI - BASELINE'!O178,IF($B$11="ALT B",'CBI - BUILD_SCENARIO'!O234,IF($B$11="ALT C",#REF!,IF($B$11="ALT D",#REF!,""))))),-3))</f>
        <v>44000</v>
      </c>
      <c r="J175" s="150">
        <f>IF(G175="","",ROUND(IF(G175="","",IF($B$11="ALT A",'CBI - BASELINE'!O185,IF($B$11="ALT B",'CBI - BUILD_SCENARIO'!O241,IF($B$11="ALT C",#REF!,IF($B$11="ALT D",#REF!,""))))),-3))</f>
        <v>429000</v>
      </c>
      <c r="K175" s="154">
        <f>IF(G175="","",ROUND(IF(G175="","",IF($B$11="ALT A",SUM('CBI - BASELINE'!O190:'CBI - BASELINE'!O191),IF($B$11="ALT B",SUM('CBI - BUILD_SCENARIO'!O246:'CBI - BUILD_SCENARIO'!O247),IF($B$11="ALT C",SUM(#REF!:#REF!),IF($B$11="ALT D",SUM(#REF!:#REF!),""))))),-3))</f>
        <v>490000</v>
      </c>
      <c r="L175" s="154">
        <f>IF(G175="","",ROUND(IF(G175="","",IF($B$11="ALT A",'CBI - BASELINE'!O197,IF($B$11="ALT B",'CBI - BUILD_SCENARIO'!O253,IF($B$11="ALT C",#REF!,IF($B$11="ALT D",#REF!,""))))),-3))</f>
        <v>514000</v>
      </c>
      <c r="M175" s="154">
        <f>IF(G175="","",ROUND(IF(G175="","",IF($B$11="ALT A",'CBI - BASELINE'!O202,IF($B$11="ALT B",'CBI - BUILD_SCENARIO'!O258,IF($B$11="ALT C",#REF!,IF($B$11="ALT D",#REF!,""))))),-3))</f>
        <v>63000</v>
      </c>
      <c r="N175" s="154">
        <f>IF(G175="","",ROUND(IF(G175="","",IF($B$11="ALT A",'CBI - BASELINE'!O212,IF($B$11="ALT B",'CBI - BUILD_SCENARIO'!O268,IF($B$11="ALT C",#REF!,IF($B$11="ALT D",#REF!,""))))),-3))</f>
        <v>1162000</v>
      </c>
      <c r="O175" s="338"/>
      <c r="P175" s="135" t="s">
        <v>1044</v>
      </c>
      <c r="Q175" s="135">
        <v>2027</v>
      </c>
      <c r="R175" s="398">
        <v>2336000</v>
      </c>
      <c r="S175" s="398">
        <v>11683000</v>
      </c>
      <c r="T175" s="398">
        <v>17001000</v>
      </c>
      <c r="U175" s="398">
        <v>0</v>
      </c>
      <c r="V175" s="398">
        <v>2192000</v>
      </c>
      <c r="W175" s="398">
        <v>30877000</v>
      </c>
      <c r="X175" s="135"/>
      <c r="Y175" s="135"/>
      <c r="Z175" s="135"/>
      <c r="AA175" s="135"/>
      <c r="AB175" s="135"/>
      <c r="AC175" s="135"/>
      <c r="AD175" s="135"/>
      <c r="AE175" s="135"/>
      <c r="AF175" s="135"/>
      <c r="AG175" s="135"/>
      <c r="AH175" s="135"/>
      <c r="AI175" s="135"/>
      <c r="AJ175" s="135"/>
      <c r="AK175" s="135"/>
      <c r="AL175" s="135"/>
      <c r="AM175" s="135"/>
      <c r="AN175" s="135"/>
      <c r="AO175" s="135"/>
      <c r="AP175" s="135"/>
    </row>
    <row r="176" spans="1:42" ht="14.25" x14ac:dyDescent="0.3">
      <c r="A176" s="135"/>
      <c r="B176" s="135"/>
      <c r="C176" s="135"/>
      <c r="D176" s="135"/>
      <c r="E176" s="135"/>
      <c r="F176" s="135"/>
      <c r="G176" s="137" t="str">
        <f t="shared" si="2"/>
        <v xml:space="preserve">Year </v>
      </c>
      <c r="H176" s="141">
        <f t="shared" si="2"/>
        <v>5</v>
      </c>
      <c r="I176" s="150">
        <f>IF(G176="","",ROUND(IF(G176="","",IF($B$11="ALT A",'CBI - BASELINE'!P178,IF($B$11="ALT B",'CBI - BUILD_SCENARIO'!P234,IF($B$11="ALT C",#REF!,IF($B$11="ALT D",#REF!,""))))),-3))</f>
        <v>52000</v>
      </c>
      <c r="J176" s="150">
        <f>IF(G176="","",ROUND(IF(G176="","",IF($B$11="ALT A",'CBI - BASELINE'!P185,IF($B$11="ALT B",'CBI - BUILD_SCENARIO'!P241,IF($B$11="ALT C",#REF!,IF($B$11="ALT D",#REF!,""))))),-3))</f>
        <v>502000</v>
      </c>
      <c r="K176" s="154">
        <f>IF(G176="","",ROUND(IF(G176="","",IF($B$11="ALT A",SUM('CBI - BASELINE'!P190:'CBI - BASELINE'!P191),IF($B$11="ALT B",SUM('CBI - BUILD_SCENARIO'!P246:'CBI - BUILD_SCENARIO'!P247),IF($B$11="ALT C",SUM(#REF!:#REF!),IF($B$11="ALT D",SUM(#REF!:#REF!),""))))),-3))</f>
        <v>576000</v>
      </c>
      <c r="L176" s="154">
        <f>IF(G176="","",ROUND(IF(G176="","",IF($B$11="ALT A",'CBI - BASELINE'!P197,IF($B$11="ALT B",'CBI - BUILD_SCENARIO'!P253,IF($B$11="ALT C",#REF!,IF($B$11="ALT D",#REF!,""))))),-3))</f>
        <v>514000</v>
      </c>
      <c r="M176" s="154">
        <f>IF(G176="","",ROUND(IF(G176="","",IF($B$11="ALT A",'CBI - BASELINE'!P202,IF($B$11="ALT B",'CBI - BUILD_SCENARIO'!P258,IF($B$11="ALT C",#REF!,IF($B$11="ALT D",#REF!,""))))),-3))</f>
        <v>74000</v>
      </c>
      <c r="N176" s="154">
        <f>IF(G176="","",ROUND(IF(G176="","",IF($B$11="ALT A",'CBI - BASELINE'!P212,IF($B$11="ALT B",'CBI - BUILD_SCENARIO'!P268,IF($B$11="ALT C",#REF!,IF($B$11="ALT D",#REF!,""))))),-3))</f>
        <v>1333000</v>
      </c>
      <c r="O176" s="135"/>
      <c r="P176" s="135" t="s">
        <v>1045</v>
      </c>
      <c r="Q176" s="135">
        <v>2028</v>
      </c>
      <c r="R176" s="398">
        <v>2380000</v>
      </c>
      <c r="S176" s="398">
        <v>11899000</v>
      </c>
      <c r="T176" s="398">
        <v>17316000</v>
      </c>
      <c r="U176" s="398">
        <v>0</v>
      </c>
      <c r="V176" s="398">
        <v>2232000</v>
      </c>
      <c r="W176" s="398">
        <v>31447000</v>
      </c>
      <c r="X176" s="135"/>
      <c r="Y176" s="135"/>
      <c r="Z176" s="135"/>
      <c r="AA176" s="135"/>
      <c r="AB176" s="135"/>
      <c r="AC176" s="135"/>
      <c r="AD176" s="135"/>
      <c r="AE176" s="135"/>
      <c r="AF176" s="135"/>
      <c r="AG176" s="135"/>
      <c r="AH176" s="135"/>
      <c r="AI176" s="135"/>
      <c r="AJ176" s="135"/>
      <c r="AK176" s="135"/>
      <c r="AL176" s="135"/>
      <c r="AM176" s="135"/>
      <c r="AN176" s="135"/>
      <c r="AO176" s="135"/>
      <c r="AP176" s="135"/>
    </row>
    <row r="177" spans="1:42" ht="14.25" x14ac:dyDescent="0.3">
      <c r="A177" s="135"/>
      <c r="B177" s="135"/>
      <c r="C177" s="135"/>
      <c r="D177" s="135"/>
      <c r="E177" s="135"/>
      <c r="F177" s="135"/>
      <c r="G177" s="137" t="str">
        <f t="shared" si="2"/>
        <v xml:space="preserve">Year </v>
      </c>
      <c r="H177" s="141">
        <f t="shared" si="2"/>
        <v>6</v>
      </c>
      <c r="I177" s="150">
        <f>IF(G177="","",ROUND(IF(G177="","",IF($B$11="ALT A",'CBI - BASELINE'!Q178,IF($B$11="ALT B",'CBI - BUILD_SCENARIO'!Q234,IF($B$11="ALT C",#REF!,IF($B$11="ALT D",#REF!,""))))),-3))</f>
        <v>61000</v>
      </c>
      <c r="J177" s="150">
        <f>IF(G177="","",ROUND(IF(G177="","",IF($B$11="ALT A",'CBI - BASELINE'!Q185,IF($B$11="ALT B",'CBI - BUILD_SCENARIO'!Q241,IF($B$11="ALT C",#REF!,IF($B$11="ALT D",#REF!,""))))),-3))</f>
        <v>575000</v>
      </c>
      <c r="K177" s="154">
        <f>IF(G177="","",ROUND(IF(G177="","",IF($B$11="ALT A",SUM('CBI - BASELINE'!Q190:'CBI - BASELINE'!Q191),IF($B$11="ALT B",SUM('CBI - BUILD_SCENARIO'!Q246:'CBI - BUILD_SCENARIO'!Q247),IF($B$11="ALT C",SUM(#REF!:#REF!),IF($B$11="ALT D",SUM(#REF!:#REF!),""))))),-3))</f>
        <v>663000</v>
      </c>
      <c r="L177" s="154">
        <f>IF(G177="","",ROUND(IF(G177="","",IF($B$11="ALT A",'CBI - BASELINE'!Q197,IF($B$11="ALT B",'CBI - BUILD_SCENARIO'!Q253,IF($B$11="ALT C",#REF!,IF($B$11="ALT D",#REF!,""))))),-3))</f>
        <v>514000</v>
      </c>
      <c r="M177" s="154">
        <f>IF(G177="","",ROUND(IF(G177="","",IF($B$11="ALT A",'CBI - BASELINE'!Q202,IF($B$11="ALT B",'CBI - BUILD_SCENARIO'!Q258,IF($B$11="ALT C",#REF!,IF($B$11="ALT D",#REF!,""))))),-3))</f>
        <v>85000</v>
      </c>
      <c r="N177" s="154">
        <f>IF(G177="","",ROUND(IF(G177="","",IF($B$11="ALT A",'CBI - BASELINE'!Q212,IF($B$11="ALT B",'CBI - BUILD_SCENARIO'!Q268,IF($B$11="ALT C",#REF!,IF($B$11="ALT D",#REF!,""))))),-3))</f>
        <v>1505000</v>
      </c>
      <c r="O177" s="135"/>
      <c r="P177" s="135" t="s">
        <v>1046</v>
      </c>
      <c r="Q177" s="135">
        <v>2029</v>
      </c>
      <c r="R177" s="398">
        <v>2423000</v>
      </c>
      <c r="S177" s="398">
        <v>12114000</v>
      </c>
      <c r="T177" s="398">
        <v>17630000</v>
      </c>
      <c r="U177" s="398">
        <v>0</v>
      </c>
      <c r="V177" s="398">
        <v>2273000</v>
      </c>
      <c r="W177" s="398">
        <v>32017000</v>
      </c>
      <c r="X177" s="135"/>
      <c r="Y177" s="135"/>
      <c r="Z177" s="135"/>
      <c r="AA177" s="135"/>
      <c r="AB177" s="135"/>
      <c r="AC177" s="135"/>
      <c r="AD177" s="135"/>
      <c r="AE177" s="135"/>
      <c r="AF177" s="135"/>
      <c r="AG177" s="135"/>
      <c r="AH177" s="135"/>
      <c r="AI177" s="135"/>
      <c r="AJ177" s="135"/>
      <c r="AK177" s="135"/>
      <c r="AL177" s="135"/>
      <c r="AM177" s="135"/>
      <c r="AN177" s="135"/>
      <c r="AO177" s="135"/>
      <c r="AP177" s="135"/>
    </row>
    <row r="178" spans="1:42" ht="14.25" x14ac:dyDescent="0.3">
      <c r="A178" s="135"/>
      <c r="B178" s="135"/>
      <c r="C178" s="135"/>
      <c r="D178" s="135"/>
      <c r="E178" s="135"/>
      <c r="F178" s="135"/>
      <c r="G178" s="137" t="str">
        <f t="shared" si="2"/>
        <v xml:space="preserve">Year </v>
      </c>
      <c r="H178" s="141">
        <f t="shared" si="2"/>
        <v>7</v>
      </c>
      <c r="I178" s="150">
        <f>IF(G178="","",ROUND(IF(G178="","",IF($B$11="ALT A",'CBI - BASELINE'!R178,IF($B$11="ALT B",'CBI - BUILD_SCENARIO'!R234,IF($B$11="ALT C",#REF!,IF($B$11="ALT D",#REF!,""))))),-3))</f>
        <v>70000</v>
      </c>
      <c r="J178" s="150">
        <f>IF(G178="","",ROUND(IF(G178="","",IF($B$11="ALT A",'CBI - BASELINE'!R185,IF($B$11="ALT B",'CBI - BUILD_SCENARIO'!R241,IF($B$11="ALT C",#REF!,IF($B$11="ALT D",#REF!,""))))),-3))</f>
        <v>649000</v>
      </c>
      <c r="K178" s="154">
        <f>IF(G178="","",ROUND(IF(G178="","",IF($B$11="ALT A",SUM('CBI - BASELINE'!R190:'CBI - BASELINE'!R191),IF($B$11="ALT B",SUM('CBI - BUILD_SCENARIO'!R246:'CBI - BUILD_SCENARIO'!R247),IF($B$11="ALT C",SUM(#REF!:#REF!),IF($B$11="ALT D",SUM(#REF!:#REF!),""))))),-3))</f>
        <v>751000</v>
      </c>
      <c r="L178" s="154">
        <f>IF(G178="","",ROUND(IF(G178="","",IF($B$11="ALT A",'CBI - BASELINE'!R197,IF($B$11="ALT B",'CBI - BUILD_SCENARIO'!R253,IF($B$11="ALT C",#REF!,IF($B$11="ALT D",#REF!,""))))),-3))</f>
        <v>514000</v>
      </c>
      <c r="M178" s="154">
        <f>IF(G178="","",ROUND(IF(G178="","",IF($B$11="ALT A",'CBI - BASELINE'!R202,IF($B$11="ALT B",'CBI - BUILD_SCENARIO'!R258,IF($B$11="ALT C",#REF!,IF($B$11="ALT D",#REF!,""))))),-3))</f>
        <v>96000</v>
      </c>
      <c r="N178" s="154">
        <f>IF(G178="","",ROUND(IF(G178="","",IF($B$11="ALT A",'CBI - BASELINE'!R212,IF($B$11="ALT B",'CBI - BUILD_SCENARIO'!R268,IF($B$11="ALT C",#REF!,IF($B$11="ALT D",#REF!,""))))),-3))</f>
        <v>1679000</v>
      </c>
      <c r="O178" s="135"/>
      <c r="P178" s="135" t="s">
        <v>1047</v>
      </c>
      <c r="Q178" s="135">
        <v>2030</v>
      </c>
      <c r="R178" s="398">
        <v>2466000</v>
      </c>
      <c r="S178" s="398">
        <v>12329000</v>
      </c>
      <c r="T178" s="398">
        <v>17945000</v>
      </c>
      <c r="U178" s="398">
        <v>0</v>
      </c>
      <c r="V178" s="398">
        <v>2314000</v>
      </c>
      <c r="W178" s="398">
        <v>32588000</v>
      </c>
      <c r="X178" s="135"/>
      <c r="Y178" s="135"/>
      <c r="Z178" s="135"/>
      <c r="AA178" s="135"/>
      <c r="AB178" s="135"/>
      <c r="AC178" s="135"/>
      <c r="AD178" s="135"/>
      <c r="AE178" s="135"/>
      <c r="AF178" s="135"/>
      <c r="AG178" s="135"/>
      <c r="AH178" s="135"/>
      <c r="AI178" s="135"/>
      <c r="AJ178" s="135"/>
      <c r="AK178" s="135"/>
      <c r="AL178" s="135"/>
      <c r="AM178" s="135"/>
      <c r="AN178" s="135"/>
      <c r="AO178" s="135"/>
      <c r="AP178" s="135"/>
    </row>
    <row r="179" spans="1:42" ht="14.25" x14ac:dyDescent="0.3">
      <c r="A179" s="135"/>
      <c r="B179" s="135"/>
      <c r="C179" s="135"/>
      <c r="D179" s="135"/>
      <c r="E179" s="135"/>
      <c r="F179" s="135"/>
      <c r="G179" s="137" t="str">
        <f t="shared" si="2"/>
        <v xml:space="preserve">Year </v>
      </c>
      <c r="H179" s="141">
        <f t="shared" si="2"/>
        <v>8</v>
      </c>
      <c r="I179" s="150">
        <f>IF(G179="","",ROUND(IF(G179="","",IF($B$11="ALT A",'CBI - BASELINE'!S178,IF($B$11="ALT B",'CBI - BUILD_SCENARIO'!S234,IF($B$11="ALT C",#REF!,IF($B$11="ALT D",#REF!,""))))),-3))</f>
        <v>79000</v>
      </c>
      <c r="J179" s="150">
        <f>IF(G179="","",ROUND(IF(G179="","",IF($B$11="ALT A",'CBI - BASELINE'!S185,IF($B$11="ALT B",'CBI - BUILD_SCENARIO'!S241,IF($B$11="ALT C",#REF!,IF($B$11="ALT D",#REF!,""))))),-3))</f>
        <v>724000</v>
      </c>
      <c r="K179" s="154">
        <f>IF(G179="","",ROUND(IF(G179="","",IF($B$11="ALT A",SUM('CBI - BASELINE'!S190:'CBI - BASELINE'!S191),IF($B$11="ALT B",SUM('CBI - BUILD_SCENARIO'!S246:'CBI - BUILD_SCENARIO'!S247),IF($B$11="ALT C",SUM(#REF!:#REF!),IF($B$11="ALT D",SUM(#REF!:#REF!),""))))),-3))</f>
        <v>840000</v>
      </c>
      <c r="L179" s="154">
        <f>IF(G179="","",ROUND(IF(G179="","",IF($B$11="ALT A",'CBI - BASELINE'!S197,IF($B$11="ALT B",'CBI - BUILD_SCENARIO'!S253,IF($B$11="ALT C",#REF!,IF($B$11="ALT D",#REF!,""))))),-3))</f>
        <v>514000</v>
      </c>
      <c r="M179" s="154">
        <f>IF(G179="","",ROUND(IF(G179="","",IF($B$11="ALT A",'CBI - BASELINE'!S202,IF($B$11="ALT B",'CBI - BUILD_SCENARIO'!S258,IF($B$11="ALT C",#REF!,IF($B$11="ALT D",#REF!,""))))),-3))</f>
        <v>107000</v>
      </c>
      <c r="N179" s="154">
        <f>IF(G179="","",ROUND(IF(G179="","",IF($B$11="ALT A",'CBI - BASELINE'!S212,IF($B$11="ALT B",'CBI - BUILD_SCENARIO'!S268,IF($B$11="ALT C",#REF!,IF($B$11="ALT D",#REF!,""))))),-3))</f>
        <v>1855000</v>
      </c>
      <c r="O179" s="135"/>
      <c r="P179" s="135" t="s">
        <v>1048</v>
      </c>
      <c r="Q179" s="135">
        <v>2031</v>
      </c>
      <c r="R179" s="398">
        <v>2509000</v>
      </c>
      <c r="S179" s="398">
        <v>12545000</v>
      </c>
      <c r="T179" s="398">
        <v>18259000</v>
      </c>
      <c r="U179" s="398">
        <v>0</v>
      </c>
      <c r="V179" s="398">
        <v>2354000</v>
      </c>
      <c r="W179" s="398">
        <v>33158000</v>
      </c>
      <c r="X179" s="135"/>
      <c r="Y179" s="135"/>
      <c r="Z179" s="135"/>
      <c r="AA179" s="135"/>
      <c r="AB179" s="135"/>
      <c r="AC179" s="135"/>
      <c r="AD179" s="135"/>
      <c r="AE179" s="135"/>
      <c r="AF179" s="135"/>
      <c r="AG179" s="135"/>
      <c r="AH179" s="135"/>
      <c r="AI179" s="135"/>
      <c r="AJ179" s="135"/>
      <c r="AK179" s="135"/>
      <c r="AL179" s="135"/>
      <c r="AM179" s="135"/>
      <c r="AN179" s="135"/>
      <c r="AO179" s="135"/>
      <c r="AP179" s="135"/>
    </row>
    <row r="180" spans="1:42" ht="14.25" x14ac:dyDescent="0.3">
      <c r="A180" s="135"/>
      <c r="B180" s="135"/>
      <c r="C180" s="135"/>
      <c r="D180" s="135"/>
      <c r="E180" s="135"/>
      <c r="F180" s="135"/>
      <c r="G180" s="137" t="str">
        <f t="shared" si="2"/>
        <v xml:space="preserve">Year </v>
      </c>
      <c r="H180" s="141">
        <f t="shared" si="2"/>
        <v>9</v>
      </c>
      <c r="I180" s="150">
        <f>IF(G180="","",ROUND(IF(G180="","",IF($B$11="ALT A",'CBI - BASELINE'!T178,IF($B$11="ALT B",'CBI - BUILD_SCENARIO'!T234,IF($B$11="ALT C",#REF!,IF($B$11="ALT D",#REF!,""))))),-3))</f>
        <v>89000</v>
      </c>
      <c r="J180" s="150">
        <f>IF(G180="","",ROUND(IF(G180="","",IF($B$11="ALT A",'CBI - BASELINE'!T185,IF($B$11="ALT B",'CBI - BUILD_SCENARIO'!T241,IF($B$11="ALT C",#REF!,IF($B$11="ALT D",#REF!,""))))),-3))</f>
        <v>800000</v>
      </c>
      <c r="K180" s="154">
        <f>IF(G180="","",ROUND(IF(G180="","",IF($B$11="ALT A",SUM('CBI - BASELINE'!T190:'CBI - BASELINE'!T191),IF($B$11="ALT B",SUM('CBI - BUILD_SCENARIO'!T246:'CBI - BUILD_SCENARIO'!T247),IF($B$11="ALT C",SUM(#REF!:#REF!),IF($B$11="ALT D",SUM(#REF!:#REF!),""))))),-3))</f>
        <v>930000</v>
      </c>
      <c r="L180" s="154">
        <f>IF(G180="","",ROUND(IF(G180="","",IF($B$11="ALT A",'CBI - BASELINE'!T197,IF($B$11="ALT B",'CBI - BUILD_SCENARIO'!T253,IF($B$11="ALT C",#REF!,IF($B$11="ALT D",#REF!,""))))),-3))</f>
        <v>514000</v>
      </c>
      <c r="M180" s="154">
        <f>IF(G180="","",ROUND(IF(G180="","",IF($B$11="ALT A",'CBI - BASELINE'!T202,IF($B$11="ALT B",'CBI - BUILD_SCENARIO'!T258,IF($B$11="ALT C",#REF!,IF($B$11="ALT D",#REF!,""))))),-3))</f>
        <v>119000</v>
      </c>
      <c r="N180" s="154">
        <f>IF(G180="","",ROUND(IF(G180="","",IF($B$11="ALT A",'CBI - BASELINE'!T212,IF($B$11="ALT B",'CBI - BUILD_SCENARIO'!T268,IF($B$11="ALT C",#REF!,IF($B$11="ALT D",#REF!,""))))),-3))</f>
        <v>2033000</v>
      </c>
      <c r="O180" s="135"/>
      <c r="P180" s="135" t="s">
        <v>1049</v>
      </c>
      <c r="Q180" s="135">
        <v>2032</v>
      </c>
      <c r="R180" s="398">
        <v>2553000</v>
      </c>
      <c r="S180" s="398">
        <v>12760000</v>
      </c>
      <c r="T180" s="398">
        <v>18574000</v>
      </c>
      <c r="U180" s="398">
        <v>0</v>
      </c>
      <c r="V180" s="398">
        <v>2395000</v>
      </c>
      <c r="W180" s="398">
        <v>33729000</v>
      </c>
      <c r="X180" s="135"/>
      <c r="Y180" s="135"/>
      <c r="Z180" s="135"/>
      <c r="AA180" s="135"/>
      <c r="AB180" s="135"/>
      <c r="AC180" s="135"/>
      <c r="AD180" s="135"/>
      <c r="AE180" s="135"/>
      <c r="AF180" s="135"/>
      <c r="AG180" s="135"/>
      <c r="AH180" s="135"/>
      <c r="AI180" s="135"/>
      <c r="AJ180" s="135"/>
      <c r="AK180" s="135"/>
      <c r="AL180" s="135"/>
      <c r="AM180" s="135"/>
      <c r="AN180" s="135"/>
      <c r="AO180" s="135"/>
      <c r="AP180" s="135"/>
    </row>
    <row r="181" spans="1:42" ht="14.25" x14ac:dyDescent="0.3">
      <c r="A181" s="135"/>
      <c r="B181" s="135"/>
      <c r="C181" s="135"/>
      <c r="D181" s="135"/>
      <c r="E181" s="135"/>
      <c r="F181" s="135"/>
      <c r="G181" s="137" t="str">
        <f t="shared" si="2"/>
        <v xml:space="preserve">Year </v>
      </c>
      <c r="H181" s="141">
        <f t="shared" si="2"/>
        <v>10</v>
      </c>
      <c r="I181" s="150">
        <f>IF(G181="","",ROUND(IF(G181="","",IF($B$11="ALT A",'CBI - BASELINE'!U178,IF($B$11="ALT B",'CBI - BUILD_SCENARIO'!U234,IF($B$11="ALT C",#REF!,IF($B$11="ALT D",#REF!,""))))),-3))</f>
        <v>98000</v>
      </c>
      <c r="J181" s="150">
        <f>IF(G181="","",ROUND(IF(G181="","",IF($B$11="ALT A",'CBI - BASELINE'!U185,IF($B$11="ALT B",'CBI - BUILD_SCENARIO'!U241,IF($B$11="ALT C",#REF!,IF($B$11="ALT D",#REF!,""))))),-3))</f>
        <v>876000</v>
      </c>
      <c r="K181" s="154">
        <f>IF(G181="","",ROUND(IF(G181="","",IF($B$11="ALT A",SUM('CBI - BASELINE'!U190:'CBI - BASELINE'!U191),IF($B$11="ALT B",SUM('CBI - BUILD_SCENARIO'!U246:'CBI - BUILD_SCENARIO'!U247),IF($B$11="ALT C",SUM(#REF!:#REF!),IF($B$11="ALT D",SUM(#REF!:#REF!),""))))),-3))</f>
        <v>1021000</v>
      </c>
      <c r="L181" s="154">
        <f>IF(G181="","",ROUND(IF(G181="","",IF($B$11="ALT A",'CBI - BASELINE'!U197,IF($B$11="ALT B",'CBI - BUILD_SCENARIO'!U253,IF($B$11="ALT C",#REF!,IF($B$11="ALT D",#REF!,""))))),-3))</f>
        <v>514000</v>
      </c>
      <c r="M181" s="154">
        <f>IF(G181="","",ROUND(IF(G181="","",IF($B$11="ALT A",'CBI - BASELINE'!U202,IF($B$11="ALT B",'CBI - BUILD_SCENARIO'!U258,IF($B$11="ALT C",#REF!,IF($B$11="ALT D",#REF!,""))))),-3))</f>
        <v>131000</v>
      </c>
      <c r="N181" s="154">
        <f>IF(G181="","",ROUND(IF(G181="","",IF($B$11="ALT A",'CBI - BASELINE'!U212,IF($B$11="ALT B",'CBI - BUILD_SCENARIO'!U268,IF($B$11="ALT C",#REF!,IF($B$11="ALT D",#REF!,""))))),-3))</f>
        <v>2214000</v>
      </c>
      <c r="O181" s="135"/>
      <c r="P181" s="135" t="s">
        <v>1050</v>
      </c>
      <c r="Q181" s="135">
        <v>2033</v>
      </c>
      <c r="R181" s="398">
        <v>2596000</v>
      </c>
      <c r="S181" s="398">
        <v>12975000</v>
      </c>
      <c r="T181" s="398">
        <v>18888000</v>
      </c>
      <c r="U181" s="398">
        <v>0</v>
      </c>
      <c r="V181" s="398">
        <v>2435000</v>
      </c>
      <c r="W181" s="398">
        <v>34299000</v>
      </c>
      <c r="X181" s="135"/>
      <c r="Y181" s="135"/>
      <c r="Z181" s="135"/>
      <c r="AA181" s="135"/>
      <c r="AB181" s="135"/>
      <c r="AC181" s="135"/>
      <c r="AD181" s="135"/>
      <c r="AE181" s="135"/>
      <c r="AF181" s="135"/>
      <c r="AG181" s="135"/>
      <c r="AH181" s="135"/>
      <c r="AI181" s="135"/>
      <c r="AJ181" s="135"/>
      <c r="AK181" s="135"/>
      <c r="AL181" s="135"/>
      <c r="AM181" s="135"/>
      <c r="AN181" s="135"/>
      <c r="AO181" s="135"/>
      <c r="AP181" s="135"/>
    </row>
    <row r="182" spans="1:42" ht="14.25" x14ac:dyDescent="0.3">
      <c r="A182" s="135"/>
      <c r="B182" s="135"/>
      <c r="C182" s="135"/>
      <c r="D182" s="135"/>
      <c r="E182" s="135"/>
      <c r="F182" s="135"/>
      <c r="G182" s="137" t="str">
        <f t="shared" si="2"/>
        <v xml:space="preserve">Year </v>
      </c>
      <c r="H182" s="141">
        <f t="shared" si="2"/>
        <v>11</v>
      </c>
      <c r="I182" s="150">
        <f>IF(G182="","",ROUND(IF(G182="","",IF($B$11="ALT A",'CBI - BASELINE'!V178,IF($B$11="ALT B",'CBI - BUILD_SCENARIO'!V234,IF($B$11="ALT C",#REF!,IF($B$11="ALT D",#REF!,""))))),-3))</f>
        <v>108000</v>
      </c>
      <c r="J182" s="150">
        <f>IF(G182="","",ROUND(IF(G182="","",IF($B$11="ALT A",'CBI - BASELINE'!V185,IF($B$11="ALT B",'CBI - BUILD_SCENARIO'!V241,IF($B$11="ALT C",#REF!,IF($B$11="ALT D",#REF!,""))))),-3))</f>
        <v>954000</v>
      </c>
      <c r="K182" s="154">
        <f>IF(G182="","",ROUND(IF(G182="","",IF($B$11="ALT A",SUM('CBI - BASELINE'!V190:'CBI - BASELINE'!V191),IF($B$11="ALT B",SUM('CBI - BUILD_SCENARIO'!V246:'CBI - BUILD_SCENARIO'!V247),IF($B$11="ALT C",SUM(#REF!:#REF!),IF($B$11="ALT D",SUM(#REF!:#REF!),""))))),-3))</f>
        <v>1113000</v>
      </c>
      <c r="L182" s="154">
        <f>IF(G182="","",ROUND(IF(G182="","",IF($B$11="ALT A",'CBI - BASELINE'!V197,IF($B$11="ALT B",'CBI - BUILD_SCENARIO'!V253,IF($B$11="ALT C",#REF!,IF($B$11="ALT D",#REF!,""))))),-3))</f>
        <v>514000</v>
      </c>
      <c r="M182" s="154">
        <f>IF(G182="","",ROUND(IF(G182="","",IF($B$11="ALT A",'CBI - BASELINE'!V202,IF($B$11="ALT B",'CBI - BUILD_SCENARIO'!V258,IF($B$11="ALT C",#REF!,IF($B$11="ALT D",#REF!,""))))),-3))</f>
        <v>142000</v>
      </c>
      <c r="N182" s="154">
        <f>IF(G182="","",ROUND(IF(G182="","",IF($B$11="ALT A",'CBI - BASELINE'!V212,IF($B$11="ALT B",'CBI - BUILD_SCENARIO'!V268,IF($B$11="ALT C",#REF!,IF($B$11="ALT D",#REF!,""))))),-3))</f>
        <v>2397000</v>
      </c>
      <c r="O182" s="135"/>
      <c r="P182" s="135" t="s">
        <v>1051</v>
      </c>
      <c r="Q182" s="135">
        <v>2034</v>
      </c>
      <c r="R182" s="398">
        <v>2639000</v>
      </c>
      <c r="S182" s="398">
        <v>13191000</v>
      </c>
      <c r="T182" s="398">
        <v>19203000</v>
      </c>
      <c r="U182" s="398">
        <v>0</v>
      </c>
      <c r="V182" s="398">
        <v>2476000</v>
      </c>
      <c r="W182" s="398">
        <v>34870000</v>
      </c>
      <c r="X182" s="135"/>
      <c r="Y182" s="135"/>
      <c r="Z182" s="135"/>
      <c r="AA182" s="135"/>
      <c r="AB182" s="135"/>
      <c r="AC182" s="135"/>
      <c r="AD182" s="135"/>
      <c r="AE182" s="135"/>
      <c r="AF182" s="135"/>
      <c r="AG182" s="135"/>
      <c r="AH182" s="135"/>
      <c r="AI182" s="135"/>
      <c r="AJ182" s="135"/>
      <c r="AK182" s="135"/>
      <c r="AL182" s="135"/>
      <c r="AM182" s="135"/>
      <c r="AN182" s="135"/>
      <c r="AO182" s="135"/>
      <c r="AP182" s="135"/>
    </row>
    <row r="183" spans="1:42" ht="14.25" x14ac:dyDescent="0.3">
      <c r="A183" s="135"/>
      <c r="B183" s="135"/>
      <c r="C183" s="135"/>
      <c r="D183" s="135"/>
      <c r="E183" s="135"/>
      <c r="F183" s="135"/>
      <c r="G183" s="137" t="str">
        <f t="shared" si="2"/>
        <v xml:space="preserve">Year </v>
      </c>
      <c r="H183" s="141">
        <f t="shared" si="2"/>
        <v>12</v>
      </c>
      <c r="I183" s="150">
        <f>IF(G183="","",ROUND(IF(G183="","",IF($B$11="ALT A",'CBI - BASELINE'!W178,IF($B$11="ALT B",'CBI - BUILD_SCENARIO'!W234,IF($B$11="ALT C",#REF!,IF($B$11="ALT D",#REF!,""))))),-3))</f>
        <v>118000</v>
      </c>
      <c r="J183" s="150">
        <f>IF(G183="","",ROUND(IF(G183="","",IF($B$11="ALT A",'CBI - BASELINE'!W185,IF($B$11="ALT B",'CBI - BUILD_SCENARIO'!W241,IF($B$11="ALT C",#REF!,IF($B$11="ALT D",#REF!,""))))),-3))</f>
        <v>1032000</v>
      </c>
      <c r="K183" s="154">
        <f>IF(G183="","",ROUND(IF(G183="","",IF($B$11="ALT A",SUM('CBI - BASELINE'!W190:'CBI - BASELINE'!W191),IF($B$11="ALT B",SUM('CBI - BUILD_SCENARIO'!W246:'CBI - BUILD_SCENARIO'!W247),IF($B$11="ALT C",SUM(#REF!:#REF!),IF($B$11="ALT D",SUM(#REF!:#REF!),""))))),-3))</f>
        <v>1206000</v>
      </c>
      <c r="L183" s="154">
        <f>IF(G183="","",ROUND(IF(G183="","",IF($B$11="ALT A",'CBI - BASELINE'!W197,IF($B$11="ALT B",'CBI - BUILD_SCENARIO'!W253,IF($B$11="ALT C",#REF!,IF($B$11="ALT D",#REF!,""))))),-3))</f>
        <v>514000</v>
      </c>
      <c r="M183" s="154">
        <f>IF(G183="","",ROUND(IF(G183="","",IF($B$11="ALT A",'CBI - BASELINE'!W202,IF($B$11="ALT B",'CBI - BUILD_SCENARIO'!W258,IF($B$11="ALT C",#REF!,IF($B$11="ALT D",#REF!,""))))),-3))</f>
        <v>154000</v>
      </c>
      <c r="N183" s="154">
        <f>IF(G183="","",ROUND(IF(G183="","",IF($B$11="ALT A",'CBI - BASELINE'!W212,IF($B$11="ALT B",'CBI - BUILD_SCENARIO'!W268,IF($B$11="ALT C",#REF!,IF($B$11="ALT D",#REF!,""))))),-3))</f>
        <v>2581000</v>
      </c>
      <c r="O183" s="135"/>
      <c r="P183" s="135" t="s">
        <v>1052</v>
      </c>
      <c r="Q183" s="135">
        <v>2035</v>
      </c>
      <c r="R183" s="398">
        <v>2682000</v>
      </c>
      <c r="S183" s="398">
        <v>13406000</v>
      </c>
      <c r="T183" s="398">
        <v>19518000</v>
      </c>
      <c r="U183" s="398">
        <v>0</v>
      </c>
      <c r="V183" s="398">
        <v>2516000</v>
      </c>
      <c r="W183" s="398">
        <v>35440000</v>
      </c>
      <c r="X183" s="135"/>
      <c r="Y183" s="135"/>
      <c r="Z183" s="135"/>
      <c r="AA183" s="135"/>
      <c r="AB183" s="135"/>
      <c r="AC183" s="135"/>
      <c r="AD183" s="135"/>
      <c r="AE183" s="135"/>
      <c r="AF183" s="135"/>
      <c r="AG183" s="135"/>
      <c r="AH183" s="135"/>
      <c r="AI183" s="135"/>
      <c r="AJ183" s="135"/>
      <c r="AK183" s="135"/>
      <c r="AL183" s="135"/>
      <c r="AM183" s="135"/>
      <c r="AN183" s="135"/>
      <c r="AO183" s="135"/>
      <c r="AP183" s="135"/>
    </row>
    <row r="184" spans="1:42" ht="14.25" x14ac:dyDescent="0.3">
      <c r="A184" s="135"/>
      <c r="B184" s="135"/>
      <c r="C184" s="135"/>
      <c r="D184" s="135"/>
      <c r="E184" s="135"/>
      <c r="F184" s="135"/>
      <c r="G184" s="137" t="str">
        <f t="shared" si="2"/>
        <v xml:space="preserve">Year </v>
      </c>
      <c r="H184" s="141">
        <f t="shared" si="2"/>
        <v>13</v>
      </c>
      <c r="I184" s="150">
        <f>IF(G184="","",ROUND(IF(G184="","",IF($B$11="ALT A",'CBI - BASELINE'!X178,IF($B$11="ALT B",'CBI - BUILD_SCENARIO'!X234,IF($B$11="ALT C",#REF!,IF($B$11="ALT D",#REF!,""))))),-3))</f>
        <v>128000</v>
      </c>
      <c r="J184" s="150">
        <f>IF(G184="","",ROUND(IF(G184="","",IF($B$11="ALT A",'CBI - BASELINE'!X185,IF($B$11="ALT B",'CBI - BUILD_SCENARIO'!X241,IF($B$11="ALT C",#REF!,IF($B$11="ALT D",#REF!,""))))),-3))</f>
        <v>1112000</v>
      </c>
      <c r="K184" s="154">
        <f>IF(G184="","",ROUND(IF(G184="","",IF($B$11="ALT A",SUM('CBI - BASELINE'!X190:'CBI - BASELINE'!X191),IF($B$11="ALT B",SUM('CBI - BUILD_SCENARIO'!X246:'CBI - BUILD_SCENARIO'!X247),IF($B$11="ALT C",SUM(#REF!:#REF!),IF($B$11="ALT D",SUM(#REF!:#REF!),""))))),-3))</f>
        <v>1300000</v>
      </c>
      <c r="L184" s="154">
        <f>IF(G184="","",ROUND(IF(G184="","",IF($B$11="ALT A",'CBI - BASELINE'!X197,IF($B$11="ALT B",'CBI - BUILD_SCENARIO'!X253,IF($B$11="ALT C",#REF!,IF($B$11="ALT D",#REF!,""))))),-3))</f>
        <v>514000</v>
      </c>
      <c r="M184" s="154">
        <f>IF(G184="","",ROUND(IF(G184="","",IF($B$11="ALT A",'CBI - BASELINE'!X202,IF($B$11="ALT B",'CBI - BUILD_SCENARIO'!X258,IF($B$11="ALT C",#REF!,IF($B$11="ALT D",#REF!,""))))),-3))</f>
        <v>166000</v>
      </c>
      <c r="N184" s="154">
        <f>IF(G184="","",ROUND(IF(G184="","",IF($B$11="ALT A",'CBI - BASELINE'!X212,IF($B$11="ALT B",'CBI - BUILD_SCENARIO'!X268,IF($B$11="ALT C",#REF!,IF($B$11="ALT D",#REF!,""))))),-3))</f>
        <v>2768000</v>
      </c>
      <c r="O184" s="135"/>
      <c r="P184" s="135" t="s">
        <v>1053</v>
      </c>
      <c r="Q184" s="135">
        <v>2036</v>
      </c>
      <c r="R184" s="398">
        <v>2725000</v>
      </c>
      <c r="S184" s="398">
        <v>13621000</v>
      </c>
      <c r="T184" s="398">
        <v>19832000</v>
      </c>
      <c r="U184" s="398">
        <v>0</v>
      </c>
      <c r="V184" s="398">
        <v>2557000</v>
      </c>
      <c r="W184" s="398">
        <v>36010000</v>
      </c>
      <c r="X184" s="135"/>
      <c r="Y184" s="135"/>
      <c r="Z184" s="135"/>
      <c r="AA184" s="135"/>
      <c r="AB184" s="135"/>
      <c r="AC184" s="135"/>
      <c r="AD184" s="135"/>
      <c r="AE184" s="135"/>
      <c r="AF184" s="135"/>
      <c r="AG184" s="135"/>
      <c r="AH184" s="135"/>
      <c r="AI184" s="135"/>
      <c r="AJ184" s="135"/>
      <c r="AK184" s="135"/>
      <c r="AL184" s="135"/>
      <c r="AM184" s="135"/>
      <c r="AN184" s="135"/>
      <c r="AO184" s="135"/>
      <c r="AP184" s="135"/>
    </row>
    <row r="185" spans="1:42" ht="14.25" x14ac:dyDescent="0.3">
      <c r="A185" s="135"/>
      <c r="B185" s="135"/>
      <c r="C185" s="135"/>
      <c r="D185" s="135"/>
      <c r="E185" s="135"/>
      <c r="F185" s="135"/>
      <c r="G185" s="137" t="str">
        <f t="shared" si="2"/>
        <v xml:space="preserve">Year </v>
      </c>
      <c r="H185" s="141">
        <f t="shared" si="2"/>
        <v>14</v>
      </c>
      <c r="I185" s="150">
        <f>IF(G185="","",ROUND(IF(G185="","",IF($B$11="ALT A",'CBI - BASELINE'!Y178,IF($B$11="ALT B",'CBI - BUILD_SCENARIO'!Y234,IF($B$11="ALT C",#REF!,IF($B$11="ALT D",#REF!,""))))),-3))</f>
        <v>139000</v>
      </c>
      <c r="J185" s="150">
        <f>IF(G185="","",ROUND(IF(G185="","",IF($B$11="ALT A",'CBI - BASELINE'!Y185,IF($B$11="ALT B",'CBI - BUILD_SCENARIO'!Y241,IF($B$11="ALT C",#REF!,IF($B$11="ALT D",#REF!,""))))),-3))</f>
        <v>1192000</v>
      </c>
      <c r="K185" s="154">
        <f>IF(G185="","",ROUND(IF(G185="","",IF($B$11="ALT A",SUM('CBI - BASELINE'!Y190:'CBI - BASELINE'!Y191),IF($B$11="ALT B",SUM('CBI - BUILD_SCENARIO'!Y246:'CBI - BUILD_SCENARIO'!Y247),IF($B$11="ALT C",SUM(#REF!:#REF!),IF($B$11="ALT D",SUM(#REF!:#REF!),""))))),-3))</f>
        <v>1396000</v>
      </c>
      <c r="L185" s="154">
        <f>IF(G185="","",ROUND(IF(G185="","",IF($B$11="ALT A",'CBI - BASELINE'!Y197,IF($B$11="ALT B",'CBI - BUILD_SCENARIO'!Y253,IF($B$11="ALT C",#REF!,IF($B$11="ALT D",#REF!,""))))),-3))</f>
        <v>514000</v>
      </c>
      <c r="M185" s="154">
        <f>IF(G185="","",ROUND(IF(G185="","",IF($B$11="ALT A",'CBI - BASELINE'!Y202,IF($B$11="ALT B",'CBI - BUILD_SCENARIO'!Y258,IF($B$11="ALT C",#REF!,IF($B$11="ALT D",#REF!,""))))),-3))</f>
        <v>179000</v>
      </c>
      <c r="N185" s="154">
        <f>IF(G185="","",ROUND(IF(G185="","",IF($B$11="ALT A",'CBI - BASELINE'!Y212,IF($B$11="ALT B",'CBI - BUILD_SCENARIO'!Y268,IF($B$11="ALT C",#REF!,IF($B$11="ALT D",#REF!,""))))),-3))</f>
        <v>2957000</v>
      </c>
      <c r="O185" s="135"/>
      <c r="P185" s="135" t="s">
        <v>1054</v>
      </c>
      <c r="Q185" s="135">
        <v>2037</v>
      </c>
      <c r="R185" s="398">
        <v>2769000</v>
      </c>
      <c r="S185" s="398">
        <v>13837000</v>
      </c>
      <c r="T185" s="398">
        <v>20147000</v>
      </c>
      <c r="U185" s="398">
        <v>0</v>
      </c>
      <c r="V185" s="398">
        <v>2597000</v>
      </c>
      <c r="W185" s="398">
        <v>36581000</v>
      </c>
      <c r="X185" s="135"/>
      <c r="Y185" s="135"/>
      <c r="Z185" s="135"/>
      <c r="AA185" s="135"/>
      <c r="AB185" s="135"/>
      <c r="AC185" s="135"/>
      <c r="AD185" s="135"/>
      <c r="AE185" s="135"/>
      <c r="AF185" s="135"/>
      <c r="AG185" s="135"/>
      <c r="AH185" s="135"/>
      <c r="AI185" s="135"/>
      <c r="AJ185" s="135"/>
      <c r="AK185" s="135"/>
      <c r="AL185" s="135"/>
      <c r="AM185" s="135"/>
      <c r="AN185" s="135"/>
      <c r="AO185" s="135"/>
      <c r="AP185" s="135"/>
    </row>
    <row r="186" spans="1:42" ht="14.25" x14ac:dyDescent="0.3">
      <c r="A186" s="135"/>
      <c r="B186" s="135"/>
      <c r="C186" s="135"/>
      <c r="D186" s="135"/>
      <c r="E186" s="135"/>
      <c r="F186" s="135"/>
      <c r="G186" s="137" t="str">
        <f t="shared" si="2"/>
        <v xml:space="preserve">Year </v>
      </c>
      <c r="H186" s="141">
        <f t="shared" si="2"/>
        <v>15</v>
      </c>
      <c r="I186" s="150">
        <f>IF(G186="","",ROUND(IF(G186="","",IF($B$11="ALT A",'CBI - BASELINE'!Z178,IF($B$11="ALT B",'CBI - BUILD_SCENARIO'!Z234,IF($B$11="ALT C",#REF!,IF($B$11="ALT D",#REF!,""))))),-3))</f>
        <v>150000</v>
      </c>
      <c r="J186" s="150">
        <f>IF(G186="","",ROUND(IF(G186="","",IF($B$11="ALT A",'CBI - BASELINE'!Z185,IF($B$11="ALT B",'CBI - BUILD_SCENARIO'!Z241,IF($B$11="ALT C",#REF!,IF($B$11="ALT D",#REF!,""))))),-3))</f>
        <v>1273000</v>
      </c>
      <c r="K186" s="154">
        <f>IF(G186="","",ROUND(IF(G186="","",IF($B$11="ALT A",SUM('CBI - BASELINE'!Z190:'CBI - BASELINE'!Z191),IF($B$11="ALT B",SUM('CBI - BUILD_SCENARIO'!Z246:'CBI - BUILD_SCENARIO'!Z247),IF($B$11="ALT C",SUM(#REF!:#REF!),IF($B$11="ALT D",SUM(#REF!:#REF!),""))))),-3))</f>
        <v>1492000</v>
      </c>
      <c r="L186" s="154">
        <f>IF(G186="","",ROUND(IF(G186="","",IF($B$11="ALT A",'CBI - BASELINE'!Z197,IF($B$11="ALT B",'CBI - BUILD_SCENARIO'!Z253,IF($B$11="ALT C",#REF!,IF($B$11="ALT D",#REF!,""))))),-3))</f>
        <v>514000</v>
      </c>
      <c r="M186" s="154">
        <f>IF(G186="","",ROUND(IF(G186="","",IF($B$11="ALT A",'CBI - BASELINE'!Z202,IF($B$11="ALT B",'CBI - BUILD_SCENARIO'!Z258,IF($B$11="ALT C",#REF!,IF($B$11="ALT D",#REF!,""))))),-3))</f>
        <v>191000</v>
      </c>
      <c r="N186" s="154">
        <f>IF(G186="","",ROUND(IF(G186="","",IF($B$11="ALT A",'CBI - BASELINE'!Z212,IF($B$11="ALT B",'CBI - BUILD_SCENARIO'!Z268,IF($B$11="ALT C",#REF!,IF($B$11="ALT D",#REF!,""))))),-3))</f>
        <v>3149000</v>
      </c>
      <c r="O186" s="135"/>
      <c r="P186" s="135" t="s">
        <v>1055</v>
      </c>
      <c r="Q186" s="135">
        <v>2038</v>
      </c>
      <c r="R186" s="398">
        <v>2812000</v>
      </c>
      <c r="S186" s="398">
        <v>14052000</v>
      </c>
      <c r="T186" s="398">
        <v>20461000</v>
      </c>
      <c r="U186" s="398">
        <v>0</v>
      </c>
      <c r="V186" s="398">
        <v>2638000</v>
      </c>
      <c r="W186" s="398">
        <v>37151000</v>
      </c>
      <c r="X186" s="135"/>
      <c r="Y186" s="135"/>
      <c r="Z186" s="135"/>
      <c r="AA186" s="135"/>
      <c r="AB186" s="135"/>
      <c r="AC186" s="135"/>
      <c r="AD186" s="135"/>
      <c r="AE186" s="135"/>
      <c r="AF186" s="135"/>
      <c r="AG186" s="135"/>
      <c r="AH186" s="135"/>
      <c r="AI186" s="135"/>
      <c r="AJ186" s="135"/>
      <c r="AK186" s="135"/>
      <c r="AL186" s="135"/>
      <c r="AM186" s="135"/>
      <c r="AN186" s="135"/>
      <c r="AO186" s="135"/>
      <c r="AP186" s="135"/>
    </row>
    <row r="187" spans="1:42" ht="14.25" x14ac:dyDescent="0.3">
      <c r="A187" s="135"/>
      <c r="B187" s="135"/>
      <c r="C187" s="135"/>
      <c r="D187" s="135"/>
      <c r="E187" s="135"/>
      <c r="F187" s="135"/>
      <c r="G187" s="137" t="str">
        <f t="shared" si="2"/>
        <v xml:space="preserve">Year </v>
      </c>
      <c r="H187" s="141">
        <f t="shared" si="2"/>
        <v>16</v>
      </c>
      <c r="I187" s="150">
        <f>IF(G187="","",ROUND(IF(G187="","",IF($B$11="ALT A",'CBI - BASELINE'!AA178,IF($B$11="ALT B",'CBI - BUILD_SCENARIO'!AA234,IF($B$11="ALT C",#REF!,IF($B$11="ALT D",#REF!,""))))),-3))</f>
        <v>161000</v>
      </c>
      <c r="J187" s="150">
        <f>IF(G187="","",ROUND(IF(G187="","",IF($B$11="ALT A",'CBI - BASELINE'!AA185,IF($B$11="ALT B",'CBI - BUILD_SCENARIO'!AA241,IF($B$11="ALT C",#REF!,IF($B$11="ALT D",#REF!,""))))),-3))</f>
        <v>1355000</v>
      </c>
      <c r="K187" s="154">
        <f>IF(G187="","",ROUND(IF(G187="","",IF($B$11="ALT A",SUM('CBI - BASELINE'!AA190:'CBI - BASELINE'!AA191),IF($B$11="ALT B",SUM('CBI - BUILD_SCENARIO'!AA246:'CBI - BUILD_SCENARIO'!AA247),IF($B$11="ALT C",SUM(#REF!:#REF!),IF($B$11="ALT D",SUM(#REF!:#REF!),""))))),-3))</f>
        <v>1590000</v>
      </c>
      <c r="L187" s="154">
        <f>IF(G187="","",ROUND(IF(G187="","",IF($B$11="ALT A",'CBI - BASELINE'!AA197,IF($B$11="ALT B",'CBI - BUILD_SCENARIO'!AA253,IF($B$11="ALT C",#REF!,IF($B$11="ALT D",#REF!,""))))),-3))</f>
        <v>514000</v>
      </c>
      <c r="M187" s="154">
        <f>IF(G187="","",ROUND(IF(G187="","",IF($B$11="ALT A",'CBI - BASELINE'!AA202,IF($B$11="ALT B",'CBI - BUILD_SCENARIO'!AA258,IF($B$11="ALT C",#REF!,IF($B$11="ALT D",#REF!,""))))),-3))</f>
        <v>203000</v>
      </c>
      <c r="N187" s="154">
        <f>IF(G187="","",ROUND(IF(G187="","",IF($B$11="ALT A",'CBI - BASELINE'!AA212,IF($B$11="ALT B",'CBI - BUILD_SCENARIO'!AA268,IF($B$11="ALT C",#REF!,IF($B$11="ALT D",#REF!,""))))),-3))</f>
        <v>3342000</v>
      </c>
      <c r="O187" s="135"/>
      <c r="P187" s="135" t="s">
        <v>1056</v>
      </c>
      <c r="Q187" s="135">
        <v>2039</v>
      </c>
      <c r="R187" s="398">
        <v>2855000</v>
      </c>
      <c r="S187" s="398">
        <v>14267000</v>
      </c>
      <c r="T187" s="398">
        <v>20776000</v>
      </c>
      <c r="U187" s="398">
        <v>0</v>
      </c>
      <c r="V187" s="398">
        <v>2679000</v>
      </c>
      <c r="W187" s="398">
        <v>37722000</v>
      </c>
      <c r="X187" s="135"/>
      <c r="Y187" s="135"/>
      <c r="Z187" s="135"/>
      <c r="AA187" s="135"/>
      <c r="AB187" s="135"/>
      <c r="AC187" s="135"/>
      <c r="AD187" s="135"/>
      <c r="AE187" s="135"/>
      <c r="AF187" s="135"/>
      <c r="AG187" s="135"/>
      <c r="AH187" s="135"/>
      <c r="AI187" s="135"/>
      <c r="AJ187" s="135"/>
      <c r="AK187" s="135"/>
      <c r="AL187" s="135"/>
      <c r="AM187" s="135"/>
      <c r="AN187" s="135"/>
      <c r="AO187" s="135"/>
      <c r="AP187" s="135"/>
    </row>
    <row r="188" spans="1:42" ht="14.25" x14ac:dyDescent="0.3">
      <c r="A188" s="135"/>
      <c r="B188" s="135"/>
      <c r="C188" s="135"/>
      <c r="D188" s="135"/>
      <c r="E188" s="135"/>
      <c r="F188" s="135"/>
      <c r="G188" s="137" t="str">
        <f t="shared" si="2"/>
        <v xml:space="preserve">Year </v>
      </c>
      <c r="H188" s="141">
        <f t="shared" si="2"/>
        <v>17</v>
      </c>
      <c r="I188" s="150">
        <f>IF(G188="","",ROUND(IF(G188="","",IF($B$11="ALT A",'CBI - BASELINE'!AB178,IF($B$11="ALT B",'CBI - BUILD_SCENARIO'!AB234,IF($B$11="ALT C",#REF!,IF($B$11="ALT D",#REF!,""))))),-3))</f>
        <v>174000</v>
      </c>
      <c r="J188" s="150">
        <f>IF(G188="","",ROUND(IF(G188="","",IF($B$11="ALT A",'CBI - BASELINE'!AB185,IF($B$11="ALT B",'CBI - BUILD_SCENARIO'!AB241,IF($B$11="ALT C",#REF!,IF($B$11="ALT D",#REF!,""))))),-3))</f>
        <v>1438000</v>
      </c>
      <c r="K188" s="154">
        <f>IF(G188="","",ROUND(IF(G188="","",IF($B$11="ALT A",SUM('CBI - BASELINE'!AB190:'CBI - BASELINE'!AB191),IF($B$11="ALT B",SUM('CBI - BUILD_SCENARIO'!AB246:'CBI - BUILD_SCENARIO'!AB247),IF($B$11="ALT C",SUM(#REF!:#REF!),IF($B$11="ALT D",SUM(#REF!:#REF!),""))))),-3))</f>
        <v>1688000</v>
      </c>
      <c r="L188" s="154">
        <f>IF(G188="","",ROUND(IF(G188="","",IF($B$11="ALT A",'CBI - BASELINE'!AB197,IF($B$11="ALT B",'CBI - BUILD_SCENARIO'!AB253,IF($B$11="ALT C",#REF!,IF($B$11="ALT D",#REF!,""))))),-3))</f>
        <v>514000</v>
      </c>
      <c r="M188" s="154">
        <f>IF(G188="","",ROUND(IF(G188="","",IF($B$11="ALT A",'CBI - BASELINE'!AB202,IF($B$11="ALT B",'CBI - BUILD_SCENARIO'!AB258,IF($B$11="ALT C",#REF!,IF($B$11="ALT D",#REF!,""))))),-3))</f>
        <v>216000</v>
      </c>
      <c r="N188" s="154">
        <f>IF(G188="","",ROUND(IF(G188="","",IF($B$11="ALT A",'CBI - BASELINE'!AB212,IF($B$11="ALT B",'CBI - BUILD_SCENARIO'!AB268,IF($B$11="ALT C",#REF!,IF($B$11="ALT D",#REF!,""))))),-3))</f>
        <v>3537000</v>
      </c>
      <c r="O188" s="135"/>
      <c r="P188" s="135" t="s">
        <v>1057</v>
      </c>
      <c r="Q188" s="135">
        <v>2040</v>
      </c>
      <c r="R188" s="398">
        <v>2898000</v>
      </c>
      <c r="S188" s="398">
        <v>14483000</v>
      </c>
      <c r="T188" s="398">
        <v>21090000</v>
      </c>
      <c r="U188" s="398">
        <v>0</v>
      </c>
      <c r="V188" s="398">
        <v>2719000</v>
      </c>
      <c r="W188" s="398">
        <v>38292000</v>
      </c>
      <c r="X188" s="135"/>
      <c r="Y188" s="135"/>
      <c r="Z188" s="135"/>
      <c r="AA188" s="135"/>
      <c r="AB188" s="135"/>
      <c r="AC188" s="135"/>
      <c r="AD188" s="135"/>
      <c r="AE188" s="135"/>
      <c r="AF188" s="135"/>
      <c r="AG188" s="135"/>
      <c r="AH188" s="135"/>
      <c r="AI188" s="135"/>
      <c r="AJ188" s="135"/>
      <c r="AK188" s="135"/>
      <c r="AL188" s="135"/>
      <c r="AM188" s="135"/>
      <c r="AN188" s="135"/>
      <c r="AO188" s="135"/>
      <c r="AP188" s="135"/>
    </row>
    <row r="189" spans="1:42" ht="14.25" x14ac:dyDescent="0.3">
      <c r="A189" s="135"/>
      <c r="B189" s="135"/>
      <c r="C189" s="135"/>
      <c r="D189" s="135"/>
      <c r="E189" s="135"/>
      <c r="F189" s="135"/>
      <c r="G189" s="137" t="str">
        <f t="shared" si="2"/>
        <v xml:space="preserve">Year </v>
      </c>
      <c r="H189" s="141">
        <f t="shared" si="2"/>
        <v>18</v>
      </c>
      <c r="I189" s="150">
        <f>IF(G189="","",ROUND(IF(G189="","",IF($B$11="ALT A",'CBI - BASELINE'!AC178,IF($B$11="ALT B",'CBI - BUILD_SCENARIO'!AC234,IF($B$11="ALT C",#REF!,IF($B$11="ALT D",#REF!,""))))),-3))</f>
        <v>186000</v>
      </c>
      <c r="J189" s="150">
        <f>IF(G189="","",ROUND(IF(G189="","",IF($B$11="ALT A",'CBI - BASELINE'!AC185,IF($B$11="ALT B",'CBI - BUILD_SCENARIO'!AC241,IF($B$11="ALT C",#REF!,IF($B$11="ALT D",#REF!,""))))),-3))</f>
        <v>1522000</v>
      </c>
      <c r="K189" s="154">
        <f>IF(G189="","",ROUND(IF(G189="","",IF($B$11="ALT A",SUM('CBI - BASELINE'!AC190:'CBI - BASELINE'!AC191),IF($B$11="ALT B",SUM('CBI - BUILD_SCENARIO'!AC246:'CBI - BUILD_SCENARIO'!AC247),IF($B$11="ALT C",SUM(#REF!:#REF!),IF($B$11="ALT D",SUM(#REF!:#REF!),""))))),-4))</f>
        <v>1790000</v>
      </c>
      <c r="L189" s="154">
        <f>IF(G189="","",ROUND(IF(G189="","",IF($B$11="ALT A",'CBI - BASELINE'!AC197,IF($B$11="ALT B",'CBI - BUILD_SCENARIO'!AC253,IF($B$11="ALT C",#REF!,IF($B$11="ALT D",#REF!,""))))),-3))</f>
        <v>514000</v>
      </c>
      <c r="M189" s="154">
        <f>IF(G189="","",ROUND(IF(G189="","",IF($B$11="ALT A",'CBI - BASELINE'!AC202,IF($B$11="ALT B",'CBI - BUILD_SCENARIO'!AC258,IF($B$11="ALT C",#REF!,IF($B$11="ALT D",#REF!,""))))),-3))</f>
        <v>229000</v>
      </c>
      <c r="N189" s="154">
        <f>IF(G189="","",ROUND(IF(G189="","",IF($B$11="ALT A",'CBI - BASELINE'!AC212,IF($B$11="ALT B",'CBI - BUILD_SCENARIO'!AC268,IF($B$11="ALT C",#REF!,IF($B$11="ALT D",#REF!,""))))),-3))</f>
        <v>3735000</v>
      </c>
      <c r="O189" s="135"/>
      <c r="P189" s="135" t="s">
        <v>1058</v>
      </c>
      <c r="Q189" s="135">
        <v>2041</v>
      </c>
      <c r="R189" s="398">
        <v>2942000</v>
      </c>
      <c r="S189" s="398">
        <v>14698000</v>
      </c>
      <c r="T189" s="398">
        <v>21400000</v>
      </c>
      <c r="U189" s="398">
        <v>0</v>
      </c>
      <c r="V189" s="398">
        <v>2760000</v>
      </c>
      <c r="W189" s="398">
        <v>38862000</v>
      </c>
      <c r="X189" s="135"/>
      <c r="Y189" s="135"/>
      <c r="Z189" s="135"/>
      <c r="AA189" s="135"/>
      <c r="AB189" s="135"/>
      <c r="AC189" s="135"/>
      <c r="AD189" s="135"/>
      <c r="AE189" s="135"/>
      <c r="AF189" s="135"/>
      <c r="AG189" s="135"/>
      <c r="AH189" s="135"/>
      <c r="AI189" s="135"/>
      <c r="AJ189" s="135"/>
      <c r="AK189" s="135"/>
      <c r="AL189" s="135"/>
      <c r="AM189" s="135"/>
      <c r="AN189" s="135"/>
      <c r="AO189" s="135"/>
      <c r="AP189" s="135"/>
    </row>
    <row r="190" spans="1:42" ht="14.25" x14ac:dyDescent="0.3">
      <c r="A190" s="135"/>
      <c r="B190" s="135"/>
      <c r="C190" s="135"/>
      <c r="D190" s="135"/>
      <c r="E190" s="135"/>
      <c r="F190" s="135"/>
      <c r="G190" s="137" t="str">
        <f t="shared" si="2"/>
        <v xml:space="preserve">Year </v>
      </c>
      <c r="H190" s="141">
        <f t="shared" si="2"/>
        <v>19</v>
      </c>
      <c r="I190" s="150">
        <f>IF(G190="","",ROUND(IF(G190="","",IF($B$11="ALT A",'CBI - BASELINE'!AD178,IF($B$11="ALT B",'CBI - BUILD_SCENARIO'!AD234,IF($B$11="ALT C",#REF!,IF($B$11="ALT D",#REF!,""))))),-3))</f>
        <v>198000</v>
      </c>
      <c r="J190" s="150">
        <f>IF(G190="","",ROUND(IF(G190="","",IF($B$11="ALT A",'CBI - BASELINE'!AD185,IF($B$11="ALT B",'CBI - BUILD_SCENARIO'!AD241,IF($B$11="ALT C",#REF!,IF($B$11="ALT D",#REF!,""))))),-3))</f>
        <v>1607000</v>
      </c>
      <c r="K190" s="154">
        <f>IF(G190="","",ROUND(IF(G190="","",IF($B$11="ALT A",SUM('CBI - BASELINE'!AD190:'CBI - BASELINE'!AD191),IF($B$11="ALT B",SUM('CBI - BUILD_SCENARIO'!AD246:'CBI - BUILD_SCENARIO'!AD247),IF($B$11="ALT C",SUM(#REF!:#REF!),IF($B$11="ALT D",SUM(#REF!:#REF!),""))))),-3))</f>
        <v>1888000</v>
      </c>
      <c r="L190" s="154">
        <f>IF(G190="","",ROUND(IF(G190="","",IF($B$11="ALT A",'CBI - BASELINE'!AD197,IF($B$11="ALT B",'CBI - BUILD_SCENARIO'!AD253,IF($B$11="ALT C",#REF!,IF($B$11="ALT D",#REF!,""))))),-3))</f>
        <v>514000</v>
      </c>
      <c r="M190" s="154">
        <f>IF(G190="","",ROUND(IF(G190="","",IF($B$11="ALT A",'CBI - BASELINE'!AD202,IF($B$11="ALT B",'CBI - BUILD_SCENARIO'!AD258,IF($B$11="ALT C",#REF!,IF($B$11="ALT D",#REF!,""))))),-3))</f>
        <v>242000</v>
      </c>
      <c r="N190" s="154">
        <f>IF(G190="","",ROUND(IF(G190="","",IF($B$11="ALT A",'CBI - BASELINE'!AD212,IF($B$11="ALT B",'CBI - BUILD_SCENARIO'!AD268,IF($B$11="ALT C",#REF!,IF($B$11="ALT D",#REF!,""))))),-3))</f>
        <v>3935000</v>
      </c>
      <c r="O190" s="135"/>
      <c r="P190" s="135" t="s">
        <v>1059</v>
      </c>
      <c r="Q190" s="135">
        <v>2042</v>
      </c>
      <c r="R190" s="398">
        <v>2985000</v>
      </c>
      <c r="S190" s="398">
        <v>14913000</v>
      </c>
      <c r="T190" s="398">
        <v>21719000</v>
      </c>
      <c r="U190" s="398">
        <v>0</v>
      </c>
      <c r="V190" s="398">
        <v>2800000</v>
      </c>
      <c r="W190" s="398">
        <v>39433000</v>
      </c>
      <c r="X190" s="135"/>
      <c r="Y190" s="135"/>
      <c r="Z190" s="135"/>
      <c r="AA190" s="135"/>
      <c r="AB190" s="135"/>
      <c r="AC190" s="135"/>
      <c r="AD190" s="135"/>
      <c r="AE190" s="135"/>
      <c r="AF190" s="135"/>
      <c r="AG190" s="135"/>
      <c r="AH190" s="135"/>
      <c r="AI190" s="135"/>
      <c r="AJ190" s="135"/>
      <c r="AK190" s="135"/>
      <c r="AL190" s="135"/>
      <c r="AM190" s="135"/>
      <c r="AN190" s="135"/>
      <c r="AO190" s="135"/>
      <c r="AP190" s="135"/>
    </row>
    <row r="191" spans="1:42" ht="14.25" x14ac:dyDescent="0.3">
      <c r="A191" s="135"/>
      <c r="B191" s="135"/>
      <c r="C191" s="135"/>
      <c r="D191" s="135"/>
      <c r="E191" s="135"/>
      <c r="F191" s="135"/>
      <c r="G191" s="137" t="str">
        <f t="shared" si="2"/>
        <v xml:space="preserve">Year </v>
      </c>
      <c r="H191" s="141">
        <f t="shared" si="2"/>
        <v>20</v>
      </c>
      <c r="I191" s="150">
        <f>IF(G191="","",ROUND(IF(G191="","",IF($B$11="ALT A",'CBI - BASELINE'!AE178,IF($B$11="ALT B",'CBI - BUILD_SCENARIO'!AE234,IF($B$11="ALT C",#REF!,IF($B$11="ALT D",#REF!,""))))),-3))</f>
        <v>210000</v>
      </c>
      <c r="J191" s="150">
        <f>IF(G191="","",ROUND(IF(G191="","",IF($B$11="ALT A",'CBI - BASELINE'!AE185,IF($B$11="ALT B",'CBI - BUILD_SCENARIO'!AE241,IF($B$11="ALT C",#REF!,IF($B$11="ALT D",#REF!,""))))),-3))</f>
        <v>1692000</v>
      </c>
      <c r="K191" s="154">
        <f>IF(G191="","",ROUND(IF(G191="","",IF($B$11="ALT A",SUM('CBI - BASELINE'!AE190:'CBI - BASELINE'!AE191),IF($B$11="ALT B",SUM('CBI - BUILD_SCENARIO'!AE246:'CBI - BUILD_SCENARIO'!AE247),IF($B$11="ALT C",SUM(#REF!:#REF!),IF($B$11="ALT D",SUM(#REF!:#REF!),""))))),-3))</f>
        <v>1990000</v>
      </c>
      <c r="L191" s="154">
        <f>IF(G191="","",ROUND(IF(G191="","",IF($B$11="ALT A",'CBI - BASELINE'!AE197,IF($B$11="ALT B",'CBI - BUILD_SCENARIO'!AE253,IF($B$11="ALT C",#REF!,IF($B$11="ALT D",#REF!,""))))),-3))</f>
        <v>514000</v>
      </c>
      <c r="M191" s="154">
        <f>IF(G191="","",ROUND(IF(G191="","",IF($B$11="ALT A",'CBI - BASELINE'!AE202,IF($B$11="ALT B",'CBI - BUILD_SCENARIO'!AE258,IF($B$11="ALT C",#REF!,IF($B$11="ALT D",#REF!,""))))),-3))</f>
        <v>255000</v>
      </c>
      <c r="N191" s="154">
        <f>IF(G191="","",ROUND(IF(G191="","",IF($B$11="ALT A",'CBI - BASELINE'!AE212,IF($B$11="ALT B",'CBI - BUILD_SCENARIO'!AE268,IF($B$11="ALT C",#REF!,IF($B$11="ALT D",#REF!,""))))),-3))</f>
        <v>5906000</v>
      </c>
      <c r="O191" s="135"/>
      <c r="P191" s="135" t="s">
        <v>1060</v>
      </c>
      <c r="Q191" s="135">
        <v>2043</v>
      </c>
      <c r="R191" s="398">
        <v>3028000</v>
      </c>
      <c r="S191" s="398">
        <v>15129000</v>
      </c>
      <c r="T191" s="398">
        <v>22034000</v>
      </c>
      <c r="U191" s="398">
        <v>0</v>
      </c>
      <c r="V191" s="398">
        <v>2841000</v>
      </c>
      <c r="W191" s="398">
        <v>40003000</v>
      </c>
      <c r="X191" s="135"/>
      <c r="Y191" s="135"/>
      <c r="Z191" s="135"/>
      <c r="AA191" s="135"/>
      <c r="AB191" s="135"/>
      <c r="AC191" s="135"/>
      <c r="AD191" s="135"/>
      <c r="AE191" s="135"/>
      <c r="AF191" s="135"/>
      <c r="AG191" s="135"/>
      <c r="AH191" s="135"/>
      <c r="AI191" s="135"/>
      <c r="AJ191" s="135"/>
      <c r="AK191" s="135"/>
      <c r="AL191" s="135"/>
      <c r="AM191" s="135"/>
      <c r="AN191" s="135"/>
      <c r="AO191" s="135"/>
      <c r="AP191" s="135"/>
    </row>
    <row r="192" spans="1:42" ht="14.25" x14ac:dyDescent="0.3">
      <c r="A192" s="135"/>
      <c r="B192" s="135"/>
      <c r="C192" s="135"/>
      <c r="D192" s="135"/>
      <c r="E192" s="135"/>
      <c r="F192" s="135"/>
      <c r="G192" s="137" t="str">
        <f t="shared" si="2"/>
        <v/>
      </c>
      <c r="H192" s="141" t="str">
        <f t="shared" si="2"/>
        <v/>
      </c>
      <c r="I192" s="150" t="str">
        <f>IF(G192="","",ROUND(IF(G192="","",IF($B$11="ALT A",'CBI - BASELINE'!AF178,IF($B$11="ALT B",'CBI - BUILD_SCENARIO'!AF234,IF($B$11="ALT C",#REF!,IF($B$11="ALT D",#REF!,""))))),-3))</f>
        <v/>
      </c>
      <c r="J192" s="150" t="str">
        <f>IF(G192="","",ROUND(IF(G192="","",IF($B$11="ALT A",'CBI - BASELINE'!AF185,IF($B$11="ALT B",'CBI - BUILD_SCENARIO'!AF241,IF($B$11="ALT C",#REF!,IF($B$11="ALT D",#REF!,""))))),-3))</f>
        <v/>
      </c>
      <c r="K192" s="154" t="str">
        <f>IF(G192="","",ROUND(IF(G192="","",IF($B$11="ALT A",SUM('CBI - BASELINE'!AF190:'CBI - BASELINE'!AF191),IF($B$11="ALT B",SUM('CBI - BUILD_SCENARIO'!AF246:'CBI - BUILD_SCENARIO'!AF247),IF($B$11="ALT C",SUM(#REF!:#REF!),IF($B$11="ALT D",SUM(#REF!:#REF!),""))))),-3))</f>
        <v/>
      </c>
      <c r="L192" s="154" t="str">
        <f>IF(G192="","",ROUND(IF(G192="","",IF($B$11="ALT A",'CBI - BASELINE'!AF197,IF($B$11="ALT B",'CBI - BUILD_SCENARIO'!AF253,IF($B$11="ALT C",#REF!,IF($B$11="ALT D",#REF!,""))))),-3))</f>
        <v/>
      </c>
      <c r="M192" s="154" t="str">
        <f>IF(G192="","",ROUND(IF(G192="","",IF($B$11="ALT A",'CBI - BASELINE'!AF202,IF($B$11="ALT B",'CBI - BUILD_SCENARIO'!AF258,IF($B$11="ALT C",#REF!,IF($B$11="ALT D",#REF!,""))))),-3))</f>
        <v/>
      </c>
      <c r="N192" s="154" t="str">
        <f>IF(G192="","",ROUND(IF(G192="","",IF($B$11="ALT A",'CBI - BASELINE'!AF212,IF($B$11="ALT B",'CBI - BUILD_SCENARIO'!AF268,IF($B$11="ALT C",#REF!,IF($B$11="ALT D",#REF!,""))))),-3))</f>
        <v/>
      </c>
      <c r="O192" s="135"/>
      <c r="P192" s="135" t="s">
        <v>1061</v>
      </c>
      <c r="Q192" s="135">
        <v>2044</v>
      </c>
      <c r="R192" s="398">
        <v>3071000</v>
      </c>
      <c r="S192" s="398">
        <v>15344000</v>
      </c>
      <c r="T192" s="398">
        <v>22348000</v>
      </c>
      <c r="U192" s="398">
        <v>0</v>
      </c>
      <c r="V192" s="398">
        <v>2881000</v>
      </c>
      <c r="W192" s="398">
        <v>40574000</v>
      </c>
      <c r="X192" s="135"/>
      <c r="Y192" s="135"/>
      <c r="Z192" s="135"/>
      <c r="AA192" s="135"/>
      <c r="AB192" s="135"/>
      <c r="AC192" s="135"/>
      <c r="AD192" s="135"/>
      <c r="AE192" s="135"/>
      <c r="AF192" s="135"/>
      <c r="AG192" s="135"/>
      <c r="AH192" s="135"/>
      <c r="AI192" s="135"/>
      <c r="AJ192" s="135"/>
      <c r="AK192" s="135"/>
      <c r="AL192" s="135"/>
      <c r="AM192" s="135"/>
      <c r="AN192" s="135"/>
      <c r="AO192" s="135"/>
      <c r="AP192" s="135"/>
    </row>
    <row r="193" spans="1:42" ht="14.25" x14ac:dyDescent="0.3">
      <c r="A193" s="135"/>
      <c r="B193" s="135"/>
      <c r="C193" s="135"/>
      <c r="D193" s="135"/>
      <c r="E193" s="135"/>
      <c r="F193" s="135"/>
      <c r="G193" s="137" t="str">
        <f t="shared" si="2"/>
        <v/>
      </c>
      <c r="H193" s="141" t="str">
        <f t="shared" si="2"/>
        <v/>
      </c>
      <c r="I193" s="150" t="str">
        <f>IF(G193="","",ROUND(IF(G193="","",IF($B$11="ALT A",'CBI - BASELINE'!AG178,IF($B$11="ALT B",'CBI - BUILD_SCENARIO'!AG234,IF($B$11="ALT C",#REF!,IF($B$11="ALT D",#REF!,""))))),-3))</f>
        <v/>
      </c>
      <c r="J193" s="150" t="str">
        <f>IF(G193="","",ROUND(IF(G193="","",IF($B$11="ALT A",'CBI - BASELINE'!AG185,IF($B$11="ALT B",'CBI - BUILD_SCENARIO'!AG241,IF($B$11="ALT C",#REF!,IF($B$11="ALT D",#REF!,""))))),-3))</f>
        <v/>
      </c>
      <c r="K193" s="154" t="str">
        <f>IF(G193="","",ROUND(IF(G193="","",IF($B$11="ALT A",SUM('CBI - BASELINE'!AG190:'CBI - BASELINE'!AG191),IF($B$11="ALT B",SUM('CBI - BUILD_SCENARIO'!AG246:'CBI - BUILD_SCENARIO'!AG247),IF($B$11="ALT C",SUM(#REF!:#REF!),IF($B$11="ALT D",SUM(#REF!:#REF!),""))))),-3))</f>
        <v/>
      </c>
      <c r="L193" s="154" t="str">
        <f>IF(G193="","",ROUND(IF(G193="","",IF($B$11="ALT A",'CBI - BASELINE'!AG197,IF($B$11="ALT B",'CBI - BUILD_SCENARIO'!AG253,IF($B$11="ALT C",#REF!,IF($B$11="ALT D",#REF!,""))))),-3))</f>
        <v/>
      </c>
      <c r="M193" s="154" t="str">
        <f>IF(G193="","",ROUND(IF(G193="","",IF($B$11="ALT A",'CBI - BASELINE'!AG202,IF($B$11="ALT B",'CBI - BUILD_SCENARIO'!AG258,IF($B$11="ALT C",#REF!,IF($B$11="ALT D",#REF!,""))))),-3))</f>
        <v/>
      </c>
      <c r="N193" s="154" t="str">
        <f>IF(G193="","",ROUND(IF(G193="","",IF($B$11="ALT A",'CBI - BASELINE'!AG212,IF($B$11="ALT B",'CBI - BUILD_SCENARIO'!AG268,IF($B$11="ALT C",#REF!,IF($B$11="ALT D",#REF!,""))))),-3))</f>
        <v/>
      </c>
      <c r="O193" s="135"/>
      <c r="P193" s="135" t="s">
        <v>1062</v>
      </c>
      <c r="Q193" s="135">
        <v>2045</v>
      </c>
      <c r="R193" s="398">
        <v>3114000</v>
      </c>
      <c r="S193" s="398">
        <v>15559000</v>
      </c>
      <c r="T193" s="398">
        <v>22663000</v>
      </c>
      <c r="U193" s="398">
        <v>0</v>
      </c>
      <c r="V193" s="398">
        <v>2922000</v>
      </c>
      <c r="W193" s="398">
        <v>41144000</v>
      </c>
      <c r="X193" s="135"/>
      <c r="Y193" s="135"/>
      <c r="Z193" s="135"/>
      <c r="AA193" s="135"/>
      <c r="AB193" s="135"/>
      <c r="AC193" s="135"/>
      <c r="AD193" s="135"/>
      <c r="AE193" s="135"/>
      <c r="AF193" s="135"/>
      <c r="AG193" s="135"/>
      <c r="AH193" s="135"/>
      <c r="AI193" s="135"/>
      <c r="AJ193" s="135"/>
      <c r="AK193" s="135"/>
      <c r="AL193" s="135"/>
      <c r="AM193" s="135"/>
      <c r="AN193" s="135"/>
      <c r="AO193" s="135"/>
      <c r="AP193" s="135"/>
    </row>
    <row r="194" spans="1:42" ht="14.25" x14ac:dyDescent="0.3">
      <c r="A194" s="135"/>
      <c r="B194" s="135"/>
      <c r="C194" s="135"/>
      <c r="D194" s="135"/>
      <c r="E194" s="135"/>
      <c r="F194" s="135"/>
      <c r="G194" s="137" t="str">
        <f t="shared" ref="G194:H214" si="3">G88</f>
        <v/>
      </c>
      <c r="H194" s="141" t="str">
        <f t="shared" si="3"/>
        <v/>
      </c>
      <c r="I194" s="150" t="str">
        <f>IF(G194="","",ROUND(IF(G194="","",IF($B$11="ALT A",'CBI - BASELINE'!AH178,IF($B$11="ALT B",'CBI - BUILD_SCENARIO'!AH234,IF($B$11="ALT C",#REF!,IF($B$11="ALT D",#REF!,""))))),-3))</f>
        <v/>
      </c>
      <c r="J194" s="150" t="str">
        <f>IF(G194="","",ROUND(IF(G194="","",IF($B$11="ALT A",'CBI - BASELINE'!AH185,IF($B$11="ALT B",'CBI - BUILD_SCENARIO'!AH241,IF($B$11="ALT C",#REF!,IF($B$11="ALT D",#REF!,""))))),-3))</f>
        <v/>
      </c>
      <c r="K194" s="154" t="str">
        <f>IF(G194="","",ROUND(IF(G194="","",IF($B$11="ALT A",SUM('CBI - BASELINE'!AH190:'CBI - BASELINE'!AH191),IF($B$11="ALT B",SUM('CBI - BUILD_SCENARIO'!AH246:'CBI - BUILD_SCENARIO'!AH247),IF($B$11="ALT C",SUM(#REF!:#REF!),IF($B$11="ALT D",SUM(#REF!:#REF!),""))))),-3))</f>
        <v/>
      </c>
      <c r="L194" s="154" t="str">
        <f>IF(G194="","",ROUND(IF(G194="","",IF($B$11="ALT A",'CBI - BASELINE'!AH197,IF($B$11="ALT B",'CBI - BUILD_SCENARIO'!AH253,IF($B$11="ALT C",#REF!,IF($B$11="ALT D",#REF!,""))))),-3))</f>
        <v/>
      </c>
      <c r="M194" s="154" t="str">
        <f>IF(G194="","",ROUND(IF(G194="","",IF($B$11="ALT A",'CBI - BASELINE'!AH202,IF($B$11="ALT B",'CBI - BUILD_SCENARIO'!AH258,IF($B$11="ALT C",#REF!,IF($B$11="ALT D",#REF!,""))))),-3))</f>
        <v/>
      </c>
      <c r="N194" s="154" t="str">
        <f>IF(G194="","",ROUND(IF(G194="","",IF($B$11="ALT A",'CBI - BASELINE'!AH212,IF($B$11="ALT B",'CBI - BUILD_SCENARIO'!AH268,IF($B$11="ALT C",#REF!,IF($B$11="ALT D",#REF!,""))))),-3))</f>
        <v/>
      </c>
      <c r="O194" s="135"/>
      <c r="P194" s="135" t="s">
        <v>1063</v>
      </c>
      <c r="Q194" s="135">
        <v>2046</v>
      </c>
      <c r="R194" s="398">
        <v>3158000</v>
      </c>
      <c r="S194" s="398">
        <v>15775000</v>
      </c>
      <c r="T194" s="398">
        <v>22977000</v>
      </c>
      <c r="U194" s="398">
        <v>0</v>
      </c>
      <c r="V194" s="398">
        <v>2962000</v>
      </c>
      <c r="W194" s="398">
        <v>41714000</v>
      </c>
      <c r="X194" s="135"/>
      <c r="Y194" s="135"/>
      <c r="Z194" s="135"/>
      <c r="AA194" s="135"/>
      <c r="AB194" s="135"/>
      <c r="AC194" s="135"/>
      <c r="AD194" s="135"/>
      <c r="AE194" s="135"/>
      <c r="AF194" s="135"/>
      <c r="AG194" s="135"/>
      <c r="AH194" s="135"/>
      <c r="AI194" s="135"/>
      <c r="AJ194" s="135"/>
      <c r="AK194" s="135"/>
      <c r="AL194" s="135"/>
      <c r="AM194" s="135"/>
      <c r="AN194" s="135"/>
      <c r="AO194" s="135"/>
      <c r="AP194" s="135"/>
    </row>
    <row r="195" spans="1:42" ht="14.25" x14ac:dyDescent="0.3">
      <c r="A195" s="135"/>
      <c r="B195" s="135"/>
      <c r="C195" s="135"/>
      <c r="D195" s="135"/>
      <c r="E195" s="135"/>
      <c r="F195" s="135"/>
      <c r="G195" s="137" t="str">
        <f t="shared" si="3"/>
        <v/>
      </c>
      <c r="H195" s="141" t="str">
        <f t="shared" si="3"/>
        <v/>
      </c>
      <c r="I195" s="150" t="str">
        <f>IF(G195="","",ROUND(IF(G195="","",IF($B$11="ALT A",'CBI - BASELINE'!AI178,IF($B$11="ALT B",'CBI - BUILD_SCENARIO'!AI234,IF($B$11="ALT C",#REF!,IF($B$11="ALT D",#REF!,""))))),-3))</f>
        <v/>
      </c>
      <c r="J195" s="150" t="str">
        <f>IF(G195="","",ROUND(IF(G195="","",IF($B$11="ALT A",'CBI - BASELINE'!AI185,IF($B$11="ALT B",'CBI - BUILD_SCENARIO'!AI241,IF($B$11="ALT C",#REF!,IF($B$11="ALT D",#REF!,""))))),-3))</f>
        <v/>
      </c>
      <c r="K195" s="154" t="str">
        <f>IF(G195="","",ROUND(IF(G195="","",IF($B$11="ALT A",SUM('CBI - BASELINE'!AI190:'CBI - BASELINE'!AI191),IF($B$11="ALT B",SUM('CBI - BUILD_SCENARIO'!AI246:'CBI - BUILD_SCENARIO'!AI247),IF($B$11="ALT C",SUM(#REF!:#REF!),IF($B$11="ALT D",SUM(#REF!:#REF!),""))))),-3))</f>
        <v/>
      </c>
      <c r="L195" s="154" t="str">
        <f>IF(G195="","",ROUND(IF(G195="","",IF($B$11="ALT A",'CBI - BASELINE'!AI197,IF($B$11="ALT B",'CBI - BUILD_SCENARIO'!AI253,IF($B$11="ALT C",#REF!,IF($B$11="ALT D",#REF!,""))))),-3))</f>
        <v/>
      </c>
      <c r="M195" s="154" t="str">
        <f>IF(G195="","",ROUND(IF(G195="","",IF($B$11="ALT A",'CBI - BASELINE'!AI202,IF($B$11="ALT B",'CBI - BUILD_SCENARIO'!AI258,IF($B$11="ALT C",#REF!,IF($B$11="ALT D",#REF!,""))))),-3))</f>
        <v/>
      </c>
      <c r="N195" s="154" t="str">
        <f>IF(G195="","",ROUND(IF(G195="","",IF($B$11="ALT A",'CBI - BASELINE'!AI212,IF($B$11="ALT B",'CBI - BUILD_SCENARIO'!AI268,IF($B$11="ALT C",#REF!,IF($B$11="ALT D",#REF!,""))))),-3))</f>
        <v/>
      </c>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row>
    <row r="196" spans="1:42" ht="14.25" x14ac:dyDescent="0.3">
      <c r="A196" s="135"/>
      <c r="B196" s="135"/>
      <c r="C196" s="135"/>
      <c r="D196" s="135"/>
      <c r="E196" s="135"/>
      <c r="F196" s="135"/>
      <c r="G196" s="137" t="str">
        <f t="shared" si="3"/>
        <v/>
      </c>
      <c r="H196" s="141" t="str">
        <f t="shared" si="3"/>
        <v/>
      </c>
      <c r="I196" s="150" t="str">
        <f>IF(G196="","",ROUND(IF(G196="","",IF($B$11="ALT A",'CBI - BASELINE'!AJ178,IF($B$11="ALT B",'CBI - BUILD_SCENARIO'!AJ234,IF($B$11="ALT C",#REF!,IF($B$11="ALT D",#REF!,""))))),-3))</f>
        <v/>
      </c>
      <c r="J196" s="150" t="str">
        <f>IF(G196="","",ROUND(IF(G196="","",IF($B$11="ALT A",'CBI - BASELINE'!AJ185,IF($B$11="ALT B",'CBI - BUILD_SCENARIO'!AJ241,IF($B$11="ALT C",#REF!,IF($B$11="ALT D",#REF!,""))))),-3))</f>
        <v/>
      </c>
      <c r="K196" s="154" t="str">
        <f>IF(G196="","",ROUND(IF(G196="","",IF($B$11="ALT A",SUM('CBI - BASELINE'!AJ190:'CBI - BASELINE'!AJ191),IF($B$11="ALT B",SUM('CBI - BUILD_SCENARIO'!AJ246:'CBI - BUILD_SCENARIO'!AJ247),IF($B$11="ALT C",SUM(#REF!:#REF!),IF($B$11="ALT D",SUM(#REF!:#REF!),""))))),-3))</f>
        <v/>
      </c>
      <c r="L196" s="154" t="str">
        <f>IF(G196="","",ROUND(IF(G196="","",IF($B$11="ALT A",'CBI - BASELINE'!AJ197,IF($B$11="ALT B",'CBI - BUILD_SCENARIO'!AJ253,IF($B$11="ALT C",#REF!,IF($B$11="ALT D",#REF!,""))))),-3))</f>
        <v/>
      </c>
      <c r="M196" s="154" t="str">
        <f>IF(G196="","",ROUND(IF(G196="","",IF($B$11="ALT A",'CBI - BASELINE'!AJ202,IF($B$11="ALT B",'CBI - BUILD_SCENARIO'!AJ258,IF($B$11="ALT C",#REF!,IF($B$11="ALT D",#REF!,""))))),-3))</f>
        <v/>
      </c>
      <c r="N196" s="154" t="str">
        <f>IF(G196="","",ROUND(IF(G196="","",IF($B$11="ALT A",'CBI - BASELINE'!AJ212,IF($B$11="ALT B",'CBI - BUILD_SCENARIO'!AJ268,IF($B$11="ALT C",#REF!,IF($B$11="ALT D",#REF!,""))))),-3))</f>
        <v/>
      </c>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row>
    <row r="197" spans="1:42" ht="14.25" x14ac:dyDescent="0.3">
      <c r="A197" s="135"/>
      <c r="B197" s="135"/>
      <c r="C197" s="135"/>
      <c r="D197" s="135"/>
      <c r="E197" s="135"/>
      <c r="F197" s="135"/>
      <c r="G197" s="137" t="str">
        <f t="shared" si="3"/>
        <v/>
      </c>
      <c r="H197" s="141" t="str">
        <f t="shared" si="3"/>
        <v/>
      </c>
      <c r="I197" s="150" t="str">
        <f>IF(G197="","",ROUND(IF(G197="","",IF($B$11="ALT A",'CBI - BASELINE'!AK178,IF($B$11="ALT B",'CBI - BUILD_SCENARIO'!AK234,IF($B$11="ALT C",#REF!,IF($B$11="ALT D",#REF!,""))))),-3))</f>
        <v/>
      </c>
      <c r="J197" s="150" t="str">
        <f>IF(G197="","",ROUND(IF(G197="","",IF($B$11="ALT A",'CBI - BASELINE'!AK185,IF($B$11="ALT B",'CBI - BUILD_SCENARIO'!AK241,IF($B$11="ALT C",#REF!,IF($B$11="ALT D",#REF!,""))))),-3))</f>
        <v/>
      </c>
      <c r="K197" s="154" t="str">
        <f>IF(G197="","",ROUND(IF(G197="","",IF($B$11="ALT A",SUM('CBI - BASELINE'!AK190:'CBI - BASELINE'!AK191),IF($B$11="ALT B",SUM('CBI - BUILD_SCENARIO'!AK246:'CBI - BUILD_SCENARIO'!AK247),IF($B$11="ALT C",SUM(#REF!:#REF!),IF($B$11="ALT D",SUM(#REF!:#REF!),""))))),-3))</f>
        <v/>
      </c>
      <c r="L197" s="154" t="str">
        <f>IF(G197="","",ROUND(IF(G197="","",IF($B$11="ALT A",'CBI - BASELINE'!AK197,IF($B$11="ALT B",'CBI - BUILD_SCENARIO'!AK253,IF($B$11="ALT C",#REF!,IF($B$11="ALT D",#REF!,""))))),-3))</f>
        <v/>
      </c>
      <c r="M197" s="154" t="str">
        <f>IF(G197="","",ROUND(IF(G197="","",IF($B$11="ALT A",'CBI - BASELINE'!AK202,IF($B$11="ALT B",'CBI - BUILD_SCENARIO'!AK258,IF($B$11="ALT C",#REF!,IF($B$11="ALT D",#REF!,""))))),-3))</f>
        <v/>
      </c>
      <c r="N197" s="154" t="str">
        <f>IF(G197="","",ROUND(IF(G197="","",IF($B$11="ALT A",'CBI - BASELINE'!AK212,IF($B$11="ALT B",'CBI - BUILD_SCENARIO'!AK268,IF($B$11="ALT C",#REF!,IF($B$11="ALT D",#REF!,""))))),-3))</f>
        <v/>
      </c>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row>
    <row r="198" spans="1:42" ht="14.25" x14ac:dyDescent="0.3">
      <c r="A198" s="135"/>
      <c r="B198" s="135"/>
      <c r="C198" s="135"/>
      <c r="D198" s="135"/>
      <c r="E198" s="135"/>
      <c r="F198" s="135"/>
      <c r="G198" s="137" t="str">
        <f t="shared" si="3"/>
        <v/>
      </c>
      <c r="H198" s="141" t="str">
        <f t="shared" si="3"/>
        <v/>
      </c>
      <c r="I198" s="150" t="str">
        <f>IF(G198="","",ROUND(IF(G198="","",IF($B$11="ALT A",'CBI - BASELINE'!AL178,IF($B$11="ALT B",'CBI - BUILD_SCENARIO'!AL234,IF($B$11="ALT C",#REF!,IF($B$11="ALT D",#REF!,""))))),-3))</f>
        <v/>
      </c>
      <c r="J198" s="150" t="str">
        <f>IF(G198="","",ROUND(IF(G198="","",IF($B$11="ALT A",'CBI - BASELINE'!AL185,IF($B$11="ALT B",'CBI - BUILD_SCENARIO'!AL241,IF($B$11="ALT C",#REF!,IF($B$11="ALT D",#REF!,""))))),-3))</f>
        <v/>
      </c>
      <c r="K198" s="154" t="str">
        <f>IF(G198="","",ROUND(IF(G198="","",IF($B$11="ALT A",SUM('CBI - BASELINE'!AL190:'CBI - BASELINE'!AL191),IF($B$11="ALT B",SUM('CBI - BUILD_SCENARIO'!AL246:'CBI - BUILD_SCENARIO'!AL247),IF($B$11="ALT C",SUM(#REF!:#REF!),IF($B$11="ALT D",SUM(#REF!:#REF!),""))))),-3))</f>
        <v/>
      </c>
      <c r="L198" s="154" t="str">
        <f>IF(G198="","",ROUND(IF(G198="","",IF($B$11="ALT A",'CBI - BASELINE'!AL197,IF($B$11="ALT B",'CBI - BUILD_SCENARIO'!AL253,IF($B$11="ALT C",#REF!,IF($B$11="ALT D",#REF!,""))))),-3))</f>
        <v/>
      </c>
      <c r="M198" s="154" t="str">
        <f>IF(G198="","",ROUND(IF(G198="","",IF($B$11="ALT A",'CBI - BASELINE'!AL202,IF($B$11="ALT B",'CBI - BUILD_SCENARIO'!AL258,IF($B$11="ALT C",#REF!,IF($B$11="ALT D",#REF!,""))))),-3))</f>
        <v/>
      </c>
      <c r="N198" s="154" t="str">
        <f>IF(G198="","",ROUND(IF(G198="","",IF($B$11="ALT A",'CBI - BASELINE'!AL212,IF($B$11="ALT B",'CBI - BUILD_SCENARIO'!AL268,IF($B$11="ALT C",#REF!,IF($B$11="ALT D",#REF!,""))))),-3))</f>
        <v/>
      </c>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row>
    <row r="199" spans="1:42" ht="14.25" x14ac:dyDescent="0.3">
      <c r="A199" s="135"/>
      <c r="B199" s="135"/>
      <c r="C199" s="135"/>
      <c r="D199" s="135"/>
      <c r="E199" s="135"/>
      <c r="F199" s="135"/>
      <c r="G199" s="137" t="str">
        <f t="shared" si="3"/>
        <v/>
      </c>
      <c r="H199" s="141" t="str">
        <f t="shared" si="3"/>
        <v/>
      </c>
      <c r="I199" s="150" t="str">
        <f>IF(G199="","",ROUND(IF(G199="","",IF($B$11="ALT A",'CBI - BASELINE'!AM178,IF($B$11="ALT B",'CBI - BUILD_SCENARIO'!AM234,IF($B$11="ALT C",#REF!,IF($B$11="ALT D",#REF!,""))))),-3))</f>
        <v/>
      </c>
      <c r="J199" s="150" t="str">
        <f>IF(G199="","",ROUND(IF(G199="","",IF($B$11="ALT A",'CBI - BASELINE'!AM185,IF($B$11="ALT B",'CBI - BUILD_SCENARIO'!AM241,IF($B$11="ALT C",#REF!,IF($B$11="ALT D",#REF!,""))))),-3))</f>
        <v/>
      </c>
      <c r="K199" s="154" t="str">
        <f>IF(G199="","",ROUND(IF(G199="","",IF($B$11="ALT A",SUM('CBI - BASELINE'!AM190:'CBI - BASELINE'!AM191),IF($B$11="ALT B",SUM('CBI - BUILD_SCENARIO'!AM246:'CBI - BUILD_SCENARIO'!AM247),IF($B$11="ALT C",SUM(#REF!:#REF!),IF($B$11="ALT D",SUM(#REF!:#REF!),""))))),-3))</f>
        <v/>
      </c>
      <c r="L199" s="154" t="str">
        <f>IF(G199="","",ROUND(IF(G199="","",IF($B$11="ALT A",'CBI - BASELINE'!AM197,IF($B$11="ALT B",'CBI - BUILD_SCENARIO'!AM253,IF($B$11="ALT C",#REF!,IF($B$11="ALT D",#REF!,""))))),-3))</f>
        <v/>
      </c>
      <c r="M199" s="154" t="str">
        <f>IF(G199="","",ROUND(IF(G199="","",IF($B$11="ALT A",'CBI - BASELINE'!AM202,IF($B$11="ALT B",'CBI - BUILD_SCENARIO'!AM258,IF($B$11="ALT C",#REF!,IF($B$11="ALT D",#REF!,""))))),-3))</f>
        <v/>
      </c>
      <c r="N199" s="154" t="str">
        <f>IF(G199="","",ROUND(IF(G199="","",IF($B$11="ALT A",'CBI - BASELINE'!AM212,IF($B$11="ALT B",'CBI - BUILD_SCENARIO'!AM268,IF($B$11="ALT C",#REF!,IF($B$11="ALT D",#REF!,""))))),-3))</f>
        <v/>
      </c>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row>
    <row r="200" spans="1:42" ht="14.25" x14ac:dyDescent="0.3">
      <c r="A200" s="135"/>
      <c r="B200" s="135"/>
      <c r="C200" s="135"/>
      <c r="D200" s="135"/>
      <c r="E200" s="135"/>
      <c r="F200" s="135"/>
      <c r="G200" s="137" t="str">
        <f t="shared" si="3"/>
        <v/>
      </c>
      <c r="H200" s="141" t="str">
        <f t="shared" si="3"/>
        <v/>
      </c>
      <c r="I200" s="150" t="str">
        <f>IF(G200="","",ROUND(IF(G200="","",IF($B$11="ALT A",'CBI - BASELINE'!AN178,IF($B$11="ALT B",'CBI - BUILD_SCENARIO'!AN234,IF($B$11="ALT C",#REF!,IF($B$11="ALT D",#REF!,""))))),-3))</f>
        <v/>
      </c>
      <c r="J200" s="150" t="str">
        <f>IF(G200="","",ROUND(IF(G200="","",IF($B$11="ALT A",'CBI - BASELINE'!AN185,IF($B$11="ALT B",'CBI - BUILD_SCENARIO'!AN241,IF($B$11="ALT C",#REF!,IF($B$11="ALT D",#REF!,""))))),-3))</f>
        <v/>
      </c>
      <c r="K200" s="154" t="str">
        <f>IF(G200="","",ROUND(IF(G200="","",IF($B$11="ALT A",SUM('CBI - BASELINE'!AN190:'CBI - BASELINE'!AN191),IF($B$11="ALT B",SUM('CBI - BUILD_SCENARIO'!AN246:'CBI - BUILD_SCENARIO'!AN247),IF($B$11="ALT C",SUM(#REF!:#REF!),IF($B$11="ALT D",SUM(#REF!:#REF!),""))))),-3))</f>
        <v/>
      </c>
      <c r="L200" s="154" t="str">
        <f>IF(G200="","",ROUND(IF(G200="","",IF($B$11="ALT A",'CBI - BASELINE'!AN197,IF($B$11="ALT B",'CBI - BUILD_SCENARIO'!AN253,IF($B$11="ALT C",#REF!,IF($B$11="ALT D",#REF!,""))))),-3))</f>
        <v/>
      </c>
      <c r="M200" s="154" t="str">
        <f>IF(G200="","",ROUND(IF(G200="","",IF($B$11="ALT A",'CBI - BASELINE'!AN202,IF($B$11="ALT B",'CBI - BUILD_SCENARIO'!AN258,IF($B$11="ALT C",#REF!,IF($B$11="ALT D",#REF!,""))))),-3))</f>
        <v/>
      </c>
      <c r="N200" s="154" t="str">
        <f>IF(G200="","",ROUND(IF(G200="","",IF($B$11="ALT A",'CBI - BASELINE'!AN212,IF($B$11="ALT B",'CBI - BUILD_SCENARIO'!AN268,IF($B$11="ALT C",#REF!,IF($B$11="ALT D",#REF!,""))))),-3))</f>
        <v/>
      </c>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row>
    <row r="201" spans="1:42" ht="14.25" x14ac:dyDescent="0.3">
      <c r="A201" s="135"/>
      <c r="B201" s="135"/>
      <c r="C201" s="135"/>
      <c r="D201" s="135"/>
      <c r="E201" s="135"/>
      <c r="F201" s="135"/>
      <c r="G201" s="137" t="str">
        <f t="shared" si="3"/>
        <v/>
      </c>
      <c r="H201" s="141" t="str">
        <f t="shared" si="3"/>
        <v/>
      </c>
      <c r="I201" s="150" t="str">
        <f>IF(G201="","",ROUND(IF(G201="","",IF($B$11="ALT A",'CBI - BASELINE'!AO178,IF($B$11="ALT B",'CBI - BUILD_SCENARIO'!AO234,IF($B$11="ALT C",#REF!,IF($B$11="ALT D",#REF!,""))))),-3))</f>
        <v/>
      </c>
      <c r="J201" s="150" t="str">
        <f>IF(G201="","",ROUND(IF(G201="","",IF($B$11="ALT A",'CBI - BASELINE'!AO185,IF($B$11="ALT B",'CBI - BUILD_SCENARIO'!AO241,IF($B$11="ALT C",#REF!,IF($B$11="ALT D",#REF!,""))))),-3))</f>
        <v/>
      </c>
      <c r="K201" s="154" t="str">
        <f>IF(G201="","",ROUND(IF(G201="","",IF($B$11="ALT A",SUM('CBI - BASELINE'!AO190:'CBI - BASELINE'!AO191),IF($B$11="ALT B",SUM('CBI - BUILD_SCENARIO'!AO246:'CBI - BUILD_SCENARIO'!AO247),IF($B$11="ALT C",SUM(#REF!:#REF!),IF($B$11="ALT D",SUM(#REF!:#REF!),""))))),-3))</f>
        <v/>
      </c>
      <c r="L201" s="154" t="str">
        <f>IF(G201="","",ROUND(IF(G201="","",IF($B$11="ALT A",'CBI - BASELINE'!AO197,IF($B$11="ALT B",'CBI - BUILD_SCENARIO'!AO253,IF($B$11="ALT C",#REF!,IF($B$11="ALT D",#REF!,""))))),-3))</f>
        <v/>
      </c>
      <c r="M201" s="154" t="str">
        <f>IF(G201="","",ROUND(IF(G201="","",IF($B$11="ALT A",'CBI - BASELINE'!AO202,IF($B$11="ALT B",'CBI - BUILD_SCENARIO'!AO258,IF($B$11="ALT C",#REF!,IF($B$11="ALT D",#REF!,""))))),-3))</f>
        <v/>
      </c>
      <c r="N201" s="154" t="str">
        <f>IF(G201="","",ROUND(IF(G201="","",IF($B$11="ALT A",'CBI - BASELINE'!AO212,IF($B$11="ALT B",'CBI - BUILD_SCENARIO'!AO268,IF($B$11="ALT C",#REF!,IF($B$11="ALT D",#REF!,""))))),-3))</f>
        <v/>
      </c>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row>
    <row r="202" spans="1:42" ht="14.25" x14ac:dyDescent="0.3">
      <c r="A202" s="135"/>
      <c r="B202" s="135"/>
      <c r="C202" s="135"/>
      <c r="D202" s="135"/>
      <c r="E202" s="135"/>
      <c r="F202" s="135"/>
      <c r="G202" s="137" t="str">
        <f t="shared" si="3"/>
        <v/>
      </c>
      <c r="H202" s="141" t="str">
        <f t="shared" si="3"/>
        <v/>
      </c>
      <c r="I202" s="150" t="str">
        <f>IF(G202="","",ROUND(IF(G202="","",IF($B$11="ALT A",'CBI - BASELINE'!AP178,IF($B$11="ALT B",'CBI - BUILD_SCENARIO'!AP234,IF($B$11="ALT C",#REF!,IF($B$11="ALT D",#REF!,""))))),-3))</f>
        <v/>
      </c>
      <c r="J202" s="150" t="str">
        <f>IF(G202="","",ROUND(IF(G202="","",IF($B$11="ALT A",'CBI - BASELINE'!AP185,IF($B$11="ALT B",'CBI - BUILD_SCENARIO'!AP241,IF($B$11="ALT C",#REF!,IF($B$11="ALT D",#REF!,""))))),-3))</f>
        <v/>
      </c>
      <c r="K202" s="154" t="str">
        <f>IF(G202="","",ROUND(IF(G202="","",IF($B$11="ALT A",SUM('CBI - BASELINE'!AP190:'CBI - BASELINE'!AP191),IF($B$11="ALT B",SUM('CBI - BUILD_SCENARIO'!AP246:'CBI - BUILD_SCENARIO'!AP247),IF($B$11="ALT C",SUM(#REF!:#REF!),IF($B$11="ALT D",SUM(#REF!:#REF!),""))))),-3))</f>
        <v/>
      </c>
      <c r="L202" s="154" t="str">
        <f>IF(G202="","",ROUND(IF(G202="","",IF($B$11="ALT A",'CBI - BASELINE'!AP197,IF($B$11="ALT B",'CBI - BUILD_SCENARIO'!AP253,IF($B$11="ALT C",#REF!,IF($B$11="ALT D",#REF!,""))))),-3))</f>
        <v/>
      </c>
      <c r="M202" s="154" t="str">
        <f>IF(G202="","",ROUND(IF(G202="","",IF($B$11="ALT A",'CBI - BASELINE'!AP202,IF($B$11="ALT B",'CBI - BUILD_SCENARIO'!AP258,IF($B$11="ALT C",#REF!,IF($B$11="ALT D",#REF!,""))))),-3))</f>
        <v/>
      </c>
      <c r="N202" s="154" t="str">
        <f>IF(G202="","",ROUND(IF(G202="","",IF($B$11="ALT A",'CBI - BASELINE'!AP212,IF($B$11="ALT B",'CBI - BUILD_SCENARIO'!AP268,IF($B$11="ALT C",#REF!,IF($B$11="ALT D",#REF!,""))))),-3))</f>
        <v/>
      </c>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row>
    <row r="203" spans="1:42" ht="14.25" x14ac:dyDescent="0.3">
      <c r="A203" s="135"/>
      <c r="B203" s="135"/>
      <c r="C203" s="135"/>
      <c r="D203" s="135"/>
      <c r="E203" s="135"/>
      <c r="F203" s="135"/>
      <c r="G203" s="137" t="str">
        <f t="shared" si="3"/>
        <v/>
      </c>
      <c r="H203" s="141" t="str">
        <f t="shared" si="3"/>
        <v/>
      </c>
      <c r="I203" s="150" t="str">
        <f>IF(G203="","",ROUND(IF(G203="","",IF($B$11="ALT A",'CBI - BASELINE'!AQ178,IF($B$11="ALT B",'CBI - BUILD_SCENARIO'!AQ234,IF($B$11="ALT C",#REF!,IF($B$11="ALT D",#REF!,""))))),-3))</f>
        <v/>
      </c>
      <c r="J203" s="150" t="str">
        <f>IF(G203="","",ROUND(IF(G203="","",IF($B$11="ALT A",'CBI - BASELINE'!AQ185,IF($B$11="ALT B",'CBI - BUILD_SCENARIO'!AQ241,IF($B$11="ALT C",#REF!,IF($B$11="ALT D",#REF!,""))))),-3))</f>
        <v/>
      </c>
      <c r="K203" s="154" t="str">
        <f>IF(G203="","",ROUND(IF(G203="","",IF($B$11="ALT A",SUM('CBI - BASELINE'!AQ190:'CBI - BASELINE'!AQ191),IF($B$11="ALT B",SUM('CBI - BUILD_SCENARIO'!AQ246:'CBI - BUILD_SCENARIO'!AQ247),IF($B$11="ALT C",SUM(#REF!:#REF!),IF($B$11="ALT D",SUM(#REF!:#REF!),""))))),-3))</f>
        <v/>
      </c>
      <c r="L203" s="154" t="str">
        <f>IF(G203="","",ROUND(IF(G203="","",IF($B$11="ALT A",'CBI - BASELINE'!AQ197,IF($B$11="ALT B",'CBI - BUILD_SCENARIO'!AQ253,IF($B$11="ALT C",#REF!,IF($B$11="ALT D",#REF!,""))))),-3))</f>
        <v/>
      </c>
      <c r="M203" s="154" t="str">
        <f>IF(G203="","",ROUND(IF(G203="","",IF($B$11="ALT A",'CBI - BASELINE'!AQ202,IF($B$11="ALT B",'CBI - BUILD_SCENARIO'!AQ258,IF($B$11="ALT C",#REF!,IF($B$11="ALT D",#REF!,""))))),-3))</f>
        <v/>
      </c>
      <c r="N203" s="154" t="str">
        <f>IF(G203="","",ROUND(IF(G203="","",IF($B$11="ALT A",'CBI - BASELINE'!AQ212,IF($B$11="ALT B",'CBI - BUILD_SCENARIO'!AQ268,IF($B$11="ALT C",#REF!,IF($B$11="ALT D",#REF!,""))))),-3))</f>
        <v/>
      </c>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row>
    <row r="204" spans="1:42" ht="14.25" x14ac:dyDescent="0.3">
      <c r="A204" s="135"/>
      <c r="B204" s="135"/>
      <c r="C204" s="135"/>
      <c r="D204" s="135"/>
      <c r="E204" s="135"/>
      <c r="F204" s="135"/>
      <c r="G204" s="137" t="str">
        <f t="shared" si="3"/>
        <v/>
      </c>
      <c r="H204" s="141" t="str">
        <f t="shared" si="3"/>
        <v/>
      </c>
      <c r="I204" s="150" t="str">
        <f>IF(G204="","",ROUND(IF(G204="","",IF($B$11="ALT A",'CBI - BASELINE'!AR178,IF($B$11="ALT B",'CBI - BUILD_SCENARIO'!AR234,IF($B$11="ALT C",#REF!,IF($B$11="ALT D",#REF!,""))))),-3))</f>
        <v/>
      </c>
      <c r="J204" s="150" t="str">
        <f>IF(G204="","",ROUND(IF(G204="","",IF($B$11="ALT A",'CBI - BASELINE'!AR185,IF($B$11="ALT B",'CBI - BUILD_SCENARIO'!AR241,IF($B$11="ALT C",#REF!,IF($B$11="ALT D",#REF!,""))))),-3))</f>
        <v/>
      </c>
      <c r="K204" s="154" t="str">
        <f>IF(G204="","",ROUND(IF(G204="","",IF($B$11="ALT A",SUM('CBI - BASELINE'!AR190:'CBI - BASELINE'!AR191),IF($B$11="ALT B",SUM('CBI - BUILD_SCENARIO'!AR246:'CBI - BUILD_SCENARIO'!AR247),IF($B$11="ALT C",SUM(#REF!:#REF!),IF($B$11="ALT D",SUM(#REF!:#REF!),""))))),-3))</f>
        <v/>
      </c>
      <c r="L204" s="154" t="str">
        <f>IF(G204="","",ROUND(IF(G204="","",IF($B$11="ALT A",'CBI - BASELINE'!AR197,IF($B$11="ALT B",'CBI - BUILD_SCENARIO'!AR253,IF($B$11="ALT C",#REF!,IF($B$11="ALT D",#REF!,""))))),-3))</f>
        <v/>
      </c>
      <c r="M204" s="154" t="str">
        <f>IF(G204="","",ROUND(IF(G204="","",IF($B$11="ALT A",'CBI - BASELINE'!AR202,IF($B$11="ALT B",'CBI - BUILD_SCENARIO'!AR258,IF($B$11="ALT C",#REF!,IF($B$11="ALT D",#REF!,""))))),-3))</f>
        <v/>
      </c>
      <c r="N204" s="154" t="str">
        <f>IF(G204="","",ROUND(IF(G204="","",IF($B$11="ALT A",'CBI - BASELINE'!AR212,IF($B$11="ALT B",'CBI - BUILD_SCENARIO'!AR268,IF($B$11="ALT C",#REF!,IF($B$11="ALT D",#REF!,""))))),-3))</f>
        <v/>
      </c>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row>
    <row r="205" spans="1:42" ht="14.25" x14ac:dyDescent="0.3">
      <c r="A205" s="135"/>
      <c r="B205" s="135"/>
      <c r="C205" s="135"/>
      <c r="D205" s="135"/>
      <c r="E205" s="135"/>
      <c r="F205" s="135"/>
      <c r="G205" s="137" t="str">
        <f t="shared" si="3"/>
        <v/>
      </c>
      <c r="H205" s="141" t="str">
        <f t="shared" si="3"/>
        <v/>
      </c>
      <c r="I205" s="150" t="str">
        <f>IF(G205="","",ROUND(IF(G205="","",IF($B$11="ALT A",'CBI - BASELINE'!AS178,IF($B$11="ALT B",'CBI - BUILD_SCENARIO'!AS234,IF($B$11="ALT C",#REF!,IF($B$11="ALT D",#REF!,""))))),-3))</f>
        <v/>
      </c>
      <c r="J205" s="150" t="str">
        <f>IF(G205="","",ROUND(IF(G205="","",IF($B$11="ALT A",'CBI - BASELINE'!AS185,IF($B$11="ALT B",'CBI - BUILD_SCENARIO'!AS241,IF($B$11="ALT C",#REF!,IF($B$11="ALT D",#REF!,""))))),-3))</f>
        <v/>
      </c>
      <c r="K205" s="154" t="str">
        <f>IF(G205="","",ROUND(IF(G205="","",IF($B$11="ALT A",SUM('CBI - BASELINE'!AS190:'CBI - BASELINE'!AS191),IF($B$11="ALT B",SUM('CBI - BUILD_SCENARIO'!AS246:'CBI - BUILD_SCENARIO'!AS247),IF($B$11="ALT C",SUM(#REF!:#REF!),IF($B$11="ALT D",SUM(#REF!:#REF!),""))))),-3))</f>
        <v/>
      </c>
      <c r="L205" s="154" t="str">
        <f>IF(G205="","",ROUND(IF(G205="","",IF($B$11="ALT A",'CBI - BASELINE'!AS197,IF($B$11="ALT B",'CBI - BUILD_SCENARIO'!AS253,IF($B$11="ALT C",#REF!,IF($B$11="ALT D",#REF!,""))))),-3))</f>
        <v/>
      </c>
      <c r="M205" s="154" t="str">
        <f>IF(G205="","",ROUND(IF(G205="","",IF($B$11="ALT A",'CBI - BASELINE'!AS202,IF($B$11="ALT B",'CBI - BUILD_SCENARIO'!AS258,IF($B$11="ALT C",#REF!,IF($B$11="ALT D",#REF!,""))))),-3))</f>
        <v/>
      </c>
      <c r="N205" s="154" t="str">
        <f>IF(G205="","",ROUND(IF(G205="","",IF($B$11="ALT A",'CBI - BASELINE'!AS212,IF($B$11="ALT B",'CBI - BUILD_SCENARIO'!AS268,IF($B$11="ALT C",#REF!,IF($B$11="ALT D",#REF!,""))))),-3))</f>
        <v/>
      </c>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row>
    <row r="206" spans="1:42" ht="14.25" x14ac:dyDescent="0.3">
      <c r="A206" s="135"/>
      <c r="B206" s="135"/>
      <c r="C206" s="135"/>
      <c r="D206" s="135"/>
      <c r="E206" s="135"/>
      <c r="F206" s="135"/>
      <c r="G206" s="137" t="str">
        <f t="shared" si="3"/>
        <v/>
      </c>
      <c r="H206" s="141" t="str">
        <f t="shared" si="3"/>
        <v/>
      </c>
      <c r="I206" s="150" t="str">
        <f>IF(G206="","",ROUND(IF(G206="","",IF($B$11="ALT A",'CBI - BASELINE'!AT178,IF($B$11="ALT B",'CBI - BUILD_SCENARIO'!AT234,IF($B$11="ALT C",#REF!,IF($B$11="ALT D",#REF!,""))))),-3))</f>
        <v/>
      </c>
      <c r="J206" s="150" t="str">
        <f>IF(G206="","",ROUND(IF(G206="","",IF($B$11="ALT A",'CBI - BASELINE'!AT185,IF($B$11="ALT B",'CBI - BUILD_SCENARIO'!AT241,IF($B$11="ALT C",#REF!,IF($B$11="ALT D",#REF!,""))))),-3))</f>
        <v/>
      </c>
      <c r="K206" s="154" t="str">
        <f>IF(G206="","",ROUND(IF(G206="","",IF($B$11="ALT A",SUM('CBI - BASELINE'!AT190:'CBI - BASELINE'!AT191),IF($B$11="ALT B",SUM('CBI - BUILD_SCENARIO'!AT246:'CBI - BUILD_SCENARIO'!AT247),IF($B$11="ALT C",SUM(#REF!:#REF!),IF($B$11="ALT D",SUM(#REF!:#REF!),""))))),-3))</f>
        <v/>
      </c>
      <c r="L206" s="154" t="str">
        <f>IF(G206="","",ROUND(IF(G206="","",IF($B$11="ALT A",'CBI - BASELINE'!AT197,IF($B$11="ALT B",'CBI - BUILD_SCENARIO'!AT253,IF($B$11="ALT C",#REF!,IF($B$11="ALT D",#REF!,""))))),-3))</f>
        <v/>
      </c>
      <c r="M206" s="154" t="str">
        <f>IF(G206="","",ROUND(IF(G206="","",IF($B$11="ALT A",'CBI - BASELINE'!AT202,IF($B$11="ALT B",'CBI - BUILD_SCENARIO'!AT258,IF($B$11="ALT C",#REF!,IF($B$11="ALT D",#REF!,""))))),-3))</f>
        <v/>
      </c>
      <c r="N206" s="154" t="str">
        <f>IF(G206="","",ROUND(IF(G206="","",IF($B$11="ALT A",'CBI - BASELINE'!AT212,IF($B$11="ALT B",'CBI - BUILD_SCENARIO'!AT268,IF($B$11="ALT C",#REF!,IF($B$11="ALT D",#REF!,""))))),-3))</f>
        <v/>
      </c>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row>
    <row r="207" spans="1:42" ht="14.25" x14ac:dyDescent="0.3">
      <c r="A207" s="135"/>
      <c r="B207" s="135"/>
      <c r="C207" s="135"/>
      <c r="D207" s="135"/>
      <c r="E207" s="135"/>
      <c r="F207" s="135"/>
      <c r="G207" s="137" t="str">
        <f t="shared" si="3"/>
        <v/>
      </c>
      <c r="H207" s="141" t="str">
        <f t="shared" si="3"/>
        <v/>
      </c>
      <c r="I207" s="150" t="str">
        <f>IF(G207="","",ROUND(IF(G207="","",IF($B$11="ALT A",'CBI - BASELINE'!AU178,IF($B$11="ALT B",'CBI - BUILD_SCENARIO'!AU234,IF($B$11="ALT C",#REF!,IF($B$11="ALT D",#REF!,""))))),-3))</f>
        <v/>
      </c>
      <c r="J207" s="150" t="str">
        <f>IF(G207="","",ROUND(IF(G207="","",IF($B$11="ALT A",'CBI - BASELINE'!AU185,IF($B$11="ALT B",'CBI - BUILD_SCENARIO'!AU241,IF($B$11="ALT C",#REF!,IF($B$11="ALT D",#REF!,""))))),-3))</f>
        <v/>
      </c>
      <c r="K207" s="154" t="str">
        <f>IF(G207="","",ROUND(IF(G207="","",IF($B$11="ALT A",SUM('CBI - BASELINE'!AU190:'CBI - BASELINE'!AU191),IF($B$11="ALT B",SUM('CBI - BUILD_SCENARIO'!AU246:'CBI - BUILD_SCENARIO'!AU247),IF($B$11="ALT C",SUM(#REF!:#REF!),IF($B$11="ALT D",SUM(#REF!:#REF!),""))))),-3))</f>
        <v/>
      </c>
      <c r="L207" s="154" t="str">
        <f>IF(G207="","",ROUND(IF(G207="","",IF($B$11="ALT A",'CBI - BASELINE'!AU197,IF($B$11="ALT B",'CBI - BUILD_SCENARIO'!AU253,IF($B$11="ALT C",#REF!,IF($B$11="ALT D",#REF!,""))))),-3))</f>
        <v/>
      </c>
      <c r="M207" s="154" t="str">
        <f>IF(G207="","",ROUND(IF(G207="","",IF($B$11="ALT A",'CBI - BASELINE'!AU202,IF($B$11="ALT B",'CBI - BUILD_SCENARIO'!AU258,IF($B$11="ALT C",#REF!,IF($B$11="ALT D",#REF!,""))))),-3))</f>
        <v/>
      </c>
      <c r="N207" s="154" t="str">
        <f>IF(G207="","",ROUND(IF(G207="","",IF($B$11="ALT A",'CBI - BASELINE'!AU212,IF($B$11="ALT B",'CBI - BUILD_SCENARIO'!AU268,IF($B$11="ALT C",#REF!,IF($B$11="ALT D",#REF!,""))))),-3))</f>
        <v/>
      </c>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row>
    <row r="208" spans="1:42" ht="14.25" x14ac:dyDescent="0.3">
      <c r="A208" s="135"/>
      <c r="B208" s="135"/>
      <c r="C208" s="135"/>
      <c r="D208" s="135"/>
      <c r="E208" s="135"/>
      <c r="F208" s="135"/>
      <c r="G208" s="137" t="str">
        <f t="shared" si="3"/>
        <v/>
      </c>
      <c r="H208" s="141" t="str">
        <f t="shared" si="3"/>
        <v/>
      </c>
      <c r="I208" s="150" t="str">
        <f>IF(G208="","",ROUND(IF(G208="","",IF($B$11="ALT A",'CBI - BASELINE'!AV178,IF($B$11="ALT B",'CBI - BUILD_SCENARIO'!AV234,IF($B$11="ALT C",#REF!,IF($B$11="ALT D",#REF!,""))))),-3))</f>
        <v/>
      </c>
      <c r="J208" s="150" t="str">
        <f>IF(G208="","",ROUND(IF(G208="","",IF($B$11="ALT A",'CBI - BASELINE'!AV185,IF($B$11="ALT B",'CBI - BUILD_SCENARIO'!AV241,IF($B$11="ALT C",#REF!,IF($B$11="ALT D",#REF!,""))))),-3))</f>
        <v/>
      </c>
      <c r="K208" s="154" t="str">
        <f>IF(G208="","",ROUND(IF(G208="","",IF($B$11="ALT A",SUM('CBI - BASELINE'!AV190:'CBI - BASELINE'!AV191),IF($B$11="ALT B",SUM('CBI - BUILD_SCENARIO'!AV246:'CBI - BUILD_SCENARIO'!AV247),IF($B$11="ALT C",SUM(#REF!:#REF!),IF($B$11="ALT D",SUM(#REF!:#REF!),""))))),-3))</f>
        <v/>
      </c>
      <c r="L208" s="154" t="str">
        <f>IF(G208="","",ROUND(IF(G208="","",IF($B$11="ALT A",'CBI - BASELINE'!AV197,IF($B$11="ALT B",'CBI - BUILD_SCENARIO'!AV253,IF($B$11="ALT C",#REF!,IF($B$11="ALT D",#REF!,""))))),-3))</f>
        <v/>
      </c>
      <c r="M208" s="154" t="str">
        <f>IF(G208="","",ROUND(IF(G208="","",IF($B$11="ALT A",'CBI - BASELINE'!AV202,IF($B$11="ALT B",'CBI - BUILD_SCENARIO'!AV258,IF($B$11="ALT C",#REF!,IF($B$11="ALT D",#REF!,""))))),-3))</f>
        <v/>
      </c>
      <c r="N208" s="154" t="str">
        <f>IF(G208="","",ROUND(IF(G208="","",IF($B$11="ALT A",'CBI - BASELINE'!AV212,IF($B$11="ALT B",'CBI - BUILD_SCENARIO'!AV268,IF($B$11="ALT C",#REF!,IF($B$11="ALT D",#REF!,""))))),-3))</f>
        <v/>
      </c>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row>
    <row r="209" spans="1:42" ht="14.25" x14ac:dyDescent="0.3">
      <c r="A209" s="135"/>
      <c r="B209" s="135"/>
      <c r="C209" s="135"/>
      <c r="D209" s="135"/>
      <c r="E209" s="135"/>
      <c r="F209" s="135"/>
      <c r="G209" s="137" t="str">
        <f t="shared" si="3"/>
        <v/>
      </c>
      <c r="H209" s="141" t="str">
        <f t="shared" si="3"/>
        <v/>
      </c>
      <c r="I209" s="150" t="str">
        <f>IF(G209="","",ROUND(IF(G209="","",IF($B$11="ALT A",'CBI - BASELINE'!AW178,IF($B$11="ALT B",'CBI - BUILD_SCENARIO'!AW234,IF($B$11="ALT C",#REF!,IF($B$11="ALT D",#REF!,""))))),-3))</f>
        <v/>
      </c>
      <c r="J209" s="150" t="str">
        <f>IF(G209="","",ROUND(IF(G209="","",IF($B$11="ALT A",'CBI - BASELINE'!AW185,IF($B$11="ALT B",'CBI - BUILD_SCENARIO'!AW241,IF($B$11="ALT C",#REF!,IF($B$11="ALT D",#REF!,""))))),-3))</f>
        <v/>
      </c>
      <c r="K209" s="154" t="str">
        <f>IF(G209="","",ROUND(IF(G209="","",IF($B$11="ALT A",SUM('CBI - BASELINE'!AW190:'CBI - BASELINE'!AW191),IF($B$11="ALT B",SUM('CBI - BUILD_SCENARIO'!AW246:'CBI - BUILD_SCENARIO'!AW247),IF($B$11="ALT C",SUM(#REF!:#REF!),IF($B$11="ALT D",SUM(#REF!:#REF!),""))))),-3))</f>
        <v/>
      </c>
      <c r="L209" s="154" t="str">
        <f>IF(G209="","",ROUND(IF(G209="","",IF($B$11="ALT A",'CBI - BASELINE'!AW197,IF($B$11="ALT B",'CBI - BUILD_SCENARIO'!AW253,IF($B$11="ALT C",#REF!,IF($B$11="ALT D",#REF!,""))))),-3))</f>
        <v/>
      </c>
      <c r="M209" s="154" t="str">
        <f>IF(G209="","",ROUND(IF(G209="","",IF($B$11="ALT A",'CBI - BASELINE'!AW202,IF($B$11="ALT B",'CBI - BUILD_SCENARIO'!AW258,IF($B$11="ALT C",#REF!,IF($B$11="ALT D",#REF!,""))))),-3))</f>
        <v/>
      </c>
      <c r="N209" s="154" t="str">
        <f>IF(G209="","",ROUND(IF(G209="","",IF($B$11="ALT A",'CBI - BASELINE'!AW212,IF($B$11="ALT B",'CBI - BUILD_SCENARIO'!AW268,IF($B$11="ALT C",#REF!,IF($B$11="ALT D",#REF!,""))))),-3))</f>
        <v/>
      </c>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row>
    <row r="210" spans="1:42" ht="14.25" x14ac:dyDescent="0.3">
      <c r="A210" s="135"/>
      <c r="B210" s="135"/>
      <c r="C210" s="135"/>
      <c r="D210" s="135"/>
      <c r="E210" s="135"/>
      <c r="F210" s="135"/>
      <c r="G210" s="137" t="str">
        <f t="shared" si="3"/>
        <v/>
      </c>
      <c r="H210" s="141" t="str">
        <f t="shared" si="3"/>
        <v/>
      </c>
      <c r="I210" s="150" t="str">
        <f>IF(G210="","",ROUND(IF(G210="","",IF($B$11="ALT A",'CBI - BASELINE'!AX178,IF($B$11="ALT B",'CBI - BUILD_SCENARIO'!AX234,IF($B$11="ALT C",#REF!,IF($B$11="ALT D",#REF!,""))))),-3))</f>
        <v/>
      </c>
      <c r="J210" s="150" t="str">
        <f>IF(G210="","",ROUND(IF(G210="","",IF($B$11="ALT A",'CBI - BASELINE'!AX185,IF($B$11="ALT B",'CBI - BUILD_SCENARIO'!AX241,IF($B$11="ALT C",#REF!,IF($B$11="ALT D",#REF!,""))))),-3))</f>
        <v/>
      </c>
      <c r="K210" s="154" t="str">
        <f>IF(G210="","",ROUND(IF(G210="","",IF($B$11="ALT A",SUM('CBI - BASELINE'!AX190:'CBI - BASELINE'!AX191),IF($B$11="ALT B",SUM('CBI - BUILD_SCENARIO'!AX246:'CBI - BUILD_SCENARIO'!AX247),IF($B$11="ALT C",SUM(#REF!:#REF!),IF($B$11="ALT D",SUM(#REF!:#REF!),""))))),-3))</f>
        <v/>
      </c>
      <c r="L210" s="154" t="str">
        <f>IF(G210="","",ROUND(IF(G210="","",IF($B$11="ALT A",'CBI - BASELINE'!AX197,IF($B$11="ALT B",'CBI - BUILD_SCENARIO'!AX253,IF($B$11="ALT C",#REF!,IF($B$11="ALT D",#REF!,""))))),-3))</f>
        <v/>
      </c>
      <c r="M210" s="154" t="str">
        <f>IF(G210="","",ROUND(IF(G210="","",IF($B$11="ALT A",'CBI - BASELINE'!AX202,IF($B$11="ALT B",'CBI - BUILD_SCENARIO'!AX258,IF($B$11="ALT C",#REF!,IF($B$11="ALT D",#REF!,""))))),-3))</f>
        <v/>
      </c>
      <c r="N210" s="154" t="str">
        <f>IF(G210="","",ROUND(IF(G210="","",IF($B$11="ALT A",'CBI - BASELINE'!AX212,IF($B$11="ALT B",'CBI - BUILD_SCENARIO'!AX268,IF($B$11="ALT C",#REF!,IF($B$11="ALT D",#REF!,""))))),-3))</f>
        <v/>
      </c>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row>
    <row r="211" spans="1:42" ht="14.25" x14ac:dyDescent="0.3">
      <c r="A211" s="135"/>
      <c r="B211" s="135"/>
      <c r="C211" s="135"/>
      <c r="D211" s="135"/>
      <c r="E211" s="135"/>
      <c r="F211" s="135"/>
      <c r="G211" s="137" t="str">
        <f t="shared" si="3"/>
        <v/>
      </c>
      <c r="H211" s="141" t="str">
        <f t="shared" si="3"/>
        <v/>
      </c>
      <c r="I211" s="150" t="str">
        <f>IF(G211="","",ROUND(IF(G211="","",IF($B$11="ALT A",'CBI - BASELINE'!AY178,IF($B$11="ALT B",'CBI - BUILD_SCENARIO'!AY234,IF($B$11="ALT C",#REF!,IF($B$11="ALT D",#REF!,""))))),-3))</f>
        <v/>
      </c>
      <c r="J211" s="150" t="str">
        <f>IF(G211="","",ROUND(IF(G211="","",IF($B$11="ALT A",'CBI - BASELINE'!AY185,IF($B$11="ALT B",'CBI - BUILD_SCENARIO'!AY241,IF($B$11="ALT C",#REF!,IF($B$11="ALT D",#REF!,""))))),-3))</f>
        <v/>
      </c>
      <c r="K211" s="154" t="str">
        <f>IF(G211="","",ROUND(IF(G211="","",IF($B$11="ALT A",SUM('CBI - BASELINE'!AY190:'CBI - BASELINE'!AY191),IF($B$11="ALT B",SUM('CBI - BUILD_SCENARIO'!AY246:'CBI - BUILD_SCENARIO'!AY247),IF($B$11="ALT C",SUM(#REF!:#REF!),IF($B$11="ALT D",SUM(#REF!:#REF!),""))))),-3))</f>
        <v/>
      </c>
      <c r="L211" s="154" t="str">
        <f>IF(G211="","",ROUND(IF(G211="","",IF($B$11="ALT A",'CBI - BASELINE'!AY197,IF($B$11="ALT B",'CBI - BUILD_SCENARIO'!AY253,IF($B$11="ALT C",#REF!,IF($B$11="ALT D",#REF!,""))))),-3))</f>
        <v/>
      </c>
      <c r="M211" s="154" t="str">
        <f>IF(G211="","",ROUND(IF(G211="","",IF($B$11="ALT A",'CBI - BASELINE'!AY202,IF($B$11="ALT B",'CBI - BUILD_SCENARIO'!AY258,IF($B$11="ALT C",#REF!,IF($B$11="ALT D",#REF!,""))))),-3))</f>
        <v/>
      </c>
      <c r="N211" s="154" t="str">
        <f>IF(G211="","",ROUND(IF(G211="","",IF($B$11="ALT A",'CBI - BASELINE'!AY212,IF($B$11="ALT B",'CBI - BUILD_SCENARIO'!AY268,IF($B$11="ALT C",#REF!,IF($B$11="ALT D",#REF!,""))))),-3))</f>
        <v/>
      </c>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row>
    <row r="212" spans="1:42" ht="14.25" x14ac:dyDescent="0.3">
      <c r="A212" s="135"/>
      <c r="B212" s="135"/>
      <c r="C212" s="135"/>
      <c r="D212" s="135"/>
      <c r="E212" s="135"/>
      <c r="F212" s="135"/>
      <c r="G212" s="137" t="str">
        <f t="shared" si="3"/>
        <v/>
      </c>
      <c r="H212" s="141" t="str">
        <f t="shared" si="3"/>
        <v/>
      </c>
      <c r="I212" s="150" t="str">
        <f>IF(G212="","",ROUND(IF(G212="","",IF($B$11="ALT A",'CBI - BASELINE'!AZ178,IF($B$11="ALT B",'CBI - BUILD_SCENARIO'!AZ234,IF($B$11="ALT C",#REF!,IF($B$11="ALT D",#REF!,""))))),-3))</f>
        <v/>
      </c>
      <c r="J212" s="150" t="str">
        <f>IF(G212="","",ROUND(IF(G212="","",IF($B$11="ALT A",'CBI - BASELINE'!AZ185,IF($B$11="ALT B",'CBI - BUILD_SCENARIO'!AZ241,IF($B$11="ALT C",#REF!,IF($B$11="ALT D",#REF!,""))))),-3))</f>
        <v/>
      </c>
      <c r="K212" s="154" t="str">
        <f>IF(G212="","",ROUND(IF(G212="","",IF($B$11="ALT A",SUM('CBI - BASELINE'!AZ190:'CBI - BASELINE'!AZ191),IF($B$11="ALT B",SUM('CBI - BUILD_SCENARIO'!AZ246:'CBI - BUILD_SCENARIO'!AZ247),IF($B$11="ALT C",SUM(#REF!:#REF!),IF($B$11="ALT D",SUM(#REF!:#REF!),""))))),-3))</f>
        <v/>
      </c>
      <c r="L212" s="154" t="str">
        <f>IF(G212="","",ROUND(IF(G212="","",IF($B$11="ALT A",'CBI - BASELINE'!AZ197,IF($B$11="ALT B",'CBI - BUILD_SCENARIO'!AZ253,IF($B$11="ALT C",#REF!,IF($B$11="ALT D",#REF!,""))))),-3))</f>
        <v/>
      </c>
      <c r="M212" s="154" t="str">
        <f>IF(G212="","",ROUND(IF(G212="","",IF($B$11="ALT A",'CBI - BASELINE'!AZ202,IF($B$11="ALT B",'CBI - BUILD_SCENARIO'!AZ258,IF($B$11="ALT C",#REF!,IF($B$11="ALT D",#REF!,""))))),-3))</f>
        <v/>
      </c>
      <c r="N212" s="154" t="str">
        <f>IF(G212="","",ROUND(IF(G212="","",IF($B$11="ALT A",'CBI - BASELINE'!AZ212,IF($B$11="ALT B",'CBI - BUILD_SCENARIO'!AZ268,IF($B$11="ALT C",#REF!,IF($B$11="ALT D",#REF!,""))))),-3))</f>
        <v/>
      </c>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row>
    <row r="213" spans="1:42" ht="14.25" x14ac:dyDescent="0.3">
      <c r="A213" s="135"/>
      <c r="B213" s="135"/>
      <c r="C213" s="135"/>
      <c r="D213" s="135"/>
      <c r="E213" s="135"/>
      <c r="F213" s="135"/>
      <c r="G213" s="137" t="str">
        <f t="shared" si="3"/>
        <v/>
      </c>
      <c r="H213" s="141" t="str">
        <f t="shared" si="3"/>
        <v/>
      </c>
      <c r="I213" s="150" t="str">
        <f>IF(G213="","",ROUND(IF(G213="","",IF($B$11="ALT A",'CBI - BASELINE'!BA178,IF($B$11="ALT B",'CBI - BUILD_SCENARIO'!BA234,IF($B$11="ALT C",#REF!,IF($B$11="ALT D",#REF!,""))))),-3))</f>
        <v/>
      </c>
      <c r="J213" s="150" t="str">
        <f>IF(G213="","",ROUND(IF(G213="","",IF($B$11="ALT A",'CBI - BASELINE'!BA185,IF($B$11="ALT B",'CBI - BUILD_SCENARIO'!BA241,IF($B$11="ALT C",#REF!,IF($B$11="ALT D",#REF!,""))))),-3))</f>
        <v/>
      </c>
      <c r="K213" s="154" t="str">
        <f>IF(G213="","",ROUND(IF(G213="","",IF($B$11="ALT A",SUM('CBI - BASELINE'!BA190:'CBI - BASELINE'!BA191),IF($B$11="ALT B",SUM('CBI - BUILD_SCENARIO'!BA246:'CBI - BUILD_SCENARIO'!BA247),IF($B$11="ALT C",SUM(#REF!:#REF!),IF($B$11="ALT D",SUM(#REF!:#REF!),""))))),-3))</f>
        <v/>
      </c>
      <c r="L213" s="154" t="str">
        <f>IF(G213="","",ROUND(IF(G213="","",IF($B$11="ALT A",'CBI - BASELINE'!BA197,IF($B$11="ALT B",'CBI - BUILD_SCENARIO'!BA253,IF($B$11="ALT C",#REF!,IF($B$11="ALT D",#REF!,""))))),-3))</f>
        <v/>
      </c>
      <c r="M213" s="154" t="str">
        <f>IF(G213="","",ROUND(IF(G213="","",IF($B$11="ALT A",'CBI - BASELINE'!BA202,IF($B$11="ALT B",'CBI - BUILD_SCENARIO'!BA258,IF($B$11="ALT C",#REF!,IF($B$11="ALT D",#REF!,""))))),-3))</f>
        <v/>
      </c>
      <c r="N213" s="154" t="str">
        <f>IF(G213="","",ROUND(IF(G213="","",IF($B$11="ALT A",'CBI - BASELINE'!BA212,IF($B$11="ALT B",'CBI - BUILD_SCENARIO'!BA268,IF($B$11="ALT C",#REF!,IF($B$11="ALT D",#REF!,""))))),-3))</f>
        <v/>
      </c>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row>
    <row r="214" spans="1:42" ht="14.25" x14ac:dyDescent="0.3">
      <c r="A214" s="135"/>
      <c r="B214" s="135"/>
      <c r="C214" s="135"/>
      <c r="D214" s="135"/>
      <c r="E214" s="135"/>
      <c r="F214" s="135"/>
      <c r="G214" s="137" t="str">
        <f t="shared" si="3"/>
        <v/>
      </c>
      <c r="H214" s="141" t="str">
        <f t="shared" si="3"/>
        <v/>
      </c>
      <c r="I214" s="150" t="str">
        <f>IF(G214="","",ROUND(IF(G214="","",IF($B$11="ALT A",'CBI - BASELINE'!BB178,IF($B$11="ALT B",'CBI - BUILD_SCENARIO'!BB234,IF($B$11="ALT C",#REF!,IF($B$11="ALT D",#REF!,""))))),-3))</f>
        <v/>
      </c>
      <c r="J214" s="150" t="str">
        <f>IF(G214="","",ROUND(IF(G214="","",IF($B$11="ALT A",'CBI - BASELINE'!BB185,IF($B$11="ALT B",'CBI - BUILD_SCENARIO'!BB241,IF($B$11="ALT C",#REF!,IF($B$11="ALT D",#REF!,""))))),-3))</f>
        <v/>
      </c>
      <c r="K214" s="154" t="str">
        <f>IF(G214="","",ROUND(IF(G214="","",IF($B$11="ALT A",SUM('CBI - BASELINE'!BB190:'CBI - BASELINE'!BB191),IF($B$11="ALT B",SUM('CBI - BUILD_SCENARIO'!BB246:'CBI - BUILD_SCENARIO'!BB247),IF($B$11="ALT C",SUM(#REF!:#REF!),IF($B$11="ALT D",SUM(#REF!:#REF!),""))))),-3))</f>
        <v/>
      </c>
      <c r="L214" s="154" t="str">
        <f>IF(G214="","",ROUND(IF(G214="","",IF($B$11="ALT A",'CBI - BASELINE'!BB197,IF($B$11="ALT B",'CBI - BUILD_SCENARIO'!BB253,IF($B$11="ALT C",#REF!,IF($B$11="ALT D",#REF!,""))))),-3))</f>
        <v/>
      </c>
      <c r="M214" s="154" t="str">
        <f>IF(G214="","",ROUND(IF(G214="","",IF($B$11="ALT A",'CBI - BASELINE'!BB202,IF($B$11="ALT B",'CBI - BUILD_SCENARIO'!BB258,IF($B$11="ALT C",#REF!,IF($B$11="ALT D",#REF!,""))))),-3))</f>
        <v/>
      </c>
      <c r="N214" s="154" t="str">
        <f>IF(G214="","",ROUND(IF(G214="","",IF($B$11="ALT A",'CBI - BASELINE'!BB212,IF($B$11="ALT B",'CBI - BUILD_SCENARIO'!BB268,IF($B$11="ALT C",#REF!,IF($B$11="ALT D",#REF!,""))))),-3))</f>
        <v/>
      </c>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row>
    <row r="215" spans="1:42" ht="14.25" x14ac:dyDescent="0.3">
      <c r="A215" s="135"/>
      <c r="B215" s="135"/>
      <c r="C215" s="135"/>
      <c r="D215" s="135"/>
      <c r="E215" s="135"/>
      <c r="F215" s="135"/>
      <c r="G215" s="163"/>
      <c r="H215" s="168" t="s">
        <v>665</v>
      </c>
      <c r="I215" s="165">
        <f t="shared" ref="I215:N215" si="4">ROUND(AVERAGE(I167:I214),-3)</f>
        <v>86000</v>
      </c>
      <c r="J215" s="165">
        <f t="shared" si="4"/>
        <v>744000</v>
      </c>
      <c r="K215" s="165">
        <f t="shared" si="4"/>
        <v>868000</v>
      </c>
      <c r="L215" s="165">
        <f t="shared" si="4"/>
        <v>411000</v>
      </c>
      <c r="M215" s="165">
        <f t="shared" si="4"/>
        <v>111000</v>
      </c>
      <c r="N215" s="165">
        <f t="shared" ca="1" si="4"/>
        <v>1942000</v>
      </c>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row>
    <row r="216" spans="1:42" ht="14.25" x14ac:dyDescent="0.3">
      <c r="A216" s="135"/>
      <c r="B216" s="135"/>
      <c r="C216" s="135"/>
      <c r="D216" s="135"/>
      <c r="E216" s="135"/>
      <c r="F216" s="135"/>
      <c r="G216" s="163"/>
      <c r="H216" s="168" t="s">
        <v>137</v>
      </c>
      <c r="I216" s="165">
        <f t="shared" ref="I216:N216" si="5">SUM(I167:I214)</f>
        <v>2149000</v>
      </c>
      <c r="J216" s="165">
        <f t="shared" si="5"/>
        <v>18595000</v>
      </c>
      <c r="K216" s="165">
        <f t="shared" si="5"/>
        <v>21692000</v>
      </c>
      <c r="L216" s="165">
        <f t="shared" si="5"/>
        <v>10280000</v>
      </c>
      <c r="M216" s="165">
        <f t="shared" si="5"/>
        <v>2776000</v>
      </c>
      <c r="N216" s="165">
        <f t="shared" ca="1" si="5"/>
        <v>48553000</v>
      </c>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row>
    <row r="217" spans="1:42" x14ac:dyDescent="0.25">
      <c r="A217" s="135"/>
      <c r="B217" s="135"/>
      <c r="C217" s="135"/>
      <c r="D217" s="135"/>
      <c r="E217" s="135"/>
      <c r="F217" s="135"/>
      <c r="G217" s="135"/>
      <c r="H217" s="136"/>
      <c r="I217" s="136"/>
      <c r="J217" s="158"/>
      <c r="K217" s="155"/>
      <c r="L217" s="155"/>
      <c r="M217" s="155"/>
      <c r="N217" s="15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row>
    <row r="218" spans="1:42" x14ac:dyDescent="0.25">
      <c r="A218" s="135"/>
      <c r="B218" s="135"/>
      <c r="C218" s="135"/>
      <c r="D218" s="135"/>
      <c r="E218" s="135"/>
      <c r="F218" s="135"/>
      <c r="G218" s="162" t="s">
        <v>662</v>
      </c>
      <c r="H218" s="136"/>
      <c r="I218" s="136"/>
      <c r="J218" s="136"/>
      <c r="K218" s="140"/>
      <c r="L218" s="140"/>
      <c r="M218" s="140"/>
      <c r="N218" s="140"/>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row>
    <row r="219" spans="1:42" ht="54" x14ac:dyDescent="0.25">
      <c r="A219" s="135"/>
      <c r="B219" s="135"/>
      <c r="C219" s="135"/>
      <c r="D219" s="135"/>
      <c r="E219" s="135"/>
      <c r="F219" s="135"/>
      <c r="G219" s="144" t="s">
        <v>631</v>
      </c>
      <c r="H219" s="145" t="s">
        <v>630</v>
      </c>
      <c r="I219" s="145" t="s">
        <v>646</v>
      </c>
      <c r="J219" s="145" t="s">
        <v>635</v>
      </c>
      <c r="K219" s="145" t="s">
        <v>663</v>
      </c>
      <c r="L219" s="145" t="s">
        <v>647</v>
      </c>
      <c r="M219" s="140"/>
      <c r="N219" s="140"/>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row>
    <row r="220" spans="1:42" ht="14.25" x14ac:dyDescent="0.3">
      <c r="A220" s="135"/>
      <c r="B220" s="135"/>
      <c r="C220" s="135"/>
      <c r="D220" s="135"/>
      <c r="E220" s="135"/>
      <c r="F220" s="135"/>
      <c r="G220" s="137" t="str">
        <f t="shared" ref="G220:H239" si="6">G61</f>
        <v xml:space="preserve">Year </v>
      </c>
      <c r="H220" s="141">
        <f t="shared" si="6"/>
        <v>-4</v>
      </c>
      <c r="I220" s="150">
        <f>IF(G220="","",ROUND(IF(G220="","",IF($B$11="ALT A",'CBI - BASELINE'!G238,IF($B$11="ALT B",'CBI - BUILD_SCENARIO'!G292,IF($B$11="ALT C",#REF!,IF($B$11="ALT D",#REF!,""))))),-3))</f>
        <v>0</v>
      </c>
      <c r="J220" s="150">
        <f>IF(G220="","",ROUND(IF(G220="","",IF($B$11="ALT A",'CBI - BASELINE'!G239,IF($B$11="ALT B",'CBI - BUILD_SCENARIO'!G293,IF($B$11="ALT C",#REF!,IF($B$11="ALT D",#REF!,""))))),-3))</f>
        <v>0</v>
      </c>
      <c r="K220" s="154">
        <f>IF(G220="","",ROUND(IF(G220="","",IF($B$11="ALT A",'CBI - BASELINE'!G240,IF($B$11="ALT B",'CBI - BUILD_SCENARIO'!G294,IF($B$11="ALT C",#REF!,IF($B$11="ALT D",#REF!,""))))),-3))</f>
        <v>0</v>
      </c>
      <c r="L220" s="154">
        <f>IF(G220="","",ROUND(IF(G220="","",IF($B$11="ALT A",'CBI - BASELINE'!G241,IF($B$11="ALT B",'CBI - BUILD_SCENARIO'!G295,IF($B$11="ALT C",#REF!,IF($B$11="ALT D",#REF!,""))))),-3))</f>
        <v>0</v>
      </c>
      <c r="M220" s="140"/>
      <c r="N220" s="140"/>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row>
    <row r="221" spans="1:42" ht="14.25" x14ac:dyDescent="0.3">
      <c r="A221" s="135"/>
      <c r="B221" s="135"/>
      <c r="C221" s="135"/>
      <c r="D221" s="135"/>
      <c r="E221" s="135"/>
      <c r="F221" s="135"/>
      <c r="G221" s="137" t="str">
        <f t="shared" si="6"/>
        <v xml:space="preserve">Year </v>
      </c>
      <c r="H221" s="141">
        <f t="shared" si="6"/>
        <v>-3</v>
      </c>
      <c r="I221" s="150">
        <f>IF(G221="","",ROUND(IF(G221="","",IF($B$11="ALT A",'CBI - BASELINE'!H238,IF($B$11="ALT B",'CBI - BUILD_SCENARIO'!H292,IF($B$11="ALT C",#REF!,IF($B$11="ALT D",#REF!,""))))),-3))</f>
        <v>0</v>
      </c>
      <c r="J221" s="150">
        <f>IF(G221="","",ROUND(IF(G221="","",IF($B$11="ALT A",'CBI - BASELINE'!H239,IF($B$11="ALT B",'CBI - BUILD_SCENARIO'!H293,IF($B$11="ALT C",#REF!,IF($B$11="ALT D",#REF!,""))))),-3))</f>
        <v>0</v>
      </c>
      <c r="K221" s="154">
        <f>IF(G221="","",ROUND(IF(G221="","",IF($B$11="ALT A",'CBI - BASELINE'!H240,IF($B$11="ALT B",'CBI - BUILD_SCENARIO'!H294,IF($B$11="ALT C",#REF!,IF($B$11="ALT D",#REF!,""))))),-3))</f>
        <v>150000</v>
      </c>
      <c r="L221" s="154">
        <f>IF(G221="","",ROUND(IF(G221="","",IF($B$11="ALT A",'CBI - BASELINE'!H241,IF($B$11="ALT B",'CBI - BUILD_SCENARIO'!H295,IF($B$11="ALT C",#REF!,IF($B$11="ALT D",#REF!,""))))),-3))</f>
        <v>-150000</v>
      </c>
      <c r="M221" s="140"/>
      <c r="N221" s="140"/>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row>
    <row r="222" spans="1:42" ht="14.25" x14ac:dyDescent="0.3">
      <c r="A222" s="135"/>
      <c r="B222" s="135"/>
      <c r="C222" s="135"/>
      <c r="D222" s="135"/>
      <c r="E222" s="135"/>
      <c r="F222" s="135"/>
      <c r="G222" s="137" t="str">
        <f t="shared" si="6"/>
        <v xml:space="preserve">Year </v>
      </c>
      <c r="H222" s="141">
        <f t="shared" si="6"/>
        <v>-2</v>
      </c>
      <c r="I222" s="150">
        <f>IF(G222="","",ROUND(IF(G222="","",IF($B$11="ALT A",'CBI - BASELINE'!I238,IF($B$11="ALT B",'CBI - BUILD_SCENARIO'!I292,IF($B$11="ALT C",#REF!,IF($B$11="ALT D",#REF!,""))))),-3))</f>
        <v>0</v>
      </c>
      <c r="J222" s="150">
        <f>IF(G222="","",ROUND(IF(G222="","",IF($B$11="ALT A",'CBI - BASELINE'!I239,IF($B$11="ALT B",'CBI - BUILD_SCENARIO'!I293,IF($B$11="ALT C",#REF!,IF($B$11="ALT D",#REF!,""))))),-3))</f>
        <v>0</v>
      </c>
      <c r="K222" s="154">
        <f>IF(G222="","",ROUND(IF(G222="","",IF($B$11="ALT A",'CBI - BASELINE'!I240,IF($B$11="ALT B",'CBI - BUILD_SCENARIO'!I294,IF($B$11="ALT C",#REF!,IF($B$11="ALT D",#REF!,""))))),-3))</f>
        <v>336000</v>
      </c>
      <c r="L222" s="154">
        <f>IF(G222="","",ROUND(IF(G222="","",IF($B$11="ALT A",'CBI - BASELINE'!I241,IF($B$11="ALT B",'CBI - BUILD_SCENARIO'!I295,IF($B$11="ALT C",#REF!,IF($B$11="ALT D",#REF!,""))))),-3))</f>
        <v>-336000</v>
      </c>
      <c r="M222" s="140"/>
      <c r="N222" s="140"/>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row>
    <row r="223" spans="1:42" ht="14.25" x14ac:dyDescent="0.3">
      <c r="A223" s="135"/>
      <c r="B223" s="135"/>
      <c r="C223" s="135"/>
      <c r="D223" s="135"/>
      <c r="E223" s="135"/>
      <c r="F223" s="135"/>
      <c r="G223" s="137" t="str">
        <f t="shared" si="6"/>
        <v xml:space="preserve">Year </v>
      </c>
      <c r="H223" s="141">
        <f t="shared" si="6"/>
        <v>-1</v>
      </c>
      <c r="I223" s="150">
        <f>IF(G223="","",ROUND(IF(G223="","",IF($B$11="ALT A",'CBI - BASELINE'!J238,IF($B$11="ALT B",'CBI - BUILD_SCENARIO'!J292,IF($B$11="ALT C",#REF!,IF($B$11="ALT D",#REF!,""))))),-3))</f>
        <v>0</v>
      </c>
      <c r="J223" s="150">
        <f>IF(G223="","",ROUND(IF(G223="","",IF($B$11="ALT A",'CBI - BASELINE'!J239,IF($B$11="ALT B",'CBI - BUILD_SCENARIO'!J293,IF($B$11="ALT C",#REF!,IF($B$11="ALT D",#REF!,""))))),-3))</f>
        <v>0</v>
      </c>
      <c r="K223" s="154">
        <f>IF(G223="","",ROUND(IF(G223="","",IF($B$11="ALT A",'CBI - BASELINE'!J240,IF($B$11="ALT B",'CBI - BUILD_SCENARIO'!J294,IF($B$11="ALT C",#REF!,IF($B$11="ALT D",#REF!,""))))),-3))</f>
        <v>1757000</v>
      </c>
      <c r="L223" s="154">
        <f>IF(G223="","",ROUND(IF(G223="","",IF($B$11="ALT A",'CBI - BASELINE'!J241,IF($B$11="ALT B",'CBI - BUILD_SCENARIO'!J295,IF($B$11="ALT C",#REF!,IF($B$11="ALT D",#REF!,""))))),-3))</f>
        <v>-1757000</v>
      </c>
      <c r="M223" s="140"/>
      <c r="N223" s="140"/>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row>
    <row r="224" spans="1:42" ht="14.25" x14ac:dyDescent="0.3">
      <c r="A224" s="135"/>
      <c r="B224" s="135"/>
      <c r="C224" s="135"/>
      <c r="D224" s="135"/>
      <c r="E224" s="135"/>
      <c r="F224" s="135"/>
      <c r="G224" s="137" t="str">
        <f t="shared" si="6"/>
        <v xml:space="preserve">Year </v>
      </c>
      <c r="H224" s="141">
        <f t="shared" si="6"/>
        <v>0</v>
      </c>
      <c r="I224" s="150">
        <f>IF(G224="","",ROUND(IF(G224="","",IF($B$11="ALT A",'CBI - BASELINE'!K238,IF($B$11="ALT B",'CBI - BUILD_SCENARIO'!K292,IF($B$11="ALT C",#REF!,IF($B$11="ALT D",#REF!,""))))),-3))</f>
        <v>0</v>
      </c>
      <c r="J224" s="150">
        <f>IF(G224="","",ROUND(IF(G224="","",IF($B$11="ALT A",'CBI - BASELINE'!K239,IF($B$11="ALT B",'CBI - BUILD_SCENARIO'!K293,IF($B$11="ALT C",#REF!,IF($B$11="ALT D",#REF!,""))))),-3))</f>
        <v>0</v>
      </c>
      <c r="K224" s="154">
        <f>IF(G224="","",ROUND(IF(G224="","",IF($B$11="ALT A",'CBI - BASELINE'!K240,IF($B$11="ALT B",'CBI - BUILD_SCENARIO'!K294,IF($B$11="ALT C",#REF!,IF($B$11="ALT D",#REF!,""))))),-3))</f>
        <v>2558000</v>
      </c>
      <c r="L224" s="154">
        <f>IF(G224="","",ROUND(IF(G224="","",IF($B$11="ALT A",'CBI - BASELINE'!K241,IF($B$11="ALT B",'CBI - BUILD_SCENARIO'!K295,IF($B$11="ALT C",#REF!,IF($B$11="ALT D",#REF!,""))))),-3))</f>
        <v>-2558000</v>
      </c>
      <c r="M224" s="140"/>
      <c r="N224" s="140"/>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row>
    <row r="225" spans="1:42" ht="14.25" x14ac:dyDescent="0.3">
      <c r="A225" s="135"/>
      <c r="B225" s="135"/>
      <c r="C225" s="135"/>
      <c r="D225" s="135"/>
      <c r="E225" s="135"/>
      <c r="F225" s="135"/>
      <c r="G225" s="137" t="str">
        <f t="shared" si="6"/>
        <v xml:space="preserve">Year </v>
      </c>
      <c r="H225" s="141">
        <f t="shared" si="6"/>
        <v>1</v>
      </c>
      <c r="I225" s="150">
        <f>IF(G225="","",ROUND(IF(G225="","",IF($B$11="ALT A",'CBI - BASELINE'!L238,IF($B$11="ALT B",'CBI - BUILD_SCENARIO'!L292,IF($B$11="ALT C",#REF!,IF($B$11="ALT D",#REF!,""))))),-3))</f>
        <v>0</v>
      </c>
      <c r="J225" s="150">
        <f>IF(G225="","",ROUND(IF(G225="","",IF($B$11="ALT A",'CBI - BASELINE'!L239,IF($B$11="ALT B",'CBI - BUILD_SCENARIO'!L293,IF($B$11="ALT C",#REF!,IF($B$11="ALT D",#REF!,""))))),-3))</f>
        <v>3000</v>
      </c>
      <c r="K225" s="154">
        <f>IF(G225="","",ROUND(IF(G225="","",IF($B$11="ALT A",'CBI - BASELINE'!L240,IF($B$11="ALT B",'CBI - BUILD_SCENARIO'!L294,IF($B$11="ALT C",#REF!,IF($B$11="ALT D",#REF!,""))))),-3))</f>
        <v>0</v>
      </c>
      <c r="L225" s="154">
        <f>IF(G225="","",ROUND(IF(G225="","",IF($B$11="ALT A",'CBI - BASELINE'!L241,IF($B$11="ALT B",'CBI - BUILD_SCENARIO'!L295,IF($B$11="ALT C",#REF!,IF($B$11="ALT D",#REF!,""))))),-3))</f>
        <v>3000</v>
      </c>
      <c r="M225" s="140"/>
      <c r="N225" s="140"/>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row>
    <row r="226" spans="1:42" ht="14.25" x14ac:dyDescent="0.3">
      <c r="A226" s="135"/>
      <c r="B226" s="135"/>
      <c r="C226" s="135"/>
      <c r="D226" s="135"/>
      <c r="E226" s="135"/>
      <c r="F226" s="135"/>
      <c r="G226" s="137" t="str">
        <f t="shared" si="6"/>
        <v xml:space="preserve">Year </v>
      </c>
      <c r="H226" s="141">
        <f t="shared" si="6"/>
        <v>2</v>
      </c>
      <c r="I226" s="150">
        <f>IF(G226="","",ROUND(IF(G226="","",IF($B$11="ALT A",'CBI - BASELINE'!M238,IF($B$11="ALT B",'CBI - BUILD_SCENARIO'!M292,IF($B$11="ALT C",#REF!,IF($B$11="ALT D",#REF!,""))))),-3))</f>
        <v>0</v>
      </c>
      <c r="J226" s="150">
        <f>IF(G226="","",ROUND(IF(G226="","",IF($B$11="ALT A",'CBI - BASELINE'!M239,IF($B$11="ALT B",'CBI - BUILD_SCENARIO'!M293,IF($B$11="ALT C",#REF!,IF($B$11="ALT D",#REF!,""))))),-3))</f>
        <v>7000</v>
      </c>
      <c r="K226" s="154">
        <f>IF(G226="","",ROUND(IF(G226="","",IF($B$11="ALT A",'CBI - BASELINE'!M240,IF($B$11="ALT B",'CBI - BUILD_SCENARIO'!M294,IF($B$11="ALT C",#REF!,IF($B$11="ALT D",#REF!,""))))),-3))</f>
        <v>0</v>
      </c>
      <c r="L226" s="154">
        <f>IF(G226="","",ROUND(IF(G226="","",IF($B$11="ALT A",'CBI - BASELINE'!M241,IF($B$11="ALT B",'CBI - BUILD_SCENARIO'!M295,IF($B$11="ALT C",#REF!,IF($B$11="ALT D",#REF!,""))))),-3))</f>
        <v>7000</v>
      </c>
      <c r="M226" s="140"/>
      <c r="N226" s="140"/>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row>
    <row r="227" spans="1:42" ht="14.25" x14ac:dyDescent="0.3">
      <c r="A227" s="135"/>
      <c r="B227" s="135"/>
      <c r="C227" s="135"/>
      <c r="D227" s="135"/>
      <c r="E227" s="135"/>
      <c r="F227" s="135"/>
      <c r="G227" s="137" t="str">
        <f t="shared" si="6"/>
        <v xml:space="preserve">Year </v>
      </c>
      <c r="H227" s="141">
        <f t="shared" si="6"/>
        <v>3</v>
      </c>
      <c r="I227" s="150">
        <f>IF(G227="","",ROUND(IF(G227="","",IF($B$11="ALT A",'CBI - BASELINE'!N238,IF($B$11="ALT B",'CBI - BUILD_SCENARIO'!N292,IF($B$11="ALT C",#REF!,IF($B$11="ALT D",#REF!,""))))),-3))</f>
        <v>0</v>
      </c>
      <c r="J227" s="150">
        <f>IF(G227="","",ROUND(IF(G227="","",IF($B$11="ALT A",'CBI - BASELINE'!N239,IF($B$11="ALT B",'CBI - BUILD_SCENARIO'!N293,IF($B$11="ALT C",#REF!,IF($B$11="ALT D",#REF!,""))))),-3))</f>
        <v>10000</v>
      </c>
      <c r="K227" s="154">
        <f>IF(G227="","",ROUND(IF(G227="","",IF($B$11="ALT A",'CBI - BASELINE'!N240,IF($B$11="ALT B",'CBI - BUILD_SCENARIO'!N294,IF($B$11="ALT C",#REF!,IF($B$11="ALT D",#REF!,""))))),-3))</f>
        <v>0</v>
      </c>
      <c r="L227" s="154">
        <f>IF(G227="","",ROUND(IF(G227="","",IF($B$11="ALT A",'CBI - BASELINE'!N241,IF($B$11="ALT B",'CBI - BUILD_SCENARIO'!N295,IF($B$11="ALT C",#REF!,IF($B$11="ALT D",#REF!,""))))),-3))</f>
        <v>10000</v>
      </c>
      <c r="M227" s="140"/>
      <c r="N227" s="140"/>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row>
    <row r="228" spans="1:42" ht="14.25" x14ac:dyDescent="0.3">
      <c r="A228" s="135"/>
      <c r="B228" s="135"/>
      <c r="C228" s="135"/>
      <c r="D228" s="135"/>
      <c r="E228" s="135"/>
      <c r="F228" s="135"/>
      <c r="G228" s="137" t="str">
        <f t="shared" si="6"/>
        <v xml:space="preserve">Year </v>
      </c>
      <c r="H228" s="141">
        <f t="shared" si="6"/>
        <v>4</v>
      </c>
      <c r="I228" s="150">
        <f>IF(G228="","",ROUND(IF(G228="","",IF($B$11="ALT A",'CBI - BASELINE'!O238,IF($B$11="ALT B",'CBI - BUILD_SCENARIO'!O292,IF($B$11="ALT C",#REF!,IF($B$11="ALT D",#REF!,""))))),-3))</f>
        <v>0</v>
      </c>
      <c r="J228" s="150">
        <f>IF(G228="","",ROUND(IF(G228="","",IF($B$11="ALT A",'CBI - BASELINE'!O239,IF($B$11="ALT B",'CBI - BUILD_SCENARIO'!O293,IF($B$11="ALT C",#REF!,IF($B$11="ALT D",#REF!,""))))),-3))</f>
        <v>14000</v>
      </c>
      <c r="K228" s="154">
        <f>IF(G228="","",ROUND(IF(G228="","",IF($B$11="ALT A",'CBI - BASELINE'!O240,IF($B$11="ALT B",'CBI - BUILD_SCENARIO'!O294,IF($B$11="ALT C",#REF!,IF($B$11="ALT D",#REF!,""))))),-3))</f>
        <v>0</v>
      </c>
      <c r="L228" s="154">
        <f>IF(G228="","",ROUND(IF(G228="","",IF($B$11="ALT A",'CBI - BASELINE'!O241,IF($B$11="ALT B",'CBI - BUILD_SCENARIO'!O295,IF($B$11="ALT C",#REF!,IF($B$11="ALT D",#REF!,""))))),-3))</f>
        <v>14000</v>
      </c>
      <c r="M228" s="140"/>
      <c r="N228" s="140"/>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row>
    <row r="229" spans="1:42" ht="14.25" x14ac:dyDescent="0.3">
      <c r="A229" s="135"/>
      <c r="B229" s="135"/>
      <c r="C229" s="135"/>
      <c r="D229" s="135"/>
      <c r="E229" s="135"/>
      <c r="F229" s="135"/>
      <c r="G229" s="137" t="str">
        <f t="shared" si="6"/>
        <v xml:space="preserve">Year </v>
      </c>
      <c r="H229" s="141">
        <f t="shared" si="6"/>
        <v>5</v>
      </c>
      <c r="I229" s="150">
        <f>IF(G229="","",ROUND(IF(G229="","",IF($B$11="ALT A",'CBI - BASELINE'!P238,IF($B$11="ALT B",'CBI - BUILD_SCENARIO'!P292,IF($B$11="ALT C",#REF!,IF($B$11="ALT D",#REF!,""))))),-3))</f>
        <v>0</v>
      </c>
      <c r="J229" s="150">
        <f>IF(G229="","",ROUND(IF(G229="","",IF($B$11="ALT A",'CBI - BASELINE'!P239,IF($B$11="ALT B",'CBI - BUILD_SCENARIO'!P293,IF($B$11="ALT C",#REF!,IF($B$11="ALT D",#REF!,""))))),-3))</f>
        <v>17000</v>
      </c>
      <c r="K229" s="154">
        <f>IF(G229="","",ROUND(IF(G229="","",IF($B$11="ALT A",'CBI - BASELINE'!P240,IF($B$11="ALT B",'CBI - BUILD_SCENARIO'!P294,IF($B$11="ALT C",#REF!,IF($B$11="ALT D",#REF!,""))))),-3))</f>
        <v>0</v>
      </c>
      <c r="L229" s="154">
        <f>IF(G229="","",ROUND(IF(G229="","",IF($B$11="ALT A",'CBI - BASELINE'!P241,IF($B$11="ALT B",'CBI - BUILD_SCENARIO'!P295,IF($B$11="ALT C",#REF!,IF($B$11="ALT D",#REF!,""))))),-3))</f>
        <v>17000</v>
      </c>
      <c r="M229" s="140"/>
      <c r="N229" s="140"/>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row>
    <row r="230" spans="1:42" ht="14.25" x14ac:dyDescent="0.3">
      <c r="A230" s="135"/>
      <c r="B230" s="135"/>
      <c r="C230" s="135"/>
      <c r="D230" s="135"/>
      <c r="E230" s="135"/>
      <c r="F230" s="135"/>
      <c r="G230" s="137" t="str">
        <f t="shared" si="6"/>
        <v xml:space="preserve">Year </v>
      </c>
      <c r="H230" s="141">
        <f t="shared" si="6"/>
        <v>6</v>
      </c>
      <c r="I230" s="150">
        <f>IF(G230="","",ROUND(IF(G230="","",IF($B$11="ALT A",'CBI - BASELINE'!Q238,IF($B$11="ALT B",'CBI - BUILD_SCENARIO'!Q292,IF($B$11="ALT C",#REF!,IF($B$11="ALT D",#REF!,""))))),-3))</f>
        <v>0</v>
      </c>
      <c r="J230" s="150">
        <f>IF(G230="","",ROUND(IF(G230="","",IF($B$11="ALT A",'CBI - BASELINE'!Q239,IF($B$11="ALT B",'CBI - BUILD_SCENARIO'!Q293,IF($B$11="ALT C",#REF!,IF($B$11="ALT D",#REF!,""))))),-3))</f>
        <v>20000</v>
      </c>
      <c r="K230" s="154">
        <f>IF(G230="","",ROUND(IF(G230="","",IF($B$11="ALT A",'CBI - BASELINE'!Q240,IF($B$11="ALT B",'CBI - BUILD_SCENARIO'!Q294,IF($B$11="ALT C",#REF!,IF($B$11="ALT D",#REF!,""))))),-3))</f>
        <v>0</v>
      </c>
      <c r="L230" s="154">
        <f>IF(G230="","",ROUND(IF(G230="","",IF($B$11="ALT A",'CBI - BASELINE'!Q241,IF($B$11="ALT B",'CBI - BUILD_SCENARIO'!Q295,IF($B$11="ALT C",#REF!,IF($B$11="ALT D",#REF!,""))))),-3))</f>
        <v>20000</v>
      </c>
      <c r="M230" s="140"/>
      <c r="N230" s="140"/>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row>
    <row r="231" spans="1:42" ht="14.25" x14ac:dyDescent="0.3">
      <c r="A231" s="135"/>
      <c r="B231" s="135"/>
      <c r="C231" s="135"/>
      <c r="D231" s="135"/>
      <c r="E231" s="135"/>
      <c r="F231" s="135"/>
      <c r="G231" s="137" t="str">
        <f t="shared" si="6"/>
        <v xml:space="preserve">Year </v>
      </c>
      <c r="H231" s="141">
        <f t="shared" si="6"/>
        <v>7</v>
      </c>
      <c r="I231" s="150">
        <f>IF(G231="","",ROUND(IF(G231="","",IF($B$11="ALT A",'CBI - BASELINE'!R238,IF($B$11="ALT B",'CBI - BUILD_SCENARIO'!R292,IF($B$11="ALT C",#REF!,IF($B$11="ALT D",#REF!,""))))),-3))</f>
        <v>0</v>
      </c>
      <c r="J231" s="150">
        <f>IF(G231="","",ROUND(IF(G231="","",IF($B$11="ALT A",'CBI - BASELINE'!R239,IF($B$11="ALT B",'CBI - BUILD_SCENARIO'!R293,IF($B$11="ALT C",#REF!,IF($B$11="ALT D",#REF!,""))))),-3))</f>
        <v>23000</v>
      </c>
      <c r="K231" s="154">
        <f>IF(G231="","",ROUND(IF(G231="","",IF($B$11="ALT A",'CBI - BASELINE'!R240,IF($B$11="ALT B",'CBI - BUILD_SCENARIO'!R294,IF($B$11="ALT C",#REF!,IF($B$11="ALT D",#REF!,""))))),-3))</f>
        <v>0</v>
      </c>
      <c r="L231" s="154">
        <f>IF(G231="","",ROUND(IF(G231="","",IF($B$11="ALT A",'CBI - BASELINE'!R241,IF($B$11="ALT B",'CBI - BUILD_SCENARIO'!R295,IF($B$11="ALT C",#REF!,IF($B$11="ALT D",#REF!,""))))),-3))</f>
        <v>23000</v>
      </c>
      <c r="M231" s="140"/>
      <c r="N231" s="140"/>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row>
    <row r="232" spans="1:42" ht="14.25" x14ac:dyDescent="0.3">
      <c r="A232" s="135"/>
      <c r="B232" s="135"/>
      <c r="C232" s="135"/>
      <c r="D232" s="135"/>
      <c r="E232" s="135"/>
      <c r="F232" s="135"/>
      <c r="G232" s="137" t="str">
        <f t="shared" si="6"/>
        <v xml:space="preserve">Year </v>
      </c>
      <c r="H232" s="141">
        <f t="shared" si="6"/>
        <v>8</v>
      </c>
      <c r="I232" s="150">
        <f>IF(G232="","",ROUND(IF(G232="","",IF($B$11="ALT A",'CBI - BASELINE'!S238,IF($B$11="ALT B",'CBI - BUILD_SCENARIO'!S292,IF($B$11="ALT C",#REF!,IF($B$11="ALT D",#REF!,""))))),-3))</f>
        <v>0</v>
      </c>
      <c r="J232" s="150">
        <f>IF(G232="","",ROUND(IF(G232="","",IF($B$11="ALT A",'CBI - BASELINE'!S239,IF($B$11="ALT B",'CBI - BUILD_SCENARIO'!S293,IF($B$11="ALT C",#REF!,IF($B$11="ALT D",#REF!,""))))),-3))</f>
        <v>26000</v>
      </c>
      <c r="K232" s="154">
        <f>IF(G232="","",ROUND(IF(G232="","",IF($B$11="ALT A",'CBI - BASELINE'!S240,IF($B$11="ALT B",'CBI - BUILD_SCENARIO'!S294,IF($B$11="ALT C",#REF!,IF($B$11="ALT D",#REF!,""))))),-3))</f>
        <v>0</v>
      </c>
      <c r="L232" s="154">
        <f>IF(G232="","",ROUND(IF(G232="","",IF($B$11="ALT A",'CBI - BASELINE'!S241,IF($B$11="ALT B",'CBI - BUILD_SCENARIO'!S295,IF($B$11="ALT C",#REF!,IF($B$11="ALT D",#REF!,""))))),-3))</f>
        <v>26000</v>
      </c>
      <c r="M232" s="140"/>
      <c r="N232" s="140"/>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row>
    <row r="233" spans="1:42" ht="14.25" x14ac:dyDescent="0.3">
      <c r="A233" s="135"/>
      <c r="B233" s="135"/>
      <c r="C233" s="135"/>
      <c r="D233" s="135"/>
      <c r="E233" s="135"/>
      <c r="F233" s="135"/>
      <c r="G233" s="137" t="str">
        <f t="shared" si="6"/>
        <v xml:space="preserve">Year </v>
      </c>
      <c r="H233" s="141">
        <f t="shared" si="6"/>
        <v>9</v>
      </c>
      <c r="I233" s="150">
        <f>IF(G233="","",ROUND(IF(G233="","",IF($B$11="ALT A",'CBI - BASELINE'!T238,IF($B$11="ALT B",'CBI - BUILD_SCENARIO'!T292,IF($B$11="ALT C",#REF!,IF($B$11="ALT D",#REF!,""))))),-3))</f>
        <v>0</v>
      </c>
      <c r="J233" s="150">
        <f>IF(G233="","",ROUND(IF(G233="","",IF($B$11="ALT A",'CBI - BASELINE'!T239,IF($B$11="ALT B",'CBI - BUILD_SCENARIO'!T293,IF($B$11="ALT C",#REF!,IF($B$11="ALT D",#REF!,""))))),-3))</f>
        <v>30000</v>
      </c>
      <c r="K233" s="154">
        <f>IF(G233="","",ROUND(IF(G233="","",IF($B$11="ALT A",'CBI - BASELINE'!T240,IF($B$11="ALT B",'CBI - BUILD_SCENARIO'!T294,IF($B$11="ALT C",#REF!,IF($B$11="ALT D",#REF!,""))))),-3))</f>
        <v>0</v>
      </c>
      <c r="L233" s="154">
        <f>IF(G233="","",ROUND(IF(G233="","",IF($B$11="ALT A",'CBI - BASELINE'!T241,IF($B$11="ALT B",'CBI - BUILD_SCENARIO'!T295,IF($B$11="ALT C",#REF!,IF($B$11="ALT D",#REF!,""))))),-3))</f>
        <v>30000</v>
      </c>
      <c r="M233" s="140"/>
      <c r="N233" s="140"/>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row>
    <row r="234" spans="1:42" ht="14.25" x14ac:dyDescent="0.3">
      <c r="A234" s="135"/>
      <c r="B234" s="135"/>
      <c r="C234" s="135"/>
      <c r="D234" s="135"/>
      <c r="E234" s="135"/>
      <c r="F234" s="135"/>
      <c r="G234" s="137" t="str">
        <f t="shared" si="6"/>
        <v xml:space="preserve">Year </v>
      </c>
      <c r="H234" s="141">
        <f t="shared" si="6"/>
        <v>10</v>
      </c>
      <c r="I234" s="150">
        <f>IF(G234="","",ROUND(IF(G234="","",IF($B$11="ALT A",'CBI - BASELINE'!U238,IF($B$11="ALT B",'CBI - BUILD_SCENARIO'!U292,IF($B$11="ALT C",#REF!,IF($B$11="ALT D",#REF!,""))))),-3))</f>
        <v>0</v>
      </c>
      <c r="J234" s="150">
        <f>IF(G234="","",ROUND(IF(G234="","",IF($B$11="ALT A",'CBI - BASELINE'!U239,IF($B$11="ALT B",'CBI - BUILD_SCENARIO'!U293,IF($B$11="ALT C",#REF!,IF($B$11="ALT D",#REF!,""))))),-3))</f>
        <v>33000</v>
      </c>
      <c r="K234" s="154">
        <f>IF(G234="","",ROUND(IF(G234="","",IF($B$11="ALT A",'CBI - BASELINE'!U240,IF($B$11="ALT B",'CBI - BUILD_SCENARIO'!U294,IF($B$11="ALT C",#REF!,IF($B$11="ALT D",#REF!,""))))),-3))</f>
        <v>0</v>
      </c>
      <c r="L234" s="154">
        <f>IF(G234="","",ROUND(IF(G234="","",IF($B$11="ALT A",'CBI - BASELINE'!U241,IF($B$11="ALT B",'CBI - BUILD_SCENARIO'!U295,IF($B$11="ALT C",#REF!,IF($B$11="ALT D",#REF!,""))))),-3))</f>
        <v>33000</v>
      </c>
      <c r="M234" s="140"/>
      <c r="N234" s="140"/>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row>
    <row r="235" spans="1:42" ht="14.25" x14ac:dyDescent="0.3">
      <c r="A235" s="135"/>
      <c r="B235" s="135"/>
      <c r="C235" s="135"/>
      <c r="D235" s="135"/>
      <c r="E235" s="135"/>
      <c r="F235" s="135"/>
      <c r="G235" s="137" t="str">
        <f t="shared" si="6"/>
        <v xml:space="preserve">Year </v>
      </c>
      <c r="H235" s="141">
        <f t="shared" si="6"/>
        <v>11</v>
      </c>
      <c r="I235" s="150">
        <f>IF(G235="","",ROUND(IF(G235="","",IF($B$11="ALT A",'CBI - BASELINE'!V238,IF($B$11="ALT B",'CBI - BUILD_SCENARIO'!V292,IF($B$11="ALT C",#REF!,IF($B$11="ALT D",#REF!,""))))),-3))</f>
        <v>0</v>
      </c>
      <c r="J235" s="150">
        <f>IF(G235="","",ROUND(IF(G235="","",IF($B$11="ALT A",'CBI - BASELINE'!V239,IF($B$11="ALT B",'CBI - BUILD_SCENARIO'!V293,IF($B$11="ALT C",#REF!,IF($B$11="ALT D",#REF!,""))))),-3))</f>
        <v>36000</v>
      </c>
      <c r="K235" s="154">
        <f>IF(G235="","",ROUND(IF(G235="","",IF($B$11="ALT A",'CBI - BASELINE'!V240,IF($B$11="ALT B",'CBI - BUILD_SCENARIO'!V294,IF($B$11="ALT C",#REF!,IF($B$11="ALT D",#REF!,""))))),-3))</f>
        <v>0</v>
      </c>
      <c r="L235" s="154">
        <f>IF(G235="","",ROUND(IF(G235="","",IF($B$11="ALT A",'CBI - BASELINE'!V241,IF($B$11="ALT B",'CBI - BUILD_SCENARIO'!V295,IF($B$11="ALT C",#REF!,IF($B$11="ALT D",#REF!,""))))),-3))</f>
        <v>36000</v>
      </c>
      <c r="M235" s="140"/>
      <c r="N235" s="140"/>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row>
    <row r="236" spans="1:42" ht="14.25" x14ac:dyDescent="0.3">
      <c r="A236" s="135"/>
      <c r="B236" s="135"/>
      <c r="C236" s="135"/>
      <c r="D236" s="135"/>
      <c r="E236" s="135"/>
      <c r="F236" s="135"/>
      <c r="G236" s="137" t="str">
        <f t="shared" si="6"/>
        <v xml:space="preserve">Year </v>
      </c>
      <c r="H236" s="141">
        <f t="shared" si="6"/>
        <v>12</v>
      </c>
      <c r="I236" s="150">
        <f>IF(G236="","",ROUND(IF(G236="","",IF($B$11="ALT A",'CBI - BASELINE'!W238,IF($B$11="ALT B",'CBI - BUILD_SCENARIO'!W292,IF($B$11="ALT C",#REF!,IF($B$11="ALT D",#REF!,""))))),-3))</f>
        <v>0</v>
      </c>
      <c r="J236" s="150">
        <f>IF(G236="","",ROUND(IF(G236="","",IF($B$11="ALT A",'CBI - BASELINE'!W239,IF($B$11="ALT B",'CBI - BUILD_SCENARIO'!W293,IF($B$11="ALT C",#REF!,IF($B$11="ALT D",#REF!,""))))),-3))</f>
        <v>39000</v>
      </c>
      <c r="K236" s="154">
        <f>IF(G236="","",ROUND(IF(G236="","",IF($B$11="ALT A",'CBI - BASELINE'!W240,IF($B$11="ALT B",'CBI - BUILD_SCENARIO'!W294,IF($B$11="ALT C",#REF!,IF($B$11="ALT D",#REF!,""))))),-3))</f>
        <v>0</v>
      </c>
      <c r="L236" s="154">
        <f>IF(G236="","",ROUND(IF(G236="","",IF($B$11="ALT A",'CBI - BASELINE'!W241,IF($B$11="ALT B",'CBI - BUILD_SCENARIO'!W295,IF($B$11="ALT C",#REF!,IF($B$11="ALT D",#REF!,""))))),-3))</f>
        <v>39000</v>
      </c>
      <c r="M236" s="140"/>
      <c r="N236" s="140"/>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row>
    <row r="237" spans="1:42" ht="14.25" x14ac:dyDescent="0.3">
      <c r="A237" s="135"/>
      <c r="B237" s="135"/>
      <c r="C237" s="135"/>
      <c r="D237" s="135"/>
      <c r="E237" s="135"/>
      <c r="F237" s="135"/>
      <c r="G237" s="137" t="str">
        <f t="shared" si="6"/>
        <v xml:space="preserve">Year </v>
      </c>
      <c r="H237" s="141">
        <f t="shared" si="6"/>
        <v>13</v>
      </c>
      <c r="I237" s="150">
        <f>IF(G237="","",ROUND(IF(G237="","",IF($B$11="ALT A",'CBI - BASELINE'!X238,IF($B$11="ALT B",'CBI - BUILD_SCENARIO'!X292,IF($B$11="ALT C",#REF!,IF($B$11="ALT D",#REF!,""))))),-3))</f>
        <v>0</v>
      </c>
      <c r="J237" s="150">
        <f>IF(G237="","",ROUND(IF(G237="","",IF($B$11="ALT A",'CBI - BASELINE'!X239,IF($B$11="ALT B",'CBI - BUILD_SCENARIO'!X293,IF($B$11="ALT C",#REF!,IF($B$11="ALT D",#REF!,""))))),-3))</f>
        <v>42000</v>
      </c>
      <c r="K237" s="154">
        <f>IF(G237="","",ROUND(IF(G237="","",IF($B$11="ALT A",'CBI - BASELINE'!X240,IF($B$11="ALT B",'CBI - BUILD_SCENARIO'!X294,IF($B$11="ALT C",#REF!,IF($B$11="ALT D",#REF!,""))))),-3))</f>
        <v>0</v>
      </c>
      <c r="L237" s="154">
        <f>IF(G237="","",ROUND(IF(G237="","",IF($B$11="ALT A",'CBI - BASELINE'!X241,IF($B$11="ALT B",'CBI - BUILD_SCENARIO'!X295,IF($B$11="ALT C",#REF!,IF($B$11="ALT D",#REF!,""))))),-3))</f>
        <v>42000</v>
      </c>
      <c r="M237" s="140"/>
      <c r="N237" s="140"/>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row>
    <row r="238" spans="1:42" ht="14.25" x14ac:dyDescent="0.3">
      <c r="A238" s="135"/>
      <c r="B238" s="135"/>
      <c r="C238" s="135"/>
      <c r="D238" s="135"/>
      <c r="E238" s="135"/>
      <c r="F238" s="135"/>
      <c r="G238" s="137" t="str">
        <f t="shared" si="6"/>
        <v xml:space="preserve">Year </v>
      </c>
      <c r="H238" s="141">
        <f t="shared" si="6"/>
        <v>14</v>
      </c>
      <c r="I238" s="150">
        <f>IF(G238="","",ROUND(IF(G238="","",IF($B$11="ALT A",'CBI - BASELINE'!Y238,IF($B$11="ALT B",'CBI - BUILD_SCENARIO'!Y292,IF($B$11="ALT C",#REF!,IF($B$11="ALT D",#REF!,""))))),-3))</f>
        <v>0</v>
      </c>
      <c r="J238" s="150">
        <f>IF(G238="","",ROUND(IF(G238="","",IF($B$11="ALT A",'CBI - BASELINE'!Y239,IF($B$11="ALT B",'CBI - BUILD_SCENARIO'!Y293,IF($B$11="ALT C",#REF!,IF($B$11="ALT D",#REF!,""))))),-3))</f>
        <v>45000</v>
      </c>
      <c r="K238" s="154">
        <f>IF(G238="","",ROUND(IF(G238="","",IF($B$11="ALT A",'CBI - BASELINE'!Y240,IF($B$11="ALT B",'CBI - BUILD_SCENARIO'!Y294,IF($B$11="ALT C",#REF!,IF($B$11="ALT D",#REF!,""))))),-3))</f>
        <v>0</v>
      </c>
      <c r="L238" s="154">
        <f>IF(G238="","",ROUND(IF(G238="","",IF($B$11="ALT A",'CBI - BASELINE'!Y241,IF($B$11="ALT B",'CBI - BUILD_SCENARIO'!Y295,IF($B$11="ALT C",#REF!,IF($B$11="ALT D",#REF!,""))))),-3))</f>
        <v>45000</v>
      </c>
      <c r="M238" s="140"/>
      <c r="N238" s="140"/>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row>
    <row r="239" spans="1:42" ht="14.25" x14ac:dyDescent="0.3">
      <c r="A239" s="135"/>
      <c r="B239" s="135"/>
      <c r="C239" s="135"/>
      <c r="D239" s="135"/>
      <c r="E239" s="135"/>
      <c r="F239" s="135"/>
      <c r="G239" s="137" t="str">
        <f t="shared" si="6"/>
        <v xml:space="preserve">Year </v>
      </c>
      <c r="H239" s="141">
        <f t="shared" si="6"/>
        <v>15</v>
      </c>
      <c r="I239" s="150">
        <f>IF(G239="","",ROUND(IF(G239="","",IF($B$11="ALT A",'CBI - BASELINE'!Z238,IF($B$11="ALT B",'CBI - BUILD_SCENARIO'!Z292,IF($B$11="ALT C",#REF!,IF($B$11="ALT D",#REF!,""))))),-3))</f>
        <v>0</v>
      </c>
      <c r="J239" s="150">
        <f>IF(G239="","",ROUND(IF(G239="","",IF($B$11="ALT A",'CBI - BASELINE'!Z239,IF($B$11="ALT B",'CBI - BUILD_SCENARIO'!Z293,IF($B$11="ALT C",#REF!,IF($B$11="ALT D",#REF!,""))))),-3))</f>
        <v>47000</v>
      </c>
      <c r="K239" s="154">
        <f>IF(G239="","",ROUND(IF(G239="","",IF($B$11="ALT A",'CBI - BASELINE'!Z240,IF($B$11="ALT B",'CBI - BUILD_SCENARIO'!Z294,IF($B$11="ALT C",#REF!,IF($B$11="ALT D",#REF!,""))))),-3))</f>
        <v>0</v>
      </c>
      <c r="L239" s="154">
        <f>IF(G239="","",ROUND(IF(G239="","",IF($B$11="ALT A",'CBI - BASELINE'!Z241,IF($B$11="ALT B",'CBI - BUILD_SCENARIO'!Z295,IF($B$11="ALT C",#REF!,IF($B$11="ALT D",#REF!,""))))),-3))</f>
        <v>47000</v>
      </c>
      <c r="M239" s="140"/>
      <c r="N239" s="140"/>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row>
    <row r="240" spans="1:42" ht="14.25" x14ac:dyDescent="0.3">
      <c r="A240" s="135"/>
      <c r="B240" s="135"/>
      <c r="C240" s="135"/>
      <c r="D240" s="135"/>
      <c r="E240" s="135"/>
      <c r="F240" s="135"/>
      <c r="G240" s="137" t="str">
        <f t="shared" ref="G240:H259" si="7">G81</f>
        <v xml:space="preserve">Year </v>
      </c>
      <c r="H240" s="141">
        <f t="shared" si="7"/>
        <v>16</v>
      </c>
      <c r="I240" s="150">
        <f>IF(G240="","",ROUND(IF(G240="","",IF($B$11="ALT A",'CBI - BASELINE'!AA238,IF($B$11="ALT B",'CBI - BUILD_SCENARIO'!AA292,IF($B$11="ALT C",#REF!,IF($B$11="ALT D",#REF!,""))))),-3))</f>
        <v>0</v>
      </c>
      <c r="J240" s="150">
        <f>IF(G240="","",ROUND(IF(G240="","",IF($B$11="ALT A",'CBI - BASELINE'!AA239,IF($B$11="ALT B",'CBI - BUILD_SCENARIO'!AA293,IF($B$11="ALT C",#REF!,IF($B$11="ALT D",#REF!,""))))),-3))</f>
        <v>50000</v>
      </c>
      <c r="K240" s="154">
        <f>IF(G240="","",ROUND(IF(G240="","",IF($B$11="ALT A",'CBI - BASELINE'!AA240,IF($B$11="ALT B",'CBI - BUILD_SCENARIO'!AA294,IF($B$11="ALT C",#REF!,IF($B$11="ALT D",#REF!,""))))),-3))</f>
        <v>0</v>
      </c>
      <c r="L240" s="154">
        <f>IF(G240="","",ROUND(IF(G240="","",IF($B$11="ALT A",'CBI - BASELINE'!AA241,IF($B$11="ALT B",'CBI - BUILD_SCENARIO'!AA295,IF($B$11="ALT C",#REF!,IF($B$11="ALT D",#REF!,""))))),-3))</f>
        <v>50000</v>
      </c>
      <c r="M240" s="140"/>
      <c r="N240" s="140"/>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row>
    <row r="241" spans="1:42" ht="14.25" x14ac:dyDescent="0.3">
      <c r="A241" s="135"/>
      <c r="B241" s="135"/>
      <c r="C241" s="135"/>
      <c r="D241" s="135"/>
      <c r="E241" s="135"/>
      <c r="F241" s="135"/>
      <c r="G241" s="137" t="str">
        <f t="shared" si="7"/>
        <v xml:space="preserve">Year </v>
      </c>
      <c r="H241" s="141">
        <f t="shared" si="7"/>
        <v>17</v>
      </c>
      <c r="I241" s="150">
        <f>IF(G241="","",ROUND(IF(G241="","",IF($B$11="ALT A",'CBI - BASELINE'!AB238,IF($B$11="ALT B",'CBI - BUILD_SCENARIO'!AB292,IF($B$11="ALT C",#REF!,IF($B$11="ALT D",#REF!,""))))),-3))</f>
        <v>0</v>
      </c>
      <c r="J241" s="150">
        <f>IF(G241="","",ROUND(IF(G241="","",IF($B$11="ALT A",'CBI - BASELINE'!AB239,IF($B$11="ALT B",'CBI - BUILD_SCENARIO'!AB293,IF($B$11="ALT C",#REF!,IF($B$11="ALT D",#REF!,""))))),-3))</f>
        <v>53000</v>
      </c>
      <c r="K241" s="154">
        <f>IF(G241="","",ROUND(IF(G241="","",IF($B$11="ALT A",'CBI - BASELINE'!AB240,IF($B$11="ALT B",'CBI - BUILD_SCENARIO'!AB294,IF($B$11="ALT C",#REF!,IF($B$11="ALT D",#REF!,""))))),-3))</f>
        <v>0</v>
      </c>
      <c r="L241" s="154">
        <f>IF(G241="","",ROUND(IF(G241="","",IF($B$11="ALT A",'CBI - BASELINE'!AB241,IF($B$11="ALT B",'CBI - BUILD_SCENARIO'!AB295,IF($B$11="ALT C",#REF!,IF($B$11="ALT D",#REF!,""))))),-3))</f>
        <v>53000</v>
      </c>
      <c r="M241" s="140"/>
      <c r="N241" s="140"/>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row>
    <row r="242" spans="1:42" ht="14.25" x14ac:dyDescent="0.3">
      <c r="A242" s="135"/>
      <c r="B242" s="135"/>
      <c r="C242" s="135"/>
      <c r="D242" s="135"/>
      <c r="E242" s="135"/>
      <c r="F242" s="135"/>
      <c r="G242" s="137" t="str">
        <f t="shared" si="7"/>
        <v xml:space="preserve">Year </v>
      </c>
      <c r="H242" s="141">
        <f t="shared" si="7"/>
        <v>18</v>
      </c>
      <c r="I242" s="150">
        <f>IF(G242="","",ROUND(IF(G242="","",IF($B$11="ALT A",'CBI - BASELINE'!AC238,IF($B$11="ALT B",'CBI - BUILD_SCENARIO'!AC292,IF($B$11="ALT C",#REF!,IF($B$11="ALT D",#REF!,""))))),-3))</f>
        <v>0</v>
      </c>
      <c r="J242" s="150">
        <f>IF(G242="","",ROUND(IF(G242="","",IF($B$11="ALT A",'CBI - BASELINE'!AC239,IF($B$11="ALT B",'CBI - BUILD_SCENARIO'!AC293,IF($B$11="ALT C",#REF!,IF($B$11="ALT D",#REF!,""))))),-3))</f>
        <v>56000</v>
      </c>
      <c r="K242" s="154">
        <f>IF(G242="","",ROUND(IF(G242="","",IF($B$11="ALT A",'CBI - BASELINE'!AC240,IF($B$11="ALT B",'CBI - BUILD_SCENARIO'!AC294,IF($B$11="ALT C",#REF!,IF($B$11="ALT D",#REF!,""))))),-3))</f>
        <v>0</v>
      </c>
      <c r="L242" s="154">
        <f>IF(G242="","",ROUND(IF(G242="","",IF($B$11="ALT A",'CBI - BASELINE'!AC241,IF($B$11="ALT B",'CBI - BUILD_SCENARIO'!AC295,IF($B$11="ALT C",#REF!,IF($B$11="ALT D",#REF!,""))))),-3))</f>
        <v>56000</v>
      </c>
      <c r="M242" s="140"/>
      <c r="N242" s="140"/>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row>
    <row r="243" spans="1:42" ht="14.25" x14ac:dyDescent="0.3">
      <c r="A243" s="135"/>
      <c r="B243" s="135"/>
      <c r="C243" s="135"/>
      <c r="D243" s="135"/>
      <c r="E243" s="135"/>
      <c r="F243" s="135"/>
      <c r="G243" s="137" t="str">
        <f t="shared" si="7"/>
        <v xml:space="preserve">Year </v>
      </c>
      <c r="H243" s="141">
        <f t="shared" si="7"/>
        <v>19</v>
      </c>
      <c r="I243" s="150">
        <f>IF(G243="","",ROUND(IF(G243="","",IF($B$11="ALT A",'CBI - BASELINE'!AD238,IF($B$11="ALT B",'CBI - BUILD_SCENARIO'!AD292,IF($B$11="ALT C",#REF!,IF($B$11="ALT D",#REF!,""))))),-3))</f>
        <v>0</v>
      </c>
      <c r="J243" s="150">
        <f>IF(G243="","",ROUND(IF(G243="","",IF($B$11="ALT A",'CBI - BASELINE'!AD239,IF($B$11="ALT B",'CBI - BUILD_SCENARIO'!AD293,IF($B$11="ALT C",#REF!,IF($B$11="ALT D",#REF!,""))))),-3))</f>
        <v>58000</v>
      </c>
      <c r="K243" s="154">
        <f>IF(G243="","",ROUND(IF(G243="","",IF($B$11="ALT A",'CBI - BASELINE'!AD240,IF($B$11="ALT B",'CBI - BUILD_SCENARIO'!AD294,IF($B$11="ALT C",#REF!,IF($B$11="ALT D",#REF!,""))))),-3))</f>
        <v>0</v>
      </c>
      <c r="L243" s="154">
        <f>IF(G243="","",ROUND(IF(G243="","",IF($B$11="ALT A",'CBI - BASELINE'!AD241,IF($B$11="ALT B",'CBI - BUILD_SCENARIO'!AD295,IF($B$11="ALT C",#REF!,IF($B$11="ALT D",#REF!,""))))),-3))</f>
        <v>58000</v>
      </c>
      <c r="M243" s="140"/>
      <c r="N243" s="140"/>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row>
    <row r="244" spans="1:42" ht="14.25" x14ac:dyDescent="0.3">
      <c r="A244" s="135"/>
      <c r="B244" s="135"/>
      <c r="C244" s="135"/>
      <c r="D244" s="135"/>
      <c r="E244" s="135"/>
      <c r="F244" s="135"/>
      <c r="G244" s="137" t="str">
        <f t="shared" si="7"/>
        <v xml:space="preserve">Year </v>
      </c>
      <c r="H244" s="141">
        <f t="shared" si="7"/>
        <v>20</v>
      </c>
      <c r="I244" s="150">
        <f>IF(G244="","",ROUND(IF(G244="","",IF($B$11="ALT A",'CBI - BASELINE'!AE238,IF($B$11="ALT B",'CBI - BUILD_SCENARIO'!AE292,IF($B$11="ALT C",#REF!,IF($B$11="ALT D",#REF!,""))))),-3))</f>
        <v>0</v>
      </c>
      <c r="J244" s="150">
        <f>IF(G244="","",ROUND(IF(G244="","",IF($B$11="ALT A",'CBI - BASELINE'!AE239,IF($B$11="ALT B",'CBI - BUILD_SCENARIO'!AE293,IF($B$11="ALT C",#REF!,IF($B$11="ALT D",#REF!,""))))),-3))</f>
        <v>61000</v>
      </c>
      <c r="K244" s="154">
        <f>IF(G244="","",ROUND(IF(G244="","",IF($B$11="ALT A",'CBI - BASELINE'!AE240,IF($B$11="ALT B",'CBI - BUILD_SCENARIO'!AE294,IF($B$11="ALT C",#REF!,IF($B$11="ALT D",#REF!,""))))),-3))</f>
        <v>0</v>
      </c>
      <c r="L244" s="154">
        <f>IF(G244="","",ROUND(IF(G244="","",IF($B$11="ALT A",'CBI - BASELINE'!AE241,IF($B$11="ALT B",'CBI - BUILD_SCENARIO'!AE295,IF($B$11="ALT C",#REF!,IF($B$11="ALT D",#REF!,""))))),-3))</f>
        <v>61000</v>
      </c>
      <c r="M244" s="140"/>
      <c r="N244" s="140"/>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row>
    <row r="245" spans="1:42" ht="14.25" x14ac:dyDescent="0.3">
      <c r="A245" s="135"/>
      <c r="B245" s="135"/>
      <c r="C245" s="135"/>
      <c r="D245" s="135"/>
      <c r="E245" s="135"/>
      <c r="F245" s="135"/>
      <c r="G245" s="137" t="str">
        <f t="shared" si="7"/>
        <v/>
      </c>
      <c r="H245" s="141" t="str">
        <f t="shared" si="7"/>
        <v/>
      </c>
      <c r="I245" s="150" t="str">
        <f>IF(G245="","",ROUND(IF(G245="","",IF($B$11="ALT A",'CBI - BASELINE'!AF238,IF($B$11="ALT B",'CBI - BUILD_SCENARIO'!AF292,IF($B$11="ALT C",#REF!,IF($B$11="ALT D",#REF!,""))))),-3))</f>
        <v/>
      </c>
      <c r="J245" s="150" t="str">
        <f>IF(G245="","",ROUND(IF(G245="","",IF($B$11="ALT A",'CBI - BASELINE'!AF239,IF($B$11="ALT B",'CBI - BUILD_SCENARIO'!AF293,IF($B$11="ALT C",#REF!,IF($B$11="ALT D",#REF!,""))))),-3))</f>
        <v/>
      </c>
      <c r="K245" s="154" t="str">
        <f>IF(G245="","",ROUND(IF(G245="","",IF($B$11="ALT A",'CBI - BASELINE'!AF240,IF($B$11="ALT B",'CBI - BUILD_SCENARIO'!AF294,IF($B$11="ALT C",#REF!,IF($B$11="ALT D",#REF!,""))))),-3))</f>
        <v/>
      </c>
      <c r="L245" s="154" t="str">
        <f>IF(G245="","",ROUND(IF(G245="","",IF($B$11="ALT A",'CBI - BASELINE'!AF241,IF($B$11="ALT B",'CBI - BUILD_SCENARIO'!AF295,IF($B$11="ALT C",#REF!,IF($B$11="ALT D",#REF!,""))))),-3))</f>
        <v/>
      </c>
      <c r="M245" s="140"/>
      <c r="N245" s="140"/>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row>
    <row r="246" spans="1:42" ht="14.25" x14ac:dyDescent="0.3">
      <c r="A246" s="135"/>
      <c r="B246" s="135"/>
      <c r="C246" s="135"/>
      <c r="D246" s="135"/>
      <c r="E246" s="135"/>
      <c r="F246" s="135"/>
      <c r="G246" s="137" t="str">
        <f t="shared" si="7"/>
        <v/>
      </c>
      <c r="H246" s="141" t="str">
        <f t="shared" si="7"/>
        <v/>
      </c>
      <c r="I246" s="150" t="str">
        <f>IF(G246="","",ROUND(IF(G246="","",IF($B$11="ALT A",'CBI - BASELINE'!AG238,IF($B$11="ALT B",'CBI - BUILD_SCENARIO'!AG292,IF($B$11="ALT C",#REF!,IF($B$11="ALT D",#REF!,""))))),-3))</f>
        <v/>
      </c>
      <c r="J246" s="150" t="str">
        <f>IF(G246="","",ROUND(IF(G246="","",IF($B$11="ALT A",'CBI - BASELINE'!AG239,IF($B$11="ALT B",'CBI - BUILD_SCENARIO'!AG293,IF($B$11="ALT C",#REF!,IF($B$11="ALT D",#REF!,""))))),-3))</f>
        <v/>
      </c>
      <c r="K246" s="154" t="str">
        <f>IF(G246="","",ROUND(IF(G246="","",IF($B$11="ALT A",'CBI - BASELINE'!AG240,IF($B$11="ALT B",'CBI - BUILD_SCENARIO'!AG294,IF($B$11="ALT C",#REF!,IF($B$11="ALT D",#REF!,""))))),-3))</f>
        <v/>
      </c>
      <c r="L246" s="154" t="str">
        <f>IF(G246="","",ROUND(IF(G246="","",IF($B$11="ALT A",'CBI - BASELINE'!AG241,IF($B$11="ALT B",'CBI - BUILD_SCENARIO'!AG295,IF($B$11="ALT C",#REF!,IF($B$11="ALT D",#REF!,""))))),-3))</f>
        <v/>
      </c>
      <c r="M246" s="140"/>
      <c r="N246" s="140"/>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row>
    <row r="247" spans="1:42" ht="14.25" x14ac:dyDescent="0.3">
      <c r="A247" s="135"/>
      <c r="B247" s="135"/>
      <c r="C247" s="135"/>
      <c r="D247" s="135"/>
      <c r="E247" s="135"/>
      <c r="F247" s="135"/>
      <c r="G247" s="137" t="str">
        <f t="shared" si="7"/>
        <v/>
      </c>
      <c r="H247" s="141" t="str">
        <f t="shared" si="7"/>
        <v/>
      </c>
      <c r="I247" s="150" t="str">
        <f>IF(G247="","",ROUND(IF(G247="","",IF($B$11="ALT A",'CBI - BASELINE'!AH238,IF($B$11="ALT B",'CBI - BUILD_SCENARIO'!AH292,IF($B$11="ALT C",#REF!,IF($B$11="ALT D",#REF!,""))))),-3))</f>
        <v/>
      </c>
      <c r="J247" s="150" t="str">
        <f>IF(G247="","",ROUND(IF(G247="","",IF($B$11="ALT A",'CBI - BASELINE'!AH239,IF($B$11="ALT B",'CBI - BUILD_SCENARIO'!AH293,IF($B$11="ALT C",#REF!,IF($B$11="ALT D",#REF!,""))))),-3))</f>
        <v/>
      </c>
      <c r="K247" s="154" t="str">
        <f>IF(G247="","",ROUND(IF(G247="","",IF($B$11="ALT A",'CBI - BASELINE'!AH240,IF($B$11="ALT B",'CBI - BUILD_SCENARIO'!AH294,IF($B$11="ALT C",#REF!,IF($B$11="ALT D",#REF!,""))))),-3))</f>
        <v/>
      </c>
      <c r="L247" s="154" t="str">
        <f>IF(G247="","",ROUND(IF(G247="","",IF($B$11="ALT A",'CBI - BASELINE'!AH241,IF($B$11="ALT B",'CBI - BUILD_SCENARIO'!AH295,IF($B$11="ALT C",#REF!,IF($B$11="ALT D",#REF!,""))))),-3))</f>
        <v/>
      </c>
      <c r="M247" s="140"/>
      <c r="N247" s="140"/>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row>
    <row r="248" spans="1:42" ht="14.25" x14ac:dyDescent="0.3">
      <c r="A248" s="135"/>
      <c r="B248" s="135"/>
      <c r="C248" s="135"/>
      <c r="D248" s="135"/>
      <c r="E248" s="135"/>
      <c r="F248" s="135"/>
      <c r="G248" s="137" t="str">
        <f t="shared" si="7"/>
        <v/>
      </c>
      <c r="H248" s="141" t="str">
        <f t="shared" si="7"/>
        <v/>
      </c>
      <c r="I248" s="150" t="str">
        <f>IF(G248="","",ROUND(IF(G248="","",IF($B$11="ALT A",'CBI - BASELINE'!AI238,IF($B$11="ALT B",'CBI - BUILD_SCENARIO'!AI292,IF($B$11="ALT C",#REF!,IF($B$11="ALT D",#REF!,""))))),-3))</f>
        <v/>
      </c>
      <c r="J248" s="150" t="str">
        <f>IF(G248="","",ROUND(IF(G248="","",IF($B$11="ALT A",'CBI - BASELINE'!AI239,IF($B$11="ALT B",'CBI - BUILD_SCENARIO'!AI293,IF($B$11="ALT C",#REF!,IF($B$11="ALT D",#REF!,""))))),-3))</f>
        <v/>
      </c>
      <c r="K248" s="154" t="str">
        <f>IF(G248="","",ROUND(IF(G248="","",IF($B$11="ALT A",'CBI - BASELINE'!AI240,IF($B$11="ALT B",'CBI - BUILD_SCENARIO'!AI294,IF($B$11="ALT C",#REF!,IF($B$11="ALT D",#REF!,""))))),-3))</f>
        <v/>
      </c>
      <c r="L248" s="154" t="str">
        <f>IF(G248="","",ROUND(IF(G248="","",IF($B$11="ALT A",'CBI - BASELINE'!AI241,IF($B$11="ALT B",'CBI - BUILD_SCENARIO'!AI295,IF($B$11="ALT C",#REF!,IF($B$11="ALT D",#REF!,""))))),-3))</f>
        <v/>
      </c>
      <c r="M248" s="140"/>
      <c r="N248" s="140"/>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row>
    <row r="249" spans="1:42" ht="14.25" x14ac:dyDescent="0.3">
      <c r="A249" s="135"/>
      <c r="B249" s="135"/>
      <c r="C249" s="135"/>
      <c r="D249" s="135"/>
      <c r="E249" s="135"/>
      <c r="F249" s="135"/>
      <c r="G249" s="137" t="str">
        <f t="shared" si="7"/>
        <v/>
      </c>
      <c r="H249" s="141" t="str">
        <f t="shared" si="7"/>
        <v/>
      </c>
      <c r="I249" s="150" t="str">
        <f>IF(G249="","",ROUND(IF(G249="","",IF($B$11="ALT A",'CBI - BASELINE'!AJ238,IF($B$11="ALT B",'CBI - BUILD_SCENARIO'!AJ292,IF($B$11="ALT C",#REF!,IF($B$11="ALT D",#REF!,""))))),-3))</f>
        <v/>
      </c>
      <c r="J249" s="150" t="str">
        <f>IF(G249="","",ROUND(IF(G249="","",IF($B$11="ALT A",'CBI - BASELINE'!AJ239,IF($B$11="ALT B",'CBI - BUILD_SCENARIO'!AJ293,IF($B$11="ALT C",#REF!,IF($B$11="ALT D",#REF!,""))))),-3))</f>
        <v/>
      </c>
      <c r="K249" s="154" t="str">
        <f>IF(G249="","",ROUND(IF(G249="","",IF($B$11="ALT A",'CBI - BASELINE'!AJ240,IF($B$11="ALT B",'CBI - BUILD_SCENARIO'!AJ294,IF($B$11="ALT C",#REF!,IF($B$11="ALT D",#REF!,""))))),-3))</f>
        <v/>
      </c>
      <c r="L249" s="154" t="str">
        <f>IF(G249="","",ROUND(IF(G249="","",IF($B$11="ALT A",'CBI - BASELINE'!AJ241,IF($B$11="ALT B",'CBI - BUILD_SCENARIO'!AJ295,IF($B$11="ALT C",#REF!,IF($B$11="ALT D",#REF!,""))))),-3))</f>
        <v/>
      </c>
      <c r="M249" s="140"/>
      <c r="N249" s="140"/>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row>
    <row r="250" spans="1:42" ht="14.25" x14ac:dyDescent="0.3">
      <c r="A250" s="135"/>
      <c r="B250" s="135"/>
      <c r="C250" s="135"/>
      <c r="D250" s="135"/>
      <c r="E250" s="135"/>
      <c r="F250" s="135"/>
      <c r="G250" s="137" t="str">
        <f t="shared" si="7"/>
        <v/>
      </c>
      <c r="H250" s="141" t="str">
        <f t="shared" si="7"/>
        <v/>
      </c>
      <c r="I250" s="150" t="str">
        <f>IF(G250="","",ROUND(IF(G250="","",IF($B$11="ALT A",'CBI - BASELINE'!AK238,IF($B$11="ALT B",'CBI - BUILD_SCENARIO'!AK292,IF($B$11="ALT C",#REF!,IF($B$11="ALT D",#REF!,""))))),-3))</f>
        <v/>
      </c>
      <c r="J250" s="150" t="str">
        <f>IF(G250="","",ROUND(IF(G250="","",IF($B$11="ALT A",'CBI - BASELINE'!AK239,IF($B$11="ALT B",'CBI - BUILD_SCENARIO'!AK293,IF($B$11="ALT C",#REF!,IF($B$11="ALT D",#REF!,""))))),-3))</f>
        <v/>
      </c>
      <c r="K250" s="154" t="str">
        <f>IF(G250="","",ROUND(IF(G250="","",IF($B$11="ALT A",'CBI - BASELINE'!AK240,IF($B$11="ALT B",'CBI - BUILD_SCENARIO'!AK294,IF($B$11="ALT C",#REF!,IF($B$11="ALT D",#REF!,""))))),-3))</f>
        <v/>
      </c>
      <c r="L250" s="154" t="str">
        <f>IF(G250="","",ROUND(IF(G250="","",IF($B$11="ALT A",'CBI - BASELINE'!AK241,IF($B$11="ALT B",'CBI - BUILD_SCENARIO'!AK295,IF($B$11="ALT C",#REF!,IF($B$11="ALT D",#REF!,""))))),-3))</f>
        <v/>
      </c>
      <c r="M250" s="140"/>
      <c r="N250" s="140"/>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row>
    <row r="251" spans="1:42" ht="14.25" x14ac:dyDescent="0.3">
      <c r="A251" s="135"/>
      <c r="B251" s="135"/>
      <c r="C251" s="135"/>
      <c r="D251" s="135"/>
      <c r="E251" s="135"/>
      <c r="F251" s="135"/>
      <c r="G251" s="137" t="str">
        <f t="shared" si="7"/>
        <v/>
      </c>
      <c r="H251" s="141" t="str">
        <f t="shared" si="7"/>
        <v/>
      </c>
      <c r="I251" s="150" t="str">
        <f>IF(G251="","",ROUND(IF(G251="","",IF($B$11="ALT A",'CBI - BASELINE'!AL238,IF($B$11="ALT B",'CBI - BUILD_SCENARIO'!AL292,IF($B$11="ALT C",#REF!,IF($B$11="ALT D",#REF!,""))))),-3))</f>
        <v/>
      </c>
      <c r="J251" s="150" t="str">
        <f>IF(G251="","",ROUND(IF(G251="","",IF($B$11="ALT A",'CBI - BASELINE'!AL239,IF($B$11="ALT B",'CBI - BUILD_SCENARIO'!AL293,IF($B$11="ALT C",#REF!,IF($B$11="ALT D",#REF!,""))))),-3))</f>
        <v/>
      </c>
      <c r="K251" s="154" t="str">
        <f>IF(G251="","",ROUND(IF(G251="","",IF($B$11="ALT A",'CBI - BASELINE'!AL240,IF($B$11="ALT B",'CBI - BUILD_SCENARIO'!AL294,IF($B$11="ALT C",#REF!,IF($B$11="ALT D",#REF!,""))))),-3))</f>
        <v/>
      </c>
      <c r="L251" s="154" t="str">
        <f>IF(G251="","",ROUND(IF(G251="","",IF($B$11="ALT A",'CBI - BASELINE'!AL241,IF($B$11="ALT B",'CBI - BUILD_SCENARIO'!AL295,IF($B$11="ALT C",#REF!,IF($B$11="ALT D",#REF!,""))))),-3))</f>
        <v/>
      </c>
      <c r="M251" s="140"/>
      <c r="N251" s="140"/>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row>
    <row r="252" spans="1:42" ht="14.25" x14ac:dyDescent="0.3">
      <c r="A252" s="135"/>
      <c r="B252" s="135"/>
      <c r="C252" s="135"/>
      <c r="D252" s="135"/>
      <c r="E252" s="135"/>
      <c r="F252" s="135"/>
      <c r="G252" s="137" t="str">
        <f t="shared" si="7"/>
        <v/>
      </c>
      <c r="H252" s="141" t="str">
        <f t="shared" si="7"/>
        <v/>
      </c>
      <c r="I252" s="150" t="str">
        <f>IF(G252="","",ROUND(IF(G252="","",IF($B$11="ALT A",'CBI - BASELINE'!AM238,IF($B$11="ALT B",'CBI - BUILD_SCENARIO'!AM292,IF($B$11="ALT C",#REF!,IF($B$11="ALT D",#REF!,""))))),-3))</f>
        <v/>
      </c>
      <c r="J252" s="150" t="str">
        <f>IF(G252="","",ROUND(IF(G252="","",IF($B$11="ALT A",'CBI - BASELINE'!AM239,IF($B$11="ALT B",'CBI - BUILD_SCENARIO'!AM293,IF($B$11="ALT C",#REF!,IF($B$11="ALT D",#REF!,""))))),-3))</f>
        <v/>
      </c>
      <c r="K252" s="154" t="str">
        <f>IF(G252="","",ROUND(IF(G252="","",IF($B$11="ALT A",'CBI - BASELINE'!AM240,IF($B$11="ALT B",'CBI - BUILD_SCENARIO'!AM294,IF($B$11="ALT C",#REF!,IF($B$11="ALT D",#REF!,""))))),-3))</f>
        <v/>
      </c>
      <c r="L252" s="154" t="str">
        <f>IF(G252="","",ROUND(IF(G252="","",IF($B$11="ALT A",'CBI - BASELINE'!AM241,IF($B$11="ALT B",'CBI - BUILD_SCENARIO'!AM295,IF($B$11="ALT C",#REF!,IF($B$11="ALT D",#REF!,""))))),-3))</f>
        <v/>
      </c>
      <c r="M252" s="140"/>
      <c r="N252" s="140"/>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row>
    <row r="253" spans="1:42" ht="14.25" x14ac:dyDescent="0.3">
      <c r="A253" s="135"/>
      <c r="B253" s="135"/>
      <c r="C253" s="135"/>
      <c r="D253" s="135"/>
      <c r="E253" s="135"/>
      <c r="F253" s="135"/>
      <c r="G253" s="137" t="str">
        <f t="shared" si="7"/>
        <v/>
      </c>
      <c r="H253" s="141" t="str">
        <f t="shared" si="7"/>
        <v/>
      </c>
      <c r="I253" s="150" t="str">
        <f>IF(G253="","",ROUND(IF(G253="","",IF($B$11="ALT A",'CBI - BASELINE'!AN238,IF($B$11="ALT B",'CBI - BUILD_SCENARIO'!AN292,IF($B$11="ALT C",#REF!,IF($B$11="ALT D",#REF!,""))))),-3))</f>
        <v/>
      </c>
      <c r="J253" s="150" t="str">
        <f>IF(G253="","",ROUND(IF(G253="","",IF($B$11="ALT A",'CBI - BASELINE'!AN239,IF($B$11="ALT B",'CBI - BUILD_SCENARIO'!AN293,IF($B$11="ALT C",#REF!,IF($B$11="ALT D",#REF!,""))))),-3))</f>
        <v/>
      </c>
      <c r="K253" s="154" t="str">
        <f>IF(G253="","",ROUND(IF(G253="","",IF($B$11="ALT A",'CBI - BASELINE'!AN240,IF($B$11="ALT B",'CBI - BUILD_SCENARIO'!AN294,IF($B$11="ALT C",#REF!,IF($B$11="ALT D",#REF!,""))))),-3))</f>
        <v/>
      </c>
      <c r="L253" s="154" t="str">
        <f>IF(G253="","",ROUND(IF(G253="","",IF($B$11="ALT A",'CBI - BASELINE'!AN241,IF($B$11="ALT B",'CBI - BUILD_SCENARIO'!AN295,IF($B$11="ALT C",#REF!,IF($B$11="ALT D",#REF!,""))))),-3))</f>
        <v/>
      </c>
      <c r="M253" s="140"/>
      <c r="N253" s="140"/>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row>
    <row r="254" spans="1:42" ht="14.25" x14ac:dyDescent="0.3">
      <c r="A254" s="135"/>
      <c r="B254" s="135"/>
      <c r="C254" s="135"/>
      <c r="D254" s="135"/>
      <c r="E254" s="135"/>
      <c r="F254" s="135"/>
      <c r="G254" s="137" t="str">
        <f t="shared" si="7"/>
        <v/>
      </c>
      <c r="H254" s="141" t="str">
        <f t="shared" si="7"/>
        <v/>
      </c>
      <c r="I254" s="150" t="str">
        <f>IF(G254="","",ROUND(IF(G254="","",IF($B$11="ALT A",'CBI - BASELINE'!AO238,IF($B$11="ALT B",'CBI - BUILD_SCENARIO'!AO292,IF($B$11="ALT C",#REF!,IF($B$11="ALT D",#REF!,""))))),-3))</f>
        <v/>
      </c>
      <c r="J254" s="150" t="str">
        <f>IF(G254="","",ROUND(IF(G254="","",IF($B$11="ALT A",'CBI - BASELINE'!AO239,IF($B$11="ALT B",'CBI - BUILD_SCENARIO'!AO293,IF($B$11="ALT C",#REF!,IF($B$11="ALT D",#REF!,""))))),-3))</f>
        <v/>
      </c>
      <c r="K254" s="154" t="str">
        <f>IF(G254="","",ROUND(IF(G254="","",IF($B$11="ALT A",'CBI - BASELINE'!AO240,IF($B$11="ALT B",'CBI - BUILD_SCENARIO'!AO294,IF($B$11="ALT C",#REF!,IF($B$11="ALT D",#REF!,""))))),-3))</f>
        <v/>
      </c>
      <c r="L254" s="154" t="str">
        <f>IF(G254="","",ROUND(IF(G254="","",IF($B$11="ALT A",'CBI - BASELINE'!AO241,IF($B$11="ALT B",'CBI - BUILD_SCENARIO'!AO295,IF($B$11="ALT C",#REF!,IF($B$11="ALT D",#REF!,""))))),-3))</f>
        <v/>
      </c>
      <c r="M254" s="140"/>
      <c r="N254" s="140"/>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row>
    <row r="255" spans="1:42" ht="14.25" x14ac:dyDescent="0.3">
      <c r="A255" s="135"/>
      <c r="B255" s="135"/>
      <c r="C255" s="135"/>
      <c r="D255" s="135"/>
      <c r="E255" s="135"/>
      <c r="F255" s="135"/>
      <c r="G255" s="137" t="str">
        <f t="shared" si="7"/>
        <v/>
      </c>
      <c r="H255" s="141" t="str">
        <f t="shared" si="7"/>
        <v/>
      </c>
      <c r="I255" s="150" t="str">
        <f>IF(G255="","",ROUND(IF(G255="","",IF($B$11="ALT A",'CBI - BASELINE'!AP238,IF($B$11="ALT B",'CBI - BUILD_SCENARIO'!AP292,IF($B$11="ALT C",#REF!,IF($B$11="ALT D",#REF!,""))))),-3))</f>
        <v/>
      </c>
      <c r="J255" s="150" t="str">
        <f>IF(G255="","",ROUND(IF(G255="","",IF($B$11="ALT A",'CBI - BASELINE'!AP239,IF($B$11="ALT B",'CBI - BUILD_SCENARIO'!AP293,IF($B$11="ALT C",#REF!,IF($B$11="ALT D",#REF!,""))))),-3))</f>
        <v/>
      </c>
      <c r="K255" s="154" t="str">
        <f>IF(G255="","",ROUND(IF(G255="","",IF($B$11="ALT A",'CBI - BASELINE'!AP240,IF($B$11="ALT B",'CBI - BUILD_SCENARIO'!AP294,IF($B$11="ALT C",#REF!,IF($B$11="ALT D",#REF!,""))))),-3))</f>
        <v/>
      </c>
      <c r="L255" s="154" t="str">
        <f>IF(G255="","",ROUND(IF(G255="","",IF($B$11="ALT A",'CBI - BASELINE'!AP241,IF($B$11="ALT B",'CBI - BUILD_SCENARIO'!AP295,IF($B$11="ALT C",#REF!,IF($B$11="ALT D",#REF!,""))))),-3))</f>
        <v/>
      </c>
      <c r="M255" s="140"/>
      <c r="N255" s="140"/>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row>
    <row r="256" spans="1:42" ht="14.25" x14ac:dyDescent="0.3">
      <c r="A256" s="135"/>
      <c r="B256" s="135"/>
      <c r="C256" s="135"/>
      <c r="D256" s="135"/>
      <c r="E256" s="135"/>
      <c r="F256" s="135"/>
      <c r="G256" s="137" t="str">
        <f t="shared" si="7"/>
        <v/>
      </c>
      <c r="H256" s="141" t="str">
        <f t="shared" si="7"/>
        <v/>
      </c>
      <c r="I256" s="150" t="str">
        <f>IF(G256="","",ROUND(IF(G256="","",IF($B$11="ALT A",'CBI - BASELINE'!AQ238,IF($B$11="ALT B",'CBI - BUILD_SCENARIO'!AQ292,IF($B$11="ALT C",#REF!,IF($B$11="ALT D",#REF!,""))))),-3))</f>
        <v/>
      </c>
      <c r="J256" s="150" t="str">
        <f>IF(G256="","",ROUND(IF(G256="","",IF($B$11="ALT A",'CBI - BASELINE'!AQ239,IF($B$11="ALT B",'CBI - BUILD_SCENARIO'!AQ293,IF($B$11="ALT C",#REF!,IF($B$11="ALT D",#REF!,""))))),-3))</f>
        <v/>
      </c>
      <c r="K256" s="154" t="str">
        <f>IF(G256="","",ROUND(IF(G256="","",IF($B$11="ALT A",'CBI - BASELINE'!AQ240,IF($B$11="ALT B",'CBI - BUILD_SCENARIO'!AQ294,IF($B$11="ALT C",#REF!,IF($B$11="ALT D",#REF!,""))))),-3))</f>
        <v/>
      </c>
      <c r="L256" s="154" t="str">
        <f>IF(G256="","",ROUND(IF(G256="","",IF($B$11="ALT A",'CBI - BASELINE'!AQ241,IF($B$11="ALT B",'CBI - BUILD_SCENARIO'!AQ295,IF($B$11="ALT C",#REF!,IF($B$11="ALT D",#REF!,""))))),-3))</f>
        <v/>
      </c>
      <c r="M256" s="140"/>
      <c r="N256" s="140"/>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row>
    <row r="257" spans="1:42" ht="14.25" x14ac:dyDescent="0.3">
      <c r="A257" s="135"/>
      <c r="B257" s="135"/>
      <c r="C257" s="135"/>
      <c r="D257" s="135"/>
      <c r="E257" s="135"/>
      <c r="F257" s="135"/>
      <c r="G257" s="137" t="str">
        <f t="shared" si="7"/>
        <v/>
      </c>
      <c r="H257" s="141" t="str">
        <f t="shared" si="7"/>
        <v/>
      </c>
      <c r="I257" s="150" t="str">
        <f>IF(G257="","",ROUND(IF(G257="","",IF($B$11="ALT A",'CBI - BASELINE'!AR238,IF($B$11="ALT B",'CBI - BUILD_SCENARIO'!AR292,IF($B$11="ALT C",#REF!,IF($B$11="ALT D",#REF!,""))))),-3))</f>
        <v/>
      </c>
      <c r="J257" s="150" t="str">
        <f>IF(G257="","",ROUND(IF(G257="","",IF($B$11="ALT A",'CBI - BASELINE'!AR239,IF($B$11="ALT B",'CBI - BUILD_SCENARIO'!AR293,IF($B$11="ALT C",#REF!,IF($B$11="ALT D",#REF!,""))))),-3))</f>
        <v/>
      </c>
      <c r="K257" s="154" t="str">
        <f>IF(G257="","",ROUND(IF(G257="","",IF($B$11="ALT A",'CBI - BASELINE'!AR240,IF($B$11="ALT B",'CBI - BUILD_SCENARIO'!AR294,IF($B$11="ALT C",#REF!,IF($B$11="ALT D",#REF!,""))))),-3))</f>
        <v/>
      </c>
      <c r="L257" s="154" t="str">
        <f>IF(G257="","",ROUND(IF(G257="","",IF($B$11="ALT A",'CBI - BASELINE'!AR241,IF($B$11="ALT B",'CBI - BUILD_SCENARIO'!AR295,IF($B$11="ALT C",#REF!,IF($B$11="ALT D",#REF!,""))))),-3))</f>
        <v/>
      </c>
      <c r="M257" s="140"/>
      <c r="N257" s="140"/>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row>
    <row r="258" spans="1:42" ht="14.25" x14ac:dyDescent="0.3">
      <c r="A258" s="135"/>
      <c r="B258" s="135"/>
      <c r="C258" s="135"/>
      <c r="D258" s="135"/>
      <c r="E258" s="135"/>
      <c r="F258" s="135"/>
      <c r="G258" s="137" t="str">
        <f t="shared" si="7"/>
        <v/>
      </c>
      <c r="H258" s="141" t="str">
        <f t="shared" si="7"/>
        <v/>
      </c>
      <c r="I258" s="150" t="str">
        <f>IF(G258="","",ROUND(IF(G258="","",IF($B$11="ALT A",'CBI - BASELINE'!AS238,IF($B$11="ALT B",'CBI - BUILD_SCENARIO'!AS292,IF($B$11="ALT C",#REF!,IF($B$11="ALT D",#REF!,""))))),-3))</f>
        <v/>
      </c>
      <c r="J258" s="150" t="str">
        <f>IF(G258="","",ROUND(IF(G258="","",IF($B$11="ALT A",'CBI - BASELINE'!AS239,IF($B$11="ALT B",'CBI - BUILD_SCENARIO'!AS293,IF($B$11="ALT C",#REF!,IF($B$11="ALT D",#REF!,""))))),-3))</f>
        <v/>
      </c>
      <c r="K258" s="154" t="str">
        <f>IF(G258="","",ROUND(IF(G258="","",IF($B$11="ALT A",'CBI - BASELINE'!AS240,IF($B$11="ALT B",'CBI - BUILD_SCENARIO'!AS294,IF($B$11="ALT C",#REF!,IF($B$11="ALT D",#REF!,""))))),-3))</f>
        <v/>
      </c>
      <c r="L258" s="154" t="str">
        <f>IF(G258="","",ROUND(IF(G258="","",IF($B$11="ALT A",'CBI - BASELINE'!AS241,IF($B$11="ALT B",'CBI - BUILD_SCENARIO'!AS295,IF($B$11="ALT C",#REF!,IF($B$11="ALT D",#REF!,""))))),-3))</f>
        <v/>
      </c>
      <c r="M258" s="140"/>
      <c r="N258" s="140"/>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row>
    <row r="259" spans="1:42" ht="14.25" x14ac:dyDescent="0.3">
      <c r="A259" s="135"/>
      <c r="B259" s="135"/>
      <c r="C259" s="135"/>
      <c r="D259" s="135"/>
      <c r="E259" s="135"/>
      <c r="F259" s="135"/>
      <c r="G259" s="137" t="str">
        <f t="shared" si="7"/>
        <v/>
      </c>
      <c r="H259" s="141" t="str">
        <f t="shared" si="7"/>
        <v/>
      </c>
      <c r="I259" s="150" t="str">
        <f>IF(G259="","",ROUND(IF(G259="","",IF($B$11="ALT A",'CBI - BASELINE'!AT238,IF($B$11="ALT B",'CBI - BUILD_SCENARIO'!AT292,IF($B$11="ALT C",#REF!,IF($B$11="ALT D",#REF!,""))))),-3))</f>
        <v/>
      </c>
      <c r="J259" s="150" t="str">
        <f>IF(G259="","",ROUND(IF(G259="","",IF($B$11="ALT A",'CBI - BASELINE'!AT239,IF($B$11="ALT B",'CBI - BUILD_SCENARIO'!AT293,IF($B$11="ALT C",#REF!,IF($B$11="ALT D",#REF!,""))))),-3))</f>
        <v/>
      </c>
      <c r="K259" s="154" t="str">
        <f>IF(G259="","",ROUND(IF(G259="","",IF($B$11="ALT A",'CBI - BASELINE'!AT240,IF($B$11="ALT B",'CBI - BUILD_SCENARIO'!AT294,IF($B$11="ALT C",#REF!,IF($B$11="ALT D",#REF!,""))))),-3))</f>
        <v/>
      </c>
      <c r="L259" s="154" t="str">
        <f>IF(G259="","",ROUND(IF(G259="","",IF($B$11="ALT A",'CBI - BASELINE'!AT241,IF($B$11="ALT B",'CBI - BUILD_SCENARIO'!AT295,IF($B$11="ALT C",#REF!,IF($B$11="ALT D",#REF!,""))))),-3))</f>
        <v/>
      </c>
      <c r="M259" s="140"/>
      <c r="N259" s="140"/>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row>
    <row r="260" spans="1:42" ht="14.25" x14ac:dyDescent="0.3">
      <c r="A260" s="135"/>
      <c r="B260" s="135"/>
      <c r="C260" s="135"/>
      <c r="D260" s="135"/>
      <c r="E260" s="135"/>
      <c r="F260" s="135"/>
      <c r="G260" s="137" t="str">
        <f t="shared" ref="G260:H267" si="8">G101</f>
        <v/>
      </c>
      <c r="H260" s="141" t="str">
        <f t="shared" si="8"/>
        <v/>
      </c>
      <c r="I260" s="150" t="str">
        <f>IF(G260="","",ROUND(IF(G260="","",IF($B$11="ALT A",'CBI - BASELINE'!AU238,IF($B$11="ALT B",'CBI - BUILD_SCENARIO'!AU292,IF($B$11="ALT C",#REF!,IF($B$11="ALT D",#REF!,""))))),-3))</f>
        <v/>
      </c>
      <c r="J260" s="150" t="str">
        <f>IF(G260="","",ROUND(IF(G260="","",IF($B$11="ALT A",'CBI - BASELINE'!AU239,IF($B$11="ALT B",'CBI - BUILD_SCENARIO'!AU293,IF($B$11="ALT C",#REF!,IF($B$11="ALT D",#REF!,""))))),-3))</f>
        <v/>
      </c>
      <c r="K260" s="154" t="str">
        <f>IF(G260="","",ROUND(IF(G260="","",IF($B$11="ALT A",'CBI - BASELINE'!AU240,IF($B$11="ALT B",'CBI - BUILD_SCENARIO'!AU294,IF($B$11="ALT C",#REF!,IF($B$11="ALT D",#REF!,""))))),-3))</f>
        <v/>
      </c>
      <c r="L260" s="154" t="str">
        <f>IF(G260="","",ROUND(IF(G260="","",IF($B$11="ALT A",'CBI - BASELINE'!AU241,IF($B$11="ALT B",'CBI - BUILD_SCENARIO'!AU295,IF($B$11="ALT C",#REF!,IF($B$11="ALT D",#REF!,""))))),-3))</f>
        <v/>
      </c>
      <c r="M260" s="140"/>
      <c r="N260" s="140"/>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row>
    <row r="261" spans="1:42" ht="14.25" x14ac:dyDescent="0.3">
      <c r="A261" s="135"/>
      <c r="B261" s="135"/>
      <c r="C261" s="135"/>
      <c r="D261" s="135"/>
      <c r="E261" s="135"/>
      <c r="F261" s="135"/>
      <c r="G261" s="137" t="str">
        <f t="shared" si="8"/>
        <v/>
      </c>
      <c r="H261" s="141" t="str">
        <f t="shared" si="8"/>
        <v/>
      </c>
      <c r="I261" s="150" t="str">
        <f>IF(G261="","",ROUND(IF(G261="","",IF($B$11="ALT A",'CBI - BASELINE'!AV238,IF($B$11="ALT B",'CBI - BUILD_SCENARIO'!AV292,IF($B$11="ALT C",#REF!,IF($B$11="ALT D",#REF!,""))))),-3))</f>
        <v/>
      </c>
      <c r="J261" s="150" t="str">
        <f>IF(G261="","",ROUND(IF(G261="","",IF($B$11="ALT A",'CBI - BASELINE'!AV239,IF($B$11="ALT B",'CBI - BUILD_SCENARIO'!AV293,IF($B$11="ALT C",#REF!,IF($B$11="ALT D",#REF!,""))))),-3))</f>
        <v/>
      </c>
      <c r="K261" s="154" t="str">
        <f>IF(G261="","",ROUND(IF(G261="","",IF($B$11="ALT A",'CBI - BASELINE'!AV240,IF($B$11="ALT B",'CBI - BUILD_SCENARIO'!AV294,IF($B$11="ALT C",#REF!,IF($B$11="ALT D",#REF!,""))))),-3))</f>
        <v/>
      </c>
      <c r="L261" s="154" t="str">
        <f>IF(G261="","",ROUND(IF(G261="","",IF($B$11="ALT A",'CBI - BASELINE'!AV241,IF($B$11="ALT B",'CBI - BUILD_SCENARIO'!AV295,IF($B$11="ALT C",#REF!,IF($B$11="ALT D",#REF!,""))))),-3))</f>
        <v/>
      </c>
      <c r="M261" s="140"/>
      <c r="N261" s="140"/>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row>
    <row r="262" spans="1:42" ht="14.25" x14ac:dyDescent="0.3">
      <c r="A262" s="135"/>
      <c r="B262" s="135"/>
      <c r="C262" s="135"/>
      <c r="D262" s="135"/>
      <c r="E262" s="135"/>
      <c r="F262" s="135"/>
      <c r="G262" s="137" t="str">
        <f t="shared" si="8"/>
        <v/>
      </c>
      <c r="H262" s="141" t="str">
        <f t="shared" si="8"/>
        <v/>
      </c>
      <c r="I262" s="150" t="str">
        <f>IF(G262="","",ROUND(IF(G262="","",IF($B$11="ALT A",'CBI - BASELINE'!AW238,IF($B$11="ALT B",'CBI - BUILD_SCENARIO'!AW292,IF($B$11="ALT C",#REF!,IF($B$11="ALT D",#REF!,""))))),-3))</f>
        <v/>
      </c>
      <c r="J262" s="150" t="str">
        <f>IF(G262="","",ROUND(IF(G262="","",IF($B$11="ALT A",'CBI - BASELINE'!AW239,IF($B$11="ALT B",'CBI - BUILD_SCENARIO'!AW293,IF($B$11="ALT C",#REF!,IF($B$11="ALT D",#REF!,""))))),-3))</f>
        <v/>
      </c>
      <c r="K262" s="154" t="str">
        <f>IF(G262="","",ROUND(IF(G262="","",IF($B$11="ALT A",'CBI - BASELINE'!AW240,IF($B$11="ALT B",'CBI - BUILD_SCENARIO'!AW294,IF($B$11="ALT C",#REF!,IF($B$11="ALT D",#REF!,""))))),-3))</f>
        <v/>
      </c>
      <c r="L262" s="154" t="str">
        <f>IF(G262="","",ROUND(IF(G262="","",IF($B$11="ALT A",'CBI - BASELINE'!AW241,IF($B$11="ALT B",'CBI - BUILD_SCENARIO'!AW295,IF($B$11="ALT C",#REF!,IF($B$11="ALT D",#REF!,""))))),-3))</f>
        <v/>
      </c>
      <c r="M262" s="140"/>
      <c r="N262" s="140"/>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row>
    <row r="263" spans="1:42" ht="14.25" x14ac:dyDescent="0.3">
      <c r="A263" s="135"/>
      <c r="B263" s="135"/>
      <c r="C263" s="135"/>
      <c r="D263" s="135"/>
      <c r="E263" s="135"/>
      <c r="F263" s="135"/>
      <c r="G263" s="137" t="str">
        <f t="shared" si="8"/>
        <v/>
      </c>
      <c r="H263" s="141" t="str">
        <f t="shared" si="8"/>
        <v/>
      </c>
      <c r="I263" s="150" t="str">
        <f>IF(G263="","",ROUND(IF(G263="","",IF($B$11="ALT A",'CBI - BASELINE'!AX238,IF($B$11="ALT B",'CBI - BUILD_SCENARIO'!AX292,IF($B$11="ALT C",#REF!,IF($B$11="ALT D",#REF!,""))))),-3))</f>
        <v/>
      </c>
      <c r="J263" s="150" t="str">
        <f>IF(G263="","",ROUND(IF(G263="","",IF($B$11="ALT A",'CBI - BASELINE'!AX239,IF($B$11="ALT B",'CBI - BUILD_SCENARIO'!AX293,IF($B$11="ALT C",#REF!,IF($B$11="ALT D",#REF!,""))))),-3))</f>
        <v/>
      </c>
      <c r="K263" s="154" t="str">
        <f>IF(G263="","",ROUND(IF(G263="","",IF($B$11="ALT A",'CBI - BASELINE'!AX240,IF($B$11="ALT B",'CBI - BUILD_SCENARIO'!AX294,IF($B$11="ALT C",#REF!,IF($B$11="ALT D",#REF!,""))))),-3))</f>
        <v/>
      </c>
      <c r="L263" s="154" t="str">
        <f>IF(G263="","",ROUND(IF(G263="","",IF($B$11="ALT A",'CBI - BASELINE'!AX241,IF($B$11="ALT B",'CBI - BUILD_SCENARIO'!AX295,IF($B$11="ALT C",#REF!,IF($B$11="ALT D",#REF!,""))))),-3))</f>
        <v/>
      </c>
      <c r="M263" s="140"/>
      <c r="N263" s="140"/>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row>
    <row r="264" spans="1:42" ht="14.25" x14ac:dyDescent="0.3">
      <c r="A264" s="135"/>
      <c r="B264" s="135"/>
      <c r="C264" s="135"/>
      <c r="D264" s="135"/>
      <c r="E264" s="135"/>
      <c r="F264" s="135"/>
      <c r="G264" s="137" t="str">
        <f t="shared" si="8"/>
        <v/>
      </c>
      <c r="H264" s="141" t="str">
        <f t="shared" si="8"/>
        <v/>
      </c>
      <c r="I264" s="150" t="str">
        <f>IF(G264="","",ROUND(IF(G264="","",IF($B$11="ALT A",'CBI - BASELINE'!AY238,IF($B$11="ALT B",'CBI - BUILD_SCENARIO'!AY292,IF($B$11="ALT C",#REF!,IF($B$11="ALT D",#REF!,""))))),-3))</f>
        <v/>
      </c>
      <c r="J264" s="150" t="str">
        <f>IF(G264="","",ROUND(IF(G264="","",IF($B$11="ALT A",'CBI - BASELINE'!AY239,IF($B$11="ALT B",'CBI - BUILD_SCENARIO'!AY293,IF($B$11="ALT C",#REF!,IF($B$11="ALT D",#REF!,""))))),-3))</f>
        <v/>
      </c>
      <c r="K264" s="154" t="str">
        <f>IF(G264="","",ROUND(IF(G264="","",IF($B$11="ALT A",'CBI - BASELINE'!AY240,IF($B$11="ALT B",'CBI - BUILD_SCENARIO'!AY294,IF($B$11="ALT C",#REF!,IF($B$11="ALT D",#REF!,""))))),-3))</f>
        <v/>
      </c>
      <c r="L264" s="154" t="str">
        <f>IF(G264="","",ROUND(IF(G264="","",IF($B$11="ALT A",'CBI - BASELINE'!AY241,IF($B$11="ALT B",'CBI - BUILD_SCENARIO'!AY295,IF($B$11="ALT C",#REF!,IF($B$11="ALT D",#REF!,""))))),-3))</f>
        <v/>
      </c>
      <c r="M264" s="140"/>
      <c r="N264" s="140"/>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row>
    <row r="265" spans="1:42" ht="14.25" x14ac:dyDescent="0.3">
      <c r="A265" s="135"/>
      <c r="B265" s="135"/>
      <c r="C265" s="135"/>
      <c r="D265" s="135"/>
      <c r="E265" s="135"/>
      <c r="F265" s="135"/>
      <c r="G265" s="137" t="str">
        <f t="shared" si="8"/>
        <v/>
      </c>
      <c r="H265" s="141" t="str">
        <f t="shared" si="8"/>
        <v/>
      </c>
      <c r="I265" s="150" t="str">
        <f>IF(G265="","",ROUND(IF(G265="","",IF($B$11="ALT A",'CBI - BASELINE'!AZ238,IF($B$11="ALT B",'CBI - BUILD_SCENARIO'!AZ292,IF($B$11="ALT C",#REF!,IF($B$11="ALT D",#REF!,""))))),-3))</f>
        <v/>
      </c>
      <c r="J265" s="150" t="str">
        <f>IF(G265="","",ROUND(IF(G265="","",IF($B$11="ALT A",'CBI - BASELINE'!AZ239,IF($B$11="ALT B",'CBI - BUILD_SCENARIO'!AZ293,IF($B$11="ALT C",#REF!,IF($B$11="ALT D",#REF!,""))))),-3))</f>
        <v/>
      </c>
      <c r="K265" s="154" t="str">
        <f>IF(G265="","",ROUND(IF(G265="","",IF($B$11="ALT A",'CBI - BASELINE'!AZ240,IF($B$11="ALT B",'CBI - BUILD_SCENARIO'!AZ294,IF($B$11="ALT C",#REF!,IF($B$11="ALT D",#REF!,""))))),-3))</f>
        <v/>
      </c>
      <c r="L265" s="154" t="str">
        <f>IF(G265="","",ROUND(IF(G265="","",IF($B$11="ALT A",'CBI - BASELINE'!AZ241,IF($B$11="ALT B",'CBI - BUILD_SCENARIO'!AZ295,IF($B$11="ALT C",#REF!,IF($B$11="ALT D",#REF!,""))))),-3))</f>
        <v/>
      </c>
      <c r="M265" s="140"/>
      <c r="N265" s="140"/>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row>
    <row r="266" spans="1:42" ht="14.25" x14ac:dyDescent="0.3">
      <c r="A266" s="135"/>
      <c r="B266" s="135"/>
      <c r="C266" s="135"/>
      <c r="D266" s="135"/>
      <c r="E266" s="135"/>
      <c r="F266" s="135"/>
      <c r="G266" s="137" t="str">
        <f t="shared" si="8"/>
        <v/>
      </c>
      <c r="H266" s="141" t="str">
        <f t="shared" si="8"/>
        <v/>
      </c>
      <c r="I266" s="150" t="str">
        <f>IF(G266="","",ROUND(IF(G266="","",IF($B$11="ALT A",'CBI - BASELINE'!BA238,IF($B$11="ALT B",'CBI - BUILD_SCENARIO'!BA292,IF($B$11="ALT C",#REF!,IF($B$11="ALT D",#REF!,""))))),-3))</f>
        <v/>
      </c>
      <c r="J266" s="150" t="str">
        <f>IF(G266="","",ROUND(IF(G266="","",IF($B$11="ALT A",'CBI - BASELINE'!BA239,IF($B$11="ALT B",'CBI - BUILD_SCENARIO'!BA293,IF($B$11="ALT C",#REF!,IF($B$11="ALT D",#REF!,""))))),-3))</f>
        <v/>
      </c>
      <c r="K266" s="154" t="str">
        <f>IF(G266="","",ROUND(IF(G266="","",IF($B$11="ALT A",'CBI - BASELINE'!BA240,IF($B$11="ALT B",'CBI - BUILD_SCENARIO'!BA294,IF($B$11="ALT C",#REF!,IF($B$11="ALT D",#REF!,""))))),-3))</f>
        <v/>
      </c>
      <c r="L266" s="154" t="str">
        <f>IF(G266="","",ROUND(IF(G266="","",IF($B$11="ALT A",'CBI - BASELINE'!BA241,IF($B$11="ALT B",'CBI - BUILD_SCENARIO'!BA295,IF($B$11="ALT C",#REF!,IF($B$11="ALT D",#REF!,""))))),-3))</f>
        <v/>
      </c>
      <c r="M266" s="140"/>
      <c r="N266" s="140"/>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row>
    <row r="267" spans="1:42" ht="14.25" x14ac:dyDescent="0.3">
      <c r="A267" s="135"/>
      <c r="B267" s="135"/>
      <c r="C267" s="135"/>
      <c r="D267" s="135"/>
      <c r="E267" s="135"/>
      <c r="F267" s="135"/>
      <c r="G267" s="137" t="str">
        <f t="shared" si="8"/>
        <v/>
      </c>
      <c r="H267" s="141" t="str">
        <f t="shared" si="8"/>
        <v/>
      </c>
      <c r="I267" s="150" t="str">
        <f>IF(G267="","",ROUND(IF(G267="","",IF($B$11="ALT A",'CBI - BASELINE'!BB238,IF($B$11="ALT B",'CBI - BUILD_SCENARIO'!BB292,IF($B$11="ALT C",#REF!,IF($B$11="ALT D",#REF!,""))))),-3))</f>
        <v/>
      </c>
      <c r="J267" s="150" t="str">
        <f>IF(G267="","",ROUND(IF(G267="","",IF($B$11="ALT A",'CBI - BASELINE'!BB239,IF($B$11="ALT B",'CBI - BUILD_SCENARIO'!BB293,IF($B$11="ALT C",#REF!,IF($B$11="ALT D",#REF!,""))))),-3))</f>
        <v/>
      </c>
      <c r="K267" s="154" t="str">
        <f>IF(G267="","",ROUND(IF(G267="","",IF($B$11="ALT A",'CBI - BASELINE'!BB240,IF($B$11="ALT B",'CBI - BUILD_SCENARIO'!BB294,IF($B$11="ALT C",#REF!,IF($B$11="ALT D",#REF!,""))))),-3))</f>
        <v/>
      </c>
      <c r="L267" s="154" t="str">
        <f>IF(G267="","",ROUND(IF(G267="","",IF($B$11="ALT A",'CBI - BASELINE'!BB241,IF($B$11="ALT B",'CBI - BUILD_SCENARIO'!BB295,IF($B$11="ALT C",#REF!,IF($B$11="ALT D",#REF!,""))))),-3))</f>
        <v/>
      </c>
      <c r="M267" s="140"/>
      <c r="N267" s="140"/>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row>
    <row r="268" spans="1:42" ht="14.25" x14ac:dyDescent="0.3">
      <c r="A268" s="135"/>
      <c r="B268" s="135"/>
      <c r="C268" s="135"/>
      <c r="D268" s="135"/>
      <c r="E268" s="135"/>
      <c r="F268" s="135"/>
      <c r="G268" s="52"/>
      <c r="H268" s="169"/>
      <c r="I268" s="169"/>
      <c r="J268" s="169"/>
      <c r="K268" s="168" t="s">
        <v>666</v>
      </c>
      <c r="L268" s="170">
        <f>IF($B$11="Alt A",'CBI - BASELINE'!#REF!,IF($B$11="Alt B",'CBI - BUILD_SCENARIO'!G303,IF($B$11="Alt C",#REF!,IF($B$11="ALT D",#REF!))))</f>
        <v>0</v>
      </c>
      <c r="M268" s="140"/>
      <c r="N268" s="140"/>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row>
    <row r="269" spans="1:42" ht="14.25" x14ac:dyDescent="0.3">
      <c r="A269" s="135"/>
      <c r="B269" s="135"/>
      <c r="C269" s="135"/>
      <c r="D269" s="135"/>
      <c r="E269" s="135"/>
      <c r="F269" s="135"/>
      <c r="G269" s="52"/>
      <c r="H269" s="169"/>
      <c r="I269" s="169"/>
      <c r="J269" s="169"/>
      <c r="K269" s="168" t="s">
        <v>564</v>
      </c>
      <c r="L269" s="167">
        <f>IF($B$11="Alt A",'CBI - BASELINE'!#REF!,IF($B$11="Alt B",'CBI - BUILD_SCENARIO'!G302,IF($B$11="ALT C",#REF!,IF($B$11="ALT D",#REF!))))</f>
        <v>0</v>
      </c>
      <c r="M269" s="140"/>
      <c r="N269" s="140"/>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row>
    <row r="270" spans="1:42" ht="14.25" x14ac:dyDescent="0.3">
      <c r="A270" s="135"/>
      <c r="B270" s="135"/>
      <c r="C270" s="135"/>
      <c r="D270" s="135"/>
      <c r="E270" s="135"/>
      <c r="F270" s="135"/>
      <c r="G270" s="52"/>
      <c r="H270" s="169"/>
      <c r="I270" s="169"/>
      <c r="J270" s="169"/>
      <c r="K270" s="168" t="s">
        <v>667</v>
      </c>
      <c r="L270" s="330">
        <f>IF($B$11="Alt A",'CBI - BASELINE'!#REF!,IF($B$11="Alt B",'CBI - BUILD_SCENARIO'!G304,IF($B$11="ALT C",#REF!,IF($B$11="ALT D",#REF!))))</f>
        <v>-4130000</v>
      </c>
      <c r="M270" s="140"/>
      <c r="N270" s="140"/>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row>
    <row r="271" spans="1:42" x14ac:dyDescent="0.25">
      <c r="A271" s="135"/>
      <c r="B271" s="135"/>
      <c r="C271" s="135"/>
      <c r="D271" s="135"/>
      <c r="E271" s="135"/>
      <c r="F271" s="135"/>
      <c r="G271" s="135"/>
      <c r="H271" s="136"/>
      <c r="I271" s="136"/>
      <c r="J271" s="136"/>
      <c r="K271" s="140"/>
      <c r="L271" s="140"/>
      <c r="M271" s="140"/>
      <c r="N271" s="140"/>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row>
    <row r="272" spans="1:42" x14ac:dyDescent="0.25">
      <c r="A272" s="135"/>
      <c r="B272" s="135"/>
      <c r="C272" s="135"/>
      <c r="D272" s="135"/>
      <c r="E272" s="135"/>
      <c r="F272" s="135"/>
      <c r="G272" s="162" t="s">
        <v>664</v>
      </c>
      <c r="H272" s="136"/>
      <c r="I272" s="136"/>
      <c r="J272" s="136"/>
      <c r="K272" s="140"/>
      <c r="L272" s="140"/>
      <c r="M272" s="140"/>
      <c r="N272" s="140"/>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row>
    <row r="273" spans="1:42" ht="54" x14ac:dyDescent="0.25">
      <c r="A273" s="135"/>
      <c r="B273" s="135"/>
      <c r="C273" s="135"/>
      <c r="D273" s="135"/>
      <c r="E273" s="135"/>
      <c r="F273" s="135"/>
      <c r="G273" s="144" t="s">
        <v>631</v>
      </c>
      <c r="H273" s="145" t="s">
        <v>630</v>
      </c>
      <c r="I273" s="145" t="s">
        <v>646</v>
      </c>
      <c r="J273" s="145" t="s">
        <v>635</v>
      </c>
      <c r="K273" s="145" t="s">
        <v>663</v>
      </c>
      <c r="L273" s="145" t="s">
        <v>647</v>
      </c>
      <c r="M273" s="140"/>
      <c r="N273" s="140"/>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row>
    <row r="274" spans="1:42" ht="14.25" x14ac:dyDescent="0.3">
      <c r="A274" s="135"/>
      <c r="B274" s="135"/>
      <c r="C274" s="135"/>
      <c r="D274" s="135"/>
      <c r="E274" s="135"/>
      <c r="F274" s="135"/>
      <c r="G274" s="137" t="str">
        <f t="shared" ref="G274:H293" si="9">G61</f>
        <v xml:space="preserve">Year </v>
      </c>
      <c r="H274" s="141">
        <f t="shared" si="9"/>
        <v>-4</v>
      </c>
      <c r="I274" s="150">
        <f>IF(G274="","",ROUND(IF(G274="","",IF($B$11="ALT A",'CBI - BASELINE'!G243,IF($B$11="ALT B",'CBI - BUILD_SCENARIO'!G297,IF($B$11="ALT C",#REF!,IF($B$11="ALT D",#REF!,""))))),-3))</f>
        <v>0</v>
      </c>
      <c r="J274" s="150">
        <f>IF(G274="","",ROUND(IF(G274="","",IF($B$11="ALT A",'CBI - BASELINE'!G244,IF($B$11="ALT B",'CBI - BUILD_SCENARIO'!G298,IF($B$11="ALT C",#REF!,IF($B$11="ALT D",#REF!,""))))),-3))</f>
        <v>0</v>
      </c>
      <c r="K274" s="154">
        <f>IF(G274="","",ROUND(IF(G274="","",IF($B$11="ALT A",'CBI - BASELINE'!G245,IF($B$11="ALT B",'CBI - BUILD_SCENARIO'!G299,IF($B$11="ALT C",#REF!,IF($B$11="ALT D",#REF!,""))))),-3))</f>
        <v>0</v>
      </c>
      <c r="L274" s="154">
        <f>IF(G274="","",ROUND(IF(G274="","",IF($B$11="ALT A",'CBI - BASELINE'!G246,IF($B$11="ALT B",'CBI - BUILD_SCENARIO'!G300,IF($B$11="ALT C",#REF!,IF($B$11="ALT D",#REF!,""))))),-3))</f>
        <v>0</v>
      </c>
      <c r="M274" s="140"/>
      <c r="N274" s="140"/>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row>
    <row r="275" spans="1:42" ht="14.25" x14ac:dyDescent="0.3">
      <c r="A275" s="135"/>
      <c r="B275" s="135"/>
      <c r="C275" s="135"/>
      <c r="D275" s="135"/>
      <c r="E275" s="135"/>
      <c r="F275" s="135"/>
      <c r="G275" s="137" t="str">
        <f t="shared" si="9"/>
        <v xml:space="preserve">Year </v>
      </c>
      <c r="H275" s="141">
        <f t="shared" si="9"/>
        <v>-3</v>
      </c>
      <c r="I275" s="150">
        <f>IF(G275="","",ROUND(IF(G275="","",IF($B$11="ALT A",'CBI - BASELINE'!H243,IF($B$11="ALT B",'CBI - BUILD_SCENARIO'!H297,IF($B$11="ALT C",#REF!,IF($B$11="ALT D",#REF!,""))))),-3))</f>
        <v>0</v>
      </c>
      <c r="J275" s="150">
        <f>IF(G275="","",ROUND(IF(G275="","",IF($B$11="ALT A",'CBI - BASELINE'!H244,IF($B$11="ALT B",'CBI - BUILD_SCENARIO'!H298,IF($B$11="ALT C",#REF!,IF($B$11="ALT D",#REF!,""))))),-3))</f>
        <v>0</v>
      </c>
      <c r="K275" s="154">
        <f>IF(G275="","",ROUND(IF(G275="","",IF($B$11="ALT A",'CBI - BASELINE'!H245,IF($B$11="ALT B",'CBI - BUILD_SCENARIO'!H299,IF($B$11="ALT C",#REF!,IF($B$11="ALT D",#REF!,""))))),-3))</f>
        <v>145000</v>
      </c>
      <c r="L275" s="154">
        <f>IF(G275="","",ROUND(IF(G275="","",IF($B$11="ALT A",'CBI - BASELINE'!H246,IF($B$11="ALT B",'CBI - BUILD_SCENARIO'!H300,IF($B$11="ALT C",#REF!,IF($B$11="ALT D",#REF!,""))))),-3))</f>
        <v>0</v>
      </c>
      <c r="M275" s="140"/>
      <c r="N275" s="140"/>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row>
    <row r="276" spans="1:42" ht="14.25" x14ac:dyDescent="0.3">
      <c r="A276" s="135"/>
      <c r="B276" s="135"/>
      <c r="C276" s="135"/>
      <c r="D276" s="135"/>
      <c r="E276" s="135"/>
      <c r="F276" s="135"/>
      <c r="G276" s="137" t="str">
        <f t="shared" si="9"/>
        <v xml:space="preserve">Year </v>
      </c>
      <c r="H276" s="141">
        <f t="shared" si="9"/>
        <v>-2</v>
      </c>
      <c r="I276" s="150">
        <f>IF(G276="","",ROUND(IF(G276="","",IF($B$11="ALT A",'CBI - BASELINE'!I243,IF($B$11="ALT B",'CBI - BUILD_SCENARIO'!I297,IF($B$11="ALT C",#REF!,IF($B$11="ALT D",#REF!,""))))),-3))</f>
        <v>0</v>
      </c>
      <c r="J276" s="150">
        <f>IF(G276="","",ROUND(IF(G276="","",IF($B$11="ALT A",'CBI - BASELINE'!I244,IF($B$11="ALT B",'CBI - BUILD_SCENARIO'!I298,IF($B$11="ALT C",#REF!,IF($B$11="ALT D",#REF!,""))))),-3))</f>
        <v>0</v>
      </c>
      <c r="K276" s="154">
        <f>IF(G276="","",ROUND(IF(G276="","",IF($B$11="ALT A",'CBI - BASELINE'!I245,IF($B$11="ALT B",'CBI - BUILD_SCENARIO'!I299,IF($B$11="ALT C",#REF!,IF($B$11="ALT D",#REF!,""))))),-3))</f>
        <v>311000</v>
      </c>
      <c r="L276" s="154">
        <f>IF(G276="","",ROUND(IF(G276="","",IF($B$11="ALT A",'CBI - BASELINE'!I246,IF($B$11="ALT B",'CBI - BUILD_SCENARIO'!I300,IF($B$11="ALT C",#REF!,IF($B$11="ALT D",#REF!,""))))),-3))</f>
        <v>0</v>
      </c>
      <c r="M276" s="140"/>
      <c r="N276" s="140"/>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row>
    <row r="277" spans="1:42" ht="14.25" x14ac:dyDescent="0.3">
      <c r="A277" s="135"/>
      <c r="B277" s="135"/>
      <c r="C277" s="135"/>
      <c r="D277" s="135"/>
      <c r="E277" s="135"/>
      <c r="F277" s="135"/>
      <c r="G277" s="137" t="str">
        <f t="shared" si="9"/>
        <v xml:space="preserve">Year </v>
      </c>
      <c r="H277" s="141">
        <f t="shared" si="9"/>
        <v>-1</v>
      </c>
      <c r="I277" s="150">
        <f>IF(G277="","",ROUND(IF(G277="","",IF($B$11="ALT A",'CBI - BASELINE'!J243,IF($B$11="ALT B",'CBI - BUILD_SCENARIO'!J297,IF($B$11="ALT C",#REF!,IF($B$11="ALT D",#REF!,""))))),-3))</f>
        <v>0</v>
      </c>
      <c r="J277" s="150">
        <f>IF(G277="","",ROUND(IF(G277="","",IF($B$11="ALT A",'CBI - BASELINE'!J244,IF($B$11="ALT B",'CBI - BUILD_SCENARIO'!J298,IF($B$11="ALT C",#REF!,IF($B$11="ALT D",#REF!,""))))),-3))</f>
        <v>0</v>
      </c>
      <c r="K277" s="154">
        <f>IF(G277="","",ROUND(IF(G277="","",IF($B$11="ALT A",'CBI - BASELINE'!J245,IF($B$11="ALT B",'CBI - BUILD_SCENARIO'!J299,IF($B$11="ALT C",#REF!,IF($B$11="ALT D",#REF!,""))))),-3))</f>
        <v>1567000</v>
      </c>
      <c r="L277" s="154">
        <f>IF(G277="","",ROUND(IF(G277="","",IF($B$11="ALT A",'CBI - BASELINE'!J246,IF($B$11="ALT B",'CBI - BUILD_SCENARIO'!J300,IF($B$11="ALT C",#REF!,IF($B$11="ALT D",#REF!,""))))),-3))</f>
        <v>0</v>
      </c>
      <c r="M277" s="140"/>
      <c r="N277" s="140"/>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row>
    <row r="278" spans="1:42" ht="14.25" x14ac:dyDescent="0.3">
      <c r="A278" s="135"/>
      <c r="B278" s="135"/>
      <c r="C278" s="135"/>
      <c r="D278" s="135"/>
      <c r="E278" s="135"/>
      <c r="F278" s="135"/>
      <c r="G278" s="137" t="str">
        <f t="shared" si="9"/>
        <v xml:space="preserve">Year </v>
      </c>
      <c r="H278" s="141">
        <f t="shared" si="9"/>
        <v>0</v>
      </c>
      <c r="I278" s="150">
        <f>IF(G278="","",ROUND(IF(G278="","",IF($B$11="ALT A",'CBI - BASELINE'!K243,IF($B$11="ALT B",'CBI - BUILD_SCENARIO'!K297,IF($B$11="ALT C",#REF!,IF($B$11="ALT D",#REF!,""))))),-3))</f>
        <v>0</v>
      </c>
      <c r="J278" s="150">
        <f>IF(G278="","",ROUND(IF(G278="","",IF($B$11="ALT A",'CBI - BASELINE'!K244,IF($B$11="ALT B",'CBI - BUILD_SCENARIO'!K298,IF($B$11="ALT C",#REF!,IF($B$11="ALT D",#REF!,""))))),-3))</f>
        <v>0</v>
      </c>
      <c r="K278" s="154">
        <f>IF(G278="","",ROUND(IF(G278="","",IF($B$11="ALT A",'CBI - BASELINE'!K245,IF($B$11="ALT B",'CBI - BUILD_SCENARIO'!K299,IF($B$11="ALT C",#REF!,IF($B$11="ALT D",#REF!,""))))),-3))</f>
        <v>2197000</v>
      </c>
      <c r="L278" s="154">
        <f>IF(G278="","",ROUND(IF(G278="","",IF($B$11="ALT A",'CBI - BASELINE'!K246,IF($B$11="ALT B",'CBI - BUILD_SCENARIO'!K300,IF($B$11="ALT C",#REF!,IF($B$11="ALT D",#REF!,""))))),-3))</f>
        <v>0</v>
      </c>
      <c r="M278" s="140"/>
      <c r="N278" s="140"/>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row>
    <row r="279" spans="1:42" ht="14.25" x14ac:dyDescent="0.3">
      <c r="A279" s="135"/>
      <c r="B279" s="135"/>
      <c r="C279" s="135"/>
      <c r="D279" s="135"/>
      <c r="E279" s="135"/>
      <c r="F279" s="135"/>
      <c r="G279" s="137" t="str">
        <f t="shared" si="9"/>
        <v xml:space="preserve">Year </v>
      </c>
      <c r="H279" s="141">
        <f t="shared" si="9"/>
        <v>1</v>
      </c>
      <c r="I279" s="150">
        <f>IF(G279="","",ROUND(IF(G279="","",IF($B$11="ALT A",'CBI - BASELINE'!L243,IF($B$11="ALT B",'CBI - BUILD_SCENARIO'!L297,IF($B$11="ALT C",#REF!,IF($B$11="ALT D",#REF!,""))))),-3))</f>
        <v>0</v>
      </c>
      <c r="J279" s="150">
        <f ca="1">IF(G279="","",ROUND(IF(G279="","",IF($B$11="ALT A",'CBI - BASELINE'!L244,IF($B$11="ALT B",'CBI - BUILD_SCENARIO'!L298,IF($B$11="ALT C",#REF!,IF($B$11="ALT D",#REF!,""))))),-3))</f>
        <v>469000</v>
      </c>
      <c r="K279" s="154">
        <f>IF(G279="","",ROUND(IF(G279="","",IF($B$11="ALT A",'CBI - BASELINE'!L245,IF($B$11="ALT B",'CBI - BUILD_SCENARIO'!L299,IF($B$11="ALT C",#REF!,IF($B$11="ALT D",#REF!,""))))),-3))</f>
        <v>0</v>
      </c>
      <c r="L279" s="154">
        <f ca="1">IF(G279="","",ROUND(IF(G279="","",IF($B$11="ALT A",'CBI - BASELINE'!L246,IF($B$11="ALT B",'CBI - BUILD_SCENARIO'!L300,IF($B$11="ALT C",#REF!,IF($B$11="ALT D",#REF!,""))))),-3))</f>
        <v>472000</v>
      </c>
      <c r="M279" s="140"/>
      <c r="N279" s="140"/>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row>
    <row r="280" spans="1:42" ht="14.25" x14ac:dyDescent="0.3">
      <c r="A280" s="135"/>
      <c r="B280" s="135"/>
      <c r="C280" s="135"/>
      <c r="D280" s="135"/>
      <c r="E280" s="135"/>
      <c r="F280" s="135"/>
      <c r="G280" s="137" t="str">
        <f t="shared" si="9"/>
        <v xml:space="preserve">Year </v>
      </c>
      <c r="H280" s="141">
        <f t="shared" si="9"/>
        <v>2</v>
      </c>
      <c r="I280" s="150">
        <f>IF(G280="","",ROUND(IF(G280="","",IF($B$11="ALT A",'CBI - BASELINE'!M243,IF($B$11="ALT B",'CBI - BUILD_SCENARIO'!M297,IF($B$11="ALT C",#REF!,IF($B$11="ALT D",#REF!,""))))),-3))</f>
        <v>0</v>
      </c>
      <c r="J280" s="150">
        <f>IF(G280="","",ROUND(IF(G280="","",IF($B$11="ALT A",'CBI - BASELINE'!M244,IF($B$11="ALT B",'CBI - BUILD_SCENARIO'!M298,IF($B$11="ALT C",#REF!,IF($B$11="ALT D",#REF!,""))))),-3))</f>
        <v>547000</v>
      </c>
      <c r="K280" s="154">
        <f>IF(G280="","",ROUND(IF(G280="","",IF($B$11="ALT A",'CBI - BASELINE'!M245,IF($B$11="ALT B",'CBI - BUILD_SCENARIO'!M299,IF($B$11="ALT C",#REF!,IF($B$11="ALT D",#REF!,""))))),-3))</f>
        <v>0</v>
      </c>
      <c r="L280" s="154">
        <f>IF(G280="","",ROUND(IF(G280="","",IF($B$11="ALT A",'CBI - BASELINE'!M246,IF($B$11="ALT B",'CBI - BUILD_SCENARIO'!M300,IF($B$11="ALT C",#REF!,IF($B$11="ALT D",#REF!,""))))),-3))</f>
        <v>554000</v>
      </c>
      <c r="M280" s="140"/>
      <c r="N280" s="140"/>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row>
    <row r="281" spans="1:42" ht="14.25" x14ac:dyDescent="0.3">
      <c r="A281" s="135"/>
      <c r="B281" s="135"/>
      <c r="C281" s="135"/>
      <c r="D281" s="135"/>
      <c r="E281" s="135"/>
      <c r="F281" s="135"/>
      <c r="G281" s="137" t="str">
        <f t="shared" si="9"/>
        <v xml:space="preserve">Year </v>
      </c>
      <c r="H281" s="141">
        <f t="shared" si="9"/>
        <v>3</v>
      </c>
      <c r="I281" s="150">
        <f>IF(G281="","",ROUND(IF(G281="","",IF($B$11="ALT A",'CBI - BASELINE'!N243,IF($B$11="ALT B",'CBI - BUILD_SCENARIO'!N297,IF($B$11="ALT C",#REF!,IF($B$11="ALT D",#REF!,""))))),-3))</f>
        <v>0</v>
      </c>
      <c r="J281" s="150">
        <f>IF(G281="","",ROUND(IF(G281="","",IF($B$11="ALT A",'CBI - BASELINE'!N244,IF($B$11="ALT B",'CBI - BUILD_SCENARIO'!N298,IF($B$11="ALT C",#REF!,IF($B$11="ALT D",#REF!,""))))),-3))</f>
        <v>614000</v>
      </c>
      <c r="K281" s="154">
        <f>IF(G281="","",ROUND(IF(G281="","",IF($B$11="ALT A",'CBI - BASELINE'!N245,IF($B$11="ALT B",'CBI - BUILD_SCENARIO'!N299,IF($B$11="ALT C",#REF!,IF($B$11="ALT D",#REF!,""))))),-3))</f>
        <v>0</v>
      </c>
      <c r="L281" s="154">
        <f>IF(G281="","",ROUND(IF(G281="","",IF($B$11="ALT A",'CBI - BASELINE'!N246,IF($B$11="ALT B",'CBI - BUILD_SCENARIO'!N300,IF($B$11="ALT C",#REF!,IF($B$11="ALT D",#REF!,""))))),-3))</f>
        <v>624000</v>
      </c>
      <c r="M281" s="140"/>
      <c r="N281" s="140"/>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row>
    <row r="282" spans="1:42" ht="14.25" x14ac:dyDescent="0.3">
      <c r="A282" s="135"/>
      <c r="B282" s="135"/>
      <c r="C282" s="135"/>
      <c r="D282" s="135"/>
      <c r="E282" s="135"/>
      <c r="F282" s="135"/>
      <c r="G282" s="137" t="str">
        <f t="shared" si="9"/>
        <v xml:space="preserve">Year </v>
      </c>
      <c r="H282" s="141">
        <f t="shared" si="9"/>
        <v>4</v>
      </c>
      <c r="I282" s="150">
        <f>IF(G282="","",ROUND(IF(G282="","",IF($B$11="ALT A",'CBI - BASELINE'!O243,IF($B$11="ALT B",'CBI - BUILD_SCENARIO'!O297,IF($B$11="ALT C",#REF!,IF($B$11="ALT D",#REF!,""))))),-3))</f>
        <v>0</v>
      </c>
      <c r="J282" s="150">
        <f>IF(G282="","",ROUND(IF(G282="","",IF($B$11="ALT A",'CBI - BASELINE'!O244,IF($B$11="ALT B",'CBI - BUILD_SCENARIO'!O298,IF($B$11="ALT C",#REF!,IF($B$11="ALT D",#REF!,""))))),-3))</f>
        <v>677000</v>
      </c>
      <c r="K282" s="154">
        <f>IF(G282="","",ROUND(IF(G282="","",IF($B$11="ALT A",'CBI - BASELINE'!O245,IF($B$11="ALT B",'CBI - BUILD_SCENARIO'!O299,IF($B$11="ALT C",#REF!,IF($B$11="ALT D",#REF!,""))))),-3))</f>
        <v>0</v>
      </c>
      <c r="L282" s="154">
        <f>IF(G282="","",ROUND(IF(G282="","",IF($B$11="ALT A",'CBI - BASELINE'!O246,IF($B$11="ALT B",'CBI - BUILD_SCENARIO'!O300,IF($B$11="ALT C",#REF!,IF($B$11="ALT D",#REF!,""))))),-3))</f>
        <v>690000</v>
      </c>
      <c r="M282" s="140"/>
      <c r="N282" s="140"/>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row>
    <row r="283" spans="1:42" ht="14.25" x14ac:dyDescent="0.3">
      <c r="A283" s="135"/>
      <c r="B283" s="135"/>
      <c r="C283" s="135"/>
      <c r="D283" s="135"/>
      <c r="E283" s="135"/>
      <c r="F283" s="135"/>
      <c r="G283" s="137" t="str">
        <f t="shared" si="9"/>
        <v xml:space="preserve">Year </v>
      </c>
      <c r="H283" s="141">
        <f t="shared" si="9"/>
        <v>5</v>
      </c>
      <c r="I283" s="150">
        <f>IF(G283="","",ROUND(IF(G283="","",IF($B$11="ALT A",'CBI - BASELINE'!P243,IF($B$11="ALT B",'CBI - BUILD_SCENARIO'!P297,IF($B$11="ALT C",#REF!,IF($B$11="ALT D",#REF!,""))))),-3))</f>
        <v>0</v>
      </c>
      <c r="J283" s="150">
        <f>IF(G283="","",ROUND(IF(G283="","",IF($B$11="ALT A",'CBI - BASELINE'!P244,IF($B$11="ALT B",'CBI - BUILD_SCENARIO'!P298,IF($B$11="ALT C",#REF!,IF($B$11="ALT D",#REF!,""))))),-3))</f>
        <v>725000</v>
      </c>
      <c r="K283" s="154">
        <f>IF(G283="","",ROUND(IF(G283="","",IF($B$11="ALT A",'CBI - BASELINE'!P245,IF($B$11="ALT B",'CBI - BUILD_SCENARIO'!P299,IF($B$11="ALT C",#REF!,IF($B$11="ALT D",#REF!,""))))),-3))</f>
        <v>0</v>
      </c>
      <c r="L283" s="154">
        <f>IF(G283="","",ROUND(IF(G283="","",IF($B$11="ALT A",'CBI - BASELINE'!P246,IF($B$11="ALT B",'CBI - BUILD_SCENARIO'!P300,IF($B$11="ALT C",#REF!,IF($B$11="ALT D",#REF!,""))))),-3))</f>
        <v>742000</v>
      </c>
      <c r="M283" s="140"/>
      <c r="N283" s="140"/>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row>
    <row r="284" spans="1:42" ht="14.25" x14ac:dyDescent="0.3">
      <c r="A284" s="135"/>
      <c r="B284" s="135"/>
      <c r="C284" s="135"/>
      <c r="D284" s="135"/>
      <c r="E284" s="135"/>
      <c r="F284" s="135"/>
      <c r="G284" s="137" t="str">
        <f t="shared" si="9"/>
        <v xml:space="preserve">Year </v>
      </c>
      <c r="H284" s="141">
        <f t="shared" si="9"/>
        <v>6</v>
      </c>
      <c r="I284" s="150">
        <f>IF(G284="","",ROUND(IF(G284="","",IF($B$11="ALT A",'CBI - BASELINE'!Q243,IF($B$11="ALT B",'CBI - BUILD_SCENARIO'!Q297,IF($B$11="ALT C",#REF!,IF($B$11="ALT D",#REF!,""))))),-3))</f>
        <v>0</v>
      </c>
      <c r="J284" s="150">
        <f>IF(G284="","",ROUND(IF(G284="","",IF($B$11="ALT A",'CBI - BASELINE'!Q244,IF($B$11="ALT B",'CBI - BUILD_SCENARIO'!Q298,IF($B$11="ALT C",#REF!,IF($B$11="ALT D",#REF!,""))))),-3))</f>
        <v>765000</v>
      </c>
      <c r="K284" s="154">
        <f>IF(G284="","",ROUND(IF(G284="","",IF($B$11="ALT A",'CBI - BASELINE'!Q245,IF($B$11="ALT B",'CBI - BUILD_SCENARIO'!Q299,IF($B$11="ALT C",#REF!,IF($B$11="ALT D",#REF!,""))))),-3))</f>
        <v>0</v>
      </c>
      <c r="L284" s="154">
        <f>IF(G284="","",ROUND(IF(G284="","",IF($B$11="ALT A",'CBI - BASELINE'!Q246,IF($B$11="ALT B",'CBI - BUILD_SCENARIO'!Q300,IF($B$11="ALT C",#REF!,IF($B$11="ALT D",#REF!,""))))),-3))</f>
        <v>785000</v>
      </c>
      <c r="M284" s="140"/>
      <c r="N284" s="140"/>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row>
    <row r="285" spans="1:42" ht="14.25" x14ac:dyDescent="0.3">
      <c r="A285" s="135"/>
      <c r="B285" s="135"/>
      <c r="C285" s="135"/>
      <c r="D285" s="135"/>
      <c r="E285" s="135"/>
      <c r="F285" s="135"/>
      <c r="G285" s="137" t="str">
        <f t="shared" si="9"/>
        <v xml:space="preserve">Year </v>
      </c>
      <c r="H285" s="141">
        <f t="shared" si="9"/>
        <v>7</v>
      </c>
      <c r="I285" s="150">
        <f>IF(G285="","",ROUND(IF(G285="","",IF($B$11="ALT A",'CBI - BASELINE'!R243,IF($B$11="ALT B",'CBI - BUILD_SCENARIO'!R297,IF($B$11="ALT C",#REF!,IF($B$11="ALT D",#REF!,""))))),-3))</f>
        <v>0</v>
      </c>
      <c r="J285" s="150">
        <f>IF(G285="","",ROUND(IF(G285="","",IF($B$11="ALT A",'CBI - BASELINE'!R244,IF($B$11="ALT B",'CBI - BUILD_SCENARIO'!R298,IF($B$11="ALT C",#REF!,IF($B$11="ALT D",#REF!,""))))),-3))</f>
        <v>798000</v>
      </c>
      <c r="K285" s="154">
        <f>IF(G285="","",ROUND(IF(G285="","",IF($B$11="ALT A",'CBI - BASELINE'!R245,IF($B$11="ALT B",'CBI - BUILD_SCENARIO'!R299,IF($B$11="ALT C",#REF!,IF($B$11="ALT D",#REF!,""))))),-3))</f>
        <v>0</v>
      </c>
      <c r="L285" s="154">
        <f>IF(G285="","",ROUND(IF(G285="","",IF($B$11="ALT A",'CBI - BASELINE'!R246,IF($B$11="ALT B",'CBI - BUILD_SCENARIO'!R300,IF($B$11="ALT C",#REF!,IF($B$11="ALT D",#REF!,""))))),-3))</f>
        <v>821000</v>
      </c>
      <c r="M285" s="140"/>
      <c r="N285" s="140"/>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row>
    <row r="286" spans="1:42" ht="14.25" x14ac:dyDescent="0.3">
      <c r="A286" s="135"/>
      <c r="B286" s="135"/>
      <c r="C286" s="135"/>
      <c r="D286" s="135"/>
      <c r="E286" s="135"/>
      <c r="F286" s="135"/>
      <c r="G286" s="137" t="str">
        <f t="shared" si="9"/>
        <v xml:space="preserve">Year </v>
      </c>
      <c r="H286" s="141">
        <f t="shared" si="9"/>
        <v>8</v>
      </c>
      <c r="I286" s="150">
        <f>IF(G286="","",ROUND(IF(G286="","",IF($B$11="ALT A",'CBI - BASELINE'!S243,IF($B$11="ALT B",'CBI - BUILD_SCENARIO'!S297,IF($B$11="ALT C",#REF!,IF($B$11="ALT D",#REF!,""))))),-3))</f>
        <v>0</v>
      </c>
      <c r="J286" s="150">
        <f>IF(G286="","",ROUND(IF(G286="","",IF($B$11="ALT A",'CBI - BASELINE'!S244,IF($B$11="ALT B",'CBI - BUILD_SCENARIO'!S298,IF($B$11="ALT C",#REF!,IF($B$11="ALT D",#REF!,""))))),-3))</f>
        <v>824000</v>
      </c>
      <c r="K286" s="154">
        <f>IF(G286="","",ROUND(IF(G286="","",IF($B$11="ALT A",'CBI - BASELINE'!S245,IF($B$11="ALT B",'CBI - BUILD_SCENARIO'!S299,IF($B$11="ALT C",#REF!,IF($B$11="ALT D",#REF!,""))))),-3))</f>
        <v>0</v>
      </c>
      <c r="L286" s="154">
        <f>IF(G286="","",ROUND(IF(G286="","",IF($B$11="ALT A",'CBI - BASELINE'!S246,IF($B$11="ALT B",'CBI - BUILD_SCENARIO'!S300,IF($B$11="ALT C",#REF!,IF($B$11="ALT D",#REF!,""))))),-3))</f>
        <v>850000</v>
      </c>
      <c r="M286" s="140"/>
      <c r="N286" s="140"/>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row>
    <row r="287" spans="1:42" ht="14.25" x14ac:dyDescent="0.3">
      <c r="A287" s="135"/>
      <c r="B287" s="135"/>
      <c r="C287" s="135"/>
      <c r="D287" s="135"/>
      <c r="E287" s="135"/>
      <c r="F287" s="135"/>
      <c r="G287" s="137" t="str">
        <f t="shared" si="9"/>
        <v xml:space="preserve">Year </v>
      </c>
      <c r="H287" s="141">
        <f t="shared" si="9"/>
        <v>9</v>
      </c>
      <c r="I287" s="150">
        <f>IF(G287="","",ROUND(IF(G287="","",IF($B$11="ALT A",'CBI - BASELINE'!T243,IF($B$11="ALT B",'CBI - BUILD_SCENARIO'!T297,IF($B$11="ALT C",#REF!,IF($B$11="ALT D",#REF!,""))))),-3))</f>
        <v>0</v>
      </c>
      <c r="J287" s="150">
        <f>IF(G287="","",ROUND(IF(G287="","",IF($B$11="ALT A",'CBI - BASELINE'!T244,IF($B$11="ALT B",'CBI - BUILD_SCENARIO'!T298,IF($B$11="ALT C",#REF!,IF($B$11="ALT D",#REF!,""))))),-3))</f>
        <v>844000</v>
      </c>
      <c r="K287" s="154">
        <f>IF(G287="","",ROUND(IF(G287="","",IF($B$11="ALT A",'CBI - BASELINE'!T245,IF($B$11="ALT B",'CBI - BUILD_SCENARIO'!T299,IF($B$11="ALT C",#REF!,IF($B$11="ALT D",#REF!,""))))),-3))</f>
        <v>0</v>
      </c>
      <c r="L287" s="154">
        <f>IF(G287="","",ROUND(IF(G287="","",IF($B$11="ALT A",'CBI - BASELINE'!T246,IF($B$11="ALT B",'CBI - BUILD_SCENARIO'!T300,IF($B$11="ALT C",#REF!,IF($B$11="ALT D",#REF!,""))))),-3))</f>
        <v>874000</v>
      </c>
      <c r="M287" s="140"/>
      <c r="N287" s="140"/>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row>
    <row r="288" spans="1:42" ht="14.25" x14ac:dyDescent="0.3">
      <c r="A288" s="135"/>
      <c r="B288" s="135"/>
      <c r="C288" s="135"/>
      <c r="D288" s="135"/>
      <c r="E288" s="135"/>
      <c r="F288" s="135"/>
      <c r="G288" s="137" t="str">
        <f t="shared" si="9"/>
        <v xml:space="preserve">Year </v>
      </c>
      <c r="H288" s="141">
        <f t="shared" si="9"/>
        <v>10</v>
      </c>
      <c r="I288" s="150">
        <f>IF(G288="","",ROUND(IF(G288="","",IF($B$11="ALT A",'CBI - BASELINE'!U243,IF($B$11="ALT B",'CBI - BUILD_SCENARIO'!U297,IF($B$11="ALT C",#REF!,IF($B$11="ALT D",#REF!,""))))),-3))</f>
        <v>0</v>
      </c>
      <c r="J288" s="150">
        <f>IF(G288="","",ROUND(IF(G288="","",IF($B$11="ALT A",'CBI - BASELINE'!U244,IF($B$11="ALT B",'CBI - BUILD_SCENARIO'!U298,IF($B$11="ALT C",#REF!,IF($B$11="ALT D",#REF!,""))))),-3))</f>
        <v>859000</v>
      </c>
      <c r="K288" s="154">
        <f>IF(G288="","",ROUND(IF(G288="","",IF($B$11="ALT A",'CBI - BASELINE'!U245,IF($B$11="ALT B",'CBI - BUILD_SCENARIO'!U299,IF($B$11="ALT C",#REF!,IF($B$11="ALT D",#REF!,""))))),-3))</f>
        <v>0</v>
      </c>
      <c r="L288" s="154">
        <f>IF(G288="","",ROUND(IF(G288="","",IF($B$11="ALT A",'CBI - BASELINE'!U246,IF($B$11="ALT B",'CBI - BUILD_SCENARIO'!U300,IF($B$11="ALT C",#REF!,IF($B$11="ALT D",#REF!,""))))),-3))</f>
        <v>892000</v>
      </c>
      <c r="M288" s="140"/>
      <c r="N288" s="140"/>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row>
    <row r="289" spans="1:42" ht="14.25" x14ac:dyDescent="0.3">
      <c r="A289" s="135"/>
      <c r="B289" s="135"/>
      <c r="C289" s="135"/>
      <c r="D289" s="135"/>
      <c r="E289" s="135"/>
      <c r="F289" s="135"/>
      <c r="G289" s="137" t="str">
        <f t="shared" si="9"/>
        <v xml:space="preserve">Year </v>
      </c>
      <c r="H289" s="141">
        <f t="shared" si="9"/>
        <v>11</v>
      </c>
      <c r="I289" s="150">
        <f>IF(G289="","",ROUND(IF(G289="","",IF($B$11="ALT A",'CBI - BASELINE'!V243,IF($B$11="ALT B",'CBI - BUILD_SCENARIO'!V297,IF($B$11="ALT C",#REF!,IF($B$11="ALT D",#REF!,""))))),-3))</f>
        <v>0</v>
      </c>
      <c r="J289" s="150">
        <f>IF(G289="","",ROUND(IF(G289="","",IF($B$11="ALT A",'CBI - BASELINE'!V244,IF($B$11="ALT B",'CBI - BUILD_SCENARIO'!V298,IF($B$11="ALT C",#REF!,IF($B$11="ALT D",#REF!,""))))),-3))</f>
        <v>869000</v>
      </c>
      <c r="K289" s="154">
        <f>IF(G289="","",ROUND(IF(G289="","",IF($B$11="ALT A",'CBI - BASELINE'!V245,IF($B$11="ALT B",'CBI - BUILD_SCENARIO'!V299,IF($B$11="ALT C",#REF!,IF($B$11="ALT D",#REF!,""))))),-3))</f>
        <v>0</v>
      </c>
      <c r="L289" s="154">
        <f>IF(G289="","",ROUND(IF(G289="","",IF($B$11="ALT A",'CBI - BASELINE'!V246,IF($B$11="ALT B",'CBI - BUILD_SCENARIO'!V300,IF($B$11="ALT C",#REF!,IF($B$11="ALT D",#REF!,""))))),-3))</f>
        <v>905000</v>
      </c>
      <c r="M289" s="140"/>
      <c r="N289" s="140"/>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row>
    <row r="290" spans="1:42" ht="14.25" x14ac:dyDescent="0.3">
      <c r="A290" s="135"/>
      <c r="B290" s="135"/>
      <c r="C290" s="135"/>
      <c r="D290" s="135"/>
      <c r="E290" s="135"/>
      <c r="F290" s="135"/>
      <c r="G290" s="137" t="str">
        <f t="shared" si="9"/>
        <v xml:space="preserve">Year </v>
      </c>
      <c r="H290" s="141">
        <f t="shared" si="9"/>
        <v>12</v>
      </c>
      <c r="I290" s="150">
        <f>IF(G290="","",ROUND(IF(G290="","",IF($B$11="ALT A",'CBI - BASELINE'!W243,IF($B$11="ALT B",'CBI - BUILD_SCENARIO'!W297,IF($B$11="ALT C",#REF!,IF($B$11="ALT D",#REF!,""))))),-3))</f>
        <v>0</v>
      </c>
      <c r="J290" s="150">
        <f>IF(G290="","",ROUND(IF(G290="","",IF($B$11="ALT A",'CBI - BASELINE'!W244,IF($B$11="ALT B",'CBI - BUILD_SCENARIO'!W298,IF($B$11="ALT C",#REF!,IF($B$11="ALT D",#REF!,""))))),-3))</f>
        <v>874000</v>
      </c>
      <c r="K290" s="154">
        <f>IF(G290="","",ROUND(IF(G290="","",IF($B$11="ALT A",'CBI - BASELINE'!W245,IF($B$11="ALT B",'CBI - BUILD_SCENARIO'!W299,IF($B$11="ALT C",#REF!,IF($B$11="ALT D",#REF!,""))))),-3))</f>
        <v>0</v>
      </c>
      <c r="L290" s="154">
        <f>IF(G290="","",ROUND(IF(G290="","",IF($B$11="ALT A",'CBI - BASELINE'!W246,IF($B$11="ALT B",'CBI - BUILD_SCENARIO'!W300,IF($B$11="ALT C",#REF!,IF($B$11="ALT D",#REF!,""))))),-3))</f>
        <v>913000</v>
      </c>
      <c r="M290" s="140"/>
      <c r="N290" s="140"/>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row>
    <row r="291" spans="1:42" ht="14.25" x14ac:dyDescent="0.3">
      <c r="A291" s="135"/>
      <c r="B291" s="135"/>
      <c r="C291" s="135"/>
      <c r="D291" s="135"/>
      <c r="E291" s="135"/>
      <c r="F291" s="135"/>
      <c r="G291" s="137" t="str">
        <f t="shared" si="9"/>
        <v xml:space="preserve">Year </v>
      </c>
      <c r="H291" s="141">
        <f t="shared" si="9"/>
        <v>13</v>
      </c>
      <c r="I291" s="150">
        <f>IF(G291="","",ROUND(IF(G291="","",IF($B$11="ALT A",'CBI - BASELINE'!X243,IF($B$11="ALT B",'CBI - BUILD_SCENARIO'!X297,IF($B$11="ALT C",#REF!,IF($B$11="ALT D",#REF!,""))))),-3))</f>
        <v>0</v>
      </c>
      <c r="J291" s="150">
        <f>IF(G291="","",ROUND(IF(G291="","",IF($B$11="ALT A",'CBI - BASELINE'!X244,IF($B$11="ALT B",'CBI - BUILD_SCENARIO'!X298,IF($B$11="ALT C",#REF!,IF($B$11="ALT D",#REF!,""))))),-3))</f>
        <v>876000</v>
      </c>
      <c r="K291" s="154">
        <f>IF(G291="","",ROUND(IF(G291="","",IF($B$11="ALT A",'CBI - BASELINE'!X245,IF($B$11="ALT B",'CBI - BUILD_SCENARIO'!X299,IF($B$11="ALT C",#REF!,IF($B$11="ALT D",#REF!,""))))),-3))</f>
        <v>0</v>
      </c>
      <c r="L291" s="154">
        <f>IF(G291="","",ROUND(IF(G291="","",IF($B$11="ALT A",'CBI - BASELINE'!X246,IF($B$11="ALT B",'CBI - BUILD_SCENARIO'!X300,IF($B$11="ALT C",#REF!,IF($B$11="ALT D",#REF!,""))))),-3))</f>
        <v>918000</v>
      </c>
      <c r="M291" s="140"/>
      <c r="N291" s="140"/>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row>
    <row r="292" spans="1:42" ht="14.25" x14ac:dyDescent="0.3">
      <c r="A292" s="135"/>
      <c r="B292" s="135"/>
      <c r="C292" s="135"/>
      <c r="D292" s="135"/>
      <c r="E292" s="135"/>
      <c r="F292" s="135"/>
      <c r="G292" s="137" t="str">
        <f t="shared" si="9"/>
        <v xml:space="preserve">Year </v>
      </c>
      <c r="H292" s="141">
        <f t="shared" si="9"/>
        <v>14</v>
      </c>
      <c r="I292" s="150">
        <f>IF(G292="","",ROUND(IF(G292="","",IF($B$11="ALT A",'CBI - BASELINE'!Y243,IF($B$11="ALT B",'CBI - BUILD_SCENARIO'!Y297,IF($B$11="ALT C",#REF!,IF($B$11="ALT D",#REF!,""))))),-3))</f>
        <v>0</v>
      </c>
      <c r="J292" s="150">
        <f>IF(G292="","",ROUND(IF(G292="","",IF($B$11="ALT A",'CBI - BASELINE'!Y244,IF($B$11="ALT B",'CBI - BUILD_SCENARIO'!Y298,IF($B$11="ALT C",#REF!,IF($B$11="ALT D",#REF!,""))))),-3))</f>
        <v>875000</v>
      </c>
      <c r="K292" s="154">
        <f>IF(G292="","",ROUND(IF(G292="","",IF($B$11="ALT A",'CBI - BASELINE'!Y245,IF($B$11="ALT B",'CBI - BUILD_SCENARIO'!Y299,IF($B$11="ALT C",#REF!,IF($B$11="ALT D",#REF!,""))))),-3))</f>
        <v>0</v>
      </c>
      <c r="L292" s="154">
        <f>IF(G292="","",ROUND(IF(G292="","",IF($B$11="ALT A",'CBI - BASELINE'!Y246,IF($B$11="ALT B",'CBI - BUILD_SCENARIO'!Y300,IF($B$11="ALT C",#REF!,IF($B$11="ALT D",#REF!,""))))),-3))</f>
        <v>920000</v>
      </c>
      <c r="M292" s="140"/>
      <c r="N292" s="140"/>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row>
    <row r="293" spans="1:42" ht="14.25" x14ac:dyDescent="0.3">
      <c r="A293" s="135"/>
      <c r="B293" s="135"/>
      <c r="C293" s="135"/>
      <c r="D293" s="135"/>
      <c r="E293" s="135"/>
      <c r="F293" s="135"/>
      <c r="G293" s="137" t="str">
        <f t="shared" si="9"/>
        <v xml:space="preserve">Year </v>
      </c>
      <c r="H293" s="141">
        <f t="shared" si="9"/>
        <v>15</v>
      </c>
      <c r="I293" s="150">
        <f>IF(G293="","",ROUND(IF(G293="","",IF($B$11="ALT A",'CBI - BASELINE'!Z243,IF($B$11="ALT B",'CBI - BUILD_SCENARIO'!Z297,IF($B$11="ALT C",#REF!,IF($B$11="ALT D",#REF!,""))))),-3))</f>
        <v>0</v>
      </c>
      <c r="J293" s="150">
        <f>IF(G293="","",ROUND(IF(G293="","",IF($B$11="ALT A",'CBI - BASELINE'!Z244,IF($B$11="ALT B",'CBI - BUILD_SCENARIO'!Z298,IF($B$11="ALT C",#REF!,IF($B$11="ALT D",#REF!,""))))),-3))</f>
        <v>871000</v>
      </c>
      <c r="K293" s="154">
        <f>IF(G293="","",ROUND(IF(G293="","",IF($B$11="ALT A",'CBI - BASELINE'!Z245,IF($B$11="ALT B",'CBI - BUILD_SCENARIO'!Z299,IF($B$11="ALT C",#REF!,IF($B$11="ALT D",#REF!,""))))),-3))</f>
        <v>0</v>
      </c>
      <c r="L293" s="154">
        <f>IF(G293="","",ROUND(IF(G293="","",IF($B$11="ALT A",'CBI - BASELINE'!Z246,IF($B$11="ALT B",'CBI - BUILD_SCENARIO'!Z300,IF($B$11="ALT C",#REF!,IF($B$11="ALT D",#REF!,""))))),-3))</f>
        <v>918000</v>
      </c>
      <c r="M293" s="140"/>
      <c r="N293" s="140"/>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row>
    <row r="294" spans="1:42" ht="14.25" x14ac:dyDescent="0.3">
      <c r="A294" s="135"/>
      <c r="B294" s="135"/>
      <c r="C294" s="135"/>
      <c r="D294" s="135"/>
      <c r="E294" s="135"/>
      <c r="F294" s="135"/>
      <c r="G294" s="137" t="str">
        <f t="shared" ref="G294:H313" si="10">G81</f>
        <v xml:space="preserve">Year </v>
      </c>
      <c r="H294" s="141">
        <f t="shared" si="10"/>
        <v>16</v>
      </c>
      <c r="I294" s="150">
        <f>IF(G294="","",ROUND(IF(G294="","",IF($B$11="ALT A",'CBI - BASELINE'!AA243,IF($B$11="ALT B",'CBI - BUILD_SCENARIO'!AA297,IF($B$11="ALT C",#REF!,IF($B$11="ALT D",#REF!,""))))),-3))</f>
        <v>0</v>
      </c>
      <c r="J294" s="150">
        <f>IF(G294="","",ROUND(IF(G294="","",IF($B$11="ALT A",'CBI - BASELINE'!AA244,IF($B$11="ALT B",'CBI - BUILD_SCENARIO'!AA298,IF($B$11="ALT C",#REF!,IF($B$11="ALT D",#REF!,""))))),-3))</f>
        <v>864000</v>
      </c>
      <c r="K294" s="154">
        <f>IF(G294="","",ROUND(IF(G294="","",IF($B$11="ALT A",'CBI - BASELINE'!AA245,IF($B$11="ALT B",'CBI - BUILD_SCENARIO'!AA299,IF($B$11="ALT C",#REF!,IF($B$11="ALT D",#REF!,""))))),-3))</f>
        <v>0</v>
      </c>
      <c r="L294" s="154">
        <f>IF(G294="","",ROUND(IF(G294="","",IF($B$11="ALT A",'CBI - BASELINE'!AA246,IF($B$11="ALT B",'CBI - BUILD_SCENARIO'!AA300,IF($B$11="ALT C",#REF!,IF($B$11="ALT D",#REF!,""))))),-3))</f>
        <v>914000</v>
      </c>
      <c r="M294" s="140"/>
      <c r="N294" s="140"/>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row>
    <row r="295" spans="1:42" ht="14.25" x14ac:dyDescent="0.3">
      <c r="A295" s="135"/>
      <c r="B295" s="135"/>
      <c r="C295" s="135"/>
      <c r="D295" s="135"/>
      <c r="E295" s="135"/>
      <c r="F295" s="135"/>
      <c r="G295" s="137" t="str">
        <f t="shared" si="10"/>
        <v xml:space="preserve">Year </v>
      </c>
      <c r="H295" s="141">
        <f t="shared" si="10"/>
        <v>17</v>
      </c>
      <c r="I295" s="150">
        <f>IF(G295="","",ROUND(IF(G295="","",IF($B$11="ALT A",'CBI - BASELINE'!AB243,IF($B$11="ALT B",'CBI - BUILD_SCENARIO'!AB297,IF($B$11="ALT C",#REF!,IF($B$11="ALT D",#REF!,""))))),-3))</f>
        <v>0</v>
      </c>
      <c r="J295" s="150">
        <f>IF(G295="","",ROUND(IF(G295="","",IF($B$11="ALT A",'CBI - BASELINE'!AB244,IF($B$11="ALT B",'CBI - BUILD_SCENARIO'!AB298,IF($B$11="ALT C",#REF!,IF($B$11="ALT D",#REF!,""))))),-3))</f>
        <v>854000</v>
      </c>
      <c r="K295" s="154">
        <f>IF(G295="","",ROUND(IF(G295="","",IF($B$11="ALT A",'CBI - BASELINE'!AB245,IF($B$11="ALT B",'CBI - BUILD_SCENARIO'!AB299,IF($B$11="ALT C",#REF!,IF($B$11="ALT D",#REF!,""))))),-3))</f>
        <v>0</v>
      </c>
      <c r="L295" s="154">
        <f>IF(G295="","",ROUND(IF(G295="","",IF($B$11="ALT A",'CBI - BASELINE'!AB246,IF($B$11="ALT B",'CBI - BUILD_SCENARIO'!AB300,IF($B$11="ALT C",#REF!,IF($B$11="ALT D",#REF!,""))))),-3))</f>
        <v>908000</v>
      </c>
      <c r="M295" s="140"/>
      <c r="N295" s="140"/>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row>
    <row r="296" spans="1:42" ht="14.25" x14ac:dyDescent="0.3">
      <c r="A296" s="135"/>
      <c r="B296" s="135"/>
      <c r="C296" s="135"/>
      <c r="D296" s="135"/>
      <c r="E296" s="135"/>
      <c r="F296" s="135"/>
      <c r="G296" s="137" t="str">
        <f t="shared" si="10"/>
        <v xml:space="preserve">Year </v>
      </c>
      <c r="H296" s="141">
        <f t="shared" si="10"/>
        <v>18</v>
      </c>
      <c r="I296" s="150">
        <f>IF(G296="","",ROUND(IF(G296="","",IF($B$11="ALT A",'CBI - BASELINE'!AC243,IF($B$11="ALT B",'CBI - BUILD_SCENARIO'!AC297,IF($B$11="ALT C",#REF!,IF($B$11="ALT D",#REF!,""))))),-3))</f>
        <v>0</v>
      </c>
      <c r="J296" s="150">
        <f>IF(G296="","",ROUND(IF(G296="","",IF($B$11="ALT A",'CBI - BASELINE'!AC244,IF($B$11="ALT B",'CBI - BUILD_SCENARIO'!AC298,IF($B$11="ALT C",#REF!,IF($B$11="ALT D",#REF!,""))))),-3))</f>
        <v>843000</v>
      </c>
      <c r="K296" s="154">
        <f>IF(G296="","",ROUND(IF(G296="","",IF($B$11="ALT A",'CBI - BASELINE'!AC245,IF($B$11="ALT B",'CBI - BUILD_SCENARIO'!AC299,IF($B$11="ALT C",#REF!,IF($B$11="ALT D",#REF!,""))))),-3))</f>
        <v>0</v>
      </c>
      <c r="L296" s="154">
        <f>IF(G296="","",ROUND(IF(G296="","",IF($B$11="ALT A",'CBI - BASELINE'!AC246,IF($B$11="ALT B",'CBI - BUILD_SCENARIO'!AC300,IF($B$11="ALT C",#REF!,IF($B$11="ALT D",#REF!,""))))),-3))</f>
        <v>899000</v>
      </c>
      <c r="M296" s="140"/>
      <c r="N296" s="140"/>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row>
    <row r="297" spans="1:42" ht="14.25" x14ac:dyDescent="0.3">
      <c r="A297" s="135"/>
      <c r="B297" s="135"/>
      <c r="C297" s="135"/>
      <c r="D297" s="135"/>
      <c r="E297" s="135"/>
      <c r="F297" s="135"/>
      <c r="G297" s="137" t="str">
        <f t="shared" si="10"/>
        <v xml:space="preserve">Year </v>
      </c>
      <c r="H297" s="141">
        <f t="shared" si="10"/>
        <v>19</v>
      </c>
      <c r="I297" s="150">
        <f>IF(G297="","",ROUND(IF(G297="","",IF($B$11="ALT A",'CBI - BASELINE'!AD243,IF($B$11="ALT B",'CBI - BUILD_SCENARIO'!AD297,IF($B$11="ALT C",#REF!,IF($B$11="ALT D",#REF!,""))))),-3))</f>
        <v>0</v>
      </c>
      <c r="J297" s="150">
        <f>IF(G297="","",ROUND(IF(G297="","",IF($B$11="ALT A",'CBI - BASELINE'!AD244,IF($B$11="ALT B",'CBI - BUILD_SCENARIO'!AD298,IF($B$11="ALT C",#REF!,IF($B$11="ALT D",#REF!,""))))),-3))</f>
        <v>830000</v>
      </c>
      <c r="K297" s="154">
        <f>IF(G297="","",ROUND(IF(G297="","",IF($B$11="ALT A",'CBI - BASELINE'!AD245,IF($B$11="ALT B",'CBI - BUILD_SCENARIO'!AD299,IF($B$11="ALT C",#REF!,IF($B$11="ALT D",#REF!,""))))),-3))</f>
        <v>0</v>
      </c>
      <c r="L297" s="154">
        <f>IF(G297="","",ROUND(IF(G297="","",IF($B$11="ALT A",'CBI - BASELINE'!AD246,IF($B$11="ALT B",'CBI - BUILD_SCENARIO'!AD300,IF($B$11="ALT C",#REF!,IF($B$11="ALT D",#REF!,""))))),-3))</f>
        <v>888000</v>
      </c>
      <c r="M297" s="140"/>
      <c r="N297" s="140"/>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row>
    <row r="298" spans="1:42" ht="14.25" x14ac:dyDescent="0.3">
      <c r="A298" s="135"/>
      <c r="B298" s="135"/>
      <c r="C298" s="135"/>
      <c r="D298" s="135"/>
      <c r="E298" s="135"/>
      <c r="F298" s="135"/>
      <c r="G298" s="137" t="str">
        <f t="shared" si="10"/>
        <v xml:space="preserve">Year </v>
      </c>
      <c r="H298" s="141">
        <f t="shared" si="10"/>
        <v>20</v>
      </c>
      <c r="I298" s="150">
        <f>IF(G298="","",ROUND(IF(G298="","",IF($B$11="ALT A",'CBI - BASELINE'!AE243,IF($B$11="ALT B",'CBI - BUILD_SCENARIO'!AE297,IF($B$11="ALT C",#REF!,IF($B$11="ALT D",#REF!,""))))),-3))</f>
        <v>0</v>
      </c>
      <c r="J298" s="150">
        <f>IF(G298="","",ROUND(IF(G298="","",IF($B$11="ALT A",'CBI - BASELINE'!AE244,IF($B$11="ALT B",'CBI - BUILD_SCENARIO'!AE298,IF($B$11="ALT C",#REF!,IF($B$11="ALT D",#REF!,""))))),-3))</f>
        <v>1164000</v>
      </c>
      <c r="K298" s="154">
        <f>IF(G298="","",ROUND(IF(G298="","",IF($B$11="ALT A",'CBI - BASELINE'!AE245,IF($B$11="ALT B",'CBI - BUILD_SCENARIO'!AE299,IF($B$11="ALT C",#REF!,IF($B$11="ALT D",#REF!,""))))),-3))</f>
        <v>0</v>
      </c>
      <c r="L298" s="154">
        <f>IF(G298="","",ROUND(IF(G298="","",IF($B$11="ALT A",'CBI - BASELINE'!AE246,IF($B$11="ALT B",'CBI - BUILD_SCENARIO'!AE300,IF($B$11="ALT C",#REF!,IF($B$11="ALT D",#REF!,""))))),-3))</f>
        <v>1225000</v>
      </c>
      <c r="M298" s="140"/>
      <c r="N298" s="140"/>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row>
    <row r="299" spans="1:42" ht="14.25" x14ac:dyDescent="0.3">
      <c r="A299" s="135"/>
      <c r="B299" s="135"/>
      <c r="C299" s="135"/>
      <c r="D299" s="135"/>
      <c r="E299" s="135"/>
      <c r="F299" s="135"/>
      <c r="G299" s="137" t="str">
        <f t="shared" si="10"/>
        <v/>
      </c>
      <c r="H299" s="141" t="str">
        <f t="shared" si="10"/>
        <v/>
      </c>
      <c r="I299" s="150" t="str">
        <f>IF(G299="","",ROUND(IF(G299="","",IF($B$11="ALT A",'CBI - BASELINE'!AF243,IF($B$11="ALT B",'CBI - BUILD_SCENARIO'!AF297,IF($B$11="ALT C",#REF!,IF($B$11="ALT D",#REF!,""))))),-3))</f>
        <v/>
      </c>
      <c r="J299" s="150" t="str">
        <f>IF(G299="","",ROUND(IF(G299="","",IF($B$11="ALT A",'CBI - BASELINE'!AF244,IF($B$11="ALT B",'CBI - BUILD_SCENARIO'!AF298,IF($B$11="ALT C",#REF!,IF($B$11="ALT D",#REF!,""))))),-3))</f>
        <v/>
      </c>
      <c r="K299" s="154" t="str">
        <f>IF(G299="","",ROUND(IF(G299="","",IF($B$11="ALT A",'CBI - BASELINE'!AF245,IF($B$11="ALT B",'CBI - BUILD_SCENARIO'!AF299,IF($B$11="ALT C",#REF!,IF($B$11="ALT D",#REF!,""))))),-3))</f>
        <v/>
      </c>
      <c r="L299" s="154" t="str">
        <f>IF(G299="","",ROUND(IF(G299="","",IF($B$11="ALT A",'CBI - BASELINE'!AF246,IF($B$11="ALT B",'CBI - BUILD_SCENARIO'!AF300,IF($B$11="ALT C",#REF!,IF($B$11="ALT D",#REF!,""))))),-3))</f>
        <v/>
      </c>
      <c r="M299" s="140"/>
      <c r="N299" s="140"/>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row>
    <row r="300" spans="1:42" ht="14.25" x14ac:dyDescent="0.3">
      <c r="A300" s="135"/>
      <c r="B300" s="135"/>
      <c r="C300" s="135"/>
      <c r="D300" s="135"/>
      <c r="E300" s="135"/>
      <c r="F300" s="135"/>
      <c r="G300" s="137" t="str">
        <f t="shared" si="10"/>
        <v/>
      </c>
      <c r="H300" s="141" t="str">
        <f t="shared" si="10"/>
        <v/>
      </c>
      <c r="I300" s="150" t="str">
        <f>IF(G300="","",ROUND(IF(G300="","",IF($B$11="ALT A",'CBI - BASELINE'!AG243,IF($B$11="ALT B",'CBI - BUILD_SCENARIO'!AG297,IF($B$11="ALT C",#REF!,IF($B$11="ALT D",#REF!,""))))),-3))</f>
        <v/>
      </c>
      <c r="J300" s="150" t="str">
        <f>IF(G300="","",ROUND(IF(G300="","",IF($B$11="ALT A",'CBI - BASELINE'!AG244,IF($B$11="ALT B",'CBI - BUILD_SCENARIO'!AG298,IF($B$11="ALT C",#REF!,IF($B$11="ALT D",#REF!,""))))),-3))</f>
        <v/>
      </c>
      <c r="K300" s="154" t="str">
        <f>IF(G300="","",ROUND(IF(G300="","",IF($B$11="ALT A",'CBI - BASELINE'!AG245,IF($B$11="ALT B",'CBI - BUILD_SCENARIO'!AG299,IF($B$11="ALT C",#REF!,IF($B$11="ALT D",#REF!,""))))),-3))</f>
        <v/>
      </c>
      <c r="L300" s="154" t="str">
        <f>IF(G300="","",ROUND(IF(G300="","",IF($B$11="ALT A",'CBI - BASELINE'!AG246,IF($B$11="ALT B",'CBI - BUILD_SCENARIO'!AG300,IF($B$11="ALT C",#REF!,IF($B$11="ALT D",#REF!,""))))),-3))</f>
        <v/>
      </c>
      <c r="M300" s="140"/>
      <c r="N300" s="140"/>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row>
    <row r="301" spans="1:42" ht="14.25" x14ac:dyDescent="0.3">
      <c r="A301" s="135"/>
      <c r="B301" s="135"/>
      <c r="C301" s="135"/>
      <c r="D301" s="135"/>
      <c r="E301" s="135"/>
      <c r="F301" s="135"/>
      <c r="G301" s="137" t="str">
        <f t="shared" si="10"/>
        <v/>
      </c>
      <c r="H301" s="141" t="str">
        <f t="shared" si="10"/>
        <v/>
      </c>
      <c r="I301" s="150" t="str">
        <f>IF(G301="","",ROUND(IF(G301="","",IF($B$11="ALT A",'CBI - BASELINE'!AG243,IF($B$11="ALT B",'CBI - BUILD_SCENARIO'!AG297,IF($B$11="ALT C",#REF!,IF($B$11="ALT D",#REF!,""))))),-3))</f>
        <v/>
      </c>
      <c r="J301" s="150" t="str">
        <f>IF(G301="","",ROUND(IF(G301="","",IF($B$11="ALT A",'CBI - BASELINE'!AG244,IF($B$11="ALT B",'CBI - BUILD_SCENARIO'!AG298,IF($B$11="ALT C",#REF!,IF($B$11="ALT D",#REF!,""))))),-3))</f>
        <v/>
      </c>
      <c r="K301" s="154" t="str">
        <f>IF(G301="","",ROUND(IF(G301="","",IF($B$11="ALT A",'CBI - BASELINE'!AG245,IF($B$11="ALT B",'CBI - BUILD_SCENARIO'!AG299,IF($B$11="ALT C",#REF!,IF($B$11="ALT D",#REF!,""))))),-3))</f>
        <v/>
      </c>
      <c r="L301" s="154" t="str">
        <f>IF(G301="","",ROUND(IF(G301="","",IF($B$11="ALT A",'CBI - BASELINE'!AG246,IF($B$11="ALT B",'CBI - BUILD_SCENARIO'!AG300,IF($B$11="ALT C",#REF!,IF($B$11="ALT D",#REF!,""))))),-3))</f>
        <v/>
      </c>
      <c r="M301" s="140"/>
      <c r="N301" s="140"/>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row>
    <row r="302" spans="1:42" ht="14.25" x14ac:dyDescent="0.3">
      <c r="A302" s="135"/>
      <c r="B302" s="135"/>
      <c r="C302" s="135"/>
      <c r="D302" s="135"/>
      <c r="E302" s="135"/>
      <c r="F302" s="135"/>
      <c r="G302" s="137" t="str">
        <f t="shared" si="10"/>
        <v/>
      </c>
      <c r="H302" s="141" t="str">
        <f t="shared" si="10"/>
        <v/>
      </c>
      <c r="I302" s="150" t="str">
        <f>IF(G302="","",ROUND(IF(G302="","",IF($B$11="ALT A",'CBI - BASELINE'!AG243,IF($B$11="ALT B",'CBI - BUILD_SCENARIO'!AG297,IF($B$11="ALT C",#REF!,IF($B$11="ALT D",#REF!,""))))),-3))</f>
        <v/>
      </c>
      <c r="J302" s="150" t="str">
        <f>IF(G302="","",ROUND(IF(G302="","",IF($B$11="ALT A",'CBI - BASELINE'!AG244,IF($B$11="ALT B",'CBI - BUILD_SCENARIO'!AG298,IF($B$11="ALT C",#REF!,IF($B$11="ALT D",#REF!,""))))),-3))</f>
        <v/>
      </c>
      <c r="K302" s="154" t="str">
        <f>IF(G302="","",ROUND(IF(G302="","",IF($B$11="ALT A",'CBI - BASELINE'!AG245,IF($B$11="ALT B",'CBI - BUILD_SCENARIO'!AG299,IF($B$11="ALT C",#REF!,IF($B$11="ALT D",#REF!,""))))),-3))</f>
        <v/>
      </c>
      <c r="L302" s="154" t="str">
        <f>IF(G302="","",ROUND(IF(G302="","",IF($B$11="ALT A",'CBI - BASELINE'!AG246,IF($B$11="ALT B",'CBI - BUILD_SCENARIO'!AG300,IF($B$11="ALT C",#REF!,IF($B$11="ALT D",#REF!,""))))),-3))</f>
        <v/>
      </c>
      <c r="M302" s="140"/>
      <c r="N302" s="140"/>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row>
    <row r="303" spans="1:42" ht="14.25" x14ac:dyDescent="0.3">
      <c r="A303" s="135"/>
      <c r="B303" s="135"/>
      <c r="C303" s="135"/>
      <c r="D303" s="135"/>
      <c r="E303" s="135"/>
      <c r="F303" s="135"/>
      <c r="G303" s="137" t="str">
        <f t="shared" si="10"/>
        <v/>
      </c>
      <c r="H303" s="141" t="str">
        <f t="shared" si="10"/>
        <v/>
      </c>
      <c r="I303" s="150" t="str">
        <f>IF(G303="","",ROUND(IF(G303="","",IF($B$11="ALT A",'CBI - BASELINE'!AG243,IF($B$11="ALT B",'CBI - BUILD_SCENARIO'!AG297,IF($B$11="ALT C",#REF!,IF($B$11="ALT D",#REF!,""))))),-3))</f>
        <v/>
      </c>
      <c r="J303" s="150" t="str">
        <f>IF(G303="","",ROUND(IF(G303="","",IF($B$11="ALT A",'CBI - BASELINE'!AG244,IF($B$11="ALT B",'CBI - BUILD_SCENARIO'!AG298,IF($B$11="ALT C",#REF!,IF($B$11="ALT D",#REF!,""))))),-3))</f>
        <v/>
      </c>
      <c r="K303" s="154" t="str">
        <f>IF(G303="","",ROUND(IF(G303="","",IF($B$11="ALT A",'CBI - BASELINE'!AG245,IF($B$11="ALT B",'CBI - BUILD_SCENARIO'!AG299,IF($B$11="ALT C",#REF!,IF($B$11="ALT D",#REF!,""))))),-3))</f>
        <v/>
      </c>
      <c r="L303" s="154" t="str">
        <f>IF(G303="","",ROUND(IF(G303="","",IF($B$11="ALT A",'CBI - BASELINE'!AG246,IF($B$11="ALT B",'CBI - BUILD_SCENARIO'!AG300,IF($B$11="ALT C",#REF!,IF($B$11="ALT D",#REF!,""))))),-3))</f>
        <v/>
      </c>
      <c r="M303" s="140"/>
      <c r="N303" s="140"/>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row>
    <row r="304" spans="1:42" ht="14.25" x14ac:dyDescent="0.3">
      <c r="A304" s="135"/>
      <c r="B304" s="135"/>
      <c r="C304" s="135"/>
      <c r="D304" s="135"/>
      <c r="E304" s="135"/>
      <c r="F304" s="135"/>
      <c r="G304" s="137" t="str">
        <f t="shared" si="10"/>
        <v/>
      </c>
      <c r="H304" s="141" t="str">
        <f t="shared" si="10"/>
        <v/>
      </c>
      <c r="I304" s="150" t="str">
        <f>IF(G304="","",ROUND(IF(G304="","",IF($B$11="ALT A",'CBI - BASELINE'!AG243,IF($B$11="ALT B",'CBI - BUILD_SCENARIO'!AG297,IF($B$11="ALT C",#REF!,IF($B$11="ALT D",#REF!,""))))),-3))</f>
        <v/>
      </c>
      <c r="J304" s="150" t="str">
        <f>IF(G304="","",ROUND(IF(G304="","",IF($B$11="ALT A",'CBI - BASELINE'!AG244,IF($B$11="ALT B",'CBI - BUILD_SCENARIO'!AG298,IF($B$11="ALT C",#REF!,IF($B$11="ALT D",#REF!,""))))),-3))</f>
        <v/>
      </c>
      <c r="K304" s="154" t="str">
        <f>IF(G304="","",ROUND(IF(G304="","",IF($B$11="ALT A",'CBI - BASELINE'!AG245,IF($B$11="ALT B",'CBI - BUILD_SCENARIO'!AG299,IF($B$11="ALT C",#REF!,IF($B$11="ALT D",#REF!,""))))),-3))</f>
        <v/>
      </c>
      <c r="L304" s="154" t="str">
        <f>IF(G304="","",ROUND(IF(G304="","",IF($B$11="ALT A",'CBI - BASELINE'!AG246,IF($B$11="ALT B",'CBI - BUILD_SCENARIO'!AG300,IF($B$11="ALT C",#REF!,IF($B$11="ALT D",#REF!,""))))),-3))</f>
        <v/>
      </c>
      <c r="M304" s="140"/>
      <c r="N304" s="140"/>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row>
    <row r="305" spans="1:42" ht="14.25" x14ac:dyDescent="0.3">
      <c r="A305" s="135"/>
      <c r="B305" s="135"/>
      <c r="C305" s="135"/>
      <c r="D305" s="135"/>
      <c r="E305" s="135"/>
      <c r="F305" s="135"/>
      <c r="G305" s="137" t="str">
        <f t="shared" si="10"/>
        <v/>
      </c>
      <c r="H305" s="141" t="str">
        <f t="shared" si="10"/>
        <v/>
      </c>
      <c r="I305" s="150" t="str">
        <f>IF(G305="","",ROUND(IF(G305="","",IF($B$11="ALT A",'CBI - BASELINE'!AG243,IF($B$11="ALT B",'CBI - BUILD_SCENARIO'!AG297,IF($B$11="ALT C",#REF!,IF($B$11="ALT D",#REF!,""))))),-3))</f>
        <v/>
      </c>
      <c r="J305" s="150" t="str">
        <f>IF(G305="","",ROUND(IF(G305="","",IF($B$11="ALT A",'CBI - BASELINE'!AG244,IF($B$11="ALT B",'CBI - BUILD_SCENARIO'!AG298,IF($B$11="ALT C",#REF!,IF($B$11="ALT D",#REF!,""))))),-3))</f>
        <v/>
      </c>
      <c r="K305" s="154" t="str">
        <f>IF(G305="","",ROUND(IF(G305="","",IF($B$11="ALT A",'CBI - BASELINE'!AG245,IF($B$11="ALT B",'CBI - BUILD_SCENARIO'!AG299,IF($B$11="ALT C",#REF!,IF($B$11="ALT D",#REF!,""))))),-3))</f>
        <v/>
      </c>
      <c r="L305" s="154" t="str">
        <f>IF(G305="","",ROUND(IF(G305="","",IF($B$11="ALT A",'CBI - BASELINE'!AG246,IF($B$11="ALT B",'CBI - BUILD_SCENARIO'!AG300,IF($B$11="ALT C",#REF!,IF($B$11="ALT D",#REF!,""))))),-3))</f>
        <v/>
      </c>
      <c r="M305" s="140"/>
      <c r="N305" s="140"/>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row>
    <row r="306" spans="1:42" ht="14.25" x14ac:dyDescent="0.3">
      <c r="A306" s="135"/>
      <c r="B306" s="135"/>
      <c r="C306" s="135"/>
      <c r="D306" s="135"/>
      <c r="E306" s="135"/>
      <c r="F306" s="135"/>
      <c r="G306" s="137" t="str">
        <f t="shared" si="10"/>
        <v/>
      </c>
      <c r="H306" s="141" t="str">
        <f t="shared" si="10"/>
        <v/>
      </c>
      <c r="I306" s="150" t="str">
        <f>IF(G306="","",ROUND(IF(G306="","",IF($B$11="ALT A",'CBI - BASELINE'!AG243,IF($B$11="ALT B",'CBI - BUILD_SCENARIO'!AG297,IF($B$11="ALT C",#REF!,IF($B$11="ALT D",#REF!,""))))),-3))</f>
        <v/>
      </c>
      <c r="J306" s="150" t="str">
        <f>IF(G306="","",ROUND(IF(G306="","",IF($B$11="ALT A",'CBI - BASELINE'!AG244,IF($B$11="ALT B",'CBI - BUILD_SCENARIO'!AG298,IF($B$11="ALT C",#REF!,IF($B$11="ALT D",#REF!,""))))),-3))</f>
        <v/>
      </c>
      <c r="K306" s="154" t="str">
        <f>IF(G306="","",ROUND(IF(G306="","",IF($B$11="ALT A",'CBI - BASELINE'!AG245,IF($B$11="ALT B",'CBI - BUILD_SCENARIO'!AG299,IF($B$11="ALT C",#REF!,IF($B$11="ALT D",#REF!,""))))),-3))</f>
        <v/>
      </c>
      <c r="L306" s="154" t="str">
        <f>IF(G306="","",ROUND(IF(G306="","",IF($B$11="ALT A",'CBI - BASELINE'!AG246,IF($B$11="ALT B",'CBI - BUILD_SCENARIO'!AG300,IF($B$11="ALT C",#REF!,IF($B$11="ALT D",#REF!,""))))),-3))</f>
        <v/>
      </c>
      <c r="M306" s="140"/>
      <c r="N306" s="140"/>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row>
    <row r="307" spans="1:42" ht="14.25" x14ac:dyDescent="0.3">
      <c r="A307" s="135"/>
      <c r="B307" s="135"/>
      <c r="C307" s="135"/>
      <c r="D307" s="135"/>
      <c r="E307" s="135"/>
      <c r="F307" s="135"/>
      <c r="G307" s="137" t="str">
        <f t="shared" si="10"/>
        <v/>
      </c>
      <c r="H307" s="141" t="str">
        <f t="shared" si="10"/>
        <v/>
      </c>
      <c r="I307" s="150" t="str">
        <f>IF(G307="","",ROUND(IF(G307="","",IF($B$11="ALT A",'CBI - BASELINE'!AG243,IF($B$11="ALT B",'CBI - BUILD_SCENARIO'!AG297,IF($B$11="ALT C",#REF!,IF($B$11="ALT D",#REF!,""))))),-3))</f>
        <v/>
      </c>
      <c r="J307" s="150" t="str">
        <f>IF(G307="","",ROUND(IF(G307="","",IF($B$11="ALT A",'CBI - BASELINE'!AG244,IF($B$11="ALT B",'CBI - BUILD_SCENARIO'!AG298,IF($B$11="ALT C",#REF!,IF($B$11="ALT D",#REF!,""))))),-3))</f>
        <v/>
      </c>
      <c r="K307" s="154" t="str">
        <f>IF(G307="","",ROUND(IF(G307="","",IF($B$11="ALT A",'CBI - BASELINE'!AG245,IF($B$11="ALT B",'CBI - BUILD_SCENARIO'!AG299,IF($B$11="ALT C",#REF!,IF($B$11="ALT D",#REF!,""))))),-3))</f>
        <v/>
      </c>
      <c r="L307" s="154" t="str">
        <f>IF(G307="","",ROUND(IF(G307="","",IF($B$11="ALT A",'CBI - BASELINE'!AG246,IF($B$11="ALT B",'CBI - BUILD_SCENARIO'!AG300,IF($B$11="ALT C",#REF!,IF($B$11="ALT D",#REF!,""))))),-3))</f>
        <v/>
      </c>
      <c r="M307" s="140"/>
      <c r="N307" s="140"/>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row>
    <row r="308" spans="1:42" ht="14.25" x14ac:dyDescent="0.3">
      <c r="A308" s="135"/>
      <c r="B308" s="135"/>
      <c r="C308" s="135"/>
      <c r="D308" s="135"/>
      <c r="E308" s="135"/>
      <c r="F308" s="135"/>
      <c r="G308" s="137" t="str">
        <f t="shared" si="10"/>
        <v/>
      </c>
      <c r="H308" s="141" t="str">
        <f t="shared" si="10"/>
        <v/>
      </c>
      <c r="I308" s="150" t="str">
        <f>IF(G308="","",ROUND(IF(G308="","",IF($B$11="ALT A",'CBI - BASELINE'!AG243,IF($B$11="ALT B",'CBI - BUILD_SCENARIO'!AG297,IF($B$11="ALT C",#REF!,IF($B$11="ALT D",#REF!,""))))),-3))</f>
        <v/>
      </c>
      <c r="J308" s="150" t="str">
        <f>IF(G308="","",ROUND(IF(G308="","",IF($B$11="ALT A",'CBI - BASELINE'!AG244,IF($B$11="ALT B",'CBI - BUILD_SCENARIO'!AG298,IF($B$11="ALT C",#REF!,IF($B$11="ALT D",#REF!,""))))),-3))</f>
        <v/>
      </c>
      <c r="K308" s="154" t="str">
        <f>IF(G308="","",ROUND(IF(G308="","",IF($B$11="ALT A",'CBI - BASELINE'!AG245,IF($B$11="ALT B",'CBI - BUILD_SCENARIO'!AG299,IF($B$11="ALT C",#REF!,IF($B$11="ALT D",#REF!,""))))),-3))</f>
        <v/>
      </c>
      <c r="L308" s="154" t="str">
        <f>IF(G308="","",ROUND(IF(G308="","",IF($B$11="ALT A",'CBI - BASELINE'!AG246,IF($B$11="ALT B",'CBI - BUILD_SCENARIO'!AG300,IF($B$11="ALT C",#REF!,IF($B$11="ALT D",#REF!,""))))),-3))</f>
        <v/>
      </c>
      <c r="M308" s="140"/>
      <c r="N308" s="140"/>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row>
    <row r="309" spans="1:42" ht="14.25" x14ac:dyDescent="0.3">
      <c r="A309" s="135"/>
      <c r="B309" s="135"/>
      <c r="C309" s="135"/>
      <c r="D309" s="135"/>
      <c r="E309" s="135"/>
      <c r="F309" s="135"/>
      <c r="G309" s="137" t="str">
        <f t="shared" si="10"/>
        <v/>
      </c>
      <c r="H309" s="141" t="str">
        <f t="shared" si="10"/>
        <v/>
      </c>
      <c r="I309" s="150" t="str">
        <f>IF(G309="","",ROUND(IF(G309="","",IF($B$11="ALT A",'CBI - BASELINE'!AG243,IF($B$11="ALT B",'CBI - BUILD_SCENARIO'!AG297,IF($B$11="ALT C",#REF!,IF($B$11="ALT D",#REF!,""))))),-3))</f>
        <v/>
      </c>
      <c r="J309" s="150" t="str">
        <f>IF(G309="","",ROUND(IF(G309="","",IF($B$11="ALT A",'CBI - BASELINE'!AG244,IF($B$11="ALT B",'CBI - BUILD_SCENARIO'!AG298,IF($B$11="ALT C",#REF!,IF($B$11="ALT D",#REF!,""))))),-3))</f>
        <v/>
      </c>
      <c r="K309" s="154" t="str">
        <f>IF(G309="","",ROUND(IF(G309="","",IF($B$11="ALT A",'CBI - BASELINE'!AG245,IF($B$11="ALT B",'CBI - BUILD_SCENARIO'!AG299,IF($B$11="ALT C",#REF!,IF($B$11="ALT D",#REF!,""))))),-3))</f>
        <v/>
      </c>
      <c r="L309" s="154" t="str">
        <f>IF(G309="","",ROUND(IF(G309="","",IF($B$11="ALT A",'CBI - BASELINE'!AG246,IF($B$11="ALT B",'CBI - BUILD_SCENARIO'!AG300,IF($B$11="ALT C",#REF!,IF($B$11="ALT D",#REF!,""))))),-3))</f>
        <v/>
      </c>
      <c r="M309" s="140"/>
      <c r="N309" s="140"/>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row>
    <row r="310" spans="1:42" ht="14.25" x14ac:dyDescent="0.3">
      <c r="A310" s="135"/>
      <c r="B310" s="135"/>
      <c r="C310" s="135"/>
      <c r="D310" s="135"/>
      <c r="E310" s="135"/>
      <c r="F310" s="135"/>
      <c r="G310" s="137" t="str">
        <f t="shared" si="10"/>
        <v/>
      </c>
      <c r="H310" s="141" t="str">
        <f t="shared" si="10"/>
        <v/>
      </c>
      <c r="I310" s="150" t="str">
        <f>IF(G310="","",ROUND(IF(G310="","",IF($B$11="ALT A",'CBI - BASELINE'!AG243,IF($B$11="ALT B",'CBI - BUILD_SCENARIO'!AG297,IF($B$11="ALT C",#REF!,IF($B$11="ALT D",#REF!,""))))),-3))</f>
        <v/>
      </c>
      <c r="J310" s="150" t="str">
        <f>IF(G310="","",ROUND(IF(G310="","",IF($B$11="ALT A",'CBI - BASELINE'!AG244,IF($B$11="ALT B",'CBI - BUILD_SCENARIO'!AG298,IF($B$11="ALT C",#REF!,IF($B$11="ALT D",#REF!,""))))),-3))</f>
        <v/>
      </c>
      <c r="K310" s="154" t="str">
        <f>IF(G310="","",ROUND(IF(G310="","",IF($B$11="ALT A",'CBI - BASELINE'!AG245,IF($B$11="ALT B",'CBI - BUILD_SCENARIO'!AG299,IF($B$11="ALT C",#REF!,IF($B$11="ALT D",#REF!,""))))),-3))</f>
        <v/>
      </c>
      <c r="L310" s="154" t="str">
        <f>IF(G310="","",ROUND(IF(G310="","",IF($B$11="ALT A",'CBI - BASELINE'!AG246,IF($B$11="ALT B",'CBI - BUILD_SCENARIO'!AG300,IF($B$11="ALT C",#REF!,IF($B$11="ALT D",#REF!,""))))),-3))</f>
        <v/>
      </c>
      <c r="M310" s="140"/>
      <c r="N310" s="140"/>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row>
    <row r="311" spans="1:42" ht="14.25" x14ac:dyDescent="0.3">
      <c r="A311" s="135"/>
      <c r="B311" s="135"/>
      <c r="C311" s="135"/>
      <c r="D311" s="135"/>
      <c r="E311" s="135"/>
      <c r="F311" s="135"/>
      <c r="G311" s="137" t="str">
        <f t="shared" si="10"/>
        <v/>
      </c>
      <c r="H311" s="141" t="str">
        <f t="shared" si="10"/>
        <v/>
      </c>
      <c r="I311" s="150" t="str">
        <f>IF(G311="","",ROUND(IF(G311="","",IF($B$11="ALT A",'CBI - BASELINE'!AG243,IF($B$11="ALT B",'CBI - BUILD_SCENARIO'!AG297,IF($B$11="ALT C",#REF!,IF($B$11="ALT D",#REF!,""))))),-3))</f>
        <v/>
      </c>
      <c r="J311" s="150" t="str">
        <f>IF(G311="","",ROUND(IF(G311="","",IF($B$11="ALT A",'CBI - BASELINE'!AG244,IF($B$11="ALT B",'CBI - BUILD_SCENARIO'!AG298,IF($B$11="ALT C",#REF!,IF($B$11="ALT D",#REF!,""))))),-3))</f>
        <v/>
      </c>
      <c r="K311" s="154" t="str">
        <f>IF(G311="","",ROUND(IF(G311="","",IF($B$11="ALT A",'CBI - BASELINE'!AG245,IF($B$11="ALT B",'CBI - BUILD_SCENARIO'!AG299,IF($B$11="ALT C",#REF!,IF($B$11="ALT D",#REF!,""))))),-3))</f>
        <v/>
      </c>
      <c r="L311" s="154" t="str">
        <f>IF(G311="","",ROUND(IF(G311="","",IF($B$11="ALT A",'CBI - BASELINE'!AG246,IF($B$11="ALT B",'CBI - BUILD_SCENARIO'!AG300,IF($B$11="ALT C",#REF!,IF($B$11="ALT D",#REF!,""))))),-3))</f>
        <v/>
      </c>
      <c r="M311" s="140"/>
      <c r="N311" s="140"/>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row>
    <row r="312" spans="1:42" ht="14.25" x14ac:dyDescent="0.3">
      <c r="A312" s="135"/>
      <c r="B312" s="135"/>
      <c r="C312" s="135"/>
      <c r="D312" s="135"/>
      <c r="E312" s="135"/>
      <c r="F312" s="135"/>
      <c r="G312" s="137" t="str">
        <f t="shared" si="10"/>
        <v/>
      </c>
      <c r="H312" s="141" t="str">
        <f t="shared" si="10"/>
        <v/>
      </c>
      <c r="I312" s="150" t="str">
        <f>IF(G312="","",ROUND(IF(G312="","",IF($B$11="ALT A",'CBI - BASELINE'!AG243,IF($B$11="ALT B",'CBI - BUILD_SCENARIO'!AG297,IF($B$11="ALT C",#REF!,IF($B$11="ALT D",#REF!,""))))),-3))</f>
        <v/>
      </c>
      <c r="J312" s="150" t="str">
        <f>IF(G312="","",ROUND(IF(G312="","",IF($B$11="ALT A",'CBI - BASELINE'!AG244,IF($B$11="ALT B",'CBI - BUILD_SCENARIO'!AG298,IF($B$11="ALT C",#REF!,IF($B$11="ALT D",#REF!,""))))),-3))</f>
        <v/>
      </c>
      <c r="K312" s="154" t="str">
        <f>IF(G312="","",ROUND(IF(G312="","",IF($B$11="ALT A",'CBI - BASELINE'!AG245,IF($B$11="ALT B",'CBI - BUILD_SCENARIO'!AG299,IF($B$11="ALT C",#REF!,IF($B$11="ALT D",#REF!,""))))),-3))</f>
        <v/>
      </c>
      <c r="L312" s="154" t="str">
        <f>IF(G312="","",ROUND(IF(G312="","",IF($B$11="ALT A",'CBI - BASELINE'!AG246,IF($B$11="ALT B",'CBI - BUILD_SCENARIO'!AG300,IF($B$11="ALT C",#REF!,IF($B$11="ALT D",#REF!,""))))),-3))</f>
        <v/>
      </c>
      <c r="M312" s="140"/>
      <c r="N312" s="140"/>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row>
    <row r="313" spans="1:42" ht="14.25" x14ac:dyDescent="0.3">
      <c r="A313" s="135"/>
      <c r="B313" s="135"/>
      <c r="C313" s="135"/>
      <c r="D313" s="135"/>
      <c r="E313" s="135"/>
      <c r="F313" s="135"/>
      <c r="G313" s="137" t="str">
        <f t="shared" si="10"/>
        <v/>
      </c>
      <c r="H313" s="141" t="str">
        <f t="shared" si="10"/>
        <v/>
      </c>
      <c r="I313" s="150" t="str">
        <f>IF(G313="","",ROUND(IF(G313="","",IF($B$11="ALT A",'CBI - BASELINE'!AG243,IF($B$11="ALT B",'CBI - BUILD_SCENARIO'!AG297,IF($B$11="ALT C",#REF!,IF($B$11="ALT D",#REF!,""))))),-3))</f>
        <v/>
      </c>
      <c r="J313" s="150" t="str">
        <f>IF(G313="","",ROUND(IF(G313="","",IF($B$11="ALT A",'CBI - BASELINE'!AG244,IF($B$11="ALT B",'CBI - BUILD_SCENARIO'!AG298,IF($B$11="ALT C",#REF!,IF($B$11="ALT D",#REF!,""))))),-3))</f>
        <v/>
      </c>
      <c r="K313" s="154" t="str">
        <f>IF(G313="","",ROUND(IF(G313="","",IF($B$11="ALT A",'CBI - BASELINE'!AG245,IF($B$11="ALT B",'CBI - BUILD_SCENARIO'!AG299,IF($B$11="ALT C",#REF!,IF($B$11="ALT D",#REF!,""))))),-3))</f>
        <v/>
      </c>
      <c r="L313" s="154" t="str">
        <f>IF(G313="","",ROUND(IF(G313="","",IF($B$11="ALT A",'CBI - BASELINE'!AG246,IF($B$11="ALT B",'CBI - BUILD_SCENARIO'!AG300,IF($B$11="ALT C",#REF!,IF($B$11="ALT D",#REF!,""))))),-3))</f>
        <v/>
      </c>
      <c r="M313" s="140"/>
      <c r="N313" s="140"/>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row>
    <row r="314" spans="1:42" ht="14.25" x14ac:dyDescent="0.3">
      <c r="A314" s="135"/>
      <c r="B314" s="135"/>
      <c r="C314" s="135"/>
      <c r="D314" s="135"/>
      <c r="E314" s="135"/>
      <c r="F314" s="135"/>
      <c r="G314" s="137" t="str">
        <f t="shared" ref="G314:H321" si="11">G101</f>
        <v/>
      </c>
      <c r="H314" s="141" t="str">
        <f t="shared" si="11"/>
        <v/>
      </c>
      <c r="I314" s="150" t="str">
        <f>IF(G314="","",ROUND(IF(G314="","",IF($B$11="ALT A",'CBI - BASELINE'!AG243,IF($B$11="ALT B",'CBI - BUILD_SCENARIO'!AG297,IF($B$11="ALT C",#REF!,IF($B$11="ALT D",#REF!,""))))),-3))</f>
        <v/>
      </c>
      <c r="J314" s="150" t="str">
        <f>IF(G314="","",ROUND(IF(G314="","",IF($B$11="ALT A",'CBI - BASELINE'!AG244,IF($B$11="ALT B",'CBI - BUILD_SCENARIO'!AG298,IF($B$11="ALT C",#REF!,IF($B$11="ALT D",#REF!,""))))),-3))</f>
        <v/>
      </c>
      <c r="K314" s="154" t="str">
        <f>IF(G314="","",ROUND(IF(G314="","",IF($B$11="ALT A",'CBI - BASELINE'!AG245,IF($B$11="ALT B",'CBI - BUILD_SCENARIO'!AG299,IF($B$11="ALT C",#REF!,IF($B$11="ALT D",#REF!,""))))),-3))</f>
        <v/>
      </c>
      <c r="L314" s="154" t="str">
        <f>IF(G314="","",ROUND(IF(G314="","",IF($B$11="ALT A",'CBI - BASELINE'!AG246,IF($B$11="ALT B",'CBI - BUILD_SCENARIO'!AG300,IF($B$11="ALT C",#REF!,IF($B$11="ALT D",#REF!,""))))),-3))</f>
        <v/>
      </c>
      <c r="M314" s="140"/>
      <c r="N314" s="140"/>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row>
    <row r="315" spans="1:42" ht="14.25" x14ac:dyDescent="0.3">
      <c r="A315" s="135"/>
      <c r="B315" s="135"/>
      <c r="C315" s="135"/>
      <c r="D315" s="135"/>
      <c r="E315" s="135"/>
      <c r="F315" s="135"/>
      <c r="G315" s="137" t="str">
        <f t="shared" si="11"/>
        <v/>
      </c>
      <c r="H315" s="141" t="str">
        <f t="shared" si="11"/>
        <v/>
      </c>
      <c r="I315" s="150" t="str">
        <f>IF(G315="","",ROUND(IF(G315="","",IF($B$11="ALT A",'CBI - BASELINE'!AG243,IF($B$11="ALT B",'CBI - BUILD_SCENARIO'!AG297,IF($B$11="ALT C",#REF!,IF($B$11="ALT D",#REF!,""))))),-3))</f>
        <v/>
      </c>
      <c r="J315" s="150" t="str">
        <f>IF(G315="","",ROUND(IF(G315="","",IF($B$11="ALT A",'CBI - BASELINE'!AG244,IF($B$11="ALT B",'CBI - BUILD_SCENARIO'!AG298,IF($B$11="ALT C",#REF!,IF($B$11="ALT D",#REF!,""))))),-3))</f>
        <v/>
      </c>
      <c r="K315" s="154" t="str">
        <f>IF(G315="","",ROUND(IF(G315="","",IF($B$11="ALT A",'CBI - BASELINE'!AG245,IF($B$11="ALT B",'CBI - BUILD_SCENARIO'!AG299,IF($B$11="ALT C",#REF!,IF($B$11="ALT D",#REF!,""))))),-3))</f>
        <v/>
      </c>
      <c r="L315" s="154" t="str">
        <f>IF(G315="","",ROUND(IF(G315="","",IF($B$11="ALT A",'CBI - BASELINE'!AG246,IF($B$11="ALT B",'CBI - BUILD_SCENARIO'!AG300,IF($B$11="ALT C",#REF!,IF($B$11="ALT D",#REF!,""))))),-3))</f>
        <v/>
      </c>
      <c r="M315" s="140"/>
      <c r="N315" s="140"/>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row>
    <row r="316" spans="1:42" ht="14.25" x14ac:dyDescent="0.3">
      <c r="A316" s="135"/>
      <c r="B316" s="135"/>
      <c r="C316" s="135"/>
      <c r="D316" s="135"/>
      <c r="E316" s="135"/>
      <c r="F316" s="135"/>
      <c r="G316" s="137" t="str">
        <f t="shared" si="11"/>
        <v/>
      </c>
      <c r="H316" s="141" t="str">
        <f t="shared" si="11"/>
        <v/>
      </c>
      <c r="I316" s="150" t="str">
        <f>IF(G316="","",ROUND(IF(G316="","",IF($B$11="ALT A",'CBI - BASELINE'!AG243,IF($B$11="ALT B",'CBI - BUILD_SCENARIO'!AG297,IF($B$11="ALT C",#REF!,IF($B$11="ALT D",#REF!,""))))),-3))</f>
        <v/>
      </c>
      <c r="J316" s="150" t="str">
        <f>IF(G316="","",ROUND(IF(G316="","",IF($B$11="ALT A",'CBI - BASELINE'!AG244,IF($B$11="ALT B",'CBI - BUILD_SCENARIO'!AG298,IF($B$11="ALT C",#REF!,IF($B$11="ALT D",#REF!,""))))),-3))</f>
        <v/>
      </c>
      <c r="K316" s="154" t="str">
        <f>IF(G316="","",ROUND(IF(G316="","",IF($B$11="ALT A",'CBI - BASELINE'!AG245,IF($B$11="ALT B",'CBI - BUILD_SCENARIO'!AG299,IF($B$11="ALT C",#REF!,IF($B$11="ALT D",#REF!,""))))),-3))</f>
        <v/>
      </c>
      <c r="L316" s="154" t="str">
        <f>IF(G316="","",ROUND(IF(G316="","",IF($B$11="ALT A",'CBI - BASELINE'!AG246,IF($B$11="ALT B",'CBI - BUILD_SCENARIO'!AG300,IF($B$11="ALT C",#REF!,IF($B$11="ALT D",#REF!,""))))),-3))</f>
        <v/>
      </c>
      <c r="M316" s="140"/>
      <c r="N316" s="140"/>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row>
    <row r="317" spans="1:42" ht="14.25" x14ac:dyDescent="0.3">
      <c r="A317" s="135"/>
      <c r="B317" s="135"/>
      <c r="C317" s="135"/>
      <c r="D317" s="135"/>
      <c r="E317" s="135"/>
      <c r="F317" s="135"/>
      <c r="G317" s="137" t="str">
        <f t="shared" si="11"/>
        <v/>
      </c>
      <c r="H317" s="141" t="str">
        <f t="shared" si="11"/>
        <v/>
      </c>
      <c r="I317" s="150" t="str">
        <f>IF(G317="","",ROUND(IF(G317="","",IF($B$11="ALT A",'CBI - BASELINE'!AG243,IF($B$11="ALT B",'CBI - BUILD_SCENARIO'!AG297,IF($B$11="ALT C",#REF!,IF($B$11="ALT D",#REF!,""))))),-3))</f>
        <v/>
      </c>
      <c r="J317" s="150" t="str">
        <f>IF(G317="","",ROUND(IF(G317="","",IF($B$11="ALT A",'CBI - BASELINE'!AG244,IF($B$11="ALT B",'CBI - BUILD_SCENARIO'!AG298,IF($B$11="ALT C",#REF!,IF($B$11="ALT D",#REF!,""))))),-3))</f>
        <v/>
      </c>
      <c r="K317" s="154" t="str">
        <f>IF(G317="","",ROUND(IF(G317="","",IF($B$11="ALT A",'CBI - BASELINE'!AG245,IF($B$11="ALT B",'CBI - BUILD_SCENARIO'!AG299,IF($B$11="ALT C",#REF!,IF($B$11="ALT D",#REF!,""))))),-3))</f>
        <v/>
      </c>
      <c r="L317" s="154" t="str">
        <f>IF(G317="","",ROUND(IF(G317="","",IF($B$11="ALT A",'CBI - BASELINE'!AG246,IF($B$11="ALT B",'CBI - BUILD_SCENARIO'!AG300,IF($B$11="ALT C",#REF!,IF($B$11="ALT D",#REF!,""))))),-3))</f>
        <v/>
      </c>
      <c r="M317" s="140"/>
      <c r="N317" s="140"/>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row>
    <row r="318" spans="1:42" ht="14.25" x14ac:dyDescent="0.3">
      <c r="A318" s="135"/>
      <c r="B318" s="135"/>
      <c r="C318" s="135"/>
      <c r="D318" s="135"/>
      <c r="E318" s="135"/>
      <c r="F318" s="135"/>
      <c r="G318" s="137" t="str">
        <f t="shared" si="11"/>
        <v/>
      </c>
      <c r="H318" s="141" t="str">
        <f t="shared" si="11"/>
        <v/>
      </c>
      <c r="I318" s="150" t="str">
        <f>IF(G318="","",ROUND(IF(G318="","",IF($B$11="ALT A",'CBI - BASELINE'!AG243,IF($B$11="ALT B",'CBI - BUILD_SCENARIO'!AG297,IF($B$11="ALT C",#REF!,IF($B$11="ALT D",#REF!,""))))),-3))</f>
        <v/>
      </c>
      <c r="J318" s="150" t="str">
        <f>IF(G318="","",ROUND(IF(G318="","",IF($B$11="ALT A",'CBI - BASELINE'!AG244,IF($B$11="ALT B",'CBI - BUILD_SCENARIO'!AG298,IF($B$11="ALT C",#REF!,IF($B$11="ALT D",#REF!,""))))),-3))</f>
        <v/>
      </c>
      <c r="K318" s="154" t="str">
        <f>IF(G318="","",ROUND(IF(G318="","",IF($B$11="ALT A",'CBI - BASELINE'!AG245,IF($B$11="ALT B",'CBI - BUILD_SCENARIO'!AG299,IF($B$11="ALT C",#REF!,IF($B$11="ALT D",#REF!,""))))),-3))</f>
        <v/>
      </c>
      <c r="L318" s="154" t="str">
        <f>IF(G318="","",ROUND(IF(G318="","",IF($B$11="ALT A",'CBI - BASELINE'!AG246,IF($B$11="ALT B",'CBI - BUILD_SCENARIO'!AG300,IF($B$11="ALT C",#REF!,IF($B$11="ALT D",#REF!,""))))),-3))</f>
        <v/>
      </c>
      <c r="M318" s="140"/>
      <c r="N318" s="140"/>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row>
    <row r="319" spans="1:42" ht="14.25" x14ac:dyDescent="0.3">
      <c r="A319" s="135"/>
      <c r="B319" s="135"/>
      <c r="C319" s="135"/>
      <c r="D319" s="135"/>
      <c r="E319" s="135"/>
      <c r="F319" s="135"/>
      <c r="G319" s="137" t="str">
        <f t="shared" si="11"/>
        <v/>
      </c>
      <c r="H319" s="141" t="str">
        <f t="shared" si="11"/>
        <v/>
      </c>
      <c r="I319" s="150" t="str">
        <f>IF(G319="","",ROUND(IF(G319="","",IF($B$11="ALT A",'CBI - BASELINE'!AG243,IF($B$11="ALT B",'CBI - BUILD_SCENARIO'!AG297,IF($B$11="ALT C",#REF!,IF($B$11="ALT D",#REF!,""))))),-3))</f>
        <v/>
      </c>
      <c r="J319" s="150" t="str">
        <f>IF(G319="","",ROUND(IF(G319="","",IF($B$11="ALT A",'CBI - BASELINE'!AG244,IF($B$11="ALT B",'CBI - BUILD_SCENARIO'!AG298,IF($B$11="ALT C",#REF!,IF($B$11="ALT D",#REF!,""))))),-3))</f>
        <v/>
      </c>
      <c r="K319" s="154" t="str">
        <f>IF(G319="","",ROUND(IF(G319="","",IF($B$11="ALT A",'CBI - BASELINE'!AG245,IF($B$11="ALT B",'CBI - BUILD_SCENARIO'!AG299,IF($B$11="ALT C",#REF!,IF($B$11="ALT D",#REF!,""))))),-3))</f>
        <v/>
      </c>
      <c r="L319" s="154" t="str">
        <f>IF(G319="","",ROUND(IF(G319="","",IF($B$11="ALT A",'CBI - BASELINE'!AG246,IF($B$11="ALT B",'CBI - BUILD_SCENARIO'!AG300,IF($B$11="ALT C",#REF!,IF($B$11="ALT D",#REF!,""))))),-3))</f>
        <v/>
      </c>
      <c r="M319" s="140"/>
      <c r="N319" s="140"/>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row>
    <row r="320" spans="1:42" ht="14.25" x14ac:dyDescent="0.3">
      <c r="A320" s="135"/>
      <c r="B320" s="135"/>
      <c r="C320" s="135"/>
      <c r="D320" s="135"/>
      <c r="E320" s="135"/>
      <c r="F320" s="135"/>
      <c r="G320" s="137" t="str">
        <f t="shared" si="11"/>
        <v/>
      </c>
      <c r="H320" s="141" t="str">
        <f t="shared" si="11"/>
        <v/>
      </c>
      <c r="I320" s="150" t="str">
        <f>IF(G320="","",ROUND(IF(G320="","",IF($B$11="ALT A",'CBI - BASELINE'!AG243,IF($B$11="ALT B",'CBI - BUILD_SCENARIO'!AG297,IF($B$11="ALT C",#REF!,IF($B$11="ALT D",#REF!,""))))),-3))</f>
        <v/>
      </c>
      <c r="J320" s="150" t="str">
        <f>IF(G320="","",ROUND(IF(G320="","",IF($B$11="ALT A",'CBI - BASELINE'!AG244,IF($B$11="ALT B",'CBI - BUILD_SCENARIO'!AG298,IF($B$11="ALT C",#REF!,IF($B$11="ALT D",#REF!,""))))),-3))</f>
        <v/>
      </c>
      <c r="K320" s="154" t="str">
        <f>IF(G320="","",ROUND(IF(G320="","",IF($B$11="ALT A",'CBI - BASELINE'!AG245,IF($B$11="ALT B",'CBI - BUILD_SCENARIO'!AG299,IF($B$11="ALT C",#REF!,IF($B$11="ALT D",#REF!,""))))),-3))</f>
        <v/>
      </c>
      <c r="L320" s="154" t="str">
        <f>IF(G320="","",ROUND(IF(G320="","",IF($B$11="ALT A",'CBI - BASELINE'!AG246,IF($B$11="ALT B",'CBI - BUILD_SCENARIO'!AG300,IF($B$11="ALT C",#REF!,IF($B$11="ALT D",#REF!,""))))),-3))</f>
        <v/>
      </c>
      <c r="M320" s="140"/>
      <c r="N320" s="140"/>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row>
    <row r="321" spans="1:42" ht="14.25" x14ac:dyDescent="0.3">
      <c r="A321" s="135"/>
      <c r="B321" s="135"/>
      <c r="C321" s="135"/>
      <c r="D321" s="135"/>
      <c r="E321" s="135"/>
      <c r="F321" s="135"/>
      <c r="G321" s="137" t="str">
        <f t="shared" si="11"/>
        <v/>
      </c>
      <c r="H321" s="141" t="str">
        <f t="shared" si="11"/>
        <v/>
      </c>
      <c r="I321" s="150" t="str">
        <f>IF(G321="","",ROUND(IF(G321="","",IF($B$11="ALT A",'CBI - BASELINE'!AG243,IF($B$11="ALT B",'CBI - BUILD_SCENARIO'!AG297,IF($B$11="ALT C",#REF!,IF($B$11="ALT D",#REF!,""))))),-3))</f>
        <v/>
      </c>
      <c r="J321" s="150" t="str">
        <f>IF(G321="","",ROUND(IF(G321="","",IF($B$11="ALT A",'CBI - BASELINE'!AG244,IF($B$11="ALT B",'CBI - BUILD_SCENARIO'!AG298,IF($B$11="ALT C",#REF!,IF($B$11="ALT D",#REF!,""))))),-3))</f>
        <v/>
      </c>
      <c r="K321" s="154" t="str">
        <f>IF(G321="","",ROUND(IF(G321="","",IF($B$11="ALT A",'CBI - BASELINE'!AG245,IF($B$11="ALT B",'CBI - BUILD_SCENARIO'!AG299,IF($B$11="ALT C",#REF!,IF($B$11="ALT D",#REF!,""))))),-3))</f>
        <v/>
      </c>
      <c r="L321" s="154" t="str">
        <f>IF(G321="","",ROUND(IF(G321="","",IF($B$11="ALT A",'CBI - BASELINE'!AG246,IF($B$11="ALT B",'CBI - BUILD_SCENARIO'!AG300,IF($B$11="ALT C",#REF!,IF($B$11="ALT D",#REF!,""))))),-3))</f>
        <v/>
      </c>
      <c r="M321" s="140"/>
      <c r="N321" s="140"/>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row>
    <row r="322" spans="1:42" ht="14.25" x14ac:dyDescent="0.3">
      <c r="A322" s="135"/>
      <c r="B322" s="135"/>
      <c r="C322" s="135"/>
      <c r="D322" s="135"/>
      <c r="E322" s="135"/>
      <c r="F322" s="135"/>
      <c r="G322" s="52"/>
      <c r="H322" s="169"/>
      <c r="I322" s="169"/>
      <c r="J322" s="169"/>
      <c r="K322" s="168" t="s">
        <v>666</v>
      </c>
      <c r="L322" s="170">
        <f>IF($B$11="Alt A",'CBI - BASELINE'!#REF!,IF($B$11="Alt B",'CBI - BUILD_SCENARIO'!G307,IF($B$11="ALT C",#REF!,IF($B$11="ALT D",#REF!))))</f>
        <v>0</v>
      </c>
      <c r="M322" s="140"/>
      <c r="N322" s="140"/>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row>
    <row r="323" spans="1:42" ht="14.25" x14ac:dyDescent="0.3">
      <c r="A323" s="135"/>
      <c r="B323" s="135"/>
      <c r="C323" s="135"/>
      <c r="D323" s="135"/>
      <c r="E323" s="135"/>
      <c r="F323" s="135"/>
      <c r="G323" s="52"/>
      <c r="H323" s="169"/>
      <c r="I323" s="169"/>
      <c r="J323" s="169"/>
      <c r="K323" s="168" t="s">
        <v>564</v>
      </c>
      <c r="L323" s="167">
        <f>IF($B$11="Alt A",'CBI - BASELINE'!#REF!,IF($B$11="Alt B",'CBI - BUILD_SCENARIO'!G306,IF($B$11="Alt C",#REF!,IF($B$11="ALT D",#REF!))))</f>
        <v>0.13971825291477266</v>
      </c>
      <c r="M323" s="140"/>
      <c r="N323" s="140"/>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row>
    <row r="324" spans="1:42" ht="14.25" x14ac:dyDescent="0.3">
      <c r="A324" s="135"/>
      <c r="B324" s="135"/>
      <c r="C324" s="135"/>
      <c r="D324" s="135"/>
      <c r="E324" s="135"/>
      <c r="F324" s="135"/>
      <c r="G324" s="52"/>
      <c r="H324" s="169"/>
      <c r="I324" s="169"/>
      <c r="J324" s="169"/>
      <c r="K324" s="168" t="s">
        <v>667</v>
      </c>
      <c r="L324" s="330">
        <f ca="1">IF($B$11="Alt A",'CBI - BASELINE'!#REF!,IF($B$11="Alt B",'CBI - BUILD_SCENARIO'!G308,IF($B$11="Alt C",#REF!,IF($B$11="ALT D",#REF!))))</f>
        <v>12492073.810949994</v>
      </c>
      <c r="M324" s="140"/>
      <c r="N324" s="140"/>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row>
    <row r="325" spans="1:42" x14ac:dyDescent="0.25">
      <c r="A325" s="135"/>
      <c r="B325" s="135"/>
      <c r="C325" s="135"/>
      <c r="D325" s="135"/>
      <c r="E325" s="135"/>
      <c r="F325" s="135"/>
      <c r="G325" s="135"/>
      <c r="H325" s="136"/>
      <c r="I325" s="136"/>
      <c r="J325" s="136"/>
      <c r="K325" s="140"/>
      <c r="L325" s="140"/>
      <c r="M325" s="140"/>
      <c r="N325" s="140"/>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row>
    <row r="326" spans="1:42" x14ac:dyDescent="0.25">
      <c r="A326" s="135"/>
      <c r="B326" s="135"/>
      <c r="C326" s="135"/>
      <c r="D326" s="135"/>
      <c r="E326" s="135"/>
      <c r="F326" s="135"/>
      <c r="G326" s="162" t="s">
        <v>648</v>
      </c>
      <c r="H326" s="136"/>
      <c r="I326" s="136"/>
      <c r="J326" s="136"/>
      <c r="K326" s="140"/>
      <c r="L326" s="140"/>
      <c r="M326" s="140"/>
      <c r="N326" s="140"/>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row>
    <row r="327" spans="1:42" ht="27" x14ac:dyDescent="0.25">
      <c r="A327" s="135"/>
      <c r="B327" s="135"/>
      <c r="C327" s="135"/>
      <c r="D327" s="135"/>
      <c r="E327" s="135"/>
      <c r="F327" s="135"/>
      <c r="G327" s="144"/>
      <c r="H327" s="145" t="s">
        <v>649</v>
      </c>
      <c r="I327" s="145" t="s">
        <v>650</v>
      </c>
      <c r="J327" s="136"/>
      <c r="K327" s="140"/>
      <c r="L327" s="140"/>
      <c r="M327" s="140"/>
      <c r="N327" s="140"/>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row>
    <row r="328" spans="1:42" ht="14.25" x14ac:dyDescent="0.3">
      <c r="A328" s="135"/>
      <c r="B328" s="135"/>
      <c r="C328" s="135"/>
      <c r="D328" s="135"/>
      <c r="E328" s="135"/>
      <c r="F328" s="135"/>
      <c r="G328" s="137" t="s">
        <v>651</v>
      </c>
      <c r="H328" s="150">
        <f>IF($B$11="ALT A",UPFRONTS!F88,IF($B$11="ALT B",UPFRONTS!O88,IF($B$11="ALT C",UPFRONTS!X88,IF($B$11="ALT D",UPFRONTS!AG88,""))))</f>
        <v>5309799</v>
      </c>
      <c r="I328" s="159">
        <f>ROUND(H328/'CBI - MULTIPLIERS'!J57,0)</f>
        <v>62</v>
      </c>
      <c r="J328" s="136"/>
      <c r="K328" s="140"/>
      <c r="L328" s="140"/>
      <c r="M328" s="140"/>
      <c r="N328" s="140"/>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row>
    <row r="329" spans="1:42" x14ac:dyDescent="0.25">
      <c r="A329" s="135"/>
      <c r="B329" s="135"/>
      <c r="C329" s="135"/>
      <c r="D329" s="135"/>
      <c r="E329" s="135"/>
      <c r="F329" s="135"/>
      <c r="G329" s="135"/>
      <c r="H329" s="136"/>
      <c r="I329" s="136"/>
      <c r="J329" s="136"/>
      <c r="K329" s="140"/>
      <c r="L329" s="140"/>
      <c r="M329" s="140"/>
      <c r="N329" s="140"/>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row>
    <row r="330" spans="1:42" x14ac:dyDescent="0.25">
      <c r="A330" s="135"/>
      <c r="B330" s="135"/>
      <c r="C330" s="135"/>
      <c r="D330" s="135"/>
      <c r="E330" s="135"/>
      <c r="F330" s="135"/>
      <c r="G330" s="162" t="s">
        <v>652</v>
      </c>
      <c r="H330" s="136"/>
      <c r="I330" s="136"/>
      <c r="J330" s="136"/>
      <c r="K330" s="140"/>
      <c r="L330" s="140"/>
      <c r="M330" s="140"/>
      <c r="N330" s="140"/>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row>
    <row r="331" spans="1:42" ht="27" x14ac:dyDescent="0.25">
      <c r="A331" s="135"/>
      <c r="B331" s="135"/>
      <c r="C331" s="135"/>
      <c r="D331" s="135"/>
      <c r="E331" s="135"/>
      <c r="F331" s="135"/>
      <c r="G331" s="144" t="s">
        <v>631</v>
      </c>
      <c r="H331" s="145" t="s">
        <v>630</v>
      </c>
      <c r="I331" s="145" t="s">
        <v>653</v>
      </c>
      <c r="J331" s="145" t="s">
        <v>654</v>
      </c>
      <c r="K331" s="140"/>
      <c r="L331" s="140"/>
      <c r="M331" s="140"/>
      <c r="N331" s="140"/>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row>
    <row r="332" spans="1:42" ht="14.25" x14ac:dyDescent="0.3">
      <c r="A332" s="135"/>
      <c r="B332" s="135"/>
      <c r="C332" s="135"/>
      <c r="D332" s="135"/>
      <c r="E332" s="135"/>
      <c r="F332" s="135"/>
      <c r="G332" s="137" t="str">
        <f t="shared" ref="G332:H351" si="12">G61</f>
        <v xml:space="preserve">Year </v>
      </c>
      <c r="H332" s="141">
        <f t="shared" si="12"/>
        <v>-4</v>
      </c>
      <c r="I332" s="156">
        <f>IF(G332="","",ROUND(IF(G332="","",IF($B$11="ALT A",'CBI - BASELINE'!G108,IF($B$11="ALT B",'CBI - BUILD_SCENARIO'!G108,IF($B$11="ALT C",#REF!,IF($B$11="ALT D",#REF!,""))))),-2))</f>
        <v>0</v>
      </c>
      <c r="J332" s="156">
        <f>IF(G332="","",ROUND(IF(G332="","",IF($B$11="ALT A",'CBI - BASELINE'!G132,IF($B$11="ALT B",'CBI - BUILD_SCENARIO'!G154,IF($B$11="ALT C",#REF!,IF($B$11="ALT D",#REF!,""))))),-2))</f>
        <v>0</v>
      </c>
      <c r="K332" s="140"/>
      <c r="L332" s="140"/>
      <c r="M332" s="140"/>
      <c r="N332" s="140"/>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row>
    <row r="333" spans="1:42" ht="14.25" x14ac:dyDescent="0.3">
      <c r="A333" s="135"/>
      <c r="B333" s="135"/>
      <c r="C333" s="135"/>
      <c r="D333" s="135"/>
      <c r="E333" s="135"/>
      <c r="F333" s="135"/>
      <c r="G333" s="137" t="str">
        <f t="shared" si="12"/>
        <v xml:space="preserve">Year </v>
      </c>
      <c r="H333" s="141">
        <f t="shared" si="12"/>
        <v>-3</v>
      </c>
      <c r="I333" s="156">
        <f>IF(G333="","",ROUND(IF(G333="","",IF($B$11="ALT A",'CBI - BASELINE'!H108,IF($B$11="ALT B",'CBI - BUILD_SCENARIO'!H108,IF($B$11="ALT C",#REF!,IF($B$11="ALT D",#REF!,""))))),-2))</f>
        <v>0</v>
      </c>
      <c r="J333" s="156">
        <f>IF(G333="","",ROUND(IF(G333="","",IF($B$11="ALT A",'CBI - BASELINE'!H132,IF($B$11="ALT B",'CBI - BUILD_SCENARIO'!H154,IF($B$11="ALT C",#REF!,IF($B$11="ALT D",#REF!,""))))),-2))</f>
        <v>0</v>
      </c>
      <c r="K333" s="140"/>
      <c r="L333" s="140"/>
      <c r="M333" s="140"/>
      <c r="N333" s="140"/>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row>
    <row r="334" spans="1:42" ht="14.25" x14ac:dyDescent="0.3">
      <c r="A334" s="135"/>
      <c r="B334" s="135"/>
      <c r="C334" s="135"/>
      <c r="D334" s="135"/>
      <c r="E334" s="135"/>
      <c r="F334" s="135"/>
      <c r="G334" s="137" t="str">
        <f t="shared" si="12"/>
        <v xml:space="preserve">Year </v>
      </c>
      <c r="H334" s="141">
        <f t="shared" si="12"/>
        <v>-2</v>
      </c>
      <c r="I334" s="156">
        <f>IF(G334="","",ROUND(IF(G334="","",IF($B$11="ALT A",'CBI - BASELINE'!I108,IF($B$11="ALT B",'CBI - BUILD_SCENARIO'!I108,IF($B$11="ALT C",#REF!,IF($B$11="ALT D",#REF!,""))))),-2))</f>
        <v>0</v>
      </c>
      <c r="J334" s="156">
        <f>IF(G334="","",ROUND(IF(G334="","",IF($B$11="ALT A",'CBI - BASELINE'!I132,IF($B$11="ALT B",'CBI - BUILD_SCENARIO'!I154,IF($B$11="ALT C",#REF!,IF($B$11="ALT D",#REF!,""))))),-2))</f>
        <v>0</v>
      </c>
      <c r="K334" s="140"/>
      <c r="L334" s="140"/>
      <c r="M334" s="140"/>
      <c r="N334" s="140"/>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row>
    <row r="335" spans="1:42" ht="14.25" x14ac:dyDescent="0.3">
      <c r="A335" s="135"/>
      <c r="B335" s="135"/>
      <c r="C335" s="135"/>
      <c r="D335" s="135"/>
      <c r="E335" s="135"/>
      <c r="F335" s="135"/>
      <c r="G335" s="137" t="str">
        <f t="shared" si="12"/>
        <v xml:space="preserve">Year </v>
      </c>
      <c r="H335" s="141">
        <f t="shared" si="12"/>
        <v>-1</v>
      </c>
      <c r="I335" s="156">
        <f>IF(G335="","",ROUND(IF(G335="","",IF($B$11="ALT A",'CBI - BASELINE'!J108,IF($B$11="ALT B",'CBI - BUILD_SCENARIO'!J108,IF($B$11="ALT C",#REF!,IF($B$11="ALT D",#REF!,""))))),-2))</f>
        <v>0</v>
      </c>
      <c r="J335" s="156">
        <f>IF(G335="","",ROUND(IF(G335="","",IF($B$11="ALT A",'CBI - BASELINE'!J132,IF($B$11="ALT B",'CBI - BUILD_SCENARIO'!J154,IF($B$11="ALT C",#REF!,IF($B$11="ALT D",#REF!,""))))),-2))</f>
        <v>0</v>
      </c>
      <c r="K335" s="140"/>
      <c r="L335" s="140"/>
      <c r="M335" s="140"/>
      <c r="N335" s="140"/>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row>
    <row r="336" spans="1:42" ht="14.25" x14ac:dyDescent="0.3">
      <c r="A336" s="135"/>
      <c r="B336" s="135"/>
      <c r="C336" s="135"/>
      <c r="D336" s="135"/>
      <c r="E336" s="135"/>
      <c r="F336" s="135"/>
      <c r="G336" s="137" t="str">
        <f t="shared" si="12"/>
        <v xml:space="preserve">Year </v>
      </c>
      <c r="H336" s="141">
        <f t="shared" si="12"/>
        <v>0</v>
      </c>
      <c r="I336" s="156">
        <f>IF(G336="","",ROUND(IF(G336="","",IF($B$11="ALT A",'CBI - BASELINE'!K108,IF($B$11="ALT B",'CBI - BUILD_SCENARIO'!K108,IF($B$11="ALT C",#REF!,IF($B$11="ALT D",#REF!,""))))),-2))</f>
        <v>0</v>
      </c>
      <c r="J336" s="156">
        <f>IF(G336="","",ROUND(IF(G336="","",IF($B$11="ALT A",'CBI - BASELINE'!K132,IF($B$11="ALT B",'CBI - BUILD_SCENARIO'!K154,IF($B$11="ALT C",#REF!,IF($B$11="ALT D",#REF!,""))))),-2))</f>
        <v>0</v>
      </c>
      <c r="K336" s="140"/>
      <c r="L336" s="140"/>
      <c r="M336" s="140"/>
      <c r="N336" s="140"/>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row>
    <row r="337" spans="1:42" ht="14.25" x14ac:dyDescent="0.3">
      <c r="A337" s="135"/>
      <c r="B337" s="135"/>
      <c r="C337" s="135"/>
      <c r="D337" s="135"/>
      <c r="E337" s="135"/>
      <c r="F337" s="135"/>
      <c r="G337" s="137" t="str">
        <f t="shared" si="12"/>
        <v xml:space="preserve">Year </v>
      </c>
      <c r="H337" s="141">
        <f t="shared" si="12"/>
        <v>1</v>
      </c>
      <c r="I337" s="156">
        <f>IF(G337="","",ROUND(IF(G337="","",IF($B$11="ALT A",'CBI - BASELINE'!L108,IF($B$11="ALT B",'CBI - BUILD_SCENARIO'!L108,IF($B$11="ALT C",#REF!,IF($B$11="ALT D",#REF!,""))))),-2))</f>
        <v>0</v>
      </c>
      <c r="J337" s="156">
        <f>IF(G337="","",ROUND(IF(G337="","",IF($B$11="ALT A",'CBI - BASELINE'!L132,IF($B$11="ALT B",'CBI - BUILD_SCENARIO'!L154,IF($B$11="ALT C",#REF!,IF($B$11="ALT D",#REF!,""))))),-2))</f>
        <v>0</v>
      </c>
      <c r="K337" s="140"/>
      <c r="L337" s="140"/>
      <c r="M337" s="140"/>
      <c r="N337" s="140"/>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row>
    <row r="338" spans="1:42" ht="14.25" x14ac:dyDescent="0.3">
      <c r="A338" s="135"/>
      <c r="B338" s="135"/>
      <c r="C338" s="135"/>
      <c r="D338" s="135"/>
      <c r="E338" s="135"/>
      <c r="F338" s="135"/>
      <c r="G338" s="137" t="str">
        <f t="shared" si="12"/>
        <v xml:space="preserve">Year </v>
      </c>
      <c r="H338" s="141">
        <f t="shared" si="12"/>
        <v>2</v>
      </c>
      <c r="I338" s="156">
        <f>IF(G338="","",ROUND(IF(G338="","",IF($B$11="ALT A",'CBI - BASELINE'!M108,IF($B$11="ALT B",'CBI - BUILD_SCENARIO'!M108,IF($B$11="ALT C",#REF!,IF($B$11="ALT D",#REF!,""))))),-2))</f>
        <v>0</v>
      </c>
      <c r="J338" s="156">
        <f>IF(G338="","",ROUND(IF(G338="","",IF($B$11="ALT A",'CBI - BASELINE'!M132,IF($B$11="ALT B",'CBI - BUILD_SCENARIO'!M154,IF($B$11="ALT C",#REF!,IF($B$11="ALT D",#REF!,""))))),-2))</f>
        <v>0</v>
      </c>
      <c r="K338" s="140"/>
      <c r="L338" s="140"/>
      <c r="M338" s="140"/>
      <c r="N338" s="140"/>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row>
    <row r="339" spans="1:42" ht="14.25" x14ac:dyDescent="0.3">
      <c r="A339" s="135"/>
      <c r="B339" s="135"/>
      <c r="C339" s="135"/>
      <c r="D339" s="135"/>
      <c r="E339" s="135"/>
      <c r="F339" s="135"/>
      <c r="G339" s="137" t="str">
        <f t="shared" si="12"/>
        <v xml:space="preserve">Year </v>
      </c>
      <c r="H339" s="141">
        <f t="shared" si="12"/>
        <v>3</v>
      </c>
      <c r="I339" s="156">
        <f>IF(G339="","",ROUND(IF(G339="","",IF($B$11="ALT A",'CBI - BASELINE'!N108,IF($B$11="ALT B",'CBI - BUILD_SCENARIO'!N108,IF($B$11="ALT C",#REF!,IF($B$11="ALT D",#REF!,""))))),-2))</f>
        <v>0</v>
      </c>
      <c r="J339" s="156">
        <f>IF(G339="","",ROUND(IF(G339="","",IF($B$11="ALT A",'CBI - BASELINE'!N132,IF($B$11="ALT B",'CBI - BUILD_SCENARIO'!N154,IF($B$11="ALT C",#REF!,IF($B$11="ALT D",#REF!,""))))),-2))</f>
        <v>0</v>
      </c>
      <c r="K339" s="140"/>
      <c r="L339" s="140"/>
      <c r="M339" s="140"/>
      <c r="N339" s="140"/>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row>
    <row r="340" spans="1:42" ht="14.25" x14ac:dyDescent="0.3">
      <c r="A340" s="135"/>
      <c r="B340" s="135"/>
      <c r="C340" s="135"/>
      <c r="D340" s="135"/>
      <c r="E340" s="135"/>
      <c r="F340" s="135"/>
      <c r="G340" s="137" t="str">
        <f t="shared" si="12"/>
        <v xml:space="preserve">Year </v>
      </c>
      <c r="H340" s="141">
        <f t="shared" si="12"/>
        <v>4</v>
      </c>
      <c r="I340" s="156">
        <f>IF(G340="","",ROUND(IF(G340="","",IF($B$11="ALT A",'CBI - BASELINE'!O108,IF($B$11="ALT B",'CBI - BUILD_SCENARIO'!O108,IF($B$11="ALT C",#REF!,IF($B$11="ALT D",#REF!,""))))),-2))</f>
        <v>0</v>
      </c>
      <c r="J340" s="156">
        <f>IF(G340="","",ROUND(IF(G340="","",IF($B$11="ALT A",'CBI - BASELINE'!O132,IF($B$11="ALT B",'CBI - BUILD_SCENARIO'!O154,IF($B$11="ALT C",#REF!,IF($B$11="ALT D",#REF!,""))))),-2))</f>
        <v>0</v>
      </c>
      <c r="K340" s="140"/>
      <c r="L340" s="140"/>
      <c r="M340" s="140"/>
      <c r="N340" s="140"/>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row>
    <row r="341" spans="1:42" ht="14.25" x14ac:dyDescent="0.3">
      <c r="A341" s="135"/>
      <c r="B341" s="135"/>
      <c r="C341" s="135"/>
      <c r="D341" s="135"/>
      <c r="E341" s="135"/>
      <c r="F341" s="135"/>
      <c r="G341" s="137" t="str">
        <f t="shared" si="12"/>
        <v xml:space="preserve">Year </v>
      </c>
      <c r="H341" s="141">
        <f t="shared" si="12"/>
        <v>5</v>
      </c>
      <c r="I341" s="156">
        <f>IF(G341="","",ROUND(IF(G341="","",IF($B$11="ALT A",'CBI - BASELINE'!P108,IF($B$11="ALT B",'CBI - BUILD_SCENARIO'!P108,IF($B$11="ALT C",#REF!,IF($B$11="ALT D",#REF!,""))))),-2))</f>
        <v>0</v>
      </c>
      <c r="J341" s="156">
        <f>IF(G341="","",ROUND(IF(G341="","",IF($B$11="ALT A",'CBI - BASELINE'!P132,IF($B$11="ALT B",'CBI - BUILD_SCENARIO'!P154,IF($B$11="ALT C",#REF!,IF($B$11="ALT D",#REF!,""))))),-2))</f>
        <v>0</v>
      </c>
      <c r="K341" s="140"/>
      <c r="L341" s="140"/>
      <c r="M341" s="140"/>
      <c r="N341" s="140"/>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row>
    <row r="342" spans="1:42" ht="14.25" x14ac:dyDescent="0.3">
      <c r="A342" s="135"/>
      <c r="B342" s="135"/>
      <c r="C342" s="135"/>
      <c r="D342" s="135"/>
      <c r="E342" s="135"/>
      <c r="F342" s="135"/>
      <c r="G342" s="137" t="str">
        <f t="shared" si="12"/>
        <v xml:space="preserve">Year </v>
      </c>
      <c r="H342" s="141">
        <f t="shared" si="12"/>
        <v>6</v>
      </c>
      <c r="I342" s="156">
        <f>IF(G342="","",ROUND(IF(G342="","",IF($B$11="ALT A",'CBI - BASELINE'!Q108,IF($B$11="ALT B",'CBI - BUILD_SCENARIO'!Q108,IF($B$11="ALT C",#REF!,IF($B$11="ALT D",#REF!,""))))),-2))</f>
        <v>0</v>
      </c>
      <c r="J342" s="156">
        <f>IF(G342="","",ROUND(IF(G342="","",IF($B$11="ALT A",'CBI - BASELINE'!Q132,IF($B$11="ALT B",'CBI - BUILD_SCENARIO'!Q154,IF($B$11="ALT C",#REF!,IF($B$11="ALT D",#REF!,""))))),-2))</f>
        <v>0</v>
      </c>
      <c r="K342" s="140"/>
      <c r="L342" s="140"/>
      <c r="M342" s="140"/>
      <c r="N342" s="140"/>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row>
    <row r="343" spans="1:42" ht="14.25" x14ac:dyDescent="0.3">
      <c r="A343" s="135"/>
      <c r="B343" s="135"/>
      <c r="C343" s="135"/>
      <c r="D343" s="135"/>
      <c r="E343" s="135"/>
      <c r="F343" s="135"/>
      <c r="G343" s="137" t="str">
        <f t="shared" si="12"/>
        <v xml:space="preserve">Year </v>
      </c>
      <c r="H343" s="141">
        <f t="shared" si="12"/>
        <v>7</v>
      </c>
      <c r="I343" s="156">
        <f>IF(G343="","",ROUND(IF(G343="","",IF($B$11="ALT A",'CBI - BASELINE'!R108,IF($B$11="ALT B",'CBI - BUILD_SCENARIO'!R108,IF($B$11="ALT C",#REF!,IF($B$11="ALT D",#REF!,""))))),-2))</f>
        <v>0</v>
      </c>
      <c r="J343" s="156">
        <f>IF(G343="","",ROUND(IF(G343="","",IF($B$11="ALT A",'CBI - BASELINE'!R132,IF($B$11="ALT B",'CBI - BUILD_SCENARIO'!R154,IF($B$11="ALT C",#REF!,IF($B$11="ALT D",#REF!,""))))),-2))</f>
        <v>0</v>
      </c>
      <c r="K343" s="140"/>
      <c r="L343" s="140"/>
      <c r="M343" s="140"/>
      <c r="N343" s="140"/>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row>
    <row r="344" spans="1:42" ht="14.25" x14ac:dyDescent="0.3">
      <c r="A344" s="135"/>
      <c r="B344" s="135"/>
      <c r="C344" s="135"/>
      <c r="D344" s="135"/>
      <c r="E344" s="135"/>
      <c r="F344" s="135"/>
      <c r="G344" s="137" t="str">
        <f t="shared" si="12"/>
        <v xml:space="preserve">Year </v>
      </c>
      <c r="H344" s="141">
        <f t="shared" si="12"/>
        <v>8</v>
      </c>
      <c r="I344" s="156">
        <f>IF(G344="","",ROUND(IF(G344="","",IF($B$11="ALT A",'CBI - BASELINE'!S108,IF($B$11="ALT B",'CBI - BUILD_SCENARIO'!S108,IF($B$11="ALT C",#REF!,IF($B$11="ALT D",#REF!,""))))),-2))</f>
        <v>0</v>
      </c>
      <c r="J344" s="156">
        <f>IF(G344="","",ROUND(IF(G344="","",IF($B$11="ALT A",'CBI - BASELINE'!S132,IF($B$11="ALT B",'CBI - BUILD_SCENARIO'!S154,IF($B$11="ALT C",#REF!,IF($B$11="ALT D",#REF!,""))))),-2))</f>
        <v>0</v>
      </c>
      <c r="K344" s="140"/>
      <c r="L344" s="140"/>
      <c r="M344" s="140"/>
      <c r="N344" s="140"/>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row>
    <row r="345" spans="1:42" ht="14.25" x14ac:dyDescent="0.3">
      <c r="A345" s="135"/>
      <c r="B345" s="135"/>
      <c r="C345" s="135"/>
      <c r="D345" s="135"/>
      <c r="E345" s="135"/>
      <c r="F345" s="135"/>
      <c r="G345" s="137" t="str">
        <f t="shared" si="12"/>
        <v xml:space="preserve">Year </v>
      </c>
      <c r="H345" s="141">
        <f t="shared" si="12"/>
        <v>9</v>
      </c>
      <c r="I345" s="156">
        <f>IF(G345="","",ROUND(IF(G345="","",IF($B$11="ALT A",'CBI - BASELINE'!T108,IF($B$11="ALT B",'CBI - BUILD_SCENARIO'!T108,IF($B$11="ALT C",#REF!,IF($B$11="ALT D",#REF!,""))))),-2))</f>
        <v>0</v>
      </c>
      <c r="J345" s="156">
        <f>IF(G345="","",ROUND(IF(G345="","",IF($B$11="ALT A",'CBI - BASELINE'!T132,IF($B$11="ALT B",'CBI - BUILD_SCENARIO'!T154,IF($B$11="ALT C",#REF!,IF($B$11="ALT D",#REF!,""))))),-2))</f>
        <v>0</v>
      </c>
      <c r="K345" s="140"/>
      <c r="L345" s="140"/>
      <c r="M345" s="140"/>
      <c r="N345" s="140"/>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row>
    <row r="346" spans="1:42" ht="14.25" x14ac:dyDescent="0.3">
      <c r="A346" s="135"/>
      <c r="B346" s="135"/>
      <c r="C346" s="135"/>
      <c r="D346" s="135"/>
      <c r="E346" s="135"/>
      <c r="F346" s="135"/>
      <c r="G346" s="137" t="str">
        <f t="shared" si="12"/>
        <v xml:space="preserve">Year </v>
      </c>
      <c r="H346" s="141">
        <f t="shared" si="12"/>
        <v>10</v>
      </c>
      <c r="I346" s="156">
        <f>IF(G346="","",ROUND(IF(G346="","",IF($B$11="ALT A",'CBI - BASELINE'!U108,IF($B$11="ALT B",'CBI - BUILD_SCENARIO'!U108,IF($B$11="ALT C",#REF!,IF($B$11="ALT D",#REF!,""))))),-2))</f>
        <v>0</v>
      </c>
      <c r="J346" s="156">
        <f>IF(G346="","",ROUND(IF(G346="","",IF($B$11="ALT A",'CBI - BASELINE'!U132,IF($B$11="ALT B",'CBI - BUILD_SCENARIO'!U154,IF($B$11="ALT C",#REF!,IF($B$11="ALT D",#REF!,""))))),-2))</f>
        <v>0</v>
      </c>
      <c r="K346" s="140"/>
      <c r="L346" s="140"/>
      <c r="M346" s="140"/>
      <c r="N346" s="140"/>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row>
    <row r="347" spans="1:42" ht="14.25" x14ac:dyDescent="0.3">
      <c r="A347" s="135"/>
      <c r="B347" s="135"/>
      <c r="C347" s="135"/>
      <c r="D347" s="135"/>
      <c r="E347" s="135"/>
      <c r="F347" s="135"/>
      <c r="G347" s="137" t="str">
        <f t="shared" si="12"/>
        <v xml:space="preserve">Year </v>
      </c>
      <c r="H347" s="141">
        <f t="shared" si="12"/>
        <v>11</v>
      </c>
      <c r="I347" s="156">
        <f>IF(G347="","",ROUND(IF(G347="","",IF($B$11="ALT A",'CBI - BASELINE'!V108,IF($B$11="ALT B",'CBI - BUILD_SCENARIO'!V108,IF($B$11="ALT C",#REF!,IF($B$11="ALT D",#REF!,""))))),-2))</f>
        <v>0</v>
      </c>
      <c r="J347" s="156">
        <f>IF(G347="","",ROUND(IF(G347="","",IF($B$11="ALT A",'CBI - BASELINE'!V132,IF($B$11="ALT B",'CBI - BUILD_SCENARIO'!V154,IF($B$11="ALT C",#REF!,IF($B$11="ALT D",#REF!,""))))),-2))</f>
        <v>0</v>
      </c>
      <c r="K347" s="140"/>
      <c r="L347" s="140"/>
      <c r="M347" s="140"/>
      <c r="N347" s="140"/>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row>
    <row r="348" spans="1:42" ht="14.25" x14ac:dyDescent="0.3">
      <c r="A348" s="135"/>
      <c r="B348" s="135"/>
      <c r="C348" s="135"/>
      <c r="D348" s="135"/>
      <c r="E348" s="135"/>
      <c r="F348" s="135"/>
      <c r="G348" s="137" t="str">
        <f t="shared" si="12"/>
        <v xml:space="preserve">Year </v>
      </c>
      <c r="H348" s="141">
        <f t="shared" si="12"/>
        <v>12</v>
      </c>
      <c r="I348" s="156">
        <f>IF(G348="","",ROUND(IF(G348="","",IF($B$11="ALT A",'CBI - BASELINE'!W108,IF($B$11="ALT B",'CBI - BUILD_SCENARIO'!W108,IF($B$11="ALT C",#REF!,IF($B$11="ALT D",#REF!,""))))),-2))</f>
        <v>0</v>
      </c>
      <c r="J348" s="156">
        <f>IF(G348="","",ROUND(IF(G348="","",IF($B$11="ALT A",'CBI - BASELINE'!W132,IF($B$11="ALT B",'CBI - BUILD_SCENARIO'!W154,IF($B$11="ALT C",#REF!,IF($B$11="ALT D",#REF!,""))))),-2))</f>
        <v>0</v>
      </c>
      <c r="K348" s="140"/>
      <c r="L348" s="140"/>
      <c r="M348" s="140"/>
      <c r="N348" s="140"/>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row>
    <row r="349" spans="1:42" ht="14.25" x14ac:dyDescent="0.3">
      <c r="A349" s="135"/>
      <c r="B349" s="135"/>
      <c r="C349" s="135"/>
      <c r="D349" s="135"/>
      <c r="E349" s="135"/>
      <c r="F349" s="135"/>
      <c r="G349" s="137" t="str">
        <f t="shared" si="12"/>
        <v xml:space="preserve">Year </v>
      </c>
      <c r="H349" s="141">
        <f t="shared" si="12"/>
        <v>13</v>
      </c>
      <c r="I349" s="156">
        <f>IF(G349="","",ROUND(IF(G349="","",IF($B$11="ALT A",'CBI - BASELINE'!X108,IF($B$11="ALT B",'CBI - BUILD_SCENARIO'!X108,IF($B$11="ALT C",#REF!,IF($B$11="ALT D",#REF!,""))))),-2))</f>
        <v>0</v>
      </c>
      <c r="J349" s="156">
        <f>IF(G349="","",ROUND(IF(G349="","",IF($B$11="ALT A",'CBI - BASELINE'!X132,IF($B$11="ALT B",'CBI - BUILD_SCENARIO'!X154,IF($B$11="ALT C",#REF!,IF($B$11="ALT D",#REF!,""))))),-2))</f>
        <v>0</v>
      </c>
      <c r="K349" s="140"/>
      <c r="L349" s="140"/>
      <c r="M349" s="140"/>
      <c r="N349" s="140"/>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row>
    <row r="350" spans="1:42" ht="14.25" x14ac:dyDescent="0.3">
      <c r="A350" s="135"/>
      <c r="B350" s="135"/>
      <c r="C350" s="135"/>
      <c r="D350" s="135"/>
      <c r="E350" s="135"/>
      <c r="F350" s="135"/>
      <c r="G350" s="137" t="str">
        <f t="shared" si="12"/>
        <v xml:space="preserve">Year </v>
      </c>
      <c r="H350" s="141">
        <f t="shared" si="12"/>
        <v>14</v>
      </c>
      <c r="I350" s="156">
        <f>IF(G350="","",ROUND(IF(G350="","",IF($B$11="ALT A",'CBI - BASELINE'!Y108,IF($B$11="ALT B",'CBI - BUILD_SCENARIO'!Y108,IF($B$11="ALT C",#REF!,IF($B$11="ALT D",#REF!,""))))),-2))</f>
        <v>0</v>
      </c>
      <c r="J350" s="156">
        <f>IF(G350="","",ROUND(IF(G350="","",IF($B$11="ALT A",'CBI - BASELINE'!Y132,IF($B$11="ALT B",'CBI - BUILD_SCENARIO'!Y154,IF($B$11="ALT C",#REF!,IF($B$11="ALT D",#REF!,""))))),-2))</f>
        <v>0</v>
      </c>
      <c r="K350" s="140"/>
      <c r="L350" s="140"/>
      <c r="M350" s="140"/>
      <c r="N350" s="140"/>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row>
    <row r="351" spans="1:42" ht="14.25" x14ac:dyDescent="0.3">
      <c r="A351" s="135"/>
      <c r="B351" s="135"/>
      <c r="C351" s="135"/>
      <c r="D351" s="135"/>
      <c r="E351" s="135"/>
      <c r="F351" s="135"/>
      <c r="G351" s="137" t="str">
        <f t="shared" si="12"/>
        <v xml:space="preserve">Year </v>
      </c>
      <c r="H351" s="141">
        <f t="shared" si="12"/>
        <v>15</v>
      </c>
      <c r="I351" s="156">
        <f>IF(G351="","",ROUND(IF(G351="","",IF($B$11="ALT A",'CBI - BASELINE'!Z108,IF($B$11="ALT B",'CBI - BUILD_SCENARIO'!Z108,IF($B$11="ALT C",#REF!,IF($B$11="ALT D",#REF!,""))))),-2))</f>
        <v>0</v>
      </c>
      <c r="J351" s="156">
        <f>IF(G351="","",ROUND(IF(G351="","",IF($B$11="ALT A",'CBI - BASELINE'!Z132,IF($B$11="ALT B",'CBI - BUILD_SCENARIO'!Z154,IF($B$11="ALT C",#REF!,IF($B$11="ALT D",#REF!,""))))),-2))</f>
        <v>0</v>
      </c>
      <c r="K351" s="140"/>
      <c r="L351" s="140"/>
      <c r="M351" s="140"/>
      <c r="N351" s="140"/>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row>
    <row r="352" spans="1:42" ht="14.25" x14ac:dyDescent="0.3">
      <c r="A352" s="135"/>
      <c r="B352" s="135"/>
      <c r="C352" s="135"/>
      <c r="D352" s="135"/>
      <c r="E352" s="135"/>
      <c r="F352" s="135"/>
      <c r="G352" s="137" t="str">
        <f t="shared" ref="G352:H371" si="13">G81</f>
        <v xml:space="preserve">Year </v>
      </c>
      <c r="H352" s="141">
        <f t="shared" si="13"/>
        <v>16</v>
      </c>
      <c r="I352" s="156">
        <f>IF(G352="","",ROUND(IF(G352="","",IF($B$11="ALT A",'CBI - BASELINE'!AA108,IF($B$11="ALT B",'CBI - BUILD_SCENARIO'!AA108,IF($B$11="ALT C",#REF!,IF($B$11="ALT D",#REF!,""))))),-2))</f>
        <v>0</v>
      </c>
      <c r="J352" s="156">
        <f>IF(G352="","",ROUND(IF(G352="","",IF($B$11="ALT A",'CBI - BASELINE'!AA132,IF($B$11="ALT B",'CBI - BUILD_SCENARIO'!AA154,IF($B$11="ALT C",#REF!,IF($B$11="ALT D",#REF!,""))))),-2))</f>
        <v>0</v>
      </c>
      <c r="K352" s="140"/>
      <c r="L352" s="140"/>
      <c r="M352" s="140"/>
      <c r="N352" s="140"/>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row>
    <row r="353" spans="1:42" ht="14.25" x14ac:dyDescent="0.3">
      <c r="A353" s="135"/>
      <c r="B353" s="135"/>
      <c r="C353" s="135"/>
      <c r="D353" s="135"/>
      <c r="E353" s="135"/>
      <c r="F353" s="135"/>
      <c r="G353" s="137" t="str">
        <f t="shared" si="13"/>
        <v xml:space="preserve">Year </v>
      </c>
      <c r="H353" s="141">
        <f t="shared" si="13"/>
        <v>17</v>
      </c>
      <c r="I353" s="156">
        <f>IF(G353="","",ROUND(IF(G353="","",IF($B$11="ALT A",'CBI - BASELINE'!AB108,IF($B$11="ALT B",'CBI - BUILD_SCENARIO'!AB108,IF($B$11="ALT C",#REF!,IF($B$11="ALT D",#REF!,""))))),-2))</f>
        <v>0</v>
      </c>
      <c r="J353" s="156">
        <f>IF(G353="","",ROUND(IF(G353="","",IF($B$11="ALT A",'CBI - BASELINE'!AB132,IF($B$11="ALT B",'CBI - BUILD_SCENARIO'!AB154,IF($B$11="ALT C",#REF!,IF($B$11="ALT D",#REF!,""))))),-2))</f>
        <v>0</v>
      </c>
      <c r="K353" s="140"/>
      <c r="L353" s="140"/>
      <c r="M353" s="140"/>
      <c r="N353" s="140"/>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row>
    <row r="354" spans="1:42" ht="14.25" x14ac:dyDescent="0.3">
      <c r="A354" s="135"/>
      <c r="B354" s="135"/>
      <c r="C354" s="135"/>
      <c r="D354" s="135"/>
      <c r="E354" s="135"/>
      <c r="F354" s="135"/>
      <c r="G354" s="137" t="str">
        <f t="shared" si="13"/>
        <v xml:space="preserve">Year </v>
      </c>
      <c r="H354" s="141">
        <f t="shared" si="13"/>
        <v>18</v>
      </c>
      <c r="I354" s="156">
        <f>IF(G354="","",ROUND(IF(G354="","",IF($B$11="ALT A",'CBI - BASELINE'!AC108,IF($B$11="ALT B",'CBI - BUILD_SCENARIO'!AC108,IF($B$11="ALT C",#REF!,IF($B$11="ALT D",#REF!,""))))),-2))</f>
        <v>0</v>
      </c>
      <c r="J354" s="156">
        <f>IF(G354="","",ROUND(IF(G354="","",IF($B$11="ALT A",'CBI - BASELINE'!AC132,IF($B$11="ALT B",'CBI - BUILD_SCENARIO'!AC154,IF($B$11="ALT C",#REF!,IF($B$11="ALT D",#REF!,""))))),-2))</f>
        <v>0</v>
      </c>
      <c r="K354" s="140"/>
      <c r="L354" s="140"/>
      <c r="M354" s="140"/>
      <c r="N354" s="140"/>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row>
    <row r="355" spans="1:42" ht="14.25" x14ac:dyDescent="0.3">
      <c r="A355" s="135"/>
      <c r="B355" s="135"/>
      <c r="C355" s="135"/>
      <c r="D355" s="135"/>
      <c r="E355" s="135"/>
      <c r="F355" s="135"/>
      <c r="G355" s="137" t="str">
        <f t="shared" si="13"/>
        <v xml:space="preserve">Year </v>
      </c>
      <c r="H355" s="141">
        <f t="shared" si="13"/>
        <v>19</v>
      </c>
      <c r="I355" s="156">
        <f>IF(G355="","",ROUND(IF(G355="","",IF($B$11="ALT A",'CBI - BASELINE'!AD108,IF($B$11="ALT B",'CBI - BUILD_SCENARIO'!AD108,IF($B$11="ALT C",#REF!,IF($B$11="ALT D",#REF!,""))))),-2))</f>
        <v>0</v>
      </c>
      <c r="J355" s="156">
        <f>IF(G355="","",ROUND(IF(G355="","",IF($B$11="ALT A",'CBI - BASELINE'!AD132,IF($B$11="ALT B",'CBI - BUILD_SCENARIO'!AD154,IF($B$11="ALT C",#REF!,IF($B$11="ALT D",#REF!,""))))),-2))</f>
        <v>0</v>
      </c>
      <c r="K355" s="140"/>
      <c r="L355" s="140"/>
      <c r="M355" s="140"/>
      <c r="N355" s="140"/>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row>
    <row r="356" spans="1:42" ht="14.25" x14ac:dyDescent="0.3">
      <c r="A356" s="135"/>
      <c r="B356" s="135"/>
      <c r="C356" s="135"/>
      <c r="D356" s="135"/>
      <c r="E356" s="135"/>
      <c r="F356" s="135"/>
      <c r="G356" s="137" t="str">
        <f t="shared" si="13"/>
        <v xml:space="preserve">Year </v>
      </c>
      <c r="H356" s="141">
        <f t="shared" si="13"/>
        <v>20</v>
      </c>
      <c r="I356" s="156">
        <f>IF(G356="","",ROUND(IF(G356="","",IF($B$11="ALT A",'CBI - BASELINE'!AE108,IF($B$11="ALT B",'CBI - BUILD_SCENARIO'!AE108,IF($B$11="ALT C",#REF!,IF($B$11="ALT D",#REF!,""))))),-2))</f>
        <v>0</v>
      </c>
      <c r="J356" s="156">
        <f>IF(G356="","",ROUND(IF(G356="","",IF($B$11="ALT A",'CBI - BASELINE'!AE132,IF($B$11="ALT B",'CBI - BUILD_SCENARIO'!AE154,IF($B$11="ALT C",#REF!,IF($B$11="ALT D",#REF!,""))))),-2))</f>
        <v>0</v>
      </c>
      <c r="K356" s="140"/>
      <c r="L356" s="140"/>
      <c r="M356" s="140"/>
      <c r="N356" s="140"/>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row>
    <row r="357" spans="1:42" ht="14.25" x14ac:dyDescent="0.3">
      <c r="A357" s="135"/>
      <c r="B357" s="135"/>
      <c r="C357" s="135"/>
      <c r="D357" s="135"/>
      <c r="E357" s="135"/>
      <c r="F357" s="135"/>
      <c r="G357" s="137" t="str">
        <f t="shared" si="13"/>
        <v/>
      </c>
      <c r="H357" s="141" t="str">
        <f t="shared" si="13"/>
        <v/>
      </c>
      <c r="I357" s="156" t="str">
        <f>IF(G357="","",ROUND(IF(G357="","",IF($B$11="ALT A",'CBI - BASELINE'!AF108,IF($B$11="ALT B",'CBI - BUILD_SCENARIO'!AF108,IF($B$11="ALT C",#REF!,IF($B$11="ALT D",#REF!,""))))),-2))</f>
        <v/>
      </c>
      <c r="J357" s="156" t="str">
        <f>IF(G357="","",ROUND(IF(G357="","",IF($B$11="ALT A",'CBI - BASELINE'!AF132,IF($B$11="ALT B",'CBI - BUILD_SCENARIO'!AF154,IF($B$11="ALT C",#REF!,IF($B$11="ALT D",#REF!,""))))),-2))</f>
        <v/>
      </c>
      <c r="K357" s="140"/>
      <c r="L357" s="140"/>
      <c r="M357" s="140"/>
      <c r="N357" s="140"/>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row>
    <row r="358" spans="1:42" ht="14.25" x14ac:dyDescent="0.3">
      <c r="A358" s="135"/>
      <c r="B358" s="135"/>
      <c r="C358" s="135"/>
      <c r="D358" s="135"/>
      <c r="E358" s="135"/>
      <c r="F358" s="135"/>
      <c r="G358" s="137" t="str">
        <f t="shared" si="13"/>
        <v/>
      </c>
      <c r="H358" s="141" t="str">
        <f t="shared" si="13"/>
        <v/>
      </c>
      <c r="I358" s="156" t="str">
        <f>IF(G358="","",ROUND(IF(G358="","",IF($B$11="ALT A",'CBI - BASELINE'!AG108,IF($B$11="ALT B",'CBI - BUILD_SCENARIO'!AG108,IF($B$11="ALT C",#REF!,IF($B$11="ALT D",#REF!,""))))),-2))</f>
        <v/>
      </c>
      <c r="J358" s="156" t="str">
        <f>IF(G358="","",ROUND(IF(G358="","",IF($B$11="ALT A",'CBI - BASELINE'!AG132,IF($B$11="ALT B",'CBI - BUILD_SCENARIO'!AG154,IF($B$11="ALT C",#REF!,IF($B$11="ALT D",#REF!,""))))),-2))</f>
        <v/>
      </c>
      <c r="K358" s="140"/>
      <c r="L358" s="140"/>
      <c r="M358" s="140"/>
      <c r="N358" s="140"/>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row>
    <row r="359" spans="1:42" ht="14.25" x14ac:dyDescent="0.3">
      <c r="A359" s="135"/>
      <c r="B359" s="135"/>
      <c r="C359" s="135"/>
      <c r="D359" s="135"/>
      <c r="E359" s="135"/>
      <c r="F359" s="135"/>
      <c r="G359" s="137" t="str">
        <f t="shared" si="13"/>
        <v/>
      </c>
      <c r="H359" s="141" t="str">
        <f t="shared" si="13"/>
        <v/>
      </c>
      <c r="I359" s="156" t="str">
        <f>IF(G359="","",ROUND(IF(G359="","",IF($B$11="ALT A",'CBI - BASELINE'!AH108,IF($B$11="ALT B",'CBI - BUILD_SCENARIO'!AH108,IF($B$11="ALT C",#REF!,IF($B$11="ALT D",#REF!,""))))),-2))</f>
        <v/>
      </c>
      <c r="J359" s="156" t="str">
        <f>IF(G359="","",ROUND(IF(G359="","",IF($B$11="ALT A",'CBI - BASELINE'!AH132,IF($B$11="ALT B",'CBI - BUILD_SCENARIO'!AH154,IF($B$11="ALT C",#REF!,IF($B$11="ALT D",#REF!,""))))),-2))</f>
        <v/>
      </c>
      <c r="K359" s="140"/>
      <c r="L359" s="140"/>
      <c r="M359" s="140"/>
      <c r="N359" s="140"/>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row>
    <row r="360" spans="1:42" ht="14.25" x14ac:dyDescent="0.3">
      <c r="A360" s="135"/>
      <c r="B360" s="135"/>
      <c r="C360" s="135"/>
      <c r="D360" s="135"/>
      <c r="E360" s="135"/>
      <c r="F360" s="135"/>
      <c r="G360" s="137" t="str">
        <f t="shared" si="13"/>
        <v/>
      </c>
      <c r="H360" s="141" t="str">
        <f t="shared" si="13"/>
        <v/>
      </c>
      <c r="I360" s="156" t="str">
        <f>IF(G360="","",ROUND(IF(G360="","",IF($B$11="ALT A",'CBI - BASELINE'!AI108,IF($B$11="ALT B",'CBI - BUILD_SCENARIO'!AI108,IF($B$11="ALT C",#REF!,IF($B$11="ALT D",#REF!,""))))),-2))</f>
        <v/>
      </c>
      <c r="J360" s="156" t="str">
        <f>IF(G360="","",ROUND(IF(G360="","",IF($B$11="ALT A",'CBI - BASELINE'!AI132,IF($B$11="ALT B",'CBI - BUILD_SCENARIO'!AI154,IF($B$11="ALT C",#REF!,IF($B$11="ALT D",#REF!,""))))),-2))</f>
        <v/>
      </c>
      <c r="K360" s="140"/>
      <c r="L360" s="140"/>
      <c r="M360" s="140"/>
      <c r="N360" s="140"/>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row>
    <row r="361" spans="1:42" ht="14.25" x14ac:dyDescent="0.3">
      <c r="A361" s="135"/>
      <c r="B361" s="135"/>
      <c r="C361" s="135"/>
      <c r="D361" s="135"/>
      <c r="E361" s="135"/>
      <c r="F361" s="135"/>
      <c r="G361" s="137" t="str">
        <f t="shared" si="13"/>
        <v/>
      </c>
      <c r="H361" s="141" t="str">
        <f t="shared" si="13"/>
        <v/>
      </c>
      <c r="I361" s="156" t="str">
        <f>IF(G361="","",ROUND(IF(G361="","",IF($B$11="ALT A",'CBI - BASELINE'!AJ108,IF($B$11="ALT B",'CBI - BUILD_SCENARIO'!AJ108,IF($B$11="ALT C",#REF!,IF($B$11="ALT D",#REF!,""))))),-2))</f>
        <v/>
      </c>
      <c r="J361" s="156" t="str">
        <f>IF(G361="","",ROUND(IF(G361="","",IF($B$11="ALT A",'CBI - BASELINE'!AJ132,IF($B$11="ALT B",'CBI - BUILD_SCENARIO'!AJ154,IF($B$11="ALT C",#REF!,IF($B$11="ALT D",#REF!,""))))),-2))</f>
        <v/>
      </c>
      <c r="K361" s="140"/>
      <c r="L361" s="140"/>
      <c r="M361" s="140"/>
      <c r="N361" s="140"/>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row>
    <row r="362" spans="1:42" ht="14.25" x14ac:dyDescent="0.3">
      <c r="A362" s="135"/>
      <c r="B362" s="135"/>
      <c r="C362" s="135"/>
      <c r="D362" s="135"/>
      <c r="E362" s="135"/>
      <c r="F362" s="135"/>
      <c r="G362" s="137" t="str">
        <f t="shared" si="13"/>
        <v/>
      </c>
      <c r="H362" s="141" t="str">
        <f t="shared" si="13"/>
        <v/>
      </c>
      <c r="I362" s="156" t="str">
        <f>IF(G362="","",ROUND(IF(G362="","",IF($B$11="ALT A",'CBI - BASELINE'!AK108,IF($B$11="ALT B",'CBI - BUILD_SCENARIO'!AK108,IF($B$11="ALT C",#REF!,IF($B$11="ALT D",#REF!,""))))),-2))</f>
        <v/>
      </c>
      <c r="J362" s="156" t="str">
        <f>IF(G362="","",ROUND(IF(G362="","",IF($B$11="ALT A",'CBI - BASELINE'!AK132,IF($B$11="ALT B",'CBI - BUILD_SCENARIO'!AK154,IF($B$11="ALT C",#REF!,IF($B$11="ALT D",#REF!,""))))),-2))</f>
        <v/>
      </c>
      <c r="K362" s="140"/>
      <c r="L362" s="140"/>
      <c r="M362" s="140"/>
      <c r="N362" s="140"/>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row>
    <row r="363" spans="1:42" ht="14.25" x14ac:dyDescent="0.3">
      <c r="A363" s="135"/>
      <c r="B363" s="135"/>
      <c r="C363" s="135"/>
      <c r="D363" s="135"/>
      <c r="E363" s="135"/>
      <c r="F363" s="135"/>
      <c r="G363" s="137" t="str">
        <f t="shared" si="13"/>
        <v/>
      </c>
      <c r="H363" s="141" t="str">
        <f t="shared" si="13"/>
        <v/>
      </c>
      <c r="I363" s="156" t="str">
        <f>IF(G363="","",ROUND(IF(G363="","",IF($B$11="ALT A",'CBI - BASELINE'!AL108,IF($B$11="ALT B",'CBI - BUILD_SCENARIO'!AL108,IF($B$11="ALT C",#REF!,IF($B$11="ALT D",#REF!,""))))),-2))</f>
        <v/>
      </c>
      <c r="J363" s="156" t="str">
        <f>IF(G363="","",ROUND(IF(G363="","",IF($B$11="ALT A",'CBI - BASELINE'!AL132,IF($B$11="ALT B",'CBI - BUILD_SCENARIO'!AL154,IF($B$11="ALT C",#REF!,IF($B$11="ALT D",#REF!,""))))),-2))</f>
        <v/>
      </c>
      <c r="K363" s="140"/>
      <c r="L363" s="140"/>
      <c r="M363" s="140"/>
      <c r="N363" s="140"/>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row>
    <row r="364" spans="1:42" ht="14.25" x14ac:dyDescent="0.3">
      <c r="A364" s="135"/>
      <c r="B364" s="135"/>
      <c r="C364" s="135"/>
      <c r="D364" s="135"/>
      <c r="E364" s="135"/>
      <c r="F364" s="135"/>
      <c r="G364" s="137" t="str">
        <f t="shared" si="13"/>
        <v/>
      </c>
      <c r="H364" s="141" t="str">
        <f t="shared" si="13"/>
        <v/>
      </c>
      <c r="I364" s="156" t="str">
        <f>IF(G364="","",ROUND(IF(G364="","",IF($B$11="ALT A",'CBI - BASELINE'!AM108,IF($B$11="ALT B",'CBI - BUILD_SCENARIO'!AM108,IF($B$11="ALT C",#REF!,IF($B$11="ALT D",#REF!,""))))),-2))</f>
        <v/>
      </c>
      <c r="J364" s="156" t="str">
        <f>IF(G364="","",ROUND(IF(G364="","",IF($B$11="ALT A",'CBI - BASELINE'!AM132,IF($B$11="ALT B",'CBI - BUILD_SCENARIO'!AM154,IF($B$11="ALT C",#REF!,IF($B$11="ALT D",#REF!,""))))),-2))</f>
        <v/>
      </c>
      <c r="K364" s="140"/>
      <c r="L364" s="140"/>
      <c r="M364" s="140"/>
      <c r="N364" s="140"/>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row>
    <row r="365" spans="1:42" ht="14.25" x14ac:dyDescent="0.3">
      <c r="A365" s="135"/>
      <c r="B365" s="135"/>
      <c r="C365" s="135"/>
      <c r="D365" s="135"/>
      <c r="E365" s="135"/>
      <c r="F365" s="135"/>
      <c r="G365" s="137" t="str">
        <f t="shared" si="13"/>
        <v/>
      </c>
      <c r="H365" s="141" t="str">
        <f t="shared" si="13"/>
        <v/>
      </c>
      <c r="I365" s="156" t="str">
        <f>IF(G365="","",ROUND(IF(G365="","",IF($B$11="ALT A",'CBI - BASELINE'!AN108,IF($B$11="ALT B",'CBI - BUILD_SCENARIO'!AN108,IF($B$11="ALT C",#REF!,IF($B$11="ALT D",#REF!,""))))),-2))</f>
        <v/>
      </c>
      <c r="J365" s="156" t="str">
        <f>IF(G365="","",ROUND(IF(G365="","",IF($B$11="ALT A",'CBI - BASELINE'!AN132,IF($B$11="ALT B",'CBI - BUILD_SCENARIO'!AN154,IF($B$11="ALT C",#REF!,IF($B$11="ALT D",#REF!,""))))),-2))</f>
        <v/>
      </c>
      <c r="K365" s="140"/>
      <c r="L365" s="140"/>
      <c r="M365" s="140"/>
      <c r="N365" s="140"/>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row>
    <row r="366" spans="1:42" ht="14.25" x14ac:dyDescent="0.3">
      <c r="A366" s="135"/>
      <c r="B366" s="135"/>
      <c r="C366" s="135"/>
      <c r="D366" s="135"/>
      <c r="E366" s="135"/>
      <c r="F366" s="135"/>
      <c r="G366" s="137" t="str">
        <f t="shared" si="13"/>
        <v/>
      </c>
      <c r="H366" s="141" t="str">
        <f t="shared" si="13"/>
        <v/>
      </c>
      <c r="I366" s="156" t="str">
        <f>IF(G366="","",ROUND(IF(G366="","",IF($B$11="ALT A",'CBI - BASELINE'!AO108,IF($B$11="ALT B",'CBI - BUILD_SCENARIO'!AO108,IF($B$11="ALT C",#REF!,IF($B$11="ALT D",#REF!,""))))),-2))</f>
        <v/>
      </c>
      <c r="J366" s="156" t="str">
        <f>IF(G366="","",ROUND(IF(G366="","",IF($B$11="ALT A",'CBI - BASELINE'!AO132,IF($B$11="ALT B",'CBI - BUILD_SCENARIO'!AO154,IF($B$11="ALT C",#REF!,IF($B$11="ALT D",#REF!,""))))),-2))</f>
        <v/>
      </c>
      <c r="K366" s="140"/>
      <c r="L366" s="140"/>
      <c r="M366" s="140"/>
      <c r="N366" s="140"/>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row>
    <row r="367" spans="1:42" ht="14.25" x14ac:dyDescent="0.3">
      <c r="A367" s="135"/>
      <c r="B367" s="135"/>
      <c r="C367" s="135"/>
      <c r="D367" s="135"/>
      <c r="E367" s="135"/>
      <c r="F367" s="135"/>
      <c r="G367" s="137" t="str">
        <f t="shared" si="13"/>
        <v/>
      </c>
      <c r="H367" s="141" t="str">
        <f t="shared" si="13"/>
        <v/>
      </c>
      <c r="I367" s="156" t="str">
        <f>IF(G367="","",ROUND(IF(G367="","",IF($B$11="ALT A",'CBI - BASELINE'!AP108,IF($B$11="ALT B",'CBI - BUILD_SCENARIO'!AP108,IF($B$11="ALT C",#REF!,IF($B$11="ALT D",#REF!,""))))),-2))</f>
        <v/>
      </c>
      <c r="J367" s="156" t="str">
        <f>IF(G367="","",ROUND(IF(G367="","",IF($B$11="ALT A",'CBI - BASELINE'!AP132,IF($B$11="ALT B",'CBI - BUILD_SCENARIO'!AP154,IF($B$11="ALT C",#REF!,IF($B$11="ALT D",#REF!,""))))),-2))</f>
        <v/>
      </c>
      <c r="K367" s="140"/>
      <c r="L367" s="140"/>
      <c r="M367" s="140"/>
      <c r="N367" s="140"/>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row>
    <row r="368" spans="1:42" ht="14.25" x14ac:dyDescent="0.3">
      <c r="A368" s="135"/>
      <c r="B368" s="135"/>
      <c r="C368" s="135"/>
      <c r="D368" s="135"/>
      <c r="E368" s="135"/>
      <c r="F368" s="135"/>
      <c r="G368" s="137" t="str">
        <f t="shared" si="13"/>
        <v/>
      </c>
      <c r="H368" s="141" t="str">
        <f t="shared" si="13"/>
        <v/>
      </c>
      <c r="I368" s="156" t="str">
        <f>IF(G368="","",ROUND(IF(G368="","",IF($B$11="ALT A",'CBI - BASELINE'!AQ108,IF($B$11="ALT B",'CBI - BUILD_SCENARIO'!AQ108,IF($B$11="ALT C",#REF!,IF($B$11="ALT D",#REF!,""))))),-2))</f>
        <v/>
      </c>
      <c r="J368" s="156" t="str">
        <f>IF(G368="","",ROUND(IF(G368="","",IF($B$11="ALT A",'CBI - BASELINE'!AQ132,IF($B$11="ALT B",'CBI - BUILD_SCENARIO'!AQ154,IF($B$11="ALT C",#REF!,IF($B$11="ALT D",#REF!,""))))),-2))</f>
        <v/>
      </c>
      <c r="K368" s="140"/>
      <c r="L368" s="140"/>
      <c r="M368" s="140"/>
      <c r="N368" s="140"/>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row>
    <row r="369" spans="1:42" ht="14.25" x14ac:dyDescent="0.3">
      <c r="A369" s="135"/>
      <c r="B369" s="135"/>
      <c r="C369" s="135"/>
      <c r="D369" s="135"/>
      <c r="E369" s="135"/>
      <c r="F369" s="135"/>
      <c r="G369" s="137" t="str">
        <f t="shared" si="13"/>
        <v/>
      </c>
      <c r="H369" s="141" t="str">
        <f t="shared" si="13"/>
        <v/>
      </c>
      <c r="I369" s="156" t="str">
        <f>IF(G369="","",ROUND(IF(G369="","",IF($B$11="ALT A",'CBI - BASELINE'!AR108,IF($B$11="ALT B",'CBI - BUILD_SCENARIO'!AR108,IF($B$11="ALT C",#REF!,IF($B$11="ALT D",#REF!,""))))),-2))</f>
        <v/>
      </c>
      <c r="J369" s="156" t="str">
        <f>IF(G369="","",ROUND(IF(G369="","",IF($B$11="ALT A",'CBI - BASELINE'!AR132,IF($B$11="ALT B",'CBI - BUILD_SCENARIO'!AR154,IF($B$11="ALT C",#REF!,IF($B$11="ALT D",#REF!,""))))),-2))</f>
        <v/>
      </c>
      <c r="K369" s="140"/>
      <c r="L369" s="140"/>
      <c r="M369" s="140"/>
      <c r="N369" s="140"/>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row>
    <row r="370" spans="1:42" ht="14.25" x14ac:dyDescent="0.3">
      <c r="A370" s="135"/>
      <c r="B370" s="135"/>
      <c r="C370" s="135"/>
      <c r="D370" s="135"/>
      <c r="E370" s="135"/>
      <c r="F370" s="135"/>
      <c r="G370" s="137" t="str">
        <f t="shared" si="13"/>
        <v/>
      </c>
      <c r="H370" s="141" t="str">
        <f t="shared" si="13"/>
        <v/>
      </c>
      <c r="I370" s="156" t="str">
        <f>IF(G370="","",ROUND(IF(G370="","",IF($B$11="ALT A",'CBI - BASELINE'!AS108,IF($B$11="ALT B",'CBI - BUILD_SCENARIO'!AS108,IF($B$11="ALT C",#REF!,IF($B$11="ALT D",#REF!,""))))),-2))</f>
        <v/>
      </c>
      <c r="J370" s="156" t="str">
        <f>IF(G370="","",ROUND(IF(G370="","",IF($B$11="ALT A",'CBI - BASELINE'!AS132,IF($B$11="ALT B",'CBI - BUILD_SCENARIO'!AS154,IF($B$11="ALT C",#REF!,IF($B$11="ALT D",#REF!,""))))),-2))</f>
        <v/>
      </c>
      <c r="K370" s="140"/>
      <c r="L370" s="140"/>
      <c r="M370" s="140"/>
      <c r="N370" s="140"/>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row>
    <row r="371" spans="1:42" ht="14.25" x14ac:dyDescent="0.3">
      <c r="A371" s="135"/>
      <c r="B371" s="135"/>
      <c r="C371" s="135"/>
      <c r="D371" s="135"/>
      <c r="E371" s="135"/>
      <c r="F371" s="135"/>
      <c r="G371" s="137" t="str">
        <f t="shared" si="13"/>
        <v/>
      </c>
      <c r="H371" s="141" t="str">
        <f t="shared" si="13"/>
        <v/>
      </c>
      <c r="I371" s="156" t="str">
        <f>IF(G371="","",ROUND(IF(G371="","",IF($B$11="ALT A",'CBI - BASELINE'!AT108,IF($B$11="ALT B",'CBI - BUILD_SCENARIO'!AT108,IF($B$11="ALT C",#REF!,IF($B$11="ALT D",#REF!,""))))),-2))</f>
        <v/>
      </c>
      <c r="J371" s="156" t="str">
        <f>IF(G371="","",ROUND(IF(G371="","",IF($B$11="ALT A",'CBI - BASELINE'!AT132,IF($B$11="ALT B",'CBI - BUILD_SCENARIO'!AT154,IF($B$11="ALT C",#REF!,IF($B$11="ALT D",#REF!,""))))),-2))</f>
        <v/>
      </c>
      <c r="K371" s="140"/>
      <c r="L371" s="140"/>
      <c r="M371" s="140"/>
      <c r="N371" s="140"/>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row>
    <row r="372" spans="1:42" ht="14.25" x14ac:dyDescent="0.3">
      <c r="A372" s="135"/>
      <c r="B372" s="135"/>
      <c r="C372" s="135"/>
      <c r="D372" s="135"/>
      <c r="E372" s="135"/>
      <c r="F372" s="135"/>
      <c r="G372" s="137" t="str">
        <f t="shared" ref="G372:H379" si="14">G101</f>
        <v/>
      </c>
      <c r="H372" s="141" t="str">
        <f t="shared" si="14"/>
        <v/>
      </c>
      <c r="I372" s="156" t="str">
        <f>IF(G372="","",ROUND(IF(G372="","",IF($B$11="ALT A",'CBI - BASELINE'!AU108,IF($B$11="ALT B",'CBI - BUILD_SCENARIO'!AU108,IF($B$11="ALT C",#REF!,IF($B$11="ALT D",#REF!,""))))),-2))</f>
        <v/>
      </c>
      <c r="J372" s="156" t="str">
        <f>IF(G372="","",ROUND(IF(G372="","",IF($B$11="ALT A",'CBI - BASELINE'!AU132,IF($B$11="ALT B",'CBI - BUILD_SCENARIO'!AU154,IF($B$11="ALT C",#REF!,IF($B$11="ALT D",#REF!,""))))),-2))</f>
        <v/>
      </c>
      <c r="K372" s="140"/>
      <c r="L372" s="140"/>
      <c r="M372" s="140"/>
      <c r="N372" s="140"/>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row>
    <row r="373" spans="1:42" ht="14.25" x14ac:dyDescent="0.3">
      <c r="A373" s="135"/>
      <c r="B373" s="135"/>
      <c r="C373" s="135"/>
      <c r="D373" s="135"/>
      <c r="E373" s="135"/>
      <c r="F373" s="135"/>
      <c r="G373" s="137" t="str">
        <f t="shared" si="14"/>
        <v/>
      </c>
      <c r="H373" s="141" t="str">
        <f t="shared" si="14"/>
        <v/>
      </c>
      <c r="I373" s="156" t="str">
        <f>IF(G373="","",ROUND(IF(G373="","",IF($B$11="ALT A",'CBI - BASELINE'!AV108,IF($B$11="ALT B",'CBI - BUILD_SCENARIO'!AV108,IF($B$11="ALT C",#REF!,IF($B$11="ALT D",#REF!,""))))),-2))</f>
        <v/>
      </c>
      <c r="J373" s="156" t="str">
        <f>IF(G373="","",ROUND(IF(G373="","",IF($B$11="ALT A",'CBI - BASELINE'!AV132,IF($B$11="ALT B",'CBI - BUILD_SCENARIO'!AV154,IF($B$11="ALT C",#REF!,IF($B$11="ALT D",#REF!,""))))),-2))</f>
        <v/>
      </c>
      <c r="K373" s="140"/>
      <c r="L373" s="140"/>
      <c r="M373" s="140"/>
      <c r="N373" s="140"/>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row>
    <row r="374" spans="1:42" ht="14.25" x14ac:dyDescent="0.3">
      <c r="A374" s="135"/>
      <c r="B374" s="135"/>
      <c r="C374" s="135"/>
      <c r="D374" s="135"/>
      <c r="E374" s="135"/>
      <c r="F374" s="135"/>
      <c r="G374" s="137" t="str">
        <f t="shared" si="14"/>
        <v/>
      </c>
      <c r="H374" s="141" t="str">
        <f t="shared" si="14"/>
        <v/>
      </c>
      <c r="I374" s="156" t="str">
        <f>IF(G374="","",ROUND(IF(G374="","",IF($B$11="ALT A",'CBI - BASELINE'!AW108,IF($B$11="ALT B",'CBI - BUILD_SCENARIO'!AW108,IF($B$11="ALT C",#REF!,IF($B$11="ALT D",#REF!,""))))),-2))</f>
        <v/>
      </c>
      <c r="J374" s="156" t="str">
        <f>IF(G374="","",ROUND(IF(G374="","",IF($B$11="ALT A",'CBI - BASELINE'!AW132,IF($B$11="ALT B",'CBI - BUILD_SCENARIO'!AW154,IF($B$11="ALT C",#REF!,IF($B$11="ALT D",#REF!,""))))),-2))</f>
        <v/>
      </c>
      <c r="K374" s="140"/>
      <c r="L374" s="140"/>
      <c r="M374" s="140"/>
      <c r="N374" s="140"/>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row>
    <row r="375" spans="1:42" ht="14.25" x14ac:dyDescent="0.3">
      <c r="A375" s="135"/>
      <c r="B375" s="135"/>
      <c r="C375" s="135"/>
      <c r="D375" s="135"/>
      <c r="E375" s="135"/>
      <c r="F375" s="135"/>
      <c r="G375" s="137" t="str">
        <f t="shared" si="14"/>
        <v/>
      </c>
      <c r="H375" s="141" t="str">
        <f t="shared" si="14"/>
        <v/>
      </c>
      <c r="I375" s="156" t="str">
        <f>IF(G375="","",ROUND(IF(G375="","",IF($B$11="ALT A",'CBI - BASELINE'!AX108,IF($B$11="ALT B",'CBI - BUILD_SCENARIO'!AX108,IF($B$11="ALT C",#REF!,IF($B$11="ALT D",#REF!,""))))),-2))</f>
        <v/>
      </c>
      <c r="J375" s="156" t="str">
        <f>IF(G375="","",ROUND(IF(G375="","",IF($B$11="ALT A",'CBI - BASELINE'!AX132,IF($B$11="ALT B",'CBI - BUILD_SCENARIO'!AX154,IF($B$11="ALT C",#REF!,IF($B$11="ALT D",#REF!,""))))),-2))</f>
        <v/>
      </c>
      <c r="K375" s="140"/>
      <c r="L375" s="140"/>
      <c r="M375" s="140"/>
      <c r="N375" s="140"/>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row>
    <row r="376" spans="1:42" ht="14.25" x14ac:dyDescent="0.3">
      <c r="A376" s="135"/>
      <c r="B376" s="135"/>
      <c r="C376" s="135"/>
      <c r="D376" s="135"/>
      <c r="E376" s="135"/>
      <c r="F376" s="135"/>
      <c r="G376" s="137" t="str">
        <f t="shared" si="14"/>
        <v/>
      </c>
      <c r="H376" s="141" t="str">
        <f t="shared" si="14"/>
        <v/>
      </c>
      <c r="I376" s="156" t="str">
        <f>IF(G376="","",ROUND(IF(G376="","",IF($B$11="ALT A",'CBI - BASELINE'!AY108,IF($B$11="ALT B",'CBI - BUILD_SCENARIO'!AY108,IF($B$11="ALT C",#REF!,IF($B$11="ALT D",#REF!,""))))),-2))</f>
        <v/>
      </c>
      <c r="J376" s="156" t="str">
        <f>IF(G376="","",ROUND(IF(G376="","",IF($B$11="ALT A",'CBI - BASELINE'!AY132,IF($B$11="ALT B",'CBI - BUILD_SCENARIO'!AY154,IF($B$11="ALT C",#REF!,IF($B$11="ALT D",#REF!,""))))),-2))</f>
        <v/>
      </c>
      <c r="K376" s="140"/>
      <c r="L376" s="140"/>
      <c r="M376" s="140"/>
      <c r="N376" s="140"/>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row>
    <row r="377" spans="1:42" ht="14.25" x14ac:dyDescent="0.3">
      <c r="A377" s="135"/>
      <c r="B377" s="135"/>
      <c r="C377" s="135"/>
      <c r="D377" s="135"/>
      <c r="E377" s="135"/>
      <c r="F377" s="135"/>
      <c r="G377" s="137" t="str">
        <f t="shared" si="14"/>
        <v/>
      </c>
      <c r="H377" s="141" t="str">
        <f t="shared" si="14"/>
        <v/>
      </c>
      <c r="I377" s="156" t="str">
        <f>IF(G377="","",ROUND(IF(G377="","",IF($B$11="ALT A",'CBI - BASELINE'!AZ108,IF($B$11="ALT B",'CBI - BUILD_SCENARIO'!AZ108,IF($B$11="ALT C",#REF!,IF($B$11="ALT D",#REF!,""))))),-2))</f>
        <v/>
      </c>
      <c r="J377" s="156" t="str">
        <f>IF(G377="","",ROUND(IF(G377="","",IF($B$11="ALT A",'CBI - BASELINE'!AZ132,IF($B$11="ALT B",'CBI - BUILD_SCENARIO'!AZ154,IF($B$11="ALT C",#REF!,IF($B$11="ALT D",#REF!,""))))),-2))</f>
        <v/>
      </c>
      <c r="K377" s="140"/>
      <c r="L377" s="140"/>
      <c r="M377" s="140"/>
      <c r="N377" s="140"/>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row>
    <row r="378" spans="1:42" ht="14.25" x14ac:dyDescent="0.3">
      <c r="A378" s="135"/>
      <c r="B378" s="135"/>
      <c r="C378" s="135"/>
      <c r="D378" s="135"/>
      <c r="E378" s="135"/>
      <c r="F378" s="135"/>
      <c r="G378" s="137" t="str">
        <f t="shared" si="14"/>
        <v/>
      </c>
      <c r="H378" s="141" t="str">
        <f t="shared" si="14"/>
        <v/>
      </c>
      <c r="I378" s="156" t="str">
        <f>IF(G378="","",ROUND(IF(G378="","",IF($B$11="ALT A",'CBI - BASELINE'!BA108,IF($B$11="ALT B",'CBI - BUILD_SCENARIO'!BA108,IF($B$11="ALT C",#REF!,IF($B$11="ALT D",#REF!,""))))),-2))</f>
        <v/>
      </c>
      <c r="J378" s="156" t="str">
        <f>IF(G378="","",ROUND(IF(G378="","",IF($B$11="ALT A",'CBI - BASELINE'!BA132,IF($B$11="ALT B",'CBI - BUILD_SCENARIO'!BA154,IF($B$11="ALT C",#REF!,IF($B$11="ALT D",#REF!,""))))),-2))</f>
        <v/>
      </c>
      <c r="K378" s="140"/>
      <c r="L378" s="140"/>
      <c r="M378" s="140"/>
      <c r="N378" s="140"/>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row>
    <row r="379" spans="1:42" ht="14.25" x14ac:dyDescent="0.3">
      <c r="A379" s="135"/>
      <c r="B379" s="135"/>
      <c r="C379" s="135"/>
      <c r="D379" s="135"/>
      <c r="E379" s="135"/>
      <c r="F379" s="135"/>
      <c r="G379" s="137" t="str">
        <f t="shared" si="14"/>
        <v/>
      </c>
      <c r="H379" s="141" t="str">
        <f t="shared" si="14"/>
        <v/>
      </c>
      <c r="I379" s="156" t="str">
        <f>IF(G379="","",ROUND(IF(G379="","",IF($B$11="ALT A",'CBI - BASELINE'!BB108,IF($B$11="ALT B",'CBI - BUILD_SCENARIO'!BB108,IF($B$11="ALT C",#REF!,IF($B$11="ALT D",#REF!,""))))),-2))</f>
        <v/>
      </c>
      <c r="J379" s="156" t="str">
        <f>IF(G379="","",ROUND(IF(G379="","",IF($B$11="ALT A",'CBI - BASELINE'!BB132,IF($B$11="ALT B",'CBI - BUILD_SCENARIO'!BB154,IF($B$11="ALT C",#REF!,IF($B$11="ALT D",#REF!,""))))),-2))</f>
        <v/>
      </c>
      <c r="K379" s="140"/>
      <c r="L379" s="140"/>
      <c r="M379" s="140"/>
      <c r="N379" s="140"/>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row>
    <row r="380" spans="1:42" ht="14.25" x14ac:dyDescent="0.3">
      <c r="A380" s="135"/>
      <c r="B380" s="135"/>
      <c r="C380" s="135"/>
      <c r="D380" s="135"/>
      <c r="E380" s="135"/>
      <c r="F380" s="135"/>
      <c r="G380" s="163"/>
      <c r="H380" s="164" t="s">
        <v>665</v>
      </c>
      <c r="I380" s="166">
        <f>ROUND(AVERAGE(I332:I379),-2)</f>
        <v>0</v>
      </c>
      <c r="J380" s="166">
        <f>ROUND(AVERAGE(J332:J379),-2)</f>
        <v>0</v>
      </c>
      <c r="K380" s="140"/>
      <c r="L380" s="140"/>
      <c r="M380" s="140"/>
      <c r="N380" s="140"/>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row>
    <row r="381" spans="1:42" ht="14.25" x14ac:dyDescent="0.3">
      <c r="A381" s="135"/>
      <c r="B381" s="135"/>
      <c r="C381" s="135"/>
      <c r="D381" s="135"/>
      <c r="E381" s="135"/>
      <c r="F381" s="135"/>
      <c r="G381" s="163"/>
      <c r="H381" s="164" t="s">
        <v>137</v>
      </c>
      <c r="I381" s="166">
        <f>SUM(I332:I379)</f>
        <v>0</v>
      </c>
      <c r="J381" s="166">
        <f>SUM(J332:J379)</f>
        <v>0</v>
      </c>
      <c r="K381" s="140"/>
      <c r="L381" s="140"/>
      <c r="M381" s="140"/>
      <c r="N381" s="140"/>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row>
    <row r="382" spans="1:42" x14ac:dyDescent="0.25">
      <c r="A382" s="135"/>
      <c r="B382" s="135"/>
      <c r="C382" s="135"/>
      <c r="D382" s="135"/>
      <c r="E382" s="135"/>
      <c r="F382" s="135"/>
      <c r="G382" s="135"/>
      <c r="H382" s="136"/>
      <c r="I382" s="136"/>
      <c r="J382" s="136"/>
      <c r="K382" s="140"/>
      <c r="L382" s="140"/>
      <c r="M382" s="140"/>
      <c r="N382" s="140"/>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row>
  </sheetData>
  <mergeCells count="1">
    <mergeCell ref="B11:D11"/>
  </mergeCells>
  <conditionalFormatting sqref="G11:I15">
    <cfRule type="expression" dxfId="11" priority="13">
      <formula>MOD(ROW(),2)=0</formula>
    </cfRule>
  </conditionalFormatting>
  <conditionalFormatting sqref="G19:I23">
    <cfRule type="expression" dxfId="10" priority="12">
      <formula>MOD(ROW(),2)=0</formula>
    </cfRule>
  </conditionalFormatting>
  <conditionalFormatting sqref="G27:I28">
    <cfRule type="expression" dxfId="9" priority="11">
      <formula>MOD(ROW(),2)=0</formula>
    </cfRule>
  </conditionalFormatting>
  <conditionalFormatting sqref="G32:I36">
    <cfRule type="expression" dxfId="8" priority="10">
      <formula>MOD(ROW(),2)=0</formula>
    </cfRule>
  </conditionalFormatting>
  <conditionalFormatting sqref="G40:H43">
    <cfRule type="expression" dxfId="7" priority="9">
      <formula>MOD(ROW(),2)=0</formula>
    </cfRule>
  </conditionalFormatting>
  <conditionalFormatting sqref="G47:H49">
    <cfRule type="expression" dxfId="6" priority="8">
      <formula>MOD(ROW(),2)=0</formula>
    </cfRule>
  </conditionalFormatting>
  <conditionalFormatting sqref="G274:L321">
    <cfRule type="expression" dxfId="5" priority="2">
      <formula>MOD(ROW(),2)=0</formula>
    </cfRule>
  </conditionalFormatting>
  <conditionalFormatting sqref="G114:K161">
    <cfRule type="expression" dxfId="4" priority="6">
      <formula>MOD(ROW(),2)=0</formula>
    </cfRule>
  </conditionalFormatting>
  <conditionalFormatting sqref="G61:L108">
    <cfRule type="expression" dxfId="3" priority="5">
      <formula>MOD(ROW(),2)=0</formula>
    </cfRule>
  </conditionalFormatting>
  <conditionalFormatting sqref="G167:N214">
    <cfRule type="expression" dxfId="2" priority="4">
      <formula>MOD(ROW(),2)=0</formula>
    </cfRule>
  </conditionalFormatting>
  <conditionalFormatting sqref="G220:L267">
    <cfRule type="expression" dxfId="1" priority="3">
      <formula>MOD(ROW(),2)=0</formula>
    </cfRule>
  </conditionalFormatting>
  <conditionalFormatting sqref="G332:J379">
    <cfRule type="expression" dxfId="0" priority="1">
      <formula>MOD(ROW(),2)=0</formula>
    </cfRule>
  </conditionalFormatting>
  <dataValidations count="1">
    <dataValidation type="list" allowBlank="1" showInputMessage="1" showErrorMessage="1" sqref="B11:D11" xr:uid="{00000000-0002-0000-0D00-000000000000}">
      <formula1>Alternatives</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3"/>
  <sheetViews>
    <sheetView topLeftCell="A49" workbookViewId="0">
      <selection activeCell="E77" sqref="E77"/>
    </sheetView>
  </sheetViews>
  <sheetFormatPr defaultColWidth="8.85546875" defaultRowHeight="15" x14ac:dyDescent="0.25"/>
  <cols>
    <col min="1" max="1" width="5.42578125" customWidth="1"/>
    <col min="2" max="2" width="14" bestFit="1" customWidth="1"/>
    <col min="3" max="3" width="13.5703125" bestFit="1" customWidth="1"/>
    <col min="4" max="4" width="24.42578125" bestFit="1" customWidth="1"/>
    <col min="5" max="5" width="84.5703125" bestFit="1" customWidth="1"/>
    <col min="6" max="6" width="14" bestFit="1" customWidth="1"/>
    <col min="7" max="7" width="10.42578125" bestFit="1" customWidth="1"/>
    <col min="8" max="8" width="5" bestFit="1" customWidth="1"/>
    <col min="9" max="9" width="12.85546875" bestFit="1" customWidth="1"/>
    <col min="10" max="10" width="17.85546875" bestFit="1" customWidth="1"/>
    <col min="11" max="11" width="6" bestFit="1" customWidth="1"/>
    <col min="12" max="12" width="7.5703125" bestFit="1" customWidth="1"/>
    <col min="13" max="13" width="24.42578125" bestFit="1" customWidth="1"/>
  </cols>
  <sheetData>
    <row r="1" spans="1:13" x14ac:dyDescent="0.25">
      <c r="A1" s="177" t="s">
        <v>840</v>
      </c>
      <c r="B1" s="178"/>
      <c r="C1" s="178"/>
      <c r="D1" s="178"/>
      <c r="E1" s="178"/>
      <c r="F1" s="178"/>
      <c r="G1" s="178"/>
      <c r="H1" s="178"/>
      <c r="I1" s="178"/>
      <c r="J1" s="178"/>
      <c r="K1" s="178"/>
      <c r="L1" s="178"/>
      <c r="M1" s="178"/>
    </row>
    <row r="2" spans="1:13" s="179" customFormat="1" ht="45" x14ac:dyDescent="0.25">
      <c r="A2" s="182" t="s">
        <v>668</v>
      </c>
      <c r="B2" s="182" t="s">
        <v>669</v>
      </c>
      <c r="C2" s="183" t="s">
        <v>670</v>
      </c>
      <c r="D2" s="182" t="s">
        <v>671</v>
      </c>
      <c r="E2" s="182" t="s">
        <v>672</v>
      </c>
      <c r="F2" s="182" t="str">
        <f>B2</f>
        <v>CM ID</v>
      </c>
      <c r="G2" s="182" t="s">
        <v>673</v>
      </c>
      <c r="H2" s="182" t="s">
        <v>674</v>
      </c>
      <c r="I2" s="182" t="s">
        <v>675</v>
      </c>
      <c r="J2" s="182" t="s">
        <v>673</v>
      </c>
      <c r="K2" s="182" t="s">
        <v>676</v>
      </c>
      <c r="L2" s="182" t="s">
        <v>677</v>
      </c>
      <c r="M2" s="182" t="s">
        <v>678</v>
      </c>
    </row>
    <row r="3" spans="1:13" s="179" customFormat="1" x14ac:dyDescent="0.25">
      <c r="A3" s="180">
        <v>0</v>
      </c>
      <c r="B3" s="180" t="s">
        <v>679</v>
      </c>
      <c r="C3" s="180">
        <v>1</v>
      </c>
      <c r="D3" s="180" t="s">
        <v>680</v>
      </c>
      <c r="E3" s="180" t="s">
        <v>680</v>
      </c>
      <c r="F3" s="188" t="str">
        <f t="shared" ref="F3:F66" si="0">B3</f>
        <v>(Not Selected)</v>
      </c>
      <c r="G3" s="180">
        <v>1</v>
      </c>
      <c r="H3" s="180">
        <v>0</v>
      </c>
      <c r="I3" s="180">
        <v>0</v>
      </c>
      <c r="J3" s="180" t="s">
        <v>680</v>
      </c>
      <c r="K3" s="180" t="s">
        <v>680</v>
      </c>
      <c r="L3" s="180">
        <v>0</v>
      </c>
      <c r="M3" s="180"/>
    </row>
    <row r="4" spans="1:13" s="179" customFormat="1" x14ac:dyDescent="0.25">
      <c r="A4" s="180">
        <v>1</v>
      </c>
      <c r="B4" s="180" t="s">
        <v>681</v>
      </c>
      <c r="C4" s="180">
        <v>1</v>
      </c>
      <c r="D4" s="180" t="s">
        <v>682</v>
      </c>
      <c r="E4" s="180" t="s">
        <v>683</v>
      </c>
      <c r="F4" s="188" t="str">
        <f t="shared" si="0"/>
        <v>S1</v>
      </c>
      <c r="G4" s="180">
        <v>2</v>
      </c>
      <c r="H4" s="180">
        <v>0.4</v>
      </c>
      <c r="I4" s="180">
        <v>20</v>
      </c>
      <c r="J4" s="180" t="s">
        <v>684</v>
      </c>
      <c r="K4" s="180" t="s">
        <v>685</v>
      </c>
      <c r="L4" s="180">
        <v>1</v>
      </c>
      <c r="M4" s="181">
        <v>1</v>
      </c>
    </row>
    <row r="5" spans="1:13" s="179" customFormat="1" x14ac:dyDescent="0.25">
      <c r="A5" s="180">
        <v>2</v>
      </c>
      <c r="B5" s="180" t="s">
        <v>686</v>
      </c>
      <c r="C5" s="180">
        <v>1</v>
      </c>
      <c r="D5" s="180" t="s">
        <v>876</v>
      </c>
      <c r="E5" s="180" t="s">
        <v>687</v>
      </c>
      <c r="F5" s="188" t="str">
        <f t="shared" si="0"/>
        <v>S2</v>
      </c>
      <c r="G5" s="180">
        <v>1</v>
      </c>
      <c r="H5" s="180">
        <v>0.15</v>
      </c>
      <c r="I5" s="180">
        <v>10</v>
      </c>
      <c r="J5" s="180" t="s">
        <v>688</v>
      </c>
      <c r="K5" s="180" t="s">
        <v>685</v>
      </c>
      <c r="L5" s="180">
        <v>2</v>
      </c>
      <c r="M5" s="181">
        <v>1</v>
      </c>
    </row>
    <row r="6" spans="1:13" s="179" customFormat="1" x14ac:dyDescent="0.25">
      <c r="A6" s="180">
        <v>3</v>
      </c>
      <c r="B6" s="180" t="s">
        <v>689</v>
      </c>
      <c r="C6" s="180">
        <v>1</v>
      </c>
      <c r="D6" s="180" t="s">
        <v>876</v>
      </c>
      <c r="E6" s="180" t="s">
        <v>690</v>
      </c>
      <c r="F6" s="188" t="str">
        <f t="shared" si="0"/>
        <v>S3</v>
      </c>
      <c r="G6" s="180">
        <v>1</v>
      </c>
      <c r="H6" s="180">
        <v>0.15</v>
      </c>
      <c r="I6" s="180">
        <v>10</v>
      </c>
      <c r="J6" s="180" t="s">
        <v>688</v>
      </c>
      <c r="K6" s="180" t="s">
        <v>685</v>
      </c>
      <c r="L6" s="180">
        <v>3</v>
      </c>
      <c r="M6" s="181">
        <v>0.5</v>
      </c>
    </row>
    <row r="7" spans="1:13" s="179" customFormat="1" x14ac:dyDescent="0.25">
      <c r="A7" s="180">
        <v>4</v>
      </c>
      <c r="B7" s="180" t="s">
        <v>691</v>
      </c>
      <c r="C7" s="180">
        <v>1</v>
      </c>
      <c r="D7" s="180" t="s">
        <v>876</v>
      </c>
      <c r="E7" s="180" t="s">
        <v>692</v>
      </c>
      <c r="F7" s="188" t="str">
        <f t="shared" si="0"/>
        <v>S4</v>
      </c>
      <c r="G7" s="180">
        <v>1</v>
      </c>
      <c r="H7" s="180">
        <v>0.4</v>
      </c>
      <c r="I7" s="180">
        <v>10</v>
      </c>
      <c r="J7" s="180" t="s">
        <v>688</v>
      </c>
      <c r="K7" s="180" t="s">
        <v>685</v>
      </c>
      <c r="L7" s="180">
        <v>4</v>
      </c>
      <c r="M7" s="181">
        <v>1</v>
      </c>
    </row>
    <row r="8" spans="1:13" s="179" customFormat="1" x14ac:dyDescent="0.25">
      <c r="A8" s="180">
        <v>5</v>
      </c>
      <c r="B8" s="180" t="s">
        <v>693</v>
      </c>
      <c r="C8" s="180">
        <v>1</v>
      </c>
      <c r="D8" s="180" t="s">
        <v>876</v>
      </c>
      <c r="E8" s="180" t="s">
        <v>694</v>
      </c>
      <c r="F8" s="188" t="str">
        <f t="shared" si="0"/>
        <v>S5</v>
      </c>
      <c r="G8" s="180">
        <v>4</v>
      </c>
      <c r="H8" s="180">
        <v>0.7</v>
      </c>
      <c r="I8" s="180">
        <v>10</v>
      </c>
      <c r="J8" s="180" t="s">
        <v>893</v>
      </c>
      <c r="K8" s="180" t="s">
        <v>685</v>
      </c>
      <c r="L8" s="180">
        <v>5</v>
      </c>
      <c r="M8" s="181">
        <v>1</v>
      </c>
    </row>
    <row r="9" spans="1:13" s="179" customFormat="1" x14ac:dyDescent="0.25">
      <c r="A9" s="180">
        <v>6</v>
      </c>
      <c r="B9" s="180" t="s">
        <v>695</v>
      </c>
      <c r="C9" s="180">
        <v>1</v>
      </c>
      <c r="D9" s="180" t="s">
        <v>876</v>
      </c>
      <c r="E9" s="180" t="s">
        <v>696</v>
      </c>
      <c r="F9" s="188" t="str">
        <f t="shared" si="0"/>
        <v>S6</v>
      </c>
      <c r="G9" s="180">
        <v>1</v>
      </c>
      <c r="H9" s="180">
        <v>0.3</v>
      </c>
      <c r="I9" s="180">
        <v>20</v>
      </c>
      <c r="J9" s="180" t="s">
        <v>688</v>
      </c>
      <c r="K9" s="180" t="s">
        <v>685</v>
      </c>
      <c r="L9" s="180">
        <v>6</v>
      </c>
      <c r="M9" s="181">
        <v>1</v>
      </c>
    </row>
    <row r="10" spans="1:13" s="179" customFormat="1" x14ac:dyDescent="0.25">
      <c r="A10" s="180">
        <v>7</v>
      </c>
      <c r="B10" s="180" t="s">
        <v>697</v>
      </c>
      <c r="C10" s="180">
        <v>1</v>
      </c>
      <c r="D10" s="180" t="s">
        <v>876</v>
      </c>
      <c r="E10" s="180" t="s">
        <v>698</v>
      </c>
      <c r="F10" s="188" t="str">
        <f t="shared" si="0"/>
        <v>S7</v>
      </c>
      <c r="G10" s="180">
        <v>1</v>
      </c>
      <c r="H10" s="180">
        <v>0.3</v>
      </c>
      <c r="I10" s="180">
        <v>20</v>
      </c>
      <c r="J10" s="180" t="s">
        <v>688</v>
      </c>
      <c r="K10" s="180" t="s">
        <v>685</v>
      </c>
      <c r="L10" s="180">
        <v>7</v>
      </c>
      <c r="M10" s="181">
        <v>1</v>
      </c>
    </row>
    <row r="11" spans="1:13" s="179" customFormat="1" x14ac:dyDescent="0.25">
      <c r="A11" s="180">
        <v>8</v>
      </c>
      <c r="B11" s="180" t="s">
        <v>699</v>
      </c>
      <c r="C11" s="180">
        <v>1</v>
      </c>
      <c r="D11" s="180" t="s">
        <v>878</v>
      </c>
      <c r="E11" s="180" t="s">
        <v>700</v>
      </c>
      <c r="F11" s="188" t="str">
        <f t="shared" si="0"/>
        <v>S8</v>
      </c>
      <c r="G11" s="180">
        <v>1</v>
      </c>
      <c r="H11" s="180">
        <v>0.1</v>
      </c>
      <c r="I11" s="180">
        <v>10</v>
      </c>
      <c r="J11" s="180" t="s">
        <v>688</v>
      </c>
      <c r="K11" s="180" t="s">
        <v>685</v>
      </c>
      <c r="L11" s="180">
        <v>8</v>
      </c>
      <c r="M11" s="181">
        <v>1</v>
      </c>
    </row>
    <row r="12" spans="1:13" s="179" customFormat="1" x14ac:dyDescent="0.25">
      <c r="A12" s="180">
        <v>9</v>
      </c>
      <c r="B12" s="180" t="s">
        <v>701</v>
      </c>
      <c r="C12" s="180">
        <v>1</v>
      </c>
      <c r="D12" s="180" t="s">
        <v>878</v>
      </c>
      <c r="E12" s="180" t="s">
        <v>702</v>
      </c>
      <c r="F12" s="188" t="str">
        <f t="shared" si="0"/>
        <v>S9</v>
      </c>
      <c r="G12" s="180">
        <v>1</v>
      </c>
      <c r="H12" s="180">
        <v>0.3</v>
      </c>
      <c r="I12" s="180">
        <v>10</v>
      </c>
      <c r="J12" s="180" t="s">
        <v>688</v>
      </c>
      <c r="K12" s="180" t="s">
        <v>685</v>
      </c>
      <c r="L12" s="180">
        <v>9</v>
      </c>
      <c r="M12" s="181">
        <v>1</v>
      </c>
    </row>
    <row r="13" spans="1:13" s="179" customFormat="1" x14ac:dyDescent="0.25">
      <c r="A13" s="180">
        <v>10</v>
      </c>
      <c r="B13" s="180" t="s">
        <v>703</v>
      </c>
      <c r="C13" s="180">
        <v>1</v>
      </c>
      <c r="D13" s="180" t="s">
        <v>878</v>
      </c>
      <c r="E13" s="180" t="s">
        <v>704</v>
      </c>
      <c r="F13" s="188" t="str">
        <f t="shared" si="0"/>
        <v>S11</v>
      </c>
      <c r="G13" s="180">
        <v>1</v>
      </c>
      <c r="H13" s="180">
        <v>0.4</v>
      </c>
      <c r="I13" s="180">
        <v>10</v>
      </c>
      <c r="J13" s="180" t="s">
        <v>688</v>
      </c>
      <c r="K13" s="180" t="s">
        <v>685</v>
      </c>
      <c r="L13" s="180">
        <v>11</v>
      </c>
      <c r="M13" s="181">
        <v>1</v>
      </c>
    </row>
    <row r="14" spans="1:13" s="179" customFormat="1" x14ac:dyDescent="0.25">
      <c r="A14" s="180">
        <v>11</v>
      </c>
      <c r="B14" s="180" t="s">
        <v>705</v>
      </c>
      <c r="C14" s="180">
        <v>1</v>
      </c>
      <c r="D14" s="180" t="s">
        <v>877</v>
      </c>
      <c r="E14" s="180" t="s">
        <v>706</v>
      </c>
      <c r="F14" s="188" t="str">
        <f t="shared" si="0"/>
        <v>S12</v>
      </c>
      <c r="G14" s="180">
        <v>1</v>
      </c>
      <c r="H14" s="180">
        <v>0.25</v>
      </c>
      <c r="I14" s="180">
        <v>20</v>
      </c>
      <c r="J14" s="180" t="s">
        <v>688</v>
      </c>
      <c r="K14" s="180" t="s">
        <v>685</v>
      </c>
      <c r="L14" s="180">
        <v>12</v>
      </c>
      <c r="M14" s="181">
        <v>0.9</v>
      </c>
    </row>
    <row r="15" spans="1:13" s="179" customFormat="1" x14ac:dyDescent="0.25">
      <c r="A15" s="180">
        <v>12</v>
      </c>
      <c r="B15" s="180" t="s">
        <v>707</v>
      </c>
      <c r="C15" s="180">
        <v>1</v>
      </c>
      <c r="D15" s="180" t="s">
        <v>877</v>
      </c>
      <c r="E15" s="180" t="s">
        <v>708</v>
      </c>
      <c r="F15" s="188" t="str">
        <f t="shared" si="0"/>
        <v>S13</v>
      </c>
      <c r="G15" s="180">
        <v>1</v>
      </c>
      <c r="H15" s="180">
        <v>0.5</v>
      </c>
      <c r="I15" s="180">
        <v>20</v>
      </c>
      <c r="J15" s="180" t="s">
        <v>688</v>
      </c>
      <c r="K15" s="180" t="s">
        <v>685</v>
      </c>
      <c r="L15" s="180">
        <v>13</v>
      </c>
      <c r="M15" s="181">
        <v>0.9</v>
      </c>
    </row>
    <row r="16" spans="1:13" s="179" customFormat="1" x14ac:dyDescent="0.25">
      <c r="A16" s="180">
        <v>13</v>
      </c>
      <c r="B16" s="180" t="s">
        <v>709</v>
      </c>
      <c r="C16" s="180">
        <v>1</v>
      </c>
      <c r="D16" s="180" t="s">
        <v>877</v>
      </c>
      <c r="E16" s="180" t="s">
        <v>710</v>
      </c>
      <c r="F16" s="188" t="str">
        <f t="shared" si="0"/>
        <v>S17</v>
      </c>
      <c r="G16" s="180">
        <v>1</v>
      </c>
      <c r="H16" s="180">
        <v>0.55000000000000004</v>
      </c>
      <c r="I16" s="180">
        <v>20</v>
      </c>
      <c r="J16" s="180" t="s">
        <v>688</v>
      </c>
      <c r="K16" s="180" t="s">
        <v>685</v>
      </c>
      <c r="L16" s="180">
        <v>17</v>
      </c>
      <c r="M16" s="181">
        <v>0.9</v>
      </c>
    </row>
    <row r="17" spans="1:13" s="179" customFormat="1" x14ac:dyDescent="0.25">
      <c r="A17" s="180">
        <v>14</v>
      </c>
      <c r="B17" s="180" t="s">
        <v>711</v>
      </c>
      <c r="C17" s="180">
        <v>1</v>
      </c>
      <c r="D17" s="180" t="s">
        <v>877</v>
      </c>
      <c r="E17" s="180" t="s">
        <v>712</v>
      </c>
      <c r="F17" s="188" t="str">
        <f t="shared" si="0"/>
        <v>S18</v>
      </c>
      <c r="G17" s="180">
        <v>1</v>
      </c>
      <c r="H17" s="180">
        <v>0.5</v>
      </c>
      <c r="I17" s="180">
        <v>20</v>
      </c>
      <c r="J17" s="180" t="s">
        <v>688</v>
      </c>
      <c r="K17" s="180" t="s">
        <v>685</v>
      </c>
      <c r="L17" s="180">
        <v>18</v>
      </c>
      <c r="M17" s="181">
        <v>1</v>
      </c>
    </row>
    <row r="18" spans="1:13" s="179" customFormat="1" x14ac:dyDescent="0.25">
      <c r="A18" s="180">
        <v>15</v>
      </c>
      <c r="B18" s="180" t="s">
        <v>713</v>
      </c>
      <c r="C18" s="180">
        <v>1</v>
      </c>
      <c r="D18" s="180" t="s">
        <v>879</v>
      </c>
      <c r="E18" s="180" t="s">
        <v>714</v>
      </c>
      <c r="F18" s="188" t="str">
        <f t="shared" si="0"/>
        <v>S19</v>
      </c>
      <c r="G18" s="180">
        <v>3</v>
      </c>
      <c r="H18" s="180">
        <v>0.25</v>
      </c>
      <c r="I18" s="180">
        <v>20</v>
      </c>
      <c r="J18" s="180" t="s">
        <v>879</v>
      </c>
      <c r="K18" s="180" t="s">
        <v>685</v>
      </c>
      <c r="L18" s="180">
        <v>19</v>
      </c>
      <c r="M18" s="181">
        <v>1</v>
      </c>
    </row>
    <row r="19" spans="1:13" s="179" customFormat="1" x14ac:dyDescent="0.25">
      <c r="A19" s="180">
        <v>16</v>
      </c>
      <c r="B19" s="180" t="s">
        <v>715</v>
      </c>
      <c r="C19" s="180">
        <v>1</v>
      </c>
      <c r="D19" s="180" t="s">
        <v>879</v>
      </c>
      <c r="E19" s="180" t="s">
        <v>716</v>
      </c>
      <c r="F19" s="188" t="str">
        <f t="shared" si="0"/>
        <v>S20</v>
      </c>
      <c r="G19" s="180">
        <v>3</v>
      </c>
      <c r="H19" s="180">
        <v>0.25</v>
      </c>
      <c r="I19" s="180">
        <v>20</v>
      </c>
      <c r="J19" s="180" t="s">
        <v>879</v>
      </c>
      <c r="K19" s="180" t="s">
        <v>685</v>
      </c>
      <c r="L19" s="180">
        <v>20</v>
      </c>
      <c r="M19" s="181">
        <v>1</v>
      </c>
    </row>
    <row r="20" spans="1:13" s="179" customFormat="1" x14ac:dyDescent="0.25">
      <c r="A20" s="180">
        <v>17</v>
      </c>
      <c r="B20" s="180" t="s">
        <v>717</v>
      </c>
      <c r="C20" s="180">
        <v>1</v>
      </c>
      <c r="D20" s="180" t="s">
        <v>879</v>
      </c>
      <c r="E20" s="180" t="s">
        <v>718</v>
      </c>
      <c r="F20" s="188" t="str">
        <f t="shared" si="0"/>
        <v>S21</v>
      </c>
      <c r="G20" s="180">
        <v>3</v>
      </c>
      <c r="H20" s="180">
        <v>0.15</v>
      </c>
      <c r="I20" s="180">
        <v>10</v>
      </c>
      <c r="J20" s="180" t="s">
        <v>879</v>
      </c>
      <c r="K20" s="180" t="s">
        <v>685</v>
      </c>
      <c r="L20" s="180">
        <v>21</v>
      </c>
      <c r="M20" s="181">
        <v>1</v>
      </c>
    </row>
    <row r="21" spans="1:13" s="179" customFormat="1" x14ac:dyDescent="0.25">
      <c r="A21" s="180">
        <v>18</v>
      </c>
      <c r="B21" s="180" t="s">
        <v>719</v>
      </c>
      <c r="C21" s="180">
        <v>1</v>
      </c>
      <c r="D21" s="180" t="s">
        <v>877</v>
      </c>
      <c r="E21" s="180" t="s">
        <v>720</v>
      </c>
      <c r="F21" s="188" t="str">
        <f t="shared" si="0"/>
        <v>S23</v>
      </c>
      <c r="G21" s="180">
        <v>3</v>
      </c>
      <c r="H21" s="180">
        <v>0.35</v>
      </c>
      <c r="I21" s="180">
        <v>20</v>
      </c>
      <c r="J21" s="180" t="s">
        <v>879</v>
      </c>
      <c r="K21" s="180" t="s">
        <v>685</v>
      </c>
      <c r="L21" s="180">
        <v>23</v>
      </c>
      <c r="M21" s="181">
        <v>0.9</v>
      </c>
    </row>
    <row r="22" spans="1:13" s="179" customFormat="1" x14ac:dyDescent="0.25">
      <c r="A22" s="180">
        <v>19</v>
      </c>
      <c r="B22" s="180" t="s">
        <v>721</v>
      </c>
      <c r="C22" s="180">
        <v>2</v>
      </c>
      <c r="D22" s="180" t="s">
        <v>682</v>
      </c>
      <c r="E22" s="180" t="s">
        <v>722</v>
      </c>
      <c r="F22" s="188" t="str">
        <f t="shared" si="0"/>
        <v>NS1</v>
      </c>
      <c r="G22" s="180">
        <v>2</v>
      </c>
      <c r="H22" s="180">
        <v>0.4</v>
      </c>
      <c r="I22" s="180">
        <v>20</v>
      </c>
      <c r="J22" s="180" t="s">
        <v>684</v>
      </c>
      <c r="K22" s="180" t="s">
        <v>723</v>
      </c>
      <c r="L22" s="180">
        <v>24</v>
      </c>
      <c r="M22" s="181">
        <v>1</v>
      </c>
    </row>
    <row r="23" spans="1:13" s="179" customFormat="1" x14ac:dyDescent="0.25">
      <c r="A23" s="180">
        <v>20</v>
      </c>
      <c r="B23" s="180" t="s">
        <v>724</v>
      </c>
      <c r="C23" s="180">
        <v>2</v>
      </c>
      <c r="D23" s="180" t="s">
        <v>725</v>
      </c>
      <c r="E23" s="180" t="s">
        <v>726</v>
      </c>
      <c r="F23" s="188" t="str">
        <f t="shared" si="0"/>
        <v>NS2</v>
      </c>
      <c r="G23" s="180">
        <v>1</v>
      </c>
      <c r="H23" s="180">
        <v>0.5</v>
      </c>
      <c r="I23" s="180">
        <v>10</v>
      </c>
      <c r="J23" s="180" t="s">
        <v>688</v>
      </c>
      <c r="K23" s="180" t="s">
        <v>723</v>
      </c>
      <c r="L23" s="180">
        <v>25</v>
      </c>
      <c r="M23" s="181">
        <v>1</v>
      </c>
    </row>
    <row r="24" spans="1:13" s="179" customFormat="1" x14ac:dyDescent="0.25">
      <c r="A24" s="180">
        <v>21</v>
      </c>
      <c r="B24" s="180" t="s">
        <v>727</v>
      </c>
      <c r="C24" s="180">
        <v>2</v>
      </c>
      <c r="D24" s="180" t="s">
        <v>725</v>
      </c>
      <c r="E24" s="180" t="s">
        <v>728</v>
      </c>
      <c r="F24" s="188" t="str">
        <f t="shared" si="0"/>
        <v>NS3</v>
      </c>
      <c r="G24" s="180">
        <v>1</v>
      </c>
      <c r="H24" s="180">
        <v>0.25</v>
      </c>
      <c r="I24" s="180">
        <v>20</v>
      </c>
      <c r="J24" s="180" t="s">
        <v>688</v>
      </c>
      <c r="K24" s="180" t="s">
        <v>723</v>
      </c>
      <c r="L24" s="180">
        <v>26</v>
      </c>
      <c r="M24" s="181">
        <v>1</v>
      </c>
    </row>
    <row r="25" spans="1:13" s="179" customFormat="1" x14ac:dyDescent="0.25">
      <c r="A25" s="180">
        <v>22</v>
      </c>
      <c r="B25" s="180" t="s">
        <v>729</v>
      </c>
      <c r="C25" s="180">
        <v>2</v>
      </c>
      <c r="D25" s="180" t="s">
        <v>725</v>
      </c>
      <c r="E25" s="180" t="s">
        <v>730</v>
      </c>
      <c r="F25" s="188" t="str">
        <f t="shared" si="0"/>
        <v>NS4A</v>
      </c>
      <c r="G25" s="180">
        <v>1</v>
      </c>
      <c r="H25" s="180">
        <v>0.5</v>
      </c>
      <c r="I25" s="180">
        <v>20</v>
      </c>
      <c r="J25" s="180" t="s">
        <v>688</v>
      </c>
      <c r="K25" s="180" t="s">
        <v>723</v>
      </c>
      <c r="L25" s="180">
        <v>27</v>
      </c>
      <c r="M25" s="181">
        <v>1</v>
      </c>
    </row>
    <row r="26" spans="1:13" s="179" customFormat="1" x14ac:dyDescent="0.25">
      <c r="A26" s="180">
        <v>23</v>
      </c>
      <c r="B26" s="180" t="s">
        <v>731</v>
      </c>
      <c r="C26" s="180">
        <v>2</v>
      </c>
      <c r="D26" s="180" t="s">
        <v>725</v>
      </c>
      <c r="E26" s="180" t="s">
        <v>732</v>
      </c>
      <c r="F26" s="188" t="str">
        <f t="shared" si="0"/>
        <v>NS4B</v>
      </c>
      <c r="G26" s="180">
        <v>1</v>
      </c>
      <c r="H26" s="180">
        <v>0.5</v>
      </c>
      <c r="I26" s="180">
        <v>20</v>
      </c>
      <c r="J26" s="180" t="s">
        <v>688</v>
      </c>
      <c r="K26" s="180" t="s">
        <v>723</v>
      </c>
      <c r="L26" s="180">
        <v>27</v>
      </c>
      <c r="M26" s="181">
        <v>1</v>
      </c>
    </row>
    <row r="27" spans="1:13" s="179" customFormat="1" x14ac:dyDescent="0.25">
      <c r="A27" s="180">
        <v>24</v>
      </c>
      <c r="B27" s="180" t="s">
        <v>733</v>
      </c>
      <c r="C27" s="180">
        <v>2</v>
      </c>
      <c r="D27" s="180" t="s">
        <v>878</v>
      </c>
      <c r="E27" s="180" t="s">
        <v>734</v>
      </c>
      <c r="F27" s="188" t="str">
        <f t="shared" si="0"/>
        <v>NS5</v>
      </c>
      <c r="G27" s="180">
        <v>1</v>
      </c>
      <c r="H27" s="180">
        <v>0.15</v>
      </c>
      <c r="I27" s="180">
        <v>10</v>
      </c>
      <c r="J27" s="180" t="s">
        <v>688</v>
      </c>
      <c r="K27" s="180" t="s">
        <v>723</v>
      </c>
      <c r="L27" s="180">
        <v>28</v>
      </c>
      <c r="M27" s="181">
        <v>1</v>
      </c>
    </row>
    <row r="28" spans="1:13" s="179" customFormat="1" x14ac:dyDescent="0.25">
      <c r="A28" s="180">
        <v>25</v>
      </c>
      <c r="B28" s="180" t="s">
        <v>735</v>
      </c>
      <c r="C28" s="180">
        <v>2</v>
      </c>
      <c r="D28" s="180" t="s">
        <v>878</v>
      </c>
      <c r="E28" s="180" t="s">
        <v>736</v>
      </c>
      <c r="F28" s="188" t="str">
        <f t="shared" si="0"/>
        <v>NS6</v>
      </c>
      <c r="G28" s="180">
        <v>1</v>
      </c>
      <c r="H28" s="180">
        <v>0.25</v>
      </c>
      <c r="I28" s="180">
        <v>10</v>
      </c>
      <c r="J28" s="180" t="s">
        <v>688</v>
      </c>
      <c r="K28" s="180" t="s">
        <v>723</v>
      </c>
      <c r="L28" s="180">
        <v>29</v>
      </c>
      <c r="M28" s="181">
        <v>1</v>
      </c>
    </row>
    <row r="29" spans="1:13" s="179" customFormat="1" x14ac:dyDescent="0.25">
      <c r="A29" s="180">
        <v>26</v>
      </c>
      <c r="B29" s="180" t="s">
        <v>737</v>
      </c>
      <c r="C29" s="180">
        <v>2</v>
      </c>
      <c r="D29" s="180" t="s">
        <v>878</v>
      </c>
      <c r="E29" s="180" t="s">
        <v>738</v>
      </c>
      <c r="F29" s="188" t="str">
        <f t="shared" si="0"/>
        <v>NS7</v>
      </c>
      <c r="G29" s="180">
        <v>1</v>
      </c>
      <c r="H29" s="180">
        <v>0.15</v>
      </c>
      <c r="I29" s="180">
        <v>10</v>
      </c>
      <c r="J29" s="180" t="s">
        <v>688</v>
      </c>
      <c r="K29" s="180" t="s">
        <v>723</v>
      </c>
      <c r="L29" s="180">
        <v>30</v>
      </c>
      <c r="M29" s="181">
        <v>1</v>
      </c>
    </row>
    <row r="30" spans="1:13" s="179" customFormat="1" x14ac:dyDescent="0.25">
      <c r="A30" s="180">
        <v>27</v>
      </c>
      <c r="B30" s="180" t="s">
        <v>739</v>
      </c>
      <c r="C30" s="180">
        <v>2</v>
      </c>
      <c r="D30" s="180" t="s">
        <v>878</v>
      </c>
      <c r="E30" s="180" t="s">
        <v>740</v>
      </c>
      <c r="F30" s="188" t="str">
        <f t="shared" si="0"/>
        <v>NS8</v>
      </c>
      <c r="G30" s="180">
        <v>1</v>
      </c>
      <c r="H30" s="180">
        <v>0.3</v>
      </c>
      <c r="I30" s="180">
        <v>10</v>
      </c>
      <c r="J30" s="180" t="s">
        <v>688</v>
      </c>
      <c r="K30" s="180" t="s">
        <v>723</v>
      </c>
      <c r="L30" s="180">
        <v>31</v>
      </c>
      <c r="M30" s="181">
        <v>1</v>
      </c>
    </row>
    <row r="31" spans="1:13" s="179" customFormat="1" x14ac:dyDescent="0.25">
      <c r="A31" s="180">
        <v>28</v>
      </c>
      <c r="B31" s="180" t="s">
        <v>741</v>
      </c>
      <c r="C31" s="180">
        <v>2</v>
      </c>
      <c r="D31" s="180" t="s">
        <v>878</v>
      </c>
      <c r="E31" s="180" t="s">
        <v>742</v>
      </c>
      <c r="F31" s="188" t="str">
        <f t="shared" si="0"/>
        <v>NS9</v>
      </c>
      <c r="G31" s="180">
        <v>1</v>
      </c>
      <c r="H31" s="180">
        <v>0.2</v>
      </c>
      <c r="I31" s="180">
        <v>10</v>
      </c>
      <c r="J31" s="180" t="s">
        <v>688</v>
      </c>
      <c r="K31" s="180" t="s">
        <v>723</v>
      </c>
      <c r="L31" s="180">
        <v>32</v>
      </c>
      <c r="M31" s="181">
        <v>0.9</v>
      </c>
    </row>
    <row r="32" spans="1:13" s="179" customFormat="1" x14ac:dyDescent="0.25">
      <c r="A32" s="180">
        <v>29</v>
      </c>
      <c r="B32" s="180" t="s">
        <v>743</v>
      </c>
      <c r="C32" s="180">
        <v>2</v>
      </c>
      <c r="D32" s="180" t="s">
        <v>878</v>
      </c>
      <c r="E32" s="180" t="s">
        <v>744</v>
      </c>
      <c r="F32" s="188" t="str">
        <f t="shared" si="0"/>
        <v>NS10</v>
      </c>
      <c r="G32" s="180">
        <v>1</v>
      </c>
      <c r="H32" s="180">
        <v>0.2</v>
      </c>
      <c r="I32" s="180">
        <v>10</v>
      </c>
      <c r="J32" s="180" t="s">
        <v>688</v>
      </c>
      <c r="K32" s="180" t="s">
        <v>723</v>
      </c>
      <c r="L32" s="180">
        <v>33</v>
      </c>
      <c r="M32" s="181">
        <v>0.9</v>
      </c>
    </row>
    <row r="33" spans="1:13" s="179" customFormat="1" x14ac:dyDescent="0.25">
      <c r="A33" s="180">
        <v>30</v>
      </c>
      <c r="B33" s="180" t="s">
        <v>745</v>
      </c>
      <c r="C33" s="180">
        <v>2</v>
      </c>
      <c r="D33" s="180" t="s">
        <v>877</v>
      </c>
      <c r="E33" s="180" t="s">
        <v>746</v>
      </c>
      <c r="F33" s="188" t="str">
        <f t="shared" si="0"/>
        <v>NS11</v>
      </c>
      <c r="G33" s="180">
        <v>1</v>
      </c>
      <c r="H33" s="180">
        <v>0.4</v>
      </c>
      <c r="I33" s="180">
        <v>20</v>
      </c>
      <c r="J33" s="180" t="s">
        <v>688</v>
      </c>
      <c r="K33" s="180" t="s">
        <v>723</v>
      </c>
      <c r="L33" s="180">
        <v>34</v>
      </c>
      <c r="M33" s="181">
        <v>0.9</v>
      </c>
    </row>
    <row r="34" spans="1:13" s="179" customFormat="1" x14ac:dyDescent="0.25">
      <c r="A34" s="180">
        <v>31</v>
      </c>
      <c r="B34" s="180" t="s">
        <v>747</v>
      </c>
      <c r="C34" s="180">
        <v>2</v>
      </c>
      <c r="D34" s="180" t="s">
        <v>877</v>
      </c>
      <c r="E34" s="180" t="s">
        <v>748</v>
      </c>
      <c r="F34" s="188" t="str">
        <f t="shared" si="0"/>
        <v>NS12</v>
      </c>
      <c r="G34" s="180">
        <v>1</v>
      </c>
      <c r="H34" s="180">
        <v>0.25</v>
      </c>
      <c r="I34" s="180">
        <v>20</v>
      </c>
      <c r="J34" s="180" t="s">
        <v>688</v>
      </c>
      <c r="K34" s="180" t="s">
        <v>723</v>
      </c>
      <c r="L34" s="180">
        <v>35</v>
      </c>
      <c r="M34" s="181">
        <v>0.9</v>
      </c>
    </row>
    <row r="35" spans="1:13" s="179" customFormat="1" x14ac:dyDescent="0.25">
      <c r="A35" s="180">
        <v>32</v>
      </c>
      <c r="B35" s="180" t="s">
        <v>749</v>
      </c>
      <c r="C35" s="180">
        <v>2</v>
      </c>
      <c r="D35" s="180" t="s">
        <v>877</v>
      </c>
      <c r="E35" s="180" t="s">
        <v>750</v>
      </c>
      <c r="F35" s="188" t="str">
        <f t="shared" si="0"/>
        <v>NS13</v>
      </c>
      <c r="G35" s="180">
        <v>1</v>
      </c>
      <c r="H35" s="180">
        <v>0.5</v>
      </c>
      <c r="I35" s="180">
        <v>20</v>
      </c>
      <c r="J35" s="180" t="s">
        <v>688</v>
      </c>
      <c r="K35" s="180" t="s">
        <v>723</v>
      </c>
      <c r="L35" s="180">
        <v>36</v>
      </c>
      <c r="M35" s="181">
        <v>0.9</v>
      </c>
    </row>
    <row r="36" spans="1:13" s="179" customFormat="1" x14ac:dyDescent="0.25">
      <c r="A36" s="180">
        <v>33</v>
      </c>
      <c r="B36" s="180" t="s">
        <v>751</v>
      </c>
      <c r="C36" s="180">
        <v>2</v>
      </c>
      <c r="D36" s="180" t="s">
        <v>877</v>
      </c>
      <c r="E36" s="180" t="s">
        <v>752</v>
      </c>
      <c r="F36" s="188" t="str">
        <f t="shared" si="0"/>
        <v>NS14</v>
      </c>
      <c r="G36" s="180">
        <v>1</v>
      </c>
      <c r="H36" s="180">
        <v>0.2</v>
      </c>
      <c r="I36" s="180">
        <v>20</v>
      </c>
      <c r="J36" s="180" t="s">
        <v>688</v>
      </c>
      <c r="K36" s="180" t="s">
        <v>723</v>
      </c>
      <c r="L36" s="180">
        <v>37</v>
      </c>
      <c r="M36" s="181">
        <v>0.9</v>
      </c>
    </row>
    <row r="37" spans="1:13" s="179" customFormat="1" x14ac:dyDescent="0.25">
      <c r="A37" s="180">
        <v>34</v>
      </c>
      <c r="B37" s="180" t="s">
        <v>753</v>
      </c>
      <c r="C37" s="180">
        <v>2</v>
      </c>
      <c r="D37" s="180" t="s">
        <v>877</v>
      </c>
      <c r="E37" s="180" t="s">
        <v>754</v>
      </c>
      <c r="F37" s="188" t="str">
        <f t="shared" si="0"/>
        <v>NS15</v>
      </c>
      <c r="G37" s="180">
        <v>1</v>
      </c>
      <c r="H37" s="180">
        <v>0.35</v>
      </c>
      <c r="I37" s="180">
        <v>20</v>
      </c>
      <c r="J37" s="180" t="s">
        <v>688</v>
      </c>
      <c r="K37" s="180" t="s">
        <v>723</v>
      </c>
      <c r="L37" s="180">
        <v>38</v>
      </c>
      <c r="M37" s="181">
        <v>0.9</v>
      </c>
    </row>
    <row r="38" spans="1:13" s="179" customFormat="1" x14ac:dyDescent="0.25">
      <c r="A38" s="180">
        <v>35</v>
      </c>
      <c r="B38" s="180" t="s">
        <v>755</v>
      </c>
      <c r="C38" s="180">
        <v>2</v>
      </c>
      <c r="D38" s="180" t="s">
        <v>879</v>
      </c>
      <c r="E38" s="180" t="s">
        <v>756</v>
      </c>
      <c r="F38" s="188" t="str">
        <f t="shared" si="0"/>
        <v>NS16</v>
      </c>
      <c r="G38" s="180">
        <v>3</v>
      </c>
      <c r="H38" s="180">
        <v>0.45</v>
      </c>
      <c r="I38" s="180">
        <v>20</v>
      </c>
      <c r="J38" s="180" t="s">
        <v>879</v>
      </c>
      <c r="K38" s="180" t="s">
        <v>723</v>
      </c>
      <c r="L38" s="180">
        <v>39</v>
      </c>
      <c r="M38" s="181">
        <v>0.9</v>
      </c>
    </row>
    <row r="39" spans="1:13" s="179" customFormat="1" x14ac:dyDescent="0.25">
      <c r="A39" s="180">
        <v>36</v>
      </c>
      <c r="B39" s="180" t="s">
        <v>757</v>
      </c>
      <c r="C39" s="180">
        <v>2</v>
      </c>
      <c r="D39" s="180" t="s">
        <v>879</v>
      </c>
      <c r="E39" s="180" t="s">
        <v>758</v>
      </c>
      <c r="F39" s="188" t="str">
        <f t="shared" si="0"/>
        <v>NS17</v>
      </c>
      <c r="G39" s="180">
        <v>3</v>
      </c>
      <c r="H39" s="180">
        <v>0.25</v>
      </c>
      <c r="I39" s="180">
        <v>10</v>
      </c>
      <c r="J39" s="180" t="s">
        <v>879</v>
      </c>
      <c r="K39" s="180" t="s">
        <v>723</v>
      </c>
      <c r="L39" s="180">
        <v>40</v>
      </c>
      <c r="M39" s="181">
        <v>1</v>
      </c>
    </row>
    <row r="40" spans="1:13" s="179" customFormat="1" x14ac:dyDescent="0.25">
      <c r="A40" s="180">
        <v>37</v>
      </c>
      <c r="B40" s="180" t="s">
        <v>759</v>
      </c>
      <c r="C40" s="180">
        <v>2</v>
      </c>
      <c r="D40" s="180" t="s">
        <v>879</v>
      </c>
      <c r="E40" s="180" t="s">
        <v>760</v>
      </c>
      <c r="F40" s="188" t="str">
        <f t="shared" si="0"/>
        <v>NS18</v>
      </c>
      <c r="G40" s="180">
        <v>3</v>
      </c>
      <c r="H40" s="180">
        <v>0.35</v>
      </c>
      <c r="I40" s="180">
        <v>20</v>
      </c>
      <c r="J40" s="180" t="s">
        <v>879</v>
      </c>
      <c r="K40" s="180" t="s">
        <v>723</v>
      </c>
      <c r="L40" s="180">
        <v>41</v>
      </c>
      <c r="M40" s="181">
        <v>1</v>
      </c>
    </row>
    <row r="41" spans="1:13" s="179" customFormat="1" x14ac:dyDescent="0.25">
      <c r="A41" s="180">
        <v>38</v>
      </c>
      <c r="B41" s="180" t="s">
        <v>761</v>
      </c>
      <c r="C41" s="180">
        <v>2</v>
      </c>
      <c r="D41" s="180" t="s">
        <v>879</v>
      </c>
      <c r="E41" s="180" t="s">
        <v>762</v>
      </c>
      <c r="F41" s="188" t="str">
        <f t="shared" si="0"/>
        <v>NS19</v>
      </c>
      <c r="G41" s="180">
        <v>3</v>
      </c>
      <c r="H41" s="180">
        <v>0.55000000000000004</v>
      </c>
      <c r="I41" s="180">
        <v>20</v>
      </c>
      <c r="J41" s="180" t="s">
        <v>879</v>
      </c>
      <c r="K41" s="180" t="s">
        <v>723</v>
      </c>
      <c r="L41" s="180">
        <v>42</v>
      </c>
      <c r="M41" s="181">
        <v>1</v>
      </c>
    </row>
    <row r="42" spans="1:13" s="179" customFormat="1" x14ac:dyDescent="0.25">
      <c r="A42" s="180">
        <v>39</v>
      </c>
      <c r="B42" s="180" t="s">
        <v>763</v>
      </c>
      <c r="C42" s="180">
        <v>2</v>
      </c>
      <c r="D42" s="180" t="s">
        <v>878</v>
      </c>
      <c r="E42" s="180" t="s">
        <v>704</v>
      </c>
      <c r="F42" s="188" t="str">
        <f t="shared" si="0"/>
        <v>NS20</v>
      </c>
      <c r="G42" s="180">
        <v>1</v>
      </c>
      <c r="H42" s="180">
        <v>0.4</v>
      </c>
      <c r="I42" s="180">
        <v>10</v>
      </c>
      <c r="J42" s="180" t="s">
        <v>688</v>
      </c>
      <c r="K42" s="180" t="s">
        <v>723</v>
      </c>
      <c r="L42" s="180">
        <v>43</v>
      </c>
      <c r="M42" s="181">
        <v>1</v>
      </c>
    </row>
    <row r="43" spans="1:13" s="179" customFormat="1" x14ac:dyDescent="0.25">
      <c r="A43" s="180">
        <v>40</v>
      </c>
      <c r="B43" s="180" t="s">
        <v>764</v>
      </c>
      <c r="C43" s="180">
        <v>3</v>
      </c>
      <c r="D43" s="180" t="s">
        <v>682</v>
      </c>
      <c r="E43" s="180" t="s">
        <v>765</v>
      </c>
      <c r="F43" s="188" t="str">
        <f t="shared" si="0"/>
        <v>R1</v>
      </c>
      <c r="G43" s="180">
        <v>2</v>
      </c>
      <c r="H43" s="180">
        <v>0.35</v>
      </c>
      <c r="I43" s="180">
        <v>20</v>
      </c>
      <c r="J43" s="180" t="s">
        <v>684</v>
      </c>
      <c r="K43" s="180" t="s">
        <v>766</v>
      </c>
      <c r="L43" s="180">
        <v>44</v>
      </c>
      <c r="M43" s="181">
        <v>1</v>
      </c>
    </row>
    <row r="44" spans="1:13" s="179" customFormat="1" x14ac:dyDescent="0.25">
      <c r="A44" s="180">
        <v>41</v>
      </c>
      <c r="B44" s="180" t="s">
        <v>767</v>
      </c>
      <c r="C44" s="180">
        <v>3</v>
      </c>
      <c r="D44" s="180" t="s">
        <v>880</v>
      </c>
      <c r="E44" s="180" t="s">
        <v>768</v>
      </c>
      <c r="F44" s="188" t="str">
        <f t="shared" si="0"/>
        <v>R2</v>
      </c>
      <c r="G44" s="180">
        <v>1</v>
      </c>
      <c r="H44" s="180">
        <v>0.35</v>
      </c>
      <c r="I44" s="180">
        <v>20</v>
      </c>
      <c r="J44" s="180" t="s">
        <v>688</v>
      </c>
      <c r="K44" s="180" t="s">
        <v>766</v>
      </c>
      <c r="L44" s="180">
        <v>45</v>
      </c>
      <c r="M44" s="181">
        <v>0.9</v>
      </c>
    </row>
    <row r="45" spans="1:13" s="179" customFormat="1" x14ac:dyDescent="0.25">
      <c r="A45" s="180">
        <v>42</v>
      </c>
      <c r="B45" s="180" t="s">
        <v>769</v>
      </c>
      <c r="C45" s="180">
        <v>3</v>
      </c>
      <c r="D45" s="180" t="s">
        <v>880</v>
      </c>
      <c r="E45" s="180" t="s">
        <v>770</v>
      </c>
      <c r="F45" s="188" t="str">
        <f t="shared" si="0"/>
        <v>R3</v>
      </c>
      <c r="G45" s="180">
        <v>1</v>
      </c>
      <c r="H45" s="180">
        <v>0.25</v>
      </c>
      <c r="I45" s="180">
        <v>20</v>
      </c>
      <c r="J45" s="180" t="s">
        <v>688</v>
      </c>
      <c r="K45" s="180" t="s">
        <v>766</v>
      </c>
      <c r="L45" s="180">
        <v>46</v>
      </c>
      <c r="M45" s="181">
        <v>1</v>
      </c>
    </row>
    <row r="46" spans="1:13" s="179" customFormat="1" x14ac:dyDescent="0.25">
      <c r="A46" s="180">
        <v>43</v>
      </c>
      <c r="B46" s="180" t="s">
        <v>771</v>
      </c>
      <c r="C46" s="180">
        <v>3</v>
      </c>
      <c r="D46" s="180" t="s">
        <v>880</v>
      </c>
      <c r="E46" s="180" t="s">
        <v>772</v>
      </c>
      <c r="F46" s="188" t="str">
        <f t="shared" si="0"/>
        <v>R4</v>
      </c>
      <c r="G46" s="180">
        <v>1</v>
      </c>
      <c r="H46" s="180">
        <v>0.25</v>
      </c>
      <c r="I46" s="180">
        <v>20</v>
      </c>
      <c r="J46" s="180" t="s">
        <v>688</v>
      </c>
      <c r="K46" s="180" t="s">
        <v>766</v>
      </c>
      <c r="L46" s="180">
        <v>47</v>
      </c>
      <c r="M46" s="181">
        <v>1</v>
      </c>
    </row>
    <row r="47" spans="1:13" s="179" customFormat="1" x14ac:dyDescent="0.25">
      <c r="A47" s="180">
        <v>44</v>
      </c>
      <c r="B47" s="180" t="s">
        <v>773</v>
      </c>
      <c r="C47" s="180">
        <v>3</v>
      </c>
      <c r="D47" s="180" t="s">
        <v>880</v>
      </c>
      <c r="E47" s="180" t="s">
        <v>774</v>
      </c>
      <c r="F47" s="188" t="str">
        <f t="shared" si="0"/>
        <v>R5</v>
      </c>
      <c r="G47" s="180">
        <v>1</v>
      </c>
      <c r="H47" s="180">
        <v>0.25</v>
      </c>
      <c r="I47" s="180">
        <v>10</v>
      </c>
      <c r="J47" s="180" t="s">
        <v>688</v>
      </c>
      <c r="K47" s="180" t="s">
        <v>766</v>
      </c>
      <c r="L47" s="180">
        <v>48</v>
      </c>
      <c r="M47" s="181">
        <v>1</v>
      </c>
    </row>
    <row r="48" spans="1:13" s="179" customFormat="1" x14ac:dyDescent="0.25">
      <c r="A48" s="180">
        <v>45</v>
      </c>
      <c r="B48" s="180" t="s">
        <v>775</v>
      </c>
      <c r="C48" s="180">
        <v>3</v>
      </c>
      <c r="D48" s="180" t="s">
        <v>880</v>
      </c>
      <c r="E48" s="180" t="s">
        <v>776</v>
      </c>
      <c r="F48" s="188" t="str">
        <f t="shared" si="0"/>
        <v>R6</v>
      </c>
      <c r="G48" s="180">
        <v>1</v>
      </c>
      <c r="H48" s="180">
        <v>0.3</v>
      </c>
      <c r="I48" s="180">
        <v>20</v>
      </c>
      <c r="J48" s="180" t="s">
        <v>688</v>
      </c>
      <c r="K48" s="180" t="s">
        <v>766</v>
      </c>
      <c r="L48" s="180">
        <v>49</v>
      </c>
      <c r="M48" s="181">
        <v>0.9</v>
      </c>
    </row>
    <row r="49" spans="1:13" s="179" customFormat="1" x14ac:dyDescent="0.25">
      <c r="A49" s="180">
        <v>46</v>
      </c>
      <c r="B49" s="180" t="s">
        <v>777</v>
      </c>
      <c r="C49" s="180">
        <v>3</v>
      </c>
      <c r="D49" s="180" t="s">
        <v>880</v>
      </c>
      <c r="E49" s="180" t="s">
        <v>778</v>
      </c>
      <c r="F49" s="188" t="str">
        <f t="shared" si="0"/>
        <v>R7</v>
      </c>
      <c r="G49" s="180">
        <v>1</v>
      </c>
      <c r="H49" s="180">
        <v>0.4</v>
      </c>
      <c r="I49" s="180">
        <v>20</v>
      </c>
      <c r="J49" s="180" t="s">
        <v>688</v>
      </c>
      <c r="K49" s="180" t="s">
        <v>766</v>
      </c>
      <c r="L49" s="180">
        <v>50</v>
      </c>
      <c r="M49" s="181">
        <v>0.9</v>
      </c>
    </row>
    <row r="50" spans="1:13" s="179" customFormat="1" x14ac:dyDescent="0.25">
      <c r="A50" s="180">
        <v>47</v>
      </c>
      <c r="B50" s="180" t="s">
        <v>779</v>
      </c>
      <c r="C50" s="180">
        <v>3</v>
      </c>
      <c r="D50" s="180" t="s">
        <v>877</v>
      </c>
      <c r="E50" s="180" t="s">
        <v>780</v>
      </c>
      <c r="F50" s="188" t="str">
        <f t="shared" si="0"/>
        <v>R9</v>
      </c>
      <c r="G50" s="180">
        <v>1</v>
      </c>
      <c r="H50" s="180">
        <v>0.25</v>
      </c>
      <c r="I50" s="180">
        <v>20</v>
      </c>
      <c r="J50" s="180" t="s">
        <v>688</v>
      </c>
      <c r="K50" s="180" t="s">
        <v>766</v>
      </c>
      <c r="L50" s="180">
        <v>52</v>
      </c>
      <c r="M50" s="181">
        <v>0.9</v>
      </c>
    </row>
    <row r="51" spans="1:13" s="179" customFormat="1" x14ac:dyDescent="0.25">
      <c r="A51" s="180">
        <v>48</v>
      </c>
      <c r="B51" s="180" t="s">
        <v>781</v>
      </c>
      <c r="C51" s="180">
        <v>3</v>
      </c>
      <c r="D51" s="180" t="s">
        <v>877</v>
      </c>
      <c r="E51" s="180" t="s">
        <v>782</v>
      </c>
      <c r="F51" s="188" t="str">
        <f t="shared" si="0"/>
        <v>R10</v>
      </c>
      <c r="G51" s="180">
        <v>1</v>
      </c>
      <c r="H51" s="180">
        <v>0.15</v>
      </c>
      <c r="I51" s="180">
        <v>20</v>
      </c>
      <c r="J51" s="180" t="s">
        <v>688</v>
      </c>
      <c r="K51" s="180" t="s">
        <v>766</v>
      </c>
      <c r="L51" s="180">
        <v>53</v>
      </c>
      <c r="M51" s="181">
        <v>0.9</v>
      </c>
    </row>
    <row r="52" spans="1:13" s="179" customFormat="1" x14ac:dyDescent="0.25">
      <c r="A52" s="180">
        <v>49</v>
      </c>
      <c r="B52" s="180" t="s">
        <v>783</v>
      </c>
      <c r="C52" s="180">
        <v>3</v>
      </c>
      <c r="D52" s="180" t="s">
        <v>877</v>
      </c>
      <c r="E52" s="180" t="s">
        <v>784</v>
      </c>
      <c r="F52" s="188" t="str">
        <f t="shared" si="0"/>
        <v>R11</v>
      </c>
      <c r="G52" s="180">
        <v>1</v>
      </c>
      <c r="H52" s="180">
        <v>0.25</v>
      </c>
      <c r="I52" s="180">
        <v>20</v>
      </c>
      <c r="J52" s="180" t="s">
        <v>688</v>
      </c>
      <c r="K52" s="180" t="s">
        <v>766</v>
      </c>
      <c r="L52" s="180">
        <v>54</v>
      </c>
      <c r="M52" s="181">
        <v>0.9</v>
      </c>
    </row>
    <row r="53" spans="1:13" s="179" customFormat="1" x14ac:dyDescent="0.25">
      <c r="A53" s="180">
        <v>50</v>
      </c>
      <c r="B53" s="180" t="s">
        <v>785</v>
      </c>
      <c r="C53" s="180">
        <v>3</v>
      </c>
      <c r="D53" s="180" t="s">
        <v>877</v>
      </c>
      <c r="E53" s="180" t="s">
        <v>786</v>
      </c>
      <c r="F53" s="188" t="str">
        <f t="shared" si="0"/>
        <v>R13</v>
      </c>
      <c r="G53" s="180">
        <v>1</v>
      </c>
      <c r="H53" s="180">
        <v>0.25</v>
      </c>
      <c r="I53" s="180">
        <v>20</v>
      </c>
      <c r="J53" s="180" t="s">
        <v>688</v>
      </c>
      <c r="K53" s="180" t="s">
        <v>766</v>
      </c>
      <c r="L53" s="180">
        <v>56</v>
      </c>
      <c r="M53" s="181">
        <v>0.9</v>
      </c>
    </row>
    <row r="54" spans="1:13" s="179" customFormat="1" x14ac:dyDescent="0.25">
      <c r="A54" s="180">
        <v>51</v>
      </c>
      <c r="B54" s="180" t="s">
        <v>787</v>
      </c>
      <c r="C54" s="180">
        <v>3</v>
      </c>
      <c r="D54" s="180" t="s">
        <v>877</v>
      </c>
      <c r="E54" s="180" t="s">
        <v>788</v>
      </c>
      <c r="F54" s="188" t="str">
        <f t="shared" si="0"/>
        <v>R14</v>
      </c>
      <c r="G54" s="180">
        <v>1</v>
      </c>
      <c r="H54" s="180">
        <v>0.3</v>
      </c>
      <c r="I54" s="180">
        <v>20</v>
      </c>
      <c r="J54" s="180" t="s">
        <v>688</v>
      </c>
      <c r="K54" s="180" t="s">
        <v>766</v>
      </c>
      <c r="L54" s="180">
        <v>57</v>
      </c>
      <c r="M54" s="181">
        <v>0.9</v>
      </c>
    </row>
    <row r="55" spans="1:13" s="179" customFormat="1" x14ac:dyDescent="0.25">
      <c r="A55" s="180">
        <v>52</v>
      </c>
      <c r="B55" s="180" t="s">
        <v>789</v>
      </c>
      <c r="C55" s="180">
        <v>3</v>
      </c>
      <c r="D55" s="180" t="s">
        <v>877</v>
      </c>
      <c r="E55" s="180" t="s">
        <v>790</v>
      </c>
      <c r="F55" s="188" t="str">
        <f t="shared" si="0"/>
        <v>R15</v>
      </c>
      <c r="G55" s="180">
        <v>1</v>
      </c>
      <c r="H55" s="180">
        <v>0.3</v>
      </c>
      <c r="I55" s="180">
        <v>20</v>
      </c>
      <c r="J55" s="180" t="s">
        <v>688</v>
      </c>
      <c r="K55" s="180" t="s">
        <v>766</v>
      </c>
      <c r="L55" s="180">
        <v>58</v>
      </c>
      <c r="M55" s="181">
        <v>0.9</v>
      </c>
    </row>
    <row r="56" spans="1:13" s="179" customFormat="1" x14ac:dyDescent="0.25">
      <c r="A56" s="180">
        <v>53</v>
      </c>
      <c r="B56" s="180" t="s">
        <v>791</v>
      </c>
      <c r="C56" s="180">
        <v>3</v>
      </c>
      <c r="D56" s="180" t="s">
        <v>877</v>
      </c>
      <c r="E56" s="180" t="s">
        <v>792</v>
      </c>
      <c r="F56" s="188" t="str">
        <f t="shared" si="0"/>
        <v>R16</v>
      </c>
      <c r="G56" s="180">
        <v>1</v>
      </c>
      <c r="H56" s="180">
        <v>0.3</v>
      </c>
      <c r="I56" s="180">
        <v>20</v>
      </c>
      <c r="J56" s="180" t="s">
        <v>688</v>
      </c>
      <c r="K56" s="180" t="s">
        <v>766</v>
      </c>
      <c r="L56" s="180">
        <v>59</v>
      </c>
      <c r="M56" s="181">
        <v>0.9</v>
      </c>
    </row>
    <row r="57" spans="1:13" s="179" customFormat="1" x14ac:dyDescent="0.25">
      <c r="A57" s="180">
        <v>54</v>
      </c>
      <c r="B57" s="180" t="s">
        <v>793</v>
      </c>
      <c r="C57" s="180">
        <v>3</v>
      </c>
      <c r="D57" s="180" t="s">
        <v>877</v>
      </c>
      <c r="E57" s="180" t="s">
        <v>794</v>
      </c>
      <c r="F57" s="188" t="str">
        <f t="shared" si="0"/>
        <v>R17</v>
      </c>
      <c r="G57" s="180">
        <v>1</v>
      </c>
      <c r="H57" s="180">
        <v>0.2</v>
      </c>
      <c r="I57" s="180">
        <v>20</v>
      </c>
      <c r="J57" s="180" t="s">
        <v>688</v>
      </c>
      <c r="K57" s="180" t="s">
        <v>766</v>
      </c>
      <c r="L57" s="180">
        <v>60</v>
      </c>
      <c r="M57" s="181">
        <v>0.9</v>
      </c>
    </row>
    <row r="58" spans="1:13" s="179" customFormat="1" x14ac:dyDescent="0.25">
      <c r="A58" s="180">
        <v>55</v>
      </c>
      <c r="B58" s="180" t="s">
        <v>795</v>
      </c>
      <c r="C58" s="180">
        <v>3</v>
      </c>
      <c r="D58" s="180" t="s">
        <v>877</v>
      </c>
      <c r="E58" s="180" t="s">
        <v>796</v>
      </c>
      <c r="F58" s="188" t="str">
        <f t="shared" si="0"/>
        <v>R18</v>
      </c>
      <c r="G58" s="180">
        <v>1</v>
      </c>
      <c r="H58" s="180">
        <v>0.15</v>
      </c>
      <c r="I58" s="180">
        <v>20</v>
      </c>
      <c r="J58" s="180" t="s">
        <v>688</v>
      </c>
      <c r="K58" s="180" t="s">
        <v>766</v>
      </c>
      <c r="L58" s="180">
        <v>61</v>
      </c>
      <c r="M58" s="181">
        <v>0.9</v>
      </c>
    </row>
    <row r="59" spans="1:13" s="179" customFormat="1" x14ac:dyDescent="0.25">
      <c r="A59" s="180">
        <v>56</v>
      </c>
      <c r="B59" s="180" t="s">
        <v>797</v>
      </c>
      <c r="C59" s="180">
        <v>3</v>
      </c>
      <c r="D59" s="180" t="s">
        <v>877</v>
      </c>
      <c r="E59" s="180" t="s">
        <v>798</v>
      </c>
      <c r="F59" s="188" t="str">
        <f t="shared" si="0"/>
        <v>R19</v>
      </c>
      <c r="G59" s="180">
        <v>1</v>
      </c>
      <c r="H59" s="180">
        <v>0.5</v>
      </c>
      <c r="I59" s="180">
        <v>20</v>
      </c>
      <c r="J59" s="180" t="s">
        <v>688</v>
      </c>
      <c r="K59" s="180" t="s">
        <v>766</v>
      </c>
      <c r="L59" s="180">
        <v>62</v>
      </c>
      <c r="M59" s="181">
        <v>0.9</v>
      </c>
    </row>
    <row r="60" spans="1:13" s="179" customFormat="1" x14ac:dyDescent="0.25">
      <c r="A60" s="180">
        <v>57</v>
      </c>
      <c r="B60" s="180" t="s">
        <v>799</v>
      </c>
      <c r="C60" s="180">
        <v>3</v>
      </c>
      <c r="D60" s="180" t="s">
        <v>877</v>
      </c>
      <c r="E60" s="180" t="s">
        <v>800</v>
      </c>
      <c r="F60" s="188" t="str">
        <f t="shared" si="0"/>
        <v>R20</v>
      </c>
      <c r="G60" s="180">
        <v>1</v>
      </c>
      <c r="H60" s="180">
        <v>0.25</v>
      </c>
      <c r="I60" s="180">
        <v>20</v>
      </c>
      <c r="J60" s="180" t="s">
        <v>688</v>
      </c>
      <c r="K60" s="180" t="s">
        <v>766</v>
      </c>
      <c r="L60" s="180">
        <v>63</v>
      </c>
      <c r="M60" s="181">
        <v>0.9</v>
      </c>
    </row>
    <row r="61" spans="1:13" s="179" customFormat="1" x14ac:dyDescent="0.25">
      <c r="A61" s="180">
        <v>58</v>
      </c>
      <c r="B61" s="180" t="s">
        <v>801</v>
      </c>
      <c r="C61" s="180">
        <v>3</v>
      </c>
      <c r="D61" s="180" t="s">
        <v>877</v>
      </c>
      <c r="E61" s="180" t="s">
        <v>802</v>
      </c>
      <c r="F61" s="188" t="str">
        <f t="shared" si="0"/>
        <v>R21</v>
      </c>
      <c r="G61" s="180">
        <v>1</v>
      </c>
      <c r="H61" s="180">
        <v>0.6</v>
      </c>
      <c r="I61" s="180">
        <v>20</v>
      </c>
      <c r="J61" s="180" t="s">
        <v>688</v>
      </c>
      <c r="K61" s="180" t="s">
        <v>766</v>
      </c>
      <c r="L61" s="180">
        <v>64</v>
      </c>
      <c r="M61" s="181">
        <v>0.9</v>
      </c>
    </row>
    <row r="62" spans="1:13" s="179" customFormat="1" x14ac:dyDescent="0.25">
      <c r="A62" s="180">
        <v>59</v>
      </c>
      <c r="B62" s="180" t="s">
        <v>803</v>
      </c>
      <c r="C62" s="180">
        <v>3</v>
      </c>
      <c r="D62" s="180" t="s">
        <v>877</v>
      </c>
      <c r="E62" s="180" t="s">
        <v>804</v>
      </c>
      <c r="F62" s="188" t="str">
        <f t="shared" si="0"/>
        <v>R22</v>
      </c>
      <c r="G62" s="180">
        <v>1</v>
      </c>
      <c r="H62" s="180">
        <v>0.45</v>
      </c>
      <c r="I62" s="180">
        <v>20</v>
      </c>
      <c r="J62" s="180" t="s">
        <v>688</v>
      </c>
      <c r="K62" s="180" t="s">
        <v>766</v>
      </c>
      <c r="L62" s="180">
        <v>65</v>
      </c>
      <c r="M62" s="181">
        <v>0.9</v>
      </c>
    </row>
    <row r="63" spans="1:13" s="179" customFormat="1" x14ac:dyDescent="0.25">
      <c r="A63" s="180">
        <v>60</v>
      </c>
      <c r="B63" s="180" t="s">
        <v>805</v>
      </c>
      <c r="C63" s="180">
        <v>3</v>
      </c>
      <c r="D63" s="180" t="s">
        <v>877</v>
      </c>
      <c r="E63" s="180" t="s">
        <v>806</v>
      </c>
      <c r="F63" s="188" t="str">
        <f t="shared" si="0"/>
        <v>R23</v>
      </c>
      <c r="G63" s="180">
        <v>1</v>
      </c>
      <c r="H63" s="180">
        <v>0.35</v>
      </c>
      <c r="I63" s="180">
        <v>20</v>
      </c>
      <c r="J63" s="180" t="s">
        <v>688</v>
      </c>
      <c r="K63" s="180" t="s">
        <v>766</v>
      </c>
      <c r="L63" s="180">
        <v>66</v>
      </c>
      <c r="M63" s="181">
        <v>0.9</v>
      </c>
    </row>
    <row r="64" spans="1:13" s="179" customFormat="1" x14ac:dyDescent="0.25">
      <c r="A64" s="180">
        <v>61</v>
      </c>
      <c r="B64" s="180" t="s">
        <v>807</v>
      </c>
      <c r="C64" s="180">
        <v>3</v>
      </c>
      <c r="D64" s="180" t="s">
        <v>877</v>
      </c>
      <c r="E64" s="180" t="s">
        <v>704</v>
      </c>
      <c r="F64" s="188" t="str">
        <f t="shared" si="0"/>
        <v>R24</v>
      </c>
      <c r="G64" s="180">
        <v>1</v>
      </c>
      <c r="H64" s="180">
        <v>0.4</v>
      </c>
      <c r="I64" s="180">
        <v>10</v>
      </c>
      <c r="J64" s="180" t="s">
        <v>688</v>
      </c>
      <c r="K64" s="180" t="s">
        <v>766</v>
      </c>
      <c r="L64" s="180">
        <v>67</v>
      </c>
      <c r="M64" s="181">
        <v>1</v>
      </c>
    </row>
    <row r="65" spans="1:13" s="179" customFormat="1" x14ac:dyDescent="0.25">
      <c r="A65" s="180">
        <v>62</v>
      </c>
      <c r="B65" s="180" t="s">
        <v>808</v>
      </c>
      <c r="C65" s="180">
        <v>3</v>
      </c>
      <c r="D65" s="180" t="s">
        <v>878</v>
      </c>
      <c r="E65" s="180" t="s">
        <v>809</v>
      </c>
      <c r="F65" s="188" t="str">
        <f t="shared" si="0"/>
        <v>R26</v>
      </c>
      <c r="G65" s="180">
        <v>1</v>
      </c>
      <c r="H65" s="180">
        <v>0.15</v>
      </c>
      <c r="I65" s="180">
        <v>10</v>
      </c>
      <c r="J65" s="180" t="s">
        <v>688</v>
      </c>
      <c r="K65" s="180" t="s">
        <v>766</v>
      </c>
      <c r="L65" s="180">
        <v>69</v>
      </c>
      <c r="M65" s="181">
        <v>1</v>
      </c>
    </row>
    <row r="66" spans="1:13" s="179" customFormat="1" x14ac:dyDescent="0.25">
      <c r="A66" s="180">
        <v>63</v>
      </c>
      <c r="B66" s="180" t="s">
        <v>810</v>
      </c>
      <c r="C66" s="180">
        <v>3</v>
      </c>
      <c r="D66" s="180" t="s">
        <v>878</v>
      </c>
      <c r="E66" s="180" t="s">
        <v>811</v>
      </c>
      <c r="F66" s="188" t="str">
        <f t="shared" si="0"/>
        <v>R27</v>
      </c>
      <c r="G66" s="180">
        <v>1</v>
      </c>
      <c r="H66" s="180">
        <v>0.4</v>
      </c>
      <c r="I66" s="180">
        <v>10</v>
      </c>
      <c r="J66" s="180" t="s">
        <v>688</v>
      </c>
      <c r="K66" s="180" t="s">
        <v>766</v>
      </c>
      <c r="L66" s="180">
        <v>70</v>
      </c>
      <c r="M66" s="181">
        <v>1</v>
      </c>
    </row>
    <row r="67" spans="1:13" s="179" customFormat="1" x14ac:dyDescent="0.25">
      <c r="A67" s="180">
        <v>64</v>
      </c>
      <c r="B67" s="180" t="s">
        <v>812</v>
      </c>
      <c r="C67" s="180">
        <v>3</v>
      </c>
      <c r="D67" s="180" t="s">
        <v>878</v>
      </c>
      <c r="E67" s="180" t="s">
        <v>813</v>
      </c>
      <c r="F67" s="188" t="str">
        <f t="shared" ref="F67:F80" si="1">B67</f>
        <v>R28</v>
      </c>
      <c r="G67" s="180">
        <v>1</v>
      </c>
      <c r="H67" s="180">
        <v>0.25</v>
      </c>
      <c r="I67" s="180">
        <v>10</v>
      </c>
      <c r="J67" s="180" t="s">
        <v>688</v>
      </c>
      <c r="K67" s="180" t="s">
        <v>766</v>
      </c>
      <c r="L67" s="180">
        <v>71</v>
      </c>
      <c r="M67" s="181">
        <v>1</v>
      </c>
    </row>
    <row r="68" spans="1:13" s="179" customFormat="1" x14ac:dyDescent="0.25">
      <c r="A68" s="180">
        <v>65</v>
      </c>
      <c r="B68" s="180" t="s">
        <v>814</v>
      </c>
      <c r="C68" s="180">
        <v>3</v>
      </c>
      <c r="D68" s="180" t="s">
        <v>878</v>
      </c>
      <c r="E68" s="180" t="s">
        <v>815</v>
      </c>
      <c r="F68" s="188" t="str">
        <f t="shared" si="1"/>
        <v>R29</v>
      </c>
      <c r="G68" s="180">
        <v>1</v>
      </c>
      <c r="H68" s="180">
        <v>0.3</v>
      </c>
      <c r="I68" s="180">
        <v>10</v>
      </c>
      <c r="J68" s="180" t="s">
        <v>688</v>
      </c>
      <c r="K68" s="180" t="s">
        <v>766</v>
      </c>
      <c r="L68" s="180">
        <v>72</v>
      </c>
      <c r="M68" s="181">
        <v>1</v>
      </c>
    </row>
    <row r="69" spans="1:13" s="179" customFormat="1" x14ac:dyDescent="0.25">
      <c r="A69" s="180">
        <v>66</v>
      </c>
      <c r="B69" s="180" t="s">
        <v>816</v>
      </c>
      <c r="C69" s="180">
        <v>3</v>
      </c>
      <c r="D69" s="180" t="s">
        <v>878</v>
      </c>
      <c r="E69" s="180" t="s">
        <v>817</v>
      </c>
      <c r="F69" s="188" t="str">
        <f t="shared" si="1"/>
        <v>R30</v>
      </c>
      <c r="G69" s="180">
        <v>1</v>
      </c>
      <c r="H69" s="180">
        <v>0.3</v>
      </c>
      <c r="I69" s="180">
        <v>10</v>
      </c>
      <c r="J69" s="180" t="s">
        <v>688</v>
      </c>
      <c r="K69" s="180" t="s">
        <v>766</v>
      </c>
      <c r="L69" s="180">
        <v>73</v>
      </c>
      <c r="M69" s="181">
        <v>1</v>
      </c>
    </row>
    <row r="70" spans="1:13" s="179" customFormat="1" x14ac:dyDescent="0.25">
      <c r="A70" s="180">
        <v>67</v>
      </c>
      <c r="B70" s="180" t="s">
        <v>818</v>
      </c>
      <c r="C70" s="180">
        <v>3</v>
      </c>
      <c r="D70" s="180" t="s">
        <v>878</v>
      </c>
      <c r="E70" s="180" t="s">
        <v>819</v>
      </c>
      <c r="F70" s="188" t="str">
        <f t="shared" si="1"/>
        <v>R31</v>
      </c>
      <c r="G70" s="180">
        <v>1</v>
      </c>
      <c r="H70" s="180">
        <v>0.15</v>
      </c>
      <c r="I70" s="180">
        <v>10</v>
      </c>
      <c r="J70" s="180" t="s">
        <v>688</v>
      </c>
      <c r="K70" s="180" t="s">
        <v>766</v>
      </c>
      <c r="L70" s="180">
        <v>74</v>
      </c>
      <c r="M70" s="181">
        <v>1</v>
      </c>
    </row>
    <row r="71" spans="1:13" s="179" customFormat="1" x14ac:dyDescent="0.25">
      <c r="A71" s="180">
        <v>68</v>
      </c>
      <c r="B71" s="180" t="s">
        <v>820</v>
      </c>
      <c r="C71" s="180">
        <v>3</v>
      </c>
      <c r="D71" s="180" t="s">
        <v>878</v>
      </c>
      <c r="E71" s="180" t="s">
        <v>821</v>
      </c>
      <c r="F71" s="188" t="str">
        <f t="shared" si="1"/>
        <v>R32</v>
      </c>
      <c r="G71" s="180">
        <v>1</v>
      </c>
      <c r="H71" s="180">
        <v>0.25</v>
      </c>
      <c r="I71" s="180">
        <v>10</v>
      </c>
      <c r="J71" s="180" t="s">
        <v>688</v>
      </c>
      <c r="K71" s="180" t="s">
        <v>766</v>
      </c>
      <c r="L71" s="180">
        <v>75</v>
      </c>
      <c r="M71" s="181">
        <v>1</v>
      </c>
    </row>
    <row r="72" spans="1:13" s="179" customFormat="1" x14ac:dyDescent="0.25">
      <c r="A72" s="180">
        <v>69</v>
      </c>
      <c r="B72" s="180" t="s">
        <v>822</v>
      </c>
      <c r="C72" s="180">
        <v>3</v>
      </c>
      <c r="D72" s="180" t="s">
        <v>878</v>
      </c>
      <c r="E72" s="180" t="s">
        <v>823</v>
      </c>
      <c r="F72" s="188" t="str">
        <f t="shared" si="1"/>
        <v>R33</v>
      </c>
      <c r="G72" s="180">
        <v>1</v>
      </c>
      <c r="H72" s="180">
        <v>0.45</v>
      </c>
      <c r="I72" s="180">
        <v>10</v>
      </c>
      <c r="J72" s="180" t="s">
        <v>688</v>
      </c>
      <c r="K72" s="180" t="s">
        <v>766</v>
      </c>
      <c r="L72" s="180">
        <v>76</v>
      </c>
      <c r="M72" s="181">
        <v>1</v>
      </c>
    </row>
    <row r="73" spans="1:13" s="179" customFormat="1" x14ac:dyDescent="0.25">
      <c r="A73" s="180">
        <v>70</v>
      </c>
      <c r="B73" s="180" t="s">
        <v>824</v>
      </c>
      <c r="C73" s="180">
        <v>3</v>
      </c>
      <c r="D73" s="180" t="s">
        <v>878</v>
      </c>
      <c r="E73" s="180" t="s">
        <v>825</v>
      </c>
      <c r="F73" s="188" t="str">
        <f t="shared" si="1"/>
        <v>R34</v>
      </c>
      <c r="G73" s="180">
        <v>1</v>
      </c>
      <c r="H73" s="180">
        <v>0.2</v>
      </c>
      <c r="I73" s="180">
        <v>10</v>
      </c>
      <c r="J73" s="180" t="s">
        <v>688</v>
      </c>
      <c r="K73" s="180" t="s">
        <v>766</v>
      </c>
      <c r="L73" s="180">
        <v>77</v>
      </c>
      <c r="M73" s="181">
        <v>1</v>
      </c>
    </row>
    <row r="74" spans="1:13" s="179" customFormat="1" x14ac:dyDescent="0.25">
      <c r="A74" s="180">
        <v>71</v>
      </c>
      <c r="B74" s="180" t="s">
        <v>826</v>
      </c>
      <c r="C74" s="180">
        <v>3</v>
      </c>
      <c r="D74" s="180" t="s">
        <v>878</v>
      </c>
      <c r="E74" s="180" t="s">
        <v>827</v>
      </c>
      <c r="F74" s="188" t="str">
        <f t="shared" si="1"/>
        <v>R35</v>
      </c>
      <c r="G74" s="180">
        <v>1</v>
      </c>
      <c r="H74" s="180">
        <v>0.15</v>
      </c>
      <c r="I74" s="180">
        <v>10</v>
      </c>
      <c r="J74" s="180" t="s">
        <v>688</v>
      </c>
      <c r="K74" s="180" t="s">
        <v>766</v>
      </c>
      <c r="L74" s="180">
        <v>78</v>
      </c>
      <c r="M74" s="181">
        <v>1</v>
      </c>
    </row>
    <row r="75" spans="1:13" s="179" customFormat="1" x14ac:dyDescent="0.25">
      <c r="A75" s="180">
        <v>72</v>
      </c>
      <c r="B75" s="180" t="s">
        <v>828</v>
      </c>
      <c r="C75" s="180">
        <v>3</v>
      </c>
      <c r="D75" s="180" t="s">
        <v>879</v>
      </c>
      <c r="E75" s="180" t="s">
        <v>829</v>
      </c>
      <c r="F75" s="188" t="str">
        <f t="shared" si="1"/>
        <v>R36</v>
      </c>
      <c r="G75" s="180">
        <v>3</v>
      </c>
      <c r="H75" s="180">
        <v>0.35</v>
      </c>
      <c r="I75" s="180">
        <v>20</v>
      </c>
      <c r="J75" s="180" t="s">
        <v>879</v>
      </c>
      <c r="K75" s="180" t="s">
        <v>766</v>
      </c>
      <c r="L75" s="180">
        <v>79</v>
      </c>
      <c r="M75" s="181">
        <v>0.9</v>
      </c>
    </row>
    <row r="76" spans="1:13" s="179" customFormat="1" x14ac:dyDescent="0.25">
      <c r="A76" s="180">
        <v>73</v>
      </c>
      <c r="B76" s="180" t="s">
        <v>830</v>
      </c>
      <c r="C76" s="180">
        <v>3</v>
      </c>
      <c r="D76" s="180" t="s">
        <v>879</v>
      </c>
      <c r="E76" s="180" t="s">
        <v>831</v>
      </c>
      <c r="F76" s="188" t="str">
        <f t="shared" si="1"/>
        <v>R37</v>
      </c>
      <c r="G76" s="180">
        <v>3</v>
      </c>
      <c r="H76" s="180">
        <v>0.8</v>
      </c>
      <c r="I76" s="180">
        <v>20</v>
      </c>
      <c r="J76" s="180" t="s">
        <v>879</v>
      </c>
      <c r="K76" s="180" t="s">
        <v>766</v>
      </c>
      <c r="L76" s="180">
        <v>80</v>
      </c>
      <c r="M76" s="181">
        <v>0.9</v>
      </c>
    </row>
    <row r="77" spans="1:13" s="179" customFormat="1" x14ac:dyDescent="0.25">
      <c r="A77" s="180">
        <v>74</v>
      </c>
      <c r="B77" s="180" t="s">
        <v>832</v>
      </c>
      <c r="C77" s="180">
        <v>3</v>
      </c>
      <c r="D77" s="180" t="s">
        <v>879</v>
      </c>
      <c r="E77" s="180" t="s">
        <v>833</v>
      </c>
      <c r="F77" s="188" t="str">
        <f t="shared" si="1"/>
        <v>R38</v>
      </c>
      <c r="G77" s="180">
        <v>3</v>
      </c>
      <c r="H77" s="180">
        <v>0.3</v>
      </c>
      <c r="I77" s="180">
        <v>10</v>
      </c>
      <c r="J77" s="180" t="s">
        <v>879</v>
      </c>
      <c r="K77" s="180" t="s">
        <v>766</v>
      </c>
      <c r="L77" s="180">
        <v>81</v>
      </c>
      <c r="M77" s="181">
        <v>0.9</v>
      </c>
    </row>
    <row r="78" spans="1:13" s="179" customFormat="1" x14ac:dyDescent="0.25">
      <c r="A78" s="180">
        <v>75</v>
      </c>
      <c r="B78" s="180" t="s">
        <v>834</v>
      </c>
      <c r="C78" s="180">
        <v>3</v>
      </c>
      <c r="D78" s="180" t="s">
        <v>879</v>
      </c>
      <c r="E78" s="180" t="s">
        <v>835</v>
      </c>
      <c r="F78" s="188" t="str">
        <f t="shared" si="1"/>
        <v>R39</v>
      </c>
      <c r="G78" s="180">
        <v>3</v>
      </c>
      <c r="H78" s="180">
        <v>0.35</v>
      </c>
      <c r="I78" s="180">
        <v>10</v>
      </c>
      <c r="J78" s="180" t="s">
        <v>879</v>
      </c>
      <c r="K78" s="180" t="s">
        <v>766</v>
      </c>
      <c r="L78" s="180">
        <v>82</v>
      </c>
      <c r="M78" s="181">
        <v>0.9</v>
      </c>
    </row>
    <row r="79" spans="1:13" s="179" customFormat="1" x14ac:dyDescent="0.25">
      <c r="A79" s="180">
        <v>76</v>
      </c>
      <c r="B79" s="180" t="s">
        <v>836</v>
      </c>
      <c r="C79" s="180">
        <v>3</v>
      </c>
      <c r="D79" s="180" t="s">
        <v>837</v>
      </c>
      <c r="E79" s="180" t="s">
        <v>838</v>
      </c>
      <c r="F79" s="188" t="str">
        <f t="shared" si="1"/>
        <v>R40</v>
      </c>
      <c r="G79" s="180">
        <v>5</v>
      </c>
      <c r="H79" s="180">
        <v>0.8</v>
      </c>
      <c r="I79" s="180">
        <v>20</v>
      </c>
      <c r="J79" s="180" t="s">
        <v>837</v>
      </c>
      <c r="K79" s="180" t="s">
        <v>766</v>
      </c>
      <c r="L79" s="180">
        <v>83</v>
      </c>
      <c r="M79" s="181">
        <v>0.9</v>
      </c>
    </row>
    <row r="80" spans="1:13" s="179" customFormat="1" x14ac:dyDescent="0.25">
      <c r="A80" s="180">
        <v>77</v>
      </c>
      <c r="B80" s="180" t="s">
        <v>839</v>
      </c>
      <c r="C80" s="180">
        <v>3</v>
      </c>
      <c r="D80" s="180" t="s">
        <v>877</v>
      </c>
      <c r="E80" s="180" t="s">
        <v>720</v>
      </c>
      <c r="F80" s="188" t="str">
        <f t="shared" si="1"/>
        <v>R42</v>
      </c>
      <c r="G80" s="180">
        <v>3</v>
      </c>
      <c r="H80" s="180">
        <v>0.35</v>
      </c>
      <c r="I80" s="180">
        <v>20</v>
      </c>
      <c r="J80" s="180" t="s">
        <v>879</v>
      </c>
      <c r="K80" s="180" t="s">
        <v>766</v>
      </c>
      <c r="L80" s="180">
        <v>85</v>
      </c>
      <c r="M80" s="181">
        <v>0.9</v>
      </c>
    </row>
    <row r="83" spans="1:3" x14ac:dyDescent="0.25">
      <c r="A83" s="797" t="s">
        <v>670</v>
      </c>
      <c r="B83" s="797"/>
    </row>
    <row r="84" spans="1:3" x14ac:dyDescent="0.25">
      <c r="A84" s="184">
        <v>1</v>
      </c>
      <c r="B84" s="184" t="s">
        <v>853</v>
      </c>
    </row>
    <row r="85" spans="1:3" x14ac:dyDescent="0.25">
      <c r="A85" s="184">
        <v>2</v>
      </c>
      <c r="B85" s="184" t="s">
        <v>854</v>
      </c>
    </row>
    <row r="86" spans="1:3" x14ac:dyDescent="0.25">
      <c r="A86" s="184">
        <v>3</v>
      </c>
      <c r="B86" s="184" t="s">
        <v>855</v>
      </c>
    </row>
    <row r="88" spans="1:3" x14ac:dyDescent="0.25">
      <c r="A88" s="796" t="s">
        <v>841</v>
      </c>
      <c r="B88" s="796"/>
      <c r="C88" t="s">
        <v>842</v>
      </c>
    </row>
    <row r="89" spans="1:3" x14ac:dyDescent="0.25">
      <c r="A89" s="184">
        <v>1</v>
      </c>
      <c r="B89" s="184" t="s">
        <v>843</v>
      </c>
      <c r="C89" s="184" t="s">
        <v>844</v>
      </c>
    </row>
    <row r="90" spans="1:3" x14ac:dyDescent="0.25">
      <c r="A90" s="184">
        <v>2</v>
      </c>
      <c r="B90" s="184" t="s">
        <v>845</v>
      </c>
      <c r="C90" s="184" t="s">
        <v>846</v>
      </c>
    </row>
    <row r="91" spans="1:3" x14ac:dyDescent="0.25">
      <c r="A91" s="184">
        <v>3</v>
      </c>
      <c r="B91" s="184" t="s">
        <v>847</v>
      </c>
      <c r="C91" s="184" t="s">
        <v>848</v>
      </c>
    </row>
    <row r="92" spans="1:3" x14ac:dyDescent="0.25">
      <c r="A92" s="184">
        <v>4</v>
      </c>
      <c r="B92" s="184" t="s">
        <v>849</v>
      </c>
      <c r="C92" s="184" t="s">
        <v>850</v>
      </c>
    </row>
    <row r="93" spans="1:3" x14ac:dyDescent="0.25">
      <c r="A93" s="184">
        <v>5</v>
      </c>
      <c r="B93" s="184" t="s">
        <v>851</v>
      </c>
      <c r="C93" s="184" t="s">
        <v>852</v>
      </c>
    </row>
  </sheetData>
  <mergeCells count="2">
    <mergeCell ref="A88:B88"/>
    <mergeCell ref="A83:B8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1"/>
  <sheetViews>
    <sheetView workbookViewId="0">
      <selection activeCell="R4" sqref="R4"/>
    </sheetView>
  </sheetViews>
  <sheetFormatPr defaultColWidth="8.85546875" defaultRowHeight="15" x14ac:dyDescent="0.25"/>
  <cols>
    <col min="17" max="17" width="15.5703125" customWidth="1"/>
  </cols>
  <sheetData>
    <row r="1" spans="1:18" x14ac:dyDescent="0.25">
      <c r="A1" s="6" t="s">
        <v>8</v>
      </c>
      <c r="B1" s="33" t="s">
        <v>59</v>
      </c>
      <c r="C1" s="22" t="s">
        <v>60</v>
      </c>
      <c r="D1" s="41" t="s">
        <v>170</v>
      </c>
      <c r="H1" s="41" t="s">
        <v>874</v>
      </c>
      <c r="K1" s="41" t="s">
        <v>902</v>
      </c>
      <c r="N1" s="41" t="s">
        <v>946</v>
      </c>
      <c r="P1" s="41" t="s">
        <v>951</v>
      </c>
      <c r="R1" s="41" t="s">
        <v>1091</v>
      </c>
    </row>
    <row r="2" spans="1:18" x14ac:dyDescent="0.25">
      <c r="A2" s="17" t="s">
        <v>9</v>
      </c>
      <c r="B2" s="7">
        <v>2012</v>
      </c>
      <c r="C2" s="12" t="s">
        <v>61</v>
      </c>
      <c r="D2" s="9" t="s">
        <v>171</v>
      </c>
      <c r="E2" s="9" t="s">
        <v>498</v>
      </c>
      <c r="F2" s="9" t="s">
        <v>655</v>
      </c>
      <c r="H2" s="9" t="s">
        <v>875</v>
      </c>
      <c r="K2" s="189" t="s">
        <v>903</v>
      </c>
      <c r="N2" s="257" t="s">
        <v>947</v>
      </c>
      <c r="P2" s="257" t="s">
        <v>952</v>
      </c>
      <c r="R2" s="257" t="s">
        <v>1092</v>
      </c>
    </row>
    <row r="3" spans="1:18" x14ac:dyDescent="0.25">
      <c r="A3" s="17" t="s">
        <v>10</v>
      </c>
      <c r="B3" s="7">
        <v>2013</v>
      </c>
      <c r="C3" s="12" t="s">
        <v>62</v>
      </c>
      <c r="D3" s="9" t="s">
        <v>172</v>
      </c>
      <c r="E3" s="9" t="s">
        <v>499</v>
      </c>
      <c r="F3" s="9" t="s">
        <v>656</v>
      </c>
      <c r="H3" s="185" t="s">
        <v>682</v>
      </c>
      <c r="K3" s="189" t="s">
        <v>853</v>
      </c>
      <c r="N3" s="257" t="s">
        <v>498</v>
      </c>
      <c r="P3" s="257" t="s">
        <v>498</v>
      </c>
      <c r="R3" s="257" t="s">
        <v>1093</v>
      </c>
    </row>
    <row r="4" spans="1:18" ht="16.5" x14ac:dyDescent="0.3">
      <c r="A4" s="17" t="s">
        <v>11</v>
      </c>
      <c r="B4" s="7">
        <v>2014</v>
      </c>
      <c r="C4" s="12" t="s">
        <v>63</v>
      </c>
      <c r="D4" s="257" t="s">
        <v>674</v>
      </c>
      <c r="F4" s="134" t="s">
        <v>657</v>
      </c>
      <c r="H4" s="185" t="s">
        <v>876</v>
      </c>
      <c r="K4" s="189" t="s">
        <v>904</v>
      </c>
      <c r="N4" s="257" t="s">
        <v>499</v>
      </c>
      <c r="P4" s="257" t="s">
        <v>499</v>
      </c>
      <c r="R4" s="257" t="s">
        <v>1094</v>
      </c>
    </row>
    <row r="5" spans="1:18" ht="16.5" x14ac:dyDescent="0.3">
      <c r="A5" s="17" t="s">
        <v>12</v>
      </c>
      <c r="B5" s="7">
        <v>2015</v>
      </c>
      <c r="C5" s="12" t="s">
        <v>64</v>
      </c>
      <c r="F5" s="134" t="s">
        <v>658</v>
      </c>
      <c r="H5" s="185" t="s">
        <v>878</v>
      </c>
      <c r="K5" s="189" t="s">
        <v>855</v>
      </c>
    </row>
    <row r="6" spans="1:18" ht="16.5" x14ac:dyDescent="0.3">
      <c r="A6" s="17" t="s">
        <v>13</v>
      </c>
      <c r="B6" s="7">
        <v>2016</v>
      </c>
      <c r="C6" s="12" t="s">
        <v>65</v>
      </c>
      <c r="F6" s="134" t="s">
        <v>659</v>
      </c>
      <c r="H6" s="185" t="s">
        <v>877</v>
      </c>
    </row>
    <row r="7" spans="1:18" x14ac:dyDescent="0.25">
      <c r="A7" s="17" t="s">
        <v>14</v>
      </c>
      <c r="B7" s="7">
        <v>2017</v>
      </c>
      <c r="H7" s="185" t="s">
        <v>879</v>
      </c>
    </row>
    <row r="8" spans="1:18" x14ac:dyDescent="0.25">
      <c r="A8" s="17" t="s">
        <v>15</v>
      </c>
      <c r="B8" s="7">
        <v>2018</v>
      </c>
      <c r="H8" s="185" t="s">
        <v>725</v>
      </c>
    </row>
    <row r="9" spans="1:18" x14ac:dyDescent="0.25">
      <c r="A9" s="17" t="s">
        <v>16</v>
      </c>
      <c r="B9" s="7">
        <v>2019</v>
      </c>
      <c r="H9" s="185" t="s">
        <v>880</v>
      </c>
    </row>
    <row r="10" spans="1:18" x14ac:dyDescent="0.25">
      <c r="A10" s="17" t="s">
        <v>17</v>
      </c>
      <c r="B10" s="7">
        <v>2020</v>
      </c>
      <c r="H10" s="185"/>
    </row>
    <row r="11" spans="1:18" x14ac:dyDescent="0.25">
      <c r="A11" s="17" t="s">
        <v>18</v>
      </c>
      <c r="B11" s="7">
        <v>2021</v>
      </c>
      <c r="H11" s="185"/>
    </row>
    <row r="12" spans="1:18" x14ac:dyDescent="0.25">
      <c r="A12" s="17" t="s">
        <v>19</v>
      </c>
      <c r="B12" s="7">
        <v>2022</v>
      </c>
    </row>
    <row r="13" spans="1:18" x14ac:dyDescent="0.25">
      <c r="A13" s="17" t="s">
        <v>20</v>
      </c>
      <c r="B13" s="7">
        <v>2023</v>
      </c>
    </row>
    <row r="14" spans="1:18" x14ac:dyDescent="0.25">
      <c r="A14" s="17" t="s">
        <v>21</v>
      </c>
      <c r="B14" s="7">
        <v>2024</v>
      </c>
    </row>
    <row r="15" spans="1:18" x14ac:dyDescent="0.25">
      <c r="A15" s="17" t="s">
        <v>22</v>
      </c>
      <c r="B15" s="7">
        <v>2025</v>
      </c>
    </row>
    <row r="16" spans="1:18" x14ac:dyDescent="0.25">
      <c r="A16" s="17" t="s">
        <v>23</v>
      </c>
      <c r="B16" s="7">
        <v>2026</v>
      </c>
    </row>
    <row r="17" spans="1:2" x14ac:dyDescent="0.25">
      <c r="A17" s="17" t="s">
        <v>24</v>
      </c>
      <c r="B17" s="7">
        <v>2027</v>
      </c>
    </row>
    <row r="18" spans="1:2" x14ac:dyDescent="0.25">
      <c r="A18" s="17" t="s">
        <v>25</v>
      </c>
      <c r="B18" s="7">
        <v>2028</v>
      </c>
    </row>
    <row r="19" spans="1:2" x14ac:dyDescent="0.25">
      <c r="A19" s="17" t="s">
        <v>26</v>
      </c>
      <c r="B19" s="7">
        <v>2029</v>
      </c>
    </row>
    <row r="20" spans="1:2" x14ac:dyDescent="0.25">
      <c r="A20" s="17" t="s">
        <v>27</v>
      </c>
      <c r="B20" s="7">
        <v>2030</v>
      </c>
    </row>
    <row r="21" spans="1:2" x14ac:dyDescent="0.25">
      <c r="A21" s="17" t="s">
        <v>28</v>
      </c>
      <c r="B21" s="7">
        <v>2031</v>
      </c>
    </row>
    <row r="22" spans="1:2" x14ac:dyDescent="0.25">
      <c r="A22" s="17" t="s">
        <v>29</v>
      </c>
      <c r="B22" s="7">
        <v>2032</v>
      </c>
    </row>
    <row r="23" spans="1:2" x14ac:dyDescent="0.25">
      <c r="A23" s="17" t="s">
        <v>30</v>
      </c>
      <c r="B23" s="7">
        <v>2033</v>
      </c>
    </row>
    <row r="24" spans="1:2" x14ac:dyDescent="0.25">
      <c r="A24" s="17" t="s">
        <v>31</v>
      </c>
      <c r="B24" s="7">
        <v>2034</v>
      </c>
    </row>
    <row r="25" spans="1:2" x14ac:dyDescent="0.25">
      <c r="A25" s="17" t="s">
        <v>32</v>
      </c>
      <c r="B25" s="7">
        <v>2035</v>
      </c>
    </row>
    <row r="26" spans="1:2" x14ac:dyDescent="0.25">
      <c r="A26" s="17" t="s">
        <v>33</v>
      </c>
      <c r="B26" s="7">
        <v>2036</v>
      </c>
    </row>
    <row r="27" spans="1:2" x14ac:dyDescent="0.25">
      <c r="A27" s="17" t="s">
        <v>34</v>
      </c>
      <c r="B27" s="7">
        <v>2037</v>
      </c>
    </row>
    <row r="28" spans="1:2" x14ac:dyDescent="0.25">
      <c r="A28" s="17" t="s">
        <v>35</v>
      </c>
      <c r="B28" s="7">
        <v>2038</v>
      </c>
    </row>
    <row r="29" spans="1:2" x14ac:dyDescent="0.25">
      <c r="A29" s="17" t="s">
        <v>36</v>
      </c>
      <c r="B29" s="7">
        <v>2039</v>
      </c>
    </row>
    <row r="30" spans="1:2" x14ac:dyDescent="0.25">
      <c r="A30" s="17" t="s">
        <v>37</v>
      </c>
      <c r="B30" s="7">
        <v>2040</v>
      </c>
    </row>
    <row r="31" spans="1:2" x14ac:dyDescent="0.25">
      <c r="A31" s="17" t="s">
        <v>38</v>
      </c>
      <c r="B31" s="7">
        <v>2041</v>
      </c>
    </row>
    <row r="32" spans="1:2" x14ac:dyDescent="0.25">
      <c r="A32" s="17" t="s">
        <v>39</v>
      </c>
      <c r="B32" s="7">
        <v>2042</v>
      </c>
    </row>
    <row r="33" spans="1:2" x14ac:dyDescent="0.25">
      <c r="A33" s="17" t="s">
        <v>40</v>
      </c>
      <c r="B33" s="7">
        <v>2043</v>
      </c>
    </row>
    <row r="34" spans="1:2" x14ac:dyDescent="0.25">
      <c r="A34" s="17" t="s">
        <v>41</v>
      </c>
      <c r="B34" s="7">
        <v>2044</v>
      </c>
    </row>
    <row r="35" spans="1:2" x14ac:dyDescent="0.25">
      <c r="A35" s="17" t="s">
        <v>42</v>
      </c>
      <c r="B35" s="7">
        <v>2045</v>
      </c>
    </row>
    <row r="36" spans="1:2" x14ac:dyDescent="0.25">
      <c r="A36" s="17" t="s">
        <v>43</v>
      </c>
      <c r="B36" s="7">
        <v>2046</v>
      </c>
    </row>
    <row r="37" spans="1:2" x14ac:dyDescent="0.25">
      <c r="A37" s="17" t="s">
        <v>44</v>
      </c>
      <c r="B37" s="7">
        <v>2047</v>
      </c>
    </row>
    <row r="38" spans="1:2" x14ac:dyDescent="0.25">
      <c r="A38" s="17" t="s">
        <v>45</v>
      </c>
      <c r="B38" s="7">
        <v>2048</v>
      </c>
    </row>
    <row r="39" spans="1:2" x14ac:dyDescent="0.25">
      <c r="A39" s="17" t="s">
        <v>46</v>
      </c>
      <c r="B39" s="7">
        <v>2049</v>
      </c>
    </row>
    <row r="40" spans="1:2" x14ac:dyDescent="0.25">
      <c r="A40" s="17" t="s">
        <v>47</v>
      </c>
      <c r="B40" s="7">
        <v>2050</v>
      </c>
    </row>
    <row r="41" spans="1:2" x14ac:dyDescent="0.25">
      <c r="A41" s="17" t="s">
        <v>48</v>
      </c>
    </row>
    <row r="42" spans="1:2" x14ac:dyDescent="0.25">
      <c r="A42" s="17" t="s">
        <v>49</v>
      </c>
    </row>
    <row r="43" spans="1:2" x14ac:dyDescent="0.25">
      <c r="A43" s="17" t="s">
        <v>50</v>
      </c>
    </row>
    <row r="44" spans="1:2" x14ac:dyDescent="0.25">
      <c r="A44" s="17" t="s">
        <v>51</v>
      </c>
    </row>
    <row r="45" spans="1:2" x14ac:dyDescent="0.25">
      <c r="A45" s="17" t="s">
        <v>52</v>
      </c>
    </row>
    <row r="46" spans="1:2" x14ac:dyDescent="0.25">
      <c r="A46" s="17" t="s">
        <v>53</v>
      </c>
    </row>
    <row r="47" spans="1:2" x14ac:dyDescent="0.25">
      <c r="A47" s="17" t="s">
        <v>54</v>
      </c>
    </row>
    <row r="48" spans="1:2" x14ac:dyDescent="0.25">
      <c r="A48" s="17" t="s">
        <v>55</v>
      </c>
    </row>
    <row r="49" spans="1:1" x14ac:dyDescent="0.25">
      <c r="A49" s="17" t="s">
        <v>56</v>
      </c>
    </row>
    <row r="50" spans="1:1" x14ac:dyDescent="0.25">
      <c r="A50" s="17" t="s">
        <v>57</v>
      </c>
    </row>
    <row r="51" spans="1:1" x14ac:dyDescent="0.25">
      <c r="A51" s="17" t="s">
        <v>58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8000"/>
  </sheetPr>
  <dimension ref="B2:AF5117"/>
  <sheetViews>
    <sheetView workbookViewId="0">
      <selection activeCell="G17" sqref="G17"/>
    </sheetView>
  </sheetViews>
  <sheetFormatPr defaultColWidth="9.140625" defaultRowHeight="13.5" x14ac:dyDescent="0.25"/>
  <cols>
    <col min="1" max="1" width="4.5703125" style="4" customWidth="1"/>
    <col min="2" max="4" width="9.140625" style="4"/>
    <col min="5" max="5" width="4.5703125" style="4" customWidth="1"/>
    <col min="6" max="6" width="22.85546875" style="4" customWidth="1"/>
    <col min="7" max="7" width="8.5703125" style="4" bestFit="1" customWidth="1"/>
    <col min="8" max="8" width="11" style="4" bestFit="1" customWidth="1"/>
    <col min="9" max="9" width="9.42578125" style="4" bestFit="1" customWidth="1"/>
    <col min="10" max="10" width="11.42578125" style="4" bestFit="1" customWidth="1"/>
    <col min="11" max="11" width="6.85546875" style="4" bestFit="1" customWidth="1"/>
    <col min="12" max="12" width="7.85546875" style="4" bestFit="1" customWidth="1"/>
    <col min="13" max="13" width="9.42578125" style="4" bestFit="1" customWidth="1"/>
    <col min="14" max="14" width="13.42578125" style="4" bestFit="1" customWidth="1"/>
    <col min="15" max="15" width="17.140625" style="4" bestFit="1" customWidth="1"/>
    <col min="16" max="16" width="8.42578125" style="4" customWidth="1"/>
    <col min="17" max="17" width="8.140625" style="4" customWidth="1"/>
    <col min="18" max="18" width="12" style="4" bestFit="1" customWidth="1"/>
    <col min="19" max="19" width="9.140625" style="4"/>
    <col min="20" max="20" width="10.5703125" style="4" bestFit="1" customWidth="1"/>
    <col min="21" max="21" width="9.42578125" style="4" bestFit="1" customWidth="1"/>
    <col min="22" max="24" width="11" style="4" bestFit="1" customWidth="1"/>
    <col min="25" max="28" width="10" style="4" bestFit="1" customWidth="1"/>
    <col min="29" max="29" width="10.42578125" style="4" bestFit="1" customWidth="1"/>
    <col min="30" max="32" width="9.42578125" style="4" bestFit="1" customWidth="1"/>
    <col min="33" max="16384" width="9.140625" style="4"/>
  </cols>
  <sheetData>
    <row r="2" spans="2:32" ht="29.1" x14ac:dyDescent="0.5">
      <c r="F2" s="2" t="s">
        <v>130</v>
      </c>
    </row>
    <row r="3" spans="2:32" ht="15.95" x14ac:dyDescent="0.35">
      <c r="F3" s="3" t="str">
        <f>UPFRONTS!F4</f>
        <v>ALTA PLANNING + DESIGN</v>
      </c>
      <c r="R3" s="300"/>
      <c r="S3" s="300"/>
      <c r="T3" s="320"/>
    </row>
    <row r="4" spans="2:32" ht="15.95" x14ac:dyDescent="0.35">
      <c r="F4" s="3" t="str">
        <f>UPFRONTS!F5</f>
        <v>2021 RAISE GRANT</v>
      </c>
      <c r="T4" s="320"/>
    </row>
    <row r="5" spans="2:32" x14ac:dyDescent="0.25">
      <c r="F5" s="1"/>
      <c r="T5" s="320"/>
    </row>
    <row r="6" spans="2:32" ht="12.6" x14ac:dyDescent="0.25">
      <c r="F6" s="5" t="s">
        <v>156</v>
      </c>
      <c r="T6" s="320"/>
    </row>
    <row r="7" spans="2:32" x14ac:dyDescent="0.25">
      <c r="F7" s="684" t="s">
        <v>141</v>
      </c>
      <c r="G7" s="684"/>
      <c r="H7" s="684"/>
      <c r="I7" s="684"/>
      <c r="J7" s="684"/>
      <c r="K7" s="684"/>
      <c r="L7" s="684"/>
      <c r="M7" s="684"/>
      <c r="N7" s="684"/>
      <c r="O7" s="684"/>
      <c r="P7" s="684"/>
      <c r="Q7" s="684"/>
      <c r="R7" s="684"/>
      <c r="T7" s="320"/>
    </row>
    <row r="8" spans="2:32" x14ac:dyDescent="0.25">
      <c r="F8" s="684"/>
      <c r="G8" s="684"/>
      <c r="H8" s="684"/>
      <c r="I8" s="684"/>
      <c r="J8" s="684"/>
      <c r="K8" s="684"/>
      <c r="L8" s="684"/>
      <c r="M8" s="684"/>
      <c r="N8" s="684"/>
      <c r="O8" s="684"/>
      <c r="P8" s="684"/>
      <c r="Q8" s="684"/>
      <c r="R8" s="684"/>
      <c r="T8" s="353"/>
      <c r="U8" s="40"/>
      <c r="V8" s="40"/>
      <c r="W8" s="40"/>
      <c r="X8" s="40"/>
      <c r="Y8" s="40"/>
      <c r="Z8" s="40"/>
      <c r="AA8" s="40"/>
      <c r="AB8" s="40"/>
      <c r="AC8" s="40"/>
      <c r="AD8" s="40"/>
      <c r="AE8" s="40"/>
      <c r="AF8" s="40"/>
    </row>
    <row r="9" spans="2:32" x14ac:dyDescent="0.25">
      <c r="F9" s="684"/>
      <c r="G9" s="684"/>
      <c r="H9" s="684"/>
      <c r="I9" s="684"/>
      <c r="J9" s="684"/>
      <c r="K9" s="684"/>
      <c r="L9" s="684"/>
      <c r="M9" s="684"/>
      <c r="N9" s="684"/>
      <c r="O9" s="684"/>
      <c r="P9" s="684"/>
      <c r="Q9" s="684"/>
      <c r="R9" s="684"/>
      <c r="T9" s="40"/>
      <c r="U9" s="40"/>
      <c r="V9" s="40"/>
      <c r="W9" s="40"/>
      <c r="X9" s="40"/>
      <c r="Y9" s="40"/>
      <c r="Z9" s="40"/>
      <c r="AA9" s="40"/>
      <c r="AB9" s="40"/>
      <c r="AC9" s="40"/>
      <c r="AD9" s="40"/>
      <c r="AE9" s="40"/>
      <c r="AF9" s="40"/>
    </row>
    <row r="10" spans="2:32" ht="12.6" x14ac:dyDescent="0.25">
      <c r="F10" s="27">
        <f>COUNTA(F16:F4990)+15</f>
        <v>73</v>
      </c>
      <c r="L10" s="304"/>
      <c r="T10" s="40"/>
      <c r="U10" s="40"/>
      <c r="V10" s="40"/>
      <c r="W10" s="40"/>
      <c r="X10" s="40"/>
      <c r="Y10" s="40"/>
      <c r="Z10" s="40"/>
      <c r="AA10" s="40"/>
      <c r="AB10" s="40"/>
      <c r="AC10" s="40"/>
      <c r="AD10" s="40"/>
      <c r="AE10" s="40"/>
      <c r="AF10" s="40"/>
    </row>
    <row r="11" spans="2:32" ht="12.6" x14ac:dyDescent="0.25">
      <c r="F11" s="30"/>
      <c r="G11" s="681" t="s">
        <v>139</v>
      </c>
      <c r="H11" s="682"/>
      <c r="I11" s="682"/>
      <c r="J11" s="682"/>
      <c r="K11" s="682"/>
      <c r="L11" s="682"/>
      <c r="M11" s="682"/>
      <c r="N11" s="683"/>
      <c r="O11" s="24" t="s">
        <v>138</v>
      </c>
      <c r="P11" s="681" t="s">
        <v>140</v>
      </c>
      <c r="Q11" s="682"/>
      <c r="R11" s="682"/>
      <c r="T11" s="40"/>
      <c r="U11" s="680"/>
      <c r="V11" s="680"/>
      <c r="W11" s="680"/>
      <c r="X11" s="680"/>
      <c r="Y11" s="680"/>
      <c r="Z11" s="680"/>
      <c r="AA11" s="680"/>
      <c r="AB11" s="680"/>
      <c r="AC11" s="317"/>
      <c r="AD11" s="680"/>
      <c r="AE11" s="680"/>
      <c r="AF11" s="680"/>
    </row>
    <row r="12" spans="2:32" ht="12.6" x14ac:dyDescent="0.25">
      <c r="F12" s="47" t="s">
        <v>133</v>
      </c>
      <c r="G12" s="48" t="s">
        <v>143</v>
      </c>
      <c r="H12" s="46" t="s">
        <v>144</v>
      </c>
      <c r="I12" s="46" t="s">
        <v>145</v>
      </c>
      <c r="J12" s="46" t="s">
        <v>134</v>
      </c>
      <c r="K12" s="46" t="s">
        <v>135</v>
      </c>
      <c r="L12" s="46" t="s">
        <v>136</v>
      </c>
      <c r="M12" s="46" t="s">
        <v>142</v>
      </c>
      <c r="N12" s="49" t="s">
        <v>146</v>
      </c>
      <c r="O12" s="46" t="s">
        <v>147</v>
      </c>
      <c r="P12" s="48" t="s">
        <v>148</v>
      </c>
      <c r="Q12" s="50" t="s">
        <v>149</v>
      </c>
      <c r="R12" s="46" t="s">
        <v>150</v>
      </c>
      <c r="U12" s="429"/>
      <c r="V12" s="430"/>
      <c r="W12" s="430"/>
      <c r="X12" s="430"/>
      <c r="Y12" s="430"/>
      <c r="Z12" s="430"/>
      <c r="AA12" s="430"/>
      <c r="AB12" s="430"/>
      <c r="AC12" s="430"/>
      <c r="AD12" s="430"/>
      <c r="AE12" s="431"/>
      <c r="AF12" s="430"/>
    </row>
    <row r="13" spans="2:32" ht="12.6" x14ac:dyDescent="0.25">
      <c r="F13" s="4" t="s">
        <v>131</v>
      </c>
      <c r="G13" s="11">
        <f t="shared" ref="G13:R14" si="0">SUMIF($F$17:$F$4969,$F13, G$17:G$5000)</f>
        <v>1742</v>
      </c>
      <c r="H13" s="11">
        <f t="shared" si="0"/>
        <v>1285</v>
      </c>
      <c r="I13" s="11">
        <f t="shared" si="0"/>
        <v>238</v>
      </c>
      <c r="J13" s="11">
        <f t="shared" si="0"/>
        <v>18</v>
      </c>
      <c r="K13" s="11">
        <f t="shared" si="0"/>
        <v>16</v>
      </c>
      <c r="L13" s="11">
        <f t="shared" si="0"/>
        <v>17</v>
      </c>
      <c r="M13" s="11">
        <f t="shared" si="0"/>
        <v>7</v>
      </c>
      <c r="N13" s="11">
        <f t="shared" si="0"/>
        <v>136</v>
      </c>
      <c r="O13" s="11">
        <f t="shared" si="0"/>
        <v>4647</v>
      </c>
      <c r="P13" s="11">
        <f t="shared" si="0"/>
        <v>492</v>
      </c>
      <c r="Q13" s="11">
        <f t="shared" si="0"/>
        <v>338</v>
      </c>
      <c r="R13" s="11">
        <f t="shared" si="0"/>
        <v>146</v>
      </c>
      <c r="T13" s="40"/>
      <c r="U13" s="432"/>
      <c r="V13" s="433"/>
      <c r="W13" s="433"/>
      <c r="X13" s="433"/>
      <c r="Y13" s="433"/>
      <c r="Z13" s="433"/>
      <c r="AA13" s="433"/>
      <c r="AB13" s="433"/>
      <c r="AC13" s="434"/>
      <c r="AD13" s="434"/>
      <c r="AE13" s="435"/>
      <c r="AF13" s="435"/>
    </row>
    <row r="14" spans="2:32" ht="12.6" x14ac:dyDescent="0.25">
      <c r="F14" s="4" t="s">
        <v>132</v>
      </c>
      <c r="G14" s="11">
        <f t="shared" si="0"/>
        <v>29298</v>
      </c>
      <c r="H14" s="11">
        <f t="shared" si="0"/>
        <v>22929</v>
      </c>
      <c r="I14" s="11">
        <f t="shared" si="0"/>
        <v>3973</v>
      </c>
      <c r="J14" s="11">
        <f t="shared" si="0"/>
        <v>290</v>
      </c>
      <c r="K14" s="11">
        <f t="shared" si="0"/>
        <v>26</v>
      </c>
      <c r="L14" s="11">
        <f t="shared" si="0"/>
        <v>793</v>
      </c>
      <c r="M14" s="11">
        <f t="shared" si="0"/>
        <v>314</v>
      </c>
      <c r="N14" s="11">
        <f t="shared" si="0"/>
        <v>916</v>
      </c>
      <c r="O14" s="11">
        <f t="shared" si="0"/>
        <v>71423</v>
      </c>
      <c r="P14" s="11">
        <f t="shared" si="0"/>
        <v>7938</v>
      </c>
      <c r="Q14" s="11">
        <f t="shared" si="0"/>
        <v>4982</v>
      </c>
      <c r="R14" s="11">
        <f t="shared" si="0"/>
        <v>5744</v>
      </c>
      <c r="T14" s="357"/>
      <c r="U14" s="357"/>
      <c r="V14" s="374"/>
      <c r="W14" s="374"/>
      <c r="X14" s="374"/>
      <c r="Y14" s="374"/>
      <c r="Z14" s="374"/>
      <c r="AA14" s="374"/>
      <c r="AB14" s="374"/>
      <c r="AC14" s="35"/>
      <c r="AD14" s="35"/>
      <c r="AE14" s="35"/>
      <c r="AF14" s="35"/>
    </row>
    <row r="15" spans="2:32" ht="12.6" x14ac:dyDescent="0.25">
      <c r="F15" s="15" t="s">
        <v>137</v>
      </c>
      <c r="G15" s="29">
        <f>G14</f>
        <v>29298</v>
      </c>
      <c r="H15" s="29">
        <f t="shared" ref="H15:R15" si="1">H14</f>
        <v>22929</v>
      </c>
      <c r="I15" s="29">
        <f t="shared" si="1"/>
        <v>3973</v>
      </c>
      <c r="J15" s="29">
        <f t="shared" si="1"/>
        <v>290</v>
      </c>
      <c r="K15" s="29">
        <f t="shared" si="1"/>
        <v>26</v>
      </c>
      <c r="L15" s="29">
        <f t="shared" si="1"/>
        <v>793</v>
      </c>
      <c r="M15" s="29">
        <f t="shared" si="1"/>
        <v>314</v>
      </c>
      <c r="N15" s="29">
        <f t="shared" si="1"/>
        <v>916</v>
      </c>
      <c r="O15" s="29">
        <f t="shared" si="1"/>
        <v>71423</v>
      </c>
      <c r="P15" s="29">
        <f t="shared" si="1"/>
        <v>7938</v>
      </c>
      <c r="Q15" s="29">
        <f t="shared" si="1"/>
        <v>4982</v>
      </c>
      <c r="R15" s="29">
        <f t="shared" si="1"/>
        <v>5744</v>
      </c>
      <c r="T15" s="40"/>
      <c r="U15" s="318"/>
      <c r="V15" s="318"/>
      <c r="W15" s="318"/>
      <c r="X15" s="318"/>
      <c r="Y15" s="318"/>
      <c r="Z15" s="318"/>
      <c r="AA15" s="318"/>
      <c r="AB15" s="318"/>
      <c r="AC15" s="318"/>
      <c r="AD15" s="318"/>
      <c r="AE15" s="318"/>
      <c r="AF15" s="318"/>
    </row>
    <row r="16" spans="2:32" ht="13.5" hidden="1" customHeight="1" x14ac:dyDescent="0.25">
      <c r="B16" s="160"/>
      <c r="C16" s="160"/>
      <c r="D16" s="160"/>
      <c r="F16" s="36"/>
      <c r="G16" s="18">
        <v>0</v>
      </c>
      <c r="H16" s="18">
        <v>0</v>
      </c>
      <c r="I16" s="18">
        <v>0</v>
      </c>
      <c r="J16" s="18">
        <v>0</v>
      </c>
      <c r="K16" s="18">
        <v>0</v>
      </c>
      <c r="L16" s="18">
        <v>0</v>
      </c>
      <c r="M16" s="18">
        <v>0</v>
      </c>
      <c r="N16" s="18">
        <v>0</v>
      </c>
      <c r="O16" s="18">
        <v>0</v>
      </c>
      <c r="P16" s="18">
        <v>0</v>
      </c>
      <c r="Q16" s="18">
        <v>0</v>
      </c>
      <c r="R16" s="32">
        <v>0</v>
      </c>
      <c r="T16" s="40"/>
      <c r="U16" s="40"/>
      <c r="V16" s="40"/>
      <c r="W16" s="40"/>
      <c r="X16" s="40"/>
      <c r="Y16" s="40"/>
      <c r="Z16" s="40"/>
      <c r="AA16" s="40"/>
      <c r="AB16" s="40"/>
      <c r="AC16" s="40"/>
      <c r="AD16" s="40"/>
      <c r="AE16" s="40"/>
      <c r="AF16" s="40"/>
    </row>
    <row r="17" spans="2:32" x14ac:dyDescent="0.25">
      <c r="B17" s="645" t="s">
        <v>151</v>
      </c>
      <c r="C17" s="645"/>
      <c r="D17" s="645"/>
      <c r="F17" s="9" t="s">
        <v>131</v>
      </c>
      <c r="G17" s="9">
        <v>177</v>
      </c>
      <c r="H17" s="9">
        <v>104</v>
      </c>
      <c r="I17" s="9">
        <v>39</v>
      </c>
      <c r="J17" s="9">
        <v>0</v>
      </c>
      <c r="K17" s="9">
        <v>0</v>
      </c>
      <c r="L17" s="9">
        <v>0</v>
      </c>
      <c r="M17" s="9">
        <v>0</v>
      </c>
      <c r="N17" s="9">
        <v>9</v>
      </c>
      <c r="O17" s="9">
        <v>504</v>
      </c>
      <c r="P17" s="9">
        <v>52</v>
      </c>
      <c r="Q17" s="9">
        <v>47</v>
      </c>
      <c r="R17" s="9">
        <v>16</v>
      </c>
      <c r="T17" s="40"/>
      <c r="U17" s="40"/>
      <c r="V17" s="40"/>
      <c r="W17" s="40"/>
      <c r="X17" s="40"/>
      <c r="Y17" s="40"/>
      <c r="Z17" s="40"/>
      <c r="AA17" s="40"/>
      <c r="AB17" s="40"/>
      <c r="AC17" s="40"/>
      <c r="AD17" s="40"/>
      <c r="AE17" s="40"/>
      <c r="AF17" s="40"/>
    </row>
    <row r="18" spans="2:32" x14ac:dyDescent="0.25">
      <c r="B18" s="645"/>
      <c r="C18" s="645"/>
      <c r="D18" s="645"/>
      <c r="F18" s="9" t="s">
        <v>131</v>
      </c>
      <c r="G18" s="9">
        <v>357</v>
      </c>
      <c r="H18" s="9">
        <v>245</v>
      </c>
      <c r="I18" s="9">
        <v>64</v>
      </c>
      <c r="J18" s="9">
        <v>10</v>
      </c>
      <c r="K18" s="9">
        <v>9</v>
      </c>
      <c r="L18" s="9">
        <v>7</v>
      </c>
      <c r="M18" s="9">
        <v>0</v>
      </c>
      <c r="N18" s="9">
        <v>22</v>
      </c>
      <c r="O18" s="9">
        <v>779</v>
      </c>
      <c r="P18" s="9">
        <v>48</v>
      </c>
      <c r="Q18" s="9">
        <v>63</v>
      </c>
      <c r="R18" s="9">
        <v>7</v>
      </c>
      <c r="T18" s="40"/>
      <c r="U18" s="40"/>
      <c r="V18" s="357"/>
      <c r="W18" s="40"/>
      <c r="X18" s="40"/>
      <c r="Y18" s="40"/>
      <c r="Z18" s="40"/>
      <c r="AA18" s="40"/>
      <c r="AB18" s="40"/>
      <c r="AC18" s="40"/>
      <c r="AD18" s="40"/>
      <c r="AE18" s="40"/>
      <c r="AF18" s="40"/>
    </row>
    <row r="19" spans="2:32" x14ac:dyDescent="0.25">
      <c r="B19" s="645"/>
      <c r="C19" s="645"/>
      <c r="D19" s="645"/>
      <c r="F19" s="9" t="s">
        <v>131</v>
      </c>
      <c r="G19" s="9">
        <v>495</v>
      </c>
      <c r="H19" s="9">
        <v>353</v>
      </c>
      <c r="I19" s="9">
        <v>40</v>
      </c>
      <c r="J19" s="9">
        <v>0</v>
      </c>
      <c r="K19" s="9">
        <v>0</v>
      </c>
      <c r="L19" s="9">
        <v>10</v>
      </c>
      <c r="M19" s="9">
        <v>7</v>
      </c>
      <c r="N19" s="9">
        <v>85</v>
      </c>
      <c r="O19" s="9">
        <v>963</v>
      </c>
      <c r="P19" s="9">
        <v>135</v>
      </c>
      <c r="Q19" s="9">
        <v>61</v>
      </c>
      <c r="R19" s="9">
        <v>25</v>
      </c>
      <c r="T19" s="40"/>
      <c r="U19" s="40"/>
      <c r="V19" s="40"/>
      <c r="W19" s="40"/>
      <c r="X19" s="40"/>
      <c r="Y19" s="40"/>
      <c r="Z19" s="40"/>
      <c r="AA19" s="40"/>
      <c r="AB19" s="40"/>
      <c r="AC19" s="40"/>
      <c r="AD19" s="40"/>
      <c r="AE19" s="40"/>
      <c r="AF19" s="40"/>
    </row>
    <row r="20" spans="2:32" x14ac:dyDescent="0.25">
      <c r="B20" s="645"/>
      <c r="C20" s="645"/>
      <c r="D20" s="645"/>
      <c r="F20" s="9" t="s">
        <v>131</v>
      </c>
      <c r="G20" s="9">
        <v>259</v>
      </c>
      <c r="H20" s="9">
        <v>229</v>
      </c>
      <c r="I20" s="9">
        <v>10</v>
      </c>
      <c r="J20" s="9">
        <v>0</v>
      </c>
      <c r="K20" s="9">
        <v>0</v>
      </c>
      <c r="L20" s="9">
        <v>0</v>
      </c>
      <c r="M20" s="9">
        <v>0</v>
      </c>
      <c r="N20" s="9">
        <v>20</v>
      </c>
      <c r="O20" s="9">
        <v>652</v>
      </c>
      <c r="P20" s="9">
        <v>67</v>
      </c>
      <c r="Q20" s="9">
        <v>10</v>
      </c>
      <c r="R20" s="9">
        <v>34</v>
      </c>
      <c r="T20" s="40"/>
      <c r="U20" s="40"/>
      <c r="V20" s="40"/>
      <c r="W20" s="40"/>
      <c r="X20" s="40"/>
      <c r="Y20" s="40"/>
      <c r="Z20" s="40"/>
      <c r="AA20" s="40"/>
      <c r="AB20" s="40"/>
      <c r="AC20" s="40"/>
      <c r="AD20" s="40"/>
      <c r="AE20" s="40"/>
      <c r="AF20" s="40"/>
    </row>
    <row r="21" spans="2:32" x14ac:dyDescent="0.25">
      <c r="B21" s="645"/>
      <c r="C21" s="645"/>
      <c r="D21" s="645"/>
      <c r="F21" s="9" t="s">
        <v>131</v>
      </c>
      <c r="G21" s="9">
        <v>454</v>
      </c>
      <c r="H21" s="9">
        <v>354</v>
      </c>
      <c r="I21" s="9">
        <v>85</v>
      </c>
      <c r="J21" s="9">
        <v>8</v>
      </c>
      <c r="K21" s="9">
        <v>7</v>
      </c>
      <c r="L21" s="9">
        <v>0</v>
      </c>
      <c r="M21" s="9">
        <v>0</v>
      </c>
      <c r="N21" s="9">
        <v>0</v>
      </c>
      <c r="O21" s="9">
        <v>1749</v>
      </c>
      <c r="P21" s="9">
        <v>190</v>
      </c>
      <c r="Q21" s="9">
        <v>157</v>
      </c>
      <c r="R21" s="9">
        <v>64</v>
      </c>
    </row>
    <row r="22" spans="2:32" x14ac:dyDescent="0.25">
      <c r="B22" s="645"/>
      <c r="C22" s="645"/>
      <c r="D22" s="645"/>
      <c r="F22" s="9" t="s">
        <v>132</v>
      </c>
      <c r="G22" s="9">
        <v>2433</v>
      </c>
      <c r="H22" s="9">
        <v>2177</v>
      </c>
      <c r="I22" s="9">
        <v>173</v>
      </c>
      <c r="J22" s="9">
        <v>0</v>
      </c>
      <c r="K22" s="9">
        <v>0</v>
      </c>
      <c r="L22" s="9">
        <v>0</v>
      </c>
      <c r="M22" s="9">
        <v>14</v>
      </c>
      <c r="N22" s="9">
        <v>69</v>
      </c>
      <c r="O22" s="9">
        <v>1483</v>
      </c>
      <c r="P22" s="9">
        <v>11</v>
      </c>
      <c r="Q22" s="9">
        <v>33</v>
      </c>
      <c r="R22" s="9">
        <v>712</v>
      </c>
    </row>
    <row r="23" spans="2:32" x14ac:dyDescent="0.25">
      <c r="B23" s="645"/>
      <c r="C23" s="645"/>
      <c r="D23" s="645"/>
      <c r="F23" s="9" t="s">
        <v>132</v>
      </c>
      <c r="G23" s="9">
        <v>323</v>
      </c>
      <c r="H23" s="9">
        <v>286</v>
      </c>
      <c r="I23" s="9">
        <v>18</v>
      </c>
      <c r="J23" s="9">
        <v>0</v>
      </c>
      <c r="K23" s="9">
        <v>0</v>
      </c>
      <c r="L23" s="9">
        <v>0</v>
      </c>
      <c r="M23" s="9">
        <v>0</v>
      </c>
      <c r="N23" s="9">
        <v>19</v>
      </c>
      <c r="O23" s="9">
        <v>1056</v>
      </c>
      <c r="P23" s="9">
        <v>0</v>
      </c>
      <c r="Q23" s="9">
        <v>0</v>
      </c>
      <c r="R23" s="9">
        <v>1056</v>
      </c>
    </row>
    <row r="24" spans="2:32" x14ac:dyDescent="0.25">
      <c r="B24" s="645"/>
      <c r="C24" s="645"/>
      <c r="D24" s="645"/>
      <c r="F24" s="9" t="s">
        <v>132</v>
      </c>
      <c r="G24" s="9">
        <v>736</v>
      </c>
      <c r="H24" s="9">
        <v>684</v>
      </c>
      <c r="I24" s="9">
        <v>19</v>
      </c>
      <c r="J24" s="9">
        <v>0</v>
      </c>
      <c r="K24" s="9">
        <v>0</v>
      </c>
      <c r="L24" s="9">
        <v>0</v>
      </c>
      <c r="M24" s="9">
        <v>15</v>
      </c>
      <c r="N24" s="9">
        <v>18</v>
      </c>
      <c r="O24" s="9">
        <v>1383</v>
      </c>
      <c r="P24" s="9">
        <v>72</v>
      </c>
      <c r="Q24" s="9">
        <v>81</v>
      </c>
      <c r="R24" s="9">
        <v>341</v>
      </c>
    </row>
    <row r="25" spans="2:32" x14ac:dyDescent="0.25">
      <c r="B25" s="645"/>
      <c r="C25" s="645"/>
      <c r="D25" s="645"/>
      <c r="F25" s="9" t="s">
        <v>132</v>
      </c>
      <c r="G25" s="9">
        <v>641</v>
      </c>
      <c r="H25" s="9">
        <v>397</v>
      </c>
      <c r="I25" s="9">
        <v>81</v>
      </c>
      <c r="J25" s="9">
        <v>52</v>
      </c>
      <c r="K25" s="9">
        <v>0</v>
      </c>
      <c r="L25" s="9">
        <v>52</v>
      </c>
      <c r="M25" s="9">
        <v>0</v>
      </c>
      <c r="N25" s="9">
        <v>59</v>
      </c>
      <c r="O25" s="9">
        <v>504</v>
      </c>
      <c r="P25" s="9">
        <v>52</v>
      </c>
      <c r="Q25" s="9">
        <v>47</v>
      </c>
      <c r="R25" s="9">
        <v>16</v>
      </c>
    </row>
    <row r="26" spans="2:32" x14ac:dyDescent="0.25">
      <c r="B26" s="645"/>
      <c r="C26" s="645"/>
      <c r="D26" s="645"/>
      <c r="F26" s="9" t="s">
        <v>132</v>
      </c>
      <c r="G26" s="9">
        <v>241</v>
      </c>
      <c r="H26" s="9">
        <v>93</v>
      </c>
      <c r="I26" s="9">
        <v>28</v>
      </c>
      <c r="J26" s="9">
        <v>5</v>
      </c>
      <c r="K26" s="9">
        <v>0</v>
      </c>
      <c r="L26" s="9">
        <v>82</v>
      </c>
      <c r="M26" s="9">
        <v>0</v>
      </c>
      <c r="N26" s="9">
        <v>33</v>
      </c>
      <c r="O26" s="9">
        <v>779</v>
      </c>
      <c r="P26" s="9">
        <v>48</v>
      </c>
      <c r="Q26" s="9">
        <v>63</v>
      </c>
      <c r="R26" s="9">
        <v>7</v>
      </c>
    </row>
    <row r="27" spans="2:32" x14ac:dyDescent="0.25">
      <c r="B27" s="645"/>
      <c r="C27" s="645"/>
      <c r="D27" s="645"/>
      <c r="F27" s="9" t="s">
        <v>132</v>
      </c>
      <c r="G27" s="9">
        <v>658</v>
      </c>
      <c r="H27" s="9">
        <v>425</v>
      </c>
      <c r="I27" s="9">
        <v>178</v>
      </c>
      <c r="J27" s="9">
        <v>7</v>
      </c>
      <c r="K27" s="9">
        <v>0</v>
      </c>
      <c r="L27" s="9">
        <v>20</v>
      </c>
      <c r="M27" s="9">
        <v>0</v>
      </c>
      <c r="N27" s="9">
        <v>28</v>
      </c>
      <c r="O27" s="9">
        <v>991</v>
      </c>
      <c r="P27" s="9">
        <v>66</v>
      </c>
      <c r="Q27" s="9">
        <v>66</v>
      </c>
      <c r="R27" s="9">
        <v>50</v>
      </c>
    </row>
    <row r="28" spans="2:32" ht="12.6" x14ac:dyDescent="0.25">
      <c r="F28" s="9" t="s">
        <v>132</v>
      </c>
      <c r="G28" s="9">
        <v>177</v>
      </c>
      <c r="H28" s="9">
        <v>104</v>
      </c>
      <c r="I28" s="9">
        <v>39</v>
      </c>
      <c r="J28" s="9">
        <v>0</v>
      </c>
      <c r="K28" s="9">
        <v>0</v>
      </c>
      <c r="L28" s="9">
        <v>0</v>
      </c>
      <c r="M28" s="9">
        <v>0</v>
      </c>
      <c r="N28" s="9">
        <v>9</v>
      </c>
      <c r="O28" s="9">
        <v>963</v>
      </c>
      <c r="P28" s="9">
        <v>135</v>
      </c>
      <c r="Q28" s="9">
        <v>61</v>
      </c>
      <c r="R28" s="9">
        <v>25</v>
      </c>
    </row>
    <row r="29" spans="2:32" ht="12.6" x14ac:dyDescent="0.25">
      <c r="F29" s="9" t="s">
        <v>132</v>
      </c>
      <c r="G29" s="9">
        <v>357</v>
      </c>
      <c r="H29" s="9">
        <v>245</v>
      </c>
      <c r="I29" s="9">
        <v>64</v>
      </c>
      <c r="J29" s="9">
        <v>10</v>
      </c>
      <c r="K29" s="9">
        <v>9</v>
      </c>
      <c r="L29" s="9">
        <v>7</v>
      </c>
      <c r="M29" s="9">
        <v>0</v>
      </c>
      <c r="N29" s="9">
        <v>22</v>
      </c>
      <c r="O29" s="9">
        <v>634</v>
      </c>
      <c r="P29" s="9">
        <v>43</v>
      </c>
      <c r="Q29" s="9">
        <v>32</v>
      </c>
      <c r="R29" s="9">
        <v>56</v>
      </c>
    </row>
    <row r="30" spans="2:32" ht="12.6" x14ac:dyDescent="0.25">
      <c r="F30" s="9" t="s">
        <v>132</v>
      </c>
      <c r="G30" s="9">
        <v>488</v>
      </c>
      <c r="H30" s="9">
        <v>340</v>
      </c>
      <c r="I30" s="9">
        <v>68</v>
      </c>
      <c r="J30" s="9">
        <v>0</v>
      </c>
      <c r="K30" s="9">
        <v>0</v>
      </c>
      <c r="L30" s="9">
        <v>46</v>
      </c>
      <c r="M30" s="9">
        <v>0</v>
      </c>
      <c r="N30" s="9">
        <v>34</v>
      </c>
      <c r="O30" s="9">
        <v>1006</v>
      </c>
      <c r="P30" s="9">
        <v>118</v>
      </c>
      <c r="Q30" s="9">
        <v>99</v>
      </c>
      <c r="R30" s="9">
        <v>51</v>
      </c>
    </row>
    <row r="31" spans="2:32" ht="12.6" x14ac:dyDescent="0.25">
      <c r="F31" s="9" t="s">
        <v>132</v>
      </c>
      <c r="G31" s="9">
        <v>495</v>
      </c>
      <c r="H31" s="9">
        <v>353</v>
      </c>
      <c r="I31" s="9">
        <v>40</v>
      </c>
      <c r="J31" s="9">
        <v>0</v>
      </c>
      <c r="K31" s="9">
        <v>0</v>
      </c>
      <c r="L31" s="9">
        <v>10</v>
      </c>
      <c r="M31" s="9">
        <v>7</v>
      </c>
      <c r="N31" s="9">
        <v>85</v>
      </c>
      <c r="O31" s="9">
        <v>671</v>
      </c>
      <c r="P31" s="9">
        <v>64</v>
      </c>
      <c r="Q31" s="9">
        <v>6</v>
      </c>
      <c r="R31" s="9">
        <v>0</v>
      </c>
    </row>
    <row r="32" spans="2:32" ht="12.6" x14ac:dyDescent="0.25">
      <c r="F32" s="9" t="s">
        <v>132</v>
      </c>
      <c r="G32" s="9">
        <v>395</v>
      </c>
      <c r="H32" s="9">
        <v>364</v>
      </c>
      <c r="I32" s="9">
        <v>12</v>
      </c>
      <c r="J32" s="9">
        <v>0</v>
      </c>
      <c r="K32" s="9">
        <v>0</v>
      </c>
      <c r="L32" s="9">
        <v>0</v>
      </c>
      <c r="M32" s="9">
        <v>9</v>
      </c>
      <c r="N32" s="9">
        <v>10</v>
      </c>
      <c r="O32" s="9">
        <v>652</v>
      </c>
      <c r="P32" s="9">
        <v>67</v>
      </c>
      <c r="Q32" s="9">
        <v>10</v>
      </c>
      <c r="R32" s="9">
        <v>34</v>
      </c>
    </row>
    <row r="33" spans="6:18" ht="12.6" x14ac:dyDescent="0.25">
      <c r="F33" s="9" t="s">
        <v>132</v>
      </c>
      <c r="G33" s="9">
        <v>384</v>
      </c>
      <c r="H33" s="9">
        <v>337</v>
      </c>
      <c r="I33" s="9">
        <v>12</v>
      </c>
      <c r="J33" s="9">
        <v>0</v>
      </c>
      <c r="K33" s="9">
        <v>0</v>
      </c>
      <c r="L33" s="9">
        <v>8</v>
      </c>
      <c r="M33" s="9">
        <v>27</v>
      </c>
      <c r="N33" s="9">
        <v>0</v>
      </c>
      <c r="O33" s="9">
        <v>882</v>
      </c>
      <c r="P33" s="9">
        <v>134</v>
      </c>
      <c r="Q33" s="9">
        <v>103</v>
      </c>
      <c r="R33" s="9">
        <v>64</v>
      </c>
    </row>
    <row r="34" spans="6:18" ht="12.6" x14ac:dyDescent="0.25">
      <c r="F34" s="9" t="s">
        <v>132</v>
      </c>
      <c r="G34" s="9">
        <v>292</v>
      </c>
      <c r="H34" s="9">
        <v>226</v>
      </c>
      <c r="I34" s="9">
        <v>16</v>
      </c>
      <c r="J34" s="9">
        <v>0</v>
      </c>
      <c r="K34" s="9">
        <v>10</v>
      </c>
      <c r="L34" s="9">
        <v>0</v>
      </c>
      <c r="M34" s="9">
        <v>0</v>
      </c>
      <c r="N34" s="9">
        <v>40</v>
      </c>
      <c r="O34" s="9">
        <v>755</v>
      </c>
      <c r="P34" s="9">
        <v>136</v>
      </c>
      <c r="Q34" s="9">
        <v>21</v>
      </c>
      <c r="R34" s="9">
        <v>0</v>
      </c>
    </row>
    <row r="35" spans="6:18" ht="12.6" x14ac:dyDescent="0.25">
      <c r="F35" s="9" t="s">
        <v>132</v>
      </c>
      <c r="G35" s="9">
        <v>259</v>
      </c>
      <c r="H35" s="9">
        <v>229</v>
      </c>
      <c r="I35" s="9">
        <v>10</v>
      </c>
      <c r="J35" s="9">
        <v>0</v>
      </c>
      <c r="K35" s="9">
        <v>0</v>
      </c>
      <c r="L35" s="9">
        <v>0</v>
      </c>
      <c r="M35" s="9">
        <v>0</v>
      </c>
      <c r="N35" s="9">
        <v>20</v>
      </c>
      <c r="O35" s="9">
        <v>1020</v>
      </c>
      <c r="P35" s="9">
        <v>118</v>
      </c>
      <c r="Q35" s="9">
        <v>110</v>
      </c>
      <c r="R35" s="9">
        <v>11</v>
      </c>
    </row>
    <row r="36" spans="6:18" ht="12.6" x14ac:dyDescent="0.25">
      <c r="F36" s="9" t="s">
        <v>132</v>
      </c>
      <c r="G36" s="9">
        <v>295</v>
      </c>
      <c r="H36" s="9">
        <v>199</v>
      </c>
      <c r="I36" s="9">
        <v>81</v>
      </c>
      <c r="J36" s="9">
        <v>0</v>
      </c>
      <c r="K36" s="9">
        <v>0</v>
      </c>
      <c r="L36" s="9">
        <v>0</v>
      </c>
      <c r="M36" s="9">
        <v>0</v>
      </c>
      <c r="N36" s="9">
        <v>15</v>
      </c>
      <c r="O36" s="9">
        <v>380</v>
      </c>
      <c r="P36" s="9">
        <v>59</v>
      </c>
      <c r="Q36" s="9">
        <v>10</v>
      </c>
      <c r="R36" s="9">
        <v>0</v>
      </c>
    </row>
    <row r="37" spans="6:18" ht="12.6" x14ac:dyDescent="0.25">
      <c r="F37" s="9" t="s">
        <v>132</v>
      </c>
      <c r="G37" s="9">
        <v>207</v>
      </c>
      <c r="H37" s="9">
        <v>152</v>
      </c>
      <c r="I37" s="9">
        <v>55</v>
      </c>
      <c r="J37" s="9">
        <v>0</v>
      </c>
      <c r="K37" s="9">
        <v>0</v>
      </c>
      <c r="L37" s="9">
        <v>0</v>
      </c>
      <c r="M37" s="9">
        <v>0</v>
      </c>
      <c r="N37" s="9">
        <v>0</v>
      </c>
      <c r="O37" s="9">
        <v>1749</v>
      </c>
      <c r="P37" s="9">
        <v>190</v>
      </c>
      <c r="Q37" s="9">
        <v>157</v>
      </c>
      <c r="R37" s="9">
        <v>64</v>
      </c>
    </row>
    <row r="38" spans="6:18" ht="12.6" x14ac:dyDescent="0.25">
      <c r="F38" s="9" t="s">
        <v>132</v>
      </c>
      <c r="G38" s="9">
        <v>486</v>
      </c>
      <c r="H38" s="9">
        <v>371</v>
      </c>
      <c r="I38" s="9">
        <v>90</v>
      </c>
      <c r="J38" s="9">
        <v>0</v>
      </c>
      <c r="K38" s="9">
        <v>0</v>
      </c>
      <c r="L38" s="9">
        <v>0</v>
      </c>
      <c r="M38" s="9">
        <v>17</v>
      </c>
      <c r="N38" s="9">
        <v>8</v>
      </c>
      <c r="O38" s="9">
        <v>707</v>
      </c>
      <c r="P38" s="9">
        <v>101</v>
      </c>
      <c r="Q38" s="9">
        <v>66</v>
      </c>
      <c r="R38" s="9">
        <v>21</v>
      </c>
    </row>
    <row r="39" spans="6:18" ht="12.6" x14ac:dyDescent="0.25">
      <c r="F39" s="9" t="s">
        <v>132</v>
      </c>
      <c r="G39" s="9">
        <v>56</v>
      </c>
      <c r="H39" s="9">
        <v>48</v>
      </c>
      <c r="I39" s="9">
        <v>0</v>
      </c>
      <c r="J39" s="9">
        <v>8</v>
      </c>
      <c r="K39" s="9">
        <v>0</v>
      </c>
      <c r="L39" s="9">
        <v>0</v>
      </c>
      <c r="M39" s="9">
        <v>0</v>
      </c>
      <c r="N39" s="9">
        <v>0</v>
      </c>
      <c r="O39" s="9">
        <v>1144</v>
      </c>
      <c r="P39" s="9">
        <v>43</v>
      </c>
      <c r="Q39" s="9">
        <v>93</v>
      </c>
      <c r="R39" s="9">
        <v>5</v>
      </c>
    </row>
    <row r="40" spans="6:18" ht="12.6" x14ac:dyDescent="0.25">
      <c r="F40" s="9" t="s">
        <v>132</v>
      </c>
      <c r="G40" s="9">
        <v>454</v>
      </c>
      <c r="H40" s="9">
        <v>354</v>
      </c>
      <c r="I40" s="9">
        <v>85</v>
      </c>
      <c r="J40" s="9">
        <v>8</v>
      </c>
      <c r="K40" s="9">
        <v>7</v>
      </c>
      <c r="L40" s="9">
        <v>0</v>
      </c>
      <c r="M40" s="9">
        <v>0</v>
      </c>
      <c r="N40" s="9">
        <v>0</v>
      </c>
      <c r="O40" s="9">
        <v>627</v>
      </c>
      <c r="P40" s="9">
        <v>45</v>
      </c>
      <c r="Q40" s="9">
        <v>22</v>
      </c>
      <c r="R40" s="9">
        <v>44</v>
      </c>
    </row>
    <row r="41" spans="6:18" ht="12.6" x14ac:dyDescent="0.25">
      <c r="F41" s="9" t="s">
        <v>132</v>
      </c>
      <c r="G41" s="9">
        <v>225</v>
      </c>
      <c r="H41" s="9">
        <v>61</v>
      </c>
      <c r="I41" s="9">
        <v>88</v>
      </c>
      <c r="J41" s="9">
        <v>52</v>
      </c>
      <c r="K41" s="9">
        <v>0</v>
      </c>
      <c r="L41" s="9">
        <v>24</v>
      </c>
      <c r="M41" s="9">
        <v>0</v>
      </c>
      <c r="N41" s="9">
        <v>0</v>
      </c>
      <c r="O41" s="9">
        <v>1860</v>
      </c>
      <c r="P41" s="9">
        <v>320</v>
      </c>
      <c r="Q41" s="9">
        <v>162</v>
      </c>
      <c r="R41" s="9">
        <v>123</v>
      </c>
    </row>
    <row r="42" spans="6:18" ht="12.6" x14ac:dyDescent="0.25">
      <c r="F42" s="9" t="s">
        <v>132</v>
      </c>
      <c r="G42" s="9">
        <v>335</v>
      </c>
      <c r="H42" s="9">
        <v>244</v>
      </c>
      <c r="I42" s="9">
        <v>56</v>
      </c>
      <c r="J42" s="9">
        <v>0</v>
      </c>
      <c r="K42" s="9">
        <v>0</v>
      </c>
      <c r="L42" s="9">
        <v>35</v>
      </c>
      <c r="M42" s="9">
        <v>0</v>
      </c>
      <c r="N42" s="9">
        <v>0</v>
      </c>
      <c r="O42" s="9">
        <v>1201</v>
      </c>
      <c r="P42" s="9">
        <v>224</v>
      </c>
      <c r="Q42" s="9">
        <v>143</v>
      </c>
      <c r="R42" s="9">
        <v>107</v>
      </c>
    </row>
    <row r="43" spans="6:18" ht="12.6" x14ac:dyDescent="0.25">
      <c r="F43" s="9" t="s">
        <v>132</v>
      </c>
      <c r="G43" s="9">
        <v>127</v>
      </c>
      <c r="H43" s="9">
        <v>109</v>
      </c>
      <c r="I43" s="9">
        <v>0</v>
      </c>
      <c r="J43" s="9">
        <v>0</v>
      </c>
      <c r="K43" s="9">
        <v>0</v>
      </c>
      <c r="L43" s="9">
        <v>18</v>
      </c>
      <c r="M43" s="9">
        <v>0</v>
      </c>
      <c r="N43" s="9">
        <v>0</v>
      </c>
      <c r="O43" s="9">
        <v>2207</v>
      </c>
      <c r="P43" s="9">
        <v>177</v>
      </c>
      <c r="Q43" s="9">
        <v>56</v>
      </c>
      <c r="R43" s="9">
        <v>66</v>
      </c>
    </row>
    <row r="44" spans="6:18" ht="12.6" x14ac:dyDescent="0.25">
      <c r="F44" s="9" t="s">
        <v>132</v>
      </c>
      <c r="G44" s="9">
        <v>597</v>
      </c>
      <c r="H44" s="9">
        <v>530</v>
      </c>
      <c r="I44" s="9">
        <v>67</v>
      </c>
      <c r="J44" s="9">
        <v>0</v>
      </c>
      <c r="K44" s="9">
        <v>0</v>
      </c>
      <c r="L44" s="9">
        <v>0</v>
      </c>
      <c r="M44" s="9">
        <v>0</v>
      </c>
      <c r="N44" s="9">
        <v>0</v>
      </c>
      <c r="O44" s="9">
        <v>983</v>
      </c>
      <c r="P44" s="9">
        <v>40</v>
      </c>
      <c r="Q44" s="9">
        <v>22</v>
      </c>
      <c r="R44" s="9">
        <v>38</v>
      </c>
    </row>
    <row r="45" spans="6:18" ht="12.6" x14ac:dyDescent="0.25">
      <c r="F45" s="9" t="s">
        <v>132</v>
      </c>
      <c r="G45" s="9">
        <v>594</v>
      </c>
      <c r="H45" s="9">
        <v>372</v>
      </c>
      <c r="I45" s="9">
        <v>54</v>
      </c>
      <c r="J45" s="9">
        <v>11</v>
      </c>
      <c r="K45" s="9">
        <v>0</v>
      </c>
      <c r="L45" s="9">
        <v>136</v>
      </c>
      <c r="M45" s="9">
        <v>0</v>
      </c>
      <c r="N45" s="9">
        <v>21</v>
      </c>
      <c r="O45" s="9">
        <v>906</v>
      </c>
      <c r="P45" s="9">
        <v>125</v>
      </c>
      <c r="Q45" s="9">
        <v>28</v>
      </c>
      <c r="R45" s="9">
        <v>30</v>
      </c>
    </row>
    <row r="46" spans="6:18" ht="12.6" x14ac:dyDescent="0.25">
      <c r="F46" s="9" t="s">
        <v>132</v>
      </c>
      <c r="G46" s="9">
        <v>957</v>
      </c>
      <c r="H46" s="9">
        <v>611</v>
      </c>
      <c r="I46" s="9">
        <v>346</v>
      </c>
      <c r="J46" s="9">
        <v>0</v>
      </c>
      <c r="K46" s="9">
        <v>0</v>
      </c>
      <c r="L46" s="9">
        <v>0</v>
      </c>
      <c r="M46" s="9">
        <v>0</v>
      </c>
      <c r="N46" s="9">
        <v>0</v>
      </c>
      <c r="O46" s="9">
        <v>1513</v>
      </c>
      <c r="P46" s="9">
        <v>267</v>
      </c>
      <c r="Q46" s="9">
        <v>115</v>
      </c>
      <c r="R46" s="9">
        <v>26</v>
      </c>
    </row>
    <row r="47" spans="6:18" ht="12.6" x14ac:dyDescent="0.25">
      <c r="F47" s="9" t="s">
        <v>132</v>
      </c>
      <c r="G47" s="9">
        <v>541</v>
      </c>
      <c r="H47" s="9">
        <v>334</v>
      </c>
      <c r="I47" s="9">
        <v>183</v>
      </c>
      <c r="J47" s="9">
        <v>0</v>
      </c>
      <c r="K47" s="9">
        <v>0</v>
      </c>
      <c r="L47" s="9">
        <v>11</v>
      </c>
      <c r="M47" s="9">
        <v>13</v>
      </c>
      <c r="N47" s="9">
        <v>0</v>
      </c>
      <c r="O47" s="9">
        <v>1235</v>
      </c>
      <c r="P47" s="9">
        <v>202</v>
      </c>
      <c r="Q47" s="9">
        <v>161</v>
      </c>
      <c r="R47" s="9">
        <v>0</v>
      </c>
    </row>
    <row r="48" spans="6:18" ht="12.6" x14ac:dyDescent="0.25">
      <c r="F48" s="9" t="s">
        <v>132</v>
      </c>
      <c r="G48" s="9">
        <v>358</v>
      </c>
      <c r="H48" s="9">
        <v>253</v>
      </c>
      <c r="I48" s="9">
        <v>105</v>
      </c>
      <c r="J48" s="9">
        <v>0</v>
      </c>
      <c r="K48" s="9">
        <v>0</v>
      </c>
      <c r="L48" s="9">
        <v>0</v>
      </c>
      <c r="M48" s="9">
        <v>0</v>
      </c>
      <c r="N48" s="9">
        <v>0</v>
      </c>
      <c r="O48" s="9">
        <v>1075</v>
      </c>
      <c r="P48" s="9">
        <v>62</v>
      </c>
      <c r="Q48" s="9">
        <v>155</v>
      </c>
      <c r="R48" s="9">
        <v>23</v>
      </c>
    </row>
    <row r="49" spans="6:18" ht="12.6" x14ac:dyDescent="0.25">
      <c r="F49" s="9" t="s">
        <v>132</v>
      </c>
      <c r="G49" s="9">
        <v>503</v>
      </c>
      <c r="H49" s="9">
        <v>378</v>
      </c>
      <c r="I49" s="9">
        <v>60</v>
      </c>
      <c r="J49" s="9">
        <v>25</v>
      </c>
      <c r="K49" s="9">
        <v>0</v>
      </c>
      <c r="L49" s="9">
        <v>14</v>
      </c>
      <c r="M49" s="9">
        <v>26</v>
      </c>
      <c r="N49" s="9">
        <v>0</v>
      </c>
      <c r="O49" s="9">
        <v>589</v>
      </c>
      <c r="P49" s="9">
        <v>4</v>
      </c>
      <c r="Q49" s="9">
        <v>123</v>
      </c>
      <c r="R49" s="9">
        <v>0</v>
      </c>
    </row>
    <row r="50" spans="6:18" x14ac:dyDescent="0.25">
      <c r="F50" s="9" t="s">
        <v>132</v>
      </c>
      <c r="G50" s="9">
        <v>312</v>
      </c>
      <c r="H50" s="9">
        <v>238</v>
      </c>
      <c r="I50" s="9">
        <v>34</v>
      </c>
      <c r="J50" s="9">
        <v>0</v>
      </c>
      <c r="K50" s="9">
        <v>0</v>
      </c>
      <c r="L50" s="9">
        <v>40</v>
      </c>
      <c r="M50" s="9">
        <v>0</v>
      </c>
      <c r="N50" s="9">
        <v>0</v>
      </c>
      <c r="O50" s="9">
        <v>896</v>
      </c>
      <c r="P50" s="9">
        <v>137</v>
      </c>
      <c r="Q50" s="9">
        <v>24</v>
      </c>
      <c r="R50" s="9">
        <v>5</v>
      </c>
    </row>
    <row r="51" spans="6:18" x14ac:dyDescent="0.25">
      <c r="F51" s="9" t="s">
        <v>132</v>
      </c>
      <c r="G51" s="9">
        <v>376</v>
      </c>
      <c r="H51" s="9">
        <v>228</v>
      </c>
      <c r="I51" s="9">
        <v>115</v>
      </c>
      <c r="J51" s="9">
        <v>0</v>
      </c>
      <c r="K51" s="9">
        <v>0</v>
      </c>
      <c r="L51" s="9">
        <v>33</v>
      </c>
      <c r="M51" s="9">
        <v>0</v>
      </c>
      <c r="N51" s="9">
        <v>0</v>
      </c>
      <c r="O51" s="9">
        <v>660</v>
      </c>
      <c r="P51" s="9">
        <v>101</v>
      </c>
      <c r="Q51" s="9">
        <v>51</v>
      </c>
      <c r="R51" s="9">
        <v>0</v>
      </c>
    </row>
    <row r="52" spans="6:18" x14ac:dyDescent="0.25">
      <c r="F52" s="9" t="s">
        <v>132</v>
      </c>
      <c r="G52" s="9">
        <v>146</v>
      </c>
      <c r="H52" s="9">
        <v>131</v>
      </c>
      <c r="I52" s="9">
        <v>8</v>
      </c>
      <c r="J52" s="9">
        <v>0</v>
      </c>
      <c r="K52" s="9">
        <v>0</v>
      </c>
      <c r="L52" s="9">
        <v>3</v>
      </c>
      <c r="M52" s="9">
        <v>4</v>
      </c>
      <c r="N52" s="9">
        <v>0</v>
      </c>
      <c r="O52" s="9">
        <v>2576</v>
      </c>
      <c r="P52" s="9">
        <v>321</v>
      </c>
      <c r="Q52" s="9">
        <v>96</v>
      </c>
      <c r="R52" s="9">
        <v>96</v>
      </c>
    </row>
    <row r="53" spans="6:18" x14ac:dyDescent="0.25">
      <c r="F53" s="9" t="s">
        <v>132</v>
      </c>
      <c r="G53" s="9">
        <v>280</v>
      </c>
      <c r="H53" s="9">
        <v>125</v>
      </c>
      <c r="I53" s="9">
        <v>102</v>
      </c>
      <c r="J53" s="9">
        <v>0</v>
      </c>
      <c r="K53" s="9">
        <v>0</v>
      </c>
      <c r="L53" s="9">
        <v>0</v>
      </c>
      <c r="M53" s="9">
        <v>0</v>
      </c>
      <c r="N53" s="9">
        <v>53</v>
      </c>
      <c r="O53" s="9">
        <v>2463</v>
      </c>
      <c r="P53" s="9">
        <v>477</v>
      </c>
      <c r="Q53" s="9">
        <v>298</v>
      </c>
      <c r="R53" s="9">
        <v>138</v>
      </c>
    </row>
    <row r="54" spans="6:18" x14ac:dyDescent="0.25">
      <c r="F54" s="9" t="s">
        <v>132</v>
      </c>
      <c r="G54" s="9">
        <v>205</v>
      </c>
      <c r="H54" s="9">
        <v>156</v>
      </c>
      <c r="I54" s="9">
        <v>49</v>
      </c>
      <c r="J54" s="9">
        <v>0</v>
      </c>
      <c r="K54" s="9">
        <v>0</v>
      </c>
      <c r="L54" s="9">
        <v>0</v>
      </c>
      <c r="M54" s="9">
        <v>0</v>
      </c>
      <c r="N54" s="9">
        <v>0</v>
      </c>
      <c r="O54" s="9">
        <v>2046</v>
      </c>
      <c r="P54" s="9">
        <v>84</v>
      </c>
      <c r="Q54" s="9">
        <v>179</v>
      </c>
      <c r="R54" s="9">
        <v>122</v>
      </c>
    </row>
    <row r="55" spans="6:18" x14ac:dyDescent="0.25">
      <c r="F55" s="9" t="s">
        <v>132</v>
      </c>
      <c r="G55" s="9">
        <v>1025</v>
      </c>
      <c r="H55" s="9">
        <v>839</v>
      </c>
      <c r="I55" s="9">
        <v>136</v>
      </c>
      <c r="J55" s="9">
        <v>20</v>
      </c>
      <c r="K55" s="9">
        <v>0</v>
      </c>
      <c r="L55" s="9">
        <v>0</v>
      </c>
      <c r="M55" s="9">
        <v>0</v>
      </c>
      <c r="N55" s="9">
        <v>30</v>
      </c>
      <c r="O55" s="9">
        <v>1290</v>
      </c>
      <c r="P55" s="9">
        <v>48</v>
      </c>
      <c r="Q55" s="9">
        <v>52</v>
      </c>
      <c r="R55" s="9">
        <v>72</v>
      </c>
    </row>
    <row r="56" spans="6:18" x14ac:dyDescent="0.25">
      <c r="F56" s="9" t="s">
        <v>132</v>
      </c>
      <c r="G56" s="9">
        <v>908</v>
      </c>
      <c r="H56" s="9">
        <v>777</v>
      </c>
      <c r="I56" s="9">
        <v>63</v>
      </c>
      <c r="J56" s="9">
        <v>0</v>
      </c>
      <c r="K56" s="9">
        <v>0</v>
      </c>
      <c r="L56" s="9">
        <v>48</v>
      </c>
      <c r="M56" s="9">
        <v>20</v>
      </c>
      <c r="N56" s="9">
        <v>0</v>
      </c>
      <c r="O56" s="9">
        <v>2325</v>
      </c>
      <c r="P56" s="9">
        <v>433</v>
      </c>
      <c r="Q56" s="9">
        <v>153</v>
      </c>
      <c r="R56" s="9">
        <v>129</v>
      </c>
    </row>
    <row r="57" spans="6:18" x14ac:dyDescent="0.25">
      <c r="F57" s="9" t="s">
        <v>132</v>
      </c>
      <c r="G57" s="9">
        <v>953</v>
      </c>
      <c r="H57" s="9">
        <v>880</v>
      </c>
      <c r="I57" s="9">
        <v>44</v>
      </c>
      <c r="J57" s="9">
        <v>1</v>
      </c>
      <c r="K57" s="9">
        <v>0</v>
      </c>
      <c r="L57" s="9">
        <v>0</v>
      </c>
      <c r="M57" s="9">
        <v>0</v>
      </c>
      <c r="N57" s="9">
        <v>28</v>
      </c>
      <c r="O57" s="9">
        <v>1097</v>
      </c>
      <c r="P57" s="9">
        <v>76</v>
      </c>
      <c r="Q57" s="9">
        <v>24</v>
      </c>
      <c r="R57" s="9">
        <v>65</v>
      </c>
    </row>
    <row r="58" spans="6:18" x14ac:dyDescent="0.25">
      <c r="F58" s="9" t="s">
        <v>132</v>
      </c>
      <c r="G58" s="9">
        <v>542</v>
      </c>
      <c r="H58" s="9">
        <v>381</v>
      </c>
      <c r="I58" s="9">
        <v>112</v>
      </c>
      <c r="J58" s="9">
        <v>0</v>
      </c>
      <c r="K58" s="9">
        <v>0</v>
      </c>
      <c r="L58" s="9">
        <v>49</v>
      </c>
      <c r="M58" s="9">
        <v>0</v>
      </c>
      <c r="N58" s="9">
        <v>0</v>
      </c>
      <c r="O58" s="9">
        <v>1602</v>
      </c>
      <c r="P58" s="9">
        <v>197</v>
      </c>
      <c r="Q58" s="9">
        <v>135</v>
      </c>
      <c r="R58" s="9">
        <v>57</v>
      </c>
    </row>
    <row r="59" spans="6:18" x14ac:dyDescent="0.25">
      <c r="F59" s="9" t="s">
        <v>132</v>
      </c>
      <c r="G59" s="9">
        <v>1051</v>
      </c>
      <c r="H59" s="9">
        <v>856</v>
      </c>
      <c r="I59" s="9">
        <v>148</v>
      </c>
      <c r="J59" s="9">
        <v>0</v>
      </c>
      <c r="K59" s="9">
        <v>0</v>
      </c>
      <c r="L59" s="9">
        <v>0</v>
      </c>
      <c r="M59" s="9">
        <v>0</v>
      </c>
      <c r="N59" s="9">
        <v>47</v>
      </c>
      <c r="O59" s="9">
        <v>1250</v>
      </c>
      <c r="P59" s="9">
        <v>129</v>
      </c>
      <c r="Q59" s="9">
        <v>123</v>
      </c>
      <c r="R59" s="9">
        <v>79</v>
      </c>
    </row>
    <row r="60" spans="6:18" x14ac:dyDescent="0.25">
      <c r="F60" s="9" t="s">
        <v>132</v>
      </c>
      <c r="G60" s="9">
        <v>466</v>
      </c>
      <c r="H60" s="9">
        <v>444</v>
      </c>
      <c r="I60" s="9">
        <v>9</v>
      </c>
      <c r="J60" s="9">
        <v>0</v>
      </c>
      <c r="K60" s="9">
        <v>0</v>
      </c>
      <c r="L60" s="9">
        <v>0</v>
      </c>
      <c r="M60" s="9">
        <v>0</v>
      </c>
      <c r="N60" s="9">
        <v>13</v>
      </c>
      <c r="O60" s="9">
        <v>1110</v>
      </c>
      <c r="P60" s="9">
        <v>50</v>
      </c>
      <c r="Q60" s="9">
        <v>86</v>
      </c>
      <c r="R60" s="9">
        <v>133</v>
      </c>
    </row>
    <row r="61" spans="6:18" x14ac:dyDescent="0.25">
      <c r="F61" s="9" t="s">
        <v>132</v>
      </c>
      <c r="G61" s="9">
        <v>655</v>
      </c>
      <c r="H61" s="9">
        <v>471</v>
      </c>
      <c r="I61" s="9">
        <v>121</v>
      </c>
      <c r="J61" s="9">
        <v>3</v>
      </c>
      <c r="K61" s="9">
        <v>0</v>
      </c>
      <c r="L61" s="9">
        <v>2</v>
      </c>
      <c r="M61" s="9">
        <v>49</v>
      </c>
      <c r="N61" s="9">
        <v>9</v>
      </c>
      <c r="O61" s="9">
        <v>1562</v>
      </c>
      <c r="P61" s="9">
        <v>146</v>
      </c>
      <c r="Q61" s="9">
        <v>132</v>
      </c>
      <c r="R61" s="9">
        <v>59</v>
      </c>
    </row>
    <row r="62" spans="6:18" x14ac:dyDescent="0.25">
      <c r="F62" s="9" t="s">
        <v>132</v>
      </c>
      <c r="G62" s="9">
        <v>692</v>
      </c>
      <c r="H62" s="9">
        <v>602</v>
      </c>
      <c r="I62" s="9">
        <v>60</v>
      </c>
      <c r="J62" s="9">
        <v>0</v>
      </c>
      <c r="K62" s="9">
        <v>0</v>
      </c>
      <c r="L62" s="9">
        <v>0</v>
      </c>
      <c r="M62" s="9">
        <v>0</v>
      </c>
      <c r="N62" s="9">
        <v>30</v>
      </c>
      <c r="O62" s="9">
        <v>2024</v>
      </c>
      <c r="P62" s="9">
        <v>143</v>
      </c>
      <c r="Q62" s="9">
        <v>9</v>
      </c>
      <c r="R62" s="9">
        <v>753</v>
      </c>
    </row>
    <row r="63" spans="6:18" x14ac:dyDescent="0.25">
      <c r="F63" s="9" t="s">
        <v>132</v>
      </c>
      <c r="G63" s="9">
        <v>510</v>
      </c>
      <c r="H63" s="9">
        <v>405</v>
      </c>
      <c r="I63" s="9">
        <v>57</v>
      </c>
      <c r="J63" s="9">
        <v>0</v>
      </c>
      <c r="K63" s="9">
        <v>0</v>
      </c>
      <c r="L63" s="9">
        <v>13</v>
      </c>
      <c r="M63" s="9">
        <v>0</v>
      </c>
      <c r="N63" s="9">
        <v>35</v>
      </c>
      <c r="O63" s="9">
        <v>1670</v>
      </c>
      <c r="P63" s="9">
        <v>153</v>
      </c>
      <c r="Q63" s="9">
        <v>116</v>
      </c>
      <c r="R63" s="9">
        <v>48</v>
      </c>
    </row>
    <row r="64" spans="6:18" x14ac:dyDescent="0.25">
      <c r="F64" s="9" t="s">
        <v>132</v>
      </c>
      <c r="G64" s="9">
        <v>736</v>
      </c>
      <c r="H64" s="9">
        <v>638</v>
      </c>
      <c r="I64" s="9">
        <v>78</v>
      </c>
      <c r="J64" s="9">
        <v>0</v>
      </c>
      <c r="K64" s="9">
        <v>0</v>
      </c>
      <c r="L64" s="9">
        <v>8</v>
      </c>
      <c r="M64" s="9">
        <v>0</v>
      </c>
      <c r="N64" s="9">
        <v>12</v>
      </c>
      <c r="O64" s="9">
        <v>2334</v>
      </c>
      <c r="P64" s="9">
        <v>406</v>
      </c>
      <c r="Q64" s="9">
        <v>147</v>
      </c>
      <c r="R64" s="9">
        <v>106</v>
      </c>
    </row>
    <row r="65" spans="6:18" x14ac:dyDescent="0.25">
      <c r="F65" s="9" t="s">
        <v>132</v>
      </c>
      <c r="G65" s="9">
        <v>896</v>
      </c>
      <c r="H65" s="9">
        <v>690</v>
      </c>
      <c r="I65" s="9">
        <v>110</v>
      </c>
      <c r="J65" s="9">
        <v>6</v>
      </c>
      <c r="K65" s="9">
        <v>0</v>
      </c>
      <c r="L65" s="9">
        <v>50</v>
      </c>
      <c r="M65" s="9">
        <v>0</v>
      </c>
      <c r="N65" s="9">
        <v>40</v>
      </c>
      <c r="O65" s="9">
        <v>1679</v>
      </c>
      <c r="P65" s="9">
        <v>196</v>
      </c>
      <c r="Q65" s="9">
        <v>206</v>
      </c>
      <c r="R65" s="9">
        <v>155</v>
      </c>
    </row>
    <row r="66" spans="6:18" x14ac:dyDescent="0.25">
      <c r="F66" s="9" t="s">
        <v>132</v>
      </c>
      <c r="G66" s="9">
        <v>681</v>
      </c>
      <c r="H66" s="9">
        <v>590</v>
      </c>
      <c r="I66" s="9">
        <v>20</v>
      </c>
      <c r="J66" s="9">
        <v>61</v>
      </c>
      <c r="K66" s="9">
        <v>0</v>
      </c>
      <c r="L66" s="9">
        <v>0</v>
      </c>
      <c r="M66" s="9">
        <v>0</v>
      </c>
      <c r="N66" s="9">
        <v>10</v>
      </c>
      <c r="O66" s="9">
        <v>1449</v>
      </c>
      <c r="P66" s="9">
        <v>43</v>
      </c>
      <c r="Q66" s="9">
        <v>54</v>
      </c>
      <c r="R66" s="9">
        <v>138</v>
      </c>
    </row>
    <row r="67" spans="6:18" x14ac:dyDescent="0.25">
      <c r="F67" s="9" t="s">
        <v>132</v>
      </c>
      <c r="G67" s="9">
        <v>984</v>
      </c>
      <c r="H67" s="9">
        <v>838</v>
      </c>
      <c r="I67" s="9">
        <v>94</v>
      </c>
      <c r="J67" s="9">
        <v>21</v>
      </c>
      <c r="K67" s="9">
        <v>0</v>
      </c>
      <c r="L67" s="9">
        <v>0</v>
      </c>
      <c r="M67" s="9">
        <v>31</v>
      </c>
      <c r="N67" s="9">
        <v>0</v>
      </c>
      <c r="O67" s="9">
        <v>642</v>
      </c>
      <c r="P67" s="9">
        <v>69</v>
      </c>
      <c r="Q67" s="9">
        <v>33</v>
      </c>
      <c r="R67" s="9">
        <v>15</v>
      </c>
    </row>
    <row r="68" spans="6:18" x14ac:dyDescent="0.25">
      <c r="F68" s="9" t="s">
        <v>132</v>
      </c>
      <c r="G68" s="9">
        <v>782</v>
      </c>
      <c r="H68" s="9">
        <v>683</v>
      </c>
      <c r="I68" s="9">
        <v>59</v>
      </c>
      <c r="J68" s="9">
        <v>0</v>
      </c>
      <c r="K68" s="9">
        <v>0</v>
      </c>
      <c r="L68" s="9">
        <v>0</v>
      </c>
      <c r="M68" s="9">
        <v>6</v>
      </c>
      <c r="N68" s="9">
        <v>34</v>
      </c>
      <c r="O68" s="9">
        <v>494</v>
      </c>
      <c r="P68" s="9">
        <v>18</v>
      </c>
      <c r="Q68" s="9">
        <v>42</v>
      </c>
      <c r="R68" s="9">
        <v>6</v>
      </c>
    </row>
    <row r="69" spans="6:18" x14ac:dyDescent="0.25">
      <c r="F69" s="9" t="s">
        <v>132</v>
      </c>
      <c r="G69" s="9">
        <v>471</v>
      </c>
      <c r="H69" s="9">
        <v>400</v>
      </c>
      <c r="I69" s="9">
        <v>52</v>
      </c>
      <c r="J69" s="9">
        <v>0</v>
      </c>
      <c r="K69" s="9">
        <v>0</v>
      </c>
      <c r="L69" s="9">
        <v>0</v>
      </c>
      <c r="M69" s="9">
        <v>0</v>
      </c>
      <c r="N69" s="9">
        <v>19</v>
      </c>
      <c r="O69" s="9">
        <v>2435</v>
      </c>
      <c r="P69" s="9">
        <v>303</v>
      </c>
      <c r="Q69" s="9">
        <v>169</v>
      </c>
      <c r="R69" s="9">
        <v>106</v>
      </c>
    </row>
    <row r="70" spans="6:18" x14ac:dyDescent="0.25">
      <c r="F70" s="9" t="s">
        <v>132</v>
      </c>
      <c r="G70" s="9">
        <v>227</v>
      </c>
      <c r="H70" s="9">
        <v>131</v>
      </c>
      <c r="I70" s="9">
        <v>40</v>
      </c>
      <c r="J70" s="9">
        <v>0</v>
      </c>
      <c r="K70" s="9">
        <v>0</v>
      </c>
      <c r="L70" s="9">
        <v>41</v>
      </c>
      <c r="M70" s="9">
        <v>15</v>
      </c>
      <c r="N70" s="9">
        <v>0</v>
      </c>
      <c r="O70" s="9">
        <v>2523</v>
      </c>
      <c r="P70" s="9">
        <v>288</v>
      </c>
      <c r="Q70" s="9">
        <v>176</v>
      </c>
      <c r="R70" s="9">
        <v>226</v>
      </c>
    </row>
    <row r="71" spans="6:18" x14ac:dyDescent="0.25">
      <c r="F71" s="9" t="s">
        <v>132</v>
      </c>
      <c r="G71" s="9">
        <v>209</v>
      </c>
      <c r="H71" s="9">
        <v>106</v>
      </c>
      <c r="I71" s="9">
        <v>74</v>
      </c>
      <c r="J71" s="9">
        <v>0</v>
      </c>
      <c r="K71" s="9">
        <v>0</v>
      </c>
      <c r="L71" s="9">
        <v>13</v>
      </c>
      <c r="M71" s="9">
        <v>16</v>
      </c>
      <c r="N71" s="9">
        <v>0</v>
      </c>
      <c r="O71" s="9">
        <v>1095</v>
      </c>
      <c r="P71" s="9">
        <v>86</v>
      </c>
      <c r="Q71" s="9">
        <v>164</v>
      </c>
      <c r="R71" s="9">
        <v>51</v>
      </c>
    </row>
    <row r="72" spans="6:18" x14ac:dyDescent="0.25">
      <c r="F72" s="9" t="s">
        <v>132</v>
      </c>
      <c r="G72" s="9">
        <v>1126</v>
      </c>
      <c r="H72" s="9">
        <v>851</v>
      </c>
      <c r="I72" s="9">
        <v>166</v>
      </c>
      <c r="J72" s="9">
        <v>0</v>
      </c>
      <c r="K72" s="9">
        <v>0</v>
      </c>
      <c r="L72" s="9">
        <v>10</v>
      </c>
      <c r="M72" s="9">
        <v>45</v>
      </c>
      <c r="N72" s="9">
        <v>54</v>
      </c>
      <c r="O72" s="9">
        <v>4698</v>
      </c>
      <c r="P72" s="9">
        <v>707</v>
      </c>
      <c r="Q72" s="9">
        <v>369</v>
      </c>
      <c r="R72" s="9">
        <v>65</v>
      </c>
    </row>
    <row r="73" spans="6:18" x14ac:dyDescent="0.25">
      <c r="F73" s="9" t="s">
        <v>132</v>
      </c>
      <c r="G73" s="9">
        <v>1040</v>
      </c>
      <c r="H73" s="9">
        <v>861</v>
      </c>
      <c r="I73" s="9">
        <v>153</v>
      </c>
      <c r="J73" s="9">
        <v>0</v>
      </c>
      <c r="K73" s="9">
        <v>0</v>
      </c>
      <c r="L73" s="9">
        <v>0</v>
      </c>
      <c r="M73" s="9">
        <v>0</v>
      </c>
      <c r="N73" s="9">
        <v>10</v>
      </c>
      <c r="O73" s="9">
        <v>868</v>
      </c>
      <c r="P73" s="9">
        <v>139</v>
      </c>
      <c r="Q73" s="9">
        <v>32</v>
      </c>
      <c r="R73" s="9">
        <v>90</v>
      </c>
    </row>
    <row r="74" spans="6:18" x14ac:dyDescent="0.25">
      <c r="F74" s="9" t="s">
        <v>132</v>
      </c>
      <c r="G74" s="9">
        <v>411</v>
      </c>
      <c r="H74" s="9">
        <v>332</v>
      </c>
      <c r="I74" s="9">
        <v>41</v>
      </c>
      <c r="J74" s="9">
        <v>0</v>
      </c>
      <c r="K74" s="9">
        <v>0</v>
      </c>
      <c r="L74" s="9">
        <v>20</v>
      </c>
      <c r="M74" s="9">
        <v>0</v>
      </c>
      <c r="N74" s="9">
        <v>2</v>
      </c>
      <c r="O74" s="9">
        <v>1680</v>
      </c>
      <c r="P74" s="9">
        <v>265</v>
      </c>
      <c r="Q74" s="9">
        <v>67</v>
      </c>
      <c r="R74" s="9">
        <v>60</v>
      </c>
    </row>
    <row r="75" spans="6:18" x14ac:dyDescent="0.25">
      <c r="F75" s="9"/>
      <c r="G75" s="9"/>
      <c r="H75" s="9"/>
      <c r="I75" s="9"/>
      <c r="J75" s="9"/>
      <c r="K75" s="9"/>
      <c r="L75" s="9"/>
      <c r="M75" s="9"/>
      <c r="N75" s="9"/>
      <c r="O75" s="9"/>
      <c r="P75" s="9"/>
      <c r="Q75" s="9"/>
      <c r="R75" s="9"/>
    </row>
    <row r="76" spans="6:18" x14ac:dyDescent="0.25">
      <c r="F76" s="9"/>
      <c r="G76" s="9"/>
      <c r="H76" s="9"/>
      <c r="I76" s="9"/>
      <c r="J76" s="9"/>
      <c r="K76" s="9"/>
      <c r="L76" s="9"/>
      <c r="M76" s="9"/>
      <c r="N76" s="9"/>
      <c r="O76" s="9"/>
      <c r="P76" s="9"/>
      <c r="Q76" s="9"/>
      <c r="R76" s="9"/>
    </row>
    <row r="77" spans="6:18" x14ac:dyDescent="0.25">
      <c r="F77" s="9"/>
      <c r="G77" s="9"/>
      <c r="H77" s="9"/>
      <c r="I77" s="9"/>
      <c r="J77" s="9"/>
      <c r="K77" s="9"/>
      <c r="L77" s="9"/>
      <c r="M77" s="9"/>
      <c r="N77" s="9"/>
      <c r="O77" s="9"/>
      <c r="P77" s="9"/>
      <c r="Q77" s="9"/>
      <c r="R77" s="9"/>
    </row>
    <row r="78" spans="6:18" x14ac:dyDescent="0.25">
      <c r="F78" s="9"/>
      <c r="G78" s="9"/>
      <c r="H78" s="9"/>
      <c r="I78" s="9"/>
      <c r="J78" s="9"/>
      <c r="K78" s="9"/>
      <c r="L78" s="9"/>
      <c r="M78" s="9"/>
      <c r="N78" s="9"/>
      <c r="O78" s="9"/>
      <c r="P78" s="9"/>
      <c r="Q78" s="9"/>
      <c r="R78" s="9"/>
    </row>
    <row r="79" spans="6:18" x14ac:dyDescent="0.25">
      <c r="F79" s="9"/>
      <c r="G79" s="9"/>
      <c r="H79" s="9"/>
      <c r="I79" s="9"/>
      <c r="J79" s="9"/>
      <c r="K79" s="9"/>
      <c r="L79" s="9"/>
      <c r="M79" s="9"/>
      <c r="N79" s="9"/>
      <c r="O79" s="9"/>
      <c r="P79" s="9"/>
      <c r="Q79" s="9"/>
      <c r="R79" s="9"/>
    </row>
    <row r="80" spans="6:18" x14ac:dyDescent="0.25">
      <c r="F80" s="9"/>
      <c r="G80" s="9"/>
      <c r="H80" s="9"/>
      <c r="I80" s="9"/>
      <c r="J80" s="9"/>
      <c r="K80" s="9"/>
      <c r="L80" s="9"/>
      <c r="M80" s="9"/>
      <c r="N80" s="9"/>
      <c r="O80" s="9"/>
      <c r="P80" s="9"/>
      <c r="Q80" s="9"/>
      <c r="R80" s="9"/>
    </row>
    <row r="81" spans="6:18" x14ac:dyDescent="0.25">
      <c r="F81" s="9"/>
      <c r="G81" s="9"/>
      <c r="H81" s="9"/>
      <c r="I81" s="9"/>
      <c r="J81" s="9"/>
      <c r="K81" s="9"/>
      <c r="L81" s="9"/>
      <c r="M81" s="9"/>
      <c r="N81" s="9"/>
      <c r="O81" s="9"/>
      <c r="P81" s="9"/>
      <c r="Q81" s="9"/>
      <c r="R81" s="9"/>
    </row>
    <row r="82" spans="6:18" x14ac:dyDescent="0.25">
      <c r="F82" s="9"/>
      <c r="G82" s="9"/>
      <c r="H82" s="9"/>
      <c r="I82" s="9"/>
      <c r="J82" s="9"/>
      <c r="K82" s="9"/>
      <c r="L82" s="9"/>
      <c r="M82" s="9"/>
      <c r="N82" s="9"/>
      <c r="O82" s="9"/>
      <c r="P82" s="9"/>
      <c r="Q82" s="9"/>
      <c r="R82" s="9"/>
    </row>
    <row r="83" spans="6:18" x14ac:dyDescent="0.25">
      <c r="F83" s="9"/>
      <c r="G83" s="9"/>
      <c r="H83" s="9"/>
      <c r="I83" s="9"/>
      <c r="J83" s="9"/>
      <c r="K83" s="9"/>
      <c r="L83" s="9"/>
      <c r="M83" s="9"/>
      <c r="N83" s="9"/>
      <c r="O83" s="9"/>
      <c r="P83" s="9"/>
      <c r="Q83" s="9"/>
      <c r="R83" s="9"/>
    </row>
    <row r="84" spans="6:18" x14ac:dyDescent="0.25">
      <c r="F84" s="9"/>
      <c r="G84" s="9"/>
      <c r="H84" s="9"/>
      <c r="I84" s="9"/>
      <c r="J84" s="9"/>
      <c r="K84" s="9"/>
      <c r="L84" s="9"/>
      <c r="M84" s="9"/>
      <c r="N84" s="9"/>
      <c r="O84" s="9"/>
      <c r="P84" s="9"/>
      <c r="Q84" s="9"/>
      <c r="R84" s="9"/>
    </row>
    <row r="85" spans="6:18" x14ac:dyDescent="0.25">
      <c r="F85" s="9"/>
      <c r="G85" s="9"/>
      <c r="H85" s="9"/>
      <c r="I85" s="9"/>
      <c r="J85" s="9"/>
      <c r="K85" s="9"/>
      <c r="L85" s="9"/>
      <c r="M85" s="9"/>
      <c r="N85" s="9"/>
      <c r="O85" s="9"/>
      <c r="P85" s="9"/>
      <c r="Q85" s="9"/>
      <c r="R85" s="9"/>
    </row>
    <row r="86" spans="6:18" x14ac:dyDescent="0.25">
      <c r="F86" s="9"/>
      <c r="G86" s="9"/>
      <c r="H86" s="9"/>
      <c r="I86" s="9"/>
      <c r="J86" s="9"/>
      <c r="K86" s="9"/>
      <c r="L86" s="9"/>
      <c r="M86" s="9"/>
      <c r="N86" s="9"/>
      <c r="O86" s="9"/>
      <c r="P86" s="9"/>
      <c r="Q86" s="9"/>
      <c r="R86" s="9"/>
    </row>
    <row r="87" spans="6:18" x14ac:dyDescent="0.25">
      <c r="F87" s="9"/>
      <c r="G87" s="9"/>
      <c r="H87" s="9"/>
      <c r="I87" s="9"/>
      <c r="J87" s="9"/>
      <c r="K87" s="9"/>
      <c r="L87" s="9"/>
      <c r="M87" s="9"/>
      <c r="N87" s="9"/>
      <c r="O87" s="9"/>
      <c r="P87" s="9"/>
      <c r="Q87" s="9"/>
      <c r="R87" s="9"/>
    </row>
    <row r="88" spans="6:18" x14ac:dyDescent="0.25">
      <c r="F88" s="9"/>
      <c r="G88" s="9"/>
      <c r="H88" s="9"/>
      <c r="I88" s="9"/>
      <c r="J88" s="9"/>
      <c r="K88" s="9"/>
      <c r="L88" s="9"/>
      <c r="M88" s="9"/>
      <c r="N88" s="9"/>
      <c r="O88" s="9"/>
      <c r="P88" s="9"/>
      <c r="Q88" s="9"/>
      <c r="R88" s="9"/>
    </row>
    <row r="89" spans="6:18" x14ac:dyDescent="0.25">
      <c r="F89" s="9"/>
      <c r="G89" s="9"/>
      <c r="H89" s="9"/>
      <c r="I89" s="9"/>
      <c r="J89" s="9"/>
      <c r="K89" s="9"/>
      <c r="L89" s="9"/>
      <c r="M89" s="9"/>
      <c r="N89" s="9"/>
      <c r="O89" s="9"/>
      <c r="P89" s="9"/>
      <c r="Q89" s="9"/>
      <c r="R89" s="9"/>
    </row>
    <row r="90" spans="6:18" x14ac:dyDescent="0.25">
      <c r="F90" s="9"/>
      <c r="G90" s="9"/>
      <c r="H90" s="9"/>
      <c r="I90" s="9"/>
      <c r="J90" s="9"/>
      <c r="K90" s="9"/>
      <c r="L90" s="9"/>
      <c r="M90" s="9"/>
      <c r="N90" s="9"/>
      <c r="O90" s="9"/>
      <c r="P90" s="9"/>
      <c r="Q90" s="9"/>
      <c r="R90" s="9"/>
    </row>
    <row r="91" spans="6:18" x14ac:dyDescent="0.25">
      <c r="F91" s="9"/>
      <c r="G91" s="9"/>
      <c r="H91" s="9"/>
      <c r="I91" s="9"/>
      <c r="J91" s="9"/>
      <c r="K91" s="9"/>
      <c r="L91" s="9"/>
      <c r="M91" s="9"/>
      <c r="N91" s="9"/>
      <c r="O91" s="9"/>
      <c r="P91" s="9"/>
      <c r="Q91" s="9"/>
      <c r="R91" s="9"/>
    </row>
    <row r="92" spans="6:18" x14ac:dyDescent="0.25">
      <c r="F92" s="9"/>
      <c r="G92" s="9"/>
      <c r="H92" s="9"/>
      <c r="I92" s="9"/>
      <c r="J92" s="9"/>
      <c r="K92" s="9"/>
      <c r="L92" s="9"/>
      <c r="M92" s="9"/>
      <c r="N92" s="9"/>
      <c r="O92" s="9"/>
      <c r="P92" s="9"/>
      <c r="Q92" s="9"/>
      <c r="R92" s="9"/>
    </row>
    <row r="93" spans="6:18" x14ac:dyDescent="0.25">
      <c r="F93" s="9"/>
      <c r="G93" s="9"/>
      <c r="H93" s="9"/>
      <c r="I93" s="9"/>
      <c r="J93" s="9"/>
      <c r="K93" s="9"/>
      <c r="L93" s="9"/>
      <c r="M93" s="9"/>
      <c r="N93" s="9"/>
      <c r="O93" s="9"/>
      <c r="P93" s="9"/>
      <c r="Q93" s="9"/>
      <c r="R93" s="9"/>
    </row>
    <row r="94" spans="6:18" x14ac:dyDescent="0.25">
      <c r="F94" s="9"/>
      <c r="G94" s="9"/>
      <c r="H94" s="9"/>
      <c r="I94" s="9"/>
      <c r="J94" s="9"/>
      <c r="K94" s="9"/>
      <c r="L94" s="9"/>
      <c r="M94" s="9"/>
      <c r="N94" s="9"/>
      <c r="O94" s="9"/>
      <c r="P94" s="9"/>
      <c r="Q94" s="9"/>
      <c r="R94" s="9"/>
    </row>
    <row r="95" spans="6:18" x14ac:dyDescent="0.25">
      <c r="F95" s="9"/>
      <c r="G95" s="9"/>
      <c r="H95" s="9"/>
      <c r="I95" s="9"/>
      <c r="J95" s="9"/>
      <c r="K95" s="9"/>
      <c r="L95" s="9"/>
      <c r="M95" s="9"/>
      <c r="N95" s="9"/>
      <c r="O95" s="9"/>
      <c r="P95" s="9"/>
      <c r="Q95" s="9"/>
      <c r="R95" s="9"/>
    </row>
    <row r="96" spans="6:18" x14ac:dyDescent="0.25">
      <c r="F96" s="9"/>
      <c r="G96" s="9"/>
      <c r="H96" s="9"/>
      <c r="I96" s="9"/>
      <c r="J96" s="9"/>
      <c r="K96" s="9"/>
      <c r="L96" s="9"/>
      <c r="M96" s="9"/>
      <c r="N96" s="9"/>
      <c r="O96" s="9"/>
      <c r="P96" s="9"/>
      <c r="Q96" s="9"/>
      <c r="R96" s="9"/>
    </row>
    <row r="97" spans="6:18" x14ac:dyDescent="0.25">
      <c r="F97" s="9"/>
      <c r="G97" s="9"/>
      <c r="H97" s="9"/>
      <c r="I97" s="9"/>
      <c r="J97" s="9"/>
      <c r="K97" s="9"/>
      <c r="L97" s="9"/>
      <c r="M97" s="9"/>
      <c r="N97" s="9"/>
      <c r="O97" s="9"/>
      <c r="P97" s="9"/>
      <c r="Q97" s="9"/>
      <c r="R97" s="9"/>
    </row>
    <row r="98" spans="6:18" x14ac:dyDescent="0.25">
      <c r="F98" s="9"/>
      <c r="G98" s="9"/>
      <c r="H98" s="9"/>
      <c r="I98" s="9"/>
      <c r="J98" s="9"/>
      <c r="K98" s="9"/>
      <c r="L98" s="9"/>
      <c r="M98" s="9"/>
      <c r="N98" s="9"/>
      <c r="O98" s="9"/>
      <c r="P98" s="9"/>
      <c r="Q98" s="9"/>
      <c r="R98" s="9"/>
    </row>
    <row r="99" spans="6:18" x14ac:dyDescent="0.25">
      <c r="F99" s="9"/>
      <c r="G99" s="9"/>
      <c r="H99" s="9"/>
      <c r="I99" s="9"/>
      <c r="J99" s="9"/>
      <c r="K99" s="9"/>
      <c r="L99" s="9"/>
      <c r="M99" s="9"/>
      <c r="N99" s="9"/>
      <c r="O99" s="9"/>
      <c r="P99" s="9"/>
      <c r="Q99" s="9"/>
      <c r="R99" s="9"/>
    </row>
    <row r="100" spans="6:18" x14ac:dyDescent="0.25">
      <c r="F100" s="9"/>
      <c r="G100" s="9"/>
      <c r="H100" s="9"/>
      <c r="I100" s="9"/>
      <c r="J100" s="9"/>
      <c r="K100" s="9"/>
      <c r="L100" s="9"/>
      <c r="M100" s="9"/>
      <c r="N100" s="9"/>
      <c r="O100" s="9"/>
      <c r="P100" s="9"/>
      <c r="Q100" s="9"/>
      <c r="R100" s="9"/>
    </row>
    <row r="101" spans="6:18" x14ac:dyDescent="0.25">
      <c r="F101" s="9"/>
      <c r="G101" s="9"/>
      <c r="H101" s="9"/>
      <c r="I101" s="9"/>
      <c r="J101" s="9"/>
      <c r="K101" s="9"/>
      <c r="L101" s="9"/>
      <c r="M101" s="9"/>
      <c r="N101" s="9"/>
      <c r="O101" s="9"/>
      <c r="P101" s="9"/>
      <c r="Q101" s="9"/>
      <c r="R101" s="9"/>
    </row>
    <row r="102" spans="6:18" x14ac:dyDescent="0.25">
      <c r="F102" s="9"/>
      <c r="G102" s="9"/>
      <c r="H102" s="9"/>
      <c r="I102" s="9"/>
      <c r="J102" s="9"/>
      <c r="K102" s="9"/>
      <c r="L102" s="9"/>
      <c r="M102" s="9"/>
      <c r="N102" s="9"/>
      <c r="O102" s="9"/>
      <c r="P102" s="9"/>
      <c r="Q102" s="9"/>
      <c r="R102" s="9"/>
    </row>
    <row r="103" spans="6:18" x14ac:dyDescent="0.25">
      <c r="F103" s="9"/>
      <c r="G103" s="9"/>
      <c r="H103" s="9"/>
      <c r="I103" s="9"/>
      <c r="J103" s="9"/>
      <c r="K103" s="9"/>
      <c r="L103" s="9"/>
      <c r="M103" s="9"/>
      <c r="N103" s="9"/>
      <c r="O103" s="9"/>
      <c r="P103" s="9"/>
      <c r="Q103" s="9"/>
      <c r="R103" s="9"/>
    </row>
    <row r="104" spans="6:18" x14ac:dyDescent="0.25">
      <c r="F104" s="9"/>
      <c r="G104" s="9"/>
      <c r="H104" s="9"/>
      <c r="I104" s="9"/>
      <c r="J104" s="9"/>
      <c r="K104" s="9"/>
      <c r="L104" s="9"/>
      <c r="M104" s="9"/>
      <c r="N104" s="9"/>
      <c r="O104" s="9"/>
      <c r="P104" s="9"/>
      <c r="Q104" s="9"/>
      <c r="R104" s="9"/>
    </row>
    <row r="105" spans="6:18" x14ac:dyDescent="0.25">
      <c r="F105" s="9"/>
      <c r="G105" s="9"/>
      <c r="H105" s="9"/>
      <c r="I105" s="9"/>
      <c r="J105" s="9"/>
      <c r="K105" s="9"/>
      <c r="L105" s="9"/>
      <c r="M105" s="9"/>
      <c r="N105" s="9"/>
      <c r="O105" s="9"/>
      <c r="P105" s="9"/>
      <c r="Q105" s="9"/>
      <c r="R105" s="9"/>
    </row>
    <row r="106" spans="6:18" x14ac:dyDescent="0.25">
      <c r="F106" s="9"/>
      <c r="G106" s="9"/>
      <c r="H106" s="9"/>
      <c r="I106" s="9"/>
      <c r="J106" s="9"/>
      <c r="K106" s="9"/>
      <c r="L106" s="9"/>
      <c r="M106" s="9"/>
      <c r="N106" s="9"/>
      <c r="O106" s="9"/>
      <c r="P106" s="9"/>
      <c r="Q106" s="9"/>
      <c r="R106" s="9"/>
    </row>
    <row r="107" spans="6:18" x14ac:dyDescent="0.25">
      <c r="F107" s="9"/>
      <c r="G107" s="9"/>
      <c r="H107" s="9"/>
      <c r="I107" s="9"/>
      <c r="J107" s="9"/>
      <c r="K107" s="9"/>
      <c r="L107" s="9"/>
      <c r="M107" s="9"/>
      <c r="N107" s="9"/>
      <c r="O107" s="9"/>
      <c r="P107" s="9"/>
      <c r="Q107" s="9"/>
      <c r="R107" s="9"/>
    </row>
    <row r="108" spans="6:18" x14ac:dyDescent="0.25">
      <c r="F108" s="9"/>
      <c r="G108" s="9"/>
      <c r="H108" s="9"/>
      <c r="I108" s="9"/>
      <c r="J108" s="9"/>
      <c r="K108" s="9"/>
      <c r="L108" s="9"/>
      <c r="M108" s="9"/>
      <c r="N108" s="9"/>
      <c r="O108" s="9"/>
      <c r="P108" s="9"/>
      <c r="Q108" s="9"/>
      <c r="R108" s="9"/>
    </row>
    <row r="109" spans="6:18" x14ac:dyDescent="0.25">
      <c r="F109" s="9"/>
      <c r="G109" s="9"/>
      <c r="H109" s="9"/>
      <c r="I109" s="9"/>
      <c r="J109" s="9"/>
      <c r="K109" s="9"/>
      <c r="L109" s="9"/>
      <c r="M109" s="9"/>
      <c r="N109" s="9"/>
      <c r="O109" s="9"/>
      <c r="P109" s="9"/>
      <c r="Q109" s="9"/>
      <c r="R109" s="9"/>
    </row>
    <row r="110" spans="6:18" x14ac:dyDescent="0.25">
      <c r="F110" s="9"/>
      <c r="G110" s="9"/>
      <c r="H110" s="9"/>
      <c r="I110" s="9"/>
      <c r="J110" s="9"/>
      <c r="K110" s="9"/>
      <c r="L110" s="9"/>
      <c r="M110" s="9"/>
      <c r="N110" s="9"/>
      <c r="O110" s="9"/>
      <c r="P110" s="9"/>
      <c r="Q110" s="9"/>
      <c r="R110" s="9"/>
    </row>
    <row r="111" spans="6:18" x14ac:dyDescent="0.25">
      <c r="F111" s="9"/>
      <c r="G111" s="9"/>
      <c r="H111" s="9"/>
      <c r="I111" s="9"/>
      <c r="J111" s="9"/>
      <c r="K111" s="9"/>
      <c r="L111" s="9"/>
      <c r="M111" s="9"/>
      <c r="N111" s="9"/>
      <c r="O111" s="9"/>
      <c r="P111" s="9"/>
      <c r="Q111" s="9"/>
      <c r="R111" s="9"/>
    </row>
    <row r="112" spans="6:18" x14ac:dyDescent="0.25">
      <c r="F112" s="9"/>
      <c r="G112" s="9"/>
      <c r="H112" s="9"/>
      <c r="I112" s="9"/>
      <c r="J112" s="9"/>
      <c r="K112" s="9"/>
      <c r="L112" s="9"/>
      <c r="M112" s="9"/>
      <c r="N112" s="9"/>
      <c r="O112" s="9"/>
      <c r="P112" s="9"/>
      <c r="Q112" s="9"/>
      <c r="R112" s="9"/>
    </row>
    <row r="113" spans="6:18" x14ac:dyDescent="0.25">
      <c r="F113" s="9"/>
      <c r="G113" s="9"/>
      <c r="H113" s="9"/>
      <c r="I113" s="9"/>
      <c r="J113" s="9"/>
      <c r="K113" s="9"/>
      <c r="L113" s="9"/>
      <c r="M113" s="9"/>
      <c r="N113" s="9"/>
      <c r="O113" s="9"/>
      <c r="P113" s="9"/>
      <c r="Q113" s="9"/>
      <c r="R113" s="9"/>
    </row>
    <row r="114" spans="6:18" x14ac:dyDescent="0.25">
      <c r="F114" s="9"/>
      <c r="G114" s="9"/>
      <c r="H114" s="9"/>
      <c r="I114" s="9"/>
      <c r="J114" s="9"/>
      <c r="K114" s="9"/>
      <c r="L114" s="9"/>
      <c r="M114" s="9"/>
      <c r="N114" s="9"/>
      <c r="O114" s="9"/>
      <c r="P114" s="9"/>
      <c r="Q114" s="9"/>
      <c r="R114" s="9"/>
    </row>
    <row r="115" spans="6:18" x14ac:dyDescent="0.25">
      <c r="F115" s="9"/>
      <c r="G115" s="9"/>
      <c r="H115" s="9"/>
      <c r="I115" s="9"/>
      <c r="J115" s="9"/>
      <c r="K115" s="9"/>
      <c r="L115" s="9"/>
      <c r="M115" s="9"/>
      <c r="N115" s="9"/>
      <c r="O115" s="9"/>
      <c r="P115" s="9"/>
      <c r="Q115" s="9"/>
      <c r="R115" s="9"/>
    </row>
    <row r="116" spans="6:18" x14ac:dyDescent="0.25">
      <c r="F116" s="9"/>
      <c r="G116" s="9"/>
      <c r="H116" s="9"/>
      <c r="I116" s="9"/>
      <c r="J116" s="9"/>
      <c r="K116" s="9"/>
      <c r="L116" s="9"/>
      <c r="M116" s="9"/>
      <c r="N116" s="9"/>
      <c r="O116" s="9"/>
      <c r="P116" s="9"/>
      <c r="Q116" s="9"/>
      <c r="R116" s="9"/>
    </row>
    <row r="117" spans="6:18" x14ac:dyDescent="0.25">
      <c r="F117" s="9"/>
      <c r="G117" s="9"/>
      <c r="H117" s="9"/>
      <c r="I117" s="9"/>
      <c r="J117" s="9"/>
      <c r="K117" s="9"/>
      <c r="L117" s="9"/>
      <c r="M117" s="9"/>
      <c r="N117" s="9"/>
      <c r="O117" s="9"/>
      <c r="P117" s="9"/>
      <c r="Q117" s="9"/>
      <c r="R117" s="9"/>
    </row>
    <row r="118" spans="6:18" x14ac:dyDescent="0.25">
      <c r="F118" s="9"/>
      <c r="G118" s="9"/>
      <c r="H118" s="9"/>
      <c r="I118" s="9"/>
      <c r="J118" s="9"/>
      <c r="K118" s="9"/>
      <c r="L118" s="9"/>
      <c r="M118" s="9"/>
      <c r="N118" s="9"/>
      <c r="O118" s="9"/>
      <c r="P118" s="9"/>
      <c r="Q118" s="9"/>
      <c r="R118" s="9"/>
    </row>
    <row r="119" spans="6:18" x14ac:dyDescent="0.25">
      <c r="F119" s="9"/>
      <c r="G119" s="9"/>
      <c r="H119" s="9"/>
      <c r="I119" s="9"/>
      <c r="J119" s="9"/>
      <c r="K119" s="9"/>
      <c r="L119" s="9"/>
      <c r="M119" s="9"/>
      <c r="N119" s="9"/>
      <c r="O119" s="9"/>
      <c r="P119" s="9"/>
      <c r="Q119" s="9"/>
      <c r="R119" s="9"/>
    </row>
    <row r="120" spans="6:18" x14ac:dyDescent="0.25">
      <c r="F120" s="9"/>
      <c r="G120" s="9"/>
      <c r="H120" s="9"/>
      <c r="I120" s="9"/>
      <c r="J120" s="9"/>
      <c r="K120" s="9"/>
      <c r="L120" s="9"/>
      <c r="M120" s="9"/>
      <c r="N120" s="9"/>
      <c r="O120" s="9"/>
      <c r="P120" s="9"/>
      <c r="Q120" s="9"/>
      <c r="R120" s="9"/>
    </row>
    <row r="121" spans="6:18" x14ac:dyDescent="0.25">
      <c r="F121" s="9"/>
      <c r="G121" s="9"/>
      <c r="H121" s="9"/>
      <c r="I121" s="9"/>
      <c r="J121" s="9"/>
      <c r="K121" s="9"/>
      <c r="L121" s="9"/>
      <c r="M121" s="9"/>
      <c r="N121" s="9"/>
      <c r="O121" s="9"/>
      <c r="P121" s="9"/>
      <c r="Q121" s="9"/>
      <c r="R121" s="9"/>
    </row>
    <row r="122" spans="6:18" x14ac:dyDescent="0.25">
      <c r="F122" s="9"/>
      <c r="G122" s="9"/>
      <c r="H122" s="9"/>
      <c r="I122" s="9"/>
      <c r="J122" s="9"/>
      <c r="K122" s="9"/>
      <c r="L122" s="9"/>
      <c r="M122" s="9"/>
      <c r="N122" s="9"/>
      <c r="O122" s="9"/>
      <c r="P122" s="9"/>
      <c r="Q122" s="9"/>
      <c r="R122" s="9"/>
    </row>
    <row r="123" spans="6:18" x14ac:dyDescent="0.25">
      <c r="F123" s="9"/>
      <c r="G123" s="9"/>
      <c r="H123" s="9"/>
      <c r="I123" s="9"/>
      <c r="J123" s="9"/>
      <c r="K123" s="9"/>
      <c r="L123" s="9"/>
      <c r="M123" s="9"/>
      <c r="N123" s="9"/>
      <c r="O123" s="9"/>
      <c r="P123" s="9"/>
      <c r="Q123" s="9"/>
      <c r="R123" s="9"/>
    </row>
    <row r="124" spans="6:18" x14ac:dyDescent="0.25">
      <c r="F124" s="9"/>
      <c r="G124" s="9"/>
      <c r="H124" s="9"/>
      <c r="I124" s="9"/>
      <c r="J124" s="9"/>
      <c r="K124" s="9"/>
      <c r="L124" s="9"/>
      <c r="M124" s="9"/>
      <c r="N124" s="9"/>
      <c r="O124" s="9"/>
      <c r="P124" s="9"/>
      <c r="Q124" s="9"/>
      <c r="R124" s="9"/>
    </row>
    <row r="125" spans="6:18" x14ac:dyDescent="0.25">
      <c r="F125" s="9"/>
      <c r="G125" s="9"/>
      <c r="H125" s="9"/>
      <c r="I125" s="9"/>
      <c r="J125" s="9"/>
      <c r="K125" s="9"/>
      <c r="L125" s="9"/>
      <c r="M125" s="9"/>
      <c r="N125" s="9"/>
      <c r="O125" s="9"/>
      <c r="P125" s="9"/>
      <c r="Q125" s="9"/>
      <c r="R125" s="9"/>
    </row>
    <row r="126" spans="6:18" x14ac:dyDescent="0.25">
      <c r="F126" s="9"/>
      <c r="G126" s="9"/>
      <c r="H126" s="9"/>
      <c r="I126" s="9"/>
      <c r="J126" s="9"/>
      <c r="K126" s="9"/>
      <c r="L126" s="9"/>
      <c r="M126" s="9"/>
      <c r="N126" s="9"/>
      <c r="O126" s="9"/>
      <c r="P126" s="9"/>
      <c r="Q126" s="9"/>
      <c r="R126" s="9"/>
    </row>
    <row r="127" spans="6:18" x14ac:dyDescent="0.25">
      <c r="F127" s="9"/>
      <c r="G127" s="9"/>
      <c r="H127" s="9"/>
      <c r="I127" s="9"/>
      <c r="J127" s="9"/>
      <c r="K127" s="9"/>
      <c r="L127" s="9"/>
      <c r="M127" s="9"/>
      <c r="N127" s="9"/>
      <c r="O127" s="9"/>
      <c r="P127" s="9"/>
      <c r="Q127" s="9"/>
      <c r="R127" s="9"/>
    </row>
    <row r="128" spans="6:18" x14ac:dyDescent="0.25">
      <c r="F128" s="9"/>
      <c r="G128" s="9"/>
      <c r="H128" s="9"/>
      <c r="I128" s="9"/>
      <c r="J128" s="9"/>
      <c r="K128" s="9"/>
      <c r="L128" s="9"/>
      <c r="M128" s="9"/>
      <c r="N128" s="9"/>
      <c r="O128" s="9"/>
      <c r="P128" s="9"/>
      <c r="Q128" s="9"/>
      <c r="R128" s="9"/>
    </row>
    <row r="129" spans="6:18" x14ac:dyDescent="0.25">
      <c r="F129" s="9"/>
      <c r="G129" s="9"/>
      <c r="H129" s="9"/>
      <c r="I129" s="9"/>
      <c r="J129" s="9"/>
      <c r="K129" s="9"/>
      <c r="L129" s="9"/>
      <c r="M129" s="9"/>
      <c r="N129" s="9"/>
      <c r="O129" s="9"/>
      <c r="P129" s="9"/>
      <c r="Q129" s="9"/>
      <c r="R129" s="9"/>
    </row>
    <row r="130" spans="6:18" x14ac:dyDescent="0.25">
      <c r="F130" s="9"/>
      <c r="G130" s="9"/>
      <c r="H130" s="9"/>
      <c r="I130" s="9"/>
      <c r="J130" s="9"/>
      <c r="K130" s="9"/>
      <c r="L130" s="9"/>
      <c r="M130" s="9"/>
      <c r="N130" s="9"/>
      <c r="O130" s="9"/>
      <c r="P130" s="9"/>
      <c r="Q130" s="9"/>
      <c r="R130" s="9"/>
    </row>
    <row r="131" spans="6:18" x14ac:dyDescent="0.25">
      <c r="F131" s="9"/>
      <c r="G131" s="9"/>
      <c r="H131" s="9"/>
      <c r="I131" s="9"/>
      <c r="J131" s="9"/>
      <c r="K131" s="9"/>
      <c r="L131" s="9"/>
      <c r="M131" s="9"/>
      <c r="N131" s="9"/>
      <c r="O131" s="9"/>
      <c r="P131" s="9"/>
      <c r="Q131" s="9"/>
      <c r="R131" s="9"/>
    </row>
    <row r="132" spans="6:18" x14ac:dyDescent="0.25">
      <c r="F132" s="9"/>
      <c r="G132" s="9"/>
      <c r="H132" s="9"/>
      <c r="I132" s="9"/>
      <c r="J132" s="9"/>
      <c r="K132" s="9"/>
      <c r="L132" s="9"/>
      <c r="M132" s="9"/>
      <c r="N132" s="9"/>
      <c r="O132" s="9"/>
      <c r="P132" s="9"/>
      <c r="Q132" s="9"/>
      <c r="R132" s="9"/>
    </row>
    <row r="133" spans="6:18" x14ac:dyDescent="0.25">
      <c r="F133" s="9"/>
      <c r="G133" s="9"/>
      <c r="H133" s="9"/>
      <c r="I133" s="9"/>
      <c r="J133" s="9"/>
      <c r="K133" s="9"/>
      <c r="L133" s="9"/>
      <c r="M133" s="9"/>
      <c r="N133" s="9"/>
      <c r="O133" s="9"/>
      <c r="P133" s="9"/>
      <c r="Q133" s="9"/>
      <c r="R133" s="9"/>
    </row>
    <row r="134" spans="6:18" x14ac:dyDescent="0.25">
      <c r="F134" s="9"/>
      <c r="G134" s="9"/>
      <c r="H134" s="9"/>
      <c r="I134" s="9"/>
      <c r="J134" s="9"/>
      <c r="K134" s="9"/>
      <c r="L134" s="9"/>
      <c r="M134" s="9"/>
      <c r="N134" s="9"/>
      <c r="O134" s="9"/>
      <c r="P134" s="9"/>
      <c r="Q134" s="9"/>
      <c r="R134" s="9"/>
    </row>
    <row r="135" spans="6:18" x14ac:dyDescent="0.25">
      <c r="F135" s="9"/>
      <c r="G135" s="9"/>
      <c r="H135" s="9"/>
      <c r="I135" s="9"/>
      <c r="J135" s="9"/>
      <c r="K135" s="9"/>
      <c r="L135" s="9"/>
      <c r="M135" s="9"/>
      <c r="N135" s="9"/>
      <c r="O135" s="9"/>
      <c r="P135" s="9"/>
      <c r="Q135" s="9"/>
      <c r="R135" s="9"/>
    </row>
    <row r="136" spans="6:18" x14ac:dyDescent="0.25">
      <c r="F136" s="9"/>
      <c r="G136" s="9"/>
      <c r="H136" s="9"/>
      <c r="I136" s="9"/>
      <c r="J136" s="9"/>
      <c r="K136" s="9"/>
      <c r="L136" s="9"/>
      <c r="M136" s="9"/>
      <c r="N136" s="9"/>
      <c r="O136" s="9"/>
      <c r="P136" s="9"/>
      <c r="Q136" s="9"/>
      <c r="R136" s="9"/>
    </row>
    <row r="137" spans="6:18" x14ac:dyDescent="0.25">
      <c r="F137" s="9"/>
      <c r="G137" s="9"/>
      <c r="H137" s="9"/>
      <c r="I137" s="9"/>
      <c r="J137" s="9"/>
      <c r="K137" s="9"/>
      <c r="L137" s="9"/>
      <c r="M137" s="9"/>
      <c r="N137" s="9"/>
      <c r="O137" s="9"/>
      <c r="P137" s="9"/>
      <c r="Q137" s="9"/>
      <c r="R137" s="9"/>
    </row>
    <row r="138" spans="6:18" x14ac:dyDescent="0.25">
      <c r="F138" s="9"/>
      <c r="G138" s="9"/>
      <c r="H138" s="9"/>
      <c r="I138" s="9"/>
      <c r="J138" s="9"/>
      <c r="K138" s="9"/>
      <c r="L138" s="9"/>
      <c r="M138" s="9"/>
      <c r="N138" s="9"/>
      <c r="O138" s="9"/>
      <c r="P138" s="9"/>
      <c r="Q138" s="9"/>
      <c r="R138" s="9"/>
    </row>
    <row r="139" spans="6:18" x14ac:dyDescent="0.25">
      <c r="F139" s="9"/>
      <c r="G139" s="9"/>
      <c r="H139" s="9"/>
      <c r="I139" s="9"/>
      <c r="J139" s="9"/>
      <c r="K139" s="9"/>
      <c r="L139" s="9"/>
      <c r="M139" s="9"/>
      <c r="N139" s="9"/>
      <c r="O139" s="9"/>
      <c r="P139" s="9"/>
      <c r="Q139" s="9"/>
      <c r="R139" s="9"/>
    </row>
    <row r="140" spans="6:18" x14ac:dyDescent="0.25">
      <c r="F140" s="9"/>
      <c r="G140" s="9"/>
      <c r="H140" s="9"/>
      <c r="I140" s="9"/>
      <c r="J140" s="9"/>
      <c r="K140" s="9"/>
      <c r="L140" s="9"/>
      <c r="M140" s="9"/>
      <c r="N140" s="9"/>
      <c r="O140" s="9"/>
      <c r="P140" s="9"/>
      <c r="Q140" s="9"/>
      <c r="R140" s="9"/>
    </row>
    <row r="141" spans="6:18" x14ac:dyDescent="0.25">
      <c r="F141" s="9"/>
      <c r="G141" s="9"/>
      <c r="H141" s="9"/>
      <c r="I141" s="9"/>
      <c r="J141" s="9"/>
      <c r="K141" s="9"/>
      <c r="L141" s="9"/>
      <c r="M141" s="9"/>
      <c r="N141" s="9"/>
      <c r="O141" s="9"/>
      <c r="P141" s="9"/>
      <c r="Q141" s="9"/>
      <c r="R141" s="9"/>
    </row>
    <row r="142" spans="6:18" x14ac:dyDescent="0.25">
      <c r="F142" s="9"/>
      <c r="G142" s="9"/>
      <c r="H142" s="9"/>
      <c r="I142" s="9"/>
      <c r="J142" s="9"/>
      <c r="K142" s="9"/>
      <c r="L142" s="9"/>
      <c r="M142" s="9"/>
      <c r="N142" s="9"/>
      <c r="O142" s="9"/>
      <c r="P142" s="9"/>
      <c r="Q142" s="9"/>
      <c r="R142" s="9"/>
    </row>
    <row r="143" spans="6:18" x14ac:dyDescent="0.25">
      <c r="F143" s="9"/>
      <c r="G143" s="9"/>
      <c r="H143" s="9"/>
      <c r="I143" s="9"/>
      <c r="J143" s="9"/>
      <c r="K143" s="9"/>
      <c r="L143" s="9"/>
      <c r="M143" s="9"/>
      <c r="N143" s="9"/>
      <c r="O143" s="9"/>
      <c r="P143" s="9"/>
      <c r="Q143" s="9"/>
      <c r="R143" s="9"/>
    </row>
    <row r="144" spans="6:18" x14ac:dyDescent="0.25">
      <c r="F144" s="9"/>
      <c r="G144" s="9"/>
      <c r="H144" s="9"/>
      <c r="I144" s="9"/>
      <c r="J144" s="9"/>
      <c r="K144" s="9"/>
      <c r="L144" s="9"/>
      <c r="M144" s="9"/>
      <c r="N144" s="9"/>
      <c r="O144" s="9"/>
      <c r="P144" s="9"/>
      <c r="Q144" s="9"/>
      <c r="R144" s="9"/>
    </row>
    <row r="145" spans="6:18" x14ac:dyDescent="0.25">
      <c r="F145" s="9"/>
      <c r="G145" s="9"/>
      <c r="H145" s="9"/>
      <c r="I145" s="9"/>
      <c r="J145" s="9"/>
      <c r="K145" s="9"/>
      <c r="L145" s="9"/>
      <c r="M145" s="9"/>
      <c r="N145" s="9"/>
      <c r="O145" s="9"/>
      <c r="P145" s="9"/>
      <c r="Q145" s="9"/>
      <c r="R145" s="9"/>
    </row>
    <row r="146" spans="6:18" x14ac:dyDescent="0.25">
      <c r="F146" s="9"/>
      <c r="G146" s="9"/>
      <c r="H146" s="9"/>
      <c r="I146" s="9"/>
      <c r="J146" s="9"/>
      <c r="K146" s="9"/>
      <c r="L146" s="9"/>
      <c r="M146" s="9"/>
      <c r="N146" s="9"/>
      <c r="O146" s="9"/>
      <c r="P146" s="9"/>
      <c r="Q146" s="9"/>
      <c r="R146" s="9"/>
    </row>
    <row r="147" spans="6:18" x14ac:dyDescent="0.25">
      <c r="F147" s="9"/>
      <c r="G147" s="9"/>
      <c r="H147" s="9"/>
      <c r="I147" s="9"/>
      <c r="J147" s="9"/>
      <c r="K147" s="9"/>
      <c r="L147" s="9"/>
      <c r="M147" s="9"/>
      <c r="N147" s="9"/>
      <c r="O147" s="9"/>
      <c r="P147" s="9"/>
      <c r="Q147" s="9"/>
      <c r="R147" s="9"/>
    </row>
    <row r="148" spans="6:18" x14ac:dyDescent="0.25">
      <c r="F148" s="9"/>
      <c r="G148" s="9"/>
      <c r="H148" s="9"/>
      <c r="I148" s="9"/>
      <c r="J148" s="9"/>
      <c r="K148" s="9"/>
      <c r="L148" s="9"/>
      <c r="M148" s="9"/>
      <c r="N148" s="9"/>
      <c r="O148" s="9"/>
      <c r="P148" s="9"/>
      <c r="Q148" s="9"/>
      <c r="R148" s="9"/>
    </row>
    <row r="149" spans="6:18" x14ac:dyDescent="0.25">
      <c r="F149" s="9"/>
      <c r="G149" s="9"/>
      <c r="H149" s="9"/>
      <c r="I149" s="9"/>
      <c r="J149" s="9"/>
      <c r="K149" s="9"/>
      <c r="L149" s="9"/>
      <c r="M149" s="9"/>
      <c r="N149" s="9"/>
      <c r="O149" s="9"/>
      <c r="P149" s="9"/>
      <c r="Q149" s="9"/>
      <c r="R149" s="9"/>
    </row>
    <row r="150" spans="6:18" x14ac:dyDescent="0.25">
      <c r="F150" s="9"/>
      <c r="G150" s="9"/>
      <c r="H150" s="9"/>
      <c r="I150" s="9"/>
      <c r="J150" s="9"/>
      <c r="K150" s="9"/>
      <c r="L150" s="9"/>
      <c r="M150" s="9"/>
      <c r="N150" s="9"/>
      <c r="O150" s="9"/>
      <c r="P150" s="9"/>
      <c r="Q150" s="9"/>
      <c r="R150" s="9"/>
    </row>
    <row r="151" spans="6:18" x14ac:dyDescent="0.25">
      <c r="F151" s="9"/>
      <c r="G151" s="9"/>
      <c r="H151" s="9"/>
      <c r="I151" s="9"/>
      <c r="J151" s="9"/>
      <c r="K151" s="9"/>
      <c r="L151" s="9"/>
      <c r="M151" s="9"/>
      <c r="N151" s="9"/>
      <c r="O151" s="9"/>
      <c r="P151" s="9"/>
      <c r="Q151" s="9"/>
      <c r="R151" s="9"/>
    </row>
    <row r="152" spans="6:18" x14ac:dyDescent="0.25">
      <c r="F152" s="9"/>
      <c r="G152" s="9"/>
      <c r="H152" s="9"/>
      <c r="I152" s="9"/>
      <c r="J152" s="9"/>
      <c r="K152" s="9"/>
      <c r="L152" s="9"/>
      <c r="M152" s="9"/>
      <c r="N152" s="9"/>
      <c r="O152" s="9"/>
      <c r="P152" s="9"/>
      <c r="Q152" s="9"/>
      <c r="R152" s="9"/>
    </row>
    <row r="153" spans="6:18" x14ac:dyDescent="0.25">
      <c r="F153" s="9"/>
      <c r="G153" s="9"/>
      <c r="H153" s="9"/>
      <c r="I153" s="9"/>
      <c r="J153" s="9"/>
      <c r="K153" s="9"/>
      <c r="L153" s="9"/>
      <c r="M153" s="9"/>
      <c r="N153" s="9"/>
      <c r="O153" s="9"/>
      <c r="P153" s="9"/>
      <c r="Q153" s="9"/>
      <c r="R153" s="9"/>
    </row>
    <row r="154" spans="6:18" x14ac:dyDescent="0.25">
      <c r="F154" s="9"/>
      <c r="G154" s="9"/>
      <c r="H154" s="9"/>
      <c r="I154" s="9"/>
      <c r="J154" s="9"/>
      <c r="K154" s="9"/>
      <c r="L154" s="9"/>
      <c r="M154" s="9"/>
      <c r="N154" s="9"/>
      <c r="O154" s="9"/>
      <c r="P154" s="9"/>
      <c r="Q154" s="9"/>
      <c r="R154" s="9"/>
    </row>
    <row r="155" spans="6:18" x14ac:dyDescent="0.25">
      <c r="F155" s="9"/>
      <c r="G155" s="9"/>
      <c r="H155" s="9"/>
      <c r="I155" s="9"/>
      <c r="J155" s="9"/>
      <c r="K155" s="9"/>
      <c r="L155" s="9"/>
      <c r="M155" s="9"/>
      <c r="N155" s="9"/>
      <c r="O155" s="9"/>
      <c r="P155" s="9"/>
      <c r="Q155" s="9"/>
      <c r="R155" s="9"/>
    </row>
    <row r="156" spans="6:18" x14ac:dyDescent="0.25">
      <c r="F156" s="9"/>
      <c r="G156" s="9"/>
      <c r="H156" s="9"/>
      <c r="I156" s="9"/>
      <c r="J156" s="9"/>
      <c r="K156" s="9"/>
      <c r="L156" s="9"/>
      <c r="M156" s="9"/>
      <c r="N156" s="9"/>
      <c r="O156" s="9"/>
      <c r="P156" s="9"/>
      <c r="Q156" s="9"/>
      <c r="R156" s="9"/>
    </row>
    <row r="157" spans="6:18" x14ac:dyDescent="0.25">
      <c r="F157" s="9"/>
      <c r="G157" s="9"/>
      <c r="H157" s="9"/>
      <c r="I157" s="9"/>
      <c r="J157" s="9"/>
      <c r="K157" s="9"/>
      <c r="L157" s="9"/>
      <c r="M157" s="9"/>
      <c r="N157" s="9"/>
      <c r="O157" s="9"/>
      <c r="P157" s="9"/>
      <c r="Q157" s="9"/>
      <c r="R157" s="9"/>
    </row>
    <row r="158" spans="6:18" x14ac:dyDescent="0.25">
      <c r="F158" s="9"/>
      <c r="G158" s="9"/>
      <c r="H158" s="9"/>
      <c r="I158" s="9"/>
      <c r="J158" s="9"/>
      <c r="K158" s="9"/>
      <c r="L158" s="9"/>
      <c r="M158" s="9"/>
      <c r="N158" s="9"/>
      <c r="O158" s="9"/>
      <c r="P158" s="9"/>
      <c r="Q158" s="9"/>
      <c r="R158" s="9"/>
    </row>
    <row r="159" spans="6:18" x14ac:dyDescent="0.25">
      <c r="F159" s="9"/>
      <c r="G159" s="9"/>
      <c r="H159" s="9"/>
      <c r="I159" s="9"/>
      <c r="J159" s="9"/>
      <c r="K159" s="9"/>
      <c r="L159" s="9"/>
      <c r="M159" s="9"/>
      <c r="N159" s="9"/>
      <c r="O159" s="9"/>
      <c r="P159" s="9"/>
      <c r="Q159" s="9"/>
      <c r="R159" s="9"/>
    </row>
    <row r="160" spans="6:18" x14ac:dyDescent="0.25">
      <c r="F160" s="9"/>
      <c r="G160" s="9"/>
      <c r="H160" s="9"/>
      <c r="I160" s="9"/>
      <c r="J160" s="9"/>
      <c r="K160" s="9"/>
      <c r="L160" s="9"/>
      <c r="M160" s="9"/>
      <c r="N160" s="9"/>
      <c r="O160" s="9"/>
      <c r="P160" s="9"/>
      <c r="Q160" s="9"/>
      <c r="R160" s="9"/>
    </row>
    <row r="161" spans="6:18" x14ac:dyDescent="0.25">
      <c r="F161" s="9"/>
      <c r="G161" s="9"/>
      <c r="H161" s="9"/>
      <c r="I161" s="9"/>
      <c r="J161" s="9"/>
      <c r="K161" s="9"/>
      <c r="L161" s="9"/>
      <c r="M161" s="9"/>
      <c r="N161" s="9"/>
      <c r="O161" s="9"/>
      <c r="P161" s="9"/>
      <c r="Q161" s="9"/>
      <c r="R161" s="9"/>
    </row>
    <row r="162" spans="6:18" x14ac:dyDescent="0.25">
      <c r="F162" s="9"/>
      <c r="G162" s="9"/>
      <c r="H162" s="9"/>
      <c r="I162" s="9"/>
      <c r="J162" s="9"/>
      <c r="K162" s="9"/>
      <c r="L162" s="9"/>
      <c r="M162" s="9"/>
      <c r="N162" s="9"/>
      <c r="O162" s="9"/>
      <c r="P162" s="9"/>
      <c r="Q162" s="9"/>
      <c r="R162" s="9"/>
    </row>
    <row r="163" spans="6:18" x14ac:dyDescent="0.25">
      <c r="F163" s="9"/>
      <c r="G163" s="9"/>
      <c r="H163" s="9"/>
      <c r="I163" s="9"/>
      <c r="J163" s="9"/>
      <c r="K163" s="9"/>
      <c r="L163" s="9"/>
      <c r="M163" s="9"/>
      <c r="N163" s="9"/>
      <c r="O163" s="9"/>
      <c r="P163" s="9"/>
      <c r="Q163" s="9"/>
      <c r="R163" s="9"/>
    </row>
    <row r="164" spans="6:18" x14ac:dyDescent="0.25">
      <c r="F164" s="9"/>
      <c r="G164" s="9"/>
      <c r="H164" s="9"/>
      <c r="I164" s="9"/>
      <c r="J164" s="9"/>
      <c r="K164" s="9"/>
      <c r="L164" s="9"/>
      <c r="M164" s="9"/>
      <c r="N164" s="9"/>
      <c r="O164" s="9"/>
      <c r="P164" s="9"/>
      <c r="Q164" s="9"/>
      <c r="R164" s="9"/>
    </row>
    <row r="165" spans="6:18" x14ac:dyDescent="0.25">
      <c r="F165" s="9"/>
      <c r="G165" s="9"/>
      <c r="H165" s="9"/>
      <c r="I165" s="9"/>
      <c r="J165" s="9"/>
      <c r="K165" s="9"/>
      <c r="L165" s="9"/>
      <c r="M165" s="9"/>
      <c r="N165" s="9"/>
      <c r="O165" s="9"/>
      <c r="P165" s="9"/>
      <c r="Q165" s="9"/>
      <c r="R165" s="9"/>
    </row>
    <row r="166" spans="6:18" x14ac:dyDescent="0.25">
      <c r="F166" s="9"/>
      <c r="G166" s="9"/>
      <c r="H166" s="9"/>
      <c r="I166" s="9"/>
      <c r="J166" s="9"/>
      <c r="K166" s="9"/>
      <c r="L166" s="9"/>
      <c r="M166" s="9"/>
      <c r="N166" s="9"/>
      <c r="O166" s="9"/>
      <c r="P166" s="9"/>
      <c r="Q166" s="9"/>
      <c r="R166" s="9"/>
    </row>
    <row r="167" spans="6:18" x14ac:dyDescent="0.25">
      <c r="F167" s="9"/>
      <c r="G167" s="9"/>
      <c r="H167" s="9"/>
      <c r="I167" s="9"/>
      <c r="J167" s="9"/>
      <c r="K167" s="9"/>
      <c r="L167" s="9"/>
      <c r="M167" s="9"/>
      <c r="N167" s="9"/>
      <c r="O167" s="9"/>
      <c r="P167" s="9"/>
      <c r="Q167" s="9"/>
      <c r="R167" s="9"/>
    </row>
    <row r="168" spans="6:18" x14ac:dyDescent="0.25">
      <c r="F168" s="9"/>
      <c r="G168" s="9"/>
      <c r="H168" s="9"/>
      <c r="I168" s="9"/>
      <c r="J168" s="9"/>
      <c r="K168" s="9"/>
      <c r="L168" s="9"/>
      <c r="M168" s="9"/>
      <c r="N168" s="9"/>
      <c r="O168" s="9"/>
      <c r="P168" s="9"/>
      <c r="Q168" s="9"/>
      <c r="R168" s="9"/>
    </row>
    <row r="169" spans="6:18" x14ac:dyDescent="0.25">
      <c r="F169" s="9"/>
      <c r="G169" s="9"/>
      <c r="H169" s="9"/>
      <c r="I169" s="9"/>
      <c r="J169" s="9"/>
      <c r="K169" s="9"/>
      <c r="L169" s="9"/>
      <c r="M169" s="9"/>
      <c r="N169" s="9"/>
      <c r="O169" s="9"/>
      <c r="P169" s="9"/>
      <c r="Q169" s="9"/>
      <c r="R169" s="9"/>
    </row>
    <row r="170" spans="6:18" x14ac:dyDescent="0.25">
      <c r="F170" s="9"/>
      <c r="G170" s="9"/>
      <c r="H170" s="9"/>
      <c r="I170" s="9"/>
      <c r="J170" s="9"/>
      <c r="K170" s="9"/>
      <c r="L170" s="9"/>
      <c r="M170" s="9"/>
      <c r="N170" s="9"/>
      <c r="O170" s="9"/>
      <c r="P170" s="9"/>
      <c r="Q170" s="9"/>
      <c r="R170" s="9"/>
    </row>
    <row r="171" spans="6:18" x14ac:dyDescent="0.25">
      <c r="F171" s="9"/>
      <c r="G171" s="9"/>
      <c r="H171" s="9"/>
      <c r="I171" s="9"/>
      <c r="J171" s="9"/>
      <c r="K171" s="9"/>
      <c r="L171" s="9"/>
      <c r="M171" s="9"/>
      <c r="N171" s="9"/>
      <c r="O171" s="9"/>
      <c r="P171" s="9"/>
      <c r="Q171" s="9"/>
      <c r="R171" s="9"/>
    </row>
    <row r="172" spans="6:18" x14ac:dyDescent="0.25">
      <c r="F172" s="9"/>
      <c r="G172" s="9"/>
      <c r="H172" s="9"/>
      <c r="I172" s="9"/>
      <c r="J172" s="9"/>
      <c r="K172" s="9"/>
      <c r="L172" s="9"/>
      <c r="M172" s="9"/>
      <c r="N172" s="9"/>
      <c r="O172" s="9"/>
      <c r="P172" s="9"/>
      <c r="Q172" s="9"/>
      <c r="R172" s="9"/>
    </row>
    <row r="173" spans="6:18" x14ac:dyDescent="0.25">
      <c r="F173" s="9"/>
      <c r="G173" s="9"/>
      <c r="H173" s="9"/>
      <c r="I173" s="9"/>
      <c r="J173" s="9"/>
      <c r="K173" s="9"/>
      <c r="L173" s="9"/>
      <c r="M173" s="9"/>
      <c r="N173" s="9"/>
      <c r="O173" s="9"/>
      <c r="P173" s="9"/>
      <c r="Q173" s="9"/>
      <c r="R173" s="9"/>
    </row>
    <row r="174" spans="6:18" x14ac:dyDescent="0.25">
      <c r="F174" s="9"/>
      <c r="G174" s="9"/>
      <c r="H174" s="9"/>
      <c r="I174" s="9"/>
      <c r="J174" s="9"/>
      <c r="K174" s="9"/>
      <c r="L174" s="9"/>
      <c r="M174" s="9"/>
      <c r="N174" s="9"/>
      <c r="O174" s="9"/>
      <c r="P174" s="9"/>
      <c r="Q174" s="9"/>
      <c r="R174" s="9"/>
    </row>
    <row r="175" spans="6:18" x14ac:dyDescent="0.25">
      <c r="F175" s="9"/>
      <c r="G175" s="9"/>
      <c r="H175" s="9"/>
      <c r="I175" s="9"/>
      <c r="J175" s="9"/>
      <c r="K175" s="9"/>
      <c r="L175" s="9"/>
      <c r="M175" s="9"/>
      <c r="N175" s="9"/>
      <c r="O175" s="9"/>
      <c r="P175" s="9"/>
      <c r="Q175" s="9"/>
      <c r="R175" s="9"/>
    </row>
    <row r="176" spans="6:18" x14ac:dyDescent="0.25">
      <c r="F176" s="9"/>
      <c r="G176" s="9"/>
      <c r="H176" s="9"/>
      <c r="I176" s="9"/>
      <c r="J176" s="9"/>
      <c r="K176" s="9"/>
      <c r="L176" s="9"/>
      <c r="M176" s="9"/>
      <c r="N176" s="9"/>
      <c r="O176" s="9"/>
      <c r="P176" s="9"/>
      <c r="Q176" s="9"/>
      <c r="R176" s="9"/>
    </row>
    <row r="177" spans="6:18" x14ac:dyDescent="0.25">
      <c r="F177" s="9"/>
      <c r="G177" s="9"/>
      <c r="H177" s="9"/>
      <c r="I177" s="9"/>
      <c r="J177" s="9"/>
      <c r="K177" s="9"/>
      <c r="L177" s="9"/>
      <c r="M177" s="9"/>
      <c r="N177" s="9"/>
      <c r="O177" s="9"/>
      <c r="P177" s="9"/>
      <c r="Q177" s="9"/>
      <c r="R177" s="9"/>
    </row>
    <row r="178" spans="6:18" x14ac:dyDescent="0.25">
      <c r="F178" s="9"/>
      <c r="G178" s="9"/>
      <c r="H178" s="9"/>
      <c r="I178" s="9"/>
      <c r="J178" s="9"/>
      <c r="K178" s="9"/>
      <c r="L178" s="9"/>
      <c r="M178" s="9"/>
      <c r="N178" s="9"/>
      <c r="O178" s="9"/>
      <c r="P178" s="9"/>
      <c r="Q178" s="9"/>
      <c r="R178" s="9"/>
    </row>
    <row r="179" spans="6:18" x14ac:dyDescent="0.25">
      <c r="F179" s="9"/>
      <c r="G179" s="9"/>
      <c r="H179" s="9"/>
      <c r="I179" s="9"/>
      <c r="J179" s="9"/>
      <c r="K179" s="9"/>
      <c r="L179" s="9"/>
      <c r="M179" s="9"/>
      <c r="N179" s="9"/>
      <c r="O179" s="9"/>
      <c r="P179" s="9"/>
      <c r="Q179" s="9"/>
      <c r="R179" s="9"/>
    </row>
    <row r="180" spans="6:18" x14ac:dyDescent="0.25">
      <c r="F180" s="9"/>
      <c r="G180" s="9"/>
      <c r="H180" s="9"/>
      <c r="I180" s="9"/>
      <c r="J180" s="9"/>
      <c r="K180" s="9"/>
      <c r="L180" s="9"/>
      <c r="M180" s="9"/>
      <c r="N180" s="9"/>
      <c r="O180" s="9"/>
      <c r="P180" s="9"/>
      <c r="Q180" s="9"/>
      <c r="R180" s="9"/>
    </row>
    <row r="181" spans="6:18" x14ac:dyDescent="0.25">
      <c r="F181" s="9"/>
      <c r="G181" s="9"/>
      <c r="H181" s="9"/>
      <c r="I181" s="9"/>
      <c r="J181" s="9"/>
      <c r="K181" s="9"/>
      <c r="L181" s="9"/>
      <c r="M181" s="9"/>
      <c r="N181" s="9"/>
      <c r="O181" s="9"/>
      <c r="P181" s="9"/>
      <c r="Q181" s="9"/>
      <c r="R181" s="9"/>
    </row>
    <row r="182" spans="6:18" x14ac:dyDescent="0.25">
      <c r="F182" s="9"/>
      <c r="G182" s="9"/>
      <c r="H182" s="9"/>
      <c r="I182" s="9"/>
      <c r="J182" s="9"/>
      <c r="K182" s="9"/>
      <c r="L182" s="9"/>
      <c r="M182" s="9"/>
      <c r="N182" s="9"/>
      <c r="O182" s="9"/>
      <c r="P182" s="9"/>
      <c r="Q182" s="9"/>
      <c r="R182" s="9"/>
    </row>
    <row r="183" spans="6:18" x14ac:dyDescent="0.25">
      <c r="F183" s="9"/>
      <c r="G183" s="9"/>
      <c r="H183" s="9"/>
      <c r="I183" s="9"/>
      <c r="J183" s="9"/>
      <c r="K183" s="9"/>
      <c r="L183" s="9"/>
      <c r="M183" s="9"/>
      <c r="N183" s="9"/>
      <c r="O183" s="9"/>
      <c r="P183" s="9"/>
      <c r="Q183" s="9"/>
      <c r="R183" s="9"/>
    </row>
    <row r="184" spans="6:18" x14ac:dyDescent="0.25">
      <c r="F184" s="9"/>
      <c r="G184" s="9"/>
      <c r="H184" s="9"/>
      <c r="I184" s="9"/>
      <c r="J184" s="9"/>
      <c r="K184" s="9"/>
      <c r="L184" s="9"/>
      <c r="M184" s="9"/>
      <c r="N184" s="9"/>
      <c r="O184" s="9"/>
      <c r="P184" s="9"/>
      <c r="Q184" s="9"/>
      <c r="R184" s="9"/>
    </row>
    <row r="185" spans="6:18" x14ac:dyDescent="0.25">
      <c r="F185" s="9"/>
      <c r="G185" s="9"/>
      <c r="H185" s="9"/>
      <c r="I185" s="9"/>
      <c r="J185" s="9"/>
      <c r="K185" s="9"/>
      <c r="L185" s="9"/>
      <c r="M185" s="9"/>
      <c r="N185" s="9"/>
      <c r="O185" s="9"/>
      <c r="P185" s="9"/>
      <c r="Q185" s="9"/>
      <c r="R185" s="9"/>
    </row>
    <row r="186" spans="6:18" x14ac:dyDescent="0.25">
      <c r="F186" s="9"/>
      <c r="G186" s="9"/>
      <c r="H186" s="9"/>
      <c r="I186" s="9"/>
      <c r="J186" s="9"/>
      <c r="K186" s="9"/>
      <c r="L186" s="9"/>
      <c r="M186" s="9"/>
      <c r="N186" s="9"/>
      <c r="O186" s="9"/>
      <c r="P186" s="9"/>
      <c r="Q186" s="9"/>
      <c r="R186" s="9"/>
    </row>
    <row r="187" spans="6:18" x14ac:dyDescent="0.25">
      <c r="F187" s="9"/>
      <c r="G187" s="9"/>
      <c r="H187" s="9"/>
      <c r="I187" s="9"/>
      <c r="J187" s="9"/>
      <c r="K187" s="9"/>
      <c r="L187" s="9"/>
      <c r="M187" s="9"/>
      <c r="N187" s="9"/>
      <c r="O187" s="9"/>
      <c r="P187" s="9"/>
      <c r="Q187" s="9"/>
      <c r="R187" s="9"/>
    </row>
    <row r="188" spans="6:18" x14ac:dyDescent="0.25">
      <c r="F188" s="9"/>
      <c r="G188" s="9"/>
      <c r="H188" s="9"/>
      <c r="I188" s="9"/>
      <c r="J188" s="9"/>
      <c r="K188" s="9"/>
      <c r="L188" s="9"/>
      <c r="M188" s="9"/>
      <c r="N188" s="9"/>
      <c r="O188" s="9"/>
      <c r="P188" s="9"/>
      <c r="Q188" s="9"/>
      <c r="R188" s="9"/>
    </row>
    <row r="189" spans="6:18" x14ac:dyDescent="0.25">
      <c r="F189" s="9"/>
      <c r="G189" s="9"/>
      <c r="H189" s="9"/>
      <c r="I189" s="9"/>
      <c r="J189" s="9"/>
      <c r="K189" s="9"/>
      <c r="L189" s="9"/>
      <c r="M189" s="9"/>
      <c r="N189" s="9"/>
      <c r="O189" s="9"/>
      <c r="P189" s="9"/>
      <c r="Q189" s="9"/>
      <c r="R189" s="9"/>
    </row>
    <row r="190" spans="6:18" x14ac:dyDescent="0.25">
      <c r="F190" s="9"/>
      <c r="G190" s="9"/>
      <c r="H190" s="9"/>
      <c r="I190" s="9"/>
      <c r="J190" s="9"/>
      <c r="K190" s="9"/>
      <c r="L190" s="9"/>
      <c r="M190" s="9"/>
      <c r="N190" s="9"/>
      <c r="O190" s="9"/>
      <c r="P190" s="9"/>
      <c r="Q190" s="9"/>
      <c r="R190" s="9"/>
    </row>
    <row r="191" spans="6:18" x14ac:dyDescent="0.25">
      <c r="F191" s="9"/>
      <c r="G191" s="9"/>
      <c r="H191" s="9"/>
      <c r="I191" s="9"/>
      <c r="J191" s="9"/>
      <c r="K191" s="9"/>
      <c r="L191" s="9"/>
      <c r="M191" s="9"/>
      <c r="N191" s="9"/>
      <c r="O191" s="9"/>
      <c r="P191" s="9"/>
      <c r="Q191" s="9"/>
      <c r="R191" s="9"/>
    </row>
    <row r="192" spans="6:18" x14ac:dyDescent="0.25">
      <c r="F192" s="9"/>
      <c r="G192" s="9"/>
      <c r="H192" s="9"/>
      <c r="I192" s="9"/>
      <c r="J192" s="9"/>
      <c r="K192" s="9"/>
      <c r="L192" s="9"/>
      <c r="M192" s="9"/>
      <c r="N192" s="9"/>
      <c r="O192" s="9"/>
      <c r="P192" s="9"/>
      <c r="Q192" s="9"/>
      <c r="R192" s="9"/>
    </row>
    <row r="193" spans="6:18" x14ac:dyDescent="0.25">
      <c r="F193" s="9"/>
      <c r="G193" s="9"/>
      <c r="H193" s="9"/>
      <c r="I193" s="9"/>
      <c r="J193" s="9"/>
      <c r="K193" s="9"/>
      <c r="L193" s="9"/>
      <c r="M193" s="9"/>
      <c r="N193" s="9"/>
      <c r="O193" s="9"/>
      <c r="P193" s="9"/>
      <c r="Q193" s="9"/>
      <c r="R193" s="9"/>
    </row>
    <row r="194" spans="6:18" x14ac:dyDescent="0.25">
      <c r="F194" s="9"/>
      <c r="G194" s="9"/>
      <c r="H194" s="9"/>
      <c r="I194" s="9"/>
      <c r="J194" s="9"/>
      <c r="K194" s="9"/>
      <c r="L194" s="9"/>
      <c r="M194" s="9"/>
      <c r="N194" s="9"/>
      <c r="O194" s="9"/>
      <c r="P194" s="9"/>
      <c r="Q194" s="9"/>
      <c r="R194" s="9"/>
    </row>
    <row r="195" spans="6:18" x14ac:dyDescent="0.25">
      <c r="F195" s="9"/>
      <c r="G195" s="9"/>
      <c r="H195" s="9"/>
      <c r="I195" s="9"/>
      <c r="J195" s="9"/>
      <c r="K195" s="9"/>
      <c r="L195" s="9"/>
      <c r="M195" s="9"/>
      <c r="N195" s="9"/>
      <c r="O195" s="9"/>
      <c r="P195" s="9"/>
      <c r="Q195" s="9"/>
      <c r="R195" s="9"/>
    </row>
    <row r="196" spans="6:18" x14ac:dyDescent="0.25">
      <c r="F196" s="9"/>
      <c r="G196" s="9"/>
      <c r="H196" s="9"/>
      <c r="I196" s="9"/>
      <c r="J196" s="9"/>
      <c r="K196" s="9"/>
      <c r="L196" s="9"/>
      <c r="M196" s="9"/>
      <c r="N196" s="9"/>
      <c r="O196" s="9"/>
      <c r="P196" s="9"/>
      <c r="Q196" s="9"/>
      <c r="R196" s="9"/>
    </row>
    <row r="197" spans="6:18" x14ac:dyDescent="0.25">
      <c r="F197" s="9"/>
      <c r="G197" s="9"/>
      <c r="H197" s="9"/>
      <c r="I197" s="9"/>
      <c r="J197" s="9"/>
      <c r="K197" s="9"/>
      <c r="L197" s="9"/>
      <c r="M197" s="9"/>
      <c r="N197" s="9"/>
      <c r="O197" s="9"/>
      <c r="P197" s="9"/>
      <c r="Q197" s="9"/>
      <c r="R197" s="9"/>
    </row>
    <row r="198" spans="6:18" x14ac:dyDescent="0.25">
      <c r="F198" s="9"/>
      <c r="G198" s="9"/>
      <c r="H198" s="9"/>
      <c r="I198" s="9"/>
      <c r="J198" s="9"/>
      <c r="K198" s="9"/>
      <c r="L198" s="9"/>
      <c r="M198" s="9"/>
      <c r="N198" s="9"/>
      <c r="O198" s="9"/>
      <c r="P198" s="9"/>
      <c r="Q198" s="9"/>
      <c r="R198" s="9"/>
    </row>
    <row r="199" spans="6:18" x14ac:dyDescent="0.25">
      <c r="F199" s="9"/>
      <c r="G199" s="9"/>
      <c r="H199" s="9"/>
      <c r="I199" s="9"/>
      <c r="J199" s="9"/>
      <c r="K199" s="9"/>
      <c r="L199" s="9"/>
      <c r="M199" s="9"/>
      <c r="N199" s="9"/>
      <c r="O199" s="9"/>
      <c r="P199" s="9"/>
      <c r="Q199" s="9"/>
      <c r="R199" s="9"/>
    </row>
    <row r="200" spans="6:18" x14ac:dyDescent="0.25">
      <c r="F200" s="9"/>
      <c r="G200" s="9"/>
      <c r="H200" s="9"/>
      <c r="I200" s="9"/>
      <c r="J200" s="9"/>
      <c r="K200" s="9"/>
      <c r="L200" s="9"/>
      <c r="M200" s="9"/>
      <c r="N200" s="9"/>
      <c r="O200" s="9"/>
      <c r="P200" s="9"/>
      <c r="Q200" s="9"/>
      <c r="R200" s="9"/>
    </row>
    <row r="201" spans="6:18" x14ac:dyDescent="0.25">
      <c r="F201" s="9"/>
      <c r="G201" s="9"/>
      <c r="H201" s="9"/>
      <c r="I201" s="9"/>
      <c r="J201" s="9"/>
      <c r="K201" s="9"/>
      <c r="L201" s="9"/>
      <c r="M201" s="9"/>
      <c r="N201" s="9"/>
      <c r="O201" s="9"/>
      <c r="P201" s="9"/>
      <c r="Q201" s="9"/>
      <c r="R201" s="9"/>
    </row>
    <row r="202" spans="6:18" x14ac:dyDescent="0.25">
      <c r="F202" s="9"/>
      <c r="G202" s="9"/>
      <c r="H202" s="9"/>
      <c r="I202" s="9"/>
      <c r="J202" s="9"/>
      <c r="K202" s="9"/>
      <c r="L202" s="9"/>
      <c r="M202" s="9"/>
      <c r="N202" s="9"/>
      <c r="O202" s="9"/>
      <c r="P202" s="9"/>
      <c r="Q202" s="9"/>
      <c r="R202" s="9"/>
    </row>
    <row r="203" spans="6:18" x14ac:dyDescent="0.25">
      <c r="F203" s="9"/>
      <c r="G203" s="9"/>
      <c r="H203" s="9"/>
      <c r="I203" s="9"/>
      <c r="J203" s="9"/>
      <c r="K203" s="9"/>
      <c r="L203" s="9"/>
      <c r="M203" s="9"/>
      <c r="N203" s="9"/>
      <c r="O203" s="9"/>
      <c r="P203" s="9"/>
      <c r="Q203" s="9"/>
      <c r="R203" s="9"/>
    </row>
    <row r="204" spans="6:18" x14ac:dyDescent="0.25">
      <c r="F204" s="9"/>
      <c r="G204" s="9"/>
      <c r="H204" s="9"/>
      <c r="I204" s="9"/>
      <c r="J204" s="9"/>
      <c r="K204" s="9"/>
      <c r="L204" s="9"/>
      <c r="M204" s="9"/>
      <c r="N204" s="9"/>
      <c r="O204" s="9"/>
      <c r="P204" s="9"/>
      <c r="Q204" s="9"/>
      <c r="R204" s="9"/>
    </row>
    <row r="205" spans="6:18" x14ac:dyDescent="0.25">
      <c r="F205" s="9"/>
      <c r="G205" s="9"/>
      <c r="H205" s="9"/>
      <c r="I205" s="9"/>
      <c r="J205" s="9"/>
      <c r="K205" s="9"/>
      <c r="L205" s="9"/>
      <c r="M205" s="9"/>
      <c r="N205" s="9"/>
      <c r="O205" s="9"/>
      <c r="P205" s="9"/>
      <c r="Q205" s="9"/>
      <c r="R205" s="9"/>
    </row>
    <row r="206" spans="6:18" x14ac:dyDescent="0.25">
      <c r="F206" s="9"/>
      <c r="G206" s="9"/>
      <c r="H206" s="9"/>
      <c r="I206" s="9"/>
      <c r="J206" s="9"/>
      <c r="K206" s="9"/>
      <c r="L206" s="9"/>
      <c r="M206" s="9"/>
      <c r="N206" s="9"/>
      <c r="O206" s="9"/>
      <c r="P206" s="9"/>
      <c r="Q206" s="9"/>
      <c r="R206" s="9"/>
    </row>
    <row r="207" spans="6:18" x14ac:dyDescent="0.25">
      <c r="F207" s="9"/>
      <c r="G207" s="9"/>
      <c r="H207" s="9"/>
      <c r="I207" s="9"/>
      <c r="J207" s="9"/>
      <c r="K207" s="9"/>
      <c r="L207" s="9"/>
      <c r="M207" s="9"/>
      <c r="N207" s="9"/>
      <c r="O207" s="9"/>
      <c r="P207" s="9"/>
      <c r="Q207" s="9"/>
      <c r="R207" s="9"/>
    </row>
    <row r="208" spans="6:18" x14ac:dyDescent="0.25">
      <c r="F208" s="9"/>
      <c r="G208" s="9"/>
      <c r="H208" s="9"/>
      <c r="I208" s="9"/>
      <c r="J208" s="9"/>
      <c r="K208" s="9"/>
      <c r="L208" s="9"/>
      <c r="M208" s="9"/>
      <c r="N208" s="9"/>
      <c r="O208" s="9"/>
      <c r="P208" s="9"/>
      <c r="Q208" s="9"/>
      <c r="R208" s="9"/>
    </row>
    <row r="209" spans="6:18" x14ac:dyDescent="0.25">
      <c r="F209" s="9"/>
      <c r="G209" s="9"/>
      <c r="H209" s="9"/>
      <c r="I209" s="9"/>
      <c r="J209" s="9"/>
      <c r="K209" s="9"/>
      <c r="L209" s="9"/>
      <c r="M209" s="9"/>
      <c r="N209" s="9"/>
      <c r="O209" s="9"/>
      <c r="P209" s="9"/>
      <c r="Q209" s="9"/>
      <c r="R209" s="9"/>
    </row>
    <row r="210" spans="6:18" x14ac:dyDescent="0.25">
      <c r="F210" s="9"/>
      <c r="G210" s="9"/>
      <c r="H210" s="9"/>
      <c r="I210" s="9"/>
      <c r="J210" s="9"/>
      <c r="K210" s="9"/>
      <c r="L210" s="9"/>
      <c r="M210" s="9"/>
      <c r="N210" s="9"/>
      <c r="O210" s="9"/>
      <c r="P210" s="9"/>
      <c r="Q210" s="9"/>
      <c r="R210" s="9"/>
    </row>
    <row r="211" spans="6:18" x14ac:dyDescent="0.25">
      <c r="F211" s="9"/>
      <c r="G211" s="9"/>
      <c r="H211" s="9"/>
      <c r="I211" s="9"/>
      <c r="J211" s="9"/>
      <c r="K211" s="9"/>
      <c r="L211" s="9"/>
      <c r="M211" s="9"/>
      <c r="N211" s="9"/>
      <c r="O211" s="9"/>
      <c r="P211" s="9"/>
      <c r="Q211" s="9"/>
      <c r="R211" s="9"/>
    </row>
    <row r="212" spans="6:18" x14ac:dyDescent="0.25">
      <c r="F212" s="9"/>
      <c r="G212" s="9"/>
      <c r="H212" s="9"/>
      <c r="I212" s="9"/>
      <c r="J212" s="9"/>
      <c r="K212" s="9"/>
      <c r="L212" s="9"/>
      <c r="M212" s="9"/>
      <c r="N212" s="9"/>
      <c r="O212" s="9"/>
      <c r="P212" s="9"/>
      <c r="Q212" s="9"/>
      <c r="R212" s="9"/>
    </row>
    <row r="213" spans="6:18" x14ac:dyDescent="0.25">
      <c r="F213" s="9"/>
      <c r="G213" s="9"/>
      <c r="H213" s="9"/>
      <c r="I213" s="9"/>
      <c r="J213" s="9"/>
      <c r="K213" s="9"/>
      <c r="L213" s="9"/>
      <c r="M213" s="9"/>
      <c r="N213" s="9"/>
      <c r="O213" s="9"/>
      <c r="P213" s="9"/>
      <c r="Q213" s="9"/>
      <c r="R213" s="9"/>
    </row>
    <row r="214" spans="6:18" x14ac:dyDescent="0.25">
      <c r="F214" s="9"/>
      <c r="G214" s="9"/>
      <c r="H214" s="9"/>
      <c r="I214" s="9"/>
      <c r="J214" s="9"/>
      <c r="K214" s="9"/>
      <c r="L214" s="9"/>
      <c r="M214" s="9"/>
      <c r="N214" s="9"/>
      <c r="O214" s="9"/>
      <c r="P214" s="9"/>
      <c r="Q214" s="9"/>
      <c r="R214" s="9"/>
    </row>
    <row r="215" spans="6:18" x14ac:dyDescent="0.25">
      <c r="F215" s="9"/>
      <c r="G215" s="9"/>
      <c r="H215" s="9"/>
      <c r="I215" s="9"/>
      <c r="J215" s="9"/>
      <c r="K215" s="9"/>
      <c r="L215" s="9"/>
      <c r="M215" s="9"/>
      <c r="N215" s="9"/>
      <c r="O215" s="9"/>
      <c r="P215" s="9"/>
      <c r="Q215" s="9"/>
      <c r="R215" s="9"/>
    </row>
    <row r="216" spans="6:18" x14ac:dyDescent="0.25">
      <c r="F216" s="9"/>
      <c r="G216" s="9"/>
      <c r="H216" s="9"/>
      <c r="I216" s="9"/>
      <c r="J216" s="9"/>
      <c r="K216" s="9"/>
      <c r="L216" s="9"/>
      <c r="M216" s="9"/>
      <c r="N216" s="9"/>
      <c r="O216" s="9"/>
      <c r="P216" s="9"/>
      <c r="Q216" s="9"/>
      <c r="R216" s="9"/>
    </row>
    <row r="217" spans="6:18" x14ac:dyDescent="0.25">
      <c r="F217" s="9"/>
      <c r="G217" s="9"/>
      <c r="H217" s="9"/>
      <c r="I217" s="9"/>
      <c r="J217" s="9"/>
      <c r="K217" s="9"/>
      <c r="L217" s="9"/>
      <c r="M217" s="9"/>
      <c r="N217" s="9"/>
      <c r="O217" s="9"/>
      <c r="P217" s="9"/>
      <c r="Q217" s="9"/>
      <c r="R217" s="9"/>
    </row>
    <row r="218" spans="6:18" x14ac:dyDescent="0.25">
      <c r="F218" s="9"/>
      <c r="G218" s="9"/>
      <c r="H218" s="9"/>
      <c r="I218" s="9"/>
      <c r="J218" s="9"/>
      <c r="K218" s="9"/>
      <c r="L218" s="9"/>
      <c r="M218" s="9"/>
      <c r="N218" s="9"/>
      <c r="O218" s="9"/>
      <c r="P218" s="9"/>
      <c r="Q218" s="9"/>
      <c r="R218" s="9"/>
    </row>
    <row r="219" spans="6:18" x14ac:dyDescent="0.25">
      <c r="F219" s="9"/>
      <c r="G219" s="9"/>
      <c r="H219" s="9"/>
      <c r="I219" s="9"/>
      <c r="J219" s="9"/>
      <c r="K219" s="9"/>
      <c r="L219" s="9"/>
      <c r="M219" s="9"/>
      <c r="N219" s="9"/>
      <c r="O219" s="9"/>
      <c r="P219" s="9"/>
      <c r="Q219" s="9"/>
      <c r="R219" s="9"/>
    </row>
    <row r="220" spans="6:18" x14ac:dyDescent="0.25">
      <c r="F220" s="9"/>
      <c r="G220" s="9"/>
      <c r="H220" s="9"/>
      <c r="I220" s="9"/>
      <c r="J220" s="9"/>
      <c r="K220" s="9"/>
      <c r="L220" s="9"/>
      <c r="M220" s="9"/>
      <c r="N220" s="9"/>
      <c r="O220" s="9"/>
      <c r="P220" s="9"/>
      <c r="Q220" s="9"/>
      <c r="R220" s="9"/>
    </row>
    <row r="221" spans="6:18" x14ac:dyDescent="0.25">
      <c r="F221" s="9"/>
      <c r="G221" s="9"/>
      <c r="H221" s="9"/>
      <c r="I221" s="9"/>
      <c r="J221" s="9"/>
      <c r="K221" s="9"/>
      <c r="L221" s="9"/>
      <c r="M221" s="9"/>
      <c r="N221" s="9"/>
      <c r="O221" s="9"/>
      <c r="P221" s="9"/>
      <c r="Q221" s="9"/>
      <c r="R221" s="9"/>
    </row>
    <row r="222" spans="6:18" x14ac:dyDescent="0.25">
      <c r="F222" s="9"/>
      <c r="G222" s="9"/>
      <c r="H222" s="9"/>
      <c r="I222" s="9"/>
      <c r="J222" s="9"/>
      <c r="K222" s="9"/>
      <c r="L222" s="9"/>
      <c r="M222" s="9"/>
      <c r="N222" s="9"/>
      <c r="O222" s="9"/>
      <c r="P222" s="9"/>
      <c r="Q222" s="9"/>
      <c r="R222" s="9"/>
    </row>
    <row r="223" spans="6:18" x14ac:dyDescent="0.25">
      <c r="F223" s="9"/>
      <c r="G223" s="9"/>
      <c r="H223" s="9"/>
      <c r="I223" s="9"/>
      <c r="J223" s="9"/>
      <c r="K223" s="9"/>
      <c r="L223" s="9"/>
      <c r="M223" s="9"/>
      <c r="N223" s="9"/>
      <c r="O223" s="9"/>
      <c r="P223" s="9"/>
      <c r="Q223" s="9"/>
      <c r="R223" s="9"/>
    </row>
    <row r="224" spans="6:18" x14ac:dyDescent="0.25">
      <c r="F224" s="9"/>
      <c r="G224" s="9"/>
      <c r="H224" s="9"/>
      <c r="I224" s="9"/>
      <c r="J224" s="9"/>
      <c r="K224" s="9"/>
      <c r="L224" s="9"/>
      <c r="M224" s="9"/>
      <c r="N224" s="9"/>
      <c r="O224" s="9"/>
      <c r="P224" s="9"/>
      <c r="Q224" s="9"/>
      <c r="R224" s="9"/>
    </row>
    <row r="225" spans="6:18" x14ac:dyDescent="0.25">
      <c r="F225" s="9"/>
      <c r="G225" s="9"/>
      <c r="H225" s="9"/>
      <c r="I225" s="9"/>
      <c r="J225" s="9"/>
      <c r="K225" s="9"/>
      <c r="L225" s="9"/>
      <c r="M225" s="9"/>
      <c r="N225" s="9"/>
      <c r="O225" s="9"/>
      <c r="P225" s="9"/>
      <c r="Q225" s="9"/>
      <c r="R225" s="9"/>
    </row>
    <row r="226" spans="6:18" x14ac:dyDescent="0.25">
      <c r="F226" s="9"/>
      <c r="G226" s="9"/>
      <c r="H226" s="9"/>
      <c r="I226" s="9"/>
      <c r="J226" s="9"/>
      <c r="K226" s="9"/>
      <c r="L226" s="9"/>
      <c r="M226" s="9"/>
      <c r="N226" s="9"/>
      <c r="O226" s="9"/>
      <c r="P226" s="9"/>
      <c r="Q226" s="9"/>
      <c r="R226" s="9"/>
    </row>
    <row r="227" spans="6:18" x14ac:dyDescent="0.25">
      <c r="F227" s="9"/>
      <c r="G227" s="9"/>
      <c r="H227" s="9"/>
      <c r="I227" s="9"/>
      <c r="J227" s="9"/>
      <c r="K227" s="9"/>
      <c r="L227" s="9"/>
      <c r="M227" s="9"/>
      <c r="N227" s="9"/>
      <c r="O227" s="9"/>
      <c r="P227" s="9"/>
      <c r="Q227" s="9"/>
      <c r="R227" s="9"/>
    </row>
    <row r="228" spans="6:18" x14ac:dyDescent="0.25">
      <c r="F228" s="9"/>
      <c r="G228" s="9"/>
      <c r="H228" s="9"/>
      <c r="I228" s="9"/>
      <c r="J228" s="9"/>
      <c r="K228" s="9"/>
      <c r="L228" s="9"/>
      <c r="M228" s="9"/>
      <c r="N228" s="9"/>
      <c r="O228" s="9"/>
      <c r="P228" s="9"/>
      <c r="Q228" s="9"/>
      <c r="R228" s="9"/>
    </row>
    <row r="229" spans="6:18" x14ac:dyDescent="0.25">
      <c r="F229" s="9"/>
      <c r="G229" s="9"/>
      <c r="H229" s="9"/>
      <c r="I229" s="9"/>
      <c r="J229" s="9"/>
      <c r="K229" s="9"/>
      <c r="L229" s="9"/>
      <c r="M229" s="9"/>
      <c r="N229" s="9"/>
      <c r="O229" s="9"/>
      <c r="P229" s="9"/>
      <c r="Q229" s="9"/>
      <c r="R229" s="9"/>
    </row>
    <row r="230" spans="6:18" x14ac:dyDescent="0.25">
      <c r="F230" s="9"/>
      <c r="G230" s="9"/>
      <c r="H230" s="9"/>
      <c r="I230" s="9"/>
      <c r="J230" s="9"/>
      <c r="K230" s="9"/>
      <c r="L230" s="9"/>
      <c r="M230" s="9"/>
      <c r="N230" s="9"/>
      <c r="O230" s="9"/>
      <c r="P230" s="9"/>
      <c r="Q230" s="9"/>
      <c r="R230" s="9"/>
    </row>
    <row r="231" spans="6:18" x14ac:dyDescent="0.25">
      <c r="F231" s="9"/>
      <c r="G231" s="9"/>
      <c r="H231" s="9"/>
      <c r="I231" s="9"/>
      <c r="J231" s="9"/>
      <c r="K231" s="9"/>
      <c r="L231" s="9"/>
      <c r="M231" s="9"/>
      <c r="N231" s="9"/>
      <c r="O231" s="9"/>
      <c r="P231" s="9"/>
      <c r="Q231" s="9"/>
      <c r="R231" s="9"/>
    </row>
    <row r="232" spans="6:18" x14ac:dyDescent="0.25">
      <c r="F232" s="9"/>
      <c r="G232" s="9"/>
      <c r="H232" s="9"/>
      <c r="I232" s="9"/>
      <c r="J232" s="9"/>
      <c r="K232" s="9"/>
      <c r="L232" s="9"/>
      <c r="M232" s="9"/>
      <c r="N232" s="9"/>
      <c r="O232" s="9"/>
      <c r="P232" s="9"/>
      <c r="Q232" s="9"/>
      <c r="R232" s="9"/>
    </row>
    <row r="233" spans="6:18" x14ac:dyDescent="0.25">
      <c r="F233" s="9"/>
      <c r="G233" s="9"/>
      <c r="H233" s="9"/>
      <c r="I233" s="9"/>
      <c r="J233" s="9"/>
      <c r="K233" s="9"/>
      <c r="L233" s="9"/>
      <c r="M233" s="9"/>
      <c r="N233" s="9"/>
      <c r="O233" s="9"/>
      <c r="P233" s="9"/>
      <c r="Q233" s="9"/>
      <c r="R233" s="9"/>
    </row>
    <row r="234" spans="6:18" x14ac:dyDescent="0.25">
      <c r="F234" s="9"/>
      <c r="G234" s="9"/>
      <c r="H234" s="9"/>
      <c r="I234" s="9"/>
      <c r="J234" s="9"/>
      <c r="K234" s="9"/>
      <c r="L234" s="9"/>
      <c r="M234" s="9"/>
      <c r="N234" s="9"/>
      <c r="O234" s="9"/>
      <c r="P234" s="9"/>
      <c r="Q234" s="9"/>
      <c r="R234" s="9"/>
    </row>
    <row r="235" spans="6:18" x14ac:dyDescent="0.25">
      <c r="F235" s="9"/>
      <c r="G235" s="9"/>
      <c r="H235" s="9"/>
      <c r="I235" s="9"/>
      <c r="J235" s="9"/>
      <c r="K235" s="9"/>
      <c r="L235" s="9"/>
      <c r="M235" s="9"/>
      <c r="N235" s="9"/>
      <c r="O235" s="9"/>
      <c r="P235" s="9"/>
      <c r="Q235" s="9"/>
      <c r="R235" s="9"/>
    </row>
    <row r="236" spans="6:18" x14ac:dyDescent="0.25">
      <c r="F236" s="9"/>
      <c r="G236" s="9"/>
      <c r="H236" s="9"/>
      <c r="I236" s="9"/>
      <c r="J236" s="9"/>
      <c r="K236" s="9"/>
      <c r="L236" s="9"/>
      <c r="M236" s="9"/>
      <c r="N236" s="9"/>
      <c r="O236" s="9"/>
      <c r="P236" s="9"/>
      <c r="Q236" s="9"/>
      <c r="R236" s="9"/>
    </row>
    <row r="237" spans="6:18" x14ac:dyDescent="0.25">
      <c r="F237" s="9"/>
      <c r="G237" s="9"/>
      <c r="H237" s="9"/>
      <c r="I237" s="9"/>
      <c r="J237" s="9"/>
      <c r="K237" s="9"/>
      <c r="L237" s="9"/>
      <c r="M237" s="9"/>
      <c r="N237" s="9"/>
      <c r="O237" s="9"/>
      <c r="P237" s="9"/>
      <c r="Q237" s="9"/>
      <c r="R237" s="9"/>
    </row>
    <row r="238" spans="6:18" x14ac:dyDescent="0.25">
      <c r="F238" s="9"/>
      <c r="G238" s="9"/>
      <c r="H238" s="9"/>
      <c r="I238" s="9"/>
      <c r="J238" s="9"/>
      <c r="K238" s="9"/>
      <c r="L238" s="9"/>
      <c r="M238" s="9"/>
      <c r="N238" s="9"/>
      <c r="O238" s="9"/>
      <c r="P238" s="9"/>
      <c r="Q238" s="9"/>
      <c r="R238" s="9"/>
    </row>
    <row r="239" spans="6:18" x14ac:dyDescent="0.25">
      <c r="F239" s="9"/>
      <c r="G239" s="9"/>
      <c r="H239" s="9"/>
      <c r="I239" s="9"/>
      <c r="J239" s="9"/>
      <c r="K239" s="9"/>
      <c r="L239" s="9"/>
      <c r="M239" s="9"/>
      <c r="N239" s="9"/>
      <c r="O239" s="9"/>
      <c r="P239" s="9"/>
      <c r="Q239" s="9"/>
      <c r="R239" s="9"/>
    </row>
    <row r="240" spans="6:18" x14ac:dyDescent="0.25">
      <c r="F240" s="9"/>
      <c r="G240" s="9"/>
      <c r="H240" s="9"/>
      <c r="I240" s="9"/>
      <c r="J240" s="9"/>
      <c r="K240" s="9"/>
      <c r="L240" s="9"/>
      <c r="M240" s="9"/>
      <c r="N240" s="9"/>
      <c r="O240" s="9"/>
      <c r="P240" s="9"/>
      <c r="Q240" s="9"/>
      <c r="R240" s="9"/>
    </row>
    <row r="241" spans="6:18" x14ac:dyDescent="0.25">
      <c r="F241" s="9"/>
      <c r="G241" s="9"/>
      <c r="H241" s="9"/>
      <c r="I241" s="9"/>
      <c r="J241" s="9"/>
      <c r="K241" s="9"/>
      <c r="L241" s="9"/>
      <c r="M241" s="9"/>
      <c r="N241" s="9"/>
      <c r="O241" s="9"/>
      <c r="P241" s="9"/>
      <c r="Q241" s="9"/>
      <c r="R241" s="9"/>
    </row>
    <row r="242" spans="6:18" x14ac:dyDescent="0.25">
      <c r="F242" s="9"/>
      <c r="G242" s="9"/>
      <c r="H242" s="9"/>
      <c r="I242" s="9"/>
      <c r="J242" s="9"/>
      <c r="K242" s="9"/>
      <c r="L242" s="9"/>
      <c r="M242" s="9"/>
      <c r="N242" s="9"/>
      <c r="O242" s="9"/>
      <c r="P242" s="9"/>
      <c r="Q242" s="9"/>
      <c r="R242" s="9"/>
    </row>
    <row r="243" spans="6:18" x14ac:dyDescent="0.25">
      <c r="F243" s="9"/>
      <c r="G243" s="9"/>
      <c r="H243" s="9"/>
      <c r="I243" s="9"/>
      <c r="J243" s="9"/>
      <c r="K243" s="9"/>
      <c r="L243" s="9"/>
      <c r="M243" s="9"/>
      <c r="N243" s="9"/>
      <c r="O243" s="9"/>
      <c r="P243" s="9"/>
      <c r="Q243" s="9"/>
      <c r="R243" s="9"/>
    </row>
    <row r="244" spans="6:18" x14ac:dyDescent="0.25">
      <c r="F244" s="9"/>
      <c r="G244" s="9"/>
      <c r="H244" s="9"/>
      <c r="I244" s="9"/>
      <c r="J244" s="9"/>
      <c r="K244" s="9"/>
      <c r="L244" s="9"/>
      <c r="M244" s="9"/>
      <c r="N244" s="9"/>
      <c r="O244" s="9"/>
      <c r="P244" s="9"/>
      <c r="Q244" s="9"/>
      <c r="R244" s="9"/>
    </row>
    <row r="245" spans="6:18" x14ac:dyDescent="0.25">
      <c r="F245" s="9"/>
      <c r="G245" s="9"/>
      <c r="H245" s="9"/>
      <c r="I245" s="9"/>
      <c r="J245" s="9"/>
      <c r="K245" s="9"/>
      <c r="L245" s="9"/>
      <c r="M245" s="9"/>
      <c r="N245" s="9"/>
      <c r="O245" s="9"/>
      <c r="P245" s="9"/>
      <c r="Q245" s="9"/>
      <c r="R245" s="9"/>
    </row>
    <row r="246" spans="6:18" x14ac:dyDescent="0.25">
      <c r="F246" s="9"/>
      <c r="G246" s="9"/>
      <c r="H246" s="9"/>
      <c r="I246" s="9"/>
      <c r="J246" s="9"/>
      <c r="K246" s="9"/>
      <c r="L246" s="9"/>
      <c r="M246" s="9"/>
      <c r="N246" s="9"/>
      <c r="O246" s="9"/>
      <c r="P246" s="9"/>
      <c r="Q246" s="9"/>
      <c r="R246" s="9"/>
    </row>
    <row r="247" spans="6:18" x14ac:dyDescent="0.25">
      <c r="F247" s="36"/>
      <c r="G247" s="9"/>
      <c r="H247" s="9"/>
      <c r="I247" s="9"/>
      <c r="J247" s="9"/>
      <c r="K247" s="9"/>
      <c r="L247" s="9"/>
      <c r="M247" s="9"/>
      <c r="N247" s="9"/>
      <c r="O247" s="9"/>
      <c r="P247" s="9"/>
      <c r="Q247" s="9"/>
      <c r="R247" s="9"/>
    </row>
    <row r="248" spans="6:18" x14ac:dyDescent="0.25">
      <c r="F248" s="36"/>
      <c r="G248" s="9"/>
      <c r="H248" s="9"/>
      <c r="I248" s="9"/>
      <c r="J248" s="9"/>
      <c r="K248" s="9"/>
      <c r="L248" s="9"/>
      <c r="M248" s="9"/>
      <c r="N248" s="9"/>
      <c r="O248" s="9"/>
      <c r="P248" s="9"/>
      <c r="Q248" s="9"/>
      <c r="R248" s="9"/>
    </row>
    <row r="249" spans="6:18" x14ac:dyDescent="0.25">
      <c r="F249" s="36"/>
      <c r="G249" s="9"/>
      <c r="H249" s="9"/>
      <c r="I249" s="9"/>
      <c r="J249" s="9"/>
      <c r="K249" s="9"/>
      <c r="L249" s="9"/>
      <c r="M249" s="9"/>
      <c r="N249" s="9"/>
      <c r="O249" s="9"/>
      <c r="P249" s="9"/>
      <c r="Q249" s="9"/>
      <c r="R249" s="9"/>
    </row>
    <row r="250" spans="6:18" x14ac:dyDescent="0.25">
      <c r="F250" s="36"/>
      <c r="G250" s="9"/>
      <c r="H250" s="9"/>
      <c r="I250" s="9"/>
      <c r="J250" s="9"/>
      <c r="K250" s="9"/>
      <c r="L250" s="9"/>
      <c r="M250" s="9"/>
      <c r="N250" s="9"/>
      <c r="O250" s="9"/>
      <c r="P250" s="9"/>
      <c r="Q250" s="9"/>
      <c r="R250" s="9"/>
    </row>
    <row r="251" spans="6:18" x14ac:dyDescent="0.25">
      <c r="F251" s="36"/>
      <c r="G251" s="9"/>
      <c r="H251" s="9"/>
      <c r="I251" s="9"/>
      <c r="J251" s="9"/>
      <c r="K251" s="9"/>
      <c r="L251" s="9"/>
      <c r="M251" s="9"/>
      <c r="N251" s="9"/>
      <c r="O251" s="9"/>
      <c r="P251" s="9"/>
      <c r="Q251" s="9"/>
      <c r="R251" s="9"/>
    </row>
    <row r="252" spans="6:18" x14ac:dyDescent="0.25">
      <c r="F252" s="36"/>
      <c r="G252" s="9"/>
      <c r="H252" s="9"/>
      <c r="I252" s="9"/>
      <c r="J252" s="9"/>
      <c r="K252" s="9"/>
      <c r="L252" s="9"/>
      <c r="M252" s="9"/>
      <c r="N252" s="9"/>
      <c r="O252" s="9"/>
      <c r="P252" s="9"/>
      <c r="Q252" s="9"/>
      <c r="R252" s="9"/>
    </row>
    <row r="253" spans="6:18" x14ac:dyDescent="0.25">
      <c r="F253" s="36"/>
      <c r="G253" s="9"/>
      <c r="H253" s="9"/>
      <c r="I253" s="9"/>
      <c r="J253" s="9"/>
      <c r="K253" s="9"/>
      <c r="L253" s="9"/>
      <c r="M253" s="9"/>
      <c r="N253" s="9"/>
      <c r="O253" s="9"/>
      <c r="P253" s="9"/>
      <c r="Q253" s="9"/>
      <c r="R253" s="9"/>
    </row>
    <row r="254" spans="6:18" x14ac:dyDescent="0.25">
      <c r="F254" s="36"/>
      <c r="G254" s="9"/>
      <c r="H254" s="9"/>
      <c r="I254" s="9"/>
      <c r="J254" s="9"/>
      <c r="K254" s="9"/>
      <c r="L254" s="9"/>
      <c r="M254" s="9"/>
      <c r="N254" s="9"/>
      <c r="O254" s="9"/>
      <c r="P254" s="9"/>
      <c r="Q254" s="9"/>
      <c r="R254" s="9"/>
    </row>
    <row r="255" spans="6:18" x14ac:dyDescent="0.25">
      <c r="F255" s="36"/>
      <c r="G255" s="9"/>
      <c r="H255" s="9"/>
      <c r="I255" s="9"/>
      <c r="J255" s="9"/>
      <c r="K255" s="9"/>
      <c r="L255" s="9"/>
      <c r="M255" s="9"/>
      <c r="N255" s="9"/>
      <c r="O255" s="9"/>
      <c r="P255" s="9"/>
      <c r="Q255" s="9"/>
      <c r="R255" s="9"/>
    </row>
    <row r="256" spans="6:18" x14ac:dyDescent="0.25">
      <c r="F256" s="36"/>
      <c r="G256" s="9"/>
      <c r="H256" s="9"/>
      <c r="I256" s="9"/>
      <c r="J256" s="9"/>
      <c r="K256" s="9"/>
      <c r="L256" s="9"/>
      <c r="M256" s="9"/>
      <c r="N256" s="9"/>
      <c r="O256" s="9"/>
      <c r="P256" s="9"/>
      <c r="Q256" s="9"/>
      <c r="R256" s="9"/>
    </row>
    <row r="257" spans="6:18" x14ac:dyDescent="0.25">
      <c r="F257" s="36"/>
      <c r="G257" s="9"/>
      <c r="H257" s="9"/>
      <c r="I257" s="9"/>
      <c r="J257" s="9"/>
      <c r="K257" s="9"/>
      <c r="L257" s="9"/>
      <c r="M257" s="9"/>
      <c r="N257" s="9"/>
      <c r="O257" s="9"/>
      <c r="P257" s="9"/>
      <c r="Q257" s="9"/>
      <c r="R257" s="9"/>
    </row>
    <row r="258" spans="6:18" x14ac:dyDescent="0.25">
      <c r="F258" s="36"/>
      <c r="G258" s="9"/>
      <c r="H258" s="9"/>
      <c r="I258" s="9"/>
      <c r="J258" s="9"/>
      <c r="K258" s="9"/>
      <c r="L258" s="9"/>
      <c r="M258" s="9"/>
      <c r="N258" s="9"/>
      <c r="O258" s="9"/>
      <c r="P258" s="9"/>
      <c r="Q258" s="9"/>
      <c r="R258" s="9"/>
    </row>
    <row r="259" spans="6:18" x14ac:dyDescent="0.25">
      <c r="F259" s="36"/>
      <c r="G259" s="9"/>
      <c r="H259" s="9"/>
      <c r="I259" s="9"/>
      <c r="J259" s="9"/>
      <c r="K259" s="9"/>
      <c r="L259" s="9"/>
      <c r="M259" s="9"/>
      <c r="N259" s="9"/>
      <c r="O259" s="9"/>
      <c r="P259" s="9"/>
      <c r="Q259" s="9"/>
      <c r="R259" s="9"/>
    </row>
    <row r="260" spans="6:18" x14ac:dyDescent="0.25">
      <c r="F260" s="36"/>
      <c r="G260" s="9"/>
      <c r="H260" s="9"/>
      <c r="I260" s="9"/>
      <c r="J260" s="9"/>
      <c r="K260" s="9"/>
      <c r="L260" s="9"/>
      <c r="M260" s="9"/>
      <c r="N260" s="9"/>
      <c r="O260" s="9"/>
      <c r="P260" s="9"/>
      <c r="Q260" s="9"/>
      <c r="R260" s="9"/>
    </row>
    <row r="261" spans="6:18" x14ac:dyDescent="0.25">
      <c r="F261" s="36"/>
      <c r="G261" s="9"/>
      <c r="H261" s="9"/>
      <c r="I261" s="9"/>
      <c r="J261" s="9"/>
      <c r="K261" s="9"/>
      <c r="L261" s="9"/>
      <c r="M261" s="9"/>
      <c r="N261" s="9"/>
      <c r="O261" s="9"/>
      <c r="P261" s="9"/>
      <c r="Q261" s="9"/>
      <c r="R261" s="9"/>
    </row>
    <row r="262" spans="6:18" x14ac:dyDescent="0.25">
      <c r="F262" s="36"/>
      <c r="G262" s="9"/>
      <c r="H262" s="9"/>
      <c r="I262" s="9"/>
      <c r="J262" s="9"/>
      <c r="K262" s="9"/>
      <c r="L262" s="9"/>
      <c r="M262" s="9"/>
      <c r="N262" s="9"/>
      <c r="O262" s="9"/>
      <c r="P262" s="9"/>
      <c r="Q262" s="9"/>
      <c r="R262" s="9"/>
    </row>
    <row r="263" spans="6:18" x14ac:dyDescent="0.25">
      <c r="F263" s="36"/>
      <c r="G263" s="9"/>
      <c r="H263" s="9"/>
      <c r="I263" s="9"/>
      <c r="J263" s="9"/>
      <c r="K263" s="9"/>
      <c r="L263" s="9"/>
      <c r="M263" s="9"/>
      <c r="N263" s="9"/>
      <c r="O263" s="9"/>
      <c r="P263" s="9"/>
      <c r="Q263" s="9"/>
      <c r="R263" s="9"/>
    </row>
    <row r="264" spans="6:18" x14ac:dyDescent="0.25">
      <c r="F264" s="36"/>
      <c r="G264" s="9"/>
      <c r="H264" s="9"/>
      <c r="I264" s="9"/>
      <c r="J264" s="9"/>
      <c r="K264" s="9"/>
      <c r="L264" s="9"/>
      <c r="M264" s="9"/>
      <c r="N264" s="9"/>
      <c r="O264" s="9"/>
      <c r="P264" s="9"/>
      <c r="Q264" s="9"/>
      <c r="R264" s="9"/>
    </row>
    <row r="265" spans="6:18" x14ac:dyDescent="0.25">
      <c r="F265" s="36"/>
      <c r="G265" s="9"/>
      <c r="H265" s="9"/>
      <c r="I265" s="9"/>
      <c r="J265" s="9"/>
      <c r="K265" s="9"/>
      <c r="L265" s="9"/>
      <c r="M265" s="9"/>
      <c r="N265" s="9"/>
      <c r="O265" s="9"/>
      <c r="P265" s="9"/>
      <c r="Q265" s="9"/>
      <c r="R265" s="9"/>
    </row>
    <row r="266" spans="6:18" x14ac:dyDescent="0.25">
      <c r="F266" s="36"/>
      <c r="G266" s="9"/>
      <c r="H266" s="9"/>
      <c r="I266" s="9"/>
      <c r="J266" s="9"/>
      <c r="K266" s="9"/>
      <c r="L266" s="9"/>
      <c r="M266" s="9"/>
      <c r="N266" s="9"/>
      <c r="O266" s="9"/>
      <c r="P266" s="9"/>
      <c r="Q266" s="9"/>
      <c r="R266" s="9"/>
    </row>
    <row r="267" spans="6:18" x14ac:dyDescent="0.25">
      <c r="F267" s="36"/>
      <c r="G267" s="9"/>
      <c r="H267" s="9"/>
      <c r="I267" s="9"/>
      <c r="J267" s="9"/>
      <c r="K267" s="9"/>
      <c r="L267" s="9"/>
      <c r="M267" s="9"/>
      <c r="N267" s="9"/>
      <c r="O267" s="9"/>
      <c r="P267" s="9"/>
      <c r="Q267" s="9"/>
      <c r="R267" s="9"/>
    </row>
    <row r="268" spans="6:18" x14ac:dyDescent="0.25">
      <c r="F268" s="36"/>
      <c r="G268" s="9"/>
      <c r="H268" s="9"/>
      <c r="I268" s="9"/>
      <c r="J268" s="9"/>
      <c r="K268" s="9"/>
      <c r="L268" s="9"/>
      <c r="M268" s="9"/>
      <c r="N268" s="9"/>
      <c r="O268" s="9"/>
      <c r="P268" s="9"/>
      <c r="Q268" s="9"/>
      <c r="R268" s="9"/>
    </row>
    <row r="269" spans="6:18" x14ac:dyDescent="0.25">
      <c r="F269" s="36"/>
      <c r="G269" s="9"/>
      <c r="H269" s="9"/>
      <c r="I269" s="9"/>
      <c r="J269" s="9"/>
      <c r="K269" s="9"/>
      <c r="L269" s="9"/>
      <c r="M269" s="9"/>
      <c r="N269" s="9"/>
      <c r="O269" s="9"/>
      <c r="P269" s="9"/>
      <c r="Q269" s="9"/>
      <c r="R269" s="9"/>
    </row>
    <row r="270" spans="6:18" x14ac:dyDescent="0.25">
      <c r="F270" s="36"/>
      <c r="G270" s="9"/>
      <c r="H270" s="9"/>
      <c r="I270" s="9"/>
      <c r="J270" s="9"/>
      <c r="K270" s="9"/>
      <c r="L270" s="9"/>
      <c r="M270" s="9"/>
      <c r="N270" s="9"/>
      <c r="O270" s="9"/>
      <c r="P270" s="9"/>
      <c r="Q270" s="9"/>
      <c r="R270" s="9"/>
    </row>
    <row r="271" spans="6:18" x14ac:dyDescent="0.25">
      <c r="F271" s="36"/>
      <c r="G271" s="9"/>
      <c r="H271" s="9"/>
      <c r="I271" s="9"/>
      <c r="J271" s="9"/>
      <c r="K271" s="9"/>
      <c r="L271" s="9"/>
      <c r="M271" s="9"/>
      <c r="N271" s="9"/>
      <c r="O271" s="9"/>
      <c r="P271" s="9"/>
      <c r="Q271" s="9"/>
      <c r="R271" s="9"/>
    </row>
    <row r="272" spans="6:18" x14ac:dyDescent="0.25">
      <c r="F272" s="36"/>
      <c r="G272" s="9"/>
      <c r="H272" s="9"/>
      <c r="I272" s="9"/>
      <c r="J272" s="9"/>
      <c r="K272" s="9"/>
      <c r="L272" s="9"/>
      <c r="M272" s="9"/>
      <c r="N272" s="9"/>
      <c r="O272" s="9"/>
      <c r="P272" s="9"/>
      <c r="Q272" s="9"/>
      <c r="R272" s="9"/>
    </row>
    <row r="273" spans="6:18" x14ac:dyDescent="0.25">
      <c r="F273" s="36"/>
      <c r="G273" s="9"/>
      <c r="H273" s="9"/>
      <c r="I273" s="9"/>
      <c r="J273" s="9"/>
      <c r="K273" s="9"/>
      <c r="L273" s="9"/>
      <c r="M273" s="9"/>
      <c r="N273" s="9"/>
      <c r="O273" s="9"/>
      <c r="P273" s="9"/>
      <c r="Q273" s="9"/>
      <c r="R273" s="9"/>
    </row>
    <row r="274" spans="6:18" x14ac:dyDescent="0.25">
      <c r="F274" s="36"/>
      <c r="G274" s="9"/>
      <c r="H274" s="9"/>
      <c r="I274" s="9"/>
      <c r="J274" s="9"/>
      <c r="K274" s="9"/>
      <c r="L274" s="9"/>
      <c r="M274" s="9"/>
      <c r="N274" s="9"/>
      <c r="O274" s="9"/>
      <c r="P274" s="9"/>
      <c r="Q274" s="9"/>
      <c r="R274" s="9"/>
    </row>
    <row r="275" spans="6:18" x14ac:dyDescent="0.25">
      <c r="F275" s="36"/>
      <c r="G275" s="9"/>
      <c r="H275" s="9"/>
      <c r="I275" s="9"/>
      <c r="J275" s="9"/>
      <c r="K275" s="9"/>
      <c r="L275" s="9"/>
      <c r="M275" s="9"/>
      <c r="N275" s="9"/>
      <c r="O275" s="9"/>
      <c r="P275" s="9"/>
      <c r="Q275" s="9"/>
      <c r="R275" s="9"/>
    </row>
    <row r="276" spans="6:18" x14ac:dyDescent="0.25">
      <c r="F276" s="36"/>
      <c r="G276" s="9"/>
      <c r="H276" s="9"/>
      <c r="I276" s="9"/>
      <c r="J276" s="9"/>
      <c r="K276" s="9"/>
      <c r="L276" s="9"/>
      <c r="M276" s="9"/>
      <c r="N276" s="9"/>
      <c r="O276" s="9"/>
      <c r="P276" s="9"/>
      <c r="Q276" s="9"/>
      <c r="R276" s="9"/>
    </row>
    <row r="277" spans="6:18" x14ac:dyDescent="0.25">
      <c r="F277" s="36"/>
      <c r="G277" s="9"/>
      <c r="H277" s="9"/>
      <c r="I277" s="9"/>
      <c r="J277" s="9"/>
      <c r="K277" s="9"/>
      <c r="L277" s="9"/>
      <c r="M277" s="9"/>
      <c r="N277" s="9"/>
      <c r="O277" s="9"/>
      <c r="P277" s="9"/>
      <c r="Q277" s="9"/>
      <c r="R277" s="9"/>
    </row>
    <row r="278" spans="6:18" x14ac:dyDescent="0.25">
      <c r="F278" s="36"/>
      <c r="G278" s="36"/>
      <c r="H278" s="36"/>
      <c r="I278" s="36"/>
      <c r="J278" s="36"/>
      <c r="K278" s="36"/>
      <c r="L278" s="36"/>
      <c r="M278" s="36"/>
      <c r="N278" s="36"/>
      <c r="O278" s="36"/>
      <c r="P278" s="36"/>
      <c r="Q278" s="36"/>
      <c r="R278" s="36"/>
    </row>
    <row r="279" spans="6:18" x14ac:dyDescent="0.25">
      <c r="F279" s="36"/>
      <c r="G279" s="36"/>
      <c r="H279" s="36"/>
      <c r="I279" s="36"/>
      <c r="J279" s="36"/>
      <c r="K279" s="36"/>
      <c r="L279" s="36"/>
      <c r="M279" s="36"/>
      <c r="N279" s="36"/>
      <c r="O279" s="36"/>
      <c r="P279" s="36"/>
      <c r="Q279" s="36"/>
      <c r="R279" s="36"/>
    </row>
    <row r="280" spans="6:18" x14ac:dyDescent="0.25">
      <c r="F280" s="36"/>
      <c r="G280" s="36"/>
      <c r="H280" s="36"/>
      <c r="I280" s="36"/>
      <c r="J280" s="36"/>
      <c r="K280" s="36"/>
      <c r="L280" s="36"/>
      <c r="M280" s="36"/>
      <c r="N280" s="36"/>
      <c r="O280" s="36"/>
      <c r="P280" s="36"/>
      <c r="Q280" s="36"/>
      <c r="R280" s="36"/>
    </row>
    <row r="281" spans="6:18" x14ac:dyDescent="0.25">
      <c r="F281" s="36"/>
      <c r="G281" s="36"/>
      <c r="H281" s="36"/>
      <c r="I281" s="36"/>
      <c r="J281" s="36"/>
      <c r="K281" s="36"/>
      <c r="L281" s="36"/>
      <c r="M281" s="36"/>
      <c r="N281" s="36"/>
      <c r="O281" s="36"/>
      <c r="P281" s="36"/>
      <c r="Q281" s="36"/>
      <c r="R281" s="36"/>
    </row>
    <row r="282" spans="6:18" x14ac:dyDescent="0.25">
      <c r="F282" s="36"/>
      <c r="G282" s="36"/>
      <c r="H282" s="36"/>
      <c r="I282" s="36"/>
      <c r="J282" s="36"/>
      <c r="K282" s="36"/>
      <c r="L282" s="36"/>
      <c r="M282" s="36"/>
      <c r="N282" s="36"/>
      <c r="O282" s="36"/>
      <c r="P282" s="36"/>
      <c r="Q282" s="36"/>
      <c r="R282" s="36"/>
    </row>
    <row r="283" spans="6:18" x14ac:dyDescent="0.25">
      <c r="F283" s="36"/>
      <c r="G283" s="36"/>
      <c r="H283" s="36"/>
      <c r="I283" s="36"/>
      <c r="J283" s="36"/>
      <c r="K283" s="36"/>
      <c r="L283" s="36"/>
      <c r="M283" s="36"/>
      <c r="N283" s="36"/>
      <c r="O283" s="36"/>
      <c r="P283" s="36"/>
      <c r="Q283" s="36"/>
      <c r="R283" s="36"/>
    </row>
    <row r="284" spans="6:18" x14ac:dyDescent="0.25">
      <c r="F284" s="36"/>
      <c r="G284" s="36"/>
      <c r="H284" s="36"/>
      <c r="I284" s="36"/>
      <c r="J284" s="36"/>
      <c r="K284" s="36"/>
      <c r="L284" s="36"/>
      <c r="M284" s="36"/>
      <c r="N284" s="36"/>
      <c r="O284" s="36"/>
      <c r="P284" s="36"/>
      <c r="Q284" s="36"/>
      <c r="R284" s="36"/>
    </row>
    <row r="285" spans="6:18" x14ac:dyDescent="0.25">
      <c r="F285" s="36"/>
      <c r="G285" s="36"/>
      <c r="H285" s="36"/>
      <c r="I285" s="36"/>
      <c r="J285" s="36"/>
      <c r="K285" s="36"/>
      <c r="L285" s="36"/>
      <c r="M285" s="36"/>
      <c r="N285" s="36"/>
      <c r="O285" s="36"/>
      <c r="P285" s="36"/>
      <c r="Q285" s="36"/>
      <c r="R285" s="36"/>
    </row>
    <row r="286" spans="6:18" x14ac:dyDescent="0.25">
      <c r="F286" s="36"/>
      <c r="G286" s="36"/>
      <c r="H286" s="36"/>
      <c r="I286" s="36"/>
      <c r="J286" s="36"/>
      <c r="K286" s="36"/>
      <c r="L286" s="36"/>
      <c r="M286" s="36"/>
      <c r="N286" s="36"/>
      <c r="O286" s="36"/>
      <c r="P286" s="36"/>
      <c r="Q286" s="36"/>
      <c r="R286" s="36"/>
    </row>
    <row r="287" spans="6:18" x14ac:dyDescent="0.25">
      <c r="F287" s="36"/>
      <c r="G287" s="36"/>
      <c r="H287" s="36"/>
      <c r="I287" s="36"/>
      <c r="J287" s="36"/>
      <c r="K287" s="36"/>
      <c r="L287" s="36"/>
      <c r="M287" s="36"/>
      <c r="N287" s="36"/>
      <c r="O287" s="36"/>
      <c r="P287" s="36"/>
      <c r="Q287" s="36"/>
      <c r="R287" s="36"/>
    </row>
    <row r="288" spans="6:18" x14ac:dyDescent="0.25">
      <c r="F288" s="36"/>
      <c r="G288" s="36"/>
      <c r="H288" s="36"/>
      <c r="I288" s="36"/>
      <c r="J288" s="36"/>
      <c r="K288" s="36"/>
      <c r="L288" s="36"/>
      <c r="M288" s="36"/>
      <c r="N288" s="36"/>
      <c r="O288" s="36"/>
      <c r="P288" s="36"/>
      <c r="Q288" s="36"/>
      <c r="R288" s="36"/>
    </row>
    <row r="289" spans="6:18" x14ac:dyDescent="0.25">
      <c r="F289" s="36"/>
      <c r="G289" s="36"/>
      <c r="H289" s="36"/>
      <c r="I289" s="36"/>
      <c r="J289" s="36"/>
      <c r="K289" s="36"/>
      <c r="L289" s="36"/>
      <c r="M289" s="36"/>
      <c r="N289" s="36"/>
      <c r="O289" s="36"/>
      <c r="P289" s="36"/>
      <c r="Q289" s="36"/>
      <c r="R289" s="36"/>
    </row>
    <row r="290" spans="6:18" x14ac:dyDescent="0.25">
      <c r="F290" s="36"/>
      <c r="G290" s="36"/>
      <c r="H290" s="36"/>
      <c r="I290" s="36"/>
      <c r="J290" s="36"/>
      <c r="K290" s="36"/>
      <c r="L290" s="36"/>
      <c r="M290" s="36"/>
      <c r="N290" s="36"/>
      <c r="O290" s="36"/>
      <c r="P290" s="36"/>
      <c r="Q290" s="36"/>
      <c r="R290" s="36"/>
    </row>
    <row r="291" spans="6:18" x14ac:dyDescent="0.25">
      <c r="F291" s="36"/>
      <c r="G291" s="36"/>
      <c r="H291" s="36"/>
      <c r="I291" s="36"/>
      <c r="J291" s="36"/>
      <c r="K291" s="36"/>
      <c r="L291" s="36"/>
      <c r="M291" s="36"/>
      <c r="N291" s="36"/>
      <c r="O291" s="36"/>
      <c r="P291" s="36"/>
      <c r="Q291" s="36"/>
      <c r="R291" s="36"/>
    </row>
    <row r="292" spans="6:18" x14ac:dyDescent="0.25">
      <c r="F292" s="36"/>
      <c r="G292" s="36"/>
      <c r="H292" s="36"/>
      <c r="I292" s="36"/>
      <c r="J292" s="36"/>
      <c r="K292" s="36"/>
      <c r="L292" s="36"/>
      <c r="M292" s="36"/>
      <c r="N292" s="36"/>
      <c r="O292" s="36"/>
      <c r="P292" s="36"/>
      <c r="Q292" s="36"/>
      <c r="R292" s="36"/>
    </row>
    <row r="293" spans="6:18" x14ac:dyDescent="0.25">
      <c r="F293" s="36"/>
      <c r="G293" s="36"/>
      <c r="H293" s="36"/>
      <c r="I293" s="36"/>
      <c r="J293" s="36"/>
      <c r="K293" s="36"/>
      <c r="L293" s="36"/>
      <c r="M293" s="36"/>
      <c r="N293" s="36"/>
      <c r="O293" s="36"/>
      <c r="P293" s="36"/>
      <c r="Q293" s="36"/>
      <c r="R293" s="36"/>
    </row>
    <row r="294" spans="6:18" x14ac:dyDescent="0.25">
      <c r="F294" s="36"/>
      <c r="G294" s="36"/>
      <c r="H294" s="36"/>
      <c r="I294" s="36"/>
      <c r="J294" s="36"/>
      <c r="K294" s="36"/>
      <c r="L294" s="36"/>
      <c r="M294" s="36"/>
      <c r="N294" s="36"/>
      <c r="O294" s="36"/>
      <c r="P294" s="36"/>
      <c r="Q294" s="36"/>
      <c r="R294" s="36"/>
    </row>
    <row r="295" spans="6:18" x14ac:dyDescent="0.25">
      <c r="F295" s="36"/>
      <c r="G295" s="36"/>
      <c r="H295" s="36"/>
      <c r="I295" s="36"/>
      <c r="J295" s="36"/>
      <c r="K295" s="36"/>
      <c r="L295" s="36"/>
      <c r="M295" s="36"/>
      <c r="N295" s="36"/>
      <c r="O295" s="36"/>
      <c r="P295" s="36"/>
      <c r="Q295" s="36"/>
      <c r="R295" s="36"/>
    </row>
    <row r="296" spans="6:18" x14ac:dyDescent="0.25">
      <c r="F296" s="36"/>
      <c r="G296" s="36"/>
      <c r="H296" s="36"/>
      <c r="I296" s="36"/>
      <c r="J296" s="36"/>
      <c r="K296" s="36"/>
      <c r="L296" s="36"/>
      <c r="M296" s="36"/>
      <c r="N296" s="36"/>
      <c r="O296" s="36"/>
      <c r="P296" s="36"/>
      <c r="Q296" s="36"/>
      <c r="R296" s="36"/>
    </row>
    <row r="297" spans="6:18" x14ac:dyDescent="0.25">
      <c r="F297" s="36"/>
      <c r="G297" s="36"/>
      <c r="H297" s="36"/>
      <c r="I297" s="36"/>
      <c r="J297" s="36"/>
      <c r="K297" s="36"/>
      <c r="L297" s="36"/>
      <c r="M297" s="36"/>
      <c r="N297" s="36"/>
      <c r="O297" s="36"/>
      <c r="P297" s="36"/>
      <c r="Q297" s="36"/>
      <c r="R297" s="36"/>
    </row>
    <row r="298" spans="6:18" x14ac:dyDescent="0.25">
      <c r="F298" s="36"/>
      <c r="G298" s="36"/>
      <c r="H298" s="36"/>
      <c r="I298" s="36"/>
      <c r="J298" s="36"/>
      <c r="K298" s="36"/>
      <c r="L298" s="36"/>
      <c r="M298" s="36"/>
      <c r="N298" s="36"/>
      <c r="O298" s="36"/>
      <c r="P298" s="36"/>
      <c r="Q298" s="36"/>
      <c r="R298" s="36"/>
    </row>
    <row r="299" spans="6:18" x14ac:dyDescent="0.25">
      <c r="F299" s="36"/>
      <c r="G299" s="36"/>
      <c r="H299" s="36"/>
      <c r="I299" s="36"/>
      <c r="J299" s="36"/>
      <c r="K299" s="36"/>
      <c r="L299" s="36"/>
      <c r="M299" s="36"/>
      <c r="N299" s="36"/>
      <c r="O299" s="36"/>
      <c r="P299" s="36"/>
      <c r="Q299" s="36"/>
      <c r="R299" s="36"/>
    </row>
    <row r="300" spans="6:18" x14ac:dyDescent="0.25">
      <c r="F300" s="36"/>
      <c r="G300" s="36"/>
      <c r="H300" s="36"/>
      <c r="I300" s="36"/>
      <c r="J300" s="36"/>
      <c r="K300" s="36"/>
      <c r="L300" s="36"/>
      <c r="M300" s="36"/>
      <c r="N300" s="36"/>
      <c r="O300" s="36"/>
      <c r="P300" s="36"/>
      <c r="Q300" s="36"/>
      <c r="R300" s="36"/>
    </row>
    <row r="301" spans="6:18" x14ac:dyDescent="0.25">
      <c r="F301" s="36"/>
      <c r="G301" s="36"/>
      <c r="H301" s="36"/>
      <c r="I301" s="36"/>
      <c r="J301" s="36"/>
      <c r="K301" s="36"/>
      <c r="L301" s="36"/>
      <c r="M301" s="36"/>
      <c r="N301" s="36"/>
      <c r="O301" s="36"/>
      <c r="P301" s="36"/>
      <c r="Q301" s="36"/>
      <c r="R301" s="36"/>
    </row>
    <row r="302" spans="6:18" x14ac:dyDescent="0.25">
      <c r="F302" s="36"/>
      <c r="G302" s="36"/>
      <c r="H302" s="36"/>
      <c r="I302" s="36"/>
      <c r="J302" s="36"/>
      <c r="K302" s="36"/>
      <c r="L302" s="36"/>
      <c r="M302" s="36"/>
      <c r="N302" s="36"/>
      <c r="O302" s="36"/>
      <c r="P302" s="36"/>
      <c r="Q302" s="36"/>
      <c r="R302" s="36"/>
    </row>
    <row r="303" spans="6:18" x14ac:dyDescent="0.25">
      <c r="F303" s="36"/>
      <c r="G303" s="36"/>
      <c r="H303" s="36"/>
      <c r="I303" s="36"/>
      <c r="J303" s="36"/>
      <c r="K303" s="36"/>
      <c r="L303" s="36"/>
      <c r="M303" s="36"/>
      <c r="N303" s="36"/>
      <c r="O303" s="36"/>
      <c r="P303" s="36"/>
      <c r="Q303" s="36"/>
      <c r="R303" s="36"/>
    </row>
    <row r="304" spans="6:18" x14ac:dyDescent="0.25">
      <c r="F304" s="36"/>
      <c r="G304" s="36"/>
      <c r="H304" s="36"/>
      <c r="I304" s="36"/>
      <c r="J304" s="36"/>
      <c r="K304" s="36"/>
      <c r="L304" s="36"/>
      <c r="M304" s="36"/>
      <c r="N304" s="36"/>
      <c r="O304" s="36"/>
      <c r="P304" s="36"/>
      <c r="Q304" s="36"/>
      <c r="R304" s="36"/>
    </row>
    <row r="305" spans="6:18" x14ac:dyDescent="0.25">
      <c r="F305" s="36"/>
      <c r="G305" s="36"/>
      <c r="H305" s="36"/>
      <c r="I305" s="36"/>
      <c r="J305" s="36"/>
      <c r="K305" s="36"/>
      <c r="L305" s="36"/>
      <c r="M305" s="36"/>
      <c r="N305" s="36"/>
      <c r="O305" s="36"/>
      <c r="P305" s="36"/>
      <c r="Q305" s="36"/>
      <c r="R305" s="36"/>
    </row>
    <row r="306" spans="6:18" x14ac:dyDescent="0.25">
      <c r="F306" s="36"/>
      <c r="G306" s="36"/>
      <c r="H306" s="36"/>
      <c r="I306" s="36"/>
      <c r="J306" s="36"/>
      <c r="K306" s="36"/>
      <c r="L306" s="36"/>
      <c r="M306" s="36"/>
      <c r="N306" s="36"/>
      <c r="O306" s="36"/>
      <c r="P306" s="36"/>
      <c r="Q306" s="36"/>
      <c r="R306" s="36"/>
    </row>
    <row r="307" spans="6:18" x14ac:dyDescent="0.25">
      <c r="F307" s="36"/>
      <c r="G307" s="36"/>
      <c r="H307" s="36"/>
      <c r="I307" s="36"/>
      <c r="J307" s="36"/>
      <c r="K307" s="36"/>
      <c r="L307" s="36"/>
      <c r="M307" s="36"/>
      <c r="N307" s="36"/>
      <c r="O307" s="36"/>
      <c r="P307" s="36"/>
      <c r="Q307" s="36"/>
      <c r="R307" s="36"/>
    </row>
    <row r="308" spans="6:18" x14ac:dyDescent="0.25">
      <c r="F308" s="36"/>
      <c r="G308" s="36"/>
      <c r="H308" s="36"/>
      <c r="I308" s="36"/>
      <c r="J308" s="36"/>
      <c r="K308" s="36"/>
      <c r="L308" s="36"/>
      <c r="M308" s="36"/>
      <c r="N308" s="36"/>
      <c r="O308" s="36"/>
      <c r="P308" s="36"/>
      <c r="Q308" s="36"/>
      <c r="R308" s="36"/>
    </row>
    <row r="309" spans="6:18" x14ac:dyDescent="0.25">
      <c r="F309" s="36"/>
      <c r="G309" s="36"/>
      <c r="H309" s="36"/>
      <c r="I309" s="36"/>
      <c r="J309" s="36"/>
      <c r="K309" s="36"/>
      <c r="L309" s="36"/>
      <c r="M309" s="36"/>
      <c r="N309" s="36"/>
      <c r="O309" s="36"/>
      <c r="P309" s="36"/>
      <c r="Q309" s="36"/>
      <c r="R309" s="36"/>
    </row>
    <row r="310" spans="6:18" x14ac:dyDescent="0.25">
      <c r="F310" s="36"/>
      <c r="G310" s="36"/>
      <c r="H310" s="36"/>
      <c r="I310" s="36"/>
      <c r="J310" s="36"/>
      <c r="K310" s="36"/>
      <c r="L310" s="36"/>
      <c r="M310" s="36"/>
      <c r="N310" s="36"/>
      <c r="O310" s="36"/>
      <c r="P310" s="36"/>
      <c r="Q310" s="36"/>
      <c r="R310" s="36"/>
    </row>
    <row r="311" spans="6:18" x14ac:dyDescent="0.25">
      <c r="F311" s="36"/>
      <c r="G311" s="36"/>
      <c r="H311" s="36"/>
      <c r="I311" s="36"/>
      <c r="J311" s="36"/>
      <c r="K311" s="36"/>
      <c r="L311" s="36"/>
      <c r="M311" s="36"/>
      <c r="N311" s="36"/>
      <c r="O311" s="36"/>
      <c r="P311" s="36"/>
      <c r="Q311" s="36"/>
      <c r="R311" s="36"/>
    </row>
    <row r="312" spans="6:18" x14ac:dyDescent="0.25">
      <c r="F312" s="36"/>
      <c r="G312" s="36"/>
      <c r="H312" s="36"/>
      <c r="I312" s="36"/>
      <c r="J312" s="36"/>
      <c r="K312" s="36"/>
      <c r="L312" s="36"/>
      <c r="M312" s="36"/>
      <c r="N312" s="36"/>
      <c r="O312" s="36"/>
      <c r="P312" s="36"/>
      <c r="Q312" s="36"/>
      <c r="R312" s="36"/>
    </row>
    <row r="313" spans="6:18" x14ac:dyDescent="0.25">
      <c r="F313" s="36"/>
      <c r="G313" s="36"/>
      <c r="H313" s="36"/>
      <c r="I313" s="36"/>
      <c r="J313" s="36"/>
      <c r="K313" s="36"/>
      <c r="L313" s="36"/>
      <c r="M313" s="36"/>
      <c r="N313" s="36"/>
      <c r="O313" s="36"/>
      <c r="P313" s="36"/>
      <c r="Q313" s="36"/>
      <c r="R313" s="36"/>
    </row>
    <row r="314" spans="6:18" x14ac:dyDescent="0.25">
      <c r="F314" s="36"/>
      <c r="G314" s="36"/>
      <c r="H314" s="36"/>
      <c r="I314" s="36"/>
      <c r="J314" s="36"/>
      <c r="K314" s="36"/>
      <c r="L314" s="36"/>
      <c r="M314" s="36"/>
      <c r="N314" s="36"/>
      <c r="O314" s="36"/>
      <c r="P314" s="36"/>
      <c r="Q314" s="36"/>
      <c r="R314" s="36"/>
    </row>
    <row r="315" spans="6:18" x14ac:dyDescent="0.25">
      <c r="F315" s="36"/>
      <c r="G315" s="36"/>
      <c r="H315" s="36"/>
      <c r="I315" s="36"/>
      <c r="J315" s="36"/>
      <c r="K315" s="36"/>
      <c r="L315" s="36"/>
      <c r="M315" s="36"/>
      <c r="N315" s="36"/>
      <c r="O315" s="36"/>
      <c r="P315" s="36"/>
      <c r="Q315" s="36"/>
      <c r="R315" s="36"/>
    </row>
    <row r="316" spans="6:18" x14ac:dyDescent="0.25">
      <c r="F316" s="36"/>
      <c r="G316" s="36"/>
      <c r="H316" s="36"/>
      <c r="I316" s="36"/>
      <c r="J316" s="36"/>
      <c r="K316" s="36"/>
      <c r="L316" s="36"/>
      <c r="M316" s="36"/>
      <c r="N316" s="36"/>
      <c r="O316" s="36"/>
      <c r="P316" s="36"/>
      <c r="Q316" s="36"/>
      <c r="R316" s="36"/>
    </row>
    <row r="317" spans="6:18" x14ac:dyDescent="0.25">
      <c r="F317" s="36"/>
      <c r="G317" s="36"/>
      <c r="H317" s="36"/>
      <c r="I317" s="36"/>
      <c r="J317" s="36"/>
      <c r="K317" s="36"/>
      <c r="L317" s="36"/>
      <c r="M317" s="36"/>
      <c r="N317" s="36"/>
      <c r="O317" s="36"/>
      <c r="P317" s="36"/>
      <c r="Q317" s="36"/>
      <c r="R317" s="36"/>
    </row>
    <row r="318" spans="6:18" x14ac:dyDescent="0.25">
      <c r="F318" s="36"/>
      <c r="G318" s="36"/>
      <c r="H318" s="36"/>
      <c r="I318" s="36"/>
      <c r="J318" s="36"/>
      <c r="K318" s="36"/>
      <c r="L318" s="36"/>
      <c r="M318" s="36"/>
      <c r="N318" s="36"/>
      <c r="O318" s="36"/>
      <c r="P318" s="36"/>
      <c r="Q318" s="36"/>
      <c r="R318" s="36"/>
    </row>
    <row r="319" spans="6:18" x14ac:dyDescent="0.25">
      <c r="F319" s="36"/>
      <c r="G319" s="36"/>
      <c r="H319" s="36"/>
      <c r="I319" s="36"/>
      <c r="J319" s="36"/>
      <c r="K319" s="36"/>
      <c r="L319" s="36"/>
      <c r="M319" s="36"/>
      <c r="N319" s="36"/>
      <c r="O319" s="36"/>
      <c r="P319" s="36"/>
      <c r="Q319" s="36"/>
      <c r="R319" s="36"/>
    </row>
    <row r="320" spans="6:18" x14ac:dyDescent="0.25">
      <c r="F320" s="36"/>
      <c r="G320" s="36"/>
      <c r="H320" s="36"/>
      <c r="I320" s="36"/>
      <c r="J320" s="36"/>
      <c r="K320" s="36"/>
      <c r="L320" s="36"/>
      <c r="M320" s="36"/>
      <c r="N320" s="36"/>
      <c r="O320" s="36"/>
      <c r="P320" s="36"/>
      <c r="Q320" s="36"/>
      <c r="R320" s="36"/>
    </row>
    <row r="321" spans="6:18" x14ac:dyDescent="0.25">
      <c r="F321" s="36"/>
      <c r="G321" s="36"/>
      <c r="H321" s="36"/>
      <c r="I321" s="36"/>
      <c r="J321" s="36"/>
      <c r="K321" s="36"/>
      <c r="L321" s="36"/>
      <c r="M321" s="36"/>
      <c r="N321" s="36"/>
      <c r="O321" s="36"/>
      <c r="P321" s="36"/>
      <c r="Q321" s="36"/>
      <c r="R321" s="36"/>
    </row>
    <row r="322" spans="6:18" x14ac:dyDescent="0.25">
      <c r="F322" s="36"/>
      <c r="G322" s="36"/>
      <c r="H322" s="36"/>
      <c r="I322" s="36"/>
      <c r="J322" s="36"/>
      <c r="K322" s="36"/>
      <c r="L322" s="36"/>
      <c r="M322" s="36"/>
      <c r="N322" s="36"/>
      <c r="O322" s="36"/>
      <c r="P322" s="36"/>
      <c r="Q322" s="36"/>
      <c r="R322" s="36"/>
    </row>
    <row r="323" spans="6:18" x14ac:dyDescent="0.25">
      <c r="F323" s="36"/>
      <c r="G323" s="36"/>
      <c r="H323" s="36"/>
      <c r="I323" s="36"/>
      <c r="J323" s="36"/>
      <c r="K323" s="36"/>
      <c r="L323" s="36"/>
      <c r="M323" s="36"/>
      <c r="N323" s="36"/>
      <c r="O323" s="36"/>
      <c r="P323" s="36"/>
      <c r="Q323" s="36"/>
      <c r="R323" s="36"/>
    </row>
    <row r="324" spans="6:18" x14ac:dyDescent="0.25">
      <c r="F324" s="36"/>
      <c r="G324" s="36"/>
      <c r="H324" s="36"/>
      <c r="I324" s="36"/>
      <c r="J324" s="36"/>
      <c r="K324" s="36"/>
      <c r="L324" s="36"/>
      <c r="M324" s="36"/>
      <c r="N324" s="36"/>
      <c r="O324" s="36"/>
      <c r="P324" s="36"/>
      <c r="Q324" s="36"/>
      <c r="R324" s="36"/>
    </row>
    <row r="325" spans="6:18" x14ac:dyDescent="0.25">
      <c r="F325" s="36"/>
      <c r="G325" s="36"/>
      <c r="H325" s="36"/>
      <c r="I325" s="36"/>
      <c r="J325" s="36"/>
      <c r="K325" s="36"/>
      <c r="L325" s="36"/>
      <c r="M325" s="36"/>
      <c r="N325" s="36"/>
      <c r="O325" s="36"/>
      <c r="P325" s="36"/>
      <c r="Q325" s="36"/>
      <c r="R325" s="36"/>
    </row>
    <row r="326" spans="6:18" x14ac:dyDescent="0.25">
      <c r="F326" s="36"/>
      <c r="G326" s="36"/>
      <c r="H326" s="36"/>
      <c r="I326" s="36"/>
      <c r="J326" s="36"/>
      <c r="K326" s="36"/>
      <c r="L326" s="36"/>
      <c r="M326" s="36"/>
      <c r="N326" s="36"/>
      <c r="O326" s="36"/>
      <c r="P326" s="36"/>
      <c r="Q326" s="36"/>
      <c r="R326" s="36"/>
    </row>
    <row r="327" spans="6:18" x14ac:dyDescent="0.25">
      <c r="F327" s="36"/>
      <c r="G327" s="36"/>
      <c r="H327" s="36"/>
      <c r="I327" s="36"/>
      <c r="J327" s="36"/>
      <c r="K327" s="36"/>
      <c r="L327" s="36"/>
      <c r="M327" s="36"/>
      <c r="N327" s="36"/>
      <c r="O327" s="36"/>
      <c r="P327" s="36"/>
      <c r="Q327" s="36"/>
      <c r="R327" s="36"/>
    </row>
    <row r="328" spans="6:18" x14ac:dyDescent="0.25">
      <c r="F328" s="36"/>
      <c r="G328" s="36"/>
      <c r="H328" s="36"/>
      <c r="I328" s="36"/>
      <c r="J328" s="36"/>
      <c r="K328" s="36"/>
      <c r="L328" s="36"/>
      <c r="M328" s="36"/>
      <c r="N328" s="36"/>
      <c r="O328" s="36"/>
      <c r="P328" s="36"/>
      <c r="Q328" s="36"/>
      <c r="R328" s="36"/>
    </row>
    <row r="329" spans="6:18" x14ac:dyDescent="0.25">
      <c r="F329" s="36"/>
      <c r="G329" s="36"/>
      <c r="H329" s="36"/>
      <c r="I329" s="36"/>
      <c r="J329" s="36"/>
      <c r="K329" s="36"/>
      <c r="L329" s="36"/>
      <c r="M329" s="36"/>
      <c r="N329" s="36"/>
      <c r="O329" s="36"/>
      <c r="P329" s="36"/>
      <c r="Q329" s="36"/>
      <c r="R329" s="36"/>
    </row>
    <row r="330" spans="6:18" x14ac:dyDescent="0.25">
      <c r="F330" s="36"/>
      <c r="G330" s="36"/>
      <c r="H330" s="36"/>
      <c r="I330" s="36"/>
      <c r="J330" s="36"/>
      <c r="K330" s="36"/>
      <c r="L330" s="36"/>
      <c r="M330" s="36"/>
      <c r="N330" s="36"/>
      <c r="O330" s="36"/>
      <c r="P330" s="36"/>
      <c r="Q330" s="36"/>
      <c r="R330" s="36"/>
    </row>
    <row r="331" spans="6:18" x14ac:dyDescent="0.25">
      <c r="F331" s="36"/>
      <c r="G331" s="36"/>
      <c r="H331" s="36"/>
      <c r="I331" s="36"/>
      <c r="J331" s="36"/>
      <c r="K331" s="36"/>
      <c r="L331" s="36"/>
      <c r="M331" s="36"/>
      <c r="N331" s="36"/>
      <c r="O331" s="36"/>
      <c r="P331" s="36"/>
      <c r="Q331" s="36"/>
      <c r="R331" s="36"/>
    </row>
    <row r="332" spans="6:18" x14ac:dyDescent="0.25">
      <c r="F332" s="36"/>
      <c r="G332" s="36"/>
      <c r="H332" s="36"/>
      <c r="I332" s="36"/>
      <c r="J332" s="36"/>
      <c r="K332" s="36"/>
      <c r="L332" s="36"/>
      <c r="M332" s="36"/>
      <c r="N332" s="36"/>
      <c r="O332" s="36"/>
      <c r="P332" s="36"/>
      <c r="Q332" s="36"/>
      <c r="R332" s="36"/>
    </row>
    <row r="333" spans="6:18" x14ac:dyDescent="0.25">
      <c r="F333" s="36"/>
      <c r="G333" s="36"/>
      <c r="H333" s="36"/>
      <c r="I333" s="36"/>
      <c r="J333" s="36"/>
      <c r="K333" s="36"/>
      <c r="L333" s="36"/>
      <c r="M333" s="36"/>
      <c r="N333" s="36"/>
      <c r="O333" s="36"/>
      <c r="P333" s="36"/>
      <c r="Q333" s="36"/>
      <c r="R333" s="36"/>
    </row>
    <row r="334" spans="6:18" x14ac:dyDescent="0.25">
      <c r="F334" s="36"/>
      <c r="G334" s="36"/>
      <c r="H334" s="36"/>
      <c r="I334" s="36"/>
      <c r="J334" s="36"/>
      <c r="K334" s="36"/>
      <c r="L334" s="36"/>
      <c r="M334" s="36"/>
      <c r="N334" s="36"/>
      <c r="O334" s="36"/>
      <c r="P334" s="36"/>
      <c r="Q334" s="36"/>
      <c r="R334" s="36"/>
    </row>
    <row r="335" spans="6:18" x14ac:dyDescent="0.25">
      <c r="F335" s="36"/>
      <c r="G335" s="36"/>
      <c r="H335" s="36"/>
      <c r="I335" s="36"/>
      <c r="J335" s="36"/>
      <c r="K335" s="36"/>
      <c r="L335" s="36"/>
      <c r="M335" s="36"/>
      <c r="N335" s="36"/>
      <c r="O335" s="36"/>
      <c r="P335" s="36"/>
      <c r="Q335" s="36"/>
      <c r="R335" s="36"/>
    </row>
    <row r="336" spans="6:18" x14ac:dyDescent="0.25">
      <c r="F336" s="36"/>
      <c r="G336" s="36"/>
      <c r="H336" s="36"/>
      <c r="I336" s="36"/>
      <c r="J336" s="36"/>
      <c r="K336" s="36"/>
      <c r="L336" s="36"/>
      <c r="M336" s="36"/>
      <c r="N336" s="36"/>
      <c r="O336" s="36"/>
      <c r="P336" s="36"/>
      <c r="Q336" s="36"/>
      <c r="R336" s="36"/>
    </row>
    <row r="337" spans="6:18" x14ac:dyDescent="0.25">
      <c r="F337" s="36"/>
      <c r="G337" s="36"/>
      <c r="H337" s="36"/>
      <c r="I337" s="36"/>
      <c r="J337" s="36"/>
      <c r="K337" s="36"/>
      <c r="L337" s="36"/>
      <c r="M337" s="36"/>
      <c r="N337" s="36"/>
      <c r="O337" s="36"/>
      <c r="P337" s="36"/>
      <c r="Q337" s="36"/>
      <c r="R337" s="36"/>
    </row>
    <row r="338" spans="6:18" x14ac:dyDescent="0.25">
      <c r="F338" s="36"/>
      <c r="G338" s="36"/>
      <c r="H338" s="36"/>
      <c r="I338" s="36"/>
      <c r="J338" s="36"/>
      <c r="K338" s="36"/>
      <c r="L338" s="36"/>
      <c r="M338" s="36"/>
      <c r="N338" s="36"/>
      <c r="O338" s="36"/>
      <c r="P338" s="36"/>
      <c r="Q338" s="36"/>
      <c r="R338" s="36"/>
    </row>
    <row r="339" spans="6:18" x14ac:dyDescent="0.25">
      <c r="F339" s="36"/>
      <c r="G339" s="36"/>
      <c r="H339" s="36"/>
      <c r="I339" s="36"/>
      <c r="J339" s="36"/>
      <c r="K339" s="36"/>
      <c r="L339" s="36"/>
      <c r="M339" s="36"/>
      <c r="N339" s="36"/>
      <c r="O339" s="36"/>
      <c r="P339" s="36"/>
      <c r="Q339" s="36"/>
      <c r="R339" s="36"/>
    </row>
    <row r="340" spans="6:18" x14ac:dyDescent="0.25">
      <c r="F340" s="36"/>
      <c r="G340" s="36"/>
      <c r="H340" s="36"/>
      <c r="I340" s="36"/>
      <c r="J340" s="36"/>
      <c r="K340" s="36"/>
      <c r="L340" s="36"/>
      <c r="M340" s="36"/>
      <c r="N340" s="36"/>
      <c r="O340" s="36"/>
      <c r="P340" s="36"/>
      <c r="Q340" s="36"/>
      <c r="R340" s="36"/>
    </row>
    <row r="341" spans="6:18" x14ac:dyDescent="0.25">
      <c r="F341" s="36"/>
      <c r="G341" s="36"/>
      <c r="H341" s="36"/>
      <c r="I341" s="36"/>
      <c r="J341" s="36"/>
      <c r="K341" s="36"/>
      <c r="L341" s="36"/>
      <c r="M341" s="36"/>
      <c r="N341" s="36"/>
      <c r="O341" s="36"/>
      <c r="P341" s="36"/>
      <c r="Q341" s="36"/>
      <c r="R341" s="36"/>
    </row>
    <row r="342" spans="6:18" x14ac:dyDescent="0.25">
      <c r="F342" s="36"/>
      <c r="G342" s="36"/>
      <c r="H342" s="36"/>
      <c r="I342" s="36"/>
      <c r="J342" s="36"/>
      <c r="K342" s="36"/>
      <c r="L342" s="36"/>
      <c r="M342" s="36"/>
      <c r="N342" s="36"/>
      <c r="O342" s="36"/>
      <c r="P342" s="36"/>
      <c r="Q342" s="36"/>
      <c r="R342" s="36"/>
    </row>
    <row r="343" spans="6:18" x14ac:dyDescent="0.25">
      <c r="F343" s="36"/>
      <c r="G343" s="36"/>
      <c r="H343" s="36"/>
      <c r="I343" s="36"/>
      <c r="J343" s="36"/>
      <c r="K343" s="36"/>
      <c r="L343" s="36"/>
      <c r="M343" s="36"/>
      <c r="N343" s="36"/>
      <c r="O343" s="36"/>
      <c r="P343" s="36"/>
      <c r="Q343" s="36"/>
      <c r="R343" s="36"/>
    </row>
    <row r="344" spans="6:18" x14ac:dyDescent="0.25">
      <c r="F344" s="36"/>
      <c r="G344" s="36"/>
      <c r="H344" s="36"/>
      <c r="I344" s="36"/>
      <c r="J344" s="36"/>
      <c r="K344" s="36"/>
      <c r="L344" s="36"/>
      <c r="M344" s="36"/>
      <c r="N344" s="36"/>
      <c r="O344" s="36"/>
      <c r="P344" s="36"/>
      <c r="Q344" s="36"/>
      <c r="R344" s="36"/>
    </row>
    <row r="345" spans="6:18" x14ac:dyDescent="0.25">
      <c r="F345" s="36"/>
      <c r="G345" s="36"/>
      <c r="H345" s="36"/>
      <c r="I345" s="36"/>
      <c r="J345" s="36"/>
      <c r="K345" s="36"/>
      <c r="L345" s="36"/>
      <c r="M345" s="36"/>
      <c r="N345" s="36"/>
      <c r="O345" s="36"/>
      <c r="P345" s="36"/>
      <c r="Q345" s="36"/>
      <c r="R345" s="36"/>
    </row>
    <row r="346" spans="6:18" x14ac:dyDescent="0.25">
      <c r="F346" s="36"/>
      <c r="G346" s="36"/>
      <c r="H346" s="36"/>
      <c r="I346" s="36"/>
      <c r="J346" s="36"/>
      <c r="K346" s="36"/>
      <c r="L346" s="36"/>
      <c r="M346" s="36"/>
      <c r="N346" s="36"/>
      <c r="O346" s="36"/>
      <c r="P346" s="36"/>
      <c r="Q346" s="36"/>
      <c r="R346" s="36"/>
    </row>
    <row r="347" spans="6:18" x14ac:dyDescent="0.25">
      <c r="F347" s="36"/>
      <c r="G347" s="36"/>
      <c r="H347" s="36"/>
      <c r="I347" s="36"/>
      <c r="J347" s="36"/>
      <c r="K347" s="36"/>
      <c r="L347" s="36"/>
      <c r="M347" s="36"/>
      <c r="N347" s="36"/>
      <c r="O347" s="36"/>
      <c r="P347" s="36"/>
      <c r="Q347" s="36"/>
      <c r="R347" s="36"/>
    </row>
    <row r="348" spans="6:18" x14ac:dyDescent="0.25">
      <c r="F348" s="36"/>
      <c r="G348" s="36"/>
      <c r="H348" s="36"/>
      <c r="I348" s="36"/>
      <c r="J348" s="36"/>
      <c r="K348" s="36"/>
      <c r="L348" s="36"/>
      <c r="M348" s="36"/>
      <c r="N348" s="36"/>
      <c r="O348" s="36"/>
      <c r="P348" s="36"/>
      <c r="Q348" s="36"/>
      <c r="R348" s="36"/>
    </row>
    <row r="349" spans="6:18" x14ac:dyDescent="0.25">
      <c r="F349" s="36"/>
      <c r="G349" s="36"/>
      <c r="H349" s="36"/>
      <c r="I349" s="36"/>
      <c r="J349" s="36"/>
      <c r="K349" s="36"/>
      <c r="L349" s="36"/>
      <c r="M349" s="36"/>
      <c r="N349" s="36"/>
      <c r="O349" s="36"/>
      <c r="P349" s="36"/>
      <c r="Q349" s="36"/>
      <c r="R349" s="36"/>
    </row>
    <row r="350" spans="6:18" x14ac:dyDescent="0.25">
      <c r="F350" s="36"/>
      <c r="G350" s="36"/>
      <c r="H350" s="36"/>
      <c r="I350" s="36"/>
      <c r="J350" s="36"/>
      <c r="K350" s="36"/>
      <c r="L350" s="36"/>
      <c r="M350" s="36"/>
      <c r="N350" s="36"/>
      <c r="O350" s="36"/>
      <c r="P350" s="36"/>
      <c r="Q350" s="36"/>
      <c r="R350" s="36"/>
    </row>
    <row r="351" spans="6:18" x14ac:dyDescent="0.25">
      <c r="F351" s="36"/>
      <c r="G351" s="36"/>
      <c r="H351" s="36"/>
      <c r="I351" s="36"/>
      <c r="J351" s="36"/>
      <c r="K351" s="36"/>
      <c r="L351" s="36"/>
      <c r="M351" s="36"/>
      <c r="N351" s="36"/>
      <c r="O351" s="36"/>
      <c r="P351" s="36"/>
      <c r="Q351" s="36"/>
      <c r="R351" s="36"/>
    </row>
    <row r="352" spans="6:18" x14ac:dyDescent="0.25">
      <c r="F352" s="36"/>
      <c r="G352" s="36"/>
      <c r="H352" s="36"/>
      <c r="I352" s="36"/>
      <c r="J352" s="36"/>
      <c r="K352" s="36"/>
      <c r="L352" s="36"/>
      <c r="M352" s="36"/>
      <c r="N352" s="36"/>
      <c r="O352" s="36"/>
      <c r="P352" s="36"/>
      <c r="Q352" s="36"/>
      <c r="R352" s="36"/>
    </row>
    <row r="353" spans="6:18" x14ac:dyDescent="0.25">
      <c r="F353" s="36"/>
      <c r="G353" s="36"/>
      <c r="H353" s="36"/>
      <c r="I353" s="36"/>
      <c r="J353" s="36"/>
      <c r="K353" s="36"/>
      <c r="L353" s="36"/>
      <c r="M353" s="36"/>
      <c r="N353" s="36"/>
      <c r="O353" s="36"/>
      <c r="P353" s="36"/>
      <c r="Q353" s="36"/>
      <c r="R353" s="36"/>
    </row>
    <row r="354" spans="6:18" x14ac:dyDescent="0.25">
      <c r="F354" s="36"/>
      <c r="G354" s="36"/>
      <c r="H354" s="36"/>
      <c r="I354" s="36"/>
      <c r="J354" s="36"/>
      <c r="K354" s="36"/>
      <c r="L354" s="36"/>
      <c r="M354" s="36"/>
      <c r="N354" s="36"/>
      <c r="O354" s="36"/>
      <c r="P354" s="36"/>
      <c r="Q354" s="36"/>
      <c r="R354" s="36"/>
    </row>
    <row r="355" spans="6:18" x14ac:dyDescent="0.25">
      <c r="F355" s="36"/>
      <c r="G355" s="36"/>
      <c r="H355" s="36"/>
      <c r="I355" s="36"/>
      <c r="J355" s="36"/>
      <c r="K355" s="36"/>
      <c r="L355" s="36"/>
      <c r="M355" s="36"/>
      <c r="N355" s="36"/>
      <c r="O355" s="36"/>
      <c r="P355" s="36"/>
      <c r="Q355" s="36"/>
      <c r="R355" s="36"/>
    </row>
    <row r="356" spans="6:18" x14ac:dyDescent="0.25">
      <c r="F356" s="36"/>
      <c r="G356" s="36"/>
      <c r="H356" s="36"/>
      <c r="I356" s="36"/>
      <c r="J356" s="36"/>
      <c r="K356" s="36"/>
      <c r="L356" s="36"/>
      <c r="M356" s="36"/>
      <c r="N356" s="36"/>
      <c r="O356" s="36"/>
      <c r="P356" s="36"/>
      <c r="Q356" s="36"/>
      <c r="R356" s="36"/>
    </row>
    <row r="357" spans="6:18" x14ac:dyDescent="0.25">
      <c r="F357" s="36"/>
      <c r="G357" s="36"/>
      <c r="H357" s="36"/>
      <c r="I357" s="36"/>
      <c r="J357" s="36"/>
      <c r="K357" s="36"/>
      <c r="L357" s="36"/>
      <c r="M357" s="36"/>
      <c r="N357" s="36"/>
      <c r="O357" s="36"/>
      <c r="P357" s="36"/>
      <c r="Q357" s="36"/>
      <c r="R357" s="36"/>
    </row>
    <row r="358" spans="6:18" x14ac:dyDescent="0.25">
      <c r="F358" s="36"/>
      <c r="G358" s="36"/>
      <c r="H358" s="36"/>
      <c r="I358" s="36"/>
      <c r="J358" s="36"/>
      <c r="K358" s="36"/>
      <c r="L358" s="36"/>
      <c r="M358" s="36"/>
      <c r="N358" s="36"/>
      <c r="O358" s="36"/>
      <c r="P358" s="36"/>
      <c r="Q358" s="36"/>
      <c r="R358" s="36"/>
    </row>
    <row r="359" spans="6:18" x14ac:dyDescent="0.25">
      <c r="F359" s="36"/>
      <c r="G359" s="36"/>
      <c r="H359" s="36"/>
      <c r="I359" s="36"/>
      <c r="J359" s="36"/>
      <c r="K359" s="36"/>
      <c r="L359" s="36"/>
      <c r="M359" s="36"/>
      <c r="N359" s="36"/>
      <c r="O359" s="36"/>
      <c r="P359" s="36"/>
      <c r="Q359" s="36"/>
      <c r="R359" s="36"/>
    </row>
    <row r="360" spans="6:18" x14ac:dyDescent="0.25">
      <c r="F360" s="36"/>
      <c r="G360" s="36"/>
      <c r="H360" s="36"/>
      <c r="I360" s="36"/>
      <c r="J360" s="36"/>
      <c r="K360" s="36"/>
      <c r="L360" s="36"/>
      <c r="M360" s="36"/>
      <c r="N360" s="36"/>
      <c r="O360" s="36"/>
      <c r="P360" s="36"/>
      <c r="Q360" s="36"/>
      <c r="R360" s="36"/>
    </row>
    <row r="361" spans="6:18" x14ac:dyDescent="0.25">
      <c r="F361" s="36"/>
      <c r="G361" s="36"/>
      <c r="H361" s="36"/>
      <c r="I361" s="36"/>
      <c r="J361" s="36"/>
      <c r="K361" s="36"/>
      <c r="L361" s="36"/>
      <c r="M361" s="36"/>
      <c r="N361" s="36"/>
      <c r="O361" s="36"/>
      <c r="P361" s="36"/>
      <c r="Q361" s="36"/>
      <c r="R361" s="36"/>
    </row>
    <row r="362" spans="6:18" x14ac:dyDescent="0.25">
      <c r="F362" s="36"/>
      <c r="G362" s="36"/>
      <c r="H362" s="36"/>
      <c r="I362" s="36"/>
      <c r="J362" s="36"/>
      <c r="K362" s="36"/>
      <c r="L362" s="36"/>
      <c r="M362" s="36"/>
      <c r="N362" s="36"/>
      <c r="O362" s="36"/>
      <c r="P362" s="36"/>
      <c r="Q362" s="36"/>
      <c r="R362" s="36"/>
    </row>
    <row r="363" spans="6:18" x14ac:dyDescent="0.25">
      <c r="F363" s="36"/>
      <c r="G363" s="36"/>
      <c r="H363" s="36"/>
      <c r="I363" s="36"/>
      <c r="J363" s="36"/>
      <c r="K363" s="36"/>
      <c r="L363" s="36"/>
      <c r="M363" s="36"/>
      <c r="N363" s="36"/>
      <c r="O363" s="36"/>
      <c r="P363" s="36"/>
      <c r="Q363" s="36"/>
      <c r="R363" s="36"/>
    </row>
    <row r="364" spans="6:18" x14ac:dyDescent="0.25">
      <c r="F364" s="36"/>
      <c r="G364" s="36"/>
      <c r="H364" s="36"/>
      <c r="I364" s="36"/>
      <c r="J364" s="36"/>
      <c r="K364" s="36"/>
      <c r="L364" s="36"/>
      <c r="M364" s="36"/>
      <c r="N364" s="36"/>
      <c r="O364" s="36"/>
      <c r="P364" s="36"/>
      <c r="Q364" s="36"/>
      <c r="R364" s="36"/>
    </row>
    <row r="365" spans="6:18" x14ac:dyDescent="0.25">
      <c r="F365" s="36"/>
      <c r="G365" s="36"/>
      <c r="H365" s="36"/>
      <c r="I365" s="36"/>
      <c r="J365" s="36"/>
      <c r="K365" s="36"/>
      <c r="L365" s="36"/>
      <c r="M365" s="36"/>
      <c r="N365" s="36"/>
      <c r="O365" s="36"/>
      <c r="P365" s="36"/>
      <c r="Q365" s="36"/>
      <c r="R365" s="36"/>
    </row>
    <row r="366" spans="6:18" x14ac:dyDescent="0.25">
      <c r="F366" s="36"/>
      <c r="G366" s="36"/>
      <c r="H366" s="36"/>
      <c r="I366" s="36"/>
      <c r="J366" s="36"/>
      <c r="K366" s="36"/>
      <c r="L366" s="36"/>
      <c r="M366" s="36"/>
      <c r="N366" s="36"/>
      <c r="O366" s="36"/>
      <c r="P366" s="36"/>
      <c r="Q366" s="36"/>
      <c r="R366" s="36"/>
    </row>
    <row r="367" spans="6:18" x14ac:dyDescent="0.25">
      <c r="F367" s="36"/>
      <c r="G367" s="36"/>
      <c r="H367" s="36"/>
      <c r="I367" s="36"/>
      <c r="J367" s="36"/>
      <c r="K367" s="36"/>
      <c r="L367" s="36"/>
      <c r="M367" s="36"/>
      <c r="N367" s="36"/>
      <c r="O367" s="36"/>
      <c r="P367" s="36"/>
      <c r="Q367" s="36"/>
      <c r="R367" s="36"/>
    </row>
    <row r="368" spans="6:18" x14ac:dyDescent="0.25">
      <c r="F368" s="36"/>
      <c r="G368" s="36"/>
      <c r="H368" s="36"/>
      <c r="I368" s="36"/>
      <c r="J368" s="36"/>
      <c r="K368" s="36"/>
      <c r="L368" s="36"/>
      <c r="M368" s="36"/>
      <c r="N368" s="36"/>
      <c r="O368" s="36"/>
      <c r="P368" s="36"/>
      <c r="Q368" s="36"/>
      <c r="R368" s="36"/>
    </row>
    <row r="369" spans="6:18" x14ac:dyDescent="0.25">
      <c r="F369" s="36"/>
      <c r="G369" s="36"/>
      <c r="H369" s="36"/>
      <c r="I369" s="36"/>
      <c r="J369" s="36"/>
      <c r="K369" s="36"/>
      <c r="L369" s="36"/>
      <c r="M369" s="36"/>
      <c r="N369" s="36"/>
      <c r="O369" s="36"/>
      <c r="P369" s="36"/>
      <c r="Q369" s="36"/>
      <c r="R369" s="36"/>
    </row>
    <row r="370" spans="6:18" x14ac:dyDescent="0.25">
      <c r="F370" s="36"/>
      <c r="G370" s="36"/>
      <c r="H370" s="36"/>
      <c r="I370" s="36"/>
      <c r="J370" s="36"/>
      <c r="K370" s="36"/>
      <c r="L370" s="36"/>
      <c r="M370" s="36"/>
      <c r="N370" s="36"/>
      <c r="O370" s="36"/>
      <c r="P370" s="36"/>
      <c r="Q370" s="36"/>
      <c r="R370" s="36"/>
    </row>
    <row r="371" spans="6:18" x14ac:dyDescent="0.25">
      <c r="F371" s="36"/>
      <c r="G371" s="36"/>
      <c r="H371" s="36"/>
      <c r="I371" s="36"/>
      <c r="J371" s="36"/>
      <c r="K371" s="36"/>
      <c r="L371" s="36"/>
      <c r="M371" s="36"/>
      <c r="N371" s="36"/>
      <c r="O371" s="36"/>
      <c r="P371" s="36"/>
      <c r="Q371" s="36"/>
      <c r="R371" s="36"/>
    </row>
    <row r="372" spans="6:18" x14ac:dyDescent="0.25">
      <c r="F372" s="36"/>
      <c r="G372" s="36"/>
      <c r="H372" s="36"/>
      <c r="I372" s="36"/>
      <c r="J372" s="36"/>
      <c r="K372" s="36"/>
      <c r="L372" s="36"/>
      <c r="M372" s="36"/>
      <c r="N372" s="36"/>
      <c r="O372" s="36"/>
      <c r="P372" s="36"/>
      <c r="Q372" s="36"/>
      <c r="R372" s="36"/>
    </row>
    <row r="373" spans="6:18" x14ac:dyDescent="0.25">
      <c r="F373" s="36"/>
      <c r="G373" s="36"/>
      <c r="H373" s="36"/>
      <c r="I373" s="36"/>
      <c r="J373" s="36"/>
      <c r="K373" s="36"/>
      <c r="L373" s="36"/>
      <c r="M373" s="36"/>
      <c r="N373" s="36"/>
      <c r="O373" s="36"/>
      <c r="P373" s="36"/>
      <c r="Q373" s="36"/>
      <c r="R373" s="36"/>
    </row>
    <row r="374" spans="6:18" x14ac:dyDescent="0.25">
      <c r="F374" s="36"/>
      <c r="G374" s="36"/>
      <c r="H374" s="36"/>
      <c r="I374" s="36"/>
      <c r="J374" s="36"/>
      <c r="K374" s="36"/>
      <c r="L374" s="36"/>
      <c r="M374" s="36"/>
      <c r="N374" s="36"/>
      <c r="O374" s="36"/>
      <c r="P374" s="36"/>
      <c r="Q374" s="36"/>
      <c r="R374" s="36"/>
    </row>
    <row r="375" spans="6:18" x14ac:dyDescent="0.25">
      <c r="F375" s="36"/>
      <c r="G375" s="36"/>
      <c r="H375" s="36"/>
      <c r="I375" s="36"/>
      <c r="J375" s="36"/>
      <c r="K375" s="36"/>
      <c r="L375" s="36"/>
      <c r="M375" s="36"/>
      <c r="N375" s="36"/>
      <c r="O375" s="36"/>
      <c r="P375" s="36"/>
      <c r="Q375" s="36"/>
      <c r="R375" s="36"/>
    </row>
    <row r="376" spans="6:18" x14ac:dyDescent="0.25">
      <c r="F376" s="36"/>
      <c r="G376" s="36"/>
      <c r="H376" s="36"/>
      <c r="I376" s="36"/>
      <c r="J376" s="36"/>
      <c r="K376" s="36"/>
      <c r="L376" s="36"/>
      <c r="M376" s="36"/>
      <c r="N376" s="36"/>
      <c r="O376" s="36"/>
      <c r="P376" s="36"/>
      <c r="Q376" s="36"/>
      <c r="R376" s="36"/>
    </row>
    <row r="377" spans="6:18" x14ac:dyDescent="0.25">
      <c r="F377" s="36"/>
      <c r="G377" s="36"/>
      <c r="H377" s="36"/>
      <c r="I377" s="36"/>
      <c r="J377" s="36"/>
      <c r="K377" s="36"/>
      <c r="L377" s="36"/>
      <c r="M377" s="36"/>
      <c r="N377" s="36"/>
      <c r="O377" s="36"/>
      <c r="P377" s="36"/>
      <c r="Q377" s="36"/>
      <c r="R377" s="36"/>
    </row>
    <row r="378" spans="6:18" x14ac:dyDescent="0.25">
      <c r="F378" s="36"/>
      <c r="G378" s="36"/>
      <c r="H378" s="36"/>
      <c r="I378" s="36"/>
      <c r="J378" s="36"/>
      <c r="K378" s="36"/>
      <c r="L378" s="36"/>
      <c r="M378" s="36"/>
      <c r="N378" s="36"/>
      <c r="O378" s="36"/>
      <c r="P378" s="36"/>
      <c r="Q378" s="36"/>
      <c r="R378" s="36"/>
    </row>
    <row r="379" spans="6:18" x14ac:dyDescent="0.25">
      <c r="F379" s="36"/>
      <c r="G379" s="36"/>
      <c r="H379" s="36"/>
      <c r="I379" s="36"/>
      <c r="J379" s="36"/>
      <c r="K379" s="36"/>
      <c r="L379" s="36"/>
      <c r="M379" s="36"/>
      <c r="N379" s="36"/>
      <c r="O379" s="36"/>
      <c r="P379" s="36"/>
      <c r="Q379" s="36"/>
      <c r="R379" s="36"/>
    </row>
    <row r="380" spans="6:18" x14ac:dyDescent="0.25">
      <c r="F380" s="36"/>
      <c r="G380" s="36"/>
      <c r="H380" s="36"/>
      <c r="I380" s="36"/>
      <c r="J380" s="36"/>
      <c r="K380" s="36"/>
      <c r="L380" s="36"/>
      <c r="M380" s="36"/>
      <c r="N380" s="36"/>
      <c r="O380" s="36"/>
      <c r="P380" s="36"/>
      <c r="Q380" s="36"/>
      <c r="R380" s="36"/>
    </row>
    <row r="381" spans="6:18" x14ac:dyDescent="0.25">
      <c r="F381" s="36"/>
      <c r="G381" s="36"/>
      <c r="H381" s="36"/>
      <c r="I381" s="36"/>
      <c r="J381" s="36"/>
      <c r="K381" s="36"/>
      <c r="L381" s="36"/>
      <c r="M381" s="36"/>
      <c r="N381" s="36"/>
      <c r="O381" s="36"/>
      <c r="P381" s="36"/>
      <c r="Q381" s="36"/>
      <c r="R381" s="36"/>
    </row>
    <row r="382" spans="6:18" x14ac:dyDescent="0.25">
      <c r="F382" s="36"/>
      <c r="G382" s="36"/>
      <c r="H382" s="36"/>
      <c r="I382" s="36"/>
      <c r="J382" s="36"/>
      <c r="K382" s="36"/>
      <c r="L382" s="36"/>
      <c r="M382" s="36"/>
      <c r="N382" s="36"/>
      <c r="O382" s="36"/>
      <c r="P382" s="36"/>
      <c r="Q382" s="36"/>
      <c r="R382" s="36"/>
    </row>
    <row r="383" spans="6:18" x14ac:dyDescent="0.25">
      <c r="F383" s="36"/>
      <c r="G383" s="36"/>
      <c r="H383" s="36"/>
      <c r="I383" s="36"/>
      <c r="J383" s="36"/>
      <c r="K383" s="36"/>
      <c r="L383" s="36"/>
      <c r="M383" s="36"/>
      <c r="N383" s="36"/>
      <c r="O383" s="36"/>
      <c r="P383" s="36"/>
      <c r="Q383" s="36"/>
      <c r="R383" s="36"/>
    </row>
    <row r="384" spans="6:18" x14ac:dyDescent="0.25">
      <c r="F384" s="36"/>
      <c r="G384" s="36"/>
      <c r="H384" s="36"/>
      <c r="I384" s="36"/>
      <c r="J384" s="36"/>
      <c r="K384" s="36"/>
      <c r="L384" s="36"/>
      <c r="M384" s="36"/>
      <c r="N384" s="36"/>
      <c r="O384" s="36"/>
      <c r="P384" s="36"/>
      <c r="Q384" s="36"/>
      <c r="R384" s="36"/>
    </row>
    <row r="385" spans="6:18" x14ac:dyDescent="0.25">
      <c r="F385" s="36"/>
      <c r="G385" s="36"/>
      <c r="H385" s="36"/>
      <c r="I385" s="36"/>
      <c r="J385" s="36"/>
      <c r="K385" s="36"/>
      <c r="L385" s="36"/>
      <c r="M385" s="36"/>
      <c r="N385" s="36"/>
      <c r="O385" s="36"/>
      <c r="P385" s="36"/>
      <c r="Q385" s="36"/>
      <c r="R385" s="36"/>
    </row>
    <row r="386" spans="6:18" x14ac:dyDescent="0.25">
      <c r="F386" s="36"/>
      <c r="G386" s="36"/>
      <c r="H386" s="36"/>
      <c r="I386" s="36"/>
      <c r="J386" s="36"/>
      <c r="K386" s="36"/>
      <c r="L386" s="36"/>
      <c r="M386" s="36"/>
      <c r="N386" s="36"/>
      <c r="O386" s="36"/>
      <c r="P386" s="36"/>
      <c r="Q386" s="36"/>
      <c r="R386" s="36"/>
    </row>
    <row r="387" spans="6:18" x14ac:dyDescent="0.25">
      <c r="F387" s="36"/>
      <c r="G387" s="36"/>
      <c r="H387" s="36"/>
      <c r="I387" s="36"/>
      <c r="J387" s="36"/>
      <c r="K387" s="36"/>
      <c r="L387" s="36"/>
      <c r="M387" s="36"/>
      <c r="N387" s="36"/>
      <c r="O387" s="36"/>
      <c r="P387" s="36"/>
      <c r="Q387" s="36"/>
      <c r="R387" s="36"/>
    </row>
    <row r="388" spans="6:18" x14ac:dyDescent="0.25">
      <c r="F388" s="36"/>
      <c r="G388" s="36"/>
      <c r="H388" s="36"/>
      <c r="I388" s="36"/>
      <c r="J388" s="36"/>
      <c r="K388" s="36"/>
      <c r="L388" s="36"/>
      <c r="M388" s="36"/>
      <c r="N388" s="36"/>
      <c r="O388" s="36"/>
      <c r="P388" s="36"/>
      <c r="Q388" s="36"/>
      <c r="R388" s="36"/>
    </row>
    <row r="389" spans="6:18" x14ac:dyDescent="0.25">
      <c r="F389" s="36"/>
      <c r="G389" s="36"/>
      <c r="H389" s="36"/>
      <c r="I389" s="36"/>
      <c r="J389" s="36"/>
      <c r="K389" s="36"/>
      <c r="L389" s="36"/>
      <c r="M389" s="36"/>
      <c r="N389" s="36"/>
      <c r="O389" s="36"/>
      <c r="P389" s="36"/>
      <c r="Q389" s="36"/>
      <c r="R389" s="36"/>
    </row>
    <row r="390" spans="6:18" x14ac:dyDescent="0.25">
      <c r="F390" s="36"/>
      <c r="G390" s="36"/>
      <c r="H390" s="36"/>
      <c r="I390" s="36"/>
      <c r="J390" s="36"/>
      <c r="K390" s="36"/>
      <c r="L390" s="36"/>
      <c r="M390" s="36"/>
      <c r="N390" s="36"/>
      <c r="O390" s="36"/>
      <c r="P390" s="36"/>
      <c r="Q390" s="36"/>
      <c r="R390" s="36"/>
    </row>
    <row r="391" spans="6:18" x14ac:dyDescent="0.25">
      <c r="F391" s="36"/>
      <c r="G391" s="36"/>
      <c r="H391" s="36"/>
      <c r="I391" s="36"/>
      <c r="J391" s="36"/>
      <c r="K391" s="36"/>
      <c r="L391" s="36"/>
      <c r="M391" s="36"/>
      <c r="N391" s="36"/>
      <c r="O391" s="36"/>
      <c r="P391" s="36"/>
      <c r="Q391" s="36"/>
      <c r="R391" s="36"/>
    </row>
    <row r="392" spans="6:18" x14ac:dyDescent="0.25">
      <c r="F392" s="36"/>
      <c r="G392" s="36"/>
      <c r="H392" s="36"/>
      <c r="I392" s="36"/>
      <c r="J392" s="36"/>
      <c r="K392" s="36"/>
      <c r="L392" s="36"/>
      <c r="M392" s="36"/>
      <c r="N392" s="36"/>
      <c r="O392" s="36"/>
      <c r="P392" s="36"/>
      <c r="Q392" s="36"/>
      <c r="R392" s="36"/>
    </row>
    <row r="393" spans="6:18" x14ac:dyDescent="0.25">
      <c r="F393" s="36"/>
      <c r="G393" s="36"/>
      <c r="H393" s="36"/>
      <c r="I393" s="36"/>
      <c r="J393" s="36"/>
      <c r="K393" s="36"/>
      <c r="L393" s="36"/>
      <c r="M393" s="36"/>
      <c r="N393" s="36"/>
      <c r="O393" s="36"/>
      <c r="P393" s="36"/>
      <c r="Q393" s="36"/>
      <c r="R393" s="36"/>
    </row>
    <row r="394" spans="6:18" x14ac:dyDescent="0.25">
      <c r="F394" s="36"/>
      <c r="G394" s="36"/>
      <c r="H394" s="36"/>
      <c r="I394" s="36"/>
      <c r="J394" s="36"/>
      <c r="K394" s="36"/>
      <c r="L394" s="36"/>
      <c r="M394" s="36"/>
      <c r="N394" s="36"/>
      <c r="O394" s="36"/>
      <c r="P394" s="36"/>
      <c r="Q394" s="36"/>
      <c r="R394" s="36"/>
    </row>
    <row r="395" spans="6:18" x14ac:dyDescent="0.25">
      <c r="F395" s="36"/>
      <c r="G395" s="36"/>
      <c r="H395" s="36"/>
      <c r="I395" s="36"/>
      <c r="J395" s="36"/>
      <c r="K395" s="36"/>
      <c r="L395" s="36"/>
      <c r="M395" s="36"/>
      <c r="N395" s="36"/>
      <c r="O395" s="36"/>
      <c r="P395" s="36"/>
      <c r="Q395" s="36"/>
      <c r="R395" s="36"/>
    </row>
    <row r="396" spans="6:18" x14ac:dyDescent="0.25">
      <c r="F396" s="36"/>
      <c r="G396" s="36"/>
      <c r="H396" s="36"/>
      <c r="I396" s="36"/>
      <c r="J396" s="36"/>
      <c r="K396" s="36"/>
      <c r="L396" s="36"/>
      <c r="M396" s="36"/>
      <c r="N396" s="36"/>
      <c r="O396" s="36"/>
      <c r="P396" s="36"/>
      <c r="Q396" s="36"/>
      <c r="R396" s="36"/>
    </row>
    <row r="397" spans="6:18" x14ac:dyDescent="0.25">
      <c r="F397" s="36"/>
      <c r="G397" s="36"/>
      <c r="H397" s="36"/>
      <c r="I397" s="36"/>
      <c r="J397" s="36"/>
      <c r="K397" s="36"/>
      <c r="L397" s="36"/>
      <c r="M397" s="36"/>
      <c r="N397" s="36"/>
      <c r="O397" s="36"/>
      <c r="P397" s="36"/>
      <c r="Q397" s="36"/>
      <c r="R397" s="36"/>
    </row>
    <row r="398" spans="6:18" x14ac:dyDescent="0.25">
      <c r="F398" s="36"/>
      <c r="G398" s="36"/>
      <c r="H398" s="36"/>
      <c r="I398" s="36"/>
      <c r="J398" s="36"/>
      <c r="K398" s="36"/>
      <c r="L398" s="36"/>
      <c r="M398" s="36"/>
      <c r="N398" s="36"/>
      <c r="O398" s="36"/>
      <c r="P398" s="36"/>
      <c r="Q398" s="36"/>
      <c r="R398" s="36"/>
    </row>
    <row r="399" spans="6:18" x14ac:dyDescent="0.25">
      <c r="F399" s="36"/>
      <c r="G399" s="36"/>
      <c r="H399" s="36"/>
      <c r="I399" s="36"/>
      <c r="J399" s="36"/>
      <c r="K399" s="36"/>
      <c r="L399" s="36"/>
      <c r="M399" s="36"/>
      <c r="N399" s="36"/>
      <c r="O399" s="36"/>
      <c r="P399" s="36"/>
      <c r="Q399" s="36"/>
      <c r="R399" s="36"/>
    </row>
    <row r="400" spans="6:18" x14ac:dyDescent="0.25">
      <c r="F400" s="36"/>
      <c r="G400" s="36"/>
      <c r="H400" s="36"/>
      <c r="I400" s="36"/>
      <c r="J400" s="36"/>
      <c r="K400" s="36"/>
      <c r="L400" s="36"/>
      <c r="M400" s="36"/>
      <c r="N400" s="36"/>
      <c r="O400" s="36"/>
      <c r="P400" s="36"/>
      <c r="Q400" s="36"/>
      <c r="R400" s="36"/>
    </row>
    <row r="401" spans="6:18" x14ac:dyDescent="0.25">
      <c r="F401" s="36"/>
      <c r="G401" s="36"/>
      <c r="H401" s="36"/>
      <c r="I401" s="36"/>
      <c r="J401" s="36"/>
      <c r="K401" s="36"/>
      <c r="L401" s="36"/>
      <c r="M401" s="36"/>
      <c r="N401" s="36"/>
      <c r="O401" s="36"/>
      <c r="P401" s="36"/>
      <c r="Q401" s="36"/>
      <c r="R401" s="36"/>
    </row>
    <row r="402" spans="6:18" x14ac:dyDescent="0.25">
      <c r="F402" s="36"/>
      <c r="G402" s="36"/>
      <c r="H402" s="36"/>
      <c r="I402" s="36"/>
      <c r="J402" s="36"/>
      <c r="K402" s="36"/>
      <c r="L402" s="36"/>
      <c r="M402" s="36"/>
      <c r="N402" s="36"/>
      <c r="O402" s="36"/>
      <c r="P402" s="36"/>
      <c r="Q402" s="36"/>
      <c r="R402" s="36"/>
    </row>
    <row r="403" spans="6:18" x14ac:dyDescent="0.25">
      <c r="F403" s="36"/>
      <c r="G403" s="36"/>
      <c r="H403" s="36"/>
      <c r="I403" s="36"/>
      <c r="J403" s="36"/>
      <c r="K403" s="36"/>
      <c r="L403" s="36"/>
      <c r="M403" s="36"/>
      <c r="N403" s="36"/>
      <c r="O403" s="36"/>
      <c r="P403" s="36"/>
      <c r="Q403" s="36"/>
      <c r="R403" s="36"/>
    </row>
    <row r="404" spans="6:18" x14ac:dyDescent="0.25">
      <c r="F404" s="36"/>
      <c r="G404" s="36"/>
      <c r="H404" s="36"/>
      <c r="I404" s="36"/>
      <c r="J404" s="36"/>
      <c r="K404" s="36"/>
      <c r="L404" s="36"/>
      <c r="M404" s="36"/>
      <c r="N404" s="36"/>
      <c r="O404" s="36"/>
      <c r="P404" s="36"/>
      <c r="Q404" s="36"/>
      <c r="R404" s="36"/>
    </row>
    <row r="405" spans="6:18" x14ac:dyDescent="0.25">
      <c r="F405" s="36"/>
      <c r="G405" s="36"/>
      <c r="H405" s="36"/>
      <c r="I405" s="36"/>
      <c r="J405" s="36"/>
      <c r="K405" s="36"/>
      <c r="L405" s="36"/>
      <c r="M405" s="36"/>
      <c r="N405" s="36"/>
      <c r="O405" s="36"/>
      <c r="P405" s="36"/>
      <c r="Q405" s="36"/>
      <c r="R405" s="36"/>
    </row>
    <row r="406" spans="6:18" x14ac:dyDescent="0.25">
      <c r="F406" s="36"/>
      <c r="G406" s="36"/>
      <c r="H406" s="36"/>
      <c r="I406" s="36"/>
      <c r="J406" s="36"/>
      <c r="K406" s="36"/>
      <c r="L406" s="36"/>
      <c r="M406" s="36"/>
      <c r="N406" s="36"/>
      <c r="O406" s="36"/>
      <c r="P406" s="36"/>
      <c r="Q406" s="36"/>
      <c r="R406" s="36"/>
    </row>
    <row r="407" spans="6:18" x14ac:dyDescent="0.25">
      <c r="F407" s="36"/>
      <c r="G407" s="36"/>
      <c r="H407" s="36"/>
      <c r="I407" s="36"/>
      <c r="J407" s="36"/>
      <c r="K407" s="36"/>
      <c r="L407" s="36"/>
      <c r="M407" s="36"/>
      <c r="N407" s="36"/>
      <c r="O407" s="36"/>
      <c r="P407" s="36"/>
      <c r="Q407" s="36"/>
      <c r="R407" s="36"/>
    </row>
    <row r="408" spans="6:18" x14ac:dyDescent="0.25">
      <c r="F408" s="36"/>
      <c r="G408" s="36"/>
      <c r="H408" s="36"/>
      <c r="I408" s="36"/>
      <c r="J408" s="36"/>
      <c r="K408" s="36"/>
      <c r="L408" s="36"/>
      <c r="M408" s="36"/>
      <c r="N408" s="36"/>
      <c r="O408" s="36"/>
      <c r="P408" s="36"/>
      <c r="Q408" s="36"/>
      <c r="R408" s="36"/>
    </row>
    <row r="409" spans="6:18" x14ac:dyDescent="0.25">
      <c r="F409" s="36"/>
      <c r="G409" s="36"/>
      <c r="H409" s="36"/>
      <c r="I409" s="36"/>
      <c r="J409" s="36"/>
      <c r="K409" s="36"/>
      <c r="L409" s="36"/>
      <c r="M409" s="36"/>
      <c r="N409" s="36"/>
      <c r="O409" s="36"/>
      <c r="P409" s="36"/>
      <c r="Q409" s="36"/>
      <c r="R409" s="36"/>
    </row>
    <row r="410" spans="6:18" x14ac:dyDescent="0.25">
      <c r="F410" s="36"/>
      <c r="G410" s="36"/>
      <c r="H410" s="36"/>
      <c r="I410" s="36"/>
      <c r="J410" s="36"/>
      <c r="K410" s="36"/>
      <c r="L410" s="36"/>
      <c r="M410" s="36"/>
      <c r="N410" s="36"/>
      <c r="O410" s="36"/>
      <c r="P410" s="36"/>
      <c r="Q410" s="36"/>
      <c r="R410" s="36"/>
    </row>
    <row r="411" spans="6:18" x14ac:dyDescent="0.25">
      <c r="F411" s="36"/>
      <c r="G411" s="36"/>
      <c r="H411" s="36"/>
      <c r="I411" s="36"/>
      <c r="J411" s="36"/>
      <c r="K411" s="36"/>
      <c r="L411" s="36"/>
      <c r="M411" s="36"/>
      <c r="N411" s="36"/>
      <c r="O411" s="36"/>
      <c r="P411" s="36"/>
      <c r="Q411" s="36"/>
      <c r="R411" s="36"/>
    </row>
    <row r="412" spans="6:18" x14ac:dyDescent="0.25">
      <c r="F412" s="36"/>
      <c r="G412" s="36"/>
      <c r="H412" s="36"/>
      <c r="I412" s="36"/>
      <c r="J412" s="36"/>
      <c r="K412" s="36"/>
      <c r="L412" s="36"/>
      <c r="M412" s="36"/>
      <c r="N412" s="36"/>
      <c r="O412" s="36"/>
      <c r="P412" s="36"/>
      <c r="Q412" s="36"/>
      <c r="R412" s="36"/>
    </row>
    <row r="413" spans="6:18" x14ac:dyDescent="0.25">
      <c r="F413" s="36"/>
      <c r="G413" s="36"/>
      <c r="H413" s="36"/>
      <c r="I413" s="36"/>
      <c r="J413" s="36"/>
      <c r="K413" s="36"/>
      <c r="L413" s="36"/>
      <c r="M413" s="36"/>
      <c r="N413" s="36"/>
      <c r="O413" s="36"/>
      <c r="P413" s="36"/>
      <c r="Q413" s="36"/>
      <c r="R413" s="36"/>
    </row>
    <row r="414" spans="6:18" x14ac:dyDescent="0.25">
      <c r="F414" s="36"/>
      <c r="G414" s="36"/>
      <c r="H414" s="36"/>
      <c r="I414" s="36"/>
      <c r="J414" s="36"/>
      <c r="K414" s="36"/>
      <c r="L414" s="36"/>
      <c r="M414" s="36"/>
      <c r="N414" s="36"/>
      <c r="O414" s="36"/>
      <c r="P414" s="36"/>
      <c r="Q414" s="36"/>
      <c r="R414" s="36"/>
    </row>
    <row r="415" spans="6:18" x14ac:dyDescent="0.25">
      <c r="F415" s="36"/>
      <c r="G415" s="36"/>
      <c r="H415" s="36"/>
      <c r="I415" s="36"/>
      <c r="J415" s="36"/>
      <c r="K415" s="36"/>
      <c r="L415" s="36"/>
      <c r="M415" s="36"/>
      <c r="N415" s="36"/>
      <c r="O415" s="36"/>
      <c r="P415" s="36"/>
      <c r="Q415" s="36"/>
      <c r="R415" s="36"/>
    </row>
    <row r="416" spans="6:18" x14ac:dyDescent="0.25">
      <c r="F416" s="36"/>
      <c r="G416" s="36"/>
      <c r="H416" s="36"/>
      <c r="I416" s="36"/>
      <c r="J416" s="36"/>
      <c r="K416" s="36"/>
      <c r="L416" s="36"/>
      <c r="M416" s="36"/>
      <c r="N416" s="36"/>
      <c r="O416" s="36"/>
      <c r="P416" s="36"/>
      <c r="Q416" s="36"/>
      <c r="R416" s="36"/>
    </row>
    <row r="417" spans="6:18" x14ac:dyDescent="0.25">
      <c r="F417" s="36"/>
      <c r="G417" s="36"/>
      <c r="H417" s="36"/>
      <c r="I417" s="36"/>
      <c r="J417" s="36"/>
      <c r="K417" s="36"/>
      <c r="L417" s="36"/>
      <c r="M417" s="36"/>
      <c r="N417" s="36"/>
      <c r="O417" s="36"/>
      <c r="P417" s="36"/>
      <c r="Q417" s="36"/>
      <c r="R417" s="36"/>
    </row>
    <row r="418" spans="6:18" x14ac:dyDescent="0.25">
      <c r="F418" s="36"/>
      <c r="G418" s="36"/>
      <c r="H418" s="36"/>
      <c r="I418" s="36"/>
      <c r="J418" s="36"/>
      <c r="K418" s="36"/>
      <c r="L418" s="36"/>
      <c r="M418" s="36"/>
      <c r="N418" s="36"/>
      <c r="O418" s="36"/>
      <c r="P418" s="36"/>
      <c r="Q418" s="36"/>
      <c r="R418" s="36"/>
    </row>
    <row r="419" spans="6:18" x14ac:dyDescent="0.25">
      <c r="F419" s="36"/>
      <c r="G419" s="36"/>
      <c r="H419" s="36"/>
      <c r="I419" s="36"/>
      <c r="J419" s="36"/>
      <c r="K419" s="36"/>
      <c r="L419" s="36"/>
      <c r="M419" s="36"/>
      <c r="N419" s="36"/>
      <c r="O419" s="36"/>
      <c r="P419" s="36"/>
      <c r="Q419" s="36"/>
      <c r="R419" s="36"/>
    </row>
    <row r="420" spans="6:18" x14ac:dyDescent="0.25">
      <c r="F420" s="36"/>
      <c r="G420" s="36"/>
      <c r="H420" s="36"/>
      <c r="I420" s="36"/>
      <c r="J420" s="36"/>
      <c r="K420" s="36"/>
      <c r="L420" s="36"/>
      <c r="M420" s="36"/>
      <c r="N420" s="36"/>
      <c r="O420" s="36"/>
      <c r="P420" s="36"/>
      <c r="Q420" s="36"/>
      <c r="R420" s="36"/>
    </row>
    <row r="421" spans="6:18" x14ac:dyDescent="0.25">
      <c r="F421" s="36"/>
      <c r="G421" s="36"/>
      <c r="H421" s="36"/>
      <c r="I421" s="36"/>
      <c r="J421" s="36"/>
      <c r="K421" s="36"/>
      <c r="L421" s="36"/>
      <c r="M421" s="36"/>
      <c r="N421" s="36"/>
      <c r="O421" s="36"/>
      <c r="P421" s="36"/>
      <c r="Q421" s="36"/>
      <c r="R421" s="36"/>
    </row>
    <row r="422" spans="6:18" x14ac:dyDescent="0.25">
      <c r="F422" s="36"/>
      <c r="G422" s="36"/>
      <c r="H422" s="36"/>
      <c r="I422" s="36"/>
      <c r="J422" s="36"/>
      <c r="K422" s="36"/>
      <c r="L422" s="36"/>
      <c r="M422" s="36"/>
      <c r="N422" s="36"/>
      <c r="O422" s="36"/>
      <c r="P422" s="36"/>
      <c r="Q422" s="36"/>
      <c r="R422" s="36"/>
    </row>
    <row r="423" spans="6:18" x14ac:dyDescent="0.25">
      <c r="F423" s="36"/>
      <c r="G423" s="36"/>
      <c r="H423" s="36"/>
      <c r="I423" s="36"/>
      <c r="J423" s="36"/>
      <c r="K423" s="36"/>
      <c r="L423" s="36"/>
      <c r="M423" s="36"/>
      <c r="N423" s="36"/>
      <c r="O423" s="36"/>
      <c r="P423" s="36"/>
      <c r="Q423" s="36"/>
      <c r="R423" s="36"/>
    </row>
    <row r="424" spans="6:18" x14ac:dyDescent="0.25">
      <c r="F424" s="36"/>
      <c r="G424" s="36"/>
      <c r="H424" s="36"/>
      <c r="I424" s="36"/>
      <c r="J424" s="36"/>
      <c r="K424" s="36"/>
      <c r="L424" s="36"/>
      <c r="M424" s="36"/>
      <c r="N424" s="36"/>
      <c r="O424" s="36"/>
      <c r="P424" s="36"/>
      <c r="Q424" s="36"/>
      <c r="R424" s="36"/>
    </row>
    <row r="425" spans="6:18" x14ac:dyDescent="0.25">
      <c r="F425" s="36"/>
      <c r="G425" s="36"/>
      <c r="H425" s="36"/>
      <c r="I425" s="36"/>
      <c r="J425" s="36"/>
      <c r="K425" s="36"/>
      <c r="L425" s="36"/>
      <c r="M425" s="36"/>
      <c r="N425" s="36"/>
      <c r="O425" s="36"/>
      <c r="P425" s="36"/>
      <c r="Q425" s="36"/>
      <c r="R425" s="36"/>
    </row>
    <row r="426" spans="6:18" x14ac:dyDescent="0.25">
      <c r="F426" s="36"/>
      <c r="G426" s="36"/>
      <c r="H426" s="36"/>
      <c r="I426" s="36"/>
      <c r="J426" s="36"/>
      <c r="K426" s="36"/>
      <c r="L426" s="36"/>
      <c r="M426" s="36"/>
      <c r="N426" s="36"/>
      <c r="O426" s="36"/>
      <c r="P426" s="36"/>
      <c r="Q426" s="36"/>
      <c r="R426" s="36"/>
    </row>
    <row r="427" spans="6:18" x14ac:dyDescent="0.25">
      <c r="F427" s="36"/>
      <c r="G427" s="36"/>
      <c r="H427" s="36"/>
      <c r="I427" s="36"/>
      <c r="J427" s="36"/>
      <c r="K427" s="36"/>
      <c r="L427" s="36"/>
      <c r="M427" s="36"/>
      <c r="N427" s="36"/>
      <c r="O427" s="36"/>
      <c r="P427" s="36"/>
      <c r="Q427" s="36"/>
      <c r="R427" s="36"/>
    </row>
    <row r="428" spans="6:18" x14ac:dyDescent="0.25">
      <c r="F428" s="36"/>
      <c r="G428" s="36"/>
      <c r="H428" s="36"/>
      <c r="I428" s="36"/>
      <c r="J428" s="36"/>
      <c r="K428" s="36"/>
      <c r="L428" s="36"/>
      <c r="M428" s="36"/>
      <c r="N428" s="36"/>
      <c r="O428" s="36"/>
      <c r="P428" s="36"/>
      <c r="Q428" s="36"/>
      <c r="R428" s="36"/>
    </row>
    <row r="429" spans="6:18" x14ac:dyDescent="0.25">
      <c r="F429" s="36"/>
      <c r="G429" s="36"/>
      <c r="H429" s="36"/>
      <c r="I429" s="36"/>
      <c r="J429" s="36"/>
      <c r="K429" s="36"/>
      <c r="L429" s="36"/>
      <c r="M429" s="36"/>
      <c r="N429" s="36"/>
      <c r="O429" s="36"/>
      <c r="P429" s="36"/>
      <c r="Q429" s="36"/>
      <c r="R429" s="36"/>
    </row>
    <row r="430" spans="6:18" x14ac:dyDescent="0.25">
      <c r="F430" s="36"/>
      <c r="G430" s="36"/>
      <c r="H430" s="36"/>
      <c r="I430" s="36"/>
      <c r="J430" s="36"/>
      <c r="K430" s="36"/>
      <c r="L430" s="36"/>
      <c r="M430" s="36"/>
      <c r="N430" s="36"/>
      <c r="O430" s="36"/>
      <c r="P430" s="36"/>
      <c r="Q430" s="36"/>
      <c r="R430" s="36"/>
    </row>
    <row r="431" spans="6:18" x14ac:dyDescent="0.25">
      <c r="F431" s="36"/>
      <c r="G431" s="36"/>
      <c r="H431" s="36"/>
      <c r="I431" s="36"/>
      <c r="J431" s="36"/>
      <c r="K431" s="36"/>
      <c r="L431" s="36"/>
      <c r="M431" s="36"/>
      <c r="N431" s="36"/>
      <c r="O431" s="36"/>
      <c r="P431" s="36"/>
      <c r="Q431" s="36"/>
      <c r="R431" s="36"/>
    </row>
    <row r="432" spans="6:18" x14ac:dyDescent="0.25">
      <c r="F432" s="36"/>
      <c r="G432" s="36"/>
      <c r="H432" s="36"/>
      <c r="I432" s="36"/>
      <c r="J432" s="36"/>
      <c r="K432" s="36"/>
      <c r="L432" s="36"/>
      <c r="M432" s="36"/>
      <c r="N432" s="36"/>
      <c r="O432" s="36"/>
      <c r="P432" s="36"/>
      <c r="Q432" s="36"/>
      <c r="R432" s="36"/>
    </row>
    <row r="433" spans="6:18" x14ac:dyDescent="0.25">
      <c r="F433" s="36"/>
      <c r="G433" s="36"/>
      <c r="H433" s="36"/>
      <c r="I433" s="36"/>
      <c r="J433" s="36"/>
      <c r="K433" s="36"/>
      <c r="L433" s="36"/>
      <c r="M433" s="36"/>
      <c r="N433" s="36"/>
      <c r="O433" s="36"/>
      <c r="P433" s="36"/>
      <c r="Q433" s="36"/>
      <c r="R433" s="36"/>
    </row>
    <row r="434" spans="6:18" x14ac:dyDescent="0.25">
      <c r="F434" s="36"/>
      <c r="G434" s="36"/>
      <c r="H434" s="36"/>
      <c r="I434" s="36"/>
      <c r="J434" s="36"/>
      <c r="K434" s="36"/>
      <c r="L434" s="36"/>
      <c r="M434" s="36"/>
      <c r="N434" s="36"/>
      <c r="O434" s="36"/>
      <c r="P434" s="36"/>
      <c r="Q434" s="36"/>
      <c r="R434" s="36"/>
    </row>
    <row r="435" spans="6:18" x14ac:dyDescent="0.25">
      <c r="F435" s="36"/>
      <c r="G435" s="36"/>
      <c r="H435" s="36"/>
      <c r="I435" s="36"/>
      <c r="J435" s="36"/>
      <c r="K435" s="36"/>
      <c r="L435" s="36"/>
      <c r="M435" s="36"/>
      <c r="N435" s="36"/>
      <c r="O435" s="36"/>
      <c r="P435" s="36"/>
      <c r="Q435" s="36"/>
      <c r="R435" s="36"/>
    </row>
    <row r="436" spans="6:18" x14ac:dyDescent="0.25">
      <c r="F436" s="36"/>
      <c r="G436" s="36"/>
      <c r="H436" s="36"/>
      <c r="I436" s="36"/>
      <c r="J436" s="36"/>
      <c r="K436" s="36"/>
      <c r="L436" s="36"/>
      <c r="M436" s="36"/>
      <c r="N436" s="36"/>
      <c r="O436" s="36"/>
      <c r="P436" s="36"/>
      <c r="Q436" s="36"/>
      <c r="R436" s="36"/>
    </row>
    <row r="437" spans="6:18" x14ac:dyDescent="0.25">
      <c r="F437" s="36"/>
      <c r="G437" s="36"/>
      <c r="H437" s="36"/>
      <c r="I437" s="36"/>
      <c r="J437" s="36"/>
      <c r="K437" s="36"/>
      <c r="L437" s="36"/>
      <c r="M437" s="36"/>
      <c r="N437" s="36"/>
      <c r="O437" s="36"/>
      <c r="P437" s="36"/>
      <c r="Q437" s="36"/>
      <c r="R437" s="36"/>
    </row>
    <row r="438" spans="6:18" x14ac:dyDescent="0.25">
      <c r="F438" s="36"/>
      <c r="G438" s="36"/>
      <c r="H438" s="36"/>
      <c r="I438" s="36"/>
      <c r="J438" s="36"/>
      <c r="K438" s="36"/>
      <c r="L438" s="36"/>
      <c r="M438" s="36"/>
      <c r="N438" s="36"/>
      <c r="O438" s="36"/>
      <c r="P438" s="36"/>
      <c r="Q438" s="36"/>
      <c r="R438" s="36"/>
    </row>
    <row r="439" spans="6:18" x14ac:dyDescent="0.25">
      <c r="F439" s="36"/>
      <c r="G439" s="36"/>
      <c r="H439" s="36"/>
      <c r="I439" s="36"/>
      <c r="J439" s="36"/>
      <c r="K439" s="36"/>
      <c r="L439" s="36"/>
      <c r="M439" s="36"/>
      <c r="N439" s="36"/>
      <c r="O439" s="36"/>
      <c r="P439" s="36"/>
      <c r="Q439" s="36"/>
      <c r="R439" s="36"/>
    </row>
    <row r="440" spans="6:18" x14ac:dyDescent="0.25">
      <c r="F440" s="36"/>
      <c r="G440" s="36"/>
      <c r="H440" s="36"/>
      <c r="I440" s="36"/>
      <c r="J440" s="36"/>
      <c r="K440" s="36"/>
      <c r="L440" s="36"/>
      <c r="M440" s="36"/>
      <c r="N440" s="36"/>
      <c r="O440" s="36"/>
      <c r="P440" s="36"/>
      <c r="Q440" s="36"/>
      <c r="R440" s="36"/>
    </row>
    <row r="441" spans="6:18" x14ac:dyDescent="0.25">
      <c r="F441" s="36"/>
      <c r="G441" s="36"/>
      <c r="H441" s="36"/>
      <c r="I441" s="36"/>
      <c r="J441" s="36"/>
      <c r="K441" s="36"/>
      <c r="L441" s="36"/>
      <c r="M441" s="36"/>
      <c r="N441" s="36"/>
      <c r="O441" s="36"/>
      <c r="P441" s="36"/>
      <c r="Q441" s="36"/>
      <c r="R441" s="36"/>
    </row>
    <row r="442" spans="6:18" x14ac:dyDescent="0.25">
      <c r="F442" s="36"/>
      <c r="G442" s="36"/>
      <c r="H442" s="36"/>
      <c r="I442" s="36"/>
      <c r="J442" s="36"/>
      <c r="K442" s="36"/>
      <c r="L442" s="36"/>
      <c r="M442" s="36"/>
      <c r="N442" s="36"/>
      <c r="O442" s="36"/>
      <c r="P442" s="36"/>
      <c r="Q442" s="36"/>
      <c r="R442" s="36"/>
    </row>
    <row r="443" spans="6:18" x14ac:dyDescent="0.25">
      <c r="F443" s="36"/>
      <c r="G443" s="36"/>
      <c r="H443" s="36"/>
      <c r="I443" s="36"/>
      <c r="J443" s="36"/>
      <c r="K443" s="36"/>
      <c r="L443" s="36"/>
      <c r="M443" s="36"/>
      <c r="N443" s="36"/>
      <c r="O443" s="36"/>
      <c r="P443" s="36"/>
      <c r="Q443" s="36"/>
      <c r="R443" s="36"/>
    </row>
    <row r="444" spans="6:18" x14ac:dyDescent="0.25">
      <c r="F444" s="36"/>
      <c r="G444" s="36"/>
      <c r="H444" s="36"/>
      <c r="I444" s="36"/>
      <c r="J444" s="36"/>
      <c r="K444" s="36"/>
      <c r="L444" s="36"/>
      <c r="M444" s="36"/>
      <c r="N444" s="36"/>
      <c r="O444" s="36"/>
      <c r="P444" s="36"/>
      <c r="Q444" s="36"/>
      <c r="R444" s="36"/>
    </row>
    <row r="445" spans="6:18" x14ac:dyDescent="0.25">
      <c r="F445" s="36"/>
      <c r="G445" s="36"/>
      <c r="H445" s="36"/>
      <c r="I445" s="36"/>
      <c r="J445" s="36"/>
      <c r="K445" s="36"/>
      <c r="L445" s="36"/>
      <c r="M445" s="36"/>
      <c r="N445" s="36"/>
      <c r="O445" s="36"/>
      <c r="P445" s="36"/>
      <c r="Q445" s="36"/>
      <c r="R445" s="36"/>
    </row>
    <row r="446" spans="6:18" x14ac:dyDescent="0.25">
      <c r="F446" s="36"/>
      <c r="G446" s="36"/>
      <c r="H446" s="36"/>
      <c r="I446" s="36"/>
      <c r="J446" s="36"/>
      <c r="K446" s="36"/>
      <c r="L446" s="36"/>
      <c r="M446" s="36"/>
      <c r="N446" s="36"/>
      <c r="O446" s="36"/>
      <c r="P446" s="36"/>
      <c r="Q446" s="36"/>
      <c r="R446" s="36"/>
    </row>
    <row r="447" spans="6:18" x14ac:dyDescent="0.25">
      <c r="F447" s="36"/>
      <c r="G447" s="36"/>
      <c r="H447" s="36"/>
      <c r="I447" s="36"/>
      <c r="J447" s="36"/>
      <c r="K447" s="36"/>
      <c r="L447" s="36"/>
      <c r="M447" s="36"/>
      <c r="N447" s="36"/>
      <c r="O447" s="36"/>
      <c r="P447" s="36"/>
      <c r="Q447" s="36"/>
      <c r="R447" s="36"/>
    </row>
    <row r="448" spans="6:18" x14ac:dyDescent="0.25">
      <c r="F448" s="36"/>
      <c r="G448" s="36"/>
      <c r="H448" s="36"/>
      <c r="I448" s="36"/>
      <c r="J448" s="36"/>
      <c r="K448" s="36"/>
      <c r="L448" s="36"/>
      <c r="M448" s="36"/>
      <c r="N448" s="36"/>
      <c r="O448" s="36"/>
      <c r="P448" s="36"/>
      <c r="Q448" s="36"/>
      <c r="R448" s="36"/>
    </row>
    <row r="449" spans="6:18" x14ac:dyDescent="0.25">
      <c r="F449" s="36"/>
      <c r="G449" s="36"/>
      <c r="H449" s="36"/>
      <c r="I449" s="36"/>
      <c r="J449" s="36"/>
      <c r="K449" s="36"/>
      <c r="L449" s="36"/>
      <c r="M449" s="36"/>
      <c r="N449" s="36"/>
      <c r="O449" s="36"/>
      <c r="P449" s="36"/>
      <c r="Q449" s="36"/>
      <c r="R449" s="36"/>
    </row>
    <row r="450" spans="6:18" x14ac:dyDescent="0.25">
      <c r="F450" s="36"/>
      <c r="G450" s="36"/>
      <c r="H450" s="36"/>
      <c r="I450" s="36"/>
      <c r="J450" s="36"/>
      <c r="K450" s="36"/>
      <c r="L450" s="36"/>
      <c r="M450" s="36"/>
      <c r="N450" s="36"/>
      <c r="O450" s="36"/>
      <c r="P450" s="36"/>
      <c r="Q450" s="36"/>
      <c r="R450" s="36"/>
    </row>
    <row r="451" spans="6:18" x14ac:dyDescent="0.25">
      <c r="F451" s="36"/>
      <c r="G451" s="36"/>
      <c r="H451" s="36"/>
      <c r="I451" s="36"/>
      <c r="J451" s="36"/>
      <c r="K451" s="36"/>
      <c r="L451" s="36"/>
      <c r="M451" s="36"/>
      <c r="N451" s="36"/>
      <c r="O451" s="36"/>
      <c r="P451" s="36"/>
      <c r="Q451" s="36"/>
      <c r="R451" s="36"/>
    </row>
    <row r="452" spans="6:18" x14ac:dyDescent="0.25">
      <c r="F452" s="36"/>
      <c r="G452" s="36"/>
      <c r="H452" s="36"/>
      <c r="I452" s="36"/>
      <c r="J452" s="36"/>
      <c r="K452" s="36"/>
      <c r="L452" s="36"/>
      <c r="M452" s="36"/>
      <c r="N452" s="36"/>
      <c r="O452" s="36"/>
      <c r="P452" s="36"/>
      <c r="Q452" s="36"/>
      <c r="R452" s="36"/>
    </row>
    <row r="453" spans="6:18" x14ac:dyDescent="0.25">
      <c r="F453" s="36"/>
      <c r="G453" s="36"/>
      <c r="H453" s="36"/>
      <c r="I453" s="36"/>
      <c r="J453" s="36"/>
      <c r="K453" s="36"/>
      <c r="L453" s="36"/>
      <c r="M453" s="36"/>
      <c r="N453" s="36"/>
      <c r="O453" s="36"/>
      <c r="P453" s="36"/>
      <c r="Q453" s="36"/>
      <c r="R453" s="36"/>
    </row>
    <row r="454" spans="6:18" x14ac:dyDescent="0.25">
      <c r="F454" s="36"/>
      <c r="G454" s="36"/>
      <c r="H454" s="36"/>
      <c r="I454" s="36"/>
      <c r="J454" s="36"/>
      <c r="K454" s="36"/>
      <c r="L454" s="36"/>
      <c r="M454" s="36"/>
      <c r="N454" s="36"/>
      <c r="O454" s="36"/>
      <c r="P454" s="36"/>
      <c r="Q454" s="36"/>
      <c r="R454" s="36"/>
    </row>
    <row r="455" spans="6:18" x14ac:dyDescent="0.25">
      <c r="F455" s="36"/>
      <c r="G455" s="36"/>
      <c r="H455" s="36"/>
      <c r="I455" s="36"/>
      <c r="J455" s="36"/>
      <c r="K455" s="36"/>
      <c r="L455" s="36"/>
      <c r="M455" s="36"/>
      <c r="N455" s="36"/>
      <c r="O455" s="36"/>
      <c r="P455" s="36"/>
      <c r="Q455" s="36"/>
      <c r="R455" s="36"/>
    </row>
    <row r="456" spans="6:18" x14ac:dyDescent="0.25">
      <c r="F456" s="36"/>
      <c r="G456" s="36"/>
      <c r="H456" s="36"/>
      <c r="I456" s="36"/>
      <c r="J456" s="36"/>
      <c r="K456" s="36"/>
      <c r="L456" s="36"/>
      <c r="M456" s="36"/>
      <c r="N456" s="36"/>
      <c r="O456" s="36"/>
      <c r="P456" s="36"/>
      <c r="Q456" s="36"/>
      <c r="R456" s="36"/>
    </row>
    <row r="457" spans="6:18" x14ac:dyDescent="0.25">
      <c r="F457" s="36"/>
      <c r="G457" s="36"/>
      <c r="H457" s="36"/>
      <c r="I457" s="36"/>
      <c r="J457" s="36"/>
      <c r="K457" s="36"/>
      <c r="L457" s="36"/>
      <c r="M457" s="36"/>
      <c r="N457" s="36"/>
      <c r="O457" s="36"/>
      <c r="P457" s="36"/>
      <c r="Q457" s="36"/>
      <c r="R457" s="36"/>
    </row>
    <row r="458" spans="6:18" x14ac:dyDescent="0.25">
      <c r="F458" s="36"/>
      <c r="G458" s="36"/>
      <c r="H458" s="36"/>
      <c r="I458" s="36"/>
      <c r="J458" s="36"/>
      <c r="K458" s="36"/>
      <c r="L458" s="36"/>
      <c r="M458" s="36"/>
      <c r="N458" s="36"/>
      <c r="O458" s="36"/>
      <c r="P458" s="36"/>
      <c r="Q458" s="36"/>
      <c r="R458" s="36"/>
    </row>
    <row r="459" spans="6:18" x14ac:dyDescent="0.25">
      <c r="F459" s="36"/>
      <c r="G459" s="36"/>
      <c r="H459" s="36"/>
      <c r="I459" s="36"/>
      <c r="J459" s="36"/>
      <c r="K459" s="36"/>
      <c r="L459" s="36"/>
      <c r="M459" s="36"/>
      <c r="N459" s="36"/>
      <c r="O459" s="36"/>
      <c r="P459" s="36"/>
      <c r="Q459" s="36"/>
      <c r="R459" s="36"/>
    </row>
    <row r="460" spans="6:18" x14ac:dyDescent="0.25">
      <c r="F460" s="36"/>
      <c r="G460" s="36"/>
      <c r="H460" s="36"/>
      <c r="I460" s="36"/>
      <c r="J460" s="36"/>
      <c r="K460" s="36"/>
      <c r="L460" s="36"/>
      <c r="M460" s="36"/>
      <c r="N460" s="36"/>
      <c r="O460" s="36"/>
      <c r="P460" s="36"/>
      <c r="Q460" s="36"/>
      <c r="R460" s="36"/>
    </row>
    <row r="461" spans="6:18" x14ac:dyDescent="0.25">
      <c r="F461" s="36"/>
      <c r="G461" s="36"/>
      <c r="H461" s="36"/>
      <c r="I461" s="36"/>
      <c r="J461" s="36"/>
      <c r="K461" s="36"/>
      <c r="L461" s="36"/>
      <c r="M461" s="36"/>
      <c r="N461" s="36"/>
      <c r="O461" s="36"/>
      <c r="P461" s="36"/>
      <c r="Q461" s="36"/>
      <c r="R461" s="36"/>
    </row>
    <row r="462" spans="6:18" x14ac:dyDescent="0.25">
      <c r="F462" s="36"/>
      <c r="G462" s="36"/>
      <c r="H462" s="36"/>
      <c r="I462" s="36"/>
      <c r="J462" s="36"/>
      <c r="K462" s="36"/>
      <c r="L462" s="36"/>
      <c r="M462" s="36"/>
      <c r="N462" s="36"/>
      <c r="O462" s="36"/>
      <c r="P462" s="36"/>
      <c r="Q462" s="36"/>
      <c r="R462" s="36"/>
    </row>
    <row r="463" spans="6:18" x14ac:dyDescent="0.25">
      <c r="F463" s="36"/>
      <c r="G463" s="36"/>
      <c r="H463" s="36"/>
      <c r="I463" s="36"/>
      <c r="J463" s="36"/>
      <c r="K463" s="36"/>
      <c r="L463" s="36"/>
      <c r="M463" s="36"/>
      <c r="N463" s="36"/>
      <c r="O463" s="36"/>
      <c r="P463" s="36"/>
      <c r="Q463" s="36"/>
      <c r="R463" s="36"/>
    </row>
    <row r="464" spans="6:18" x14ac:dyDescent="0.25">
      <c r="F464" s="36"/>
      <c r="G464" s="36"/>
      <c r="H464" s="36"/>
      <c r="I464" s="36"/>
      <c r="J464" s="36"/>
      <c r="K464" s="36"/>
      <c r="L464" s="36"/>
      <c r="M464" s="36"/>
      <c r="N464" s="36"/>
      <c r="O464" s="36"/>
      <c r="P464" s="36"/>
      <c r="Q464" s="36"/>
      <c r="R464" s="36"/>
    </row>
    <row r="465" spans="6:18" x14ac:dyDescent="0.25">
      <c r="F465" s="36"/>
      <c r="G465" s="36"/>
      <c r="H465" s="36"/>
      <c r="I465" s="36"/>
      <c r="J465" s="36"/>
      <c r="K465" s="36"/>
      <c r="L465" s="36"/>
      <c r="M465" s="36"/>
      <c r="N465" s="36"/>
      <c r="O465" s="36"/>
      <c r="P465" s="36"/>
      <c r="Q465" s="36"/>
      <c r="R465" s="36"/>
    </row>
    <row r="466" spans="6:18" x14ac:dyDescent="0.25">
      <c r="F466" s="36"/>
      <c r="G466" s="36"/>
      <c r="H466" s="36"/>
      <c r="I466" s="36"/>
      <c r="J466" s="36"/>
      <c r="K466" s="36"/>
      <c r="L466" s="36"/>
      <c r="M466" s="36"/>
      <c r="N466" s="36"/>
      <c r="O466" s="36"/>
      <c r="P466" s="36"/>
      <c r="Q466" s="36"/>
      <c r="R466" s="36"/>
    </row>
    <row r="467" spans="6:18" x14ac:dyDescent="0.25">
      <c r="F467" s="36"/>
      <c r="G467" s="36"/>
      <c r="H467" s="36"/>
      <c r="I467" s="36"/>
      <c r="J467" s="36"/>
      <c r="K467" s="36"/>
      <c r="L467" s="36"/>
      <c r="M467" s="36"/>
      <c r="N467" s="36"/>
      <c r="O467" s="36"/>
      <c r="P467" s="36"/>
      <c r="Q467" s="36"/>
      <c r="R467" s="36"/>
    </row>
    <row r="468" spans="6:18" x14ac:dyDescent="0.25">
      <c r="F468" s="36"/>
      <c r="G468" s="36"/>
      <c r="H468" s="36"/>
      <c r="I468" s="36"/>
      <c r="J468" s="36"/>
      <c r="K468" s="36"/>
      <c r="L468" s="36"/>
      <c r="M468" s="36"/>
      <c r="N468" s="36"/>
      <c r="O468" s="36"/>
      <c r="P468" s="36"/>
      <c r="Q468" s="36"/>
      <c r="R468" s="36"/>
    </row>
    <row r="469" spans="6:18" x14ac:dyDescent="0.25">
      <c r="F469" s="36"/>
      <c r="G469" s="36"/>
      <c r="H469" s="36"/>
      <c r="I469" s="36"/>
      <c r="J469" s="36"/>
      <c r="K469" s="36"/>
      <c r="L469" s="36"/>
      <c r="M469" s="36"/>
      <c r="N469" s="36"/>
      <c r="O469" s="36"/>
      <c r="P469" s="36"/>
      <c r="Q469" s="36"/>
      <c r="R469" s="36"/>
    </row>
    <row r="470" spans="6:18" x14ac:dyDescent="0.25">
      <c r="F470" s="36"/>
      <c r="G470" s="36"/>
      <c r="H470" s="36"/>
      <c r="I470" s="36"/>
      <c r="J470" s="36"/>
      <c r="K470" s="36"/>
      <c r="L470" s="36"/>
      <c r="M470" s="36"/>
      <c r="N470" s="36"/>
      <c r="O470" s="36"/>
      <c r="P470" s="36"/>
      <c r="Q470" s="36"/>
      <c r="R470" s="36"/>
    </row>
    <row r="471" spans="6:18" x14ac:dyDescent="0.25">
      <c r="F471" s="36"/>
      <c r="G471" s="36"/>
      <c r="H471" s="36"/>
      <c r="I471" s="36"/>
      <c r="J471" s="36"/>
      <c r="K471" s="36"/>
      <c r="L471" s="36"/>
      <c r="M471" s="36"/>
      <c r="N471" s="36"/>
      <c r="O471" s="36"/>
      <c r="P471" s="36"/>
      <c r="Q471" s="36"/>
      <c r="R471" s="36"/>
    </row>
    <row r="472" spans="6:18" x14ac:dyDescent="0.25">
      <c r="F472" s="36"/>
      <c r="G472" s="36"/>
      <c r="H472" s="36"/>
      <c r="I472" s="36"/>
      <c r="J472" s="36"/>
      <c r="K472" s="36"/>
      <c r="L472" s="36"/>
      <c r="M472" s="36"/>
      <c r="N472" s="36"/>
      <c r="O472" s="36"/>
      <c r="P472" s="36"/>
      <c r="Q472" s="36"/>
      <c r="R472" s="36"/>
    </row>
    <row r="473" spans="6:18" x14ac:dyDescent="0.25">
      <c r="F473" s="36"/>
      <c r="G473" s="36"/>
      <c r="H473" s="36"/>
      <c r="I473" s="36"/>
      <c r="J473" s="36"/>
      <c r="K473" s="36"/>
      <c r="L473" s="36"/>
      <c r="M473" s="36"/>
      <c r="N473" s="36"/>
      <c r="O473" s="36"/>
      <c r="P473" s="36"/>
      <c r="Q473" s="36"/>
      <c r="R473" s="36"/>
    </row>
    <row r="474" spans="6:18" x14ac:dyDescent="0.25">
      <c r="F474" s="36"/>
      <c r="G474" s="36"/>
      <c r="H474" s="36"/>
      <c r="I474" s="36"/>
      <c r="J474" s="36"/>
      <c r="K474" s="36"/>
      <c r="L474" s="36"/>
      <c r="M474" s="36"/>
      <c r="N474" s="36"/>
      <c r="O474" s="36"/>
      <c r="P474" s="36"/>
      <c r="Q474" s="36"/>
      <c r="R474" s="36"/>
    </row>
    <row r="475" spans="6:18" x14ac:dyDescent="0.25">
      <c r="F475" s="36"/>
      <c r="G475" s="36"/>
      <c r="H475" s="36"/>
      <c r="I475" s="36"/>
      <c r="J475" s="36"/>
      <c r="K475" s="36"/>
      <c r="L475" s="36"/>
      <c r="M475" s="36"/>
      <c r="N475" s="36"/>
      <c r="O475" s="36"/>
      <c r="P475" s="36"/>
      <c r="Q475" s="36"/>
      <c r="R475" s="36"/>
    </row>
    <row r="476" spans="6:18" x14ac:dyDescent="0.25">
      <c r="F476" s="36"/>
      <c r="G476" s="36"/>
      <c r="H476" s="36"/>
      <c r="I476" s="36"/>
      <c r="J476" s="36"/>
      <c r="K476" s="36"/>
      <c r="L476" s="36"/>
      <c r="M476" s="36"/>
      <c r="N476" s="36"/>
      <c r="O476" s="36"/>
      <c r="P476" s="36"/>
      <c r="Q476" s="36"/>
      <c r="R476" s="36"/>
    </row>
    <row r="477" spans="6:18" x14ac:dyDescent="0.25">
      <c r="F477" s="36"/>
      <c r="G477" s="36"/>
      <c r="H477" s="36"/>
      <c r="I477" s="36"/>
      <c r="J477" s="36"/>
      <c r="K477" s="36"/>
      <c r="L477" s="36"/>
      <c r="M477" s="36"/>
      <c r="N477" s="36"/>
      <c r="O477" s="36"/>
      <c r="P477" s="36"/>
      <c r="Q477" s="36"/>
      <c r="R477" s="36"/>
    </row>
    <row r="478" spans="6:18" x14ac:dyDescent="0.25">
      <c r="F478" s="36"/>
      <c r="G478" s="36"/>
      <c r="H478" s="36"/>
      <c r="I478" s="36"/>
      <c r="J478" s="36"/>
      <c r="K478" s="36"/>
      <c r="L478" s="36"/>
      <c r="M478" s="36"/>
      <c r="N478" s="36"/>
      <c r="O478" s="36"/>
      <c r="P478" s="36"/>
      <c r="Q478" s="36"/>
      <c r="R478" s="36"/>
    </row>
    <row r="479" spans="6:18" x14ac:dyDescent="0.25">
      <c r="F479" s="36"/>
      <c r="G479" s="36"/>
      <c r="H479" s="36"/>
      <c r="I479" s="36"/>
      <c r="J479" s="36"/>
      <c r="K479" s="36"/>
      <c r="L479" s="36"/>
      <c r="M479" s="36"/>
      <c r="N479" s="36"/>
      <c r="O479" s="36"/>
      <c r="P479" s="36"/>
      <c r="Q479" s="36"/>
      <c r="R479" s="36"/>
    </row>
    <row r="480" spans="6:18" x14ac:dyDescent="0.25">
      <c r="F480" s="36"/>
      <c r="G480" s="36"/>
      <c r="H480" s="36"/>
      <c r="I480" s="36"/>
      <c r="J480" s="36"/>
      <c r="K480" s="36"/>
      <c r="L480" s="36"/>
      <c r="M480" s="36"/>
      <c r="N480" s="36"/>
      <c r="O480" s="36"/>
      <c r="P480" s="36"/>
      <c r="Q480" s="36"/>
      <c r="R480" s="36"/>
    </row>
    <row r="481" spans="6:18" x14ac:dyDescent="0.25">
      <c r="F481" s="36"/>
      <c r="G481" s="36"/>
      <c r="H481" s="36"/>
      <c r="I481" s="36"/>
      <c r="J481" s="36"/>
      <c r="K481" s="36"/>
      <c r="L481" s="36"/>
      <c r="M481" s="36"/>
      <c r="N481" s="36"/>
      <c r="O481" s="36"/>
      <c r="P481" s="36"/>
      <c r="Q481" s="36"/>
      <c r="R481" s="36"/>
    </row>
    <row r="482" spans="6:18" x14ac:dyDescent="0.25">
      <c r="F482" s="36"/>
      <c r="G482" s="36"/>
      <c r="H482" s="36"/>
      <c r="I482" s="36"/>
      <c r="J482" s="36"/>
      <c r="K482" s="36"/>
      <c r="L482" s="36"/>
      <c r="M482" s="36"/>
      <c r="N482" s="36"/>
      <c r="O482" s="36"/>
      <c r="P482" s="36"/>
      <c r="Q482" s="36"/>
      <c r="R482" s="36"/>
    </row>
    <row r="483" spans="6:18" x14ac:dyDescent="0.25">
      <c r="F483" s="36"/>
      <c r="G483" s="36"/>
      <c r="H483" s="36"/>
      <c r="I483" s="36"/>
      <c r="J483" s="36"/>
      <c r="K483" s="36"/>
      <c r="L483" s="36"/>
      <c r="M483" s="36"/>
      <c r="N483" s="36"/>
      <c r="O483" s="36"/>
      <c r="P483" s="36"/>
      <c r="Q483" s="36"/>
      <c r="R483" s="36"/>
    </row>
    <row r="484" spans="6:18" x14ac:dyDescent="0.25">
      <c r="F484" s="36"/>
      <c r="G484" s="36"/>
      <c r="H484" s="36"/>
      <c r="I484" s="36"/>
      <c r="J484" s="36"/>
      <c r="K484" s="36"/>
      <c r="L484" s="36"/>
      <c r="M484" s="36"/>
      <c r="N484" s="36"/>
      <c r="O484" s="36"/>
      <c r="P484" s="36"/>
      <c r="Q484" s="36"/>
      <c r="R484" s="36"/>
    </row>
    <row r="485" spans="6:18" x14ac:dyDescent="0.25">
      <c r="F485" s="36"/>
      <c r="G485" s="36"/>
      <c r="H485" s="36"/>
      <c r="I485" s="36"/>
      <c r="J485" s="36"/>
      <c r="K485" s="36"/>
      <c r="L485" s="36"/>
      <c r="M485" s="36"/>
      <c r="N485" s="36"/>
      <c r="O485" s="36"/>
      <c r="P485" s="36"/>
      <c r="Q485" s="36"/>
      <c r="R485" s="36"/>
    </row>
    <row r="486" spans="6:18" x14ac:dyDescent="0.25">
      <c r="F486" s="36"/>
      <c r="G486" s="36"/>
      <c r="H486" s="36"/>
      <c r="I486" s="36"/>
      <c r="J486" s="36"/>
      <c r="K486" s="36"/>
      <c r="L486" s="36"/>
      <c r="M486" s="36"/>
      <c r="N486" s="36"/>
      <c r="O486" s="36"/>
      <c r="P486" s="36"/>
      <c r="Q486" s="36"/>
      <c r="R486" s="36"/>
    </row>
    <row r="487" spans="6:18" x14ac:dyDescent="0.25">
      <c r="F487" s="36"/>
      <c r="G487" s="36"/>
      <c r="H487" s="36"/>
      <c r="I487" s="36"/>
      <c r="J487" s="36"/>
      <c r="K487" s="36"/>
      <c r="L487" s="36"/>
      <c r="M487" s="36"/>
      <c r="N487" s="36"/>
      <c r="O487" s="36"/>
      <c r="P487" s="36"/>
      <c r="Q487" s="36"/>
      <c r="R487" s="36"/>
    </row>
    <row r="488" spans="6:18" x14ac:dyDescent="0.25">
      <c r="F488" s="36"/>
      <c r="G488" s="36"/>
      <c r="H488" s="36"/>
      <c r="I488" s="36"/>
      <c r="J488" s="36"/>
      <c r="K488" s="36"/>
      <c r="L488" s="36"/>
      <c r="M488" s="36"/>
      <c r="N488" s="36"/>
      <c r="O488" s="36"/>
      <c r="P488" s="36"/>
      <c r="Q488" s="36"/>
      <c r="R488" s="36"/>
    </row>
    <row r="489" spans="6:18" x14ac:dyDescent="0.25">
      <c r="F489" s="36"/>
      <c r="G489" s="36"/>
      <c r="H489" s="36"/>
      <c r="I489" s="36"/>
      <c r="J489" s="36"/>
      <c r="K489" s="36"/>
      <c r="L489" s="36"/>
      <c r="M489" s="36"/>
      <c r="N489" s="36"/>
      <c r="O489" s="36"/>
      <c r="P489" s="36"/>
      <c r="Q489" s="36"/>
      <c r="R489" s="36"/>
    </row>
    <row r="490" spans="6:18" x14ac:dyDescent="0.25">
      <c r="F490" s="36"/>
      <c r="G490" s="36"/>
      <c r="H490" s="36"/>
      <c r="I490" s="36"/>
      <c r="J490" s="36"/>
      <c r="K490" s="36"/>
      <c r="L490" s="36"/>
      <c r="M490" s="36"/>
      <c r="N490" s="36"/>
      <c r="O490" s="36"/>
      <c r="P490" s="36"/>
      <c r="Q490" s="36"/>
      <c r="R490" s="36"/>
    </row>
    <row r="491" spans="6:18" x14ac:dyDescent="0.25">
      <c r="F491" s="36"/>
      <c r="G491" s="36"/>
      <c r="H491" s="36"/>
      <c r="I491" s="36"/>
      <c r="J491" s="36"/>
      <c r="K491" s="36"/>
      <c r="L491" s="36"/>
      <c r="M491" s="36"/>
      <c r="N491" s="36"/>
      <c r="O491" s="36"/>
      <c r="P491" s="36"/>
      <c r="Q491" s="36"/>
      <c r="R491" s="36"/>
    </row>
    <row r="492" spans="6:18" x14ac:dyDescent="0.25">
      <c r="F492" s="36"/>
      <c r="G492" s="36"/>
      <c r="H492" s="36"/>
      <c r="I492" s="36"/>
      <c r="J492" s="36"/>
      <c r="K492" s="36"/>
      <c r="L492" s="36"/>
      <c r="M492" s="36"/>
      <c r="N492" s="36"/>
      <c r="O492" s="36"/>
      <c r="P492" s="36"/>
      <c r="Q492" s="36"/>
      <c r="R492" s="36"/>
    </row>
    <row r="493" spans="6:18" x14ac:dyDescent="0.25">
      <c r="F493" s="36"/>
      <c r="G493" s="36"/>
      <c r="H493" s="36"/>
      <c r="I493" s="36"/>
      <c r="J493" s="36"/>
      <c r="K493" s="36"/>
      <c r="L493" s="36"/>
      <c r="M493" s="36"/>
      <c r="N493" s="36"/>
      <c r="O493" s="36"/>
      <c r="P493" s="36"/>
      <c r="Q493" s="36"/>
      <c r="R493" s="36"/>
    </row>
    <row r="494" spans="6:18" x14ac:dyDescent="0.25">
      <c r="F494" s="36"/>
      <c r="G494" s="36"/>
      <c r="H494" s="36"/>
      <c r="I494" s="36"/>
      <c r="J494" s="36"/>
      <c r="K494" s="36"/>
      <c r="L494" s="36"/>
      <c r="M494" s="36"/>
      <c r="N494" s="36"/>
      <c r="O494" s="36"/>
      <c r="P494" s="36"/>
      <c r="Q494" s="36"/>
      <c r="R494" s="36"/>
    </row>
    <row r="495" spans="6:18" x14ac:dyDescent="0.25">
      <c r="F495" s="36"/>
      <c r="G495" s="36"/>
      <c r="H495" s="36"/>
      <c r="I495" s="36"/>
      <c r="J495" s="36"/>
      <c r="K495" s="36"/>
      <c r="L495" s="36"/>
      <c r="M495" s="36"/>
      <c r="N495" s="36"/>
      <c r="O495" s="36"/>
      <c r="P495" s="36"/>
      <c r="Q495" s="36"/>
      <c r="R495" s="36"/>
    </row>
    <row r="496" spans="6:18" x14ac:dyDescent="0.25">
      <c r="F496" s="36"/>
      <c r="G496" s="36"/>
      <c r="H496" s="36"/>
      <c r="I496" s="36"/>
      <c r="J496" s="36"/>
      <c r="K496" s="36"/>
      <c r="L496" s="36"/>
      <c r="M496" s="36"/>
      <c r="N496" s="36"/>
      <c r="O496" s="36"/>
      <c r="P496" s="36"/>
      <c r="Q496" s="36"/>
      <c r="R496" s="36"/>
    </row>
    <row r="497" spans="6:18" x14ac:dyDescent="0.25">
      <c r="F497" s="36"/>
      <c r="G497" s="36"/>
      <c r="H497" s="36"/>
      <c r="I497" s="36"/>
      <c r="J497" s="36"/>
      <c r="K497" s="36"/>
      <c r="L497" s="36"/>
      <c r="M497" s="36"/>
      <c r="N497" s="36"/>
      <c r="O497" s="36"/>
      <c r="P497" s="36"/>
      <c r="Q497" s="36"/>
      <c r="R497" s="36"/>
    </row>
    <row r="498" spans="6:18" x14ac:dyDescent="0.25">
      <c r="F498" s="36"/>
      <c r="G498" s="36"/>
      <c r="H498" s="36"/>
      <c r="I498" s="36"/>
      <c r="J498" s="36"/>
      <c r="K498" s="36"/>
      <c r="L498" s="36"/>
      <c r="M498" s="36"/>
      <c r="N498" s="36"/>
      <c r="O498" s="36"/>
      <c r="P498" s="36"/>
      <c r="Q498" s="36"/>
      <c r="R498" s="36"/>
    </row>
    <row r="499" spans="6:18" x14ac:dyDescent="0.25">
      <c r="F499" s="36"/>
      <c r="G499" s="36"/>
      <c r="H499" s="36"/>
      <c r="I499" s="36"/>
      <c r="J499" s="36"/>
      <c r="K499" s="36"/>
      <c r="L499" s="36"/>
      <c r="M499" s="36"/>
      <c r="N499" s="36"/>
      <c r="O499" s="36"/>
      <c r="P499" s="36"/>
      <c r="Q499" s="36"/>
      <c r="R499" s="36"/>
    </row>
    <row r="500" spans="6:18" x14ac:dyDescent="0.25">
      <c r="F500" s="36"/>
      <c r="G500" s="36"/>
      <c r="H500" s="36"/>
      <c r="I500" s="36"/>
      <c r="J500" s="36"/>
      <c r="K500" s="36"/>
      <c r="L500" s="36"/>
      <c r="M500" s="36"/>
      <c r="N500" s="36"/>
      <c r="O500" s="36"/>
      <c r="P500" s="36"/>
      <c r="Q500" s="36"/>
      <c r="R500" s="36"/>
    </row>
    <row r="501" spans="6:18" x14ac:dyDescent="0.25">
      <c r="F501" s="36"/>
      <c r="G501" s="36"/>
      <c r="H501" s="36"/>
      <c r="I501" s="36"/>
      <c r="J501" s="36"/>
      <c r="K501" s="36"/>
      <c r="L501" s="36"/>
      <c r="M501" s="36"/>
      <c r="N501" s="36"/>
      <c r="O501" s="36"/>
      <c r="P501" s="36"/>
      <c r="Q501" s="36"/>
      <c r="R501" s="36"/>
    </row>
    <row r="502" spans="6:18" x14ac:dyDescent="0.25">
      <c r="F502" s="36"/>
      <c r="G502" s="36"/>
      <c r="H502" s="36"/>
      <c r="I502" s="36"/>
      <c r="J502" s="36"/>
      <c r="K502" s="36"/>
      <c r="L502" s="36"/>
      <c r="M502" s="36"/>
      <c r="N502" s="36"/>
      <c r="O502" s="36"/>
      <c r="P502" s="36"/>
      <c r="Q502" s="36"/>
      <c r="R502" s="36"/>
    </row>
    <row r="503" spans="6:18" x14ac:dyDescent="0.25">
      <c r="F503" s="36"/>
      <c r="G503" s="36"/>
      <c r="H503" s="36"/>
      <c r="I503" s="36"/>
      <c r="J503" s="36"/>
      <c r="K503" s="36"/>
      <c r="L503" s="36"/>
      <c r="M503" s="36"/>
      <c r="N503" s="36"/>
      <c r="O503" s="36"/>
      <c r="P503" s="36"/>
      <c r="Q503" s="36"/>
      <c r="R503" s="36"/>
    </row>
    <row r="504" spans="6:18" x14ac:dyDescent="0.25">
      <c r="F504" s="36"/>
      <c r="G504" s="36"/>
      <c r="H504" s="36"/>
      <c r="I504" s="36"/>
      <c r="J504" s="36"/>
      <c r="K504" s="36"/>
      <c r="L504" s="36"/>
      <c r="M504" s="36"/>
      <c r="N504" s="36"/>
      <c r="O504" s="36"/>
      <c r="P504" s="36"/>
      <c r="Q504" s="36"/>
      <c r="R504" s="36"/>
    </row>
    <row r="505" spans="6:18" x14ac:dyDescent="0.25">
      <c r="F505" s="36"/>
      <c r="G505" s="36"/>
      <c r="H505" s="36"/>
      <c r="I505" s="36"/>
      <c r="J505" s="36"/>
      <c r="K505" s="36"/>
      <c r="L505" s="36"/>
      <c r="M505" s="36"/>
      <c r="N505" s="36"/>
      <c r="O505" s="36"/>
      <c r="P505" s="36"/>
      <c r="Q505" s="36"/>
      <c r="R505" s="36"/>
    </row>
    <row r="506" spans="6:18" x14ac:dyDescent="0.25">
      <c r="F506" s="36"/>
      <c r="G506" s="36"/>
      <c r="H506" s="36"/>
      <c r="I506" s="36"/>
      <c r="J506" s="36"/>
      <c r="K506" s="36"/>
      <c r="L506" s="36"/>
      <c r="M506" s="36"/>
      <c r="N506" s="36"/>
      <c r="O506" s="36"/>
      <c r="P506" s="36"/>
      <c r="Q506" s="36"/>
      <c r="R506" s="36"/>
    </row>
    <row r="507" spans="6:18" x14ac:dyDescent="0.25">
      <c r="F507" s="36"/>
      <c r="G507" s="36"/>
      <c r="H507" s="36"/>
      <c r="I507" s="36"/>
      <c r="J507" s="36"/>
      <c r="K507" s="36"/>
      <c r="L507" s="36"/>
      <c r="M507" s="36"/>
      <c r="N507" s="36"/>
      <c r="O507" s="36"/>
      <c r="P507" s="36"/>
      <c r="Q507" s="36"/>
      <c r="R507" s="36"/>
    </row>
    <row r="508" spans="6:18" x14ac:dyDescent="0.25">
      <c r="F508" s="36"/>
      <c r="G508" s="36"/>
      <c r="H508" s="36"/>
      <c r="I508" s="36"/>
      <c r="J508" s="36"/>
      <c r="K508" s="36"/>
      <c r="L508" s="36"/>
      <c r="M508" s="36"/>
      <c r="N508" s="36"/>
      <c r="O508" s="36"/>
      <c r="P508" s="36"/>
      <c r="Q508" s="36"/>
      <c r="R508" s="36"/>
    </row>
    <row r="509" spans="6:18" x14ac:dyDescent="0.25">
      <c r="F509" s="36"/>
      <c r="G509" s="36"/>
      <c r="H509" s="36"/>
      <c r="I509" s="36"/>
      <c r="J509" s="36"/>
      <c r="K509" s="36"/>
      <c r="L509" s="36"/>
      <c r="M509" s="36"/>
      <c r="N509" s="36"/>
      <c r="O509" s="36"/>
      <c r="P509" s="36"/>
      <c r="Q509" s="36"/>
      <c r="R509" s="36"/>
    </row>
    <row r="510" spans="6:18" x14ac:dyDescent="0.25">
      <c r="F510" s="36"/>
      <c r="G510" s="36"/>
      <c r="H510" s="36"/>
      <c r="I510" s="36"/>
      <c r="J510" s="36"/>
      <c r="K510" s="36"/>
      <c r="L510" s="36"/>
      <c r="M510" s="36"/>
      <c r="N510" s="36"/>
      <c r="O510" s="36"/>
      <c r="P510" s="36"/>
      <c r="Q510" s="36"/>
      <c r="R510" s="36"/>
    </row>
    <row r="511" spans="6:18" x14ac:dyDescent="0.25">
      <c r="F511" s="36"/>
      <c r="G511" s="36"/>
      <c r="H511" s="36"/>
      <c r="I511" s="36"/>
      <c r="J511" s="36"/>
      <c r="K511" s="36"/>
      <c r="L511" s="36"/>
      <c r="M511" s="36"/>
      <c r="N511" s="36"/>
      <c r="O511" s="36"/>
      <c r="P511" s="36"/>
      <c r="Q511" s="36"/>
      <c r="R511" s="36"/>
    </row>
    <row r="512" spans="6:18" x14ac:dyDescent="0.25">
      <c r="F512" s="36"/>
      <c r="G512" s="36"/>
      <c r="H512" s="36"/>
      <c r="I512" s="36"/>
      <c r="J512" s="36"/>
      <c r="K512" s="36"/>
      <c r="L512" s="36"/>
      <c r="M512" s="36"/>
      <c r="N512" s="36"/>
      <c r="O512" s="36"/>
      <c r="P512" s="36"/>
      <c r="Q512" s="36"/>
      <c r="R512" s="36"/>
    </row>
    <row r="513" spans="6:18" x14ac:dyDescent="0.25">
      <c r="F513" s="36"/>
      <c r="G513" s="36"/>
      <c r="H513" s="36"/>
      <c r="I513" s="36"/>
      <c r="J513" s="36"/>
      <c r="K513" s="36"/>
      <c r="L513" s="36"/>
      <c r="M513" s="36"/>
      <c r="N513" s="36"/>
      <c r="O513" s="36"/>
      <c r="P513" s="36"/>
      <c r="Q513" s="36"/>
      <c r="R513" s="36"/>
    </row>
    <row r="514" spans="6:18" x14ac:dyDescent="0.25">
      <c r="F514" s="36"/>
      <c r="G514" s="36"/>
      <c r="H514" s="36"/>
      <c r="I514" s="36"/>
      <c r="J514" s="36"/>
      <c r="K514" s="36"/>
      <c r="L514" s="36"/>
      <c r="M514" s="36"/>
      <c r="N514" s="36"/>
      <c r="O514" s="36"/>
      <c r="P514" s="36"/>
      <c r="Q514" s="36"/>
      <c r="R514" s="36"/>
    </row>
    <row r="515" spans="6:18" x14ac:dyDescent="0.25">
      <c r="F515" s="36"/>
      <c r="G515" s="36"/>
      <c r="H515" s="36"/>
      <c r="I515" s="36"/>
      <c r="J515" s="36"/>
      <c r="K515" s="36"/>
      <c r="L515" s="36"/>
      <c r="M515" s="36"/>
      <c r="N515" s="36"/>
      <c r="O515" s="36"/>
      <c r="P515" s="36"/>
      <c r="Q515" s="36"/>
      <c r="R515" s="36"/>
    </row>
    <row r="516" spans="6:18" x14ac:dyDescent="0.25">
      <c r="F516" s="36"/>
      <c r="G516" s="36"/>
      <c r="H516" s="36"/>
      <c r="I516" s="36"/>
      <c r="J516" s="36"/>
      <c r="K516" s="36"/>
      <c r="L516" s="36"/>
      <c r="M516" s="36"/>
      <c r="N516" s="36"/>
      <c r="O516" s="36"/>
      <c r="P516" s="36"/>
      <c r="Q516" s="36"/>
      <c r="R516" s="36"/>
    </row>
    <row r="517" spans="6:18" x14ac:dyDescent="0.25">
      <c r="F517" s="36"/>
      <c r="G517" s="36"/>
      <c r="H517" s="36"/>
      <c r="I517" s="36"/>
      <c r="J517" s="36"/>
      <c r="K517" s="36"/>
      <c r="L517" s="36"/>
      <c r="M517" s="36"/>
      <c r="N517" s="36"/>
      <c r="O517" s="36"/>
      <c r="P517" s="36"/>
      <c r="Q517" s="36"/>
      <c r="R517" s="36"/>
    </row>
    <row r="518" spans="6:18" x14ac:dyDescent="0.25">
      <c r="F518" s="36"/>
      <c r="G518" s="36"/>
      <c r="H518" s="36"/>
      <c r="I518" s="36"/>
      <c r="J518" s="36"/>
      <c r="K518" s="36"/>
      <c r="L518" s="36"/>
      <c r="M518" s="36"/>
      <c r="N518" s="36"/>
      <c r="O518" s="36"/>
      <c r="P518" s="36"/>
      <c r="Q518" s="36"/>
      <c r="R518" s="36"/>
    </row>
    <row r="519" spans="6:18" x14ac:dyDescent="0.25">
      <c r="F519" s="36"/>
      <c r="G519" s="36"/>
      <c r="H519" s="36"/>
      <c r="I519" s="36"/>
      <c r="J519" s="36"/>
      <c r="K519" s="36"/>
      <c r="L519" s="36"/>
      <c r="M519" s="36"/>
      <c r="N519" s="36"/>
      <c r="O519" s="36"/>
      <c r="P519" s="36"/>
      <c r="Q519" s="36"/>
      <c r="R519" s="36"/>
    </row>
    <row r="520" spans="6:18" x14ac:dyDescent="0.25">
      <c r="F520" s="36"/>
      <c r="G520" s="36"/>
      <c r="H520" s="36"/>
      <c r="I520" s="36"/>
      <c r="J520" s="36"/>
      <c r="K520" s="36"/>
      <c r="L520" s="36"/>
      <c r="M520" s="36"/>
      <c r="N520" s="36"/>
      <c r="O520" s="36"/>
      <c r="P520" s="36"/>
      <c r="Q520" s="36"/>
      <c r="R520" s="36"/>
    </row>
    <row r="521" spans="6:18" x14ac:dyDescent="0.25">
      <c r="F521" s="36"/>
      <c r="G521" s="36"/>
      <c r="H521" s="36"/>
      <c r="I521" s="36"/>
      <c r="J521" s="36"/>
      <c r="K521" s="36"/>
      <c r="L521" s="36"/>
      <c r="M521" s="36"/>
      <c r="N521" s="36"/>
      <c r="O521" s="36"/>
      <c r="P521" s="36"/>
      <c r="Q521" s="36"/>
      <c r="R521" s="36"/>
    </row>
    <row r="522" spans="6:18" x14ac:dyDescent="0.25">
      <c r="F522" s="36"/>
      <c r="G522" s="36"/>
      <c r="H522" s="36"/>
      <c r="I522" s="36"/>
      <c r="J522" s="36"/>
      <c r="K522" s="36"/>
      <c r="L522" s="36"/>
      <c r="M522" s="36"/>
      <c r="N522" s="36"/>
      <c r="O522" s="36"/>
      <c r="P522" s="36"/>
      <c r="Q522" s="36"/>
      <c r="R522" s="36"/>
    </row>
    <row r="523" spans="6:18" x14ac:dyDescent="0.25">
      <c r="F523" s="36"/>
      <c r="G523" s="36"/>
      <c r="H523" s="36"/>
      <c r="I523" s="36"/>
      <c r="J523" s="36"/>
      <c r="K523" s="36"/>
      <c r="L523" s="36"/>
      <c r="M523" s="36"/>
      <c r="N523" s="36"/>
      <c r="O523" s="36"/>
      <c r="P523" s="36"/>
      <c r="Q523" s="36"/>
      <c r="R523" s="36"/>
    </row>
    <row r="524" spans="6:18" x14ac:dyDescent="0.25">
      <c r="F524" s="36"/>
      <c r="G524" s="36"/>
      <c r="H524" s="36"/>
      <c r="I524" s="36"/>
      <c r="J524" s="36"/>
      <c r="K524" s="36"/>
      <c r="L524" s="36"/>
      <c r="M524" s="36"/>
      <c r="N524" s="36"/>
      <c r="O524" s="36"/>
      <c r="P524" s="36"/>
      <c r="Q524" s="36"/>
      <c r="R524" s="36"/>
    </row>
    <row r="525" spans="6:18" x14ac:dyDescent="0.25">
      <c r="F525" s="36"/>
      <c r="G525" s="36"/>
      <c r="H525" s="36"/>
      <c r="I525" s="36"/>
      <c r="J525" s="36"/>
      <c r="K525" s="36"/>
      <c r="L525" s="36"/>
      <c r="M525" s="36"/>
      <c r="N525" s="36"/>
      <c r="O525" s="36"/>
      <c r="P525" s="36"/>
      <c r="Q525" s="36"/>
      <c r="R525" s="36"/>
    </row>
    <row r="526" spans="6:18" x14ac:dyDescent="0.25">
      <c r="F526" s="36"/>
      <c r="G526" s="36"/>
      <c r="H526" s="36"/>
      <c r="I526" s="36"/>
      <c r="J526" s="36"/>
      <c r="K526" s="36"/>
      <c r="L526" s="36"/>
      <c r="M526" s="36"/>
      <c r="N526" s="36"/>
      <c r="O526" s="36"/>
      <c r="P526" s="36"/>
      <c r="Q526" s="36"/>
      <c r="R526" s="36"/>
    </row>
    <row r="527" spans="6:18" x14ac:dyDescent="0.25">
      <c r="F527" s="36"/>
      <c r="G527" s="36"/>
      <c r="H527" s="36"/>
      <c r="I527" s="36"/>
      <c r="J527" s="36"/>
      <c r="K527" s="36"/>
      <c r="L527" s="36"/>
      <c r="M527" s="36"/>
      <c r="N527" s="36"/>
      <c r="O527" s="36"/>
      <c r="P527" s="36"/>
      <c r="Q527" s="36"/>
      <c r="R527" s="36"/>
    </row>
    <row r="528" spans="6:18" x14ac:dyDescent="0.25">
      <c r="F528" s="36"/>
      <c r="G528" s="36"/>
      <c r="H528" s="36"/>
      <c r="I528" s="36"/>
      <c r="J528" s="36"/>
      <c r="K528" s="36"/>
      <c r="L528" s="36"/>
      <c r="M528" s="36"/>
      <c r="N528" s="36"/>
      <c r="O528" s="36"/>
      <c r="P528" s="36"/>
      <c r="Q528" s="36"/>
      <c r="R528" s="36"/>
    </row>
    <row r="529" spans="6:18" x14ac:dyDescent="0.25">
      <c r="F529" s="36"/>
      <c r="G529" s="36"/>
      <c r="H529" s="36"/>
      <c r="I529" s="36"/>
      <c r="J529" s="36"/>
      <c r="K529" s="36"/>
      <c r="L529" s="36"/>
      <c r="M529" s="36"/>
      <c r="N529" s="36"/>
      <c r="O529" s="36"/>
      <c r="P529" s="36"/>
      <c r="Q529" s="36"/>
      <c r="R529" s="36"/>
    </row>
    <row r="530" spans="6:18" x14ac:dyDescent="0.25">
      <c r="F530" s="36"/>
      <c r="G530" s="36"/>
      <c r="H530" s="36"/>
      <c r="I530" s="36"/>
      <c r="J530" s="36"/>
      <c r="K530" s="36"/>
      <c r="L530" s="36"/>
      <c r="M530" s="36"/>
      <c r="N530" s="36"/>
      <c r="O530" s="36"/>
      <c r="P530" s="36"/>
      <c r="Q530" s="36"/>
      <c r="R530" s="36"/>
    </row>
    <row r="531" spans="6:18" x14ac:dyDescent="0.25">
      <c r="F531" s="36"/>
      <c r="G531" s="36"/>
      <c r="H531" s="36"/>
      <c r="I531" s="36"/>
      <c r="J531" s="36"/>
      <c r="K531" s="36"/>
      <c r="L531" s="36"/>
      <c r="M531" s="36"/>
      <c r="N531" s="36"/>
      <c r="O531" s="36"/>
      <c r="P531" s="36"/>
      <c r="Q531" s="36"/>
      <c r="R531" s="36"/>
    </row>
    <row r="532" spans="6:18" x14ac:dyDescent="0.25">
      <c r="F532" s="36"/>
      <c r="G532" s="36"/>
      <c r="H532" s="36"/>
      <c r="I532" s="36"/>
      <c r="J532" s="36"/>
      <c r="K532" s="36"/>
      <c r="L532" s="36"/>
      <c r="M532" s="36"/>
      <c r="N532" s="36"/>
      <c r="O532" s="36"/>
      <c r="P532" s="36"/>
      <c r="Q532" s="36"/>
      <c r="R532" s="36"/>
    </row>
    <row r="533" spans="6:18" x14ac:dyDescent="0.25">
      <c r="F533" s="36"/>
      <c r="G533" s="36"/>
      <c r="H533" s="36"/>
      <c r="I533" s="36"/>
      <c r="J533" s="36"/>
      <c r="K533" s="36"/>
      <c r="L533" s="36"/>
      <c r="M533" s="36"/>
      <c r="N533" s="36"/>
      <c r="O533" s="36"/>
      <c r="P533" s="36"/>
      <c r="Q533" s="36"/>
      <c r="R533" s="36"/>
    </row>
    <row r="534" spans="6:18" x14ac:dyDescent="0.25">
      <c r="F534" s="36"/>
      <c r="G534" s="36"/>
      <c r="H534" s="36"/>
      <c r="I534" s="36"/>
      <c r="J534" s="36"/>
      <c r="K534" s="36"/>
      <c r="L534" s="36"/>
      <c r="M534" s="36"/>
      <c r="N534" s="36"/>
      <c r="O534" s="36"/>
      <c r="P534" s="36"/>
      <c r="Q534" s="36"/>
      <c r="R534" s="36"/>
    </row>
    <row r="535" spans="6:18" x14ac:dyDescent="0.25">
      <c r="F535" s="36"/>
      <c r="G535" s="36"/>
      <c r="H535" s="36"/>
      <c r="I535" s="36"/>
      <c r="J535" s="36"/>
      <c r="K535" s="36"/>
      <c r="L535" s="36"/>
      <c r="M535" s="36"/>
      <c r="N535" s="36"/>
      <c r="O535" s="36"/>
      <c r="P535" s="36"/>
      <c r="Q535" s="36"/>
      <c r="R535" s="36"/>
    </row>
    <row r="536" spans="6:18" x14ac:dyDescent="0.25">
      <c r="F536" s="36"/>
      <c r="G536" s="36"/>
      <c r="H536" s="36"/>
      <c r="I536" s="36"/>
      <c r="J536" s="36"/>
      <c r="K536" s="36"/>
      <c r="L536" s="36"/>
      <c r="M536" s="36"/>
      <c r="N536" s="36"/>
      <c r="O536" s="36"/>
      <c r="P536" s="36"/>
      <c r="Q536" s="36"/>
      <c r="R536" s="36"/>
    </row>
    <row r="537" spans="6:18" x14ac:dyDescent="0.25">
      <c r="F537" s="36"/>
      <c r="G537" s="36"/>
      <c r="H537" s="36"/>
      <c r="I537" s="36"/>
      <c r="J537" s="36"/>
      <c r="K537" s="36"/>
      <c r="L537" s="36"/>
      <c r="M537" s="36"/>
      <c r="N537" s="36"/>
      <c r="O537" s="36"/>
      <c r="P537" s="36"/>
      <c r="Q537" s="36"/>
      <c r="R537" s="36"/>
    </row>
    <row r="538" spans="6:18" x14ac:dyDescent="0.25">
      <c r="F538" s="36"/>
      <c r="G538" s="36"/>
      <c r="H538" s="36"/>
      <c r="I538" s="36"/>
      <c r="J538" s="36"/>
      <c r="K538" s="36"/>
      <c r="L538" s="36"/>
      <c r="M538" s="36"/>
      <c r="N538" s="36"/>
      <c r="O538" s="36"/>
      <c r="P538" s="36"/>
      <c r="Q538" s="36"/>
      <c r="R538" s="36"/>
    </row>
    <row r="539" spans="6:18" x14ac:dyDescent="0.25">
      <c r="F539" s="36"/>
      <c r="G539" s="36"/>
      <c r="H539" s="36"/>
      <c r="I539" s="36"/>
      <c r="J539" s="36"/>
      <c r="K539" s="36"/>
      <c r="L539" s="36"/>
      <c r="M539" s="36"/>
      <c r="N539" s="36"/>
      <c r="O539" s="36"/>
      <c r="P539" s="36"/>
      <c r="Q539" s="36"/>
      <c r="R539" s="36"/>
    </row>
    <row r="540" spans="6:18" x14ac:dyDescent="0.25">
      <c r="F540" s="36"/>
      <c r="G540" s="36"/>
      <c r="H540" s="36"/>
      <c r="I540" s="36"/>
      <c r="J540" s="36"/>
      <c r="K540" s="36"/>
      <c r="L540" s="36"/>
      <c r="M540" s="36"/>
      <c r="N540" s="36"/>
      <c r="O540" s="36"/>
      <c r="P540" s="36"/>
      <c r="Q540" s="36"/>
      <c r="R540" s="36"/>
    </row>
    <row r="541" spans="6:18" x14ac:dyDescent="0.25">
      <c r="F541" s="36"/>
      <c r="G541" s="36"/>
      <c r="H541" s="36"/>
      <c r="I541" s="36"/>
      <c r="J541" s="36"/>
      <c r="K541" s="36"/>
      <c r="L541" s="36"/>
      <c r="M541" s="36"/>
      <c r="N541" s="36"/>
      <c r="O541" s="36"/>
      <c r="P541" s="36"/>
      <c r="Q541" s="36"/>
      <c r="R541" s="36"/>
    </row>
    <row r="542" spans="6:18" x14ac:dyDescent="0.25">
      <c r="F542" s="36"/>
      <c r="G542" s="36"/>
      <c r="H542" s="36"/>
      <c r="I542" s="36"/>
      <c r="J542" s="36"/>
      <c r="K542" s="36"/>
      <c r="L542" s="36"/>
      <c r="M542" s="36"/>
      <c r="N542" s="36"/>
      <c r="O542" s="36"/>
      <c r="P542" s="36"/>
      <c r="Q542" s="36"/>
      <c r="R542" s="36"/>
    </row>
    <row r="543" spans="6:18" x14ac:dyDescent="0.25">
      <c r="F543" s="36"/>
      <c r="G543" s="36"/>
      <c r="H543" s="36"/>
      <c r="I543" s="36"/>
      <c r="J543" s="36"/>
      <c r="K543" s="36"/>
      <c r="L543" s="36"/>
      <c r="M543" s="36"/>
      <c r="N543" s="36"/>
      <c r="O543" s="36"/>
      <c r="P543" s="36"/>
      <c r="Q543" s="36"/>
      <c r="R543" s="36"/>
    </row>
    <row r="544" spans="6:18" x14ac:dyDescent="0.25">
      <c r="F544" s="36"/>
      <c r="G544" s="36"/>
      <c r="H544" s="36"/>
      <c r="I544" s="36"/>
      <c r="J544" s="36"/>
      <c r="K544" s="36"/>
      <c r="L544" s="36"/>
      <c r="M544" s="36"/>
      <c r="N544" s="36"/>
      <c r="O544" s="36"/>
      <c r="P544" s="36"/>
      <c r="Q544" s="36"/>
      <c r="R544" s="36"/>
    </row>
    <row r="545" spans="6:18" x14ac:dyDescent="0.25">
      <c r="F545" s="36"/>
      <c r="G545" s="36"/>
      <c r="H545" s="36"/>
      <c r="I545" s="36"/>
      <c r="J545" s="36"/>
      <c r="K545" s="36"/>
      <c r="L545" s="36"/>
      <c r="M545" s="36"/>
      <c r="N545" s="36"/>
      <c r="O545" s="36"/>
      <c r="P545" s="36"/>
      <c r="Q545" s="36"/>
      <c r="R545" s="36"/>
    </row>
    <row r="546" spans="6:18" x14ac:dyDescent="0.25">
      <c r="F546" s="36"/>
      <c r="G546" s="36"/>
      <c r="H546" s="36"/>
      <c r="I546" s="36"/>
      <c r="J546" s="36"/>
      <c r="K546" s="36"/>
      <c r="L546" s="36"/>
      <c r="M546" s="36"/>
      <c r="N546" s="36"/>
      <c r="O546" s="36"/>
      <c r="P546" s="36"/>
      <c r="Q546" s="36"/>
      <c r="R546" s="36"/>
    </row>
    <row r="547" spans="6:18" x14ac:dyDescent="0.25">
      <c r="F547" s="36"/>
      <c r="G547" s="36"/>
      <c r="H547" s="36"/>
      <c r="I547" s="36"/>
      <c r="J547" s="36"/>
      <c r="K547" s="36"/>
      <c r="L547" s="36"/>
      <c r="M547" s="36"/>
      <c r="N547" s="36"/>
      <c r="O547" s="36"/>
      <c r="P547" s="36"/>
      <c r="Q547" s="36"/>
      <c r="R547" s="36"/>
    </row>
    <row r="548" spans="6:18" x14ac:dyDescent="0.25">
      <c r="F548" s="36"/>
      <c r="G548" s="36"/>
      <c r="H548" s="36"/>
      <c r="I548" s="36"/>
      <c r="J548" s="36"/>
      <c r="K548" s="36"/>
      <c r="L548" s="36"/>
      <c r="M548" s="36"/>
      <c r="N548" s="36"/>
      <c r="O548" s="36"/>
      <c r="P548" s="36"/>
      <c r="Q548" s="36"/>
      <c r="R548" s="36"/>
    </row>
    <row r="549" spans="6:18" x14ac:dyDescent="0.25">
      <c r="F549" s="36"/>
      <c r="G549" s="36"/>
      <c r="H549" s="36"/>
      <c r="I549" s="36"/>
      <c r="J549" s="36"/>
      <c r="K549" s="36"/>
      <c r="L549" s="36"/>
      <c r="M549" s="36"/>
      <c r="N549" s="36"/>
      <c r="O549" s="36"/>
      <c r="P549" s="36"/>
      <c r="Q549" s="36"/>
      <c r="R549" s="36"/>
    </row>
    <row r="550" spans="6:18" x14ac:dyDescent="0.25">
      <c r="F550" s="36"/>
      <c r="G550" s="36"/>
      <c r="H550" s="36"/>
      <c r="I550" s="36"/>
      <c r="J550" s="36"/>
      <c r="K550" s="36"/>
      <c r="L550" s="36"/>
      <c r="M550" s="36"/>
      <c r="N550" s="36"/>
      <c r="O550" s="36"/>
      <c r="P550" s="36"/>
      <c r="Q550" s="36"/>
      <c r="R550" s="36"/>
    </row>
    <row r="551" spans="6:18" x14ac:dyDescent="0.25">
      <c r="F551" s="36"/>
      <c r="G551" s="36"/>
      <c r="H551" s="36"/>
      <c r="I551" s="36"/>
      <c r="J551" s="36"/>
      <c r="K551" s="36"/>
      <c r="L551" s="36"/>
      <c r="M551" s="36"/>
      <c r="N551" s="36"/>
      <c r="O551" s="36"/>
      <c r="P551" s="36"/>
      <c r="Q551" s="36"/>
      <c r="R551" s="36"/>
    </row>
    <row r="552" spans="6:18" x14ac:dyDescent="0.25">
      <c r="F552" s="36"/>
      <c r="G552" s="36"/>
      <c r="H552" s="36"/>
      <c r="I552" s="36"/>
      <c r="J552" s="36"/>
      <c r="K552" s="36"/>
      <c r="L552" s="36"/>
      <c r="M552" s="36"/>
      <c r="N552" s="36"/>
      <c r="O552" s="36"/>
      <c r="P552" s="36"/>
      <c r="Q552" s="36"/>
      <c r="R552" s="36"/>
    </row>
    <row r="553" spans="6:18" x14ac:dyDescent="0.25">
      <c r="F553" s="36"/>
      <c r="G553" s="36"/>
      <c r="H553" s="36"/>
      <c r="I553" s="36"/>
      <c r="J553" s="36"/>
      <c r="K553" s="36"/>
      <c r="L553" s="36"/>
      <c r="M553" s="36"/>
      <c r="N553" s="36"/>
      <c r="O553" s="36"/>
      <c r="P553" s="36"/>
      <c r="Q553" s="36"/>
      <c r="R553" s="36"/>
    </row>
    <row r="554" spans="6:18" x14ac:dyDescent="0.25">
      <c r="F554" s="36"/>
      <c r="G554" s="36"/>
      <c r="H554" s="36"/>
      <c r="I554" s="36"/>
      <c r="J554" s="36"/>
      <c r="K554" s="36"/>
      <c r="L554" s="36"/>
      <c r="M554" s="36"/>
      <c r="N554" s="36"/>
      <c r="O554" s="36"/>
      <c r="P554" s="36"/>
      <c r="Q554" s="36"/>
      <c r="R554" s="36"/>
    </row>
    <row r="555" spans="6:18" x14ac:dyDescent="0.25">
      <c r="F555" s="36"/>
      <c r="G555" s="36"/>
      <c r="H555" s="36"/>
      <c r="I555" s="36"/>
      <c r="J555" s="36"/>
      <c r="K555" s="36"/>
      <c r="L555" s="36"/>
      <c r="M555" s="36"/>
      <c r="N555" s="36"/>
      <c r="O555" s="36"/>
      <c r="P555" s="36"/>
      <c r="Q555" s="36"/>
      <c r="R555" s="36"/>
    </row>
    <row r="556" spans="6:18" x14ac:dyDescent="0.25">
      <c r="F556" s="36"/>
      <c r="G556" s="36"/>
      <c r="H556" s="36"/>
      <c r="I556" s="36"/>
      <c r="J556" s="36"/>
      <c r="K556" s="36"/>
      <c r="L556" s="36"/>
      <c r="M556" s="36"/>
      <c r="N556" s="36"/>
      <c r="O556" s="36"/>
      <c r="P556" s="36"/>
      <c r="Q556" s="36"/>
      <c r="R556" s="36"/>
    </row>
    <row r="557" spans="6:18" x14ac:dyDescent="0.25">
      <c r="F557" s="36"/>
      <c r="G557" s="36"/>
      <c r="H557" s="36"/>
      <c r="I557" s="36"/>
      <c r="J557" s="36"/>
      <c r="K557" s="36"/>
      <c r="L557" s="36"/>
      <c r="M557" s="36"/>
      <c r="N557" s="36"/>
      <c r="O557" s="36"/>
      <c r="P557" s="36"/>
      <c r="Q557" s="36"/>
      <c r="R557" s="36"/>
    </row>
    <row r="558" spans="6:18" x14ac:dyDescent="0.25">
      <c r="F558" s="36"/>
      <c r="G558" s="36"/>
      <c r="H558" s="36"/>
      <c r="I558" s="36"/>
      <c r="J558" s="36"/>
      <c r="K558" s="36"/>
      <c r="L558" s="36"/>
      <c r="M558" s="36"/>
      <c r="N558" s="36"/>
      <c r="O558" s="36"/>
      <c r="P558" s="36"/>
      <c r="Q558" s="36"/>
      <c r="R558" s="36"/>
    </row>
    <row r="559" spans="6:18" x14ac:dyDescent="0.25">
      <c r="F559" s="36"/>
      <c r="G559" s="36"/>
      <c r="H559" s="36"/>
      <c r="I559" s="36"/>
      <c r="J559" s="36"/>
      <c r="K559" s="36"/>
      <c r="L559" s="36"/>
      <c r="M559" s="36"/>
      <c r="N559" s="36"/>
      <c r="O559" s="36"/>
      <c r="P559" s="36"/>
      <c r="Q559" s="36"/>
      <c r="R559" s="36"/>
    </row>
    <row r="560" spans="6:18" x14ac:dyDescent="0.25">
      <c r="F560" s="36"/>
      <c r="G560" s="36"/>
      <c r="H560" s="36"/>
      <c r="I560" s="36"/>
      <c r="J560" s="36"/>
      <c r="K560" s="36"/>
      <c r="L560" s="36"/>
      <c r="M560" s="36"/>
      <c r="N560" s="36"/>
      <c r="O560" s="36"/>
      <c r="P560" s="36"/>
      <c r="Q560" s="36"/>
      <c r="R560" s="36"/>
    </row>
    <row r="561" spans="6:18" x14ac:dyDescent="0.25">
      <c r="F561" s="36"/>
      <c r="G561" s="36"/>
      <c r="H561" s="36"/>
      <c r="I561" s="36"/>
      <c r="J561" s="36"/>
      <c r="K561" s="36"/>
      <c r="L561" s="36"/>
      <c r="M561" s="36"/>
      <c r="N561" s="36"/>
      <c r="O561" s="36"/>
      <c r="P561" s="36"/>
      <c r="Q561" s="36"/>
      <c r="R561" s="36"/>
    </row>
    <row r="562" spans="6:18" x14ac:dyDescent="0.25">
      <c r="F562" s="36"/>
      <c r="G562" s="36"/>
      <c r="H562" s="36"/>
      <c r="I562" s="36"/>
      <c r="J562" s="36"/>
      <c r="K562" s="36"/>
      <c r="L562" s="36"/>
      <c r="M562" s="36"/>
      <c r="N562" s="36"/>
      <c r="O562" s="36"/>
      <c r="P562" s="36"/>
      <c r="Q562" s="36"/>
      <c r="R562" s="36"/>
    </row>
    <row r="563" spans="6:18" x14ac:dyDescent="0.25">
      <c r="F563" s="36"/>
      <c r="G563" s="36"/>
      <c r="H563" s="36"/>
      <c r="I563" s="36"/>
      <c r="J563" s="36"/>
      <c r="K563" s="36"/>
      <c r="L563" s="36"/>
      <c r="M563" s="36"/>
      <c r="N563" s="36"/>
      <c r="O563" s="36"/>
      <c r="P563" s="36"/>
      <c r="Q563" s="36"/>
      <c r="R563" s="36"/>
    </row>
    <row r="564" spans="6:18" x14ac:dyDescent="0.25">
      <c r="F564" s="36"/>
      <c r="G564" s="36"/>
      <c r="H564" s="36"/>
      <c r="I564" s="36"/>
      <c r="J564" s="36"/>
      <c r="K564" s="36"/>
      <c r="L564" s="36"/>
      <c r="M564" s="36"/>
      <c r="N564" s="36"/>
      <c r="O564" s="36"/>
      <c r="P564" s="36"/>
      <c r="Q564" s="36"/>
      <c r="R564" s="36"/>
    </row>
    <row r="565" spans="6:18" x14ac:dyDescent="0.25">
      <c r="F565" s="36"/>
      <c r="G565" s="36"/>
      <c r="H565" s="36"/>
      <c r="I565" s="36"/>
      <c r="J565" s="36"/>
      <c r="K565" s="36"/>
      <c r="L565" s="36"/>
      <c r="M565" s="36"/>
      <c r="N565" s="36"/>
      <c r="O565" s="36"/>
      <c r="P565" s="36"/>
      <c r="Q565" s="36"/>
      <c r="R565" s="36"/>
    </row>
    <row r="566" spans="6:18" x14ac:dyDescent="0.25">
      <c r="F566" s="36"/>
      <c r="G566" s="36"/>
      <c r="H566" s="36"/>
      <c r="I566" s="36"/>
      <c r="J566" s="36"/>
      <c r="K566" s="36"/>
      <c r="L566" s="36"/>
      <c r="M566" s="36"/>
      <c r="N566" s="36"/>
      <c r="O566" s="36"/>
      <c r="P566" s="36"/>
      <c r="Q566" s="36"/>
      <c r="R566" s="36"/>
    </row>
    <row r="567" spans="6:18" x14ac:dyDescent="0.25">
      <c r="F567" s="36"/>
      <c r="G567" s="36"/>
      <c r="H567" s="36"/>
      <c r="I567" s="36"/>
      <c r="J567" s="36"/>
      <c r="K567" s="36"/>
      <c r="L567" s="36"/>
      <c r="M567" s="36"/>
      <c r="N567" s="36"/>
      <c r="O567" s="36"/>
      <c r="P567" s="36"/>
      <c r="Q567" s="36"/>
      <c r="R567" s="36"/>
    </row>
    <row r="568" spans="6:18" x14ac:dyDescent="0.25">
      <c r="F568" s="36"/>
      <c r="G568" s="36"/>
      <c r="H568" s="36"/>
      <c r="I568" s="36"/>
      <c r="J568" s="36"/>
      <c r="K568" s="36"/>
      <c r="L568" s="36"/>
      <c r="M568" s="36"/>
      <c r="N568" s="36"/>
      <c r="O568" s="36"/>
      <c r="P568" s="36"/>
      <c r="Q568" s="36"/>
      <c r="R568" s="36"/>
    </row>
    <row r="569" spans="6:18" x14ac:dyDescent="0.25">
      <c r="F569" s="36"/>
      <c r="G569" s="36"/>
      <c r="H569" s="36"/>
      <c r="I569" s="36"/>
      <c r="J569" s="36"/>
      <c r="K569" s="36"/>
      <c r="L569" s="36"/>
      <c r="M569" s="36"/>
      <c r="N569" s="36"/>
      <c r="O569" s="36"/>
      <c r="P569" s="36"/>
      <c r="Q569" s="36"/>
      <c r="R569" s="36"/>
    </row>
    <row r="570" spans="6:18" x14ac:dyDescent="0.25">
      <c r="F570" s="36"/>
      <c r="G570" s="36"/>
      <c r="H570" s="36"/>
      <c r="I570" s="36"/>
      <c r="J570" s="36"/>
      <c r="K570" s="36"/>
      <c r="L570" s="36"/>
      <c r="M570" s="36"/>
      <c r="N570" s="36"/>
      <c r="O570" s="36"/>
      <c r="P570" s="36"/>
      <c r="Q570" s="36"/>
      <c r="R570" s="36"/>
    </row>
    <row r="571" spans="6:18" x14ac:dyDescent="0.25">
      <c r="F571" s="36"/>
      <c r="G571" s="36"/>
      <c r="H571" s="36"/>
      <c r="I571" s="36"/>
      <c r="J571" s="36"/>
      <c r="K571" s="36"/>
      <c r="L571" s="36"/>
      <c r="M571" s="36"/>
      <c r="N571" s="36"/>
      <c r="O571" s="36"/>
      <c r="P571" s="36"/>
      <c r="Q571" s="36"/>
      <c r="R571" s="36"/>
    </row>
    <row r="572" spans="6:18" x14ac:dyDescent="0.25">
      <c r="F572" s="36"/>
      <c r="G572" s="36"/>
      <c r="H572" s="36"/>
      <c r="I572" s="36"/>
      <c r="J572" s="36"/>
      <c r="K572" s="36"/>
      <c r="L572" s="36"/>
      <c r="M572" s="36"/>
      <c r="N572" s="36"/>
      <c r="O572" s="36"/>
      <c r="P572" s="36"/>
      <c r="Q572" s="36"/>
      <c r="R572" s="36"/>
    </row>
    <row r="573" spans="6:18" x14ac:dyDescent="0.25">
      <c r="F573" s="36"/>
      <c r="G573" s="36"/>
      <c r="H573" s="36"/>
      <c r="I573" s="36"/>
      <c r="J573" s="36"/>
      <c r="K573" s="36"/>
      <c r="L573" s="36"/>
      <c r="M573" s="36"/>
      <c r="N573" s="36"/>
      <c r="O573" s="36"/>
      <c r="P573" s="36"/>
      <c r="Q573" s="36"/>
      <c r="R573" s="36"/>
    </row>
    <row r="574" spans="6:18" x14ac:dyDescent="0.25">
      <c r="F574" s="36"/>
      <c r="G574" s="36"/>
      <c r="H574" s="36"/>
      <c r="I574" s="36"/>
      <c r="J574" s="36"/>
      <c r="K574" s="36"/>
      <c r="L574" s="36"/>
      <c r="M574" s="36"/>
      <c r="N574" s="36"/>
      <c r="O574" s="36"/>
      <c r="P574" s="36"/>
      <c r="Q574" s="36"/>
      <c r="R574" s="36"/>
    </row>
    <row r="575" spans="6:18" x14ac:dyDescent="0.25">
      <c r="F575" s="36"/>
      <c r="G575" s="36"/>
      <c r="H575" s="36"/>
      <c r="I575" s="36"/>
      <c r="J575" s="36"/>
      <c r="K575" s="36"/>
      <c r="L575" s="36"/>
      <c r="M575" s="36"/>
      <c r="N575" s="36"/>
      <c r="O575" s="36"/>
      <c r="P575" s="36"/>
      <c r="Q575" s="36"/>
      <c r="R575" s="36"/>
    </row>
    <row r="576" spans="6:18" x14ac:dyDescent="0.25">
      <c r="F576" s="36"/>
      <c r="G576" s="36"/>
      <c r="H576" s="36"/>
      <c r="I576" s="36"/>
      <c r="J576" s="36"/>
      <c r="K576" s="36"/>
      <c r="L576" s="36"/>
      <c r="M576" s="36"/>
      <c r="N576" s="36"/>
      <c r="O576" s="36"/>
      <c r="P576" s="36"/>
      <c r="Q576" s="36"/>
      <c r="R576" s="36"/>
    </row>
    <row r="577" spans="6:18" x14ac:dyDescent="0.25">
      <c r="F577" s="36"/>
      <c r="G577" s="36"/>
      <c r="H577" s="36"/>
      <c r="I577" s="36"/>
      <c r="J577" s="36"/>
      <c r="K577" s="36"/>
      <c r="L577" s="36"/>
      <c r="M577" s="36"/>
      <c r="N577" s="36"/>
      <c r="O577" s="36"/>
      <c r="P577" s="36"/>
      <c r="Q577" s="36"/>
      <c r="R577" s="36"/>
    </row>
    <row r="578" spans="6:18" x14ac:dyDescent="0.25">
      <c r="F578" s="36"/>
      <c r="G578" s="36"/>
      <c r="H578" s="36"/>
      <c r="I578" s="36"/>
      <c r="J578" s="36"/>
      <c r="K578" s="36"/>
      <c r="L578" s="36"/>
      <c r="M578" s="36"/>
      <c r="N578" s="36"/>
      <c r="O578" s="36"/>
      <c r="P578" s="36"/>
      <c r="Q578" s="36"/>
      <c r="R578" s="36"/>
    </row>
    <row r="579" spans="6:18" x14ac:dyDescent="0.25">
      <c r="F579" s="36"/>
      <c r="G579" s="36"/>
      <c r="H579" s="36"/>
      <c r="I579" s="36"/>
      <c r="J579" s="36"/>
      <c r="K579" s="36"/>
      <c r="L579" s="36"/>
      <c r="M579" s="36"/>
      <c r="N579" s="36"/>
      <c r="O579" s="36"/>
      <c r="P579" s="36"/>
      <c r="Q579" s="36"/>
      <c r="R579" s="36"/>
    </row>
    <row r="580" spans="6:18" x14ac:dyDescent="0.25">
      <c r="F580" s="36"/>
      <c r="G580" s="36"/>
      <c r="H580" s="36"/>
      <c r="I580" s="36"/>
      <c r="J580" s="36"/>
      <c r="K580" s="36"/>
      <c r="L580" s="36"/>
      <c r="M580" s="36"/>
      <c r="N580" s="36"/>
      <c r="O580" s="36"/>
      <c r="P580" s="36"/>
      <c r="Q580" s="36"/>
      <c r="R580" s="36"/>
    </row>
    <row r="581" spans="6:18" x14ac:dyDescent="0.25">
      <c r="F581" s="36"/>
      <c r="G581" s="36"/>
      <c r="H581" s="36"/>
      <c r="I581" s="36"/>
      <c r="J581" s="36"/>
      <c r="K581" s="36"/>
      <c r="L581" s="36"/>
      <c r="M581" s="36"/>
      <c r="N581" s="36"/>
      <c r="O581" s="36"/>
      <c r="P581" s="36"/>
      <c r="Q581" s="36"/>
      <c r="R581" s="36"/>
    </row>
    <row r="582" spans="6:18" x14ac:dyDescent="0.25">
      <c r="F582" s="36"/>
      <c r="G582" s="36"/>
      <c r="H582" s="36"/>
      <c r="I582" s="36"/>
      <c r="J582" s="36"/>
      <c r="K582" s="36"/>
      <c r="L582" s="36"/>
      <c r="M582" s="36"/>
      <c r="N582" s="36"/>
      <c r="O582" s="36"/>
      <c r="P582" s="36"/>
      <c r="Q582" s="36"/>
      <c r="R582" s="36"/>
    </row>
    <row r="583" spans="6:18" x14ac:dyDescent="0.25">
      <c r="F583" s="36"/>
      <c r="G583" s="36"/>
      <c r="H583" s="36"/>
      <c r="I583" s="36"/>
      <c r="J583" s="36"/>
      <c r="K583" s="36"/>
      <c r="L583" s="36"/>
      <c r="M583" s="36"/>
      <c r="N583" s="36"/>
      <c r="O583" s="36"/>
      <c r="P583" s="36"/>
      <c r="Q583" s="36"/>
      <c r="R583" s="36"/>
    </row>
    <row r="584" spans="6:18" x14ac:dyDescent="0.25">
      <c r="F584" s="36"/>
      <c r="G584" s="36"/>
      <c r="H584" s="36"/>
      <c r="I584" s="36"/>
      <c r="J584" s="36"/>
      <c r="K584" s="36"/>
      <c r="L584" s="36"/>
      <c r="M584" s="36"/>
      <c r="N584" s="36"/>
      <c r="O584" s="36"/>
      <c r="P584" s="36"/>
      <c r="Q584" s="36"/>
      <c r="R584" s="36"/>
    </row>
    <row r="585" spans="6:18" x14ac:dyDescent="0.25">
      <c r="F585" s="36"/>
      <c r="G585" s="36"/>
      <c r="H585" s="36"/>
      <c r="I585" s="36"/>
      <c r="J585" s="36"/>
      <c r="K585" s="36"/>
      <c r="L585" s="36"/>
      <c r="M585" s="36"/>
      <c r="N585" s="36"/>
      <c r="O585" s="36"/>
      <c r="P585" s="36"/>
      <c r="Q585" s="36"/>
      <c r="R585" s="36"/>
    </row>
    <row r="586" spans="6:18" x14ac:dyDescent="0.25">
      <c r="F586" s="36"/>
      <c r="G586" s="36"/>
      <c r="H586" s="36"/>
      <c r="I586" s="36"/>
      <c r="J586" s="36"/>
      <c r="K586" s="36"/>
      <c r="L586" s="36"/>
      <c r="M586" s="36"/>
      <c r="N586" s="36"/>
      <c r="O586" s="36"/>
      <c r="P586" s="36"/>
      <c r="Q586" s="36"/>
      <c r="R586" s="36"/>
    </row>
    <row r="587" spans="6:18" x14ac:dyDescent="0.25">
      <c r="F587" s="36"/>
      <c r="G587" s="36"/>
      <c r="H587" s="36"/>
      <c r="I587" s="36"/>
      <c r="J587" s="36"/>
      <c r="K587" s="36"/>
      <c r="L587" s="36"/>
      <c r="M587" s="36"/>
      <c r="N587" s="36"/>
      <c r="O587" s="36"/>
      <c r="P587" s="36"/>
      <c r="Q587" s="36"/>
      <c r="R587" s="36"/>
    </row>
    <row r="588" spans="6:18" x14ac:dyDescent="0.25">
      <c r="F588" s="36"/>
      <c r="G588" s="36"/>
      <c r="H588" s="36"/>
      <c r="I588" s="36"/>
      <c r="J588" s="36"/>
      <c r="K588" s="36"/>
      <c r="L588" s="36"/>
      <c r="M588" s="36"/>
      <c r="N588" s="36"/>
      <c r="O588" s="36"/>
      <c r="P588" s="36"/>
      <c r="Q588" s="36"/>
      <c r="R588" s="36"/>
    </row>
    <row r="589" spans="6:18" x14ac:dyDescent="0.25">
      <c r="F589" s="36"/>
      <c r="G589" s="36"/>
      <c r="H589" s="36"/>
      <c r="I589" s="36"/>
      <c r="J589" s="36"/>
      <c r="K589" s="36"/>
      <c r="L589" s="36"/>
      <c r="M589" s="36"/>
      <c r="N589" s="36"/>
      <c r="O589" s="36"/>
      <c r="P589" s="36"/>
      <c r="Q589" s="36"/>
      <c r="R589" s="36"/>
    </row>
    <row r="590" spans="6:18" x14ac:dyDescent="0.25">
      <c r="F590" s="36"/>
      <c r="G590" s="36"/>
      <c r="H590" s="36"/>
      <c r="I590" s="36"/>
      <c r="J590" s="36"/>
      <c r="K590" s="36"/>
      <c r="L590" s="36"/>
      <c r="M590" s="36"/>
      <c r="N590" s="36"/>
      <c r="O590" s="36"/>
      <c r="P590" s="36"/>
      <c r="Q590" s="36"/>
      <c r="R590" s="36"/>
    </row>
    <row r="591" spans="6:18" x14ac:dyDescent="0.25">
      <c r="F591" s="36"/>
      <c r="G591" s="36"/>
      <c r="H591" s="36"/>
      <c r="I591" s="36"/>
      <c r="J591" s="36"/>
      <c r="K591" s="36"/>
      <c r="L591" s="36"/>
      <c r="M591" s="36"/>
      <c r="N591" s="36"/>
      <c r="O591" s="36"/>
      <c r="P591" s="36"/>
      <c r="Q591" s="36"/>
      <c r="R591" s="36"/>
    </row>
    <row r="592" spans="6:18" x14ac:dyDescent="0.25">
      <c r="F592" s="36"/>
      <c r="G592" s="36"/>
      <c r="H592" s="36"/>
      <c r="I592" s="36"/>
      <c r="J592" s="36"/>
      <c r="K592" s="36"/>
      <c r="L592" s="36"/>
      <c r="M592" s="36"/>
      <c r="N592" s="36"/>
      <c r="O592" s="36"/>
      <c r="P592" s="36"/>
      <c r="Q592" s="36"/>
      <c r="R592" s="36"/>
    </row>
    <row r="593" spans="6:18" x14ac:dyDescent="0.25">
      <c r="F593" s="36"/>
      <c r="G593" s="36"/>
      <c r="H593" s="36"/>
      <c r="I593" s="36"/>
      <c r="J593" s="36"/>
      <c r="K593" s="36"/>
      <c r="L593" s="36"/>
      <c r="M593" s="36"/>
      <c r="N593" s="36"/>
      <c r="O593" s="36"/>
      <c r="P593" s="36"/>
      <c r="Q593" s="36"/>
      <c r="R593" s="36"/>
    </row>
    <row r="594" spans="6:18" x14ac:dyDescent="0.25">
      <c r="F594" s="36"/>
      <c r="G594" s="36"/>
      <c r="H594" s="36"/>
      <c r="I594" s="36"/>
      <c r="J594" s="36"/>
      <c r="K594" s="36"/>
      <c r="L594" s="36"/>
      <c r="M594" s="36"/>
      <c r="N594" s="36"/>
      <c r="O594" s="36"/>
      <c r="P594" s="36"/>
      <c r="Q594" s="36"/>
      <c r="R594" s="36"/>
    </row>
    <row r="595" spans="6:18" x14ac:dyDescent="0.25">
      <c r="F595" s="36"/>
      <c r="G595" s="36"/>
      <c r="H595" s="36"/>
      <c r="I595" s="36"/>
      <c r="J595" s="36"/>
      <c r="K595" s="36"/>
      <c r="L595" s="36"/>
      <c r="M595" s="36"/>
      <c r="N595" s="36"/>
      <c r="O595" s="36"/>
      <c r="P595" s="36"/>
      <c r="Q595" s="36"/>
      <c r="R595" s="36"/>
    </row>
    <row r="596" spans="6:18" x14ac:dyDescent="0.25">
      <c r="F596" s="36"/>
      <c r="G596" s="36"/>
      <c r="H596" s="36"/>
      <c r="I596" s="36"/>
      <c r="J596" s="36"/>
      <c r="K596" s="36"/>
      <c r="L596" s="36"/>
      <c r="M596" s="36"/>
      <c r="N596" s="36"/>
      <c r="O596" s="36"/>
      <c r="P596" s="36"/>
      <c r="Q596" s="36"/>
      <c r="R596" s="36"/>
    </row>
    <row r="597" spans="6:18" x14ac:dyDescent="0.25">
      <c r="F597" s="36"/>
      <c r="G597" s="36"/>
      <c r="H597" s="36"/>
      <c r="I597" s="36"/>
      <c r="J597" s="36"/>
      <c r="K597" s="36"/>
      <c r="L597" s="36"/>
      <c r="M597" s="36"/>
      <c r="N597" s="36"/>
      <c r="O597" s="36"/>
      <c r="P597" s="36"/>
      <c r="Q597" s="36"/>
      <c r="R597" s="36"/>
    </row>
    <row r="598" spans="6:18" x14ac:dyDescent="0.25">
      <c r="F598" s="36"/>
      <c r="G598" s="36"/>
      <c r="H598" s="36"/>
      <c r="I598" s="36"/>
      <c r="J598" s="36"/>
      <c r="K598" s="36"/>
      <c r="L598" s="36"/>
      <c r="M598" s="36"/>
      <c r="N598" s="36"/>
      <c r="O598" s="36"/>
      <c r="P598" s="36"/>
      <c r="Q598" s="36"/>
      <c r="R598" s="36"/>
    </row>
    <row r="599" spans="6:18" x14ac:dyDescent="0.25">
      <c r="F599" s="36"/>
      <c r="G599" s="36"/>
      <c r="H599" s="36"/>
      <c r="I599" s="36"/>
      <c r="J599" s="36"/>
      <c r="K599" s="36"/>
      <c r="L599" s="36"/>
      <c r="M599" s="36"/>
      <c r="N599" s="36"/>
      <c r="O599" s="36"/>
      <c r="P599" s="36"/>
      <c r="Q599" s="36"/>
      <c r="R599" s="36"/>
    </row>
    <row r="600" spans="6:18" x14ac:dyDescent="0.25">
      <c r="F600" s="36"/>
      <c r="G600" s="36"/>
      <c r="H600" s="36"/>
      <c r="I600" s="36"/>
      <c r="J600" s="36"/>
      <c r="K600" s="36"/>
      <c r="L600" s="36"/>
      <c r="M600" s="36"/>
      <c r="N600" s="36"/>
      <c r="O600" s="36"/>
      <c r="P600" s="36"/>
      <c r="Q600" s="36"/>
      <c r="R600" s="36"/>
    </row>
    <row r="601" spans="6:18" x14ac:dyDescent="0.25">
      <c r="F601" s="36"/>
      <c r="G601" s="36"/>
      <c r="H601" s="36"/>
      <c r="I601" s="36"/>
      <c r="J601" s="36"/>
      <c r="K601" s="36"/>
      <c r="L601" s="36"/>
      <c r="M601" s="36"/>
      <c r="N601" s="36"/>
      <c r="O601" s="36"/>
      <c r="P601" s="36"/>
      <c r="Q601" s="36"/>
      <c r="R601" s="36"/>
    </row>
    <row r="602" spans="6:18" x14ac:dyDescent="0.25">
      <c r="F602" s="36"/>
      <c r="G602" s="36"/>
      <c r="H602" s="36"/>
      <c r="I602" s="36"/>
      <c r="J602" s="36"/>
      <c r="K602" s="36"/>
      <c r="L602" s="36"/>
      <c r="M602" s="36"/>
      <c r="N602" s="36"/>
      <c r="O602" s="36"/>
      <c r="P602" s="36"/>
      <c r="Q602" s="36"/>
      <c r="R602" s="36"/>
    </row>
    <row r="603" spans="6:18" x14ac:dyDescent="0.25">
      <c r="F603" s="36"/>
      <c r="G603" s="36"/>
      <c r="H603" s="36"/>
      <c r="I603" s="36"/>
      <c r="J603" s="36"/>
      <c r="K603" s="36"/>
      <c r="L603" s="36"/>
      <c r="M603" s="36"/>
      <c r="N603" s="36"/>
      <c r="O603" s="36"/>
      <c r="P603" s="36"/>
      <c r="Q603" s="36"/>
      <c r="R603" s="36"/>
    </row>
    <row r="604" spans="6:18" x14ac:dyDescent="0.25">
      <c r="F604" s="36"/>
      <c r="G604" s="36"/>
      <c r="H604" s="36"/>
      <c r="I604" s="36"/>
      <c r="J604" s="36"/>
      <c r="K604" s="36"/>
      <c r="L604" s="36"/>
      <c r="M604" s="36"/>
      <c r="N604" s="36"/>
      <c r="O604" s="36"/>
      <c r="P604" s="36"/>
      <c r="Q604" s="36"/>
      <c r="R604" s="36"/>
    </row>
    <row r="605" spans="6:18" x14ac:dyDescent="0.25">
      <c r="F605" s="36"/>
      <c r="G605" s="36"/>
      <c r="H605" s="36"/>
      <c r="I605" s="36"/>
      <c r="J605" s="36"/>
      <c r="K605" s="36"/>
      <c r="L605" s="36"/>
      <c r="M605" s="36"/>
      <c r="N605" s="36"/>
      <c r="O605" s="36"/>
      <c r="P605" s="36"/>
      <c r="Q605" s="36"/>
      <c r="R605" s="36"/>
    </row>
    <row r="606" spans="6:18" x14ac:dyDescent="0.25">
      <c r="F606" s="36"/>
      <c r="G606" s="36"/>
      <c r="H606" s="36"/>
      <c r="I606" s="36"/>
      <c r="J606" s="36"/>
      <c r="K606" s="36"/>
      <c r="L606" s="36"/>
      <c r="M606" s="36"/>
      <c r="N606" s="36"/>
      <c r="O606" s="36"/>
      <c r="P606" s="36"/>
      <c r="Q606" s="36"/>
      <c r="R606" s="36"/>
    </row>
    <row r="607" spans="6:18" x14ac:dyDescent="0.25">
      <c r="F607" s="36"/>
      <c r="G607" s="36"/>
      <c r="H607" s="36"/>
      <c r="I607" s="36"/>
      <c r="J607" s="36"/>
      <c r="K607" s="36"/>
      <c r="L607" s="36"/>
      <c r="M607" s="36"/>
      <c r="N607" s="36"/>
      <c r="O607" s="36"/>
      <c r="P607" s="36"/>
      <c r="Q607" s="36"/>
      <c r="R607" s="36"/>
    </row>
    <row r="608" spans="6:18" x14ac:dyDescent="0.25">
      <c r="F608" s="36"/>
      <c r="G608" s="36"/>
      <c r="H608" s="36"/>
      <c r="I608" s="36"/>
      <c r="J608" s="36"/>
      <c r="K608" s="36"/>
      <c r="L608" s="36"/>
      <c r="M608" s="36"/>
      <c r="N608" s="36"/>
      <c r="O608" s="36"/>
      <c r="P608" s="36"/>
      <c r="Q608" s="36"/>
      <c r="R608" s="36"/>
    </row>
    <row r="609" spans="6:18" x14ac:dyDescent="0.25">
      <c r="F609" s="36"/>
      <c r="G609" s="36"/>
      <c r="H609" s="36"/>
      <c r="I609" s="36"/>
      <c r="J609" s="36"/>
      <c r="K609" s="36"/>
      <c r="L609" s="36"/>
      <c r="M609" s="36"/>
      <c r="N609" s="36"/>
      <c r="O609" s="36"/>
      <c r="P609" s="36"/>
      <c r="Q609" s="36"/>
      <c r="R609" s="36"/>
    </row>
    <row r="610" spans="6:18" x14ac:dyDescent="0.25">
      <c r="F610" s="36"/>
      <c r="G610" s="36"/>
      <c r="H610" s="36"/>
      <c r="I610" s="36"/>
      <c r="J610" s="36"/>
      <c r="K610" s="36"/>
      <c r="L610" s="36"/>
      <c r="M610" s="36"/>
      <c r="N610" s="36"/>
      <c r="O610" s="36"/>
      <c r="P610" s="36"/>
      <c r="Q610" s="36"/>
      <c r="R610" s="36"/>
    </row>
    <row r="611" spans="6:18" x14ac:dyDescent="0.25">
      <c r="F611" s="36"/>
      <c r="G611" s="36"/>
      <c r="H611" s="36"/>
      <c r="I611" s="36"/>
      <c r="J611" s="36"/>
      <c r="K611" s="36"/>
      <c r="L611" s="36"/>
      <c r="M611" s="36"/>
      <c r="N611" s="36"/>
      <c r="O611" s="36"/>
      <c r="P611" s="36"/>
      <c r="Q611" s="36"/>
      <c r="R611" s="36"/>
    </row>
    <row r="612" spans="6:18" x14ac:dyDescent="0.25">
      <c r="F612" s="36"/>
      <c r="G612" s="36"/>
      <c r="H612" s="36"/>
      <c r="I612" s="36"/>
      <c r="J612" s="36"/>
      <c r="K612" s="36"/>
      <c r="L612" s="36"/>
      <c r="M612" s="36"/>
      <c r="N612" s="36"/>
      <c r="O612" s="36"/>
      <c r="P612" s="36"/>
      <c r="Q612" s="36"/>
      <c r="R612" s="36"/>
    </row>
    <row r="613" spans="6:18" x14ac:dyDescent="0.25">
      <c r="F613" s="36"/>
      <c r="G613" s="36"/>
      <c r="H613" s="36"/>
      <c r="I613" s="36"/>
      <c r="J613" s="36"/>
      <c r="K613" s="36"/>
      <c r="L613" s="36"/>
      <c r="M613" s="36"/>
      <c r="N613" s="36"/>
      <c r="O613" s="36"/>
      <c r="P613" s="36"/>
      <c r="Q613" s="36"/>
      <c r="R613" s="36"/>
    </row>
    <row r="614" spans="6:18" x14ac:dyDescent="0.25">
      <c r="F614" s="36"/>
      <c r="G614" s="36"/>
      <c r="H614" s="36"/>
      <c r="I614" s="36"/>
      <c r="J614" s="36"/>
      <c r="K614" s="36"/>
      <c r="L614" s="36"/>
      <c r="M614" s="36"/>
      <c r="N614" s="36"/>
      <c r="O614" s="36"/>
      <c r="P614" s="36"/>
      <c r="Q614" s="36"/>
      <c r="R614" s="36"/>
    </row>
    <row r="615" spans="6:18" x14ac:dyDescent="0.25">
      <c r="F615" s="36"/>
      <c r="G615" s="36"/>
      <c r="H615" s="36"/>
      <c r="I615" s="36"/>
      <c r="J615" s="36"/>
      <c r="K615" s="36"/>
      <c r="L615" s="36"/>
      <c r="M615" s="36"/>
      <c r="N615" s="36"/>
      <c r="O615" s="36"/>
      <c r="P615" s="36"/>
      <c r="Q615" s="36"/>
      <c r="R615" s="36"/>
    </row>
    <row r="616" spans="6:18" x14ac:dyDescent="0.25">
      <c r="F616" s="36"/>
      <c r="G616" s="36"/>
      <c r="H616" s="36"/>
      <c r="I616" s="36"/>
      <c r="J616" s="36"/>
      <c r="K616" s="36"/>
      <c r="L616" s="36"/>
      <c r="M616" s="36"/>
      <c r="N616" s="36"/>
      <c r="O616" s="36"/>
      <c r="P616" s="36"/>
      <c r="Q616" s="36"/>
      <c r="R616" s="36"/>
    </row>
    <row r="617" spans="6:18" x14ac:dyDescent="0.25">
      <c r="F617" s="36"/>
      <c r="G617" s="36"/>
      <c r="H617" s="36"/>
      <c r="I617" s="36"/>
      <c r="J617" s="36"/>
      <c r="K617" s="36"/>
      <c r="L617" s="36"/>
      <c r="M617" s="36"/>
      <c r="N617" s="36"/>
      <c r="O617" s="36"/>
      <c r="P617" s="36"/>
      <c r="Q617" s="36"/>
      <c r="R617" s="36"/>
    </row>
    <row r="618" spans="6:18" x14ac:dyDescent="0.25">
      <c r="F618" s="36"/>
      <c r="G618" s="36"/>
      <c r="H618" s="36"/>
      <c r="I618" s="36"/>
      <c r="J618" s="36"/>
      <c r="K618" s="36"/>
      <c r="L618" s="36"/>
      <c r="M618" s="36"/>
      <c r="N618" s="36"/>
      <c r="O618" s="36"/>
      <c r="P618" s="36"/>
      <c r="Q618" s="36"/>
      <c r="R618" s="36"/>
    </row>
    <row r="619" spans="6:18" x14ac:dyDescent="0.25">
      <c r="F619" s="36"/>
      <c r="G619" s="36"/>
      <c r="H619" s="36"/>
      <c r="I619" s="36"/>
      <c r="J619" s="36"/>
      <c r="K619" s="36"/>
      <c r="L619" s="36"/>
      <c r="M619" s="36"/>
      <c r="N619" s="36"/>
      <c r="O619" s="36"/>
      <c r="P619" s="36"/>
      <c r="Q619" s="36"/>
      <c r="R619" s="36"/>
    </row>
    <row r="620" spans="6:18" x14ac:dyDescent="0.25">
      <c r="F620" s="36"/>
      <c r="G620" s="36"/>
      <c r="H620" s="36"/>
      <c r="I620" s="36"/>
      <c r="J620" s="36"/>
      <c r="K620" s="36"/>
      <c r="L620" s="36"/>
      <c r="M620" s="36"/>
      <c r="N620" s="36"/>
      <c r="O620" s="36"/>
      <c r="P620" s="36"/>
      <c r="Q620" s="36"/>
      <c r="R620" s="36"/>
    </row>
    <row r="621" spans="6:18" x14ac:dyDescent="0.25">
      <c r="F621" s="36"/>
      <c r="G621" s="36"/>
      <c r="H621" s="36"/>
      <c r="I621" s="36"/>
      <c r="J621" s="36"/>
      <c r="K621" s="36"/>
      <c r="L621" s="36"/>
      <c r="M621" s="36"/>
      <c r="N621" s="36"/>
      <c r="O621" s="36"/>
      <c r="P621" s="36"/>
      <c r="Q621" s="36"/>
      <c r="R621" s="36"/>
    </row>
    <row r="622" spans="6:18" x14ac:dyDescent="0.25">
      <c r="F622" s="36"/>
      <c r="G622" s="36"/>
      <c r="H622" s="36"/>
      <c r="I622" s="36"/>
      <c r="J622" s="36"/>
      <c r="K622" s="36"/>
      <c r="L622" s="36"/>
      <c r="M622" s="36"/>
      <c r="N622" s="36"/>
      <c r="O622" s="36"/>
      <c r="P622" s="36"/>
      <c r="Q622" s="36"/>
      <c r="R622" s="36"/>
    </row>
    <row r="623" spans="6:18" x14ac:dyDescent="0.25">
      <c r="F623" s="36"/>
      <c r="G623" s="36"/>
      <c r="H623" s="36"/>
      <c r="I623" s="36"/>
      <c r="J623" s="36"/>
      <c r="K623" s="36"/>
      <c r="L623" s="36"/>
      <c r="M623" s="36"/>
      <c r="N623" s="36"/>
      <c r="O623" s="36"/>
      <c r="P623" s="36"/>
      <c r="Q623" s="36"/>
      <c r="R623" s="36"/>
    </row>
    <row r="624" spans="6:18" x14ac:dyDescent="0.25">
      <c r="F624" s="36"/>
      <c r="G624" s="36"/>
      <c r="H624" s="36"/>
      <c r="I624" s="36"/>
      <c r="J624" s="36"/>
      <c r="K624" s="36"/>
      <c r="L624" s="36"/>
      <c r="M624" s="36"/>
      <c r="N624" s="36"/>
      <c r="O624" s="36"/>
      <c r="P624" s="36"/>
      <c r="Q624" s="36"/>
      <c r="R624" s="36"/>
    </row>
    <row r="625" spans="6:18" x14ac:dyDescent="0.25">
      <c r="F625" s="36"/>
      <c r="G625" s="36"/>
      <c r="H625" s="36"/>
      <c r="I625" s="36"/>
      <c r="J625" s="36"/>
      <c r="K625" s="36"/>
      <c r="L625" s="36"/>
      <c r="M625" s="36"/>
      <c r="N625" s="36"/>
      <c r="O625" s="36"/>
      <c r="P625" s="36"/>
      <c r="Q625" s="36"/>
      <c r="R625" s="36"/>
    </row>
    <row r="626" spans="6:18" x14ac:dyDescent="0.25">
      <c r="F626" s="36"/>
      <c r="G626" s="36"/>
      <c r="H626" s="36"/>
      <c r="I626" s="36"/>
      <c r="J626" s="36"/>
      <c r="K626" s="36"/>
      <c r="L626" s="36"/>
      <c r="M626" s="36"/>
      <c r="N626" s="36"/>
      <c r="O626" s="36"/>
      <c r="P626" s="36"/>
      <c r="Q626" s="36"/>
      <c r="R626" s="36"/>
    </row>
    <row r="627" spans="6:18" x14ac:dyDescent="0.25">
      <c r="F627" s="36"/>
      <c r="G627" s="36"/>
      <c r="H627" s="36"/>
      <c r="I627" s="36"/>
      <c r="J627" s="36"/>
      <c r="K627" s="36"/>
      <c r="L627" s="36"/>
      <c r="M627" s="36"/>
      <c r="N627" s="36"/>
      <c r="O627" s="36"/>
      <c r="P627" s="36"/>
      <c r="Q627" s="36"/>
      <c r="R627" s="36"/>
    </row>
    <row r="628" spans="6:18" x14ac:dyDescent="0.25">
      <c r="F628" s="36"/>
      <c r="G628" s="36"/>
      <c r="H628" s="36"/>
      <c r="I628" s="36"/>
      <c r="J628" s="36"/>
      <c r="K628" s="36"/>
      <c r="L628" s="36"/>
      <c r="M628" s="36"/>
      <c r="N628" s="36"/>
      <c r="O628" s="36"/>
      <c r="P628" s="36"/>
      <c r="Q628" s="36"/>
      <c r="R628" s="36"/>
    </row>
    <row r="629" spans="6:18" x14ac:dyDescent="0.25">
      <c r="F629" s="36"/>
      <c r="G629" s="36"/>
      <c r="H629" s="36"/>
      <c r="I629" s="36"/>
      <c r="J629" s="36"/>
      <c r="K629" s="36"/>
      <c r="L629" s="36"/>
      <c r="M629" s="36"/>
      <c r="N629" s="36"/>
      <c r="O629" s="36"/>
      <c r="P629" s="36"/>
      <c r="Q629" s="36"/>
      <c r="R629" s="36"/>
    </row>
    <row r="630" spans="6:18" x14ac:dyDescent="0.25">
      <c r="F630" s="36"/>
      <c r="G630" s="36"/>
      <c r="H630" s="36"/>
      <c r="I630" s="36"/>
      <c r="J630" s="36"/>
      <c r="K630" s="36"/>
      <c r="L630" s="36"/>
      <c r="M630" s="36"/>
      <c r="N630" s="36"/>
      <c r="O630" s="36"/>
      <c r="P630" s="36"/>
      <c r="Q630" s="36"/>
      <c r="R630" s="36"/>
    </row>
    <row r="631" spans="6:18" x14ac:dyDescent="0.25">
      <c r="F631" s="36"/>
      <c r="G631" s="36"/>
      <c r="H631" s="36"/>
      <c r="I631" s="36"/>
      <c r="J631" s="36"/>
      <c r="K631" s="36"/>
      <c r="L631" s="36"/>
      <c r="M631" s="36"/>
      <c r="N631" s="36"/>
      <c r="O631" s="36"/>
      <c r="P631" s="36"/>
      <c r="Q631" s="36"/>
      <c r="R631" s="36"/>
    </row>
    <row r="632" spans="6:18" x14ac:dyDescent="0.25">
      <c r="F632" s="36"/>
      <c r="G632" s="36"/>
      <c r="H632" s="36"/>
      <c r="I632" s="36"/>
      <c r="J632" s="36"/>
      <c r="K632" s="36"/>
      <c r="L632" s="36"/>
      <c r="M632" s="36"/>
      <c r="N632" s="36"/>
      <c r="O632" s="36"/>
      <c r="P632" s="36"/>
      <c r="Q632" s="36"/>
      <c r="R632" s="36"/>
    </row>
    <row r="633" spans="6:18" x14ac:dyDescent="0.25">
      <c r="F633" s="36"/>
      <c r="G633" s="36"/>
      <c r="H633" s="36"/>
      <c r="I633" s="36"/>
      <c r="J633" s="36"/>
      <c r="K633" s="36"/>
      <c r="L633" s="36"/>
      <c r="M633" s="36"/>
      <c r="N633" s="36"/>
      <c r="O633" s="36"/>
      <c r="P633" s="36"/>
      <c r="Q633" s="36"/>
      <c r="R633" s="36"/>
    </row>
    <row r="634" spans="6:18" x14ac:dyDescent="0.25">
      <c r="F634" s="36"/>
      <c r="G634" s="36"/>
      <c r="H634" s="36"/>
      <c r="I634" s="36"/>
      <c r="J634" s="36"/>
      <c r="K634" s="36"/>
      <c r="L634" s="36"/>
      <c r="M634" s="36"/>
      <c r="N634" s="36"/>
      <c r="O634" s="36"/>
      <c r="P634" s="36"/>
      <c r="Q634" s="36"/>
      <c r="R634" s="36"/>
    </row>
    <row r="635" spans="6:18" x14ac:dyDescent="0.25">
      <c r="F635" s="36"/>
      <c r="G635" s="36"/>
      <c r="H635" s="36"/>
      <c r="I635" s="36"/>
      <c r="J635" s="36"/>
      <c r="K635" s="36"/>
      <c r="L635" s="36"/>
      <c r="M635" s="36"/>
      <c r="N635" s="36"/>
      <c r="O635" s="36"/>
      <c r="P635" s="36"/>
      <c r="Q635" s="36"/>
      <c r="R635" s="36"/>
    </row>
    <row r="636" spans="6:18" x14ac:dyDescent="0.25">
      <c r="F636" s="36"/>
      <c r="G636" s="36"/>
      <c r="H636" s="36"/>
      <c r="I636" s="36"/>
      <c r="J636" s="36"/>
      <c r="K636" s="36"/>
      <c r="L636" s="36"/>
      <c r="M636" s="36"/>
      <c r="N636" s="36"/>
      <c r="O636" s="36"/>
      <c r="P636" s="36"/>
      <c r="Q636" s="36"/>
      <c r="R636" s="36"/>
    </row>
    <row r="637" spans="6:18" x14ac:dyDescent="0.25">
      <c r="F637" s="36"/>
      <c r="G637" s="36"/>
      <c r="H637" s="36"/>
      <c r="I637" s="36"/>
      <c r="J637" s="36"/>
      <c r="K637" s="36"/>
      <c r="L637" s="36"/>
      <c r="M637" s="36"/>
      <c r="N637" s="36"/>
      <c r="O637" s="36"/>
      <c r="P637" s="36"/>
      <c r="Q637" s="36"/>
      <c r="R637" s="36"/>
    </row>
    <row r="638" spans="6:18" x14ac:dyDescent="0.25">
      <c r="F638" s="36"/>
      <c r="G638" s="36"/>
      <c r="H638" s="36"/>
      <c r="I638" s="36"/>
      <c r="J638" s="36"/>
      <c r="K638" s="36"/>
      <c r="L638" s="36"/>
      <c r="M638" s="36"/>
      <c r="N638" s="36"/>
      <c r="O638" s="36"/>
      <c r="P638" s="36"/>
      <c r="Q638" s="36"/>
      <c r="R638" s="36"/>
    </row>
    <row r="639" spans="6:18" x14ac:dyDescent="0.25">
      <c r="F639" s="36"/>
      <c r="G639" s="36"/>
      <c r="H639" s="36"/>
      <c r="I639" s="36"/>
      <c r="J639" s="36"/>
      <c r="K639" s="36"/>
      <c r="L639" s="36"/>
      <c r="M639" s="36"/>
      <c r="N639" s="36"/>
      <c r="O639" s="36"/>
      <c r="P639" s="36"/>
      <c r="Q639" s="36"/>
      <c r="R639" s="36"/>
    </row>
    <row r="640" spans="6:18" x14ac:dyDescent="0.25">
      <c r="F640" s="36"/>
      <c r="G640" s="36"/>
      <c r="H640" s="36"/>
      <c r="I640" s="36"/>
      <c r="J640" s="36"/>
      <c r="K640" s="36"/>
      <c r="L640" s="36"/>
      <c r="M640" s="36"/>
      <c r="N640" s="36"/>
      <c r="O640" s="36"/>
      <c r="P640" s="36"/>
      <c r="Q640" s="36"/>
      <c r="R640" s="36"/>
    </row>
    <row r="641" spans="6:18" x14ac:dyDescent="0.25">
      <c r="F641" s="36"/>
      <c r="G641" s="36"/>
      <c r="H641" s="36"/>
      <c r="I641" s="36"/>
      <c r="J641" s="36"/>
      <c r="K641" s="36"/>
      <c r="L641" s="36"/>
      <c r="M641" s="36"/>
      <c r="N641" s="36"/>
      <c r="O641" s="36"/>
      <c r="P641" s="36"/>
      <c r="Q641" s="36"/>
      <c r="R641" s="36"/>
    </row>
    <row r="642" spans="6:18" x14ac:dyDescent="0.25">
      <c r="F642" s="36"/>
      <c r="G642" s="36"/>
      <c r="H642" s="36"/>
      <c r="I642" s="36"/>
      <c r="J642" s="36"/>
      <c r="K642" s="36"/>
      <c r="L642" s="36"/>
      <c r="M642" s="36"/>
      <c r="N642" s="36"/>
      <c r="O642" s="36"/>
      <c r="P642" s="36"/>
      <c r="Q642" s="36"/>
      <c r="R642" s="36"/>
    </row>
    <row r="643" spans="6:18" x14ac:dyDescent="0.25">
      <c r="F643" s="36"/>
      <c r="G643" s="36"/>
      <c r="H643" s="36"/>
      <c r="I643" s="36"/>
      <c r="J643" s="36"/>
      <c r="K643" s="36"/>
      <c r="L643" s="36"/>
      <c r="M643" s="36"/>
      <c r="N643" s="36"/>
      <c r="O643" s="36"/>
      <c r="P643" s="36"/>
      <c r="Q643" s="36"/>
      <c r="R643" s="36"/>
    </row>
    <row r="644" spans="6:18" x14ac:dyDescent="0.25">
      <c r="F644" s="36"/>
      <c r="G644" s="36"/>
      <c r="H644" s="36"/>
      <c r="I644" s="36"/>
      <c r="J644" s="36"/>
      <c r="K644" s="36"/>
      <c r="L644" s="36"/>
      <c r="M644" s="36"/>
      <c r="N644" s="36"/>
      <c r="O644" s="36"/>
      <c r="P644" s="36"/>
      <c r="Q644" s="36"/>
      <c r="R644" s="36"/>
    </row>
    <row r="645" spans="6:18" x14ac:dyDescent="0.25">
      <c r="F645" s="36"/>
      <c r="G645" s="36"/>
      <c r="H645" s="36"/>
      <c r="I645" s="36"/>
      <c r="J645" s="36"/>
      <c r="K645" s="36"/>
      <c r="L645" s="36"/>
      <c r="M645" s="36"/>
      <c r="N645" s="36"/>
      <c r="O645" s="36"/>
      <c r="P645" s="36"/>
      <c r="Q645" s="36"/>
      <c r="R645" s="36"/>
    </row>
    <row r="646" spans="6:18" x14ac:dyDescent="0.25">
      <c r="F646" s="36"/>
      <c r="G646" s="36"/>
      <c r="H646" s="36"/>
      <c r="I646" s="36"/>
      <c r="J646" s="36"/>
      <c r="K646" s="36"/>
      <c r="L646" s="36"/>
      <c r="M646" s="36"/>
      <c r="N646" s="36"/>
      <c r="O646" s="36"/>
      <c r="P646" s="36"/>
      <c r="Q646" s="36"/>
      <c r="R646" s="36"/>
    </row>
    <row r="647" spans="6:18" x14ac:dyDescent="0.25">
      <c r="F647" s="36"/>
      <c r="G647" s="36"/>
      <c r="H647" s="36"/>
      <c r="I647" s="36"/>
      <c r="J647" s="36"/>
      <c r="K647" s="36"/>
      <c r="L647" s="36"/>
      <c r="M647" s="36"/>
      <c r="N647" s="36"/>
      <c r="O647" s="36"/>
      <c r="P647" s="36"/>
      <c r="Q647" s="36"/>
      <c r="R647" s="36"/>
    </row>
    <row r="648" spans="6:18" x14ac:dyDescent="0.25">
      <c r="F648" s="36"/>
      <c r="G648" s="36"/>
      <c r="H648" s="36"/>
      <c r="I648" s="36"/>
      <c r="J648" s="36"/>
      <c r="K648" s="36"/>
      <c r="L648" s="36"/>
      <c r="M648" s="36"/>
      <c r="N648" s="36"/>
      <c r="O648" s="36"/>
      <c r="P648" s="36"/>
      <c r="Q648" s="36"/>
      <c r="R648" s="36"/>
    </row>
    <row r="649" spans="6:18" x14ac:dyDescent="0.25">
      <c r="F649" s="36"/>
      <c r="G649" s="36"/>
      <c r="H649" s="36"/>
      <c r="I649" s="36"/>
      <c r="J649" s="36"/>
      <c r="K649" s="36"/>
      <c r="L649" s="36"/>
      <c r="M649" s="36"/>
      <c r="N649" s="36"/>
      <c r="O649" s="36"/>
      <c r="P649" s="36"/>
      <c r="Q649" s="36"/>
      <c r="R649" s="36"/>
    </row>
    <row r="650" spans="6:18" x14ac:dyDescent="0.25">
      <c r="F650" s="36"/>
      <c r="G650" s="36"/>
      <c r="H650" s="36"/>
      <c r="I650" s="36"/>
      <c r="J650" s="36"/>
      <c r="K650" s="36"/>
      <c r="L650" s="36"/>
      <c r="M650" s="36"/>
      <c r="N650" s="36"/>
      <c r="O650" s="36"/>
      <c r="P650" s="36"/>
      <c r="Q650" s="36"/>
      <c r="R650" s="36"/>
    </row>
    <row r="651" spans="6:18" x14ac:dyDescent="0.25">
      <c r="F651" s="36"/>
      <c r="G651" s="36"/>
      <c r="H651" s="36"/>
      <c r="I651" s="36"/>
      <c r="J651" s="36"/>
      <c r="K651" s="36"/>
      <c r="L651" s="36"/>
      <c r="M651" s="36"/>
      <c r="N651" s="36"/>
      <c r="O651" s="36"/>
      <c r="P651" s="36"/>
      <c r="Q651" s="36"/>
      <c r="R651" s="36"/>
    </row>
    <row r="652" spans="6:18" x14ac:dyDescent="0.25">
      <c r="F652" s="36"/>
      <c r="G652" s="36"/>
      <c r="H652" s="36"/>
      <c r="I652" s="36"/>
      <c r="J652" s="36"/>
      <c r="K652" s="36"/>
      <c r="L652" s="36"/>
      <c r="M652" s="36"/>
      <c r="N652" s="36"/>
      <c r="O652" s="36"/>
      <c r="P652" s="36"/>
      <c r="Q652" s="36"/>
      <c r="R652" s="36"/>
    </row>
    <row r="653" spans="6:18" x14ac:dyDescent="0.25">
      <c r="F653" s="36"/>
      <c r="G653" s="36"/>
      <c r="H653" s="36"/>
      <c r="I653" s="36"/>
      <c r="J653" s="36"/>
      <c r="K653" s="36"/>
      <c r="L653" s="36"/>
      <c r="M653" s="36"/>
      <c r="N653" s="36"/>
      <c r="O653" s="36"/>
      <c r="P653" s="36"/>
      <c r="Q653" s="36"/>
      <c r="R653" s="36"/>
    </row>
    <row r="654" spans="6:18" x14ac:dyDescent="0.25">
      <c r="F654" s="36"/>
      <c r="G654" s="36"/>
      <c r="H654" s="36"/>
      <c r="I654" s="36"/>
      <c r="J654" s="36"/>
      <c r="K654" s="36"/>
      <c r="L654" s="36"/>
      <c r="M654" s="36"/>
      <c r="N654" s="36"/>
      <c r="O654" s="36"/>
      <c r="P654" s="36"/>
      <c r="Q654" s="36"/>
      <c r="R654" s="36"/>
    </row>
    <row r="655" spans="6:18" x14ac:dyDescent="0.25">
      <c r="F655" s="36"/>
      <c r="G655" s="36"/>
      <c r="H655" s="36"/>
      <c r="I655" s="36"/>
      <c r="J655" s="36"/>
      <c r="K655" s="36"/>
      <c r="L655" s="36"/>
      <c r="M655" s="36"/>
      <c r="N655" s="36"/>
      <c r="O655" s="36"/>
      <c r="P655" s="36"/>
      <c r="Q655" s="36"/>
      <c r="R655" s="36"/>
    </row>
    <row r="656" spans="6:18" x14ac:dyDescent="0.25">
      <c r="F656" s="36"/>
      <c r="G656" s="36"/>
      <c r="H656" s="36"/>
      <c r="I656" s="36"/>
      <c r="J656" s="36"/>
      <c r="K656" s="36"/>
      <c r="L656" s="36"/>
      <c r="M656" s="36"/>
      <c r="N656" s="36"/>
      <c r="O656" s="36"/>
      <c r="P656" s="36"/>
      <c r="Q656" s="36"/>
      <c r="R656" s="36"/>
    </row>
    <row r="657" spans="6:18" x14ac:dyDescent="0.25">
      <c r="F657" s="36"/>
      <c r="G657" s="36"/>
      <c r="H657" s="36"/>
      <c r="I657" s="36"/>
      <c r="J657" s="36"/>
      <c r="K657" s="36"/>
      <c r="L657" s="36"/>
      <c r="M657" s="36"/>
      <c r="N657" s="36"/>
      <c r="O657" s="36"/>
      <c r="P657" s="36"/>
      <c r="Q657" s="36"/>
      <c r="R657" s="36"/>
    </row>
    <row r="658" spans="6:18" x14ac:dyDescent="0.25">
      <c r="F658" s="36"/>
      <c r="G658" s="36"/>
      <c r="H658" s="36"/>
      <c r="I658" s="36"/>
      <c r="J658" s="36"/>
      <c r="K658" s="36"/>
      <c r="L658" s="36"/>
      <c r="M658" s="36"/>
      <c r="N658" s="36"/>
      <c r="O658" s="36"/>
      <c r="P658" s="36"/>
      <c r="Q658" s="36"/>
      <c r="R658" s="36"/>
    </row>
    <row r="659" spans="6:18" x14ac:dyDescent="0.25">
      <c r="F659" s="36"/>
      <c r="G659" s="36"/>
      <c r="H659" s="36"/>
      <c r="I659" s="36"/>
      <c r="J659" s="36"/>
      <c r="K659" s="36"/>
      <c r="L659" s="36"/>
      <c r="M659" s="36"/>
      <c r="N659" s="36"/>
      <c r="O659" s="36"/>
      <c r="P659" s="36"/>
      <c r="Q659" s="36"/>
      <c r="R659" s="36"/>
    </row>
    <row r="660" spans="6:18" x14ac:dyDescent="0.25">
      <c r="F660" s="36"/>
      <c r="G660" s="36"/>
      <c r="H660" s="36"/>
      <c r="I660" s="36"/>
      <c r="J660" s="36"/>
      <c r="K660" s="36"/>
      <c r="L660" s="36"/>
      <c r="M660" s="36"/>
      <c r="N660" s="36"/>
      <c r="O660" s="36"/>
      <c r="P660" s="36"/>
      <c r="Q660" s="36"/>
      <c r="R660" s="36"/>
    </row>
    <row r="661" spans="6:18" x14ac:dyDescent="0.25">
      <c r="F661" s="36"/>
      <c r="G661" s="36"/>
      <c r="H661" s="36"/>
      <c r="I661" s="36"/>
      <c r="J661" s="36"/>
      <c r="K661" s="36"/>
      <c r="L661" s="36"/>
      <c r="M661" s="36"/>
      <c r="N661" s="36"/>
      <c r="O661" s="36"/>
      <c r="P661" s="36"/>
      <c r="Q661" s="36"/>
      <c r="R661" s="36"/>
    </row>
    <row r="662" spans="6:18" x14ac:dyDescent="0.25">
      <c r="F662" s="36"/>
      <c r="G662" s="36"/>
      <c r="H662" s="36"/>
      <c r="I662" s="36"/>
      <c r="J662" s="36"/>
      <c r="K662" s="36"/>
      <c r="L662" s="36"/>
      <c r="M662" s="36"/>
      <c r="N662" s="36"/>
      <c r="O662" s="36"/>
      <c r="P662" s="36"/>
      <c r="Q662" s="36"/>
      <c r="R662" s="36"/>
    </row>
    <row r="663" spans="6:18" x14ac:dyDescent="0.25">
      <c r="F663" s="36"/>
      <c r="G663" s="36"/>
      <c r="H663" s="36"/>
      <c r="I663" s="36"/>
      <c r="J663" s="36"/>
      <c r="K663" s="36"/>
      <c r="L663" s="36"/>
      <c r="M663" s="36"/>
      <c r="N663" s="36"/>
      <c r="O663" s="36"/>
      <c r="P663" s="36"/>
      <c r="Q663" s="36"/>
      <c r="R663" s="36"/>
    </row>
    <row r="664" spans="6:18" x14ac:dyDescent="0.25">
      <c r="F664" s="36"/>
      <c r="G664" s="36"/>
      <c r="H664" s="36"/>
      <c r="I664" s="36"/>
      <c r="J664" s="36"/>
      <c r="K664" s="36"/>
      <c r="L664" s="36"/>
      <c r="M664" s="36"/>
      <c r="N664" s="36"/>
      <c r="O664" s="36"/>
      <c r="P664" s="36"/>
      <c r="Q664" s="36"/>
      <c r="R664" s="36"/>
    </row>
    <row r="665" spans="6:18" x14ac:dyDescent="0.25">
      <c r="F665" s="36"/>
      <c r="G665" s="36"/>
      <c r="H665" s="36"/>
      <c r="I665" s="36"/>
      <c r="J665" s="36"/>
      <c r="K665" s="36"/>
      <c r="L665" s="36"/>
      <c r="M665" s="36"/>
      <c r="N665" s="36"/>
      <c r="O665" s="36"/>
      <c r="P665" s="36"/>
      <c r="Q665" s="36"/>
      <c r="R665" s="36"/>
    </row>
    <row r="666" spans="6:18" x14ac:dyDescent="0.25">
      <c r="F666" s="36"/>
      <c r="G666" s="36"/>
      <c r="H666" s="36"/>
      <c r="I666" s="36"/>
      <c r="J666" s="36"/>
      <c r="K666" s="36"/>
      <c r="L666" s="36"/>
      <c r="M666" s="36"/>
      <c r="N666" s="36"/>
      <c r="O666" s="36"/>
      <c r="P666" s="36"/>
      <c r="Q666" s="36"/>
      <c r="R666" s="36"/>
    </row>
    <row r="667" spans="6:18" x14ac:dyDescent="0.25">
      <c r="F667" s="36"/>
      <c r="G667" s="36"/>
      <c r="H667" s="36"/>
      <c r="I667" s="36"/>
      <c r="J667" s="36"/>
      <c r="K667" s="36"/>
      <c r="L667" s="36"/>
      <c r="M667" s="36"/>
      <c r="N667" s="36"/>
      <c r="O667" s="36"/>
      <c r="P667" s="36"/>
      <c r="Q667" s="36"/>
      <c r="R667" s="36"/>
    </row>
    <row r="668" spans="6:18" x14ac:dyDescent="0.25">
      <c r="F668" s="36"/>
      <c r="G668" s="36"/>
      <c r="H668" s="36"/>
      <c r="I668" s="36"/>
      <c r="J668" s="36"/>
      <c r="K668" s="36"/>
      <c r="L668" s="36"/>
      <c r="M668" s="36"/>
      <c r="N668" s="36"/>
      <c r="O668" s="36"/>
      <c r="P668" s="36"/>
      <c r="Q668" s="36"/>
      <c r="R668" s="36"/>
    </row>
    <row r="669" spans="6:18" x14ac:dyDescent="0.25">
      <c r="F669" s="36"/>
      <c r="G669" s="36"/>
      <c r="H669" s="36"/>
      <c r="I669" s="36"/>
      <c r="J669" s="36"/>
      <c r="K669" s="36"/>
      <c r="L669" s="36"/>
      <c r="M669" s="36"/>
      <c r="N669" s="36"/>
      <c r="O669" s="36"/>
      <c r="P669" s="36"/>
      <c r="Q669" s="36"/>
      <c r="R669" s="36"/>
    </row>
    <row r="670" spans="6:18" x14ac:dyDescent="0.25">
      <c r="F670" s="36"/>
      <c r="G670" s="36"/>
      <c r="H670" s="36"/>
      <c r="I670" s="36"/>
      <c r="J670" s="36"/>
      <c r="K670" s="36"/>
      <c r="L670" s="36"/>
      <c r="M670" s="36"/>
      <c r="N670" s="36"/>
      <c r="O670" s="36"/>
      <c r="P670" s="36"/>
      <c r="Q670" s="36"/>
      <c r="R670" s="36"/>
    </row>
    <row r="671" spans="6:18" x14ac:dyDescent="0.25">
      <c r="F671" s="36"/>
      <c r="G671" s="36"/>
      <c r="H671" s="36"/>
      <c r="I671" s="36"/>
      <c r="J671" s="36"/>
      <c r="K671" s="36"/>
      <c r="L671" s="36"/>
      <c r="M671" s="36"/>
      <c r="N671" s="36"/>
      <c r="O671" s="36"/>
      <c r="P671" s="36"/>
      <c r="Q671" s="36"/>
      <c r="R671" s="36"/>
    </row>
    <row r="672" spans="6:18" x14ac:dyDescent="0.25">
      <c r="F672" s="36"/>
      <c r="G672" s="36"/>
      <c r="H672" s="36"/>
      <c r="I672" s="36"/>
      <c r="J672" s="36"/>
      <c r="K672" s="36"/>
      <c r="L672" s="36"/>
      <c r="M672" s="36"/>
      <c r="N672" s="36"/>
      <c r="O672" s="36"/>
      <c r="P672" s="36"/>
      <c r="Q672" s="36"/>
      <c r="R672" s="36"/>
    </row>
    <row r="673" spans="6:18" x14ac:dyDescent="0.25">
      <c r="F673" s="36"/>
      <c r="G673" s="36"/>
      <c r="H673" s="36"/>
      <c r="I673" s="36"/>
      <c r="J673" s="36"/>
      <c r="K673" s="36"/>
      <c r="L673" s="36"/>
      <c r="M673" s="36"/>
      <c r="N673" s="36"/>
      <c r="O673" s="36"/>
      <c r="P673" s="36"/>
      <c r="Q673" s="36"/>
      <c r="R673" s="36"/>
    </row>
    <row r="674" spans="6:18" x14ac:dyDescent="0.25">
      <c r="F674" s="36"/>
      <c r="G674" s="36"/>
      <c r="H674" s="36"/>
      <c r="I674" s="36"/>
      <c r="J674" s="36"/>
      <c r="K674" s="36"/>
      <c r="L674" s="36"/>
      <c r="M674" s="36"/>
      <c r="N674" s="36"/>
      <c r="O674" s="36"/>
      <c r="P674" s="36"/>
      <c r="Q674" s="36"/>
      <c r="R674" s="36"/>
    </row>
    <row r="675" spans="6:18" x14ac:dyDescent="0.25">
      <c r="F675" s="36"/>
      <c r="G675" s="36"/>
      <c r="H675" s="36"/>
      <c r="I675" s="36"/>
      <c r="J675" s="36"/>
      <c r="K675" s="36"/>
      <c r="L675" s="36"/>
      <c r="M675" s="36"/>
      <c r="N675" s="36"/>
      <c r="O675" s="36"/>
      <c r="P675" s="36"/>
      <c r="Q675" s="36"/>
      <c r="R675" s="36"/>
    </row>
    <row r="676" spans="6:18" x14ac:dyDescent="0.25">
      <c r="F676" s="36"/>
      <c r="G676" s="36"/>
      <c r="H676" s="36"/>
      <c r="I676" s="36"/>
      <c r="J676" s="36"/>
      <c r="K676" s="36"/>
      <c r="L676" s="36"/>
      <c r="M676" s="36"/>
      <c r="N676" s="36"/>
      <c r="O676" s="36"/>
      <c r="P676" s="36"/>
      <c r="Q676" s="36"/>
      <c r="R676" s="36"/>
    </row>
    <row r="677" spans="6:18" x14ac:dyDescent="0.25">
      <c r="F677" s="36"/>
      <c r="G677" s="36"/>
      <c r="H677" s="36"/>
      <c r="I677" s="36"/>
      <c r="J677" s="36"/>
      <c r="K677" s="36"/>
      <c r="L677" s="36"/>
      <c r="M677" s="36"/>
      <c r="N677" s="36"/>
      <c r="O677" s="36"/>
      <c r="P677" s="36"/>
      <c r="Q677" s="36"/>
      <c r="R677" s="36"/>
    </row>
    <row r="678" spans="6:18" x14ac:dyDescent="0.25">
      <c r="F678" s="36"/>
      <c r="G678" s="36"/>
      <c r="H678" s="36"/>
      <c r="I678" s="36"/>
      <c r="J678" s="36"/>
      <c r="K678" s="36"/>
      <c r="L678" s="36"/>
      <c r="M678" s="36"/>
      <c r="N678" s="36"/>
      <c r="O678" s="36"/>
      <c r="P678" s="36"/>
      <c r="Q678" s="36"/>
      <c r="R678" s="36"/>
    </row>
    <row r="679" spans="6:18" x14ac:dyDescent="0.25">
      <c r="F679" s="36"/>
      <c r="G679" s="36"/>
      <c r="H679" s="36"/>
      <c r="I679" s="36"/>
      <c r="J679" s="36"/>
      <c r="K679" s="36"/>
      <c r="L679" s="36"/>
      <c r="M679" s="36"/>
      <c r="N679" s="36"/>
      <c r="O679" s="36"/>
      <c r="P679" s="36"/>
      <c r="Q679" s="36"/>
      <c r="R679" s="36"/>
    </row>
    <row r="680" spans="6:18" x14ac:dyDescent="0.25">
      <c r="F680" s="36"/>
      <c r="G680" s="36"/>
      <c r="H680" s="36"/>
      <c r="I680" s="36"/>
      <c r="J680" s="36"/>
      <c r="K680" s="36"/>
      <c r="L680" s="36"/>
      <c r="M680" s="36"/>
      <c r="N680" s="36"/>
      <c r="O680" s="36"/>
      <c r="P680" s="36"/>
      <c r="Q680" s="36"/>
      <c r="R680" s="36"/>
    </row>
    <row r="681" spans="6:18" x14ac:dyDescent="0.25">
      <c r="F681" s="36"/>
      <c r="G681" s="36"/>
      <c r="H681" s="36"/>
      <c r="I681" s="36"/>
      <c r="J681" s="36"/>
      <c r="K681" s="36"/>
      <c r="L681" s="36"/>
      <c r="M681" s="36"/>
      <c r="N681" s="36"/>
      <c r="O681" s="36"/>
      <c r="P681" s="36"/>
      <c r="Q681" s="36"/>
      <c r="R681" s="36"/>
    </row>
    <row r="682" spans="6:18" x14ac:dyDescent="0.25">
      <c r="F682" s="36"/>
      <c r="G682" s="36"/>
      <c r="H682" s="36"/>
      <c r="I682" s="36"/>
      <c r="J682" s="36"/>
      <c r="K682" s="36"/>
      <c r="L682" s="36"/>
      <c r="M682" s="36"/>
      <c r="N682" s="36"/>
      <c r="O682" s="36"/>
      <c r="P682" s="36"/>
      <c r="Q682" s="36"/>
      <c r="R682" s="36"/>
    </row>
    <row r="683" spans="6:18" x14ac:dyDescent="0.25">
      <c r="F683" s="36"/>
      <c r="G683" s="36"/>
      <c r="H683" s="36"/>
      <c r="I683" s="36"/>
      <c r="J683" s="36"/>
      <c r="K683" s="36"/>
      <c r="L683" s="36"/>
      <c r="M683" s="36"/>
      <c r="N683" s="36"/>
      <c r="O683" s="36"/>
      <c r="P683" s="36"/>
      <c r="Q683" s="36"/>
      <c r="R683" s="36"/>
    </row>
    <row r="684" spans="6:18" x14ac:dyDescent="0.25">
      <c r="F684" s="36"/>
      <c r="G684" s="36"/>
      <c r="H684" s="36"/>
      <c r="I684" s="36"/>
      <c r="J684" s="36"/>
      <c r="K684" s="36"/>
      <c r="L684" s="36"/>
      <c r="M684" s="36"/>
      <c r="N684" s="36"/>
      <c r="O684" s="36"/>
      <c r="P684" s="36"/>
      <c r="Q684" s="36"/>
      <c r="R684" s="36"/>
    </row>
    <row r="685" spans="6:18" x14ac:dyDescent="0.25">
      <c r="F685" s="36"/>
      <c r="G685" s="36"/>
      <c r="H685" s="36"/>
      <c r="I685" s="36"/>
      <c r="J685" s="36"/>
      <c r="K685" s="36"/>
      <c r="L685" s="36"/>
      <c r="M685" s="36"/>
      <c r="N685" s="36"/>
      <c r="O685" s="36"/>
      <c r="P685" s="36"/>
      <c r="Q685" s="36"/>
      <c r="R685" s="36"/>
    </row>
    <row r="686" spans="6:18" x14ac:dyDescent="0.25">
      <c r="F686" s="36"/>
      <c r="G686" s="36"/>
      <c r="H686" s="36"/>
      <c r="I686" s="36"/>
      <c r="J686" s="36"/>
      <c r="K686" s="36"/>
      <c r="L686" s="36"/>
      <c r="M686" s="36"/>
      <c r="N686" s="36"/>
      <c r="O686" s="36"/>
      <c r="P686" s="36"/>
      <c r="Q686" s="36"/>
      <c r="R686" s="36"/>
    </row>
    <row r="687" spans="6:18" x14ac:dyDescent="0.25">
      <c r="F687" s="36"/>
      <c r="G687" s="36"/>
      <c r="H687" s="36"/>
      <c r="I687" s="36"/>
      <c r="J687" s="36"/>
      <c r="K687" s="36"/>
      <c r="L687" s="36"/>
      <c r="M687" s="36"/>
      <c r="N687" s="36"/>
      <c r="O687" s="36"/>
      <c r="P687" s="36"/>
      <c r="Q687" s="36"/>
      <c r="R687" s="36"/>
    </row>
    <row r="688" spans="6:18" x14ac:dyDescent="0.25">
      <c r="F688" s="36"/>
      <c r="G688" s="36"/>
      <c r="H688" s="36"/>
      <c r="I688" s="36"/>
      <c r="J688" s="36"/>
      <c r="K688" s="36"/>
      <c r="L688" s="36"/>
      <c r="M688" s="36"/>
      <c r="N688" s="36"/>
      <c r="O688" s="36"/>
      <c r="P688" s="36"/>
      <c r="Q688" s="36"/>
      <c r="R688" s="36"/>
    </row>
    <row r="689" spans="6:18" x14ac:dyDescent="0.25">
      <c r="F689" s="36"/>
      <c r="G689" s="36"/>
      <c r="H689" s="36"/>
      <c r="I689" s="36"/>
      <c r="J689" s="36"/>
      <c r="K689" s="36"/>
      <c r="L689" s="36"/>
      <c r="M689" s="36"/>
      <c r="N689" s="36"/>
      <c r="O689" s="36"/>
      <c r="P689" s="36"/>
      <c r="Q689" s="36"/>
      <c r="R689" s="36"/>
    </row>
    <row r="690" spans="6:18" x14ac:dyDescent="0.25">
      <c r="F690" s="36"/>
      <c r="G690" s="36"/>
      <c r="H690" s="36"/>
      <c r="I690" s="36"/>
      <c r="J690" s="36"/>
      <c r="K690" s="36"/>
      <c r="L690" s="36"/>
      <c r="M690" s="36"/>
      <c r="N690" s="36"/>
      <c r="O690" s="36"/>
      <c r="P690" s="36"/>
      <c r="Q690" s="36"/>
      <c r="R690" s="36"/>
    </row>
    <row r="691" spans="6:18" x14ac:dyDescent="0.25">
      <c r="F691" s="36"/>
      <c r="G691" s="36"/>
      <c r="H691" s="36"/>
      <c r="I691" s="36"/>
      <c r="J691" s="36"/>
      <c r="K691" s="36"/>
      <c r="L691" s="36"/>
      <c r="M691" s="36"/>
      <c r="N691" s="36"/>
      <c r="O691" s="36"/>
      <c r="P691" s="36"/>
      <c r="Q691" s="36"/>
      <c r="R691" s="36"/>
    </row>
    <row r="692" spans="6:18" x14ac:dyDescent="0.25">
      <c r="F692" s="36"/>
      <c r="G692" s="36"/>
      <c r="H692" s="36"/>
      <c r="I692" s="36"/>
      <c r="J692" s="36"/>
      <c r="K692" s="36"/>
      <c r="L692" s="36"/>
      <c r="M692" s="36"/>
      <c r="N692" s="36"/>
      <c r="O692" s="36"/>
      <c r="P692" s="36"/>
      <c r="Q692" s="36"/>
      <c r="R692" s="36"/>
    </row>
    <row r="693" spans="6:18" x14ac:dyDescent="0.25">
      <c r="F693" s="36"/>
      <c r="G693" s="36"/>
      <c r="H693" s="36"/>
      <c r="I693" s="36"/>
      <c r="J693" s="36"/>
      <c r="K693" s="36"/>
      <c r="L693" s="36"/>
      <c r="M693" s="36"/>
      <c r="N693" s="36"/>
      <c r="O693" s="36"/>
      <c r="P693" s="36"/>
      <c r="Q693" s="36"/>
      <c r="R693" s="36"/>
    </row>
    <row r="694" spans="6:18" x14ac:dyDescent="0.25">
      <c r="F694" s="36"/>
      <c r="G694" s="36"/>
      <c r="H694" s="36"/>
      <c r="I694" s="36"/>
      <c r="J694" s="36"/>
      <c r="K694" s="36"/>
      <c r="L694" s="36"/>
      <c r="M694" s="36"/>
      <c r="N694" s="36"/>
      <c r="O694" s="36"/>
      <c r="P694" s="36"/>
      <c r="Q694" s="36"/>
      <c r="R694" s="36"/>
    </row>
    <row r="695" spans="6:18" x14ac:dyDescent="0.25">
      <c r="F695" s="36"/>
      <c r="G695" s="36"/>
      <c r="H695" s="36"/>
      <c r="I695" s="36"/>
      <c r="J695" s="36"/>
      <c r="K695" s="36"/>
      <c r="L695" s="36"/>
      <c r="M695" s="36"/>
      <c r="N695" s="36"/>
      <c r="O695" s="36"/>
      <c r="P695" s="36"/>
      <c r="Q695" s="36"/>
      <c r="R695" s="36"/>
    </row>
    <row r="696" spans="6:18" x14ac:dyDescent="0.25">
      <c r="F696" s="36"/>
      <c r="G696" s="36"/>
      <c r="H696" s="36"/>
      <c r="I696" s="36"/>
      <c r="J696" s="36"/>
      <c r="K696" s="36"/>
      <c r="L696" s="36"/>
      <c r="M696" s="36"/>
      <c r="N696" s="36"/>
      <c r="O696" s="36"/>
      <c r="P696" s="36"/>
      <c r="Q696" s="36"/>
      <c r="R696" s="36"/>
    </row>
    <row r="697" spans="6:18" x14ac:dyDescent="0.25">
      <c r="F697" s="36"/>
      <c r="G697" s="36"/>
      <c r="H697" s="36"/>
      <c r="I697" s="36"/>
      <c r="J697" s="36"/>
      <c r="K697" s="36"/>
      <c r="L697" s="36"/>
      <c r="M697" s="36"/>
      <c r="N697" s="36"/>
      <c r="O697" s="36"/>
      <c r="P697" s="36"/>
      <c r="Q697" s="36"/>
      <c r="R697" s="36"/>
    </row>
    <row r="698" spans="6:18" x14ac:dyDescent="0.25">
      <c r="F698" s="36"/>
      <c r="G698" s="36"/>
      <c r="H698" s="36"/>
      <c r="I698" s="36"/>
      <c r="J698" s="36"/>
      <c r="K698" s="36"/>
      <c r="L698" s="36"/>
      <c r="M698" s="36"/>
      <c r="N698" s="36"/>
      <c r="O698" s="36"/>
      <c r="P698" s="36"/>
      <c r="Q698" s="36"/>
      <c r="R698" s="36"/>
    </row>
    <row r="699" spans="6:18" x14ac:dyDescent="0.25">
      <c r="F699" s="36"/>
      <c r="G699" s="36"/>
      <c r="H699" s="36"/>
      <c r="I699" s="36"/>
      <c r="J699" s="36"/>
      <c r="K699" s="36"/>
      <c r="L699" s="36"/>
      <c r="M699" s="36"/>
      <c r="N699" s="36"/>
      <c r="O699" s="36"/>
      <c r="P699" s="36"/>
      <c r="Q699" s="36"/>
      <c r="R699" s="36"/>
    </row>
    <row r="700" spans="6:18" x14ac:dyDescent="0.25">
      <c r="F700" s="36"/>
      <c r="G700" s="36"/>
      <c r="H700" s="36"/>
      <c r="I700" s="36"/>
      <c r="J700" s="36"/>
      <c r="K700" s="36"/>
      <c r="L700" s="36"/>
      <c r="M700" s="36"/>
      <c r="N700" s="36"/>
      <c r="O700" s="36"/>
      <c r="P700" s="36"/>
      <c r="Q700" s="36"/>
      <c r="R700" s="36"/>
    </row>
    <row r="701" spans="6:18" x14ac:dyDescent="0.25">
      <c r="F701" s="36"/>
      <c r="G701" s="36"/>
      <c r="H701" s="36"/>
      <c r="I701" s="36"/>
      <c r="J701" s="36"/>
      <c r="K701" s="36"/>
      <c r="L701" s="36"/>
      <c r="M701" s="36"/>
      <c r="N701" s="36"/>
      <c r="O701" s="36"/>
      <c r="P701" s="36"/>
      <c r="Q701" s="36"/>
      <c r="R701" s="36"/>
    </row>
    <row r="702" spans="6:18" x14ac:dyDescent="0.25">
      <c r="F702" s="36"/>
      <c r="G702" s="36"/>
      <c r="H702" s="36"/>
      <c r="I702" s="36"/>
      <c r="J702" s="36"/>
      <c r="K702" s="36"/>
      <c r="L702" s="36"/>
      <c r="M702" s="36"/>
      <c r="N702" s="36"/>
      <c r="O702" s="36"/>
      <c r="P702" s="36"/>
      <c r="Q702" s="36"/>
      <c r="R702" s="36"/>
    </row>
    <row r="703" spans="6:18" x14ac:dyDescent="0.25">
      <c r="F703" s="36"/>
      <c r="G703" s="36"/>
      <c r="H703" s="36"/>
      <c r="I703" s="36"/>
      <c r="J703" s="36"/>
      <c r="K703" s="36"/>
      <c r="L703" s="36"/>
      <c r="M703" s="36"/>
      <c r="N703" s="36"/>
      <c r="O703" s="36"/>
      <c r="P703" s="36"/>
      <c r="Q703" s="36"/>
      <c r="R703" s="36"/>
    </row>
    <row r="704" spans="6:18" x14ac:dyDescent="0.25">
      <c r="F704" s="36"/>
      <c r="G704" s="36"/>
      <c r="H704" s="36"/>
      <c r="I704" s="36"/>
      <c r="J704" s="36"/>
      <c r="K704" s="36"/>
      <c r="L704" s="36"/>
      <c r="M704" s="36"/>
      <c r="N704" s="36"/>
      <c r="O704" s="36"/>
      <c r="P704" s="36"/>
      <c r="Q704" s="36"/>
      <c r="R704" s="36"/>
    </row>
    <row r="705" spans="6:18" x14ac:dyDescent="0.25">
      <c r="F705" s="36"/>
      <c r="G705" s="36"/>
      <c r="H705" s="36"/>
      <c r="I705" s="36"/>
      <c r="J705" s="36"/>
      <c r="K705" s="36"/>
      <c r="L705" s="36"/>
      <c r="M705" s="36"/>
      <c r="N705" s="36"/>
      <c r="O705" s="36"/>
      <c r="P705" s="36"/>
      <c r="Q705" s="36"/>
      <c r="R705" s="36"/>
    </row>
    <row r="706" spans="6:18" x14ac:dyDescent="0.25">
      <c r="F706" s="36"/>
      <c r="G706" s="36"/>
      <c r="H706" s="36"/>
      <c r="I706" s="36"/>
      <c r="J706" s="36"/>
      <c r="K706" s="36"/>
      <c r="L706" s="36"/>
      <c r="M706" s="36"/>
      <c r="N706" s="36"/>
      <c r="O706" s="36"/>
      <c r="P706" s="36"/>
      <c r="Q706" s="36"/>
      <c r="R706" s="36"/>
    </row>
    <row r="707" spans="6:18" x14ac:dyDescent="0.25">
      <c r="F707" s="36"/>
      <c r="G707" s="36"/>
      <c r="H707" s="36"/>
      <c r="I707" s="36"/>
      <c r="J707" s="36"/>
      <c r="K707" s="36"/>
      <c r="L707" s="36"/>
      <c r="M707" s="36"/>
      <c r="N707" s="36"/>
      <c r="O707" s="36"/>
      <c r="P707" s="36"/>
      <c r="Q707" s="36"/>
      <c r="R707" s="36"/>
    </row>
    <row r="708" spans="6:18" x14ac:dyDescent="0.25">
      <c r="F708" s="36"/>
      <c r="G708" s="36"/>
      <c r="H708" s="36"/>
      <c r="I708" s="36"/>
      <c r="J708" s="36"/>
      <c r="K708" s="36"/>
      <c r="L708" s="36"/>
      <c r="M708" s="36"/>
      <c r="N708" s="36"/>
      <c r="O708" s="36"/>
      <c r="P708" s="36"/>
      <c r="Q708" s="36"/>
      <c r="R708" s="36"/>
    </row>
    <row r="709" spans="6:18" x14ac:dyDescent="0.25">
      <c r="F709" s="36"/>
      <c r="G709" s="36"/>
      <c r="H709" s="36"/>
      <c r="I709" s="36"/>
      <c r="J709" s="36"/>
      <c r="K709" s="36"/>
      <c r="L709" s="36"/>
      <c r="M709" s="36"/>
      <c r="N709" s="36"/>
      <c r="O709" s="36"/>
      <c r="P709" s="36"/>
      <c r="Q709" s="36"/>
      <c r="R709" s="36"/>
    </row>
    <row r="710" spans="6:18" x14ac:dyDescent="0.25">
      <c r="F710" s="36"/>
      <c r="G710" s="36"/>
      <c r="H710" s="36"/>
      <c r="I710" s="36"/>
      <c r="J710" s="36"/>
      <c r="K710" s="36"/>
      <c r="L710" s="36"/>
      <c r="M710" s="36"/>
      <c r="N710" s="36"/>
      <c r="O710" s="36"/>
      <c r="P710" s="36"/>
      <c r="Q710" s="36"/>
      <c r="R710" s="36"/>
    </row>
    <row r="711" spans="6:18" x14ac:dyDescent="0.25">
      <c r="F711" s="36"/>
      <c r="G711" s="36"/>
      <c r="H711" s="36"/>
      <c r="I711" s="36"/>
      <c r="J711" s="36"/>
      <c r="K711" s="36"/>
      <c r="L711" s="36"/>
      <c r="M711" s="36"/>
      <c r="N711" s="36"/>
      <c r="O711" s="36"/>
      <c r="P711" s="36"/>
      <c r="Q711" s="36"/>
      <c r="R711" s="36"/>
    </row>
    <row r="712" spans="6:18" x14ac:dyDescent="0.25">
      <c r="F712" s="36"/>
      <c r="G712" s="36"/>
      <c r="H712" s="36"/>
      <c r="I712" s="36"/>
      <c r="J712" s="36"/>
      <c r="K712" s="36"/>
      <c r="L712" s="36"/>
      <c r="M712" s="36"/>
      <c r="N712" s="36"/>
      <c r="O712" s="36"/>
      <c r="P712" s="36"/>
      <c r="Q712" s="36"/>
      <c r="R712" s="36"/>
    </row>
    <row r="713" spans="6:18" x14ac:dyDescent="0.25">
      <c r="F713" s="36"/>
      <c r="G713" s="36"/>
      <c r="H713" s="36"/>
      <c r="I713" s="36"/>
      <c r="J713" s="36"/>
      <c r="K713" s="36"/>
      <c r="L713" s="36"/>
      <c r="M713" s="36"/>
      <c r="N713" s="36"/>
      <c r="O713" s="36"/>
      <c r="P713" s="36"/>
      <c r="Q713" s="36"/>
      <c r="R713" s="36"/>
    </row>
    <row r="714" spans="6:18" x14ac:dyDescent="0.25">
      <c r="F714" s="36"/>
      <c r="G714" s="36"/>
      <c r="H714" s="36"/>
      <c r="I714" s="36"/>
      <c r="J714" s="36"/>
      <c r="K714" s="36"/>
      <c r="L714" s="36"/>
      <c r="M714" s="36"/>
      <c r="N714" s="36"/>
      <c r="O714" s="36"/>
      <c r="P714" s="36"/>
      <c r="Q714" s="36"/>
      <c r="R714" s="36"/>
    </row>
    <row r="715" spans="6:18" x14ac:dyDescent="0.25">
      <c r="F715" s="36"/>
      <c r="G715" s="36"/>
      <c r="H715" s="36"/>
      <c r="I715" s="36"/>
      <c r="J715" s="36"/>
      <c r="K715" s="36"/>
      <c r="L715" s="36"/>
      <c r="M715" s="36"/>
      <c r="N715" s="36"/>
      <c r="O715" s="36"/>
      <c r="P715" s="36"/>
      <c r="Q715" s="36"/>
      <c r="R715" s="36"/>
    </row>
    <row r="716" spans="6:18" x14ac:dyDescent="0.25">
      <c r="F716" s="36"/>
      <c r="G716" s="36"/>
      <c r="H716" s="36"/>
      <c r="I716" s="36"/>
      <c r="J716" s="36"/>
      <c r="K716" s="36"/>
      <c r="L716" s="36"/>
      <c r="M716" s="36"/>
      <c r="N716" s="36"/>
      <c r="O716" s="36"/>
      <c r="P716" s="36"/>
      <c r="Q716" s="36"/>
      <c r="R716" s="36"/>
    </row>
    <row r="717" spans="6:18" x14ac:dyDescent="0.25">
      <c r="F717" s="36"/>
      <c r="G717" s="36"/>
      <c r="H717" s="36"/>
      <c r="I717" s="36"/>
      <c r="J717" s="36"/>
      <c r="K717" s="36"/>
      <c r="L717" s="36"/>
      <c r="M717" s="36"/>
      <c r="N717" s="36"/>
      <c r="O717" s="36"/>
      <c r="P717" s="36"/>
      <c r="Q717" s="36"/>
      <c r="R717" s="36"/>
    </row>
    <row r="718" spans="6:18" x14ac:dyDescent="0.25">
      <c r="F718" s="36"/>
      <c r="G718" s="36"/>
      <c r="H718" s="36"/>
      <c r="I718" s="36"/>
      <c r="J718" s="36"/>
      <c r="K718" s="36"/>
      <c r="L718" s="36"/>
      <c r="M718" s="36"/>
      <c r="N718" s="36"/>
      <c r="O718" s="36"/>
      <c r="P718" s="36"/>
      <c r="Q718" s="36"/>
      <c r="R718" s="36"/>
    </row>
    <row r="719" spans="6:18" x14ac:dyDescent="0.25">
      <c r="F719" s="36"/>
      <c r="G719" s="36"/>
      <c r="H719" s="36"/>
      <c r="I719" s="36"/>
      <c r="J719" s="36"/>
      <c r="K719" s="36"/>
      <c r="L719" s="36"/>
      <c r="M719" s="36"/>
      <c r="N719" s="36"/>
      <c r="O719" s="36"/>
      <c r="P719" s="36"/>
      <c r="Q719" s="36"/>
      <c r="R719" s="36"/>
    </row>
    <row r="720" spans="6:18" x14ac:dyDescent="0.25">
      <c r="F720" s="36"/>
      <c r="G720" s="36"/>
      <c r="H720" s="36"/>
      <c r="I720" s="36"/>
      <c r="J720" s="36"/>
      <c r="K720" s="36"/>
      <c r="L720" s="36"/>
      <c r="M720" s="36"/>
      <c r="N720" s="36"/>
      <c r="O720" s="36"/>
      <c r="P720" s="36"/>
      <c r="Q720" s="36"/>
      <c r="R720" s="36"/>
    </row>
    <row r="721" spans="6:18" x14ac:dyDescent="0.25">
      <c r="F721" s="36"/>
      <c r="G721" s="36"/>
      <c r="H721" s="36"/>
      <c r="I721" s="36"/>
      <c r="J721" s="36"/>
      <c r="K721" s="36"/>
      <c r="L721" s="36"/>
      <c r="M721" s="36"/>
      <c r="N721" s="36"/>
      <c r="O721" s="36"/>
      <c r="P721" s="36"/>
      <c r="Q721" s="36"/>
      <c r="R721" s="36"/>
    </row>
    <row r="722" spans="6:18" x14ac:dyDescent="0.25">
      <c r="F722" s="36"/>
      <c r="G722" s="36"/>
      <c r="H722" s="36"/>
      <c r="I722" s="36"/>
      <c r="J722" s="36"/>
      <c r="K722" s="36"/>
      <c r="L722" s="36"/>
      <c r="M722" s="36"/>
      <c r="N722" s="36"/>
      <c r="O722" s="36"/>
      <c r="P722" s="36"/>
      <c r="Q722" s="36"/>
      <c r="R722" s="36"/>
    </row>
    <row r="723" spans="6:18" x14ac:dyDescent="0.25">
      <c r="F723" s="36"/>
      <c r="G723" s="36"/>
      <c r="H723" s="36"/>
      <c r="I723" s="36"/>
      <c r="J723" s="36"/>
      <c r="K723" s="36"/>
      <c r="L723" s="36"/>
      <c r="M723" s="36"/>
      <c r="N723" s="36"/>
      <c r="O723" s="36"/>
      <c r="P723" s="36"/>
      <c r="Q723" s="36"/>
      <c r="R723" s="36"/>
    </row>
    <row r="724" spans="6:18" x14ac:dyDescent="0.25">
      <c r="F724" s="36"/>
      <c r="G724" s="36"/>
      <c r="H724" s="36"/>
      <c r="I724" s="36"/>
      <c r="J724" s="36"/>
      <c r="K724" s="36"/>
      <c r="L724" s="36"/>
      <c r="M724" s="36"/>
      <c r="N724" s="36"/>
      <c r="O724" s="36"/>
      <c r="P724" s="36"/>
      <c r="Q724" s="36"/>
      <c r="R724" s="36"/>
    </row>
    <row r="725" spans="6:18" x14ac:dyDescent="0.25">
      <c r="F725" s="36"/>
      <c r="G725" s="36"/>
      <c r="H725" s="36"/>
      <c r="I725" s="36"/>
      <c r="J725" s="36"/>
      <c r="K725" s="36"/>
      <c r="L725" s="36"/>
      <c r="M725" s="36"/>
      <c r="N725" s="36"/>
      <c r="O725" s="36"/>
      <c r="P725" s="36"/>
      <c r="Q725" s="36"/>
      <c r="R725" s="36"/>
    </row>
    <row r="726" spans="6:18" x14ac:dyDescent="0.25">
      <c r="F726" s="36"/>
      <c r="G726" s="36"/>
      <c r="H726" s="36"/>
      <c r="I726" s="36"/>
      <c r="J726" s="36"/>
      <c r="K726" s="36"/>
      <c r="L726" s="36"/>
      <c r="M726" s="36"/>
      <c r="N726" s="36"/>
      <c r="O726" s="36"/>
      <c r="P726" s="36"/>
      <c r="Q726" s="36"/>
      <c r="R726" s="36"/>
    </row>
    <row r="727" spans="6:18" x14ac:dyDescent="0.25">
      <c r="F727" s="36"/>
      <c r="G727" s="36"/>
      <c r="H727" s="36"/>
      <c r="I727" s="36"/>
      <c r="J727" s="36"/>
      <c r="K727" s="36"/>
      <c r="L727" s="36"/>
      <c r="M727" s="36"/>
      <c r="N727" s="36"/>
      <c r="O727" s="36"/>
      <c r="P727" s="36"/>
      <c r="Q727" s="36"/>
      <c r="R727" s="36"/>
    </row>
    <row r="728" spans="6:18" x14ac:dyDescent="0.25">
      <c r="F728" s="36"/>
      <c r="G728" s="36"/>
      <c r="H728" s="36"/>
      <c r="I728" s="36"/>
      <c r="J728" s="36"/>
      <c r="K728" s="36"/>
      <c r="L728" s="36"/>
      <c r="M728" s="36"/>
      <c r="N728" s="36"/>
      <c r="O728" s="36"/>
      <c r="P728" s="36"/>
      <c r="Q728" s="36"/>
      <c r="R728" s="36"/>
    </row>
    <row r="729" spans="6:18" x14ac:dyDescent="0.25">
      <c r="F729" s="36"/>
      <c r="G729" s="36"/>
      <c r="H729" s="36"/>
      <c r="I729" s="36"/>
      <c r="J729" s="36"/>
      <c r="K729" s="36"/>
      <c r="L729" s="36"/>
      <c r="M729" s="36"/>
      <c r="N729" s="36"/>
      <c r="O729" s="36"/>
      <c r="P729" s="36"/>
      <c r="Q729" s="36"/>
      <c r="R729" s="36"/>
    </row>
    <row r="730" spans="6:18" x14ac:dyDescent="0.25">
      <c r="F730" s="36"/>
      <c r="G730" s="36"/>
      <c r="H730" s="36"/>
      <c r="I730" s="36"/>
      <c r="J730" s="36"/>
      <c r="K730" s="36"/>
      <c r="L730" s="36"/>
      <c r="M730" s="36"/>
      <c r="N730" s="36"/>
      <c r="O730" s="36"/>
      <c r="P730" s="36"/>
      <c r="Q730" s="36"/>
      <c r="R730" s="36"/>
    </row>
    <row r="731" spans="6:18" x14ac:dyDescent="0.25">
      <c r="F731" s="36"/>
      <c r="G731" s="36"/>
      <c r="H731" s="36"/>
      <c r="I731" s="36"/>
      <c r="J731" s="36"/>
      <c r="K731" s="36"/>
      <c r="L731" s="36"/>
      <c r="M731" s="36"/>
      <c r="N731" s="36"/>
      <c r="O731" s="36"/>
      <c r="P731" s="36"/>
      <c r="Q731" s="36"/>
      <c r="R731" s="36"/>
    </row>
    <row r="732" spans="6:18" x14ac:dyDescent="0.25">
      <c r="F732" s="36"/>
      <c r="G732" s="36"/>
      <c r="H732" s="36"/>
      <c r="I732" s="36"/>
      <c r="J732" s="36"/>
      <c r="K732" s="36"/>
      <c r="L732" s="36"/>
      <c r="M732" s="36"/>
      <c r="N732" s="36"/>
      <c r="O732" s="36"/>
      <c r="P732" s="36"/>
      <c r="Q732" s="36"/>
      <c r="R732" s="36"/>
    </row>
    <row r="733" spans="6:18" x14ac:dyDescent="0.25">
      <c r="F733" s="36"/>
      <c r="G733" s="36"/>
      <c r="H733" s="36"/>
      <c r="I733" s="36"/>
      <c r="J733" s="36"/>
      <c r="K733" s="36"/>
      <c r="L733" s="36"/>
      <c r="M733" s="36"/>
      <c r="N733" s="36"/>
      <c r="O733" s="36"/>
      <c r="P733" s="36"/>
      <c r="Q733" s="36"/>
      <c r="R733" s="36"/>
    </row>
    <row r="734" spans="6:18" x14ac:dyDescent="0.25">
      <c r="F734" s="36"/>
      <c r="G734" s="36"/>
      <c r="H734" s="36"/>
      <c r="I734" s="36"/>
      <c r="J734" s="36"/>
      <c r="K734" s="36"/>
      <c r="L734" s="36"/>
      <c r="M734" s="36"/>
      <c r="N734" s="36"/>
      <c r="O734" s="36"/>
      <c r="P734" s="36"/>
      <c r="Q734" s="36"/>
      <c r="R734" s="36"/>
    </row>
    <row r="735" spans="6:18" x14ac:dyDescent="0.25">
      <c r="F735" s="36"/>
      <c r="G735" s="36"/>
      <c r="H735" s="36"/>
      <c r="I735" s="36"/>
      <c r="J735" s="36"/>
      <c r="K735" s="36"/>
      <c r="L735" s="36"/>
      <c r="M735" s="36"/>
      <c r="N735" s="36"/>
      <c r="O735" s="36"/>
      <c r="P735" s="36"/>
      <c r="Q735" s="36"/>
      <c r="R735" s="36"/>
    </row>
    <row r="736" spans="6:18" x14ac:dyDescent="0.25">
      <c r="F736" s="36"/>
      <c r="G736" s="36"/>
      <c r="H736" s="36"/>
      <c r="I736" s="36"/>
      <c r="J736" s="36"/>
      <c r="K736" s="36"/>
      <c r="L736" s="36"/>
      <c r="M736" s="36"/>
      <c r="N736" s="36"/>
      <c r="O736" s="36"/>
      <c r="P736" s="36"/>
      <c r="Q736" s="36"/>
      <c r="R736" s="36"/>
    </row>
    <row r="737" spans="6:18" x14ac:dyDescent="0.25">
      <c r="F737" s="36"/>
      <c r="G737" s="36"/>
      <c r="H737" s="36"/>
      <c r="I737" s="36"/>
      <c r="J737" s="36"/>
      <c r="K737" s="36"/>
      <c r="L737" s="36"/>
      <c r="M737" s="36"/>
      <c r="N737" s="36"/>
      <c r="O737" s="36"/>
      <c r="P737" s="36"/>
      <c r="Q737" s="36"/>
      <c r="R737" s="36"/>
    </row>
    <row r="738" spans="6:18" x14ac:dyDescent="0.25">
      <c r="F738" s="36"/>
      <c r="G738" s="36"/>
      <c r="H738" s="36"/>
      <c r="I738" s="36"/>
      <c r="J738" s="36"/>
      <c r="K738" s="36"/>
      <c r="L738" s="36"/>
      <c r="M738" s="36"/>
      <c r="N738" s="36"/>
      <c r="O738" s="36"/>
      <c r="P738" s="36"/>
      <c r="Q738" s="36"/>
      <c r="R738" s="36"/>
    </row>
    <row r="739" spans="6:18" x14ac:dyDescent="0.25">
      <c r="F739" s="36"/>
      <c r="G739" s="36"/>
      <c r="H739" s="36"/>
      <c r="I739" s="36"/>
      <c r="J739" s="36"/>
      <c r="K739" s="36"/>
      <c r="L739" s="36"/>
      <c r="M739" s="36"/>
      <c r="N739" s="36"/>
      <c r="O739" s="36"/>
      <c r="P739" s="36"/>
      <c r="Q739" s="36"/>
      <c r="R739" s="36"/>
    </row>
    <row r="740" spans="6:18" x14ac:dyDescent="0.25">
      <c r="F740" s="36"/>
      <c r="G740" s="36"/>
      <c r="H740" s="36"/>
      <c r="I740" s="36"/>
      <c r="J740" s="36"/>
      <c r="K740" s="36"/>
      <c r="L740" s="36"/>
      <c r="M740" s="36"/>
      <c r="N740" s="36"/>
      <c r="O740" s="36"/>
      <c r="P740" s="36"/>
      <c r="Q740" s="36"/>
      <c r="R740" s="36"/>
    </row>
    <row r="741" spans="6:18" x14ac:dyDescent="0.25">
      <c r="F741" s="36"/>
      <c r="G741" s="36"/>
      <c r="H741" s="36"/>
      <c r="I741" s="36"/>
      <c r="J741" s="36"/>
      <c r="K741" s="36"/>
      <c r="L741" s="36"/>
      <c r="M741" s="36"/>
      <c r="N741" s="36"/>
      <c r="O741" s="36"/>
      <c r="P741" s="36"/>
      <c r="Q741" s="36"/>
      <c r="R741" s="36"/>
    </row>
    <row r="742" spans="6:18" x14ac:dyDescent="0.25">
      <c r="F742" s="36"/>
      <c r="G742" s="36"/>
      <c r="H742" s="36"/>
      <c r="I742" s="36"/>
      <c r="J742" s="36"/>
      <c r="K742" s="36"/>
      <c r="L742" s="36"/>
      <c r="M742" s="36"/>
      <c r="N742" s="36"/>
      <c r="O742" s="36"/>
      <c r="P742" s="36"/>
      <c r="Q742" s="36"/>
      <c r="R742" s="36"/>
    </row>
    <row r="743" spans="6:18" x14ac:dyDescent="0.25">
      <c r="F743" s="36"/>
      <c r="G743" s="36"/>
      <c r="H743" s="36"/>
      <c r="I743" s="36"/>
      <c r="J743" s="36"/>
      <c r="K743" s="36"/>
      <c r="L743" s="36"/>
      <c r="M743" s="36"/>
      <c r="N743" s="36"/>
      <c r="O743" s="36"/>
      <c r="P743" s="36"/>
      <c r="Q743" s="36"/>
      <c r="R743" s="36"/>
    </row>
    <row r="744" spans="6:18" x14ac:dyDescent="0.25">
      <c r="F744" s="36"/>
      <c r="G744" s="36"/>
      <c r="H744" s="36"/>
      <c r="I744" s="36"/>
      <c r="J744" s="36"/>
      <c r="K744" s="36"/>
      <c r="L744" s="36"/>
      <c r="M744" s="36"/>
      <c r="N744" s="36"/>
      <c r="O744" s="36"/>
      <c r="P744" s="36"/>
      <c r="Q744" s="36"/>
      <c r="R744" s="36"/>
    </row>
    <row r="745" spans="6:18" x14ac:dyDescent="0.25">
      <c r="F745" s="36"/>
      <c r="G745" s="36"/>
      <c r="H745" s="36"/>
      <c r="I745" s="36"/>
      <c r="J745" s="36"/>
      <c r="K745" s="36"/>
      <c r="L745" s="36"/>
      <c r="M745" s="36"/>
      <c r="N745" s="36"/>
      <c r="O745" s="36"/>
      <c r="P745" s="36"/>
      <c r="Q745" s="36"/>
      <c r="R745" s="36"/>
    </row>
    <row r="746" spans="6:18" x14ac:dyDescent="0.25">
      <c r="F746" s="36"/>
      <c r="G746" s="36"/>
      <c r="H746" s="36"/>
      <c r="I746" s="36"/>
      <c r="J746" s="36"/>
      <c r="K746" s="36"/>
      <c r="L746" s="36"/>
      <c r="M746" s="36"/>
      <c r="N746" s="36"/>
      <c r="O746" s="36"/>
      <c r="P746" s="36"/>
      <c r="Q746" s="36"/>
      <c r="R746" s="36"/>
    </row>
    <row r="747" spans="6:18" x14ac:dyDescent="0.25">
      <c r="F747" s="36"/>
      <c r="G747" s="36"/>
      <c r="H747" s="36"/>
      <c r="I747" s="36"/>
      <c r="J747" s="36"/>
      <c r="K747" s="36"/>
      <c r="L747" s="36"/>
      <c r="M747" s="36"/>
      <c r="N747" s="36"/>
      <c r="O747" s="36"/>
      <c r="P747" s="36"/>
      <c r="Q747" s="36"/>
      <c r="R747" s="36"/>
    </row>
    <row r="748" spans="6:18" x14ac:dyDescent="0.25">
      <c r="F748" s="36"/>
      <c r="G748" s="36"/>
      <c r="H748" s="36"/>
      <c r="I748" s="36"/>
      <c r="J748" s="36"/>
      <c r="K748" s="36"/>
      <c r="L748" s="36"/>
      <c r="M748" s="36"/>
      <c r="N748" s="36"/>
      <c r="O748" s="36"/>
      <c r="P748" s="36"/>
      <c r="Q748" s="36"/>
      <c r="R748" s="36"/>
    </row>
    <row r="749" spans="6:18" x14ac:dyDescent="0.25">
      <c r="F749" s="36"/>
      <c r="G749" s="36"/>
      <c r="H749" s="36"/>
      <c r="I749" s="36"/>
      <c r="J749" s="36"/>
      <c r="K749" s="36"/>
      <c r="L749" s="36"/>
      <c r="M749" s="36"/>
      <c r="N749" s="36"/>
      <c r="O749" s="36"/>
      <c r="P749" s="36"/>
      <c r="Q749" s="36"/>
      <c r="R749" s="36"/>
    </row>
    <row r="750" spans="6:18" x14ac:dyDescent="0.25">
      <c r="F750" s="36"/>
      <c r="G750" s="36"/>
      <c r="H750" s="36"/>
      <c r="I750" s="36"/>
      <c r="J750" s="36"/>
      <c r="K750" s="36"/>
      <c r="L750" s="36"/>
      <c r="M750" s="36"/>
      <c r="N750" s="36"/>
      <c r="O750" s="36"/>
      <c r="P750" s="36"/>
      <c r="Q750" s="36"/>
      <c r="R750" s="36"/>
    </row>
    <row r="751" spans="6:18" x14ac:dyDescent="0.25">
      <c r="F751" s="36"/>
      <c r="G751" s="36"/>
      <c r="H751" s="36"/>
      <c r="I751" s="36"/>
      <c r="J751" s="36"/>
      <c r="K751" s="36"/>
      <c r="L751" s="36"/>
      <c r="M751" s="36"/>
      <c r="N751" s="36"/>
      <c r="O751" s="36"/>
      <c r="P751" s="36"/>
      <c r="Q751" s="36"/>
      <c r="R751" s="36"/>
    </row>
    <row r="752" spans="6:18" x14ac:dyDescent="0.25">
      <c r="F752" s="36"/>
      <c r="G752" s="36"/>
      <c r="H752" s="36"/>
      <c r="I752" s="36"/>
      <c r="J752" s="36"/>
      <c r="K752" s="36"/>
      <c r="L752" s="36"/>
      <c r="M752" s="36"/>
      <c r="N752" s="36"/>
      <c r="O752" s="36"/>
      <c r="P752" s="36"/>
      <c r="Q752" s="36"/>
      <c r="R752" s="36"/>
    </row>
    <row r="753" spans="6:18" x14ac:dyDescent="0.25">
      <c r="F753" s="36"/>
      <c r="G753" s="36"/>
      <c r="H753" s="36"/>
      <c r="I753" s="36"/>
      <c r="J753" s="36"/>
      <c r="K753" s="36"/>
      <c r="L753" s="36"/>
      <c r="M753" s="36"/>
      <c r="N753" s="36"/>
      <c r="O753" s="36"/>
      <c r="P753" s="36"/>
      <c r="Q753" s="36"/>
      <c r="R753" s="36"/>
    </row>
    <row r="754" spans="6:18" x14ac:dyDescent="0.25">
      <c r="F754" s="36"/>
      <c r="G754" s="36"/>
      <c r="H754" s="36"/>
      <c r="I754" s="36"/>
      <c r="J754" s="36"/>
      <c r="K754" s="36"/>
      <c r="L754" s="36"/>
      <c r="M754" s="36"/>
      <c r="N754" s="36"/>
      <c r="O754" s="36"/>
      <c r="P754" s="36"/>
      <c r="Q754" s="36"/>
      <c r="R754" s="36"/>
    </row>
    <row r="755" spans="6:18" x14ac:dyDescent="0.25">
      <c r="F755" s="36"/>
      <c r="G755" s="36"/>
      <c r="H755" s="36"/>
      <c r="I755" s="36"/>
      <c r="J755" s="36"/>
      <c r="K755" s="36"/>
      <c r="L755" s="36"/>
      <c r="M755" s="36"/>
      <c r="N755" s="36"/>
      <c r="O755" s="36"/>
      <c r="P755" s="36"/>
      <c r="Q755" s="36"/>
      <c r="R755" s="36"/>
    </row>
    <row r="756" spans="6:18" x14ac:dyDescent="0.25">
      <c r="F756" s="36"/>
      <c r="G756" s="36"/>
      <c r="H756" s="36"/>
      <c r="I756" s="36"/>
      <c r="J756" s="36"/>
      <c r="K756" s="36"/>
      <c r="L756" s="36"/>
      <c r="M756" s="36"/>
      <c r="N756" s="36"/>
      <c r="O756" s="36"/>
      <c r="P756" s="36"/>
      <c r="Q756" s="36"/>
      <c r="R756" s="36"/>
    </row>
    <row r="757" spans="6:18" x14ac:dyDescent="0.25">
      <c r="F757" s="36"/>
      <c r="G757" s="36"/>
      <c r="H757" s="36"/>
      <c r="I757" s="36"/>
      <c r="J757" s="36"/>
      <c r="K757" s="36"/>
      <c r="L757" s="36"/>
      <c r="M757" s="36"/>
      <c r="N757" s="36"/>
      <c r="O757" s="36"/>
      <c r="P757" s="36"/>
      <c r="Q757" s="36"/>
      <c r="R757" s="36"/>
    </row>
    <row r="758" spans="6:18" x14ac:dyDescent="0.25">
      <c r="F758" s="36"/>
      <c r="G758" s="36"/>
      <c r="H758" s="36"/>
      <c r="I758" s="36"/>
      <c r="J758" s="36"/>
      <c r="K758" s="36"/>
      <c r="L758" s="36"/>
      <c r="M758" s="36"/>
      <c r="N758" s="36"/>
      <c r="O758" s="36"/>
      <c r="P758" s="36"/>
      <c r="Q758" s="36"/>
      <c r="R758" s="36"/>
    </row>
    <row r="759" spans="6:18" x14ac:dyDescent="0.25">
      <c r="F759" s="36"/>
      <c r="G759" s="36"/>
      <c r="H759" s="36"/>
      <c r="I759" s="36"/>
      <c r="J759" s="36"/>
      <c r="K759" s="36"/>
      <c r="L759" s="36"/>
      <c r="M759" s="36"/>
      <c r="N759" s="36"/>
      <c r="O759" s="36"/>
      <c r="P759" s="36"/>
      <c r="Q759" s="36"/>
      <c r="R759" s="36"/>
    </row>
    <row r="760" spans="6:18" x14ac:dyDescent="0.25">
      <c r="F760" s="36"/>
      <c r="G760" s="36"/>
      <c r="H760" s="36"/>
      <c r="I760" s="36"/>
      <c r="J760" s="36"/>
      <c r="K760" s="36"/>
      <c r="L760" s="36"/>
      <c r="M760" s="36"/>
      <c r="N760" s="36"/>
      <c r="O760" s="36"/>
      <c r="P760" s="36"/>
      <c r="Q760" s="36"/>
      <c r="R760" s="36"/>
    </row>
    <row r="761" spans="6:18" x14ac:dyDescent="0.25">
      <c r="F761" s="36"/>
      <c r="G761" s="36"/>
      <c r="H761" s="36"/>
      <c r="I761" s="36"/>
      <c r="J761" s="36"/>
      <c r="K761" s="36"/>
      <c r="L761" s="36"/>
      <c r="M761" s="36"/>
      <c r="N761" s="36"/>
      <c r="O761" s="36"/>
      <c r="P761" s="36"/>
      <c r="Q761" s="36"/>
      <c r="R761" s="36"/>
    </row>
    <row r="762" spans="6:18" x14ac:dyDescent="0.25">
      <c r="F762" s="36"/>
      <c r="G762" s="36"/>
      <c r="H762" s="36"/>
      <c r="I762" s="36"/>
      <c r="J762" s="36"/>
      <c r="K762" s="36"/>
      <c r="L762" s="36"/>
      <c r="M762" s="36"/>
      <c r="N762" s="36"/>
      <c r="O762" s="36"/>
      <c r="P762" s="36"/>
      <c r="Q762" s="36"/>
      <c r="R762" s="36"/>
    </row>
    <row r="763" spans="6:18" x14ac:dyDescent="0.25">
      <c r="F763" s="36"/>
      <c r="G763" s="36"/>
      <c r="H763" s="36"/>
      <c r="I763" s="36"/>
      <c r="J763" s="36"/>
      <c r="K763" s="36"/>
      <c r="L763" s="36"/>
      <c r="M763" s="36"/>
      <c r="N763" s="36"/>
      <c r="O763" s="36"/>
      <c r="P763" s="36"/>
      <c r="Q763" s="36"/>
      <c r="R763" s="36"/>
    </row>
    <row r="764" spans="6:18" x14ac:dyDescent="0.25">
      <c r="F764" s="36"/>
      <c r="G764" s="36"/>
      <c r="H764" s="36"/>
      <c r="I764" s="36"/>
      <c r="J764" s="36"/>
      <c r="K764" s="36"/>
      <c r="L764" s="36"/>
      <c r="M764" s="36"/>
      <c r="N764" s="36"/>
      <c r="O764" s="36"/>
      <c r="P764" s="36"/>
      <c r="Q764" s="36"/>
      <c r="R764" s="36"/>
    </row>
    <row r="765" spans="6:18" x14ac:dyDescent="0.25">
      <c r="F765" s="36"/>
      <c r="G765" s="36"/>
      <c r="H765" s="36"/>
      <c r="I765" s="36"/>
      <c r="J765" s="36"/>
      <c r="K765" s="36"/>
      <c r="L765" s="36"/>
      <c r="M765" s="36"/>
      <c r="N765" s="36"/>
      <c r="O765" s="36"/>
      <c r="P765" s="36"/>
      <c r="Q765" s="36"/>
      <c r="R765" s="36"/>
    </row>
    <row r="766" spans="6:18" x14ac:dyDescent="0.25">
      <c r="F766" s="36"/>
      <c r="G766" s="36"/>
      <c r="H766" s="36"/>
      <c r="I766" s="36"/>
      <c r="J766" s="36"/>
      <c r="K766" s="36"/>
      <c r="L766" s="36"/>
      <c r="M766" s="36"/>
      <c r="N766" s="36"/>
      <c r="O766" s="36"/>
      <c r="P766" s="36"/>
      <c r="Q766" s="36"/>
      <c r="R766" s="36"/>
    </row>
    <row r="767" spans="6:18" x14ac:dyDescent="0.25">
      <c r="F767" s="36"/>
      <c r="G767" s="36"/>
      <c r="H767" s="36"/>
      <c r="I767" s="36"/>
      <c r="J767" s="36"/>
      <c r="K767" s="36"/>
      <c r="L767" s="36"/>
      <c r="M767" s="36"/>
      <c r="N767" s="36"/>
      <c r="O767" s="36"/>
      <c r="P767" s="36"/>
      <c r="Q767" s="36"/>
      <c r="R767" s="36"/>
    </row>
    <row r="768" spans="6:18" x14ac:dyDescent="0.25">
      <c r="F768" s="36"/>
      <c r="G768" s="36"/>
      <c r="H768" s="36"/>
      <c r="I768" s="36"/>
      <c r="J768" s="36"/>
      <c r="K768" s="36"/>
      <c r="L768" s="36"/>
      <c r="M768" s="36"/>
      <c r="N768" s="36"/>
      <c r="O768" s="36"/>
      <c r="P768" s="36"/>
      <c r="Q768" s="36"/>
      <c r="R768" s="36"/>
    </row>
    <row r="769" spans="6:18" x14ac:dyDescent="0.25">
      <c r="F769" s="36"/>
      <c r="G769" s="36"/>
      <c r="H769" s="36"/>
      <c r="I769" s="36"/>
      <c r="J769" s="36"/>
      <c r="K769" s="36"/>
      <c r="L769" s="36"/>
      <c r="M769" s="36"/>
      <c r="N769" s="36"/>
      <c r="O769" s="36"/>
      <c r="P769" s="36"/>
      <c r="Q769" s="36"/>
      <c r="R769" s="36"/>
    </row>
    <row r="770" spans="6:18" x14ac:dyDescent="0.25">
      <c r="F770" s="36"/>
      <c r="G770" s="36"/>
      <c r="H770" s="36"/>
      <c r="I770" s="36"/>
      <c r="J770" s="36"/>
      <c r="K770" s="36"/>
      <c r="L770" s="36"/>
      <c r="M770" s="36"/>
      <c r="N770" s="36"/>
      <c r="O770" s="36"/>
      <c r="P770" s="36"/>
      <c r="Q770" s="36"/>
      <c r="R770" s="36"/>
    </row>
    <row r="771" spans="6:18" x14ac:dyDescent="0.25">
      <c r="F771" s="36"/>
      <c r="G771" s="36"/>
      <c r="H771" s="36"/>
      <c r="I771" s="36"/>
      <c r="J771" s="36"/>
      <c r="K771" s="36"/>
      <c r="L771" s="36"/>
      <c r="M771" s="36"/>
      <c r="N771" s="36"/>
      <c r="O771" s="36"/>
      <c r="P771" s="36"/>
      <c r="Q771" s="36"/>
      <c r="R771" s="36"/>
    </row>
    <row r="772" spans="6:18" x14ac:dyDescent="0.25">
      <c r="F772" s="36"/>
      <c r="G772" s="36"/>
      <c r="H772" s="36"/>
      <c r="I772" s="36"/>
      <c r="J772" s="36"/>
      <c r="K772" s="36"/>
      <c r="L772" s="36"/>
      <c r="M772" s="36"/>
      <c r="N772" s="36"/>
      <c r="O772" s="36"/>
      <c r="P772" s="36"/>
      <c r="Q772" s="36"/>
      <c r="R772" s="36"/>
    </row>
    <row r="773" spans="6:18" x14ac:dyDescent="0.25">
      <c r="F773" s="36"/>
      <c r="G773" s="36"/>
      <c r="H773" s="36"/>
      <c r="I773" s="36"/>
      <c r="J773" s="36"/>
      <c r="K773" s="36"/>
      <c r="L773" s="36"/>
      <c r="M773" s="36"/>
      <c r="N773" s="36"/>
      <c r="O773" s="36"/>
      <c r="P773" s="36"/>
      <c r="Q773" s="36"/>
      <c r="R773" s="36"/>
    </row>
    <row r="774" spans="6:18" x14ac:dyDescent="0.25">
      <c r="F774" s="36"/>
      <c r="G774" s="36"/>
      <c r="H774" s="36"/>
      <c r="I774" s="36"/>
      <c r="J774" s="36"/>
      <c r="K774" s="36"/>
      <c r="L774" s="36"/>
      <c r="M774" s="36"/>
      <c r="N774" s="36"/>
      <c r="O774" s="36"/>
      <c r="P774" s="36"/>
      <c r="Q774" s="36"/>
      <c r="R774" s="36"/>
    </row>
    <row r="775" spans="6:18" x14ac:dyDescent="0.25">
      <c r="F775" s="36"/>
      <c r="G775" s="36"/>
      <c r="H775" s="36"/>
      <c r="I775" s="36"/>
      <c r="J775" s="36"/>
      <c r="K775" s="36"/>
      <c r="L775" s="36"/>
      <c r="M775" s="36"/>
      <c r="N775" s="36"/>
      <c r="O775" s="36"/>
      <c r="P775" s="36"/>
      <c r="Q775" s="36"/>
      <c r="R775" s="36"/>
    </row>
    <row r="776" spans="6:18" x14ac:dyDescent="0.25">
      <c r="F776" s="36"/>
      <c r="G776" s="36"/>
      <c r="H776" s="36"/>
      <c r="I776" s="36"/>
      <c r="J776" s="36"/>
      <c r="K776" s="36"/>
      <c r="L776" s="36"/>
      <c r="M776" s="36"/>
      <c r="N776" s="36"/>
      <c r="O776" s="36"/>
      <c r="P776" s="36"/>
      <c r="Q776" s="36"/>
      <c r="R776" s="36"/>
    </row>
    <row r="777" spans="6:18" x14ac:dyDescent="0.25">
      <c r="F777" s="36"/>
      <c r="G777" s="36"/>
      <c r="H777" s="36"/>
      <c r="I777" s="36"/>
      <c r="J777" s="36"/>
      <c r="K777" s="36"/>
      <c r="L777" s="36"/>
      <c r="M777" s="36"/>
      <c r="N777" s="36"/>
      <c r="O777" s="36"/>
      <c r="P777" s="36"/>
      <c r="Q777" s="36"/>
      <c r="R777" s="36"/>
    </row>
    <row r="778" spans="6:18" x14ac:dyDescent="0.25">
      <c r="F778" s="36"/>
      <c r="G778" s="36"/>
      <c r="H778" s="36"/>
      <c r="I778" s="36"/>
      <c r="J778" s="36"/>
      <c r="K778" s="36"/>
      <c r="L778" s="36"/>
      <c r="M778" s="36"/>
      <c r="N778" s="36"/>
      <c r="O778" s="36"/>
      <c r="P778" s="36"/>
      <c r="Q778" s="36"/>
      <c r="R778" s="36"/>
    </row>
    <row r="779" spans="6:18" x14ac:dyDescent="0.25">
      <c r="F779" s="36"/>
      <c r="G779" s="36"/>
      <c r="H779" s="36"/>
      <c r="I779" s="36"/>
      <c r="J779" s="36"/>
      <c r="K779" s="36"/>
      <c r="L779" s="36"/>
      <c r="M779" s="36"/>
      <c r="N779" s="36"/>
      <c r="O779" s="36"/>
      <c r="P779" s="36"/>
      <c r="Q779" s="36"/>
      <c r="R779" s="36"/>
    </row>
    <row r="780" spans="6:18" x14ac:dyDescent="0.25">
      <c r="F780" s="36"/>
      <c r="G780" s="36"/>
      <c r="H780" s="36"/>
      <c r="I780" s="36"/>
      <c r="J780" s="36"/>
      <c r="K780" s="36"/>
      <c r="L780" s="36"/>
      <c r="M780" s="36"/>
      <c r="N780" s="36"/>
      <c r="O780" s="36"/>
      <c r="P780" s="36"/>
      <c r="Q780" s="36"/>
      <c r="R780" s="36"/>
    </row>
    <row r="781" spans="6:18" x14ac:dyDescent="0.25">
      <c r="F781" s="36"/>
      <c r="G781" s="36"/>
      <c r="H781" s="36"/>
      <c r="I781" s="36"/>
      <c r="J781" s="36"/>
      <c r="K781" s="36"/>
      <c r="L781" s="36"/>
      <c r="M781" s="36"/>
      <c r="N781" s="36"/>
      <c r="O781" s="36"/>
      <c r="P781" s="36"/>
      <c r="Q781" s="36"/>
      <c r="R781" s="36"/>
    </row>
    <row r="782" spans="6:18" x14ac:dyDescent="0.25">
      <c r="F782" s="36"/>
      <c r="G782" s="36"/>
      <c r="H782" s="36"/>
      <c r="I782" s="36"/>
      <c r="J782" s="36"/>
      <c r="K782" s="36"/>
      <c r="L782" s="36"/>
      <c r="M782" s="36"/>
      <c r="N782" s="36"/>
      <c r="O782" s="36"/>
      <c r="P782" s="36"/>
      <c r="Q782" s="36"/>
      <c r="R782" s="36"/>
    </row>
    <row r="783" spans="6:18" x14ac:dyDescent="0.25">
      <c r="F783" s="36"/>
      <c r="G783" s="36"/>
      <c r="H783" s="36"/>
      <c r="I783" s="36"/>
      <c r="J783" s="36"/>
      <c r="K783" s="36"/>
      <c r="L783" s="36"/>
      <c r="M783" s="36"/>
      <c r="N783" s="36"/>
      <c r="O783" s="36"/>
      <c r="P783" s="36"/>
      <c r="Q783" s="36"/>
      <c r="R783" s="36"/>
    </row>
    <row r="784" spans="6:18" x14ac:dyDescent="0.25">
      <c r="F784" s="36"/>
      <c r="G784" s="36"/>
      <c r="H784" s="36"/>
      <c r="I784" s="36"/>
      <c r="J784" s="36"/>
      <c r="K784" s="36"/>
      <c r="L784" s="36"/>
      <c r="M784" s="36"/>
      <c r="N784" s="36"/>
      <c r="O784" s="36"/>
      <c r="P784" s="36"/>
      <c r="Q784" s="36"/>
      <c r="R784" s="36"/>
    </row>
    <row r="785" spans="6:18" x14ac:dyDescent="0.25">
      <c r="F785" s="36"/>
      <c r="G785" s="36"/>
      <c r="H785" s="36"/>
      <c r="I785" s="36"/>
      <c r="J785" s="36"/>
      <c r="K785" s="36"/>
      <c r="L785" s="36"/>
      <c r="M785" s="36"/>
      <c r="N785" s="36"/>
      <c r="O785" s="36"/>
      <c r="P785" s="36"/>
      <c r="Q785" s="36"/>
      <c r="R785" s="36"/>
    </row>
    <row r="786" spans="6:18" x14ac:dyDescent="0.25">
      <c r="F786" s="36"/>
      <c r="G786" s="36"/>
      <c r="H786" s="36"/>
      <c r="I786" s="36"/>
      <c r="J786" s="36"/>
      <c r="K786" s="36"/>
      <c r="L786" s="36"/>
      <c r="M786" s="36"/>
      <c r="N786" s="36"/>
      <c r="O786" s="36"/>
      <c r="P786" s="36"/>
      <c r="Q786" s="36"/>
      <c r="R786" s="36"/>
    </row>
    <row r="787" spans="6:18" x14ac:dyDescent="0.25">
      <c r="F787" s="36"/>
      <c r="G787" s="36"/>
      <c r="H787" s="36"/>
      <c r="I787" s="36"/>
      <c r="J787" s="36"/>
      <c r="K787" s="36"/>
      <c r="L787" s="36"/>
      <c r="M787" s="36"/>
      <c r="N787" s="36"/>
      <c r="O787" s="36"/>
      <c r="P787" s="36"/>
      <c r="Q787" s="36"/>
      <c r="R787" s="36"/>
    </row>
    <row r="788" spans="6:18" x14ac:dyDescent="0.25">
      <c r="F788" s="36"/>
      <c r="G788" s="36"/>
      <c r="H788" s="36"/>
      <c r="I788" s="36"/>
      <c r="J788" s="36"/>
      <c r="K788" s="36"/>
      <c r="L788" s="36"/>
      <c r="M788" s="36"/>
      <c r="N788" s="36"/>
      <c r="O788" s="36"/>
      <c r="P788" s="36"/>
      <c r="Q788" s="36"/>
      <c r="R788" s="36"/>
    </row>
    <row r="789" spans="6:18" x14ac:dyDescent="0.25">
      <c r="F789" s="36"/>
      <c r="G789" s="36"/>
      <c r="H789" s="36"/>
      <c r="I789" s="36"/>
      <c r="J789" s="36"/>
      <c r="K789" s="36"/>
      <c r="L789" s="36"/>
      <c r="M789" s="36"/>
      <c r="N789" s="36"/>
      <c r="O789" s="36"/>
      <c r="P789" s="36"/>
      <c r="Q789" s="36"/>
      <c r="R789" s="36"/>
    </row>
    <row r="790" spans="6:18" x14ac:dyDescent="0.25">
      <c r="F790" s="36"/>
      <c r="G790" s="36"/>
      <c r="H790" s="36"/>
      <c r="I790" s="36"/>
      <c r="J790" s="36"/>
      <c r="K790" s="36"/>
      <c r="L790" s="36"/>
      <c r="M790" s="36"/>
      <c r="N790" s="36"/>
      <c r="O790" s="36"/>
      <c r="P790" s="36"/>
      <c r="Q790" s="36"/>
      <c r="R790" s="36"/>
    </row>
    <row r="791" spans="6:18" x14ac:dyDescent="0.25">
      <c r="F791" s="36"/>
      <c r="G791" s="36"/>
      <c r="H791" s="36"/>
      <c r="I791" s="36"/>
      <c r="J791" s="36"/>
      <c r="K791" s="36"/>
      <c r="L791" s="36"/>
      <c r="M791" s="36"/>
      <c r="N791" s="36"/>
      <c r="O791" s="36"/>
      <c r="P791" s="36"/>
      <c r="Q791" s="36"/>
      <c r="R791" s="36"/>
    </row>
    <row r="792" spans="6:18" x14ac:dyDescent="0.25">
      <c r="F792" s="36"/>
      <c r="G792" s="36"/>
      <c r="H792" s="36"/>
      <c r="I792" s="36"/>
      <c r="J792" s="36"/>
      <c r="K792" s="36"/>
      <c r="L792" s="36"/>
      <c r="M792" s="36"/>
      <c r="N792" s="36"/>
      <c r="O792" s="36"/>
      <c r="P792" s="36"/>
      <c r="Q792" s="36"/>
      <c r="R792" s="36"/>
    </row>
    <row r="793" spans="6:18" x14ac:dyDescent="0.25">
      <c r="F793" s="36"/>
      <c r="G793" s="36"/>
      <c r="H793" s="36"/>
      <c r="I793" s="36"/>
      <c r="J793" s="36"/>
      <c r="K793" s="36"/>
      <c r="L793" s="36"/>
      <c r="M793" s="36"/>
      <c r="N793" s="36"/>
      <c r="O793" s="36"/>
      <c r="P793" s="36"/>
      <c r="Q793" s="36"/>
      <c r="R793" s="36"/>
    </row>
    <row r="794" spans="6:18" x14ac:dyDescent="0.25">
      <c r="F794" s="36"/>
      <c r="G794" s="36"/>
      <c r="H794" s="36"/>
      <c r="I794" s="36"/>
      <c r="J794" s="36"/>
      <c r="K794" s="36"/>
      <c r="L794" s="36"/>
      <c r="M794" s="36"/>
      <c r="N794" s="36"/>
      <c r="O794" s="36"/>
      <c r="P794" s="36"/>
      <c r="Q794" s="36"/>
      <c r="R794" s="36"/>
    </row>
    <row r="795" spans="6:18" x14ac:dyDescent="0.25">
      <c r="F795" s="36"/>
      <c r="G795" s="36"/>
      <c r="H795" s="36"/>
      <c r="I795" s="36"/>
      <c r="J795" s="36"/>
      <c r="K795" s="36"/>
      <c r="L795" s="36"/>
      <c r="M795" s="36"/>
      <c r="N795" s="36"/>
      <c r="O795" s="36"/>
      <c r="P795" s="36"/>
      <c r="Q795" s="36"/>
      <c r="R795" s="36"/>
    </row>
    <row r="796" spans="6:18" x14ac:dyDescent="0.25">
      <c r="F796" s="36"/>
      <c r="G796" s="36"/>
      <c r="H796" s="36"/>
      <c r="I796" s="36"/>
      <c r="J796" s="36"/>
      <c r="K796" s="36"/>
      <c r="L796" s="36"/>
      <c r="M796" s="36"/>
      <c r="N796" s="36"/>
      <c r="O796" s="36"/>
      <c r="P796" s="36"/>
      <c r="Q796" s="36"/>
      <c r="R796" s="36"/>
    </row>
    <row r="797" spans="6:18" x14ac:dyDescent="0.25">
      <c r="F797" s="36"/>
      <c r="G797" s="36"/>
      <c r="H797" s="36"/>
      <c r="I797" s="36"/>
      <c r="J797" s="36"/>
      <c r="K797" s="36"/>
      <c r="L797" s="36"/>
      <c r="M797" s="36"/>
      <c r="N797" s="36"/>
      <c r="O797" s="36"/>
      <c r="P797" s="36"/>
      <c r="Q797" s="36"/>
      <c r="R797" s="36"/>
    </row>
    <row r="798" spans="6:18" x14ac:dyDescent="0.25">
      <c r="F798" s="36"/>
      <c r="G798" s="36"/>
      <c r="H798" s="36"/>
      <c r="I798" s="36"/>
      <c r="J798" s="36"/>
      <c r="K798" s="36"/>
      <c r="L798" s="36"/>
      <c r="M798" s="36"/>
      <c r="N798" s="36"/>
      <c r="O798" s="36"/>
      <c r="P798" s="36"/>
      <c r="Q798" s="36"/>
      <c r="R798" s="36"/>
    </row>
    <row r="799" spans="6:18" x14ac:dyDescent="0.25">
      <c r="F799" s="36"/>
      <c r="G799" s="36"/>
      <c r="H799" s="36"/>
      <c r="I799" s="36"/>
      <c r="J799" s="36"/>
      <c r="K799" s="36"/>
      <c r="L799" s="36"/>
      <c r="M799" s="36"/>
      <c r="N799" s="36"/>
      <c r="O799" s="36"/>
      <c r="P799" s="36"/>
      <c r="Q799" s="36"/>
      <c r="R799" s="36"/>
    </row>
    <row r="800" spans="6:18" x14ac:dyDescent="0.25">
      <c r="F800" s="36"/>
      <c r="G800" s="36"/>
      <c r="H800" s="36"/>
      <c r="I800" s="36"/>
      <c r="J800" s="36"/>
      <c r="K800" s="36"/>
      <c r="L800" s="36"/>
      <c r="M800" s="36"/>
      <c r="N800" s="36"/>
      <c r="O800" s="36"/>
      <c r="P800" s="36"/>
      <c r="Q800" s="36"/>
      <c r="R800" s="36"/>
    </row>
    <row r="801" spans="6:18" x14ac:dyDescent="0.25">
      <c r="F801" s="36"/>
      <c r="G801" s="36"/>
      <c r="H801" s="36"/>
      <c r="I801" s="36"/>
      <c r="J801" s="36"/>
      <c r="K801" s="36"/>
      <c r="L801" s="36"/>
      <c r="M801" s="36"/>
      <c r="N801" s="36"/>
      <c r="O801" s="36"/>
      <c r="P801" s="36"/>
      <c r="Q801" s="36"/>
      <c r="R801" s="36"/>
    </row>
    <row r="802" spans="6:18" x14ac:dyDescent="0.25">
      <c r="F802" s="36"/>
      <c r="G802" s="36"/>
      <c r="H802" s="36"/>
      <c r="I802" s="36"/>
      <c r="J802" s="36"/>
      <c r="K802" s="36"/>
      <c r="L802" s="36"/>
      <c r="M802" s="36"/>
      <c r="N802" s="36"/>
      <c r="O802" s="36"/>
      <c r="P802" s="36"/>
      <c r="Q802" s="36"/>
      <c r="R802" s="36"/>
    </row>
    <row r="803" spans="6:18" x14ac:dyDescent="0.25">
      <c r="F803" s="36"/>
      <c r="G803" s="36"/>
      <c r="H803" s="36"/>
      <c r="I803" s="36"/>
      <c r="J803" s="36"/>
      <c r="K803" s="36"/>
      <c r="L803" s="36"/>
      <c r="M803" s="36"/>
      <c r="N803" s="36"/>
      <c r="O803" s="36"/>
      <c r="P803" s="36"/>
      <c r="Q803" s="36"/>
      <c r="R803" s="36"/>
    </row>
    <row r="804" spans="6:18" x14ac:dyDescent="0.25">
      <c r="F804" s="36"/>
      <c r="G804" s="36"/>
      <c r="H804" s="36"/>
      <c r="I804" s="36"/>
      <c r="J804" s="36"/>
      <c r="K804" s="36"/>
      <c r="L804" s="36"/>
      <c r="M804" s="36"/>
      <c r="N804" s="36"/>
      <c r="O804" s="36"/>
      <c r="P804" s="36"/>
      <c r="Q804" s="36"/>
      <c r="R804" s="36"/>
    </row>
    <row r="805" spans="6:18" x14ac:dyDescent="0.25">
      <c r="F805" s="36"/>
      <c r="G805" s="36"/>
      <c r="H805" s="36"/>
      <c r="I805" s="36"/>
      <c r="J805" s="36"/>
      <c r="K805" s="36"/>
      <c r="L805" s="36"/>
      <c r="M805" s="36"/>
      <c r="N805" s="36"/>
      <c r="O805" s="36"/>
      <c r="P805" s="36"/>
      <c r="Q805" s="36"/>
      <c r="R805" s="36"/>
    </row>
    <row r="806" spans="6:18" x14ac:dyDescent="0.25">
      <c r="F806" s="36"/>
      <c r="G806" s="36"/>
      <c r="H806" s="36"/>
      <c r="I806" s="36"/>
      <c r="J806" s="36"/>
      <c r="K806" s="36"/>
      <c r="L806" s="36"/>
      <c r="M806" s="36"/>
      <c r="N806" s="36"/>
      <c r="O806" s="36"/>
      <c r="P806" s="36"/>
      <c r="Q806" s="36"/>
      <c r="R806" s="36"/>
    </row>
    <row r="807" spans="6:18" x14ac:dyDescent="0.25">
      <c r="F807" s="36"/>
      <c r="G807" s="36"/>
      <c r="H807" s="36"/>
      <c r="I807" s="36"/>
      <c r="J807" s="36"/>
      <c r="K807" s="36"/>
      <c r="L807" s="36"/>
      <c r="M807" s="36"/>
      <c r="N807" s="36"/>
      <c r="O807" s="36"/>
      <c r="P807" s="36"/>
      <c r="Q807" s="36"/>
      <c r="R807" s="36"/>
    </row>
    <row r="808" spans="6:18" x14ac:dyDescent="0.25">
      <c r="F808" s="36"/>
      <c r="G808" s="36"/>
      <c r="H808" s="36"/>
      <c r="I808" s="36"/>
      <c r="J808" s="36"/>
      <c r="K808" s="36"/>
      <c r="L808" s="36"/>
      <c r="M808" s="36"/>
      <c r="N808" s="36"/>
      <c r="O808" s="36"/>
      <c r="P808" s="36"/>
      <c r="Q808" s="36"/>
      <c r="R808" s="36"/>
    </row>
    <row r="809" spans="6:18" x14ac:dyDescent="0.25">
      <c r="F809" s="36"/>
      <c r="G809" s="36"/>
      <c r="H809" s="36"/>
      <c r="I809" s="36"/>
      <c r="J809" s="36"/>
      <c r="K809" s="36"/>
      <c r="L809" s="36"/>
      <c r="M809" s="36"/>
      <c r="N809" s="36"/>
      <c r="O809" s="36"/>
      <c r="P809" s="36"/>
      <c r="Q809" s="36"/>
      <c r="R809" s="36"/>
    </row>
    <row r="810" spans="6:18" x14ac:dyDescent="0.25">
      <c r="F810" s="36"/>
      <c r="G810" s="36"/>
      <c r="H810" s="36"/>
      <c r="I810" s="36"/>
      <c r="J810" s="36"/>
      <c r="K810" s="36"/>
      <c r="L810" s="36"/>
      <c r="M810" s="36"/>
      <c r="N810" s="36"/>
      <c r="O810" s="36"/>
      <c r="P810" s="36"/>
      <c r="Q810" s="36"/>
      <c r="R810" s="36"/>
    </row>
    <row r="811" spans="6:18" x14ac:dyDescent="0.25">
      <c r="F811" s="36"/>
      <c r="G811" s="36"/>
      <c r="H811" s="36"/>
      <c r="I811" s="36"/>
      <c r="J811" s="36"/>
      <c r="K811" s="36"/>
      <c r="L811" s="36"/>
      <c r="M811" s="36"/>
      <c r="N811" s="36"/>
      <c r="O811" s="36"/>
      <c r="P811" s="36"/>
      <c r="Q811" s="36"/>
      <c r="R811" s="36"/>
    </row>
    <row r="812" spans="6:18" x14ac:dyDescent="0.25">
      <c r="F812" s="36"/>
      <c r="G812" s="36"/>
      <c r="H812" s="36"/>
      <c r="I812" s="36"/>
      <c r="J812" s="36"/>
      <c r="K812" s="36"/>
      <c r="L812" s="36"/>
      <c r="M812" s="36"/>
      <c r="N812" s="36"/>
      <c r="O812" s="36"/>
      <c r="P812" s="36"/>
      <c r="Q812" s="36"/>
      <c r="R812" s="36"/>
    </row>
    <row r="813" spans="6:18" x14ac:dyDescent="0.25">
      <c r="F813" s="36"/>
      <c r="G813" s="36"/>
      <c r="H813" s="36"/>
      <c r="I813" s="36"/>
      <c r="J813" s="36"/>
      <c r="K813" s="36"/>
      <c r="L813" s="36"/>
      <c r="M813" s="36"/>
      <c r="N813" s="36"/>
      <c r="O813" s="36"/>
      <c r="P813" s="36"/>
      <c r="Q813" s="36"/>
      <c r="R813" s="36"/>
    </row>
    <row r="814" spans="6:18" x14ac:dyDescent="0.25">
      <c r="F814" s="36"/>
      <c r="G814" s="36"/>
      <c r="H814" s="36"/>
      <c r="I814" s="36"/>
      <c r="J814" s="36"/>
      <c r="K814" s="36"/>
      <c r="L814" s="36"/>
      <c r="M814" s="36"/>
      <c r="N814" s="36"/>
      <c r="O814" s="36"/>
      <c r="P814" s="36"/>
      <c r="Q814" s="36"/>
      <c r="R814" s="36"/>
    </row>
    <row r="815" spans="6:18" x14ac:dyDescent="0.25">
      <c r="F815" s="36"/>
      <c r="G815" s="36"/>
      <c r="H815" s="36"/>
      <c r="I815" s="36"/>
      <c r="J815" s="36"/>
      <c r="K815" s="36"/>
      <c r="L815" s="36"/>
      <c r="M815" s="36"/>
      <c r="N815" s="36"/>
      <c r="O815" s="36"/>
      <c r="P815" s="36"/>
      <c r="Q815" s="36"/>
      <c r="R815" s="36"/>
    </row>
    <row r="816" spans="6:18" x14ac:dyDescent="0.25">
      <c r="F816" s="36"/>
      <c r="G816" s="36"/>
      <c r="H816" s="36"/>
      <c r="I816" s="36"/>
      <c r="J816" s="36"/>
      <c r="K816" s="36"/>
      <c r="L816" s="36"/>
      <c r="M816" s="36"/>
      <c r="N816" s="36"/>
      <c r="O816" s="36"/>
      <c r="P816" s="36"/>
      <c r="Q816" s="36"/>
      <c r="R816" s="36"/>
    </row>
    <row r="817" spans="6:18" x14ac:dyDescent="0.25">
      <c r="F817" s="36"/>
      <c r="G817" s="36"/>
      <c r="H817" s="36"/>
      <c r="I817" s="36"/>
      <c r="J817" s="36"/>
      <c r="K817" s="36"/>
      <c r="L817" s="36"/>
      <c r="M817" s="36"/>
      <c r="N817" s="36"/>
      <c r="O817" s="36"/>
      <c r="P817" s="36"/>
      <c r="Q817" s="36"/>
      <c r="R817" s="36"/>
    </row>
    <row r="818" spans="6:18" x14ac:dyDescent="0.25">
      <c r="F818" s="36"/>
      <c r="G818" s="36"/>
      <c r="H818" s="36"/>
      <c r="I818" s="36"/>
      <c r="J818" s="36"/>
      <c r="K818" s="36"/>
      <c r="L818" s="36"/>
      <c r="M818" s="36"/>
      <c r="N818" s="36"/>
      <c r="O818" s="36"/>
      <c r="P818" s="36"/>
      <c r="Q818" s="36"/>
      <c r="R818" s="36"/>
    </row>
    <row r="819" spans="6:18" x14ac:dyDescent="0.25">
      <c r="F819" s="36"/>
      <c r="G819" s="36"/>
      <c r="H819" s="36"/>
      <c r="I819" s="36"/>
      <c r="J819" s="36"/>
      <c r="K819" s="36"/>
      <c r="L819" s="36"/>
      <c r="M819" s="36"/>
      <c r="N819" s="36"/>
      <c r="O819" s="36"/>
      <c r="P819" s="36"/>
      <c r="Q819" s="36"/>
      <c r="R819" s="36"/>
    </row>
    <row r="820" spans="6:18" x14ac:dyDescent="0.25">
      <c r="F820" s="36"/>
      <c r="G820" s="36"/>
      <c r="H820" s="36"/>
      <c r="I820" s="36"/>
      <c r="J820" s="36"/>
      <c r="K820" s="36"/>
      <c r="L820" s="36"/>
      <c r="M820" s="36"/>
      <c r="N820" s="36"/>
      <c r="O820" s="36"/>
      <c r="P820" s="36"/>
      <c r="Q820" s="36"/>
      <c r="R820" s="36"/>
    </row>
    <row r="821" spans="6:18" x14ac:dyDescent="0.25">
      <c r="F821" s="36"/>
      <c r="G821" s="36"/>
      <c r="H821" s="36"/>
      <c r="I821" s="36"/>
      <c r="J821" s="36"/>
      <c r="K821" s="36"/>
      <c r="L821" s="36"/>
      <c r="M821" s="36"/>
      <c r="N821" s="36"/>
      <c r="O821" s="36"/>
      <c r="P821" s="36"/>
      <c r="Q821" s="36"/>
      <c r="R821" s="36"/>
    </row>
    <row r="822" spans="6:18" x14ac:dyDescent="0.25">
      <c r="F822" s="36"/>
      <c r="G822" s="36"/>
      <c r="H822" s="36"/>
      <c r="I822" s="36"/>
      <c r="J822" s="36"/>
      <c r="K822" s="36"/>
      <c r="L822" s="36"/>
      <c r="M822" s="36"/>
      <c r="N822" s="36"/>
      <c r="O822" s="36"/>
      <c r="P822" s="36"/>
      <c r="Q822" s="36"/>
      <c r="R822" s="36"/>
    </row>
    <row r="823" spans="6:18" x14ac:dyDescent="0.25">
      <c r="F823" s="36"/>
      <c r="G823" s="36"/>
      <c r="H823" s="36"/>
      <c r="I823" s="36"/>
      <c r="J823" s="36"/>
      <c r="K823" s="36"/>
      <c r="L823" s="36"/>
      <c r="M823" s="36"/>
      <c r="N823" s="36"/>
      <c r="O823" s="36"/>
      <c r="P823" s="36"/>
      <c r="Q823" s="36"/>
      <c r="R823" s="36"/>
    </row>
    <row r="824" spans="6:18" x14ac:dyDescent="0.25">
      <c r="F824" s="36"/>
      <c r="G824" s="36"/>
      <c r="H824" s="36"/>
      <c r="I824" s="36"/>
      <c r="J824" s="36"/>
      <c r="K824" s="36"/>
      <c r="L824" s="36"/>
      <c r="M824" s="36"/>
      <c r="N824" s="36"/>
      <c r="O824" s="36"/>
      <c r="P824" s="36"/>
      <c r="Q824" s="36"/>
      <c r="R824" s="36"/>
    </row>
    <row r="825" spans="6:18" x14ac:dyDescent="0.25">
      <c r="F825" s="36"/>
      <c r="G825" s="36"/>
      <c r="H825" s="36"/>
      <c r="I825" s="36"/>
      <c r="J825" s="36"/>
      <c r="K825" s="36"/>
      <c r="L825" s="36"/>
      <c r="M825" s="36"/>
      <c r="N825" s="36"/>
      <c r="O825" s="36"/>
      <c r="P825" s="36"/>
      <c r="Q825" s="36"/>
      <c r="R825" s="36"/>
    </row>
    <row r="826" spans="6:18" x14ac:dyDescent="0.25">
      <c r="F826" s="36"/>
      <c r="G826" s="36"/>
      <c r="H826" s="36"/>
      <c r="I826" s="36"/>
      <c r="J826" s="36"/>
      <c r="K826" s="36"/>
      <c r="L826" s="36"/>
      <c r="M826" s="36"/>
      <c r="N826" s="36"/>
      <c r="O826" s="36"/>
      <c r="P826" s="36"/>
      <c r="Q826" s="36"/>
      <c r="R826" s="36"/>
    </row>
    <row r="827" spans="6:18" x14ac:dyDescent="0.25">
      <c r="F827" s="36"/>
      <c r="G827" s="36"/>
      <c r="H827" s="36"/>
      <c r="I827" s="36"/>
      <c r="J827" s="36"/>
      <c r="K827" s="36"/>
      <c r="L827" s="36"/>
      <c r="M827" s="36"/>
      <c r="N827" s="36"/>
      <c r="O827" s="36"/>
      <c r="P827" s="36"/>
      <c r="Q827" s="36"/>
      <c r="R827" s="36"/>
    </row>
    <row r="828" spans="6:18" x14ac:dyDescent="0.25">
      <c r="F828" s="36"/>
      <c r="G828" s="36"/>
      <c r="H828" s="36"/>
      <c r="I828" s="36"/>
      <c r="J828" s="36"/>
      <c r="K828" s="36"/>
      <c r="L828" s="36"/>
      <c r="M828" s="36"/>
      <c r="N828" s="36"/>
      <c r="O828" s="36"/>
      <c r="P828" s="36"/>
      <c r="Q828" s="36"/>
      <c r="R828" s="36"/>
    </row>
    <row r="829" spans="6:18" x14ac:dyDescent="0.25">
      <c r="F829" s="36"/>
      <c r="G829" s="36"/>
      <c r="H829" s="36"/>
      <c r="I829" s="36"/>
      <c r="J829" s="36"/>
      <c r="K829" s="36"/>
      <c r="L829" s="36"/>
      <c r="M829" s="36"/>
      <c r="N829" s="36"/>
      <c r="O829" s="36"/>
      <c r="P829" s="36"/>
      <c r="Q829" s="36"/>
      <c r="R829" s="36"/>
    </row>
    <row r="830" spans="6:18" x14ac:dyDescent="0.25">
      <c r="F830" s="36"/>
      <c r="G830" s="36"/>
      <c r="H830" s="36"/>
      <c r="I830" s="36"/>
      <c r="J830" s="36"/>
      <c r="K830" s="36"/>
      <c r="L830" s="36"/>
      <c r="M830" s="36"/>
      <c r="N830" s="36"/>
      <c r="O830" s="36"/>
      <c r="P830" s="36"/>
      <c r="Q830" s="36"/>
      <c r="R830" s="36"/>
    </row>
    <row r="831" spans="6:18" x14ac:dyDescent="0.25">
      <c r="F831" s="36"/>
      <c r="G831" s="36"/>
      <c r="H831" s="36"/>
      <c r="I831" s="36"/>
      <c r="J831" s="36"/>
      <c r="K831" s="36"/>
      <c r="L831" s="36"/>
      <c r="M831" s="36"/>
      <c r="N831" s="36"/>
      <c r="O831" s="36"/>
      <c r="P831" s="36"/>
      <c r="Q831" s="36"/>
      <c r="R831" s="36"/>
    </row>
    <row r="832" spans="6:18" x14ac:dyDescent="0.25">
      <c r="F832" s="36"/>
      <c r="G832" s="36"/>
      <c r="H832" s="36"/>
      <c r="I832" s="36"/>
      <c r="J832" s="36"/>
      <c r="K832" s="36"/>
      <c r="L832" s="36"/>
      <c r="M832" s="36"/>
      <c r="N832" s="36"/>
      <c r="O832" s="36"/>
      <c r="P832" s="36"/>
      <c r="Q832" s="36"/>
      <c r="R832" s="36"/>
    </row>
    <row r="833" spans="6:18" x14ac:dyDescent="0.25">
      <c r="F833" s="36"/>
      <c r="G833" s="36"/>
      <c r="H833" s="36"/>
      <c r="I833" s="36"/>
      <c r="J833" s="36"/>
      <c r="K833" s="36"/>
      <c r="L833" s="36"/>
      <c r="M833" s="36"/>
      <c r="N833" s="36"/>
      <c r="O833" s="36"/>
      <c r="P833" s="36"/>
      <c r="Q833" s="36"/>
      <c r="R833" s="36"/>
    </row>
    <row r="834" spans="6:18" x14ac:dyDescent="0.25">
      <c r="F834" s="36"/>
      <c r="G834" s="36"/>
      <c r="H834" s="36"/>
      <c r="I834" s="36"/>
      <c r="J834" s="36"/>
      <c r="K834" s="36"/>
      <c r="L834" s="36"/>
      <c r="M834" s="36"/>
      <c r="N834" s="36"/>
      <c r="O834" s="36"/>
      <c r="P834" s="36"/>
      <c r="Q834" s="36"/>
      <c r="R834" s="36"/>
    </row>
    <row r="835" spans="6:18" x14ac:dyDescent="0.25">
      <c r="F835" s="36"/>
      <c r="G835" s="36"/>
      <c r="H835" s="36"/>
      <c r="I835" s="36"/>
      <c r="J835" s="36"/>
      <c r="K835" s="36"/>
      <c r="L835" s="36"/>
      <c r="M835" s="36"/>
      <c r="N835" s="36"/>
      <c r="O835" s="36"/>
      <c r="P835" s="36"/>
      <c r="Q835" s="36"/>
      <c r="R835" s="36"/>
    </row>
    <row r="836" spans="6:18" x14ac:dyDescent="0.25">
      <c r="F836" s="36"/>
      <c r="G836" s="36"/>
      <c r="H836" s="36"/>
      <c r="I836" s="36"/>
      <c r="J836" s="36"/>
      <c r="K836" s="36"/>
      <c r="L836" s="36"/>
      <c r="M836" s="36"/>
      <c r="N836" s="36"/>
      <c r="O836" s="36"/>
      <c r="P836" s="36"/>
      <c r="Q836" s="36"/>
      <c r="R836" s="36"/>
    </row>
    <row r="837" spans="6:18" x14ac:dyDescent="0.25">
      <c r="F837" s="36"/>
      <c r="G837" s="36"/>
      <c r="H837" s="36"/>
      <c r="I837" s="36"/>
      <c r="J837" s="36"/>
      <c r="K837" s="36"/>
      <c r="L837" s="36"/>
      <c r="M837" s="36"/>
      <c r="N837" s="36"/>
      <c r="O837" s="36"/>
      <c r="P837" s="36"/>
      <c r="Q837" s="36"/>
      <c r="R837" s="36"/>
    </row>
    <row r="838" spans="6:18" x14ac:dyDescent="0.25">
      <c r="F838" s="36"/>
      <c r="G838" s="36"/>
      <c r="H838" s="36"/>
      <c r="I838" s="36"/>
      <c r="J838" s="36"/>
      <c r="K838" s="36"/>
      <c r="L838" s="36"/>
      <c r="M838" s="36"/>
      <c r="N838" s="36"/>
      <c r="O838" s="36"/>
      <c r="P838" s="36"/>
      <c r="Q838" s="36"/>
      <c r="R838" s="36"/>
    </row>
    <row r="839" spans="6:18" x14ac:dyDescent="0.25">
      <c r="F839" s="36"/>
      <c r="G839" s="36"/>
      <c r="H839" s="36"/>
      <c r="I839" s="36"/>
      <c r="J839" s="36"/>
      <c r="K839" s="36"/>
      <c r="L839" s="36"/>
      <c r="M839" s="36"/>
      <c r="N839" s="36"/>
      <c r="O839" s="36"/>
      <c r="P839" s="36"/>
      <c r="Q839" s="36"/>
      <c r="R839" s="36"/>
    </row>
    <row r="840" spans="6:18" x14ac:dyDescent="0.25">
      <c r="F840" s="36"/>
      <c r="G840" s="36"/>
      <c r="H840" s="36"/>
      <c r="I840" s="36"/>
      <c r="J840" s="36"/>
      <c r="K840" s="36"/>
      <c r="L840" s="36"/>
      <c r="M840" s="36"/>
      <c r="N840" s="36"/>
      <c r="O840" s="36"/>
      <c r="P840" s="36"/>
      <c r="Q840" s="36"/>
      <c r="R840" s="36"/>
    </row>
    <row r="841" spans="6:18" x14ac:dyDescent="0.25">
      <c r="F841" s="36"/>
      <c r="G841" s="36"/>
      <c r="H841" s="36"/>
      <c r="I841" s="36"/>
      <c r="J841" s="36"/>
      <c r="K841" s="36"/>
      <c r="L841" s="36"/>
      <c r="M841" s="36"/>
      <c r="N841" s="36"/>
      <c r="O841" s="36"/>
      <c r="P841" s="36"/>
      <c r="Q841" s="36"/>
      <c r="R841" s="36"/>
    </row>
    <row r="842" spans="6:18" x14ac:dyDescent="0.25">
      <c r="F842" s="36"/>
      <c r="G842" s="36"/>
      <c r="H842" s="36"/>
      <c r="I842" s="36"/>
      <c r="J842" s="36"/>
      <c r="K842" s="36"/>
      <c r="L842" s="36"/>
      <c r="M842" s="36"/>
      <c r="N842" s="36"/>
      <c r="O842" s="36"/>
      <c r="P842" s="36"/>
      <c r="Q842" s="36"/>
      <c r="R842" s="36"/>
    </row>
    <row r="843" spans="6:18" x14ac:dyDescent="0.25">
      <c r="F843" s="36"/>
      <c r="G843" s="36"/>
      <c r="H843" s="36"/>
      <c r="I843" s="36"/>
      <c r="J843" s="36"/>
      <c r="K843" s="36"/>
      <c r="L843" s="36"/>
      <c r="M843" s="36"/>
      <c r="N843" s="36"/>
      <c r="O843" s="36"/>
      <c r="P843" s="36"/>
      <c r="Q843" s="36"/>
      <c r="R843" s="36"/>
    </row>
    <row r="844" spans="6:18" x14ac:dyDescent="0.25">
      <c r="F844" s="36"/>
      <c r="G844" s="36"/>
      <c r="H844" s="36"/>
      <c r="I844" s="36"/>
      <c r="J844" s="36"/>
      <c r="K844" s="36"/>
      <c r="L844" s="36"/>
      <c r="M844" s="36"/>
      <c r="N844" s="36"/>
      <c r="O844" s="36"/>
      <c r="P844" s="36"/>
      <c r="Q844" s="36"/>
      <c r="R844" s="36"/>
    </row>
    <row r="845" spans="6:18" x14ac:dyDescent="0.25">
      <c r="F845" s="36"/>
      <c r="G845" s="36"/>
      <c r="H845" s="36"/>
      <c r="I845" s="36"/>
      <c r="J845" s="36"/>
      <c r="K845" s="36"/>
      <c r="L845" s="36"/>
      <c r="M845" s="36"/>
      <c r="N845" s="36"/>
      <c r="O845" s="36"/>
      <c r="P845" s="36"/>
      <c r="Q845" s="36"/>
      <c r="R845" s="36"/>
    </row>
    <row r="846" spans="6:18" x14ac:dyDescent="0.25">
      <c r="F846" s="36"/>
      <c r="G846" s="36"/>
      <c r="H846" s="36"/>
      <c r="I846" s="36"/>
      <c r="J846" s="36"/>
      <c r="K846" s="36"/>
      <c r="L846" s="36"/>
      <c r="M846" s="36"/>
      <c r="N846" s="36"/>
      <c r="O846" s="36"/>
      <c r="P846" s="36"/>
      <c r="Q846" s="36"/>
      <c r="R846" s="36"/>
    </row>
    <row r="847" spans="6:18" x14ac:dyDescent="0.25">
      <c r="F847" s="36"/>
      <c r="G847" s="36"/>
      <c r="H847" s="36"/>
      <c r="I847" s="36"/>
      <c r="J847" s="36"/>
      <c r="K847" s="36"/>
      <c r="L847" s="36"/>
      <c r="M847" s="36"/>
      <c r="N847" s="36"/>
      <c r="O847" s="36"/>
      <c r="P847" s="36"/>
      <c r="Q847" s="36"/>
      <c r="R847" s="36"/>
    </row>
    <row r="848" spans="6:18" x14ac:dyDescent="0.25">
      <c r="F848" s="36"/>
      <c r="G848" s="36"/>
      <c r="H848" s="36"/>
      <c r="I848" s="36"/>
      <c r="J848" s="36"/>
      <c r="K848" s="36"/>
      <c r="L848" s="36"/>
      <c r="M848" s="36"/>
      <c r="N848" s="36"/>
      <c r="O848" s="36"/>
      <c r="P848" s="36"/>
      <c r="Q848" s="36"/>
      <c r="R848" s="36"/>
    </row>
    <row r="849" spans="6:18" x14ac:dyDescent="0.25">
      <c r="F849" s="36"/>
      <c r="G849" s="36"/>
      <c r="H849" s="36"/>
      <c r="I849" s="36"/>
      <c r="J849" s="36"/>
      <c r="K849" s="36"/>
      <c r="L849" s="36"/>
      <c r="M849" s="36"/>
      <c r="N849" s="36"/>
      <c r="O849" s="36"/>
      <c r="P849" s="36"/>
      <c r="Q849" s="36"/>
      <c r="R849" s="36"/>
    </row>
    <row r="850" spans="6:18" x14ac:dyDescent="0.25">
      <c r="F850" s="36"/>
      <c r="G850" s="36"/>
      <c r="H850" s="36"/>
      <c r="I850" s="36"/>
      <c r="J850" s="36"/>
      <c r="K850" s="36"/>
      <c r="L850" s="36"/>
      <c r="M850" s="36"/>
      <c r="N850" s="36"/>
      <c r="O850" s="36"/>
      <c r="P850" s="36"/>
      <c r="Q850" s="36"/>
      <c r="R850" s="36"/>
    </row>
    <row r="851" spans="6:18" x14ac:dyDescent="0.25">
      <c r="F851" s="36"/>
      <c r="G851" s="36"/>
      <c r="H851" s="36"/>
      <c r="I851" s="36"/>
      <c r="J851" s="36"/>
      <c r="K851" s="36"/>
      <c r="L851" s="36"/>
      <c r="M851" s="36"/>
      <c r="N851" s="36"/>
      <c r="O851" s="36"/>
      <c r="P851" s="36"/>
      <c r="Q851" s="36"/>
      <c r="R851" s="36"/>
    </row>
    <row r="852" spans="6:18" x14ac:dyDescent="0.25">
      <c r="F852" s="36"/>
      <c r="G852" s="36"/>
      <c r="H852" s="36"/>
      <c r="I852" s="36"/>
      <c r="J852" s="36"/>
      <c r="K852" s="36"/>
      <c r="L852" s="36"/>
      <c r="M852" s="36"/>
      <c r="N852" s="36"/>
      <c r="O852" s="36"/>
      <c r="P852" s="36"/>
      <c r="Q852" s="36"/>
      <c r="R852" s="36"/>
    </row>
    <row r="853" spans="6:18" x14ac:dyDescent="0.25">
      <c r="F853" s="36"/>
      <c r="G853" s="36"/>
      <c r="H853" s="36"/>
      <c r="I853" s="36"/>
      <c r="J853" s="36"/>
      <c r="K853" s="36"/>
      <c r="L853" s="36"/>
      <c r="M853" s="36"/>
      <c r="N853" s="36"/>
      <c r="O853" s="36"/>
      <c r="P853" s="36"/>
      <c r="Q853" s="36"/>
      <c r="R853" s="36"/>
    </row>
    <row r="854" spans="6:18" x14ac:dyDescent="0.25">
      <c r="F854" s="36"/>
      <c r="G854" s="36"/>
      <c r="H854" s="36"/>
      <c r="I854" s="36"/>
      <c r="J854" s="36"/>
      <c r="K854" s="36"/>
      <c r="L854" s="36"/>
      <c r="M854" s="36"/>
      <c r="N854" s="36"/>
      <c r="O854" s="36"/>
      <c r="P854" s="36"/>
      <c r="Q854" s="36"/>
      <c r="R854" s="36"/>
    </row>
    <row r="855" spans="6:18" x14ac:dyDescent="0.25">
      <c r="F855" s="36"/>
      <c r="G855" s="36"/>
      <c r="H855" s="36"/>
      <c r="I855" s="36"/>
      <c r="J855" s="36"/>
      <c r="K855" s="36"/>
      <c r="L855" s="36"/>
      <c r="M855" s="36"/>
      <c r="N855" s="36"/>
      <c r="O855" s="36"/>
      <c r="P855" s="36"/>
      <c r="Q855" s="36"/>
      <c r="R855" s="36"/>
    </row>
    <row r="856" spans="6:18" x14ac:dyDescent="0.25">
      <c r="F856" s="36"/>
      <c r="G856" s="36"/>
      <c r="H856" s="36"/>
      <c r="I856" s="36"/>
      <c r="J856" s="36"/>
      <c r="K856" s="36"/>
      <c r="L856" s="36"/>
      <c r="M856" s="36"/>
      <c r="N856" s="36"/>
      <c r="O856" s="36"/>
      <c r="P856" s="36"/>
      <c r="Q856" s="36"/>
      <c r="R856" s="36"/>
    </row>
    <row r="857" spans="6:18" x14ac:dyDescent="0.25">
      <c r="F857" s="36"/>
      <c r="G857" s="36"/>
      <c r="H857" s="36"/>
      <c r="I857" s="36"/>
      <c r="J857" s="36"/>
      <c r="K857" s="36"/>
      <c r="L857" s="36"/>
      <c r="M857" s="36"/>
      <c r="N857" s="36"/>
      <c r="O857" s="36"/>
      <c r="P857" s="36"/>
      <c r="Q857" s="36"/>
      <c r="R857" s="36"/>
    </row>
    <row r="858" spans="6:18" x14ac:dyDescent="0.25">
      <c r="F858" s="36"/>
      <c r="G858" s="36"/>
      <c r="H858" s="36"/>
      <c r="I858" s="36"/>
      <c r="J858" s="36"/>
      <c r="K858" s="36"/>
      <c r="L858" s="36"/>
      <c r="M858" s="36"/>
      <c r="N858" s="36"/>
      <c r="O858" s="36"/>
      <c r="P858" s="36"/>
      <c r="Q858" s="36"/>
      <c r="R858" s="36"/>
    </row>
    <row r="859" spans="6:18" x14ac:dyDescent="0.25">
      <c r="F859" s="36"/>
      <c r="G859" s="36"/>
      <c r="H859" s="36"/>
      <c r="I859" s="36"/>
      <c r="J859" s="36"/>
      <c r="K859" s="36"/>
      <c r="L859" s="36"/>
      <c r="M859" s="36"/>
      <c r="N859" s="36"/>
      <c r="O859" s="36"/>
      <c r="P859" s="36"/>
      <c r="Q859" s="36"/>
      <c r="R859" s="36"/>
    </row>
    <row r="860" spans="6:18" x14ac:dyDescent="0.25">
      <c r="F860" s="36"/>
      <c r="G860" s="36"/>
      <c r="H860" s="36"/>
      <c r="I860" s="36"/>
      <c r="J860" s="36"/>
      <c r="K860" s="36"/>
      <c r="L860" s="36"/>
      <c r="M860" s="36"/>
      <c r="N860" s="36"/>
      <c r="O860" s="36"/>
      <c r="P860" s="36"/>
      <c r="Q860" s="36"/>
      <c r="R860" s="36"/>
    </row>
    <row r="861" spans="6:18" x14ac:dyDescent="0.25">
      <c r="F861" s="36"/>
      <c r="G861" s="36"/>
      <c r="H861" s="36"/>
      <c r="I861" s="36"/>
      <c r="J861" s="36"/>
      <c r="K861" s="36"/>
      <c r="L861" s="36"/>
      <c r="M861" s="36"/>
      <c r="N861" s="36"/>
      <c r="O861" s="36"/>
      <c r="P861" s="36"/>
      <c r="Q861" s="36"/>
      <c r="R861" s="36"/>
    </row>
    <row r="862" spans="6:18" x14ac:dyDescent="0.25">
      <c r="F862" s="36"/>
      <c r="G862" s="36"/>
      <c r="H862" s="36"/>
      <c r="I862" s="36"/>
      <c r="J862" s="36"/>
      <c r="K862" s="36"/>
      <c r="L862" s="36"/>
      <c r="M862" s="36"/>
      <c r="N862" s="36"/>
      <c r="O862" s="36"/>
      <c r="P862" s="36"/>
      <c r="Q862" s="36"/>
      <c r="R862" s="36"/>
    </row>
    <row r="863" spans="6:18" x14ac:dyDescent="0.25">
      <c r="F863" s="36"/>
      <c r="G863" s="36"/>
      <c r="H863" s="36"/>
      <c r="I863" s="36"/>
      <c r="J863" s="36"/>
      <c r="K863" s="36"/>
      <c r="L863" s="36"/>
      <c r="M863" s="36"/>
      <c r="N863" s="36"/>
      <c r="O863" s="36"/>
      <c r="P863" s="36"/>
      <c r="Q863" s="36"/>
      <c r="R863" s="36"/>
    </row>
    <row r="864" spans="6:18" x14ac:dyDescent="0.25">
      <c r="F864" s="36"/>
      <c r="G864" s="36"/>
      <c r="H864" s="36"/>
      <c r="I864" s="36"/>
      <c r="J864" s="36"/>
      <c r="K864" s="36"/>
      <c r="L864" s="36"/>
      <c r="M864" s="36"/>
      <c r="N864" s="36"/>
      <c r="O864" s="36"/>
      <c r="P864" s="36"/>
      <c r="Q864" s="36"/>
      <c r="R864" s="36"/>
    </row>
    <row r="865" spans="6:18" x14ac:dyDescent="0.25">
      <c r="F865" s="36"/>
      <c r="G865" s="36"/>
      <c r="H865" s="36"/>
      <c r="I865" s="36"/>
      <c r="J865" s="36"/>
      <c r="K865" s="36"/>
      <c r="L865" s="36"/>
      <c r="M865" s="36"/>
      <c r="N865" s="36"/>
      <c r="O865" s="36"/>
      <c r="P865" s="36"/>
      <c r="Q865" s="36"/>
      <c r="R865" s="36"/>
    </row>
    <row r="866" spans="6:18" x14ac:dyDescent="0.25">
      <c r="F866" s="36"/>
      <c r="G866" s="36"/>
      <c r="H866" s="36"/>
      <c r="I866" s="36"/>
      <c r="J866" s="36"/>
      <c r="K866" s="36"/>
      <c r="L866" s="36"/>
      <c r="M866" s="36"/>
      <c r="N866" s="36"/>
      <c r="O866" s="36"/>
      <c r="P866" s="36"/>
      <c r="Q866" s="36"/>
      <c r="R866" s="36"/>
    </row>
    <row r="867" spans="6:18" x14ac:dyDescent="0.25">
      <c r="F867" s="36"/>
      <c r="G867" s="36"/>
      <c r="H867" s="36"/>
      <c r="I867" s="36"/>
      <c r="J867" s="36"/>
      <c r="K867" s="36"/>
      <c r="L867" s="36"/>
      <c r="M867" s="36"/>
      <c r="N867" s="36"/>
      <c r="O867" s="36"/>
      <c r="P867" s="36"/>
      <c r="Q867" s="36"/>
      <c r="R867" s="36"/>
    </row>
    <row r="868" spans="6:18" x14ac:dyDescent="0.25">
      <c r="F868" s="36"/>
      <c r="G868" s="36"/>
      <c r="H868" s="36"/>
      <c r="I868" s="36"/>
      <c r="J868" s="36"/>
      <c r="K868" s="36"/>
      <c r="L868" s="36"/>
      <c r="M868" s="36"/>
      <c r="N868" s="36"/>
      <c r="O868" s="36"/>
      <c r="P868" s="36"/>
      <c r="Q868" s="36"/>
      <c r="R868" s="36"/>
    </row>
    <row r="869" spans="6:18" x14ac:dyDescent="0.25">
      <c r="F869" s="36"/>
      <c r="G869" s="36"/>
      <c r="H869" s="36"/>
      <c r="I869" s="36"/>
      <c r="J869" s="36"/>
      <c r="K869" s="36"/>
      <c r="L869" s="36"/>
      <c r="M869" s="36"/>
      <c r="N869" s="36"/>
      <c r="O869" s="36"/>
      <c r="P869" s="36"/>
      <c r="Q869" s="36"/>
      <c r="R869" s="36"/>
    </row>
    <row r="870" spans="6:18" x14ac:dyDescent="0.25">
      <c r="F870" s="36"/>
      <c r="G870" s="36"/>
      <c r="H870" s="36"/>
      <c r="I870" s="36"/>
      <c r="J870" s="36"/>
      <c r="K870" s="36"/>
      <c r="L870" s="36"/>
      <c r="M870" s="36"/>
      <c r="N870" s="36"/>
      <c r="O870" s="36"/>
      <c r="P870" s="36"/>
      <c r="Q870" s="36"/>
      <c r="R870" s="36"/>
    </row>
    <row r="871" spans="6:18" x14ac:dyDescent="0.25">
      <c r="F871" s="36"/>
      <c r="G871" s="36"/>
      <c r="H871" s="36"/>
      <c r="I871" s="36"/>
      <c r="J871" s="36"/>
      <c r="K871" s="36"/>
      <c r="L871" s="36"/>
      <c r="M871" s="36"/>
      <c r="N871" s="36"/>
      <c r="O871" s="36"/>
      <c r="P871" s="36"/>
      <c r="Q871" s="36"/>
      <c r="R871" s="36"/>
    </row>
    <row r="872" spans="6:18" x14ac:dyDescent="0.25">
      <c r="F872" s="36"/>
      <c r="G872" s="36"/>
      <c r="H872" s="36"/>
      <c r="I872" s="36"/>
      <c r="J872" s="36"/>
      <c r="K872" s="36"/>
      <c r="L872" s="36"/>
      <c r="M872" s="36"/>
      <c r="N872" s="36"/>
      <c r="O872" s="36"/>
      <c r="P872" s="36"/>
      <c r="Q872" s="36"/>
      <c r="R872" s="36"/>
    </row>
    <row r="873" spans="6:18" x14ac:dyDescent="0.25">
      <c r="F873" s="36"/>
      <c r="G873" s="36"/>
      <c r="H873" s="36"/>
      <c r="I873" s="36"/>
      <c r="J873" s="36"/>
      <c r="K873" s="36"/>
      <c r="L873" s="36"/>
      <c r="M873" s="36"/>
      <c r="N873" s="36"/>
      <c r="O873" s="36"/>
      <c r="P873" s="36"/>
      <c r="Q873" s="36"/>
      <c r="R873" s="36"/>
    </row>
    <row r="874" spans="6:18" x14ac:dyDescent="0.25">
      <c r="F874" s="36"/>
      <c r="G874" s="36"/>
      <c r="H874" s="36"/>
      <c r="I874" s="36"/>
      <c r="J874" s="36"/>
      <c r="K874" s="36"/>
      <c r="L874" s="36"/>
      <c r="M874" s="36"/>
      <c r="N874" s="36"/>
      <c r="O874" s="36"/>
      <c r="P874" s="36"/>
      <c r="Q874" s="36"/>
      <c r="R874" s="36"/>
    </row>
    <row r="875" spans="6:18" x14ac:dyDescent="0.25">
      <c r="F875" s="36"/>
      <c r="G875" s="36"/>
      <c r="H875" s="36"/>
      <c r="I875" s="36"/>
      <c r="J875" s="36"/>
      <c r="K875" s="36"/>
      <c r="L875" s="36"/>
      <c r="M875" s="36"/>
      <c r="N875" s="36"/>
      <c r="O875" s="36"/>
      <c r="P875" s="36"/>
      <c r="Q875" s="36"/>
      <c r="R875" s="36"/>
    </row>
    <row r="876" spans="6:18" x14ac:dyDescent="0.25">
      <c r="F876" s="36"/>
      <c r="G876" s="36"/>
      <c r="H876" s="36"/>
      <c r="I876" s="36"/>
      <c r="J876" s="36"/>
      <c r="K876" s="36"/>
      <c r="L876" s="36"/>
      <c r="M876" s="36"/>
      <c r="N876" s="36"/>
      <c r="O876" s="36"/>
      <c r="P876" s="36"/>
      <c r="Q876" s="36"/>
      <c r="R876" s="36"/>
    </row>
    <row r="877" spans="6:18" x14ac:dyDescent="0.25">
      <c r="F877" s="36"/>
      <c r="G877" s="36"/>
      <c r="H877" s="36"/>
      <c r="I877" s="36"/>
      <c r="J877" s="36"/>
      <c r="K877" s="36"/>
      <c r="L877" s="36"/>
      <c r="M877" s="36"/>
      <c r="N877" s="36"/>
      <c r="O877" s="36"/>
      <c r="P877" s="36"/>
      <c r="Q877" s="36"/>
      <c r="R877" s="36"/>
    </row>
    <row r="878" spans="6:18" x14ac:dyDescent="0.25">
      <c r="F878" s="36"/>
      <c r="G878" s="36"/>
      <c r="H878" s="36"/>
      <c r="I878" s="36"/>
      <c r="J878" s="36"/>
      <c r="K878" s="36"/>
      <c r="L878" s="36"/>
      <c r="M878" s="36"/>
      <c r="N878" s="36"/>
      <c r="O878" s="36"/>
      <c r="P878" s="36"/>
      <c r="Q878" s="36"/>
      <c r="R878" s="36"/>
    </row>
    <row r="879" spans="6:18" x14ac:dyDescent="0.25">
      <c r="F879" s="36"/>
      <c r="G879" s="36"/>
      <c r="H879" s="36"/>
      <c r="I879" s="36"/>
      <c r="J879" s="36"/>
      <c r="K879" s="36"/>
      <c r="L879" s="36"/>
      <c r="M879" s="36"/>
      <c r="N879" s="36"/>
      <c r="O879" s="36"/>
      <c r="P879" s="36"/>
      <c r="Q879" s="36"/>
      <c r="R879" s="36"/>
    </row>
    <row r="880" spans="6:18" x14ac:dyDescent="0.25">
      <c r="F880" s="36"/>
      <c r="G880" s="36"/>
      <c r="H880" s="36"/>
      <c r="I880" s="36"/>
      <c r="J880" s="36"/>
      <c r="K880" s="36"/>
      <c r="L880" s="36"/>
      <c r="M880" s="36"/>
      <c r="N880" s="36"/>
      <c r="O880" s="36"/>
      <c r="P880" s="36"/>
      <c r="Q880" s="36"/>
      <c r="R880" s="36"/>
    </row>
    <row r="881" spans="6:18" x14ac:dyDescent="0.25">
      <c r="F881" s="36"/>
      <c r="G881" s="36"/>
      <c r="H881" s="36"/>
      <c r="I881" s="36"/>
      <c r="J881" s="36"/>
      <c r="K881" s="36"/>
      <c r="L881" s="36"/>
      <c r="M881" s="36"/>
      <c r="N881" s="36"/>
      <c r="O881" s="36"/>
      <c r="P881" s="36"/>
      <c r="Q881" s="36"/>
      <c r="R881" s="36"/>
    </row>
    <row r="882" spans="6:18" x14ac:dyDescent="0.25">
      <c r="F882" s="36"/>
      <c r="G882" s="36"/>
      <c r="H882" s="36"/>
      <c r="I882" s="36"/>
      <c r="J882" s="36"/>
      <c r="K882" s="36"/>
      <c r="L882" s="36"/>
      <c r="M882" s="36"/>
      <c r="N882" s="36"/>
      <c r="O882" s="36"/>
      <c r="P882" s="36"/>
      <c r="Q882" s="36"/>
      <c r="R882" s="36"/>
    </row>
    <row r="883" spans="6:18" x14ac:dyDescent="0.25">
      <c r="F883" s="36"/>
      <c r="G883" s="36"/>
      <c r="H883" s="36"/>
      <c r="I883" s="36"/>
      <c r="J883" s="36"/>
      <c r="K883" s="36"/>
      <c r="L883" s="36"/>
      <c r="M883" s="36"/>
      <c r="N883" s="36"/>
      <c r="O883" s="36"/>
      <c r="P883" s="36"/>
      <c r="Q883" s="36"/>
      <c r="R883" s="36"/>
    </row>
    <row r="884" spans="6:18" x14ac:dyDescent="0.25">
      <c r="F884" s="36"/>
      <c r="G884" s="36"/>
      <c r="H884" s="36"/>
      <c r="I884" s="36"/>
      <c r="J884" s="36"/>
      <c r="K884" s="36"/>
      <c r="L884" s="36"/>
      <c r="M884" s="36"/>
      <c r="N884" s="36"/>
      <c r="O884" s="36"/>
      <c r="P884" s="36"/>
      <c r="Q884" s="36"/>
      <c r="R884" s="36"/>
    </row>
    <row r="885" spans="6:18" x14ac:dyDescent="0.25">
      <c r="F885" s="36"/>
      <c r="G885" s="36"/>
      <c r="H885" s="36"/>
      <c r="I885" s="36"/>
      <c r="J885" s="36"/>
      <c r="K885" s="36"/>
      <c r="L885" s="36"/>
      <c r="M885" s="36"/>
      <c r="N885" s="36"/>
      <c r="O885" s="36"/>
      <c r="P885" s="36"/>
      <c r="Q885" s="36"/>
      <c r="R885" s="36"/>
    </row>
    <row r="886" spans="6:18" x14ac:dyDescent="0.25">
      <c r="F886" s="36"/>
      <c r="G886" s="36"/>
      <c r="H886" s="36"/>
      <c r="I886" s="36"/>
      <c r="J886" s="36"/>
      <c r="K886" s="36"/>
      <c r="L886" s="36"/>
      <c r="M886" s="36"/>
      <c r="N886" s="36"/>
      <c r="O886" s="36"/>
      <c r="P886" s="36"/>
      <c r="Q886" s="36"/>
      <c r="R886" s="36"/>
    </row>
    <row r="887" spans="6:18" x14ac:dyDescent="0.25">
      <c r="F887" s="36"/>
      <c r="G887" s="36"/>
      <c r="H887" s="36"/>
      <c r="I887" s="36"/>
      <c r="J887" s="36"/>
      <c r="K887" s="36"/>
      <c r="L887" s="36"/>
      <c r="M887" s="36"/>
      <c r="N887" s="36"/>
      <c r="O887" s="36"/>
      <c r="P887" s="36"/>
      <c r="Q887" s="36"/>
      <c r="R887" s="36"/>
    </row>
    <row r="888" spans="6:18" x14ac:dyDescent="0.25">
      <c r="F888" s="36"/>
      <c r="G888" s="36"/>
      <c r="H888" s="36"/>
      <c r="I888" s="36"/>
      <c r="J888" s="36"/>
      <c r="K888" s="36"/>
      <c r="L888" s="36"/>
      <c r="M888" s="36"/>
      <c r="N888" s="36"/>
      <c r="O888" s="36"/>
      <c r="P888" s="36"/>
      <c r="Q888" s="36"/>
      <c r="R888" s="36"/>
    </row>
    <row r="889" spans="6:18" x14ac:dyDescent="0.25">
      <c r="F889" s="36"/>
      <c r="G889" s="36"/>
      <c r="H889" s="36"/>
      <c r="I889" s="36"/>
      <c r="J889" s="36"/>
      <c r="K889" s="36"/>
      <c r="L889" s="36"/>
      <c r="M889" s="36"/>
      <c r="N889" s="36"/>
      <c r="O889" s="36"/>
      <c r="P889" s="36"/>
      <c r="Q889" s="36"/>
      <c r="R889" s="36"/>
    </row>
    <row r="890" spans="6:18" x14ac:dyDescent="0.25">
      <c r="F890" s="36"/>
      <c r="G890" s="36"/>
      <c r="H890" s="36"/>
      <c r="I890" s="36"/>
      <c r="J890" s="36"/>
      <c r="K890" s="36"/>
      <c r="L890" s="36"/>
      <c r="M890" s="36"/>
      <c r="N890" s="36"/>
      <c r="O890" s="36"/>
      <c r="P890" s="36"/>
      <c r="Q890" s="36"/>
      <c r="R890" s="36"/>
    </row>
    <row r="891" spans="6:18" x14ac:dyDescent="0.25">
      <c r="F891" s="36"/>
      <c r="G891" s="36"/>
      <c r="H891" s="36"/>
      <c r="I891" s="36"/>
      <c r="J891" s="36"/>
      <c r="K891" s="36"/>
      <c r="L891" s="36"/>
      <c r="M891" s="36"/>
      <c r="N891" s="36"/>
      <c r="O891" s="36"/>
      <c r="P891" s="36"/>
      <c r="Q891" s="36"/>
      <c r="R891" s="36"/>
    </row>
    <row r="892" spans="6:18" x14ac:dyDescent="0.25">
      <c r="F892" s="36"/>
      <c r="G892" s="36"/>
      <c r="H892" s="36"/>
      <c r="I892" s="36"/>
      <c r="J892" s="36"/>
      <c r="K892" s="36"/>
      <c r="L892" s="36"/>
      <c r="M892" s="36"/>
      <c r="N892" s="36"/>
      <c r="O892" s="36"/>
      <c r="P892" s="36"/>
      <c r="Q892" s="36"/>
      <c r="R892" s="36"/>
    </row>
    <row r="893" spans="6:18" x14ac:dyDescent="0.25">
      <c r="F893" s="36"/>
      <c r="G893" s="36"/>
      <c r="H893" s="36"/>
      <c r="I893" s="36"/>
      <c r="J893" s="36"/>
      <c r="K893" s="36"/>
      <c r="L893" s="36"/>
      <c r="M893" s="36"/>
      <c r="N893" s="36"/>
      <c r="O893" s="36"/>
      <c r="P893" s="36"/>
      <c r="Q893" s="36"/>
      <c r="R893" s="36"/>
    </row>
    <row r="894" spans="6:18" x14ac:dyDescent="0.25">
      <c r="F894" s="36"/>
      <c r="G894" s="36"/>
      <c r="H894" s="36"/>
      <c r="I894" s="36"/>
      <c r="J894" s="36"/>
      <c r="K894" s="36"/>
      <c r="L894" s="36"/>
      <c r="M894" s="36"/>
      <c r="N894" s="36"/>
      <c r="O894" s="36"/>
      <c r="P894" s="36"/>
      <c r="Q894" s="36"/>
      <c r="R894" s="36"/>
    </row>
    <row r="895" spans="6:18" x14ac:dyDescent="0.25">
      <c r="F895" s="36"/>
      <c r="G895" s="36"/>
      <c r="H895" s="36"/>
      <c r="I895" s="36"/>
      <c r="J895" s="36"/>
      <c r="K895" s="36"/>
      <c r="L895" s="36"/>
      <c r="M895" s="36"/>
      <c r="N895" s="36"/>
      <c r="O895" s="36"/>
      <c r="P895" s="36"/>
      <c r="Q895" s="36"/>
      <c r="R895" s="36"/>
    </row>
    <row r="896" spans="6:18" x14ac:dyDescent="0.25">
      <c r="F896" s="36"/>
      <c r="G896" s="36"/>
      <c r="H896" s="36"/>
      <c r="I896" s="36"/>
      <c r="J896" s="36"/>
      <c r="K896" s="36"/>
      <c r="L896" s="36"/>
      <c r="M896" s="36"/>
      <c r="N896" s="36"/>
      <c r="O896" s="36"/>
      <c r="P896" s="36"/>
      <c r="Q896" s="36"/>
      <c r="R896" s="36"/>
    </row>
    <row r="897" spans="6:18" x14ac:dyDescent="0.25">
      <c r="F897" s="36"/>
      <c r="G897" s="36"/>
      <c r="H897" s="36"/>
      <c r="I897" s="36"/>
      <c r="J897" s="36"/>
      <c r="K897" s="36"/>
      <c r="L897" s="36"/>
      <c r="M897" s="36"/>
      <c r="N897" s="36"/>
      <c r="O897" s="36"/>
      <c r="P897" s="36"/>
      <c r="Q897" s="36"/>
      <c r="R897" s="36"/>
    </row>
    <row r="898" spans="6:18" x14ac:dyDescent="0.25">
      <c r="F898" s="36"/>
      <c r="G898" s="36"/>
      <c r="H898" s="36"/>
      <c r="I898" s="36"/>
      <c r="J898" s="36"/>
      <c r="K898" s="36"/>
      <c r="L898" s="36"/>
      <c r="M898" s="36"/>
      <c r="N898" s="36"/>
      <c r="O898" s="36"/>
      <c r="P898" s="36"/>
      <c r="Q898" s="36"/>
      <c r="R898" s="36"/>
    </row>
    <row r="899" spans="6:18" x14ac:dyDescent="0.25">
      <c r="F899" s="36"/>
      <c r="G899" s="36"/>
      <c r="H899" s="36"/>
      <c r="I899" s="36"/>
      <c r="J899" s="36"/>
      <c r="K899" s="36"/>
      <c r="L899" s="36"/>
      <c r="M899" s="36"/>
      <c r="N899" s="36"/>
      <c r="O899" s="36"/>
      <c r="P899" s="36"/>
      <c r="Q899" s="36"/>
      <c r="R899" s="36"/>
    </row>
    <row r="900" spans="6:18" x14ac:dyDescent="0.25">
      <c r="F900" s="36"/>
      <c r="G900" s="36"/>
      <c r="H900" s="36"/>
      <c r="I900" s="36"/>
      <c r="J900" s="36"/>
      <c r="K900" s="36"/>
      <c r="L900" s="36"/>
      <c r="M900" s="36"/>
      <c r="N900" s="36"/>
      <c r="O900" s="36"/>
      <c r="P900" s="36"/>
      <c r="Q900" s="36"/>
      <c r="R900" s="36"/>
    </row>
    <row r="901" spans="6:18" x14ac:dyDescent="0.25">
      <c r="F901" s="36"/>
      <c r="G901" s="36"/>
      <c r="H901" s="36"/>
      <c r="I901" s="36"/>
      <c r="J901" s="36"/>
      <c r="K901" s="36"/>
      <c r="L901" s="36"/>
      <c r="M901" s="36"/>
      <c r="N901" s="36"/>
      <c r="O901" s="36"/>
      <c r="P901" s="36"/>
      <c r="Q901" s="36"/>
      <c r="R901" s="36"/>
    </row>
    <row r="902" spans="6:18" x14ac:dyDescent="0.25">
      <c r="F902" s="36"/>
      <c r="G902" s="36"/>
      <c r="H902" s="36"/>
      <c r="I902" s="36"/>
      <c r="J902" s="36"/>
      <c r="K902" s="36"/>
      <c r="L902" s="36"/>
      <c r="M902" s="36"/>
      <c r="N902" s="36"/>
      <c r="O902" s="36"/>
      <c r="P902" s="36"/>
      <c r="Q902" s="36"/>
      <c r="R902" s="36"/>
    </row>
    <row r="903" spans="6:18" x14ac:dyDescent="0.25">
      <c r="F903" s="36"/>
      <c r="G903" s="36"/>
      <c r="H903" s="36"/>
      <c r="I903" s="36"/>
      <c r="J903" s="36"/>
      <c r="K903" s="36"/>
      <c r="L903" s="36"/>
      <c r="M903" s="36"/>
      <c r="N903" s="36"/>
      <c r="O903" s="36"/>
      <c r="P903" s="36"/>
      <c r="Q903" s="36"/>
      <c r="R903" s="36"/>
    </row>
    <row r="904" spans="6:18" x14ac:dyDescent="0.25">
      <c r="F904" s="36"/>
      <c r="G904" s="36"/>
      <c r="H904" s="36"/>
      <c r="I904" s="36"/>
      <c r="J904" s="36"/>
      <c r="K904" s="36"/>
      <c r="L904" s="36"/>
      <c r="M904" s="36"/>
      <c r="N904" s="36"/>
      <c r="O904" s="36"/>
      <c r="P904" s="36"/>
      <c r="Q904" s="36"/>
      <c r="R904" s="36"/>
    </row>
    <row r="905" spans="6:18" x14ac:dyDescent="0.25">
      <c r="F905" s="36"/>
      <c r="G905" s="36"/>
      <c r="H905" s="36"/>
      <c r="I905" s="36"/>
      <c r="J905" s="36"/>
      <c r="K905" s="36"/>
      <c r="L905" s="36"/>
      <c r="M905" s="36"/>
      <c r="N905" s="36"/>
      <c r="O905" s="36"/>
      <c r="P905" s="36"/>
      <c r="Q905" s="36"/>
      <c r="R905" s="36"/>
    </row>
    <row r="906" spans="6:18" x14ac:dyDescent="0.25">
      <c r="F906" s="36"/>
      <c r="G906" s="36"/>
      <c r="H906" s="36"/>
      <c r="I906" s="36"/>
      <c r="J906" s="36"/>
      <c r="K906" s="36"/>
      <c r="L906" s="36"/>
      <c r="M906" s="36"/>
      <c r="N906" s="36"/>
      <c r="O906" s="36"/>
      <c r="P906" s="36"/>
      <c r="Q906" s="36"/>
      <c r="R906" s="36"/>
    </row>
    <row r="907" spans="6:18" x14ac:dyDescent="0.25">
      <c r="F907" s="36"/>
      <c r="G907" s="36"/>
      <c r="H907" s="36"/>
      <c r="I907" s="36"/>
      <c r="J907" s="36"/>
      <c r="K907" s="36"/>
      <c r="L907" s="36"/>
      <c r="M907" s="36"/>
      <c r="N907" s="36"/>
      <c r="O907" s="36"/>
      <c r="P907" s="36"/>
      <c r="Q907" s="36"/>
      <c r="R907" s="36"/>
    </row>
    <row r="908" spans="6:18" x14ac:dyDescent="0.25">
      <c r="F908" s="36"/>
      <c r="G908" s="36"/>
      <c r="H908" s="36"/>
      <c r="I908" s="36"/>
      <c r="J908" s="36"/>
      <c r="K908" s="36"/>
      <c r="L908" s="36"/>
      <c r="M908" s="36"/>
      <c r="N908" s="36"/>
      <c r="O908" s="36"/>
      <c r="P908" s="36"/>
      <c r="Q908" s="36"/>
      <c r="R908" s="36"/>
    </row>
    <row r="909" spans="6:18" x14ac:dyDescent="0.25">
      <c r="F909" s="36"/>
      <c r="G909" s="36"/>
      <c r="H909" s="36"/>
      <c r="I909" s="36"/>
      <c r="J909" s="36"/>
      <c r="K909" s="36"/>
      <c r="L909" s="36"/>
      <c r="M909" s="36"/>
      <c r="N909" s="36"/>
      <c r="O909" s="36"/>
      <c r="P909" s="36"/>
      <c r="Q909" s="36"/>
      <c r="R909" s="36"/>
    </row>
    <row r="910" spans="6:18" x14ac:dyDescent="0.25">
      <c r="F910" s="36"/>
      <c r="G910" s="36"/>
      <c r="H910" s="36"/>
      <c r="I910" s="36"/>
      <c r="J910" s="36"/>
      <c r="K910" s="36"/>
      <c r="L910" s="36"/>
      <c r="M910" s="36"/>
      <c r="N910" s="36"/>
      <c r="O910" s="36"/>
      <c r="P910" s="36"/>
      <c r="Q910" s="36"/>
      <c r="R910" s="36"/>
    </row>
    <row r="911" spans="6:18" x14ac:dyDescent="0.25">
      <c r="F911" s="36"/>
      <c r="G911" s="36"/>
      <c r="H911" s="36"/>
      <c r="I911" s="36"/>
      <c r="J911" s="36"/>
      <c r="K911" s="36"/>
      <c r="L911" s="36"/>
      <c r="M911" s="36"/>
      <c r="N911" s="36"/>
      <c r="O911" s="36"/>
      <c r="P911" s="36"/>
      <c r="Q911" s="36"/>
      <c r="R911" s="36"/>
    </row>
    <row r="912" spans="6:18" x14ac:dyDescent="0.25">
      <c r="F912" s="36"/>
      <c r="G912" s="36"/>
      <c r="H912" s="36"/>
      <c r="I912" s="36"/>
      <c r="J912" s="36"/>
      <c r="K912" s="36"/>
      <c r="L912" s="36"/>
      <c r="M912" s="36"/>
      <c r="N912" s="36"/>
      <c r="O912" s="36"/>
      <c r="P912" s="36"/>
      <c r="Q912" s="36"/>
      <c r="R912" s="36"/>
    </row>
    <row r="913" spans="6:18" x14ac:dyDescent="0.25">
      <c r="F913" s="36"/>
      <c r="G913" s="36"/>
      <c r="H913" s="36"/>
      <c r="I913" s="36"/>
      <c r="J913" s="36"/>
      <c r="K913" s="36"/>
      <c r="L913" s="36"/>
      <c r="M913" s="36"/>
      <c r="N913" s="36"/>
      <c r="O913" s="36"/>
      <c r="P913" s="36"/>
      <c r="Q913" s="36"/>
      <c r="R913" s="36"/>
    </row>
    <row r="914" spans="6:18" x14ac:dyDescent="0.25">
      <c r="F914" s="36"/>
      <c r="G914" s="36"/>
      <c r="H914" s="36"/>
      <c r="I914" s="36"/>
      <c r="J914" s="36"/>
      <c r="K914" s="36"/>
      <c r="L914" s="36"/>
      <c r="M914" s="36"/>
      <c r="N914" s="36"/>
      <c r="O914" s="36"/>
      <c r="P914" s="36"/>
      <c r="Q914" s="36"/>
      <c r="R914" s="36"/>
    </row>
    <row r="915" spans="6:18" x14ac:dyDescent="0.25">
      <c r="F915" s="36"/>
      <c r="G915" s="36"/>
      <c r="H915" s="36"/>
      <c r="I915" s="36"/>
      <c r="J915" s="36"/>
      <c r="K915" s="36"/>
      <c r="L915" s="36"/>
      <c r="M915" s="36"/>
      <c r="N915" s="36"/>
      <c r="O915" s="36"/>
      <c r="P915" s="36"/>
      <c r="Q915" s="36"/>
      <c r="R915" s="36"/>
    </row>
    <row r="916" spans="6:18" x14ac:dyDescent="0.25">
      <c r="F916" s="36"/>
      <c r="G916" s="36"/>
      <c r="H916" s="36"/>
      <c r="I916" s="36"/>
      <c r="J916" s="36"/>
      <c r="K916" s="36"/>
      <c r="L916" s="36"/>
      <c r="M916" s="36"/>
      <c r="N916" s="36"/>
      <c r="O916" s="36"/>
      <c r="P916" s="36"/>
      <c r="Q916" s="36"/>
      <c r="R916" s="36"/>
    </row>
    <row r="917" spans="6:18" x14ac:dyDescent="0.25">
      <c r="F917" s="36"/>
      <c r="G917" s="36"/>
      <c r="H917" s="36"/>
      <c r="I917" s="36"/>
      <c r="J917" s="36"/>
      <c r="K917" s="36"/>
      <c r="L917" s="36"/>
      <c r="M917" s="36"/>
      <c r="N917" s="36"/>
      <c r="O917" s="36"/>
      <c r="P917" s="36"/>
      <c r="Q917" s="36"/>
      <c r="R917" s="36"/>
    </row>
    <row r="918" spans="6:18" x14ac:dyDescent="0.25">
      <c r="F918" s="36"/>
      <c r="G918" s="36"/>
      <c r="H918" s="36"/>
      <c r="I918" s="36"/>
      <c r="J918" s="36"/>
      <c r="K918" s="36"/>
      <c r="L918" s="36"/>
      <c r="M918" s="36"/>
      <c r="N918" s="36"/>
      <c r="O918" s="36"/>
      <c r="P918" s="36"/>
      <c r="Q918" s="36"/>
      <c r="R918" s="36"/>
    </row>
    <row r="919" spans="6:18" x14ac:dyDescent="0.25">
      <c r="F919" s="36"/>
      <c r="G919" s="36"/>
      <c r="H919" s="36"/>
      <c r="I919" s="36"/>
      <c r="J919" s="36"/>
      <c r="K919" s="36"/>
      <c r="L919" s="36"/>
      <c r="M919" s="36"/>
      <c r="N919" s="36"/>
      <c r="O919" s="36"/>
      <c r="P919" s="36"/>
      <c r="Q919" s="36"/>
      <c r="R919" s="36"/>
    </row>
    <row r="920" spans="6:18" x14ac:dyDescent="0.25">
      <c r="F920" s="36"/>
      <c r="G920" s="36"/>
      <c r="H920" s="36"/>
      <c r="I920" s="36"/>
      <c r="J920" s="36"/>
      <c r="K920" s="36"/>
      <c r="L920" s="36"/>
      <c r="M920" s="36"/>
      <c r="N920" s="36"/>
      <c r="O920" s="36"/>
      <c r="P920" s="36"/>
      <c r="Q920" s="36"/>
      <c r="R920" s="36"/>
    </row>
    <row r="921" spans="6:18" x14ac:dyDescent="0.25">
      <c r="F921" s="36"/>
      <c r="G921" s="36"/>
      <c r="H921" s="36"/>
      <c r="I921" s="36"/>
      <c r="J921" s="36"/>
      <c r="K921" s="36"/>
      <c r="L921" s="36"/>
      <c r="M921" s="36"/>
      <c r="N921" s="36"/>
      <c r="O921" s="36"/>
      <c r="P921" s="36"/>
      <c r="Q921" s="36"/>
      <c r="R921" s="36"/>
    </row>
    <row r="922" spans="6:18" x14ac:dyDescent="0.25">
      <c r="F922" s="36"/>
      <c r="G922" s="36"/>
      <c r="H922" s="36"/>
      <c r="I922" s="36"/>
      <c r="J922" s="36"/>
      <c r="K922" s="36"/>
      <c r="L922" s="36"/>
      <c r="M922" s="36"/>
      <c r="N922" s="36"/>
      <c r="O922" s="36"/>
      <c r="P922" s="36"/>
      <c r="Q922" s="36"/>
      <c r="R922" s="36"/>
    </row>
    <row r="923" spans="6:18" x14ac:dyDescent="0.25">
      <c r="F923" s="36"/>
      <c r="G923" s="36"/>
      <c r="H923" s="36"/>
      <c r="I923" s="36"/>
      <c r="J923" s="36"/>
      <c r="K923" s="36"/>
      <c r="L923" s="36"/>
      <c r="M923" s="36"/>
      <c r="N923" s="36"/>
      <c r="O923" s="36"/>
      <c r="P923" s="36"/>
      <c r="Q923" s="36"/>
      <c r="R923" s="36"/>
    </row>
    <row r="924" spans="6:18" x14ac:dyDescent="0.25">
      <c r="F924" s="36"/>
      <c r="G924" s="36"/>
      <c r="H924" s="36"/>
      <c r="I924" s="36"/>
      <c r="J924" s="36"/>
      <c r="K924" s="36"/>
      <c r="L924" s="36"/>
      <c r="M924" s="36"/>
      <c r="N924" s="36"/>
      <c r="O924" s="36"/>
      <c r="P924" s="36"/>
      <c r="Q924" s="36"/>
      <c r="R924" s="36"/>
    </row>
    <row r="925" spans="6:18" x14ac:dyDescent="0.25">
      <c r="F925" s="36"/>
      <c r="G925" s="36"/>
      <c r="H925" s="36"/>
      <c r="I925" s="36"/>
      <c r="J925" s="36"/>
      <c r="K925" s="36"/>
      <c r="L925" s="36"/>
      <c r="M925" s="36"/>
      <c r="N925" s="36"/>
      <c r="O925" s="36"/>
      <c r="P925" s="36"/>
      <c r="Q925" s="36"/>
      <c r="R925" s="36"/>
    </row>
    <row r="926" spans="6:18" x14ac:dyDescent="0.25">
      <c r="F926" s="36"/>
      <c r="G926" s="36"/>
      <c r="H926" s="36"/>
      <c r="I926" s="36"/>
      <c r="J926" s="36"/>
      <c r="K926" s="36"/>
      <c r="L926" s="36"/>
      <c r="M926" s="36"/>
      <c r="N926" s="36"/>
      <c r="O926" s="36"/>
      <c r="P926" s="36"/>
      <c r="Q926" s="36"/>
      <c r="R926" s="36"/>
    </row>
    <row r="927" spans="6:18" x14ac:dyDescent="0.25">
      <c r="F927" s="36"/>
      <c r="G927" s="36"/>
      <c r="H927" s="36"/>
      <c r="I927" s="36"/>
      <c r="J927" s="36"/>
      <c r="K927" s="36"/>
      <c r="L927" s="36"/>
      <c r="M927" s="36"/>
      <c r="N927" s="36"/>
      <c r="O927" s="36"/>
      <c r="P927" s="36"/>
      <c r="Q927" s="36"/>
      <c r="R927" s="36"/>
    </row>
    <row r="928" spans="6:18" x14ac:dyDescent="0.25">
      <c r="F928" s="36"/>
      <c r="G928" s="36"/>
      <c r="H928" s="36"/>
      <c r="I928" s="36"/>
      <c r="J928" s="36"/>
      <c r="K928" s="36"/>
      <c r="L928" s="36"/>
      <c r="M928" s="36"/>
      <c r="N928" s="36"/>
      <c r="O928" s="36"/>
      <c r="P928" s="36"/>
      <c r="Q928" s="36"/>
      <c r="R928" s="36"/>
    </row>
    <row r="929" spans="6:18" x14ac:dyDescent="0.25">
      <c r="F929" s="36"/>
      <c r="G929" s="36"/>
      <c r="H929" s="36"/>
      <c r="I929" s="36"/>
      <c r="J929" s="36"/>
      <c r="K929" s="36"/>
      <c r="L929" s="36"/>
      <c r="M929" s="36"/>
      <c r="N929" s="36"/>
      <c r="O929" s="36"/>
      <c r="P929" s="36"/>
      <c r="Q929" s="36"/>
      <c r="R929" s="36"/>
    </row>
    <row r="930" spans="6:18" x14ac:dyDescent="0.25">
      <c r="F930" s="36"/>
      <c r="G930" s="36"/>
      <c r="H930" s="36"/>
      <c r="I930" s="36"/>
      <c r="J930" s="36"/>
      <c r="K930" s="36"/>
      <c r="L930" s="36"/>
      <c r="M930" s="36"/>
      <c r="N930" s="36"/>
      <c r="O930" s="36"/>
      <c r="P930" s="36"/>
      <c r="Q930" s="36"/>
      <c r="R930" s="36"/>
    </row>
    <row r="931" spans="6:18" x14ac:dyDescent="0.25">
      <c r="F931" s="36"/>
      <c r="G931" s="36"/>
      <c r="H931" s="36"/>
      <c r="I931" s="36"/>
      <c r="J931" s="36"/>
      <c r="K931" s="36"/>
      <c r="L931" s="36"/>
      <c r="M931" s="36"/>
      <c r="N931" s="36"/>
      <c r="O931" s="36"/>
      <c r="P931" s="36"/>
      <c r="Q931" s="36"/>
      <c r="R931" s="36"/>
    </row>
    <row r="932" spans="6:18" x14ac:dyDescent="0.25">
      <c r="F932" s="36"/>
      <c r="G932" s="36"/>
      <c r="H932" s="36"/>
      <c r="I932" s="36"/>
      <c r="J932" s="36"/>
      <c r="K932" s="36"/>
      <c r="L932" s="36"/>
      <c r="M932" s="36"/>
      <c r="N932" s="36"/>
      <c r="O932" s="36"/>
      <c r="P932" s="36"/>
      <c r="Q932" s="36"/>
      <c r="R932" s="36"/>
    </row>
    <row r="933" spans="6:18" x14ac:dyDescent="0.25">
      <c r="F933" s="36"/>
      <c r="G933" s="36"/>
      <c r="H933" s="36"/>
      <c r="I933" s="36"/>
      <c r="J933" s="36"/>
      <c r="K933" s="36"/>
      <c r="L933" s="36"/>
      <c r="M933" s="36"/>
      <c r="N933" s="36"/>
      <c r="O933" s="36"/>
      <c r="P933" s="36"/>
      <c r="Q933" s="36"/>
      <c r="R933" s="36"/>
    </row>
    <row r="934" spans="6:18" x14ac:dyDescent="0.25">
      <c r="F934" s="36"/>
      <c r="G934" s="36"/>
      <c r="H934" s="36"/>
      <c r="I934" s="36"/>
      <c r="J934" s="36"/>
      <c r="K934" s="36"/>
      <c r="L934" s="36"/>
      <c r="M934" s="36"/>
      <c r="N934" s="36"/>
      <c r="O934" s="36"/>
      <c r="P934" s="36"/>
      <c r="Q934" s="36"/>
      <c r="R934" s="36"/>
    </row>
    <row r="935" spans="6:18" x14ac:dyDescent="0.25">
      <c r="F935" s="36"/>
      <c r="G935" s="36"/>
      <c r="H935" s="36"/>
      <c r="I935" s="36"/>
      <c r="J935" s="36"/>
      <c r="K935" s="36"/>
      <c r="L935" s="36"/>
      <c r="M935" s="36"/>
      <c r="N935" s="36"/>
      <c r="O935" s="36"/>
      <c r="P935" s="36"/>
      <c r="Q935" s="36"/>
      <c r="R935" s="36"/>
    </row>
    <row r="936" spans="6:18" x14ac:dyDescent="0.25">
      <c r="F936" s="36"/>
      <c r="G936" s="36"/>
      <c r="H936" s="36"/>
      <c r="I936" s="36"/>
      <c r="J936" s="36"/>
      <c r="K936" s="36"/>
      <c r="L936" s="36"/>
      <c r="M936" s="36"/>
      <c r="N936" s="36"/>
      <c r="O936" s="36"/>
      <c r="P936" s="36"/>
      <c r="Q936" s="36"/>
      <c r="R936" s="36"/>
    </row>
    <row r="937" spans="6:18" x14ac:dyDescent="0.25">
      <c r="F937" s="36"/>
      <c r="G937" s="36"/>
      <c r="H937" s="36"/>
      <c r="I937" s="36"/>
      <c r="J937" s="36"/>
      <c r="K937" s="36"/>
      <c r="L937" s="36"/>
      <c r="M937" s="36"/>
      <c r="N937" s="36"/>
      <c r="O937" s="36"/>
      <c r="P937" s="36"/>
      <c r="Q937" s="36"/>
      <c r="R937" s="36"/>
    </row>
    <row r="938" spans="6:18" x14ac:dyDescent="0.25">
      <c r="F938" s="36"/>
      <c r="G938" s="36"/>
      <c r="H938" s="36"/>
      <c r="I938" s="36"/>
      <c r="J938" s="36"/>
      <c r="K938" s="36"/>
      <c r="L938" s="36"/>
      <c r="M938" s="36"/>
      <c r="N938" s="36"/>
      <c r="O938" s="36"/>
      <c r="P938" s="36"/>
      <c r="Q938" s="36"/>
      <c r="R938" s="36"/>
    </row>
    <row r="939" spans="6:18" x14ac:dyDescent="0.25">
      <c r="F939" s="36"/>
      <c r="G939" s="36"/>
      <c r="H939" s="36"/>
      <c r="I939" s="36"/>
      <c r="J939" s="36"/>
      <c r="K939" s="36"/>
      <c r="L939" s="36"/>
      <c r="M939" s="36"/>
      <c r="N939" s="36"/>
      <c r="O939" s="36"/>
      <c r="P939" s="36"/>
      <c r="Q939" s="36"/>
      <c r="R939" s="36"/>
    </row>
    <row r="940" spans="6:18" x14ac:dyDescent="0.25">
      <c r="F940" s="36"/>
      <c r="G940" s="36"/>
      <c r="H940" s="36"/>
      <c r="I940" s="36"/>
      <c r="J940" s="36"/>
      <c r="K940" s="36"/>
      <c r="L940" s="36"/>
      <c r="M940" s="36"/>
      <c r="N940" s="36"/>
      <c r="O940" s="36"/>
      <c r="P940" s="36"/>
      <c r="Q940" s="36"/>
      <c r="R940" s="36"/>
    </row>
    <row r="941" spans="6:18" x14ac:dyDescent="0.25">
      <c r="F941" s="36"/>
      <c r="G941" s="36"/>
      <c r="H941" s="36"/>
      <c r="I941" s="36"/>
      <c r="J941" s="36"/>
      <c r="K941" s="36"/>
      <c r="L941" s="36"/>
      <c r="M941" s="36"/>
      <c r="N941" s="36"/>
      <c r="O941" s="36"/>
      <c r="P941" s="36"/>
      <c r="Q941" s="36"/>
      <c r="R941" s="36"/>
    </row>
    <row r="942" spans="6:18" x14ac:dyDescent="0.25">
      <c r="F942" s="36"/>
      <c r="G942" s="36"/>
      <c r="H942" s="36"/>
      <c r="I942" s="36"/>
      <c r="J942" s="36"/>
      <c r="K942" s="36"/>
      <c r="L942" s="36"/>
      <c r="M942" s="36"/>
      <c r="N942" s="36"/>
      <c r="O942" s="36"/>
      <c r="P942" s="36"/>
      <c r="Q942" s="36"/>
      <c r="R942" s="36"/>
    </row>
    <row r="943" spans="6:18" x14ac:dyDescent="0.25">
      <c r="F943" s="36"/>
      <c r="G943" s="36"/>
      <c r="H943" s="36"/>
      <c r="I943" s="36"/>
      <c r="J943" s="36"/>
      <c r="K943" s="36"/>
      <c r="L943" s="36"/>
      <c r="M943" s="36"/>
      <c r="N943" s="36"/>
      <c r="O943" s="36"/>
      <c r="P943" s="36"/>
      <c r="Q943" s="36"/>
      <c r="R943" s="36"/>
    </row>
    <row r="944" spans="6:18" x14ac:dyDescent="0.25">
      <c r="F944" s="36"/>
      <c r="G944" s="36"/>
      <c r="H944" s="36"/>
      <c r="I944" s="36"/>
      <c r="J944" s="36"/>
      <c r="K944" s="36"/>
      <c r="L944" s="36"/>
      <c r="M944" s="36"/>
      <c r="N944" s="36"/>
      <c r="O944" s="36"/>
      <c r="P944" s="36"/>
      <c r="Q944" s="36"/>
      <c r="R944" s="36"/>
    </row>
    <row r="945" spans="6:18" x14ac:dyDescent="0.25">
      <c r="F945" s="36"/>
      <c r="G945" s="36"/>
      <c r="H945" s="36"/>
      <c r="I945" s="36"/>
      <c r="J945" s="36"/>
      <c r="K945" s="36"/>
      <c r="L945" s="36"/>
      <c r="M945" s="36"/>
      <c r="N945" s="36"/>
      <c r="O945" s="36"/>
      <c r="P945" s="36"/>
      <c r="Q945" s="36"/>
      <c r="R945" s="36"/>
    </row>
    <row r="946" spans="6:18" x14ac:dyDescent="0.25">
      <c r="F946" s="36"/>
      <c r="G946" s="36"/>
      <c r="H946" s="36"/>
      <c r="I946" s="36"/>
      <c r="J946" s="36"/>
      <c r="K946" s="36"/>
      <c r="L946" s="36"/>
      <c r="M946" s="36"/>
      <c r="N946" s="36"/>
      <c r="O946" s="36"/>
      <c r="P946" s="36"/>
      <c r="Q946" s="36"/>
      <c r="R946" s="36"/>
    </row>
    <row r="947" spans="6:18" x14ac:dyDescent="0.25">
      <c r="F947" s="36"/>
      <c r="G947" s="36"/>
      <c r="H947" s="36"/>
      <c r="I947" s="36"/>
      <c r="J947" s="36"/>
      <c r="K947" s="36"/>
      <c r="L947" s="36"/>
      <c r="M947" s="36"/>
      <c r="N947" s="36"/>
      <c r="O947" s="36"/>
      <c r="P947" s="36"/>
      <c r="Q947" s="36"/>
      <c r="R947" s="36"/>
    </row>
    <row r="948" spans="6:18" x14ac:dyDescent="0.25">
      <c r="F948" s="36"/>
      <c r="G948" s="36"/>
      <c r="H948" s="36"/>
      <c r="I948" s="36"/>
      <c r="J948" s="36"/>
      <c r="K948" s="36"/>
      <c r="L948" s="36"/>
      <c r="M948" s="36"/>
      <c r="N948" s="36"/>
      <c r="O948" s="36"/>
      <c r="P948" s="36"/>
      <c r="Q948" s="36"/>
      <c r="R948" s="36"/>
    </row>
    <row r="949" spans="6:18" x14ac:dyDescent="0.25">
      <c r="F949" s="36"/>
      <c r="G949" s="36"/>
      <c r="H949" s="36"/>
      <c r="I949" s="36"/>
      <c r="J949" s="36"/>
      <c r="K949" s="36"/>
      <c r="L949" s="36"/>
      <c r="M949" s="36"/>
      <c r="N949" s="36"/>
      <c r="O949" s="36"/>
      <c r="P949" s="36"/>
      <c r="Q949" s="36"/>
      <c r="R949" s="36"/>
    </row>
    <row r="950" spans="6:18" x14ac:dyDescent="0.25">
      <c r="F950" s="36"/>
      <c r="G950" s="36"/>
      <c r="H950" s="36"/>
      <c r="I950" s="36"/>
      <c r="J950" s="36"/>
      <c r="K950" s="36"/>
      <c r="L950" s="36"/>
      <c r="M950" s="36"/>
      <c r="N950" s="36"/>
      <c r="O950" s="36"/>
      <c r="P950" s="36"/>
      <c r="Q950" s="36"/>
      <c r="R950" s="36"/>
    </row>
    <row r="951" spans="6:18" x14ac:dyDescent="0.25">
      <c r="F951" s="36"/>
      <c r="G951" s="36"/>
      <c r="H951" s="36"/>
      <c r="I951" s="36"/>
      <c r="J951" s="36"/>
      <c r="K951" s="36"/>
      <c r="L951" s="36"/>
      <c r="M951" s="36"/>
      <c r="N951" s="36"/>
      <c r="O951" s="36"/>
      <c r="P951" s="36"/>
      <c r="Q951" s="36"/>
      <c r="R951" s="36"/>
    </row>
    <row r="952" spans="6:18" x14ac:dyDescent="0.25">
      <c r="F952" s="36"/>
      <c r="G952" s="36"/>
      <c r="H952" s="36"/>
      <c r="I952" s="36"/>
      <c r="J952" s="36"/>
      <c r="K952" s="36"/>
      <c r="L952" s="36"/>
      <c r="M952" s="36"/>
      <c r="N952" s="36"/>
      <c r="O952" s="36"/>
      <c r="P952" s="36"/>
      <c r="Q952" s="36"/>
      <c r="R952" s="36"/>
    </row>
    <row r="953" spans="6:18" x14ac:dyDescent="0.25">
      <c r="F953" s="36"/>
      <c r="G953" s="36"/>
      <c r="H953" s="36"/>
      <c r="I953" s="36"/>
      <c r="J953" s="36"/>
      <c r="K953" s="36"/>
      <c r="L953" s="36"/>
      <c r="M953" s="36"/>
      <c r="N953" s="36"/>
      <c r="O953" s="36"/>
      <c r="P953" s="36"/>
      <c r="Q953" s="36"/>
      <c r="R953" s="36"/>
    </row>
    <row r="954" spans="6:18" x14ac:dyDescent="0.25">
      <c r="F954" s="36"/>
      <c r="G954" s="36"/>
      <c r="H954" s="36"/>
      <c r="I954" s="36"/>
      <c r="J954" s="36"/>
      <c r="K954" s="36"/>
      <c r="L954" s="36"/>
      <c r="M954" s="36"/>
      <c r="N954" s="36"/>
      <c r="O954" s="36"/>
      <c r="P954" s="36"/>
      <c r="Q954" s="36"/>
      <c r="R954" s="36"/>
    </row>
    <row r="955" spans="6:18" x14ac:dyDescent="0.25">
      <c r="F955" s="36"/>
      <c r="G955" s="36"/>
      <c r="H955" s="36"/>
      <c r="I955" s="36"/>
      <c r="J955" s="36"/>
      <c r="K955" s="36"/>
      <c r="L955" s="36"/>
      <c r="M955" s="36"/>
      <c r="N955" s="36"/>
      <c r="O955" s="36"/>
      <c r="P955" s="36"/>
      <c r="Q955" s="36"/>
      <c r="R955" s="36"/>
    </row>
    <row r="956" spans="6:18" x14ac:dyDescent="0.25">
      <c r="F956" s="36"/>
      <c r="G956" s="36"/>
      <c r="H956" s="36"/>
      <c r="I956" s="36"/>
      <c r="J956" s="36"/>
      <c r="K956" s="36"/>
      <c r="L956" s="36"/>
      <c r="M956" s="36"/>
      <c r="N956" s="36"/>
      <c r="O956" s="36"/>
      <c r="P956" s="36"/>
      <c r="Q956" s="36"/>
      <c r="R956" s="36"/>
    </row>
    <row r="957" spans="6:18" x14ac:dyDescent="0.25">
      <c r="F957" s="36"/>
      <c r="G957" s="36"/>
      <c r="H957" s="36"/>
      <c r="I957" s="36"/>
      <c r="J957" s="36"/>
      <c r="K957" s="36"/>
      <c r="L957" s="36"/>
      <c r="M957" s="36"/>
      <c r="N957" s="36"/>
      <c r="O957" s="36"/>
      <c r="P957" s="36"/>
      <c r="Q957" s="36"/>
      <c r="R957" s="36"/>
    </row>
    <row r="958" spans="6:18" x14ac:dyDescent="0.25">
      <c r="F958" s="36"/>
      <c r="G958" s="36"/>
      <c r="H958" s="36"/>
      <c r="I958" s="36"/>
      <c r="J958" s="36"/>
      <c r="K958" s="36"/>
      <c r="L958" s="36"/>
      <c r="M958" s="36"/>
      <c r="N958" s="36"/>
      <c r="O958" s="36"/>
      <c r="P958" s="36"/>
      <c r="Q958" s="36"/>
      <c r="R958" s="36"/>
    </row>
    <row r="959" spans="6:18" x14ac:dyDescent="0.25">
      <c r="F959" s="36"/>
      <c r="G959" s="36"/>
      <c r="H959" s="36"/>
      <c r="I959" s="36"/>
      <c r="J959" s="36"/>
      <c r="K959" s="36"/>
      <c r="L959" s="36"/>
      <c r="M959" s="36"/>
      <c r="N959" s="36"/>
      <c r="O959" s="36"/>
      <c r="P959" s="36"/>
      <c r="Q959" s="36"/>
      <c r="R959" s="36"/>
    </row>
    <row r="960" spans="6:18" x14ac:dyDescent="0.25">
      <c r="F960" s="36"/>
      <c r="G960" s="36"/>
      <c r="H960" s="36"/>
      <c r="I960" s="36"/>
      <c r="J960" s="36"/>
      <c r="K960" s="36"/>
      <c r="L960" s="36"/>
      <c r="M960" s="36"/>
      <c r="N960" s="36"/>
      <c r="O960" s="36"/>
      <c r="P960" s="36"/>
      <c r="Q960" s="36"/>
      <c r="R960" s="36"/>
    </row>
    <row r="961" spans="6:18" x14ac:dyDescent="0.25">
      <c r="F961" s="36"/>
      <c r="G961" s="36"/>
      <c r="H961" s="36"/>
      <c r="I961" s="36"/>
      <c r="J961" s="36"/>
      <c r="K961" s="36"/>
      <c r="L961" s="36"/>
      <c r="M961" s="36"/>
      <c r="N961" s="36"/>
      <c r="O961" s="36"/>
      <c r="P961" s="36"/>
      <c r="Q961" s="36"/>
      <c r="R961" s="36"/>
    </row>
    <row r="962" spans="6:18" x14ac:dyDescent="0.25">
      <c r="F962" s="36"/>
      <c r="G962" s="36"/>
      <c r="H962" s="36"/>
      <c r="I962" s="36"/>
      <c r="J962" s="36"/>
      <c r="K962" s="36"/>
      <c r="L962" s="36"/>
      <c r="M962" s="36"/>
      <c r="N962" s="36"/>
      <c r="O962" s="36"/>
      <c r="P962" s="36"/>
      <c r="Q962" s="36"/>
      <c r="R962" s="36"/>
    </row>
    <row r="963" spans="6:18" x14ac:dyDescent="0.25">
      <c r="F963" s="36"/>
      <c r="G963" s="36"/>
      <c r="H963" s="36"/>
      <c r="I963" s="36"/>
      <c r="J963" s="36"/>
      <c r="K963" s="36"/>
      <c r="L963" s="36"/>
      <c r="M963" s="36"/>
      <c r="N963" s="36"/>
      <c r="O963" s="36"/>
      <c r="P963" s="36"/>
      <c r="Q963" s="36"/>
      <c r="R963" s="36"/>
    </row>
    <row r="964" spans="6:18" x14ac:dyDescent="0.25">
      <c r="F964" s="36"/>
      <c r="G964" s="36"/>
      <c r="H964" s="36"/>
      <c r="I964" s="36"/>
      <c r="J964" s="36"/>
      <c r="K964" s="36"/>
      <c r="L964" s="36"/>
      <c r="M964" s="36"/>
      <c r="N964" s="36"/>
      <c r="O964" s="36"/>
      <c r="P964" s="36"/>
      <c r="Q964" s="36"/>
      <c r="R964" s="36"/>
    </row>
    <row r="965" spans="6:18" x14ac:dyDescent="0.25">
      <c r="F965" s="36"/>
      <c r="G965" s="36"/>
      <c r="H965" s="36"/>
      <c r="I965" s="36"/>
      <c r="J965" s="36"/>
      <c r="K965" s="36"/>
      <c r="L965" s="36"/>
      <c r="M965" s="36"/>
      <c r="N965" s="36"/>
      <c r="O965" s="36"/>
      <c r="P965" s="36"/>
      <c r="Q965" s="36"/>
      <c r="R965" s="36"/>
    </row>
    <row r="966" spans="6:18" x14ac:dyDescent="0.25">
      <c r="F966" s="36"/>
      <c r="G966" s="36"/>
      <c r="H966" s="36"/>
      <c r="I966" s="36"/>
      <c r="J966" s="36"/>
      <c r="K966" s="36"/>
      <c r="L966" s="36"/>
      <c r="M966" s="36"/>
      <c r="N966" s="36"/>
      <c r="O966" s="36"/>
      <c r="P966" s="36"/>
      <c r="Q966" s="36"/>
      <c r="R966" s="36"/>
    </row>
    <row r="967" spans="6:18" x14ac:dyDescent="0.25">
      <c r="F967" s="36"/>
      <c r="G967" s="36"/>
      <c r="H967" s="36"/>
      <c r="I967" s="36"/>
      <c r="J967" s="36"/>
      <c r="K967" s="36"/>
      <c r="L967" s="36"/>
      <c r="M967" s="36"/>
      <c r="N967" s="36"/>
      <c r="O967" s="36"/>
      <c r="P967" s="36"/>
      <c r="Q967" s="36"/>
      <c r="R967" s="36"/>
    </row>
    <row r="968" spans="6:18" x14ac:dyDescent="0.25">
      <c r="F968" s="36"/>
      <c r="G968" s="36"/>
      <c r="H968" s="36"/>
      <c r="I968" s="36"/>
      <c r="J968" s="36"/>
      <c r="K968" s="36"/>
      <c r="L968" s="36"/>
      <c r="M968" s="36"/>
      <c r="N968" s="36"/>
      <c r="O968" s="36"/>
      <c r="P968" s="36"/>
      <c r="Q968" s="36"/>
      <c r="R968" s="36"/>
    </row>
    <row r="969" spans="6:18" x14ac:dyDescent="0.25">
      <c r="F969" s="36"/>
      <c r="G969" s="36"/>
      <c r="H969" s="36"/>
      <c r="I969" s="36"/>
      <c r="J969" s="36"/>
      <c r="K969" s="36"/>
      <c r="L969" s="36"/>
      <c r="M969" s="36"/>
      <c r="N969" s="36"/>
      <c r="O969" s="36"/>
      <c r="P969" s="36"/>
      <c r="Q969" s="36"/>
      <c r="R969" s="36"/>
    </row>
    <row r="970" spans="6:18" x14ac:dyDescent="0.25">
      <c r="F970" s="36"/>
      <c r="G970" s="36"/>
      <c r="H970" s="36"/>
      <c r="I970" s="36"/>
      <c r="J970" s="36"/>
      <c r="K970" s="36"/>
      <c r="L970" s="36"/>
      <c r="M970" s="36"/>
      <c r="N970" s="36"/>
      <c r="O970" s="36"/>
      <c r="P970" s="36"/>
      <c r="Q970" s="36"/>
      <c r="R970" s="36"/>
    </row>
    <row r="971" spans="6:18" x14ac:dyDescent="0.25">
      <c r="F971" s="36"/>
      <c r="G971" s="36"/>
      <c r="H971" s="36"/>
      <c r="I971" s="36"/>
      <c r="J971" s="36"/>
      <c r="K971" s="36"/>
      <c r="L971" s="36"/>
      <c r="M971" s="36"/>
      <c r="N971" s="36"/>
      <c r="O971" s="36"/>
      <c r="P971" s="36"/>
      <c r="Q971" s="36"/>
      <c r="R971" s="36"/>
    </row>
    <row r="972" spans="6:18" x14ac:dyDescent="0.25">
      <c r="F972" s="36"/>
      <c r="G972" s="36"/>
      <c r="H972" s="36"/>
      <c r="I972" s="36"/>
      <c r="J972" s="36"/>
      <c r="K972" s="36"/>
      <c r="L972" s="36"/>
      <c r="M972" s="36"/>
      <c r="N972" s="36"/>
      <c r="O972" s="36"/>
      <c r="P972" s="36"/>
      <c r="Q972" s="36"/>
      <c r="R972" s="36"/>
    </row>
    <row r="973" spans="6:18" x14ac:dyDescent="0.25">
      <c r="F973" s="36"/>
      <c r="G973" s="36"/>
      <c r="H973" s="36"/>
      <c r="I973" s="36"/>
      <c r="J973" s="36"/>
      <c r="K973" s="36"/>
      <c r="L973" s="36"/>
      <c r="M973" s="36"/>
      <c r="N973" s="36"/>
      <c r="O973" s="36"/>
      <c r="P973" s="36"/>
      <c r="Q973" s="36"/>
      <c r="R973" s="36"/>
    </row>
    <row r="974" spans="6:18" x14ac:dyDescent="0.25">
      <c r="F974" s="36"/>
      <c r="G974" s="36"/>
      <c r="H974" s="36"/>
      <c r="I974" s="36"/>
      <c r="J974" s="36"/>
      <c r="K974" s="36"/>
      <c r="L974" s="36"/>
      <c r="M974" s="36"/>
      <c r="N974" s="36"/>
      <c r="O974" s="36"/>
      <c r="P974" s="36"/>
      <c r="Q974" s="36"/>
      <c r="R974" s="36"/>
    </row>
    <row r="975" spans="6:18" x14ac:dyDescent="0.25">
      <c r="F975" s="36"/>
      <c r="G975" s="36"/>
      <c r="H975" s="36"/>
      <c r="I975" s="36"/>
      <c r="J975" s="36"/>
      <c r="K975" s="36"/>
      <c r="L975" s="36"/>
      <c r="M975" s="36"/>
      <c r="N975" s="36"/>
      <c r="O975" s="36"/>
      <c r="P975" s="36"/>
      <c r="Q975" s="36"/>
      <c r="R975" s="36"/>
    </row>
    <row r="976" spans="6:18" x14ac:dyDescent="0.25">
      <c r="F976" s="36"/>
      <c r="G976" s="36"/>
      <c r="H976" s="36"/>
      <c r="I976" s="36"/>
      <c r="J976" s="36"/>
      <c r="K976" s="36"/>
      <c r="L976" s="36"/>
      <c r="M976" s="36"/>
      <c r="N976" s="36"/>
      <c r="O976" s="36"/>
      <c r="P976" s="36"/>
      <c r="Q976" s="36"/>
      <c r="R976" s="36"/>
    </row>
    <row r="977" spans="6:18" x14ac:dyDescent="0.25">
      <c r="F977" s="36"/>
      <c r="G977" s="36"/>
      <c r="H977" s="36"/>
      <c r="I977" s="36"/>
      <c r="J977" s="36"/>
      <c r="K977" s="36"/>
      <c r="L977" s="36"/>
      <c r="M977" s="36"/>
      <c r="N977" s="36"/>
      <c r="O977" s="36"/>
      <c r="P977" s="36"/>
      <c r="Q977" s="36"/>
      <c r="R977" s="36"/>
    </row>
    <row r="978" spans="6:18" x14ac:dyDescent="0.25">
      <c r="F978" s="36"/>
      <c r="G978" s="36"/>
      <c r="H978" s="36"/>
      <c r="I978" s="36"/>
      <c r="J978" s="36"/>
      <c r="K978" s="36"/>
      <c r="L978" s="36"/>
      <c r="M978" s="36"/>
      <c r="N978" s="36"/>
      <c r="O978" s="36"/>
      <c r="P978" s="36"/>
      <c r="Q978" s="36"/>
      <c r="R978" s="36"/>
    </row>
    <row r="979" spans="6:18" x14ac:dyDescent="0.25">
      <c r="F979" s="36"/>
      <c r="G979" s="36"/>
      <c r="H979" s="36"/>
      <c r="I979" s="36"/>
      <c r="J979" s="36"/>
      <c r="K979" s="36"/>
      <c r="L979" s="36"/>
      <c r="M979" s="36"/>
      <c r="N979" s="36"/>
      <c r="O979" s="36"/>
      <c r="P979" s="36"/>
      <c r="Q979" s="36"/>
      <c r="R979" s="36"/>
    </row>
    <row r="980" spans="6:18" x14ac:dyDescent="0.25">
      <c r="F980" s="36"/>
      <c r="G980" s="36"/>
      <c r="H980" s="36"/>
      <c r="I980" s="36"/>
      <c r="J980" s="36"/>
      <c r="K980" s="36"/>
      <c r="L980" s="36"/>
      <c r="M980" s="36"/>
      <c r="N980" s="36"/>
      <c r="O980" s="36"/>
      <c r="P980" s="36"/>
      <c r="Q980" s="36"/>
      <c r="R980" s="36"/>
    </row>
    <row r="981" spans="6:18" x14ac:dyDescent="0.25">
      <c r="F981" s="36"/>
      <c r="G981" s="36"/>
      <c r="H981" s="36"/>
      <c r="I981" s="36"/>
      <c r="J981" s="36"/>
      <c r="K981" s="36"/>
      <c r="L981" s="36"/>
      <c r="M981" s="36"/>
      <c r="N981" s="36"/>
      <c r="O981" s="36"/>
      <c r="P981" s="36"/>
      <c r="Q981" s="36"/>
      <c r="R981" s="36"/>
    </row>
    <row r="982" spans="6:18" x14ac:dyDescent="0.25">
      <c r="F982" s="36"/>
      <c r="G982" s="36"/>
      <c r="H982" s="36"/>
      <c r="I982" s="36"/>
      <c r="J982" s="36"/>
      <c r="K982" s="36"/>
      <c r="L982" s="36"/>
      <c r="M982" s="36"/>
      <c r="N982" s="36"/>
      <c r="O982" s="36"/>
      <c r="P982" s="36"/>
      <c r="Q982" s="36"/>
      <c r="R982" s="36"/>
    </row>
    <row r="983" spans="6:18" x14ac:dyDescent="0.25">
      <c r="F983" s="36"/>
      <c r="G983" s="36"/>
      <c r="H983" s="36"/>
      <c r="I983" s="36"/>
      <c r="J983" s="36"/>
      <c r="K983" s="36"/>
      <c r="L983" s="36"/>
      <c r="M983" s="36"/>
      <c r="N983" s="36"/>
      <c r="O983" s="36"/>
      <c r="P983" s="36"/>
      <c r="Q983" s="36"/>
      <c r="R983" s="36"/>
    </row>
    <row r="984" spans="6:18" x14ac:dyDescent="0.25">
      <c r="F984" s="36"/>
      <c r="G984" s="36"/>
      <c r="H984" s="36"/>
      <c r="I984" s="36"/>
      <c r="J984" s="36"/>
      <c r="K984" s="36"/>
      <c r="L984" s="36"/>
      <c r="M984" s="36"/>
      <c r="N984" s="36"/>
      <c r="O984" s="36"/>
      <c r="P984" s="36"/>
      <c r="Q984" s="36"/>
      <c r="R984" s="36"/>
    </row>
    <row r="985" spans="6:18" x14ac:dyDescent="0.25">
      <c r="F985" s="36"/>
      <c r="G985" s="36"/>
      <c r="H985" s="36"/>
      <c r="I985" s="36"/>
      <c r="J985" s="36"/>
      <c r="K985" s="36"/>
      <c r="L985" s="36"/>
      <c r="M985" s="36"/>
      <c r="N985" s="36"/>
      <c r="O985" s="36"/>
      <c r="P985" s="36"/>
      <c r="Q985" s="36"/>
      <c r="R985" s="36"/>
    </row>
    <row r="986" spans="6:18" x14ac:dyDescent="0.25">
      <c r="F986" s="36"/>
      <c r="G986" s="36"/>
      <c r="H986" s="36"/>
      <c r="I986" s="36"/>
      <c r="J986" s="36"/>
      <c r="K986" s="36"/>
      <c r="L986" s="36"/>
      <c r="M986" s="36"/>
      <c r="N986" s="36"/>
      <c r="O986" s="36"/>
      <c r="P986" s="36"/>
      <c r="Q986" s="36"/>
      <c r="R986" s="36"/>
    </row>
    <row r="987" spans="6:18" x14ac:dyDescent="0.25">
      <c r="F987" s="36"/>
      <c r="G987" s="36"/>
      <c r="H987" s="36"/>
      <c r="I987" s="36"/>
      <c r="J987" s="36"/>
      <c r="K987" s="36"/>
      <c r="L987" s="36"/>
      <c r="M987" s="36"/>
      <c r="N987" s="36"/>
      <c r="O987" s="36"/>
      <c r="P987" s="36"/>
      <c r="Q987" s="36"/>
      <c r="R987" s="36"/>
    </row>
    <row r="988" spans="6:18" x14ac:dyDescent="0.25">
      <c r="F988" s="36"/>
      <c r="G988" s="36"/>
      <c r="H988" s="36"/>
      <c r="I988" s="36"/>
      <c r="J988" s="36"/>
      <c r="K988" s="36"/>
      <c r="L988" s="36"/>
      <c r="M988" s="36"/>
      <c r="N988" s="36"/>
      <c r="O988" s="36"/>
      <c r="P988" s="36"/>
      <c r="Q988" s="36"/>
      <c r="R988" s="36"/>
    </row>
    <row r="989" spans="6:18" x14ac:dyDescent="0.25">
      <c r="F989" s="36"/>
      <c r="G989" s="36"/>
      <c r="H989" s="36"/>
      <c r="I989" s="36"/>
      <c r="J989" s="36"/>
      <c r="K989" s="36"/>
      <c r="L989" s="36"/>
      <c r="M989" s="36"/>
      <c r="N989" s="36"/>
      <c r="O989" s="36"/>
      <c r="P989" s="36"/>
      <c r="Q989" s="36"/>
      <c r="R989" s="36"/>
    </row>
    <row r="990" spans="6:18" x14ac:dyDescent="0.25">
      <c r="F990" s="36"/>
      <c r="G990" s="36"/>
      <c r="H990" s="36"/>
      <c r="I990" s="36"/>
      <c r="J990" s="36"/>
      <c r="K990" s="36"/>
      <c r="L990" s="36"/>
      <c r="M990" s="36"/>
      <c r="N990" s="36"/>
      <c r="O990" s="36"/>
      <c r="P990" s="36"/>
      <c r="Q990" s="36"/>
      <c r="R990" s="36"/>
    </row>
    <row r="991" spans="6:18" x14ac:dyDescent="0.25">
      <c r="F991" s="36"/>
      <c r="G991" s="36"/>
      <c r="H991" s="36"/>
      <c r="I991" s="36"/>
      <c r="J991" s="36"/>
      <c r="K991" s="36"/>
      <c r="L991" s="36"/>
      <c r="M991" s="36"/>
      <c r="N991" s="36"/>
      <c r="O991" s="36"/>
      <c r="P991" s="36"/>
      <c r="Q991" s="36"/>
      <c r="R991" s="36"/>
    </row>
    <row r="992" spans="6:18" x14ac:dyDescent="0.25">
      <c r="F992" s="36"/>
      <c r="G992" s="36"/>
      <c r="H992" s="36"/>
      <c r="I992" s="36"/>
      <c r="J992" s="36"/>
      <c r="K992" s="36"/>
      <c r="L992" s="36"/>
      <c r="M992" s="36"/>
      <c r="N992" s="36"/>
      <c r="O992" s="36"/>
      <c r="P992" s="36"/>
      <c r="Q992" s="36"/>
      <c r="R992" s="36"/>
    </row>
    <row r="993" spans="6:18" x14ac:dyDescent="0.25">
      <c r="F993" s="36"/>
      <c r="G993" s="36"/>
      <c r="H993" s="36"/>
      <c r="I993" s="36"/>
      <c r="J993" s="36"/>
      <c r="K993" s="36"/>
      <c r="L993" s="36"/>
      <c r="M993" s="36"/>
      <c r="N993" s="36"/>
      <c r="O993" s="36"/>
      <c r="P993" s="36"/>
      <c r="Q993" s="36"/>
      <c r="R993" s="36"/>
    </row>
    <row r="994" spans="6:18" x14ac:dyDescent="0.25">
      <c r="F994" s="36"/>
      <c r="G994" s="36"/>
      <c r="H994" s="36"/>
      <c r="I994" s="36"/>
      <c r="J994" s="36"/>
      <c r="K994" s="36"/>
      <c r="L994" s="36"/>
      <c r="M994" s="36"/>
      <c r="N994" s="36"/>
      <c r="O994" s="36"/>
      <c r="P994" s="36"/>
      <c r="Q994" s="36"/>
      <c r="R994" s="36"/>
    </row>
    <row r="995" spans="6:18" x14ac:dyDescent="0.25">
      <c r="F995" s="36"/>
      <c r="G995" s="36"/>
      <c r="H995" s="36"/>
      <c r="I995" s="36"/>
      <c r="J995" s="36"/>
      <c r="K995" s="36"/>
      <c r="L995" s="36"/>
      <c r="M995" s="36"/>
      <c r="N995" s="36"/>
      <c r="O995" s="36"/>
      <c r="P995" s="36"/>
      <c r="Q995" s="36"/>
      <c r="R995" s="36"/>
    </row>
    <row r="996" spans="6:18" x14ac:dyDescent="0.25">
      <c r="F996" s="36"/>
      <c r="G996" s="36"/>
      <c r="H996" s="36"/>
      <c r="I996" s="36"/>
      <c r="J996" s="36"/>
      <c r="K996" s="36"/>
      <c r="L996" s="36"/>
      <c r="M996" s="36"/>
      <c r="N996" s="36"/>
      <c r="O996" s="36"/>
      <c r="P996" s="36"/>
      <c r="Q996" s="36"/>
      <c r="R996" s="36"/>
    </row>
    <row r="997" spans="6:18" x14ac:dyDescent="0.25">
      <c r="F997" s="36"/>
      <c r="G997" s="36"/>
      <c r="H997" s="36"/>
      <c r="I997" s="36"/>
      <c r="J997" s="36"/>
      <c r="K997" s="36"/>
      <c r="L997" s="36"/>
      <c r="M997" s="36"/>
      <c r="N997" s="36"/>
      <c r="O997" s="36"/>
      <c r="P997" s="36"/>
      <c r="Q997" s="36"/>
      <c r="R997" s="36"/>
    </row>
    <row r="998" spans="6:18" x14ac:dyDescent="0.25">
      <c r="F998" s="36"/>
      <c r="G998" s="36"/>
      <c r="H998" s="36"/>
      <c r="I998" s="36"/>
      <c r="J998" s="36"/>
      <c r="K998" s="36"/>
      <c r="L998" s="36"/>
      <c r="M998" s="36"/>
      <c r="N998" s="36"/>
      <c r="O998" s="36"/>
      <c r="P998" s="36"/>
      <c r="Q998" s="36"/>
      <c r="R998" s="36"/>
    </row>
    <row r="999" spans="6:18" x14ac:dyDescent="0.25">
      <c r="F999" s="36"/>
      <c r="G999" s="36"/>
      <c r="H999" s="36"/>
      <c r="I999" s="36"/>
      <c r="J999" s="36"/>
      <c r="K999" s="36"/>
      <c r="L999" s="36"/>
      <c r="M999" s="36"/>
      <c r="N999" s="36"/>
      <c r="O999" s="36"/>
      <c r="P999" s="36"/>
      <c r="Q999" s="36"/>
      <c r="R999" s="36"/>
    </row>
    <row r="1000" spans="6:18" x14ac:dyDescent="0.25">
      <c r="F1000" s="36"/>
      <c r="G1000" s="36"/>
      <c r="H1000" s="36"/>
      <c r="I1000" s="36"/>
      <c r="J1000" s="36"/>
      <c r="K1000" s="36"/>
      <c r="L1000" s="36"/>
      <c r="M1000" s="36"/>
      <c r="N1000" s="36"/>
      <c r="O1000" s="36"/>
      <c r="P1000" s="36"/>
      <c r="Q1000" s="36"/>
      <c r="R1000" s="36"/>
    </row>
    <row r="1001" spans="6:18" x14ac:dyDescent="0.25">
      <c r="F1001" s="36"/>
      <c r="G1001" s="36"/>
      <c r="H1001" s="36"/>
      <c r="I1001" s="36"/>
      <c r="J1001" s="36"/>
      <c r="K1001" s="36"/>
      <c r="L1001" s="36"/>
      <c r="M1001" s="36"/>
      <c r="N1001" s="36"/>
      <c r="O1001" s="36"/>
      <c r="P1001" s="36"/>
      <c r="Q1001" s="36"/>
      <c r="R1001" s="36"/>
    </row>
    <row r="1002" spans="6:18" x14ac:dyDescent="0.25">
      <c r="F1002" s="36"/>
      <c r="G1002" s="36"/>
      <c r="H1002" s="36"/>
      <c r="I1002" s="36"/>
      <c r="J1002" s="36"/>
      <c r="K1002" s="36"/>
      <c r="L1002" s="36"/>
      <c r="M1002" s="36"/>
      <c r="N1002" s="36"/>
      <c r="O1002" s="36"/>
      <c r="P1002" s="36"/>
      <c r="Q1002" s="36"/>
      <c r="R1002" s="36"/>
    </row>
    <row r="1003" spans="6:18" x14ac:dyDescent="0.25">
      <c r="F1003" s="36"/>
      <c r="G1003" s="36"/>
      <c r="H1003" s="36"/>
      <c r="I1003" s="36"/>
      <c r="J1003" s="36"/>
      <c r="K1003" s="36"/>
      <c r="L1003" s="36"/>
      <c r="M1003" s="36"/>
      <c r="N1003" s="36"/>
      <c r="O1003" s="36"/>
      <c r="P1003" s="36"/>
      <c r="Q1003" s="36"/>
      <c r="R1003" s="36"/>
    </row>
    <row r="1004" spans="6:18" x14ac:dyDescent="0.25">
      <c r="F1004" s="36"/>
      <c r="G1004" s="36"/>
      <c r="H1004" s="36"/>
      <c r="I1004" s="36"/>
      <c r="J1004" s="36"/>
      <c r="K1004" s="36"/>
      <c r="L1004" s="36"/>
      <c r="M1004" s="36"/>
      <c r="N1004" s="36"/>
      <c r="O1004" s="36"/>
      <c r="P1004" s="36"/>
      <c r="Q1004" s="36"/>
      <c r="R1004" s="36"/>
    </row>
    <row r="1005" spans="6:18" x14ac:dyDescent="0.25">
      <c r="F1005" s="36"/>
      <c r="G1005" s="36"/>
      <c r="H1005" s="36"/>
      <c r="I1005" s="36"/>
      <c r="J1005" s="36"/>
      <c r="K1005" s="36"/>
      <c r="L1005" s="36"/>
      <c r="M1005" s="36"/>
      <c r="N1005" s="36"/>
      <c r="O1005" s="36"/>
      <c r="P1005" s="36"/>
      <c r="Q1005" s="36"/>
      <c r="R1005" s="36"/>
    </row>
    <row r="1006" spans="6:18" x14ac:dyDescent="0.25">
      <c r="F1006" s="36"/>
      <c r="G1006" s="36"/>
      <c r="H1006" s="36"/>
      <c r="I1006" s="36"/>
      <c r="J1006" s="36"/>
      <c r="K1006" s="36"/>
      <c r="L1006" s="36"/>
      <c r="M1006" s="36"/>
      <c r="N1006" s="36"/>
      <c r="O1006" s="36"/>
      <c r="P1006" s="36"/>
      <c r="Q1006" s="36"/>
      <c r="R1006" s="36"/>
    </row>
    <row r="1007" spans="6:18" x14ac:dyDescent="0.25">
      <c r="F1007" s="36"/>
      <c r="G1007" s="36"/>
      <c r="H1007" s="36"/>
      <c r="I1007" s="36"/>
      <c r="J1007" s="36"/>
      <c r="K1007" s="36"/>
      <c r="L1007" s="36"/>
      <c r="M1007" s="36"/>
      <c r="N1007" s="36"/>
      <c r="O1007" s="36"/>
      <c r="P1007" s="36"/>
      <c r="Q1007" s="36"/>
      <c r="R1007" s="36"/>
    </row>
    <row r="1008" spans="6:18" x14ac:dyDescent="0.25">
      <c r="F1008" s="36"/>
      <c r="G1008" s="36"/>
      <c r="H1008" s="36"/>
      <c r="I1008" s="36"/>
      <c r="J1008" s="36"/>
      <c r="K1008" s="36"/>
      <c r="L1008" s="36"/>
      <c r="M1008" s="36"/>
      <c r="N1008" s="36"/>
      <c r="O1008" s="36"/>
      <c r="P1008" s="36"/>
      <c r="Q1008" s="36"/>
      <c r="R1008" s="36"/>
    </row>
    <row r="1009" spans="6:18" x14ac:dyDescent="0.25">
      <c r="F1009" s="36"/>
      <c r="G1009" s="36"/>
      <c r="H1009" s="36"/>
      <c r="I1009" s="36"/>
      <c r="J1009" s="36"/>
      <c r="K1009" s="36"/>
      <c r="L1009" s="36"/>
      <c r="M1009" s="36"/>
      <c r="N1009" s="36"/>
      <c r="O1009" s="36"/>
      <c r="P1009" s="36"/>
      <c r="Q1009" s="36"/>
      <c r="R1009" s="36"/>
    </row>
    <row r="1010" spans="6:18" x14ac:dyDescent="0.25">
      <c r="F1010" s="36"/>
      <c r="G1010" s="36"/>
      <c r="H1010" s="36"/>
      <c r="I1010" s="36"/>
      <c r="J1010" s="36"/>
      <c r="K1010" s="36"/>
      <c r="L1010" s="36"/>
      <c r="M1010" s="36"/>
      <c r="N1010" s="36"/>
      <c r="O1010" s="36"/>
      <c r="P1010" s="36"/>
      <c r="Q1010" s="36"/>
      <c r="R1010" s="36"/>
    </row>
    <row r="1011" spans="6:18" x14ac:dyDescent="0.25">
      <c r="F1011" s="36"/>
      <c r="G1011" s="36"/>
      <c r="H1011" s="36"/>
      <c r="I1011" s="36"/>
      <c r="J1011" s="36"/>
      <c r="K1011" s="36"/>
      <c r="L1011" s="36"/>
      <c r="M1011" s="36"/>
      <c r="N1011" s="36"/>
      <c r="O1011" s="36"/>
      <c r="P1011" s="36"/>
      <c r="Q1011" s="36"/>
      <c r="R1011" s="36"/>
    </row>
    <row r="1012" spans="6:18" x14ac:dyDescent="0.25">
      <c r="F1012" s="36"/>
      <c r="G1012" s="36"/>
      <c r="H1012" s="36"/>
      <c r="I1012" s="36"/>
      <c r="J1012" s="36"/>
      <c r="K1012" s="36"/>
      <c r="L1012" s="36"/>
      <c r="M1012" s="36"/>
      <c r="N1012" s="36"/>
      <c r="O1012" s="36"/>
      <c r="P1012" s="36"/>
      <c r="Q1012" s="36"/>
      <c r="R1012" s="36"/>
    </row>
    <row r="1013" spans="6:18" x14ac:dyDescent="0.25">
      <c r="F1013" s="36"/>
      <c r="G1013" s="36"/>
      <c r="H1013" s="36"/>
      <c r="I1013" s="36"/>
      <c r="J1013" s="36"/>
      <c r="K1013" s="36"/>
      <c r="L1013" s="36"/>
      <c r="M1013" s="36"/>
      <c r="N1013" s="36"/>
      <c r="O1013" s="36"/>
      <c r="P1013" s="36"/>
      <c r="Q1013" s="36"/>
      <c r="R1013" s="36"/>
    </row>
    <row r="1014" spans="6:18" x14ac:dyDescent="0.25">
      <c r="F1014" s="36"/>
      <c r="G1014" s="36"/>
      <c r="H1014" s="36"/>
      <c r="I1014" s="36"/>
      <c r="J1014" s="36"/>
      <c r="K1014" s="36"/>
      <c r="L1014" s="36"/>
      <c r="M1014" s="36"/>
      <c r="N1014" s="36"/>
      <c r="O1014" s="36"/>
      <c r="P1014" s="36"/>
      <c r="Q1014" s="36"/>
      <c r="R1014" s="36"/>
    </row>
    <row r="1015" spans="6:18" x14ac:dyDescent="0.25">
      <c r="F1015" s="36"/>
      <c r="G1015" s="36"/>
      <c r="H1015" s="36"/>
      <c r="I1015" s="36"/>
      <c r="J1015" s="36"/>
      <c r="K1015" s="36"/>
      <c r="L1015" s="36"/>
      <c r="M1015" s="36"/>
      <c r="N1015" s="36"/>
      <c r="O1015" s="36"/>
      <c r="P1015" s="36"/>
      <c r="Q1015" s="36"/>
      <c r="R1015" s="36"/>
    </row>
    <row r="1016" spans="6:18" x14ac:dyDescent="0.25">
      <c r="F1016" s="36"/>
      <c r="G1016" s="36"/>
      <c r="H1016" s="36"/>
      <c r="I1016" s="36"/>
      <c r="J1016" s="36"/>
      <c r="K1016" s="36"/>
      <c r="L1016" s="36"/>
      <c r="M1016" s="36"/>
      <c r="N1016" s="36"/>
      <c r="O1016" s="36"/>
      <c r="P1016" s="36"/>
      <c r="Q1016" s="36"/>
      <c r="R1016" s="36"/>
    </row>
    <row r="1017" spans="6:18" x14ac:dyDescent="0.25">
      <c r="F1017" s="36"/>
      <c r="G1017" s="36"/>
      <c r="H1017" s="36"/>
      <c r="I1017" s="36"/>
      <c r="J1017" s="36"/>
      <c r="K1017" s="36"/>
      <c r="L1017" s="36"/>
      <c r="M1017" s="36"/>
      <c r="N1017" s="36"/>
      <c r="O1017" s="36"/>
      <c r="P1017" s="36"/>
      <c r="Q1017" s="36"/>
      <c r="R1017" s="36"/>
    </row>
    <row r="1018" spans="6:18" x14ac:dyDescent="0.25">
      <c r="F1018" s="36"/>
      <c r="G1018" s="36"/>
      <c r="H1018" s="36"/>
      <c r="I1018" s="36"/>
      <c r="J1018" s="36"/>
      <c r="K1018" s="36"/>
      <c r="L1018" s="36"/>
      <c r="M1018" s="36"/>
      <c r="N1018" s="36"/>
      <c r="O1018" s="36"/>
      <c r="P1018" s="36"/>
      <c r="Q1018" s="36"/>
      <c r="R1018" s="36"/>
    </row>
    <row r="1019" spans="6:18" x14ac:dyDescent="0.25">
      <c r="F1019" s="36"/>
      <c r="G1019" s="36"/>
      <c r="H1019" s="36"/>
      <c r="I1019" s="36"/>
      <c r="J1019" s="36"/>
      <c r="K1019" s="36"/>
      <c r="L1019" s="36"/>
      <c r="M1019" s="36"/>
      <c r="N1019" s="36"/>
      <c r="O1019" s="36"/>
      <c r="P1019" s="36"/>
      <c r="Q1019" s="36"/>
      <c r="R1019" s="36"/>
    </row>
    <row r="1020" spans="6:18" x14ac:dyDescent="0.25">
      <c r="F1020" s="36"/>
      <c r="G1020" s="36"/>
      <c r="H1020" s="36"/>
      <c r="I1020" s="36"/>
      <c r="J1020" s="36"/>
      <c r="K1020" s="36"/>
      <c r="L1020" s="36"/>
      <c r="M1020" s="36"/>
      <c r="N1020" s="36"/>
      <c r="O1020" s="36"/>
      <c r="P1020" s="36"/>
      <c r="Q1020" s="36"/>
      <c r="R1020" s="36"/>
    </row>
    <row r="1021" spans="6:18" x14ac:dyDescent="0.25">
      <c r="F1021" s="36"/>
      <c r="G1021" s="36"/>
      <c r="H1021" s="36"/>
      <c r="I1021" s="36"/>
      <c r="J1021" s="36"/>
      <c r="K1021" s="36"/>
      <c r="L1021" s="36"/>
      <c r="M1021" s="36"/>
      <c r="N1021" s="36"/>
      <c r="O1021" s="36"/>
      <c r="P1021" s="36"/>
      <c r="Q1021" s="36"/>
      <c r="R1021" s="36"/>
    </row>
    <row r="1022" spans="6:18" x14ac:dyDescent="0.25">
      <c r="F1022" s="36"/>
      <c r="G1022" s="36"/>
      <c r="H1022" s="36"/>
      <c r="I1022" s="36"/>
      <c r="J1022" s="36"/>
      <c r="K1022" s="36"/>
      <c r="L1022" s="36"/>
      <c r="M1022" s="36"/>
      <c r="N1022" s="36"/>
      <c r="O1022" s="36"/>
      <c r="P1022" s="36"/>
      <c r="Q1022" s="36"/>
      <c r="R1022" s="36"/>
    </row>
    <row r="1023" spans="6:18" x14ac:dyDescent="0.25">
      <c r="F1023" s="36"/>
      <c r="G1023" s="36"/>
      <c r="H1023" s="36"/>
      <c r="I1023" s="36"/>
      <c r="J1023" s="36"/>
      <c r="K1023" s="36"/>
      <c r="L1023" s="36"/>
      <c r="M1023" s="36"/>
      <c r="N1023" s="36"/>
      <c r="O1023" s="36"/>
      <c r="P1023" s="36"/>
      <c r="Q1023" s="36"/>
      <c r="R1023" s="36"/>
    </row>
    <row r="1024" spans="6:18" x14ac:dyDescent="0.25">
      <c r="F1024" s="36"/>
      <c r="G1024" s="36"/>
      <c r="H1024" s="36"/>
      <c r="I1024" s="36"/>
      <c r="J1024" s="36"/>
      <c r="K1024" s="36"/>
      <c r="L1024" s="36"/>
      <c r="M1024" s="36"/>
      <c r="N1024" s="36"/>
      <c r="O1024" s="36"/>
      <c r="P1024" s="36"/>
      <c r="Q1024" s="36"/>
      <c r="R1024" s="36"/>
    </row>
    <row r="1025" spans="6:18" x14ac:dyDescent="0.25">
      <c r="F1025" s="36"/>
      <c r="G1025" s="36"/>
      <c r="H1025" s="36"/>
      <c r="I1025" s="36"/>
      <c r="J1025" s="36"/>
      <c r="K1025" s="36"/>
      <c r="L1025" s="36"/>
      <c r="M1025" s="36"/>
      <c r="N1025" s="36"/>
      <c r="O1025" s="36"/>
      <c r="P1025" s="36"/>
      <c r="Q1025" s="36"/>
      <c r="R1025" s="36"/>
    </row>
    <row r="1026" spans="6:18" x14ac:dyDescent="0.25">
      <c r="F1026" s="36"/>
      <c r="G1026" s="36"/>
      <c r="H1026" s="36"/>
      <c r="I1026" s="36"/>
      <c r="J1026" s="36"/>
      <c r="K1026" s="36"/>
      <c r="L1026" s="36"/>
      <c r="M1026" s="36"/>
      <c r="N1026" s="36"/>
      <c r="O1026" s="36"/>
      <c r="P1026" s="36"/>
      <c r="Q1026" s="36"/>
      <c r="R1026" s="36"/>
    </row>
    <row r="1027" spans="6:18" x14ac:dyDescent="0.25">
      <c r="F1027" s="36"/>
      <c r="G1027" s="36"/>
      <c r="H1027" s="36"/>
      <c r="I1027" s="36"/>
      <c r="J1027" s="36"/>
      <c r="K1027" s="36"/>
      <c r="L1027" s="36"/>
      <c r="M1027" s="36"/>
      <c r="N1027" s="36"/>
      <c r="O1027" s="36"/>
      <c r="P1027" s="36"/>
      <c r="Q1027" s="36"/>
      <c r="R1027" s="36"/>
    </row>
    <row r="1028" spans="6:18" x14ac:dyDescent="0.25">
      <c r="F1028" s="36"/>
      <c r="G1028" s="36"/>
      <c r="H1028" s="36"/>
      <c r="I1028" s="36"/>
      <c r="J1028" s="36"/>
      <c r="K1028" s="36"/>
      <c r="L1028" s="36"/>
      <c r="M1028" s="36"/>
      <c r="N1028" s="36"/>
      <c r="O1028" s="36"/>
      <c r="P1028" s="36"/>
      <c r="Q1028" s="36"/>
      <c r="R1028" s="36"/>
    </row>
    <row r="1029" spans="6:18" x14ac:dyDescent="0.25">
      <c r="F1029" s="36"/>
      <c r="G1029" s="36"/>
      <c r="H1029" s="36"/>
      <c r="I1029" s="36"/>
      <c r="J1029" s="36"/>
      <c r="K1029" s="36"/>
      <c r="L1029" s="36"/>
      <c r="M1029" s="36"/>
      <c r="N1029" s="36"/>
      <c r="O1029" s="36"/>
      <c r="P1029" s="36"/>
      <c r="Q1029" s="36"/>
      <c r="R1029" s="36"/>
    </row>
    <row r="1030" spans="6:18" x14ac:dyDescent="0.25">
      <c r="F1030" s="36"/>
      <c r="G1030" s="36"/>
      <c r="H1030" s="36"/>
      <c r="I1030" s="36"/>
      <c r="J1030" s="36"/>
      <c r="K1030" s="36"/>
      <c r="L1030" s="36"/>
      <c r="M1030" s="36"/>
      <c r="N1030" s="36"/>
      <c r="O1030" s="36"/>
      <c r="P1030" s="36"/>
      <c r="Q1030" s="36"/>
      <c r="R1030" s="36"/>
    </row>
    <row r="1031" spans="6:18" x14ac:dyDescent="0.25">
      <c r="F1031" s="36"/>
      <c r="G1031" s="36"/>
      <c r="H1031" s="36"/>
      <c r="I1031" s="36"/>
      <c r="J1031" s="36"/>
      <c r="K1031" s="36"/>
      <c r="L1031" s="36"/>
      <c r="M1031" s="36"/>
      <c r="N1031" s="36"/>
      <c r="O1031" s="36"/>
      <c r="P1031" s="36"/>
      <c r="Q1031" s="36"/>
      <c r="R1031" s="36"/>
    </row>
    <row r="1032" spans="6:18" x14ac:dyDescent="0.25">
      <c r="F1032" s="36"/>
      <c r="G1032" s="36"/>
      <c r="H1032" s="36"/>
      <c r="I1032" s="36"/>
      <c r="J1032" s="36"/>
      <c r="K1032" s="36"/>
      <c r="L1032" s="36"/>
      <c r="M1032" s="36"/>
      <c r="N1032" s="36"/>
      <c r="O1032" s="36"/>
      <c r="P1032" s="36"/>
      <c r="Q1032" s="36"/>
      <c r="R1032" s="36"/>
    </row>
    <row r="1033" spans="6:18" x14ac:dyDescent="0.25">
      <c r="F1033" s="36"/>
      <c r="G1033" s="36"/>
      <c r="H1033" s="36"/>
      <c r="I1033" s="36"/>
      <c r="J1033" s="36"/>
      <c r="K1033" s="36"/>
      <c r="L1033" s="36"/>
      <c r="M1033" s="36"/>
      <c r="N1033" s="36"/>
      <c r="O1033" s="36"/>
      <c r="P1033" s="36"/>
      <c r="Q1033" s="36"/>
      <c r="R1033" s="36"/>
    </row>
    <row r="1034" spans="6:18" x14ac:dyDescent="0.25">
      <c r="F1034" s="36"/>
      <c r="G1034" s="36"/>
      <c r="H1034" s="36"/>
      <c r="I1034" s="36"/>
      <c r="J1034" s="36"/>
      <c r="K1034" s="36"/>
      <c r="L1034" s="36"/>
      <c r="M1034" s="36"/>
      <c r="N1034" s="36"/>
      <c r="O1034" s="36"/>
      <c r="P1034" s="36"/>
      <c r="Q1034" s="36"/>
      <c r="R1034" s="36"/>
    </row>
    <row r="1035" spans="6:18" x14ac:dyDescent="0.25">
      <c r="F1035" s="36"/>
      <c r="G1035" s="36"/>
      <c r="H1035" s="36"/>
      <c r="I1035" s="36"/>
      <c r="J1035" s="36"/>
      <c r="K1035" s="36"/>
      <c r="L1035" s="36"/>
      <c r="M1035" s="36"/>
      <c r="N1035" s="36"/>
      <c r="O1035" s="36"/>
      <c r="P1035" s="36"/>
      <c r="Q1035" s="36"/>
      <c r="R1035" s="36"/>
    </row>
    <row r="1036" spans="6:18" x14ac:dyDescent="0.25">
      <c r="F1036" s="36"/>
      <c r="G1036" s="36"/>
      <c r="H1036" s="36"/>
      <c r="I1036" s="36"/>
      <c r="J1036" s="36"/>
      <c r="K1036" s="36"/>
      <c r="L1036" s="36"/>
      <c r="M1036" s="36"/>
      <c r="N1036" s="36"/>
      <c r="O1036" s="36"/>
      <c r="P1036" s="36"/>
      <c r="Q1036" s="36"/>
      <c r="R1036" s="36"/>
    </row>
    <row r="1037" spans="6:18" x14ac:dyDescent="0.25">
      <c r="F1037" s="36"/>
      <c r="G1037" s="36"/>
      <c r="H1037" s="36"/>
      <c r="I1037" s="36"/>
      <c r="J1037" s="36"/>
      <c r="K1037" s="36"/>
      <c r="L1037" s="36"/>
      <c r="M1037" s="36"/>
      <c r="N1037" s="36"/>
      <c r="O1037" s="36"/>
      <c r="P1037" s="36"/>
      <c r="Q1037" s="36"/>
      <c r="R1037" s="36"/>
    </row>
    <row r="1038" spans="6:18" x14ac:dyDescent="0.25">
      <c r="F1038" s="36"/>
      <c r="G1038" s="36"/>
      <c r="H1038" s="36"/>
      <c r="I1038" s="36"/>
      <c r="J1038" s="36"/>
      <c r="K1038" s="36"/>
      <c r="L1038" s="36"/>
      <c r="M1038" s="36"/>
      <c r="N1038" s="36"/>
      <c r="O1038" s="36"/>
      <c r="P1038" s="36"/>
      <c r="Q1038" s="36"/>
      <c r="R1038" s="36"/>
    </row>
    <row r="1039" spans="6:18" x14ac:dyDescent="0.25">
      <c r="F1039" s="36"/>
      <c r="G1039" s="36"/>
      <c r="H1039" s="36"/>
      <c r="I1039" s="36"/>
      <c r="J1039" s="36"/>
      <c r="K1039" s="36"/>
      <c r="L1039" s="36"/>
      <c r="M1039" s="36"/>
      <c r="N1039" s="36"/>
      <c r="O1039" s="36"/>
      <c r="P1039" s="36"/>
      <c r="Q1039" s="36"/>
      <c r="R1039" s="36"/>
    </row>
    <row r="1040" spans="6:18" x14ac:dyDescent="0.25">
      <c r="F1040" s="36"/>
      <c r="G1040" s="36"/>
      <c r="H1040" s="36"/>
      <c r="I1040" s="36"/>
      <c r="J1040" s="36"/>
      <c r="K1040" s="36"/>
      <c r="L1040" s="36"/>
      <c r="M1040" s="36"/>
      <c r="N1040" s="36"/>
      <c r="O1040" s="36"/>
      <c r="P1040" s="36"/>
      <c r="Q1040" s="36"/>
      <c r="R1040" s="36"/>
    </row>
    <row r="1041" spans="6:18" x14ac:dyDescent="0.25">
      <c r="F1041" s="36"/>
      <c r="G1041" s="36"/>
      <c r="H1041" s="36"/>
      <c r="I1041" s="36"/>
      <c r="J1041" s="36"/>
      <c r="K1041" s="36"/>
      <c r="L1041" s="36"/>
      <c r="M1041" s="36"/>
      <c r="N1041" s="36"/>
      <c r="O1041" s="36"/>
      <c r="P1041" s="36"/>
      <c r="Q1041" s="36"/>
      <c r="R1041" s="36"/>
    </row>
    <row r="1042" spans="6:18" x14ac:dyDescent="0.25">
      <c r="F1042" s="36"/>
      <c r="G1042" s="36"/>
      <c r="H1042" s="36"/>
      <c r="I1042" s="36"/>
      <c r="J1042" s="36"/>
      <c r="K1042" s="36"/>
      <c r="L1042" s="36"/>
      <c r="M1042" s="36"/>
      <c r="N1042" s="36"/>
      <c r="O1042" s="36"/>
      <c r="P1042" s="36"/>
      <c r="Q1042" s="36"/>
      <c r="R1042" s="36"/>
    </row>
    <row r="1043" spans="6:18" x14ac:dyDescent="0.25">
      <c r="F1043" s="36"/>
      <c r="G1043" s="36"/>
      <c r="H1043" s="36"/>
      <c r="I1043" s="36"/>
      <c r="J1043" s="36"/>
      <c r="K1043" s="36"/>
      <c r="L1043" s="36"/>
      <c r="M1043" s="36"/>
      <c r="N1043" s="36"/>
      <c r="O1043" s="36"/>
      <c r="P1043" s="36"/>
      <c r="Q1043" s="36"/>
      <c r="R1043" s="36"/>
    </row>
    <row r="1044" spans="6:18" x14ac:dyDescent="0.25">
      <c r="F1044" s="36"/>
      <c r="G1044" s="36"/>
      <c r="H1044" s="36"/>
      <c r="I1044" s="36"/>
      <c r="J1044" s="36"/>
      <c r="K1044" s="36"/>
      <c r="L1044" s="36"/>
      <c r="M1044" s="36"/>
      <c r="N1044" s="36"/>
      <c r="O1044" s="36"/>
      <c r="P1044" s="36"/>
      <c r="Q1044" s="36"/>
      <c r="R1044" s="36"/>
    </row>
    <row r="1045" spans="6:18" x14ac:dyDescent="0.25">
      <c r="F1045" s="36"/>
      <c r="G1045" s="36"/>
      <c r="H1045" s="36"/>
      <c r="I1045" s="36"/>
      <c r="J1045" s="36"/>
      <c r="K1045" s="36"/>
      <c r="L1045" s="36"/>
      <c r="M1045" s="36"/>
      <c r="N1045" s="36"/>
      <c r="O1045" s="36"/>
      <c r="P1045" s="36"/>
      <c r="Q1045" s="36"/>
      <c r="R1045" s="36"/>
    </row>
    <row r="1046" spans="6:18" x14ac:dyDescent="0.25">
      <c r="F1046" s="36"/>
      <c r="G1046" s="36"/>
      <c r="H1046" s="36"/>
      <c r="I1046" s="36"/>
      <c r="J1046" s="36"/>
      <c r="K1046" s="36"/>
      <c r="L1046" s="36"/>
      <c r="M1046" s="36"/>
      <c r="N1046" s="36"/>
      <c r="O1046" s="36"/>
      <c r="P1046" s="36"/>
      <c r="Q1046" s="36"/>
      <c r="R1046" s="36"/>
    </row>
    <row r="1047" spans="6:18" x14ac:dyDescent="0.25">
      <c r="F1047" s="36"/>
      <c r="G1047" s="36"/>
      <c r="H1047" s="36"/>
      <c r="I1047" s="36"/>
      <c r="J1047" s="36"/>
      <c r="K1047" s="36"/>
      <c r="L1047" s="36"/>
      <c r="M1047" s="36"/>
      <c r="N1047" s="36"/>
      <c r="O1047" s="36"/>
      <c r="P1047" s="36"/>
      <c r="Q1047" s="36"/>
      <c r="R1047" s="36"/>
    </row>
    <row r="1048" spans="6:18" x14ac:dyDescent="0.25">
      <c r="F1048" s="36"/>
      <c r="G1048" s="36"/>
      <c r="H1048" s="36"/>
      <c r="I1048" s="36"/>
      <c r="J1048" s="36"/>
      <c r="K1048" s="36"/>
      <c r="L1048" s="36"/>
      <c r="M1048" s="36"/>
      <c r="N1048" s="36"/>
      <c r="O1048" s="36"/>
      <c r="P1048" s="36"/>
      <c r="Q1048" s="36"/>
      <c r="R1048" s="36"/>
    </row>
    <row r="1049" spans="6:18" x14ac:dyDescent="0.25">
      <c r="F1049" s="36"/>
      <c r="G1049" s="36"/>
      <c r="H1049" s="36"/>
      <c r="I1049" s="36"/>
      <c r="J1049" s="36"/>
      <c r="K1049" s="36"/>
      <c r="L1049" s="36"/>
      <c r="M1049" s="36"/>
      <c r="N1049" s="36"/>
      <c r="O1049" s="36"/>
      <c r="P1049" s="36"/>
      <c r="Q1049" s="36"/>
      <c r="R1049" s="36"/>
    </row>
    <row r="1050" spans="6:18" x14ac:dyDescent="0.25">
      <c r="F1050" s="36"/>
      <c r="G1050" s="36"/>
      <c r="H1050" s="36"/>
      <c r="I1050" s="36"/>
      <c r="J1050" s="36"/>
      <c r="K1050" s="36"/>
      <c r="L1050" s="36"/>
      <c r="M1050" s="36"/>
      <c r="N1050" s="36"/>
      <c r="O1050" s="36"/>
      <c r="P1050" s="36"/>
      <c r="Q1050" s="36"/>
      <c r="R1050" s="36"/>
    </row>
    <row r="1051" spans="6:18" x14ac:dyDescent="0.25">
      <c r="F1051" s="36"/>
      <c r="G1051" s="36"/>
      <c r="H1051" s="36"/>
      <c r="I1051" s="36"/>
      <c r="J1051" s="36"/>
      <c r="K1051" s="36"/>
      <c r="L1051" s="36"/>
      <c r="M1051" s="36"/>
      <c r="N1051" s="36"/>
      <c r="O1051" s="36"/>
      <c r="P1051" s="36"/>
      <c r="Q1051" s="36"/>
      <c r="R1051" s="36"/>
    </row>
    <row r="1052" spans="6:18" x14ac:dyDescent="0.25">
      <c r="F1052" s="36"/>
      <c r="G1052" s="36"/>
      <c r="H1052" s="36"/>
      <c r="I1052" s="36"/>
      <c r="J1052" s="36"/>
      <c r="K1052" s="36"/>
      <c r="L1052" s="36"/>
      <c r="M1052" s="36"/>
      <c r="N1052" s="36"/>
      <c r="O1052" s="36"/>
      <c r="P1052" s="36"/>
      <c r="Q1052" s="36"/>
      <c r="R1052" s="36"/>
    </row>
    <row r="1053" spans="6:18" x14ac:dyDescent="0.25">
      <c r="F1053" s="36"/>
      <c r="G1053" s="36"/>
      <c r="H1053" s="36"/>
      <c r="I1053" s="36"/>
      <c r="J1053" s="36"/>
      <c r="K1053" s="36"/>
      <c r="L1053" s="36"/>
      <c r="M1053" s="36"/>
      <c r="N1053" s="36"/>
      <c r="O1053" s="36"/>
      <c r="P1053" s="36"/>
      <c r="Q1053" s="36"/>
      <c r="R1053" s="36"/>
    </row>
    <row r="1054" spans="6:18" x14ac:dyDescent="0.25">
      <c r="F1054" s="36"/>
      <c r="G1054" s="36"/>
      <c r="H1054" s="36"/>
      <c r="I1054" s="36"/>
      <c r="J1054" s="36"/>
      <c r="K1054" s="36"/>
      <c r="L1054" s="36"/>
      <c r="M1054" s="36"/>
      <c r="N1054" s="36"/>
      <c r="O1054" s="36"/>
      <c r="P1054" s="36"/>
      <c r="Q1054" s="36"/>
      <c r="R1054" s="36"/>
    </row>
    <row r="1055" spans="6:18" x14ac:dyDescent="0.25">
      <c r="F1055" s="36"/>
      <c r="G1055" s="36"/>
      <c r="H1055" s="36"/>
      <c r="I1055" s="36"/>
      <c r="J1055" s="36"/>
      <c r="K1055" s="36"/>
      <c r="L1055" s="36"/>
      <c r="M1055" s="36"/>
      <c r="N1055" s="36"/>
      <c r="O1055" s="36"/>
      <c r="P1055" s="36"/>
      <c r="Q1055" s="36"/>
      <c r="R1055" s="36"/>
    </row>
    <row r="1056" spans="6:18" x14ac:dyDescent="0.25">
      <c r="F1056" s="36"/>
      <c r="G1056" s="36"/>
      <c r="H1056" s="36"/>
      <c r="I1056" s="36"/>
      <c r="J1056" s="36"/>
      <c r="K1056" s="36"/>
      <c r="L1056" s="36"/>
      <c r="M1056" s="36"/>
      <c r="N1056" s="36"/>
      <c r="O1056" s="36"/>
      <c r="P1056" s="36"/>
      <c r="Q1056" s="36"/>
      <c r="R1056" s="36"/>
    </row>
    <row r="1057" spans="6:18" x14ac:dyDescent="0.25">
      <c r="F1057" s="36"/>
      <c r="G1057" s="36"/>
      <c r="H1057" s="36"/>
      <c r="I1057" s="36"/>
      <c r="J1057" s="36"/>
      <c r="K1057" s="36"/>
      <c r="L1057" s="36"/>
      <c r="M1057" s="36"/>
      <c r="N1057" s="36"/>
      <c r="O1057" s="36"/>
      <c r="P1057" s="36"/>
      <c r="Q1057" s="36"/>
      <c r="R1057" s="36"/>
    </row>
    <row r="1058" spans="6:18" x14ac:dyDescent="0.25">
      <c r="F1058" s="36"/>
      <c r="G1058" s="36"/>
      <c r="H1058" s="36"/>
      <c r="I1058" s="36"/>
      <c r="J1058" s="36"/>
      <c r="K1058" s="36"/>
      <c r="L1058" s="36"/>
      <c r="M1058" s="36"/>
      <c r="N1058" s="36"/>
      <c r="O1058" s="36"/>
      <c r="P1058" s="36"/>
      <c r="Q1058" s="36"/>
      <c r="R1058" s="36"/>
    </row>
    <row r="1059" spans="6:18" x14ac:dyDescent="0.25">
      <c r="F1059" s="36"/>
      <c r="G1059" s="36"/>
      <c r="H1059" s="36"/>
      <c r="I1059" s="36"/>
      <c r="J1059" s="36"/>
      <c r="K1059" s="36"/>
      <c r="L1059" s="36"/>
      <c r="M1059" s="36"/>
      <c r="N1059" s="36"/>
      <c r="O1059" s="36"/>
      <c r="P1059" s="36"/>
      <c r="Q1059" s="36"/>
      <c r="R1059" s="36"/>
    </row>
    <row r="1060" spans="6:18" x14ac:dyDescent="0.25">
      <c r="F1060" s="36"/>
      <c r="G1060" s="36"/>
      <c r="H1060" s="36"/>
      <c r="I1060" s="36"/>
      <c r="J1060" s="36"/>
      <c r="K1060" s="36"/>
      <c r="L1060" s="36"/>
      <c r="M1060" s="36"/>
      <c r="N1060" s="36"/>
      <c r="O1060" s="36"/>
      <c r="P1060" s="36"/>
      <c r="Q1060" s="36"/>
      <c r="R1060" s="36"/>
    </row>
    <row r="1061" spans="6:18" x14ac:dyDescent="0.25">
      <c r="F1061" s="36"/>
      <c r="G1061" s="36"/>
      <c r="H1061" s="36"/>
      <c r="I1061" s="36"/>
      <c r="J1061" s="36"/>
      <c r="K1061" s="36"/>
      <c r="L1061" s="36"/>
      <c r="M1061" s="36"/>
      <c r="N1061" s="36"/>
      <c r="O1061" s="36"/>
      <c r="P1061" s="36"/>
      <c r="Q1061" s="36"/>
      <c r="R1061" s="36"/>
    </row>
    <row r="1062" spans="6:18" x14ac:dyDescent="0.25">
      <c r="F1062" s="36"/>
      <c r="G1062" s="36"/>
      <c r="H1062" s="36"/>
      <c r="I1062" s="36"/>
      <c r="J1062" s="36"/>
      <c r="K1062" s="36"/>
      <c r="L1062" s="36"/>
      <c r="M1062" s="36"/>
      <c r="N1062" s="36"/>
      <c r="O1062" s="36"/>
      <c r="P1062" s="36"/>
      <c r="Q1062" s="36"/>
      <c r="R1062" s="36"/>
    </row>
    <row r="1063" spans="6:18" x14ac:dyDescent="0.25">
      <c r="F1063" s="36"/>
      <c r="G1063" s="36"/>
      <c r="H1063" s="36"/>
      <c r="I1063" s="36"/>
      <c r="J1063" s="36"/>
      <c r="K1063" s="36"/>
      <c r="L1063" s="36"/>
      <c r="M1063" s="36"/>
      <c r="N1063" s="36"/>
      <c r="O1063" s="36"/>
      <c r="P1063" s="36"/>
      <c r="Q1063" s="36"/>
      <c r="R1063" s="36"/>
    </row>
    <row r="1064" spans="6:18" x14ac:dyDescent="0.25">
      <c r="F1064" s="36"/>
      <c r="G1064" s="36"/>
      <c r="H1064" s="36"/>
      <c r="I1064" s="36"/>
      <c r="J1064" s="36"/>
      <c r="K1064" s="36"/>
      <c r="L1064" s="36"/>
      <c r="M1064" s="36"/>
      <c r="N1064" s="36"/>
      <c r="O1064" s="36"/>
      <c r="P1064" s="36"/>
      <c r="Q1064" s="36"/>
      <c r="R1064" s="36"/>
    </row>
    <row r="1065" spans="6:18" x14ac:dyDescent="0.25">
      <c r="F1065" s="36"/>
      <c r="G1065" s="36"/>
      <c r="H1065" s="36"/>
      <c r="I1065" s="36"/>
      <c r="J1065" s="36"/>
      <c r="K1065" s="36"/>
      <c r="L1065" s="36"/>
      <c r="M1065" s="36"/>
      <c r="N1065" s="36"/>
      <c r="O1065" s="36"/>
      <c r="P1065" s="36"/>
      <c r="Q1065" s="36"/>
      <c r="R1065" s="36"/>
    </row>
    <row r="1066" spans="6:18" x14ac:dyDescent="0.25">
      <c r="F1066" s="36"/>
      <c r="G1066" s="36"/>
      <c r="H1066" s="36"/>
      <c r="I1066" s="36"/>
      <c r="J1066" s="36"/>
      <c r="K1066" s="36"/>
      <c r="L1066" s="36"/>
      <c r="M1066" s="36"/>
      <c r="N1066" s="36"/>
      <c r="O1066" s="36"/>
      <c r="P1066" s="36"/>
      <c r="Q1066" s="36"/>
      <c r="R1066" s="36"/>
    </row>
    <row r="1067" spans="6:18" x14ac:dyDescent="0.25">
      <c r="F1067" s="36"/>
      <c r="G1067" s="36"/>
      <c r="H1067" s="36"/>
      <c r="I1067" s="36"/>
      <c r="J1067" s="36"/>
      <c r="K1067" s="36"/>
      <c r="L1067" s="36"/>
      <c r="M1067" s="36"/>
      <c r="N1067" s="36"/>
      <c r="O1067" s="36"/>
      <c r="P1067" s="36"/>
      <c r="Q1067" s="36"/>
      <c r="R1067" s="36"/>
    </row>
    <row r="1068" spans="6:18" x14ac:dyDescent="0.25">
      <c r="F1068" s="36"/>
      <c r="G1068" s="36"/>
      <c r="H1068" s="36"/>
      <c r="I1068" s="36"/>
      <c r="J1068" s="36"/>
      <c r="K1068" s="36"/>
      <c r="L1068" s="36"/>
      <c r="M1068" s="36"/>
      <c r="N1068" s="36"/>
      <c r="O1068" s="36"/>
      <c r="P1068" s="36"/>
      <c r="Q1068" s="36"/>
      <c r="R1068" s="36"/>
    </row>
    <row r="1069" spans="6:18" x14ac:dyDescent="0.25">
      <c r="F1069" s="36"/>
      <c r="G1069" s="36"/>
      <c r="H1069" s="36"/>
      <c r="I1069" s="36"/>
      <c r="J1069" s="36"/>
      <c r="K1069" s="36"/>
      <c r="L1069" s="36"/>
      <c r="M1069" s="36"/>
      <c r="N1069" s="36"/>
      <c r="O1069" s="36"/>
      <c r="P1069" s="36"/>
      <c r="Q1069" s="36"/>
      <c r="R1069" s="36"/>
    </row>
    <row r="1070" spans="6:18" x14ac:dyDescent="0.25">
      <c r="F1070" s="36"/>
      <c r="G1070" s="36"/>
      <c r="H1070" s="36"/>
      <c r="I1070" s="36"/>
      <c r="J1070" s="36"/>
      <c r="K1070" s="36"/>
      <c r="L1070" s="36"/>
      <c r="M1070" s="36"/>
      <c r="N1070" s="36"/>
      <c r="O1070" s="36"/>
      <c r="P1070" s="36"/>
      <c r="Q1070" s="36"/>
      <c r="R1070" s="36"/>
    </row>
    <row r="1071" spans="6:18" x14ac:dyDescent="0.25">
      <c r="F1071" s="36"/>
      <c r="G1071" s="36"/>
      <c r="H1071" s="36"/>
      <c r="I1071" s="36"/>
      <c r="J1071" s="36"/>
      <c r="K1071" s="36"/>
      <c r="L1071" s="36"/>
      <c r="M1071" s="36"/>
      <c r="N1071" s="36"/>
      <c r="O1071" s="36"/>
      <c r="P1071" s="36"/>
      <c r="Q1071" s="36"/>
      <c r="R1071" s="36"/>
    </row>
    <row r="1072" spans="6:18" x14ac:dyDescent="0.25">
      <c r="F1072" s="36"/>
      <c r="G1072" s="36"/>
      <c r="H1072" s="36"/>
      <c r="I1072" s="36"/>
      <c r="J1072" s="36"/>
      <c r="K1072" s="36"/>
      <c r="L1072" s="36"/>
      <c r="M1072" s="36"/>
      <c r="N1072" s="36"/>
      <c r="O1072" s="36"/>
      <c r="P1072" s="36"/>
      <c r="Q1072" s="36"/>
      <c r="R1072" s="36"/>
    </row>
    <row r="1073" spans="6:18" x14ac:dyDescent="0.25">
      <c r="F1073" s="36"/>
      <c r="G1073" s="36"/>
      <c r="H1073" s="36"/>
      <c r="I1073" s="36"/>
      <c r="J1073" s="36"/>
      <c r="K1073" s="36"/>
      <c r="L1073" s="36"/>
      <c r="M1073" s="36"/>
      <c r="N1073" s="36"/>
      <c r="O1073" s="36"/>
      <c r="P1073" s="36"/>
      <c r="Q1073" s="36"/>
      <c r="R1073" s="36"/>
    </row>
    <row r="1074" spans="6:18" x14ac:dyDescent="0.25">
      <c r="F1074" s="36"/>
      <c r="G1074" s="36"/>
      <c r="H1074" s="36"/>
      <c r="I1074" s="36"/>
      <c r="J1074" s="36"/>
      <c r="K1074" s="36"/>
      <c r="L1074" s="36"/>
      <c r="M1074" s="36"/>
      <c r="N1074" s="36"/>
      <c r="O1074" s="36"/>
      <c r="P1074" s="36"/>
      <c r="Q1074" s="36"/>
      <c r="R1074" s="36"/>
    </row>
    <row r="1075" spans="6:18" x14ac:dyDescent="0.25">
      <c r="F1075" s="36"/>
      <c r="G1075" s="36"/>
      <c r="H1075" s="36"/>
      <c r="I1075" s="36"/>
      <c r="J1075" s="36"/>
      <c r="K1075" s="36"/>
      <c r="L1075" s="36"/>
      <c r="M1075" s="36"/>
      <c r="N1075" s="36"/>
      <c r="O1075" s="36"/>
      <c r="P1075" s="36"/>
      <c r="Q1075" s="36"/>
      <c r="R1075" s="36"/>
    </row>
    <row r="1076" spans="6:18" x14ac:dyDescent="0.25">
      <c r="F1076" s="36"/>
      <c r="G1076" s="36"/>
      <c r="H1076" s="36"/>
      <c r="I1076" s="36"/>
      <c r="J1076" s="36"/>
      <c r="K1076" s="36"/>
      <c r="L1076" s="36"/>
      <c r="M1076" s="36"/>
      <c r="N1076" s="36"/>
      <c r="O1076" s="36"/>
      <c r="P1076" s="36"/>
      <c r="Q1076" s="36"/>
      <c r="R1076" s="36"/>
    </row>
    <row r="1077" spans="6:18" x14ac:dyDescent="0.25">
      <c r="F1077" s="36"/>
      <c r="G1077" s="36"/>
      <c r="H1077" s="36"/>
      <c r="I1077" s="36"/>
      <c r="J1077" s="36"/>
      <c r="K1077" s="36"/>
      <c r="L1077" s="36"/>
      <c r="M1077" s="36"/>
      <c r="N1077" s="36"/>
      <c r="O1077" s="36"/>
      <c r="P1077" s="36"/>
      <c r="Q1077" s="36"/>
      <c r="R1077" s="36"/>
    </row>
    <row r="1078" spans="6:18" x14ac:dyDescent="0.25">
      <c r="F1078" s="36"/>
      <c r="G1078" s="36"/>
      <c r="H1078" s="36"/>
      <c r="I1078" s="36"/>
      <c r="J1078" s="36"/>
      <c r="K1078" s="36"/>
      <c r="L1078" s="36"/>
      <c r="M1078" s="36"/>
      <c r="N1078" s="36"/>
      <c r="O1078" s="36"/>
      <c r="P1078" s="36"/>
      <c r="Q1078" s="36"/>
      <c r="R1078" s="36"/>
    </row>
    <row r="1079" spans="6:18" x14ac:dyDescent="0.25">
      <c r="F1079" s="36"/>
      <c r="G1079" s="36"/>
      <c r="H1079" s="36"/>
      <c r="I1079" s="36"/>
      <c r="J1079" s="36"/>
      <c r="K1079" s="36"/>
      <c r="L1079" s="36"/>
      <c r="M1079" s="36"/>
      <c r="N1079" s="36"/>
      <c r="O1079" s="36"/>
      <c r="P1079" s="36"/>
      <c r="Q1079" s="36"/>
      <c r="R1079" s="36"/>
    </row>
    <row r="1080" spans="6:18" x14ac:dyDescent="0.25">
      <c r="F1080" s="36"/>
      <c r="G1080" s="36"/>
      <c r="H1080" s="36"/>
      <c r="I1080" s="36"/>
      <c r="J1080" s="36"/>
      <c r="K1080" s="36"/>
      <c r="L1080" s="36"/>
      <c r="M1080" s="36"/>
      <c r="N1080" s="36"/>
      <c r="O1080" s="36"/>
      <c r="P1080" s="36"/>
      <c r="Q1080" s="36"/>
      <c r="R1080" s="36"/>
    </row>
    <row r="1081" spans="6:18" x14ac:dyDescent="0.25">
      <c r="F1081" s="36"/>
      <c r="G1081" s="36"/>
      <c r="H1081" s="36"/>
      <c r="I1081" s="36"/>
      <c r="J1081" s="36"/>
      <c r="K1081" s="36"/>
      <c r="L1081" s="36"/>
      <c r="M1081" s="36"/>
      <c r="N1081" s="36"/>
      <c r="O1081" s="36"/>
      <c r="P1081" s="36"/>
      <c r="Q1081" s="36"/>
      <c r="R1081" s="36"/>
    </row>
    <row r="1082" spans="6:18" x14ac:dyDescent="0.25">
      <c r="F1082" s="36"/>
      <c r="G1082" s="36"/>
      <c r="H1082" s="36"/>
      <c r="I1082" s="36"/>
      <c r="J1082" s="36"/>
      <c r="K1082" s="36"/>
      <c r="L1082" s="36"/>
      <c r="M1082" s="36"/>
      <c r="N1082" s="36"/>
      <c r="O1082" s="36"/>
      <c r="P1082" s="36"/>
      <c r="Q1082" s="36"/>
      <c r="R1082" s="36"/>
    </row>
    <row r="1083" spans="6:18" x14ac:dyDescent="0.25">
      <c r="F1083" s="36"/>
      <c r="G1083" s="36"/>
      <c r="H1083" s="36"/>
      <c r="I1083" s="36"/>
      <c r="J1083" s="36"/>
      <c r="K1083" s="36"/>
      <c r="L1083" s="36"/>
      <c r="M1083" s="36"/>
      <c r="N1083" s="36"/>
      <c r="O1083" s="36"/>
      <c r="P1083" s="36"/>
      <c r="Q1083" s="36"/>
      <c r="R1083" s="36"/>
    </row>
    <row r="1084" spans="6:18" x14ac:dyDescent="0.25">
      <c r="F1084" s="36"/>
      <c r="G1084" s="36"/>
      <c r="H1084" s="36"/>
      <c r="I1084" s="36"/>
      <c r="J1084" s="36"/>
      <c r="K1084" s="36"/>
      <c r="L1084" s="36"/>
      <c r="M1084" s="36"/>
      <c r="N1084" s="36"/>
      <c r="O1084" s="36"/>
      <c r="P1084" s="36"/>
      <c r="Q1084" s="36"/>
      <c r="R1084" s="36"/>
    </row>
    <row r="1085" spans="6:18" x14ac:dyDescent="0.25">
      <c r="F1085" s="36"/>
      <c r="G1085" s="36"/>
      <c r="H1085" s="36"/>
      <c r="I1085" s="36"/>
      <c r="J1085" s="36"/>
      <c r="K1085" s="36"/>
      <c r="L1085" s="36"/>
      <c r="M1085" s="36"/>
      <c r="N1085" s="36"/>
      <c r="O1085" s="36"/>
      <c r="P1085" s="36"/>
      <c r="Q1085" s="36"/>
      <c r="R1085" s="36"/>
    </row>
    <row r="1086" spans="6:18" x14ac:dyDescent="0.25">
      <c r="F1086" s="36"/>
      <c r="G1086" s="36"/>
      <c r="H1086" s="36"/>
      <c r="I1086" s="36"/>
      <c r="J1086" s="36"/>
      <c r="K1086" s="36"/>
      <c r="L1086" s="36"/>
      <c r="M1086" s="36"/>
      <c r="N1086" s="36"/>
      <c r="O1086" s="36"/>
      <c r="P1086" s="36"/>
      <c r="Q1086" s="36"/>
      <c r="R1086" s="36"/>
    </row>
    <row r="1087" spans="6:18" x14ac:dyDescent="0.25">
      <c r="F1087" s="36"/>
      <c r="G1087" s="36"/>
      <c r="H1087" s="36"/>
      <c r="I1087" s="36"/>
      <c r="J1087" s="36"/>
      <c r="K1087" s="36"/>
      <c r="L1087" s="36"/>
      <c r="M1087" s="36"/>
      <c r="N1087" s="36"/>
      <c r="O1087" s="36"/>
      <c r="P1087" s="36"/>
      <c r="Q1087" s="36"/>
      <c r="R1087" s="36"/>
    </row>
    <row r="1088" spans="6:18" x14ac:dyDescent="0.25">
      <c r="F1088" s="36"/>
      <c r="G1088" s="36"/>
      <c r="H1088" s="36"/>
      <c r="I1088" s="36"/>
      <c r="J1088" s="36"/>
      <c r="K1088" s="36"/>
      <c r="L1088" s="36"/>
      <c r="M1088" s="36"/>
      <c r="N1088" s="36"/>
      <c r="O1088" s="36"/>
      <c r="P1088" s="36"/>
      <c r="Q1088" s="36"/>
      <c r="R1088" s="36"/>
    </row>
    <row r="1089" spans="6:18" x14ac:dyDescent="0.25">
      <c r="F1089" s="36"/>
      <c r="G1089" s="36"/>
      <c r="H1089" s="36"/>
      <c r="I1089" s="36"/>
      <c r="J1089" s="36"/>
      <c r="K1089" s="36"/>
      <c r="L1089" s="36"/>
      <c r="M1089" s="36"/>
      <c r="N1089" s="36"/>
      <c r="O1089" s="36"/>
      <c r="P1089" s="36"/>
      <c r="Q1089" s="36"/>
      <c r="R1089" s="36"/>
    </row>
    <row r="1090" spans="6:18" x14ac:dyDescent="0.25">
      <c r="F1090" s="36"/>
      <c r="G1090" s="36"/>
      <c r="H1090" s="36"/>
      <c r="I1090" s="36"/>
      <c r="J1090" s="36"/>
      <c r="K1090" s="36"/>
      <c r="L1090" s="36"/>
      <c r="M1090" s="36"/>
      <c r="N1090" s="36"/>
      <c r="O1090" s="36"/>
      <c r="P1090" s="36"/>
      <c r="Q1090" s="36"/>
      <c r="R1090" s="36"/>
    </row>
    <row r="1091" spans="6:18" x14ac:dyDescent="0.25">
      <c r="F1091" s="36"/>
      <c r="G1091" s="36"/>
      <c r="H1091" s="36"/>
      <c r="I1091" s="36"/>
      <c r="J1091" s="36"/>
      <c r="K1091" s="36"/>
      <c r="L1091" s="36"/>
      <c r="M1091" s="36"/>
      <c r="N1091" s="36"/>
      <c r="O1091" s="36"/>
      <c r="P1091" s="36"/>
      <c r="Q1091" s="36"/>
      <c r="R1091" s="36"/>
    </row>
    <row r="1092" spans="6:18" x14ac:dyDescent="0.25">
      <c r="F1092" s="36"/>
      <c r="G1092" s="36"/>
      <c r="H1092" s="36"/>
      <c r="I1092" s="36"/>
      <c r="J1092" s="36"/>
      <c r="K1092" s="36"/>
      <c r="L1092" s="36"/>
      <c r="M1092" s="36"/>
      <c r="N1092" s="36"/>
      <c r="O1092" s="36"/>
      <c r="P1092" s="36"/>
      <c r="Q1092" s="36"/>
      <c r="R1092" s="36"/>
    </row>
    <row r="1093" spans="6:18" x14ac:dyDescent="0.25">
      <c r="F1093" s="36"/>
      <c r="G1093" s="36"/>
      <c r="H1093" s="36"/>
      <c r="I1093" s="36"/>
      <c r="J1093" s="36"/>
      <c r="K1093" s="36"/>
      <c r="L1093" s="36"/>
      <c r="M1093" s="36"/>
      <c r="N1093" s="36"/>
      <c r="O1093" s="36"/>
      <c r="P1093" s="36"/>
      <c r="Q1093" s="36"/>
      <c r="R1093" s="36"/>
    </row>
    <row r="1094" spans="6:18" x14ac:dyDescent="0.25">
      <c r="F1094" s="36"/>
      <c r="G1094" s="36"/>
      <c r="H1094" s="36"/>
      <c r="I1094" s="36"/>
      <c r="J1094" s="36"/>
      <c r="K1094" s="36"/>
      <c r="L1094" s="36"/>
      <c r="M1094" s="36"/>
      <c r="N1094" s="36"/>
      <c r="O1094" s="36"/>
      <c r="P1094" s="36"/>
      <c r="Q1094" s="36"/>
      <c r="R1094" s="36"/>
    </row>
    <row r="1095" spans="6:18" x14ac:dyDescent="0.25">
      <c r="F1095" s="36"/>
      <c r="G1095" s="36"/>
      <c r="H1095" s="36"/>
      <c r="I1095" s="36"/>
      <c r="J1095" s="36"/>
      <c r="K1095" s="36"/>
      <c r="L1095" s="36"/>
      <c r="M1095" s="36"/>
      <c r="N1095" s="36"/>
      <c r="O1095" s="36"/>
      <c r="P1095" s="36"/>
      <c r="Q1095" s="36"/>
      <c r="R1095" s="36"/>
    </row>
    <row r="1096" spans="6:18" x14ac:dyDescent="0.25">
      <c r="F1096" s="36"/>
      <c r="G1096" s="36"/>
      <c r="H1096" s="36"/>
      <c r="I1096" s="36"/>
      <c r="J1096" s="36"/>
      <c r="K1096" s="36"/>
      <c r="L1096" s="36"/>
      <c r="M1096" s="36"/>
      <c r="N1096" s="36"/>
      <c r="O1096" s="36"/>
      <c r="P1096" s="36"/>
      <c r="Q1096" s="36"/>
      <c r="R1096" s="36"/>
    </row>
    <row r="1097" spans="6:18" x14ac:dyDescent="0.25">
      <c r="F1097" s="36"/>
      <c r="G1097" s="36"/>
      <c r="H1097" s="36"/>
      <c r="I1097" s="36"/>
      <c r="J1097" s="36"/>
      <c r="K1097" s="36"/>
      <c r="L1097" s="36"/>
      <c r="M1097" s="36"/>
      <c r="N1097" s="36"/>
      <c r="O1097" s="36"/>
      <c r="P1097" s="36"/>
      <c r="Q1097" s="36"/>
      <c r="R1097" s="36"/>
    </row>
    <row r="1098" spans="6:18" x14ac:dyDescent="0.25">
      <c r="F1098" s="36"/>
      <c r="G1098" s="36"/>
      <c r="H1098" s="36"/>
      <c r="I1098" s="36"/>
      <c r="J1098" s="36"/>
      <c r="K1098" s="36"/>
      <c r="L1098" s="36"/>
      <c r="M1098" s="36"/>
      <c r="N1098" s="36"/>
      <c r="O1098" s="36"/>
      <c r="P1098" s="36"/>
      <c r="Q1098" s="36"/>
      <c r="R1098" s="36"/>
    </row>
    <row r="1099" spans="6:18" x14ac:dyDescent="0.25">
      <c r="F1099" s="36"/>
      <c r="G1099" s="36"/>
      <c r="H1099" s="36"/>
      <c r="I1099" s="36"/>
      <c r="J1099" s="36"/>
      <c r="K1099" s="36"/>
      <c r="L1099" s="36"/>
      <c r="M1099" s="36"/>
      <c r="N1099" s="36"/>
      <c r="O1099" s="36"/>
      <c r="P1099" s="36"/>
      <c r="Q1099" s="36"/>
      <c r="R1099" s="36"/>
    </row>
    <row r="1100" spans="6:18" x14ac:dyDescent="0.25">
      <c r="F1100" s="36"/>
      <c r="G1100" s="36"/>
      <c r="H1100" s="36"/>
      <c r="I1100" s="36"/>
      <c r="J1100" s="36"/>
      <c r="K1100" s="36"/>
      <c r="L1100" s="36"/>
      <c r="M1100" s="36"/>
      <c r="N1100" s="36"/>
      <c r="O1100" s="36"/>
      <c r="P1100" s="36"/>
      <c r="Q1100" s="36"/>
      <c r="R1100" s="36"/>
    </row>
    <row r="1101" spans="6:18" x14ac:dyDescent="0.25">
      <c r="F1101" s="36"/>
      <c r="G1101" s="36"/>
      <c r="H1101" s="36"/>
      <c r="I1101" s="36"/>
      <c r="J1101" s="36"/>
      <c r="K1101" s="36"/>
      <c r="L1101" s="36"/>
      <c r="M1101" s="36"/>
      <c r="N1101" s="36"/>
      <c r="O1101" s="36"/>
      <c r="P1101" s="36"/>
      <c r="Q1101" s="36"/>
      <c r="R1101" s="36"/>
    </row>
    <row r="1102" spans="6:18" x14ac:dyDescent="0.25">
      <c r="F1102" s="36"/>
      <c r="G1102" s="36"/>
      <c r="H1102" s="36"/>
      <c r="I1102" s="36"/>
      <c r="J1102" s="36"/>
      <c r="K1102" s="36"/>
      <c r="L1102" s="36"/>
      <c r="M1102" s="36"/>
      <c r="N1102" s="36"/>
      <c r="O1102" s="36"/>
      <c r="P1102" s="36"/>
      <c r="Q1102" s="36"/>
      <c r="R1102" s="36"/>
    </row>
    <row r="1103" spans="6:18" x14ac:dyDescent="0.25">
      <c r="F1103" s="36"/>
      <c r="G1103" s="36"/>
      <c r="H1103" s="36"/>
      <c r="I1103" s="36"/>
      <c r="J1103" s="36"/>
      <c r="K1103" s="36"/>
      <c r="L1103" s="36"/>
      <c r="M1103" s="36"/>
      <c r="N1103" s="36"/>
      <c r="O1103" s="36"/>
      <c r="P1103" s="36"/>
      <c r="Q1103" s="36"/>
      <c r="R1103" s="36"/>
    </row>
    <row r="1104" spans="6:18" x14ac:dyDescent="0.25">
      <c r="F1104" s="36"/>
      <c r="G1104" s="36"/>
      <c r="H1104" s="36"/>
      <c r="I1104" s="36"/>
      <c r="J1104" s="36"/>
      <c r="K1104" s="36"/>
      <c r="L1104" s="36"/>
      <c r="M1104" s="36"/>
      <c r="N1104" s="36"/>
      <c r="O1104" s="36"/>
      <c r="P1104" s="36"/>
      <c r="Q1104" s="36"/>
      <c r="R1104" s="36"/>
    </row>
    <row r="1105" spans="6:18" x14ac:dyDescent="0.25">
      <c r="F1105" s="36"/>
      <c r="G1105" s="36"/>
      <c r="H1105" s="36"/>
      <c r="I1105" s="36"/>
      <c r="J1105" s="36"/>
      <c r="K1105" s="36"/>
      <c r="L1105" s="36"/>
      <c r="M1105" s="36"/>
      <c r="N1105" s="36"/>
      <c r="O1105" s="36"/>
      <c r="P1105" s="36"/>
      <c r="Q1105" s="36"/>
      <c r="R1105" s="36"/>
    </row>
    <row r="1106" spans="6:18" x14ac:dyDescent="0.25">
      <c r="F1106" s="36"/>
      <c r="G1106" s="36"/>
      <c r="H1106" s="36"/>
      <c r="I1106" s="36"/>
      <c r="J1106" s="36"/>
      <c r="K1106" s="36"/>
      <c r="L1106" s="36"/>
      <c r="M1106" s="36"/>
      <c r="N1106" s="36"/>
      <c r="O1106" s="36"/>
      <c r="P1106" s="36"/>
      <c r="Q1106" s="36"/>
      <c r="R1106" s="36"/>
    </row>
    <row r="1107" spans="6:18" x14ac:dyDescent="0.25">
      <c r="F1107" s="36"/>
      <c r="G1107" s="36"/>
      <c r="H1107" s="36"/>
      <c r="I1107" s="36"/>
      <c r="J1107" s="36"/>
      <c r="K1107" s="36"/>
      <c r="L1107" s="36"/>
      <c r="M1107" s="36"/>
      <c r="N1107" s="36"/>
      <c r="O1107" s="36"/>
      <c r="P1107" s="36"/>
      <c r="Q1107" s="36"/>
      <c r="R1107" s="36"/>
    </row>
    <row r="1108" spans="6:18" x14ac:dyDescent="0.25">
      <c r="F1108" s="36"/>
      <c r="G1108" s="36"/>
      <c r="H1108" s="36"/>
      <c r="I1108" s="36"/>
      <c r="J1108" s="36"/>
      <c r="K1108" s="36"/>
      <c r="L1108" s="36"/>
      <c r="M1108" s="36"/>
      <c r="N1108" s="36"/>
      <c r="O1108" s="36"/>
      <c r="P1108" s="36"/>
      <c r="Q1108" s="36"/>
      <c r="R1108" s="36"/>
    </row>
    <row r="1109" spans="6:18" x14ac:dyDescent="0.25">
      <c r="F1109" s="36"/>
      <c r="G1109" s="36"/>
      <c r="H1109" s="36"/>
      <c r="I1109" s="36"/>
      <c r="J1109" s="36"/>
      <c r="K1109" s="36"/>
      <c r="L1109" s="36"/>
      <c r="M1109" s="36"/>
      <c r="N1109" s="36"/>
      <c r="O1109" s="36"/>
      <c r="P1109" s="36"/>
      <c r="Q1109" s="36"/>
      <c r="R1109" s="36"/>
    </row>
    <row r="1110" spans="6:18" x14ac:dyDescent="0.25">
      <c r="F1110" s="36"/>
      <c r="G1110" s="36"/>
      <c r="H1110" s="36"/>
      <c r="I1110" s="36"/>
      <c r="J1110" s="36"/>
      <c r="K1110" s="36"/>
      <c r="L1110" s="36"/>
      <c r="M1110" s="36"/>
      <c r="N1110" s="36"/>
      <c r="O1110" s="36"/>
      <c r="P1110" s="36"/>
      <c r="Q1110" s="36"/>
      <c r="R1110" s="36"/>
    </row>
    <row r="1111" spans="6:18" x14ac:dyDescent="0.25">
      <c r="F1111" s="36"/>
      <c r="G1111" s="36"/>
      <c r="H1111" s="36"/>
      <c r="I1111" s="36"/>
      <c r="J1111" s="36"/>
      <c r="K1111" s="36"/>
      <c r="L1111" s="36"/>
      <c r="M1111" s="36"/>
      <c r="N1111" s="36"/>
      <c r="O1111" s="36"/>
      <c r="P1111" s="36"/>
      <c r="Q1111" s="36"/>
      <c r="R1111" s="36"/>
    </row>
    <row r="1112" spans="6:18" x14ac:dyDescent="0.25">
      <c r="F1112" s="36"/>
      <c r="G1112" s="36"/>
      <c r="H1112" s="36"/>
      <c r="I1112" s="36"/>
      <c r="J1112" s="36"/>
      <c r="K1112" s="36"/>
      <c r="L1112" s="36"/>
      <c r="M1112" s="36"/>
      <c r="N1112" s="36"/>
      <c r="O1112" s="36"/>
      <c r="P1112" s="36"/>
      <c r="Q1112" s="36"/>
      <c r="R1112" s="36"/>
    </row>
    <row r="1113" spans="6:18" x14ac:dyDescent="0.25">
      <c r="F1113" s="36"/>
      <c r="G1113" s="36"/>
      <c r="H1113" s="36"/>
      <c r="I1113" s="36"/>
      <c r="J1113" s="36"/>
      <c r="K1113" s="36"/>
      <c r="L1113" s="36"/>
      <c r="M1113" s="36"/>
      <c r="N1113" s="36"/>
      <c r="O1113" s="36"/>
      <c r="P1113" s="36"/>
      <c r="Q1113" s="36"/>
      <c r="R1113" s="36"/>
    </row>
    <row r="1114" spans="6:18" x14ac:dyDescent="0.25">
      <c r="F1114" s="36"/>
      <c r="G1114" s="36"/>
      <c r="H1114" s="36"/>
      <c r="I1114" s="36"/>
      <c r="J1114" s="36"/>
      <c r="K1114" s="36"/>
      <c r="L1114" s="36"/>
      <c r="M1114" s="36"/>
      <c r="N1114" s="36"/>
      <c r="O1114" s="36"/>
      <c r="P1114" s="36"/>
      <c r="Q1114" s="36"/>
      <c r="R1114" s="36"/>
    </row>
    <row r="1115" spans="6:18" x14ac:dyDescent="0.25">
      <c r="F1115" s="36"/>
      <c r="G1115" s="36"/>
      <c r="H1115" s="36"/>
      <c r="I1115" s="36"/>
      <c r="J1115" s="36"/>
      <c r="K1115" s="36"/>
      <c r="L1115" s="36"/>
      <c r="M1115" s="36"/>
      <c r="N1115" s="36"/>
      <c r="O1115" s="36"/>
      <c r="P1115" s="36"/>
      <c r="Q1115" s="36"/>
      <c r="R1115" s="36"/>
    </row>
    <row r="1116" spans="6:18" x14ac:dyDescent="0.25">
      <c r="F1116" s="36"/>
      <c r="G1116" s="36"/>
      <c r="H1116" s="36"/>
      <c r="I1116" s="36"/>
      <c r="J1116" s="36"/>
      <c r="K1116" s="36"/>
      <c r="L1116" s="36"/>
      <c r="M1116" s="36"/>
      <c r="N1116" s="36"/>
      <c r="O1116" s="36"/>
      <c r="P1116" s="36"/>
      <c r="Q1116" s="36"/>
      <c r="R1116" s="36"/>
    </row>
    <row r="1117" spans="6:18" x14ac:dyDescent="0.25">
      <c r="F1117" s="36"/>
      <c r="G1117" s="36"/>
      <c r="H1117" s="36"/>
      <c r="I1117" s="36"/>
      <c r="J1117" s="36"/>
      <c r="K1117" s="36"/>
      <c r="L1117" s="36"/>
      <c r="M1117" s="36"/>
      <c r="N1117" s="36"/>
      <c r="O1117" s="36"/>
      <c r="P1117" s="36"/>
      <c r="Q1117" s="36"/>
      <c r="R1117" s="36"/>
    </row>
    <row r="1118" spans="6:18" x14ac:dyDescent="0.25">
      <c r="F1118" s="36"/>
      <c r="G1118" s="36"/>
      <c r="H1118" s="36"/>
      <c r="I1118" s="36"/>
      <c r="J1118" s="36"/>
      <c r="K1118" s="36"/>
      <c r="L1118" s="36"/>
      <c r="M1118" s="36"/>
      <c r="N1118" s="36"/>
      <c r="O1118" s="36"/>
      <c r="P1118" s="36"/>
      <c r="Q1118" s="36"/>
      <c r="R1118" s="36"/>
    </row>
    <row r="1119" spans="6:18" x14ac:dyDescent="0.25">
      <c r="F1119" s="36"/>
      <c r="G1119" s="36"/>
      <c r="H1119" s="36"/>
      <c r="I1119" s="36"/>
      <c r="J1119" s="36"/>
      <c r="K1119" s="36"/>
      <c r="L1119" s="36"/>
      <c r="M1119" s="36"/>
      <c r="N1119" s="36"/>
      <c r="O1119" s="36"/>
      <c r="P1119" s="36"/>
      <c r="Q1119" s="36"/>
      <c r="R1119" s="36"/>
    </row>
    <row r="1120" spans="6:18" x14ac:dyDescent="0.25">
      <c r="F1120" s="36"/>
      <c r="G1120" s="36"/>
      <c r="H1120" s="36"/>
      <c r="I1120" s="36"/>
      <c r="J1120" s="36"/>
      <c r="K1120" s="36"/>
      <c r="L1120" s="36"/>
      <c r="M1120" s="36"/>
      <c r="N1120" s="36"/>
      <c r="O1120" s="36"/>
      <c r="P1120" s="36"/>
      <c r="Q1120" s="36"/>
      <c r="R1120" s="36"/>
    </row>
    <row r="1121" spans="6:18" x14ac:dyDescent="0.25">
      <c r="F1121" s="36"/>
      <c r="G1121" s="36"/>
      <c r="H1121" s="36"/>
      <c r="I1121" s="36"/>
      <c r="J1121" s="36"/>
      <c r="K1121" s="36"/>
      <c r="L1121" s="36"/>
      <c r="M1121" s="36"/>
      <c r="N1121" s="36"/>
      <c r="O1121" s="36"/>
      <c r="P1121" s="36"/>
      <c r="Q1121" s="36"/>
      <c r="R1121" s="36"/>
    </row>
    <row r="1122" spans="6:18" x14ac:dyDescent="0.25">
      <c r="F1122" s="36"/>
      <c r="G1122" s="36"/>
      <c r="H1122" s="36"/>
      <c r="I1122" s="36"/>
      <c r="J1122" s="36"/>
      <c r="K1122" s="36"/>
      <c r="L1122" s="36"/>
      <c r="M1122" s="36"/>
      <c r="N1122" s="36"/>
      <c r="O1122" s="36"/>
      <c r="P1122" s="36"/>
      <c r="Q1122" s="36"/>
      <c r="R1122" s="36"/>
    </row>
    <row r="1123" spans="6:18" x14ac:dyDescent="0.25">
      <c r="F1123" s="36"/>
      <c r="G1123" s="36"/>
      <c r="H1123" s="36"/>
      <c r="I1123" s="36"/>
      <c r="J1123" s="36"/>
      <c r="K1123" s="36"/>
      <c r="L1123" s="36"/>
      <c r="M1123" s="36"/>
      <c r="N1123" s="36"/>
      <c r="O1123" s="36"/>
      <c r="P1123" s="36"/>
      <c r="Q1123" s="36"/>
      <c r="R1123" s="36"/>
    </row>
    <row r="1124" spans="6:18" x14ac:dyDescent="0.25">
      <c r="F1124" s="36"/>
      <c r="G1124" s="36"/>
      <c r="H1124" s="36"/>
      <c r="I1124" s="36"/>
      <c r="J1124" s="36"/>
      <c r="K1124" s="36"/>
      <c r="L1124" s="36"/>
      <c r="M1124" s="36"/>
      <c r="N1124" s="36"/>
      <c r="O1124" s="36"/>
      <c r="P1124" s="36"/>
      <c r="Q1124" s="36"/>
      <c r="R1124" s="36"/>
    </row>
    <row r="1125" spans="6:18" x14ac:dyDescent="0.25">
      <c r="F1125" s="36"/>
      <c r="G1125" s="36"/>
      <c r="H1125" s="36"/>
      <c r="I1125" s="36"/>
      <c r="J1125" s="36"/>
      <c r="K1125" s="36"/>
      <c r="L1125" s="36"/>
      <c r="M1125" s="36"/>
      <c r="N1125" s="36"/>
      <c r="O1125" s="36"/>
      <c r="P1125" s="36"/>
      <c r="Q1125" s="36"/>
      <c r="R1125" s="36"/>
    </row>
    <row r="1126" spans="6:18" x14ac:dyDescent="0.25">
      <c r="F1126" s="36"/>
      <c r="G1126" s="36"/>
      <c r="H1126" s="36"/>
      <c r="I1126" s="36"/>
      <c r="J1126" s="36"/>
      <c r="K1126" s="36"/>
      <c r="L1126" s="36"/>
      <c r="M1126" s="36"/>
      <c r="N1126" s="36"/>
      <c r="O1126" s="36"/>
      <c r="P1126" s="36"/>
      <c r="Q1126" s="36"/>
      <c r="R1126" s="36"/>
    </row>
    <row r="1127" spans="6:18" x14ac:dyDescent="0.25">
      <c r="F1127" s="36"/>
      <c r="G1127" s="36"/>
      <c r="H1127" s="36"/>
      <c r="I1127" s="36"/>
      <c r="J1127" s="36"/>
      <c r="K1127" s="36"/>
      <c r="L1127" s="36"/>
      <c r="M1127" s="36"/>
      <c r="N1127" s="36"/>
      <c r="O1127" s="36"/>
      <c r="P1127" s="36"/>
      <c r="Q1127" s="36"/>
      <c r="R1127" s="36"/>
    </row>
    <row r="1128" spans="6:18" x14ac:dyDescent="0.25">
      <c r="F1128" s="36"/>
      <c r="G1128" s="36"/>
      <c r="H1128" s="36"/>
      <c r="I1128" s="36"/>
      <c r="J1128" s="36"/>
      <c r="K1128" s="36"/>
      <c r="L1128" s="36"/>
      <c r="M1128" s="36"/>
      <c r="N1128" s="36"/>
      <c r="O1128" s="36"/>
      <c r="P1128" s="36"/>
      <c r="Q1128" s="36"/>
      <c r="R1128" s="36"/>
    </row>
    <row r="1129" spans="6:18" x14ac:dyDescent="0.25">
      <c r="F1129" s="36"/>
      <c r="G1129" s="36"/>
      <c r="H1129" s="36"/>
      <c r="I1129" s="36"/>
      <c r="J1129" s="36"/>
      <c r="K1129" s="36"/>
      <c r="L1129" s="36"/>
      <c r="M1129" s="36"/>
      <c r="N1129" s="36"/>
      <c r="O1129" s="36"/>
      <c r="P1129" s="36"/>
      <c r="Q1129" s="36"/>
      <c r="R1129" s="36"/>
    </row>
    <row r="1130" spans="6:18" x14ac:dyDescent="0.25">
      <c r="F1130" s="36"/>
      <c r="G1130" s="36"/>
      <c r="H1130" s="36"/>
      <c r="I1130" s="36"/>
      <c r="J1130" s="36"/>
      <c r="K1130" s="36"/>
      <c r="L1130" s="36"/>
      <c r="M1130" s="36"/>
      <c r="N1130" s="36"/>
      <c r="O1130" s="36"/>
      <c r="P1130" s="36"/>
      <c r="Q1130" s="36"/>
      <c r="R1130" s="36"/>
    </row>
    <row r="1131" spans="6:18" x14ac:dyDescent="0.25">
      <c r="F1131" s="36"/>
      <c r="G1131" s="36"/>
      <c r="H1131" s="36"/>
      <c r="I1131" s="36"/>
      <c r="J1131" s="36"/>
      <c r="K1131" s="36"/>
      <c r="L1131" s="36"/>
      <c r="M1131" s="36"/>
      <c r="N1131" s="36"/>
      <c r="O1131" s="36"/>
      <c r="P1131" s="36"/>
      <c r="Q1131" s="36"/>
      <c r="R1131" s="36"/>
    </row>
    <row r="1132" spans="6:18" x14ac:dyDescent="0.25">
      <c r="F1132" s="36"/>
      <c r="G1132" s="36"/>
      <c r="H1132" s="36"/>
      <c r="I1132" s="36"/>
      <c r="J1132" s="36"/>
      <c r="K1132" s="36"/>
      <c r="L1132" s="36"/>
      <c r="M1132" s="36"/>
      <c r="N1132" s="36"/>
      <c r="O1132" s="36"/>
      <c r="P1132" s="36"/>
      <c r="Q1132" s="36"/>
      <c r="R1132" s="36"/>
    </row>
    <row r="1133" spans="6:18" x14ac:dyDescent="0.25">
      <c r="F1133" s="36"/>
      <c r="G1133" s="36"/>
      <c r="H1133" s="36"/>
      <c r="I1133" s="36"/>
      <c r="J1133" s="36"/>
      <c r="K1133" s="36"/>
      <c r="L1133" s="36"/>
      <c r="M1133" s="36"/>
      <c r="N1133" s="36"/>
      <c r="O1133" s="36"/>
      <c r="P1133" s="36"/>
      <c r="Q1133" s="36"/>
      <c r="R1133" s="36"/>
    </row>
    <row r="1134" spans="6:18" x14ac:dyDescent="0.25">
      <c r="F1134" s="36"/>
      <c r="G1134" s="36"/>
      <c r="H1134" s="36"/>
      <c r="I1134" s="36"/>
      <c r="J1134" s="36"/>
      <c r="K1134" s="36"/>
      <c r="L1134" s="36"/>
      <c r="M1134" s="36"/>
      <c r="N1134" s="36"/>
      <c r="O1134" s="36"/>
      <c r="P1134" s="36"/>
      <c r="Q1134" s="36"/>
      <c r="R1134" s="36"/>
    </row>
    <row r="1135" spans="6:18" x14ac:dyDescent="0.25">
      <c r="F1135" s="36"/>
      <c r="G1135" s="36"/>
      <c r="H1135" s="36"/>
      <c r="I1135" s="36"/>
      <c r="J1135" s="36"/>
      <c r="K1135" s="36"/>
      <c r="L1135" s="36"/>
      <c r="M1135" s="36"/>
      <c r="N1135" s="36"/>
      <c r="O1135" s="36"/>
      <c r="P1135" s="36"/>
      <c r="Q1135" s="36"/>
      <c r="R1135" s="36"/>
    </row>
    <row r="1136" spans="6:18" x14ac:dyDescent="0.25">
      <c r="F1136" s="36"/>
      <c r="G1136" s="36"/>
      <c r="H1136" s="36"/>
      <c r="I1136" s="36"/>
      <c r="J1136" s="36"/>
      <c r="K1136" s="36"/>
      <c r="L1136" s="36"/>
      <c r="M1136" s="36"/>
      <c r="N1136" s="36"/>
      <c r="O1136" s="36"/>
      <c r="P1136" s="36"/>
      <c r="Q1136" s="36"/>
      <c r="R1136" s="36"/>
    </row>
    <row r="1137" spans="6:18" x14ac:dyDescent="0.25">
      <c r="F1137" s="36"/>
      <c r="G1137" s="36"/>
      <c r="H1137" s="36"/>
      <c r="I1137" s="36"/>
      <c r="J1137" s="36"/>
      <c r="K1137" s="36"/>
      <c r="L1137" s="36"/>
      <c r="M1137" s="36"/>
      <c r="N1137" s="36"/>
      <c r="O1137" s="36"/>
      <c r="P1137" s="36"/>
      <c r="Q1137" s="36"/>
      <c r="R1137" s="36"/>
    </row>
    <row r="1138" spans="6:18" x14ac:dyDescent="0.25">
      <c r="F1138" s="36"/>
      <c r="G1138" s="36"/>
      <c r="H1138" s="36"/>
      <c r="I1138" s="36"/>
      <c r="J1138" s="36"/>
      <c r="K1138" s="36"/>
      <c r="L1138" s="36"/>
      <c r="M1138" s="36"/>
      <c r="N1138" s="36"/>
      <c r="O1138" s="36"/>
      <c r="P1138" s="36"/>
      <c r="Q1138" s="36"/>
      <c r="R1138" s="36"/>
    </row>
    <row r="1139" spans="6:18" x14ac:dyDescent="0.25">
      <c r="F1139" s="36"/>
      <c r="G1139" s="36"/>
      <c r="H1139" s="36"/>
      <c r="I1139" s="36"/>
      <c r="J1139" s="36"/>
      <c r="K1139" s="36"/>
      <c r="L1139" s="36"/>
      <c r="M1139" s="36"/>
      <c r="N1139" s="36"/>
      <c r="O1139" s="36"/>
      <c r="P1139" s="36"/>
      <c r="Q1139" s="36"/>
      <c r="R1139" s="36"/>
    </row>
    <row r="1140" spans="6:18" x14ac:dyDescent="0.25">
      <c r="F1140" s="36"/>
      <c r="G1140" s="36"/>
      <c r="H1140" s="36"/>
      <c r="I1140" s="36"/>
      <c r="J1140" s="36"/>
      <c r="K1140" s="36"/>
      <c r="L1140" s="36"/>
      <c r="M1140" s="36"/>
      <c r="N1140" s="36"/>
      <c r="O1140" s="36"/>
      <c r="P1140" s="36"/>
      <c r="Q1140" s="36"/>
      <c r="R1140" s="36"/>
    </row>
    <row r="1141" spans="6:18" x14ac:dyDescent="0.25">
      <c r="F1141" s="36"/>
      <c r="G1141" s="36"/>
      <c r="H1141" s="36"/>
      <c r="I1141" s="36"/>
      <c r="J1141" s="36"/>
      <c r="K1141" s="36"/>
      <c r="L1141" s="36"/>
      <c r="M1141" s="36"/>
      <c r="N1141" s="36"/>
      <c r="O1141" s="36"/>
      <c r="P1141" s="36"/>
      <c r="Q1141" s="36"/>
      <c r="R1141" s="36"/>
    </row>
    <row r="1142" spans="6:18" x14ac:dyDescent="0.25">
      <c r="F1142" s="36"/>
      <c r="G1142" s="36"/>
      <c r="H1142" s="36"/>
      <c r="I1142" s="36"/>
      <c r="J1142" s="36"/>
      <c r="K1142" s="36"/>
      <c r="L1142" s="36"/>
      <c r="M1142" s="36"/>
      <c r="N1142" s="36"/>
      <c r="O1142" s="36"/>
      <c r="P1142" s="36"/>
      <c r="Q1142" s="36"/>
      <c r="R1142" s="36"/>
    </row>
    <row r="1143" spans="6:18" x14ac:dyDescent="0.25">
      <c r="F1143" s="36"/>
      <c r="G1143" s="36"/>
      <c r="H1143" s="36"/>
      <c r="I1143" s="36"/>
      <c r="J1143" s="36"/>
      <c r="K1143" s="36"/>
      <c r="L1143" s="36"/>
      <c r="M1143" s="36"/>
      <c r="N1143" s="36"/>
      <c r="O1143" s="36"/>
      <c r="P1143" s="36"/>
      <c r="Q1143" s="36"/>
      <c r="R1143" s="36"/>
    </row>
    <row r="1144" spans="6:18" x14ac:dyDescent="0.25">
      <c r="F1144" s="36"/>
      <c r="G1144" s="36"/>
      <c r="H1144" s="36"/>
      <c r="I1144" s="36"/>
      <c r="J1144" s="36"/>
      <c r="K1144" s="36"/>
      <c r="L1144" s="36"/>
      <c r="M1144" s="36"/>
      <c r="N1144" s="36"/>
      <c r="O1144" s="36"/>
      <c r="P1144" s="36"/>
      <c r="Q1144" s="36"/>
      <c r="R1144" s="36"/>
    </row>
    <row r="1145" spans="6:18" x14ac:dyDescent="0.25">
      <c r="F1145" s="36"/>
      <c r="G1145" s="36"/>
      <c r="H1145" s="36"/>
      <c r="I1145" s="36"/>
      <c r="J1145" s="36"/>
      <c r="K1145" s="36"/>
      <c r="L1145" s="36"/>
      <c r="M1145" s="36"/>
      <c r="N1145" s="36"/>
      <c r="O1145" s="36"/>
      <c r="P1145" s="36"/>
      <c r="Q1145" s="36"/>
      <c r="R1145" s="36"/>
    </row>
    <row r="1146" spans="6:18" x14ac:dyDescent="0.25">
      <c r="F1146" s="36"/>
      <c r="G1146" s="36"/>
      <c r="H1146" s="36"/>
      <c r="I1146" s="36"/>
      <c r="J1146" s="36"/>
      <c r="K1146" s="36"/>
      <c r="L1146" s="36"/>
      <c r="M1146" s="36"/>
      <c r="N1146" s="36"/>
      <c r="O1146" s="36"/>
      <c r="P1146" s="36"/>
      <c r="Q1146" s="36"/>
      <c r="R1146" s="36"/>
    </row>
    <row r="1147" spans="6:18" x14ac:dyDescent="0.25">
      <c r="F1147" s="36"/>
      <c r="G1147" s="36"/>
      <c r="H1147" s="36"/>
      <c r="I1147" s="36"/>
      <c r="J1147" s="36"/>
      <c r="K1147" s="36"/>
      <c r="L1147" s="36"/>
      <c r="M1147" s="36"/>
      <c r="N1147" s="36"/>
      <c r="O1147" s="36"/>
      <c r="P1147" s="36"/>
      <c r="Q1147" s="36"/>
      <c r="R1147" s="36"/>
    </row>
    <row r="1148" spans="6:18" x14ac:dyDescent="0.25">
      <c r="F1148" s="36"/>
      <c r="G1148" s="36"/>
      <c r="H1148" s="36"/>
      <c r="I1148" s="36"/>
      <c r="J1148" s="36"/>
      <c r="K1148" s="36"/>
      <c r="L1148" s="36"/>
      <c r="M1148" s="36"/>
      <c r="N1148" s="36"/>
      <c r="O1148" s="36"/>
      <c r="P1148" s="36"/>
      <c r="Q1148" s="36"/>
      <c r="R1148" s="36"/>
    </row>
    <row r="1149" spans="6:18" x14ac:dyDescent="0.25">
      <c r="F1149" s="36"/>
      <c r="G1149" s="36"/>
      <c r="H1149" s="36"/>
      <c r="I1149" s="36"/>
      <c r="J1149" s="36"/>
      <c r="K1149" s="36"/>
      <c r="L1149" s="36"/>
      <c r="M1149" s="36"/>
      <c r="N1149" s="36"/>
      <c r="O1149" s="36"/>
      <c r="P1149" s="36"/>
      <c r="Q1149" s="36"/>
      <c r="R1149" s="36"/>
    </row>
    <row r="1150" spans="6:18" x14ac:dyDescent="0.25">
      <c r="F1150" s="36"/>
      <c r="G1150" s="36"/>
      <c r="H1150" s="36"/>
      <c r="I1150" s="36"/>
      <c r="J1150" s="36"/>
      <c r="K1150" s="36"/>
      <c r="L1150" s="36"/>
      <c r="M1150" s="36"/>
      <c r="N1150" s="36"/>
      <c r="O1150" s="36"/>
      <c r="P1150" s="36"/>
      <c r="Q1150" s="36"/>
      <c r="R1150" s="36"/>
    </row>
    <row r="1151" spans="6:18" x14ac:dyDescent="0.25">
      <c r="F1151" s="36"/>
      <c r="G1151" s="36"/>
      <c r="H1151" s="36"/>
      <c r="I1151" s="36"/>
      <c r="J1151" s="36"/>
      <c r="K1151" s="36"/>
      <c r="L1151" s="36"/>
      <c r="M1151" s="36"/>
      <c r="N1151" s="36"/>
      <c r="O1151" s="36"/>
      <c r="P1151" s="36"/>
      <c r="Q1151" s="36"/>
      <c r="R1151" s="36"/>
    </row>
    <row r="1152" spans="6:18" x14ac:dyDescent="0.25">
      <c r="F1152" s="36"/>
      <c r="G1152" s="36"/>
      <c r="H1152" s="36"/>
      <c r="I1152" s="36"/>
      <c r="J1152" s="36"/>
      <c r="K1152" s="36"/>
      <c r="L1152" s="36"/>
      <c r="M1152" s="36"/>
      <c r="N1152" s="36"/>
      <c r="O1152" s="36"/>
      <c r="P1152" s="36"/>
      <c r="Q1152" s="36"/>
      <c r="R1152" s="36"/>
    </row>
    <row r="1153" spans="6:18" x14ac:dyDescent="0.25">
      <c r="F1153" s="36"/>
      <c r="G1153" s="36"/>
      <c r="H1153" s="36"/>
      <c r="I1153" s="36"/>
      <c r="J1153" s="36"/>
      <c r="K1153" s="36"/>
      <c r="L1153" s="36"/>
      <c r="M1153" s="36"/>
      <c r="N1153" s="36"/>
      <c r="O1153" s="36"/>
      <c r="P1153" s="36"/>
      <c r="Q1153" s="36"/>
      <c r="R1153" s="36"/>
    </row>
    <row r="1154" spans="6:18" x14ac:dyDescent="0.25">
      <c r="F1154" s="36"/>
      <c r="G1154" s="36"/>
      <c r="H1154" s="36"/>
      <c r="I1154" s="36"/>
      <c r="J1154" s="36"/>
      <c r="K1154" s="36"/>
      <c r="L1154" s="36"/>
      <c r="M1154" s="36"/>
      <c r="N1154" s="36"/>
      <c r="O1154" s="36"/>
      <c r="P1154" s="36"/>
      <c r="Q1154" s="36"/>
      <c r="R1154" s="36"/>
    </row>
    <row r="1155" spans="6:18" x14ac:dyDescent="0.25">
      <c r="F1155" s="36"/>
      <c r="G1155" s="36"/>
      <c r="H1155" s="36"/>
      <c r="I1155" s="36"/>
      <c r="J1155" s="36"/>
      <c r="K1155" s="36"/>
      <c r="L1155" s="36"/>
      <c r="M1155" s="36"/>
      <c r="N1155" s="36"/>
      <c r="O1155" s="36"/>
      <c r="P1155" s="36"/>
      <c r="Q1155" s="36"/>
      <c r="R1155" s="36"/>
    </row>
    <row r="1156" spans="6:18" x14ac:dyDescent="0.25">
      <c r="F1156" s="36"/>
      <c r="G1156" s="36"/>
      <c r="H1156" s="36"/>
      <c r="I1156" s="36"/>
      <c r="J1156" s="36"/>
      <c r="K1156" s="36"/>
      <c r="L1156" s="36"/>
      <c r="M1156" s="36"/>
      <c r="N1156" s="36"/>
      <c r="O1156" s="36"/>
      <c r="P1156" s="36"/>
      <c r="Q1156" s="36"/>
      <c r="R1156" s="36"/>
    </row>
    <row r="1157" spans="6:18" x14ac:dyDescent="0.25">
      <c r="F1157" s="36"/>
      <c r="G1157" s="36"/>
      <c r="H1157" s="36"/>
      <c r="I1157" s="36"/>
      <c r="J1157" s="36"/>
      <c r="K1157" s="36"/>
      <c r="L1157" s="36"/>
      <c r="M1157" s="36"/>
      <c r="N1157" s="36"/>
      <c r="O1157" s="36"/>
      <c r="P1157" s="36"/>
      <c r="Q1157" s="36"/>
      <c r="R1157" s="36"/>
    </row>
    <row r="1158" spans="6:18" x14ac:dyDescent="0.25">
      <c r="F1158" s="36"/>
      <c r="G1158" s="36"/>
      <c r="H1158" s="36"/>
      <c r="I1158" s="36"/>
      <c r="J1158" s="36"/>
      <c r="K1158" s="36"/>
      <c r="L1158" s="36"/>
      <c r="M1158" s="36"/>
      <c r="N1158" s="36"/>
      <c r="O1158" s="36"/>
      <c r="P1158" s="36"/>
      <c r="Q1158" s="36"/>
      <c r="R1158" s="36"/>
    </row>
    <row r="1159" spans="6:18" x14ac:dyDescent="0.25">
      <c r="F1159" s="36"/>
      <c r="G1159" s="36"/>
      <c r="H1159" s="36"/>
      <c r="I1159" s="36"/>
      <c r="J1159" s="36"/>
      <c r="K1159" s="36"/>
      <c r="L1159" s="36"/>
      <c r="M1159" s="36"/>
      <c r="N1159" s="36"/>
      <c r="O1159" s="36"/>
      <c r="P1159" s="36"/>
      <c r="Q1159" s="36"/>
      <c r="R1159" s="36"/>
    </row>
    <row r="1160" spans="6:18" x14ac:dyDescent="0.25">
      <c r="F1160" s="36"/>
      <c r="G1160" s="36"/>
      <c r="H1160" s="36"/>
      <c r="I1160" s="36"/>
      <c r="J1160" s="36"/>
      <c r="K1160" s="36"/>
      <c r="L1160" s="36"/>
      <c r="M1160" s="36"/>
      <c r="N1160" s="36"/>
      <c r="O1160" s="36"/>
      <c r="P1160" s="36"/>
      <c r="Q1160" s="36"/>
      <c r="R1160" s="36"/>
    </row>
    <row r="1161" spans="6:18" x14ac:dyDescent="0.25">
      <c r="F1161" s="36"/>
      <c r="G1161" s="36"/>
      <c r="H1161" s="36"/>
      <c r="I1161" s="36"/>
      <c r="J1161" s="36"/>
      <c r="K1161" s="36"/>
      <c r="L1161" s="36"/>
      <c r="M1161" s="36"/>
      <c r="N1161" s="36"/>
      <c r="O1161" s="36"/>
      <c r="P1161" s="36"/>
      <c r="Q1161" s="36"/>
      <c r="R1161" s="36"/>
    </row>
    <row r="1162" spans="6:18" x14ac:dyDescent="0.25">
      <c r="F1162" s="36"/>
      <c r="G1162" s="36"/>
      <c r="H1162" s="36"/>
      <c r="I1162" s="36"/>
      <c r="J1162" s="36"/>
      <c r="K1162" s="36"/>
      <c r="L1162" s="36"/>
      <c r="M1162" s="36"/>
      <c r="N1162" s="36"/>
      <c r="O1162" s="36"/>
      <c r="P1162" s="36"/>
      <c r="Q1162" s="36"/>
      <c r="R1162" s="36"/>
    </row>
    <row r="1163" spans="6:18" x14ac:dyDescent="0.25">
      <c r="F1163" s="36"/>
      <c r="G1163" s="36"/>
      <c r="H1163" s="36"/>
      <c r="I1163" s="36"/>
      <c r="J1163" s="36"/>
      <c r="K1163" s="36"/>
      <c r="L1163" s="36"/>
      <c r="M1163" s="36"/>
      <c r="N1163" s="36"/>
      <c r="O1163" s="36"/>
      <c r="P1163" s="36"/>
      <c r="Q1163" s="36"/>
      <c r="R1163" s="36"/>
    </row>
    <row r="1164" spans="6:18" x14ac:dyDescent="0.25">
      <c r="F1164" s="36"/>
      <c r="G1164" s="36"/>
      <c r="H1164" s="36"/>
      <c r="I1164" s="36"/>
      <c r="J1164" s="36"/>
      <c r="K1164" s="36"/>
      <c r="L1164" s="36"/>
      <c r="M1164" s="36"/>
      <c r="N1164" s="36"/>
      <c r="O1164" s="36"/>
      <c r="P1164" s="36"/>
      <c r="Q1164" s="36"/>
      <c r="R1164" s="36"/>
    </row>
    <row r="1165" spans="6:18" x14ac:dyDescent="0.25">
      <c r="F1165" s="36"/>
      <c r="G1165" s="36"/>
      <c r="H1165" s="36"/>
      <c r="I1165" s="36"/>
      <c r="J1165" s="36"/>
      <c r="K1165" s="36"/>
      <c r="L1165" s="36"/>
      <c r="M1165" s="36"/>
      <c r="N1165" s="36"/>
      <c r="O1165" s="36"/>
      <c r="P1165" s="36"/>
      <c r="Q1165" s="36"/>
      <c r="R1165" s="36"/>
    </row>
    <row r="1166" spans="6:18" x14ac:dyDescent="0.25">
      <c r="F1166" s="36"/>
      <c r="G1166" s="36"/>
      <c r="H1166" s="36"/>
      <c r="I1166" s="36"/>
      <c r="J1166" s="36"/>
      <c r="K1166" s="36"/>
      <c r="L1166" s="36"/>
      <c r="M1166" s="36"/>
      <c r="N1166" s="36"/>
      <c r="O1166" s="36"/>
      <c r="P1166" s="36"/>
      <c r="Q1166" s="36"/>
      <c r="R1166" s="36"/>
    </row>
    <row r="1167" spans="6:18" x14ac:dyDescent="0.25">
      <c r="F1167" s="36"/>
      <c r="G1167" s="36"/>
      <c r="H1167" s="36"/>
      <c r="I1167" s="36"/>
      <c r="J1167" s="36"/>
      <c r="K1167" s="36"/>
      <c r="L1167" s="36"/>
      <c r="M1167" s="36"/>
      <c r="N1167" s="36"/>
      <c r="O1167" s="36"/>
      <c r="P1167" s="36"/>
      <c r="Q1167" s="36"/>
      <c r="R1167" s="36"/>
    </row>
    <row r="1168" spans="6:18" x14ac:dyDescent="0.25">
      <c r="F1168" s="36"/>
      <c r="G1168" s="36"/>
      <c r="H1168" s="36"/>
      <c r="I1168" s="36"/>
      <c r="J1168" s="36"/>
      <c r="K1168" s="36"/>
      <c r="L1168" s="36"/>
      <c r="M1168" s="36"/>
      <c r="N1168" s="36"/>
      <c r="O1168" s="36"/>
      <c r="P1168" s="36"/>
      <c r="Q1168" s="36"/>
      <c r="R1168" s="36"/>
    </row>
    <row r="1169" spans="6:18" x14ac:dyDescent="0.25">
      <c r="F1169" s="36"/>
      <c r="G1169" s="36"/>
      <c r="H1169" s="36"/>
      <c r="I1169" s="36"/>
      <c r="J1169" s="36"/>
      <c r="K1169" s="36"/>
      <c r="L1169" s="36"/>
      <c r="M1169" s="36"/>
      <c r="N1169" s="36"/>
      <c r="O1169" s="36"/>
      <c r="P1169" s="36"/>
      <c r="Q1169" s="36"/>
      <c r="R1169" s="36"/>
    </row>
    <row r="1170" spans="6:18" x14ac:dyDescent="0.25">
      <c r="F1170" s="36"/>
      <c r="G1170" s="36"/>
      <c r="H1170" s="36"/>
      <c r="I1170" s="36"/>
      <c r="J1170" s="36"/>
      <c r="K1170" s="36"/>
      <c r="L1170" s="36"/>
      <c r="M1170" s="36"/>
      <c r="N1170" s="36"/>
      <c r="O1170" s="36"/>
      <c r="P1170" s="36"/>
      <c r="Q1170" s="36"/>
      <c r="R1170" s="36"/>
    </row>
    <row r="1171" spans="6:18" x14ac:dyDescent="0.25">
      <c r="F1171" s="36"/>
      <c r="G1171" s="36"/>
      <c r="H1171" s="36"/>
      <c r="I1171" s="36"/>
      <c r="J1171" s="36"/>
      <c r="K1171" s="36"/>
      <c r="L1171" s="36"/>
      <c r="M1171" s="36"/>
      <c r="N1171" s="36"/>
      <c r="O1171" s="36"/>
      <c r="P1171" s="36"/>
      <c r="Q1171" s="36"/>
      <c r="R1171" s="36"/>
    </row>
    <row r="1172" spans="6:18" x14ac:dyDescent="0.25">
      <c r="F1172" s="36"/>
      <c r="G1172" s="36"/>
      <c r="H1172" s="36"/>
      <c r="I1172" s="36"/>
      <c r="J1172" s="36"/>
      <c r="K1172" s="36"/>
      <c r="L1172" s="36"/>
      <c r="M1172" s="36"/>
      <c r="N1172" s="36"/>
      <c r="O1172" s="36"/>
      <c r="P1172" s="36"/>
      <c r="Q1172" s="36"/>
      <c r="R1172" s="36"/>
    </row>
    <row r="1173" spans="6:18" x14ac:dyDescent="0.25">
      <c r="F1173" s="36"/>
      <c r="G1173" s="36"/>
      <c r="H1173" s="36"/>
      <c r="I1173" s="36"/>
      <c r="J1173" s="36"/>
      <c r="K1173" s="36"/>
      <c r="L1173" s="36"/>
      <c r="M1173" s="36"/>
      <c r="N1173" s="36"/>
      <c r="O1173" s="36"/>
      <c r="P1173" s="36"/>
      <c r="Q1173" s="36"/>
      <c r="R1173" s="36"/>
    </row>
    <row r="1174" spans="6:18" x14ac:dyDescent="0.25">
      <c r="F1174" s="36"/>
      <c r="G1174" s="36"/>
      <c r="H1174" s="36"/>
      <c r="I1174" s="36"/>
      <c r="J1174" s="36"/>
      <c r="K1174" s="36"/>
      <c r="L1174" s="36"/>
      <c r="M1174" s="36"/>
      <c r="N1174" s="36"/>
      <c r="O1174" s="36"/>
      <c r="P1174" s="36"/>
      <c r="Q1174" s="36"/>
      <c r="R1174" s="36"/>
    </row>
    <row r="1175" spans="6:18" x14ac:dyDescent="0.25">
      <c r="F1175" s="36"/>
      <c r="G1175" s="36"/>
      <c r="H1175" s="36"/>
      <c r="I1175" s="36"/>
      <c r="J1175" s="36"/>
      <c r="K1175" s="36"/>
      <c r="L1175" s="36"/>
      <c r="M1175" s="36"/>
      <c r="N1175" s="36"/>
      <c r="O1175" s="36"/>
      <c r="P1175" s="36"/>
      <c r="Q1175" s="36"/>
      <c r="R1175" s="36"/>
    </row>
    <row r="1176" spans="6:18" x14ac:dyDescent="0.25">
      <c r="F1176" s="36"/>
      <c r="G1176" s="36"/>
      <c r="H1176" s="36"/>
      <c r="I1176" s="36"/>
      <c r="J1176" s="36"/>
      <c r="K1176" s="36"/>
      <c r="L1176" s="36"/>
      <c r="M1176" s="36"/>
      <c r="N1176" s="36"/>
      <c r="O1176" s="36"/>
      <c r="P1176" s="36"/>
      <c r="Q1176" s="36"/>
      <c r="R1176" s="36"/>
    </row>
    <row r="1177" spans="6:18" x14ac:dyDescent="0.25">
      <c r="F1177" s="36"/>
      <c r="G1177" s="36"/>
      <c r="H1177" s="36"/>
      <c r="I1177" s="36"/>
      <c r="J1177" s="36"/>
      <c r="K1177" s="36"/>
      <c r="L1177" s="36"/>
      <c r="M1177" s="36"/>
      <c r="N1177" s="36"/>
      <c r="O1177" s="36"/>
      <c r="P1177" s="36"/>
      <c r="Q1177" s="36"/>
      <c r="R1177" s="36"/>
    </row>
    <row r="1178" spans="6:18" x14ac:dyDescent="0.25">
      <c r="F1178" s="36"/>
      <c r="G1178" s="36"/>
      <c r="H1178" s="36"/>
      <c r="I1178" s="36"/>
      <c r="J1178" s="36"/>
      <c r="K1178" s="36"/>
      <c r="L1178" s="36"/>
      <c r="M1178" s="36"/>
      <c r="N1178" s="36"/>
      <c r="O1178" s="36"/>
      <c r="P1178" s="36"/>
      <c r="Q1178" s="36"/>
      <c r="R1178" s="36"/>
    </row>
    <row r="1179" spans="6:18" x14ac:dyDescent="0.25">
      <c r="F1179" s="36"/>
      <c r="G1179" s="36"/>
      <c r="H1179" s="36"/>
      <c r="I1179" s="36"/>
      <c r="J1179" s="36"/>
      <c r="K1179" s="36"/>
      <c r="L1179" s="36"/>
      <c r="M1179" s="36"/>
      <c r="N1179" s="36"/>
      <c r="O1179" s="36"/>
      <c r="P1179" s="36"/>
      <c r="Q1179" s="36"/>
      <c r="R1179" s="36"/>
    </row>
    <row r="1180" spans="6:18" x14ac:dyDescent="0.25">
      <c r="F1180" s="36"/>
      <c r="G1180" s="36"/>
      <c r="H1180" s="36"/>
      <c r="I1180" s="36"/>
      <c r="J1180" s="36"/>
      <c r="K1180" s="36"/>
      <c r="L1180" s="36"/>
      <c r="M1180" s="36"/>
      <c r="N1180" s="36"/>
      <c r="O1180" s="36"/>
      <c r="P1180" s="36"/>
      <c r="Q1180" s="36"/>
      <c r="R1180" s="36"/>
    </row>
    <row r="1181" spans="6:18" x14ac:dyDescent="0.25">
      <c r="F1181" s="36"/>
      <c r="G1181" s="36"/>
      <c r="H1181" s="36"/>
      <c r="I1181" s="36"/>
      <c r="J1181" s="36"/>
      <c r="K1181" s="36"/>
      <c r="L1181" s="36"/>
      <c r="M1181" s="36"/>
      <c r="N1181" s="36"/>
      <c r="O1181" s="36"/>
      <c r="P1181" s="36"/>
      <c r="Q1181" s="36"/>
      <c r="R1181" s="36"/>
    </row>
    <row r="1182" spans="6:18" x14ac:dyDescent="0.25">
      <c r="F1182" s="36"/>
      <c r="G1182" s="36"/>
      <c r="H1182" s="36"/>
      <c r="I1182" s="36"/>
      <c r="J1182" s="36"/>
      <c r="K1182" s="36"/>
      <c r="L1182" s="36"/>
      <c r="M1182" s="36"/>
      <c r="N1182" s="36"/>
      <c r="O1182" s="36"/>
      <c r="P1182" s="36"/>
      <c r="Q1182" s="36"/>
      <c r="R1182" s="36"/>
    </row>
    <row r="1183" spans="6:18" x14ac:dyDescent="0.25">
      <c r="F1183" s="36"/>
      <c r="G1183" s="36"/>
      <c r="H1183" s="36"/>
      <c r="I1183" s="36"/>
      <c r="J1183" s="36"/>
      <c r="K1183" s="36"/>
      <c r="L1183" s="36"/>
      <c r="M1183" s="36"/>
      <c r="N1183" s="36"/>
      <c r="O1183" s="36"/>
      <c r="P1183" s="36"/>
      <c r="Q1183" s="36"/>
      <c r="R1183" s="36"/>
    </row>
    <row r="1184" spans="6:18" x14ac:dyDescent="0.25">
      <c r="F1184" s="36"/>
      <c r="G1184" s="36"/>
      <c r="H1184" s="36"/>
      <c r="I1184" s="36"/>
      <c r="J1184" s="36"/>
      <c r="K1184" s="36"/>
      <c r="L1184" s="36"/>
      <c r="M1184" s="36"/>
      <c r="N1184" s="36"/>
      <c r="O1184" s="36"/>
      <c r="P1184" s="36"/>
      <c r="Q1184" s="36"/>
      <c r="R1184" s="36"/>
    </row>
    <row r="1185" spans="6:18" x14ac:dyDescent="0.25">
      <c r="F1185" s="36"/>
      <c r="G1185" s="36"/>
      <c r="H1185" s="36"/>
      <c r="I1185" s="36"/>
      <c r="J1185" s="36"/>
      <c r="K1185" s="36"/>
      <c r="L1185" s="36"/>
      <c r="M1185" s="36"/>
      <c r="N1185" s="36"/>
      <c r="O1185" s="36"/>
      <c r="P1185" s="36"/>
      <c r="Q1185" s="36"/>
      <c r="R1185" s="36"/>
    </row>
    <row r="1186" spans="6:18" x14ac:dyDescent="0.25">
      <c r="F1186" s="36"/>
      <c r="G1186" s="36"/>
      <c r="H1186" s="36"/>
      <c r="I1186" s="36"/>
      <c r="J1186" s="36"/>
      <c r="K1186" s="36"/>
      <c r="L1186" s="36"/>
      <c r="M1186" s="36"/>
      <c r="N1186" s="36"/>
      <c r="O1186" s="36"/>
      <c r="P1186" s="36"/>
      <c r="Q1186" s="36"/>
      <c r="R1186" s="36"/>
    </row>
    <row r="1187" spans="6:18" x14ac:dyDescent="0.25">
      <c r="F1187" s="36"/>
      <c r="G1187" s="36"/>
      <c r="H1187" s="36"/>
      <c r="I1187" s="36"/>
      <c r="J1187" s="36"/>
      <c r="K1187" s="36"/>
      <c r="L1187" s="36"/>
      <c r="M1187" s="36"/>
      <c r="N1187" s="36"/>
      <c r="O1187" s="36"/>
      <c r="P1187" s="36"/>
      <c r="Q1187" s="36"/>
      <c r="R1187" s="36"/>
    </row>
    <row r="1188" spans="6:18" x14ac:dyDescent="0.25">
      <c r="F1188" s="36"/>
      <c r="G1188" s="36"/>
      <c r="H1188" s="36"/>
      <c r="I1188" s="36"/>
      <c r="J1188" s="36"/>
      <c r="K1188" s="36"/>
      <c r="L1188" s="36"/>
      <c r="M1188" s="36"/>
      <c r="N1188" s="36"/>
      <c r="O1188" s="36"/>
      <c r="P1188" s="36"/>
      <c r="Q1188" s="36"/>
      <c r="R1188" s="36"/>
    </row>
    <row r="1189" spans="6:18" x14ac:dyDescent="0.25">
      <c r="F1189" s="36"/>
      <c r="G1189" s="36"/>
      <c r="H1189" s="36"/>
      <c r="I1189" s="36"/>
      <c r="J1189" s="36"/>
      <c r="K1189" s="36"/>
      <c r="L1189" s="36"/>
      <c r="M1189" s="36"/>
      <c r="N1189" s="36"/>
      <c r="O1189" s="36"/>
      <c r="P1189" s="36"/>
      <c r="Q1189" s="36"/>
      <c r="R1189" s="36"/>
    </row>
    <row r="1190" spans="6:18" x14ac:dyDescent="0.25">
      <c r="F1190" s="36"/>
      <c r="G1190" s="36"/>
      <c r="H1190" s="36"/>
      <c r="I1190" s="36"/>
      <c r="J1190" s="36"/>
      <c r="K1190" s="36"/>
      <c r="L1190" s="36"/>
      <c r="M1190" s="36"/>
      <c r="N1190" s="36"/>
      <c r="O1190" s="36"/>
      <c r="P1190" s="36"/>
      <c r="Q1190" s="36"/>
      <c r="R1190" s="36"/>
    </row>
    <row r="1191" spans="6:18" x14ac:dyDescent="0.25">
      <c r="F1191" s="36"/>
      <c r="G1191" s="36"/>
      <c r="H1191" s="36"/>
      <c r="I1191" s="36"/>
      <c r="J1191" s="36"/>
      <c r="K1191" s="36"/>
      <c r="L1191" s="36"/>
      <c r="M1191" s="36"/>
      <c r="N1191" s="36"/>
      <c r="O1191" s="36"/>
      <c r="P1191" s="36"/>
      <c r="Q1191" s="36"/>
      <c r="R1191" s="36"/>
    </row>
    <row r="1192" spans="6:18" x14ac:dyDescent="0.25">
      <c r="F1192" s="36"/>
      <c r="G1192" s="36"/>
      <c r="H1192" s="36"/>
      <c r="I1192" s="36"/>
      <c r="J1192" s="36"/>
      <c r="K1192" s="36"/>
      <c r="L1192" s="36"/>
      <c r="M1192" s="36"/>
      <c r="N1192" s="36"/>
      <c r="O1192" s="36"/>
      <c r="P1192" s="36"/>
      <c r="Q1192" s="36"/>
      <c r="R1192" s="36"/>
    </row>
    <row r="1193" spans="6:18" x14ac:dyDescent="0.25">
      <c r="F1193" s="36"/>
      <c r="G1193" s="36"/>
      <c r="H1193" s="36"/>
      <c r="I1193" s="36"/>
      <c r="J1193" s="36"/>
      <c r="K1193" s="36"/>
      <c r="L1193" s="36"/>
      <c r="M1193" s="36"/>
      <c r="N1193" s="36"/>
      <c r="O1193" s="36"/>
      <c r="P1193" s="36"/>
      <c r="Q1193" s="36"/>
      <c r="R1193" s="36"/>
    </row>
    <row r="1194" spans="6:18" x14ac:dyDescent="0.25">
      <c r="F1194" s="36"/>
      <c r="G1194" s="36"/>
      <c r="H1194" s="36"/>
      <c r="I1194" s="36"/>
      <c r="J1194" s="36"/>
      <c r="K1194" s="36"/>
      <c r="L1194" s="36"/>
      <c r="M1194" s="36"/>
      <c r="N1194" s="36"/>
      <c r="O1194" s="36"/>
      <c r="P1194" s="36"/>
      <c r="Q1194" s="36"/>
      <c r="R1194" s="36"/>
    </row>
    <row r="1195" spans="6:18" x14ac:dyDescent="0.25">
      <c r="F1195" s="36"/>
      <c r="G1195" s="36"/>
      <c r="H1195" s="36"/>
      <c r="I1195" s="36"/>
      <c r="J1195" s="36"/>
      <c r="K1195" s="36"/>
      <c r="L1195" s="36"/>
      <c r="M1195" s="36"/>
      <c r="N1195" s="36"/>
      <c r="O1195" s="36"/>
      <c r="P1195" s="36"/>
      <c r="Q1195" s="36"/>
      <c r="R1195" s="36"/>
    </row>
    <row r="1196" spans="6:18" x14ac:dyDescent="0.25">
      <c r="F1196" s="36"/>
      <c r="G1196" s="36"/>
      <c r="H1196" s="36"/>
      <c r="I1196" s="36"/>
      <c r="J1196" s="36"/>
      <c r="K1196" s="36"/>
      <c r="L1196" s="36"/>
      <c r="M1196" s="36"/>
      <c r="N1196" s="36"/>
      <c r="O1196" s="36"/>
      <c r="P1196" s="36"/>
      <c r="Q1196" s="36"/>
      <c r="R1196" s="36"/>
    </row>
    <row r="1197" spans="6:18" x14ac:dyDescent="0.25">
      <c r="F1197" s="36"/>
      <c r="G1197" s="36"/>
      <c r="H1197" s="36"/>
      <c r="I1197" s="36"/>
      <c r="J1197" s="36"/>
      <c r="K1197" s="36"/>
      <c r="L1197" s="36"/>
      <c r="M1197" s="36"/>
      <c r="N1197" s="36"/>
      <c r="O1197" s="36"/>
      <c r="P1197" s="36"/>
      <c r="Q1197" s="36"/>
      <c r="R1197" s="36"/>
    </row>
    <row r="1198" spans="6:18" x14ac:dyDescent="0.25">
      <c r="F1198" s="36"/>
      <c r="G1198" s="36"/>
      <c r="H1198" s="36"/>
      <c r="I1198" s="36"/>
      <c r="J1198" s="36"/>
      <c r="K1198" s="36"/>
      <c r="L1198" s="36"/>
      <c r="M1198" s="36"/>
      <c r="N1198" s="36"/>
      <c r="O1198" s="36"/>
      <c r="P1198" s="36"/>
      <c r="Q1198" s="36"/>
      <c r="R1198" s="36"/>
    </row>
    <row r="1199" spans="6:18" x14ac:dyDescent="0.25">
      <c r="F1199" s="36"/>
      <c r="G1199" s="36"/>
      <c r="H1199" s="36"/>
      <c r="I1199" s="36"/>
      <c r="J1199" s="36"/>
      <c r="K1199" s="36"/>
      <c r="L1199" s="36"/>
      <c r="M1199" s="36"/>
      <c r="N1199" s="36"/>
      <c r="O1199" s="36"/>
      <c r="P1199" s="36"/>
      <c r="Q1199" s="36"/>
      <c r="R1199" s="36"/>
    </row>
    <row r="1200" spans="6:18" x14ac:dyDescent="0.25">
      <c r="F1200" s="36"/>
      <c r="G1200" s="36"/>
      <c r="H1200" s="36"/>
      <c r="I1200" s="36"/>
      <c r="J1200" s="36"/>
      <c r="K1200" s="36"/>
      <c r="L1200" s="36"/>
      <c r="M1200" s="36"/>
      <c r="N1200" s="36"/>
      <c r="O1200" s="36"/>
      <c r="P1200" s="36"/>
      <c r="Q1200" s="36"/>
      <c r="R1200" s="36"/>
    </row>
    <row r="1201" spans="6:18" x14ac:dyDescent="0.25">
      <c r="F1201" s="36"/>
      <c r="G1201" s="36"/>
      <c r="H1201" s="36"/>
      <c r="I1201" s="36"/>
      <c r="J1201" s="36"/>
      <c r="K1201" s="36"/>
      <c r="L1201" s="36"/>
      <c r="M1201" s="36"/>
      <c r="N1201" s="36"/>
      <c r="O1201" s="36"/>
      <c r="P1201" s="36"/>
      <c r="Q1201" s="36"/>
      <c r="R1201" s="36"/>
    </row>
    <row r="1202" spans="6:18" x14ac:dyDescent="0.25">
      <c r="F1202" s="36"/>
      <c r="G1202" s="36"/>
      <c r="H1202" s="36"/>
      <c r="I1202" s="36"/>
      <c r="J1202" s="36"/>
      <c r="K1202" s="36"/>
      <c r="L1202" s="36"/>
      <c r="M1202" s="36"/>
      <c r="N1202" s="36"/>
      <c r="O1202" s="36"/>
      <c r="P1202" s="36"/>
      <c r="Q1202" s="36"/>
      <c r="R1202" s="36"/>
    </row>
    <row r="1203" spans="6:18" x14ac:dyDescent="0.25">
      <c r="F1203" s="36"/>
      <c r="G1203" s="36"/>
      <c r="H1203" s="36"/>
      <c r="I1203" s="36"/>
      <c r="J1203" s="36"/>
      <c r="K1203" s="36"/>
      <c r="L1203" s="36"/>
      <c r="M1203" s="36"/>
      <c r="N1203" s="36"/>
      <c r="O1203" s="36"/>
      <c r="P1203" s="36"/>
      <c r="Q1203" s="36"/>
      <c r="R1203" s="36"/>
    </row>
    <row r="1204" spans="6:18" x14ac:dyDescent="0.25">
      <c r="F1204" s="36"/>
      <c r="G1204" s="36"/>
      <c r="H1204" s="36"/>
      <c r="I1204" s="36"/>
      <c r="J1204" s="36"/>
      <c r="K1204" s="36"/>
      <c r="L1204" s="36"/>
      <c r="M1204" s="36"/>
      <c r="N1204" s="36"/>
      <c r="O1204" s="36"/>
      <c r="P1204" s="36"/>
      <c r="Q1204" s="36"/>
      <c r="R1204" s="36"/>
    </row>
    <row r="1205" spans="6:18" x14ac:dyDescent="0.25">
      <c r="F1205" s="36"/>
      <c r="G1205" s="36"/>
      <c r="H1205" s="36"/>
      <c r="I1205" s="36"/>
      <c r="J1205" s="36"/>
      <c r="K1205" s="36"/>
      <c r="L1205" s="36"/>
      <c r="M1205" s="36"/>
      <c r="N1205" s="36"/>
      <c r="O1205" s="36"/>
      <c r="P1205" s="36"/>
      <c r="Q1205" s="36"/>
      <c r="R1205" s="36"/>
    </row>
    <row r="1206" spans="6:18" x14ac:dyDescent="0.25">
      <c r="F1206" s="36"/>
      <c r="G1206" s="36"/>
      <c r="H1206" s="36"/>
      <c r="I1206" s="36"/>
      <c r="J1206" s="36"/>
      <c r="K1206" s="36"/>
      <c r="L1206" s="36"/>
      <c r="M1206" s="36"/>
      <c r="N1206" s="36"/>
      <c r="O1206" s="36"/>
      <c r="P1206" s="36"/>
      <c r="Q1206" s="36"/>
      <c r="R1206" s="36"/>
    </row>
    <row r="1207" spans="6:18" x14ac:dyDescent="0.25">
      <c r="F1207" s="36"/>
      <c r="G1207" s="36"/>
      <c r="H1207" s="36"/>
      <c r="I1207" s="36"/>
      <c r="J1207" s="36"/>
      <c r="K1207" s="36"/>
      <c r="L1207" s="36"/>
      <c r="M1207" s="36"/>
      <c r="N1207" s="36"/>
      <c r="O1207" s="36"/>
      <c r="P1207" s="36"/>
      <c r="Q1207" s="36"/>
      <c r="R1207" s="36"/>
    </row>
    <row r="1208" spans="6:18" x14ac:dyDescent="0.25">
      <c r="F1208" s="36"/>
      <c r="G1208" s="36"/>
      <c r="H1208" s="36"/>
      <c r="I1208" s="36"/>
      <c r="J1208" s="36"/>
      <c r="K1208" s="36"/>
      <c r="L1208" s="36"/>
      <c r="M1208" s="36"/>
      <c r="N1208" s="36"/>
      <c r="O1208" s="36"/>
      <c r="P1208" s="36"/>
      <c r="Q1208" s="36"/>
      <c r="R1208" s="36"/>
    </row>
    <row r="1209" spans="6:18" x14ac:dyDescent="0.25">
      <c r="F1209" s="36"/>
      <c r="G1209" s="36"/>
      <c r="H1209" s="36"/>
      <c r="I1209" s="36"/>
      <c r="J1209" s="36"/>
      <c r="K1209" s="36"/>
      <c r="L1209" s="36"/>
      <c r="M1209" s="36"/>
      <c r="N1209" s="36"/>
      <c r="O1209" s="36"/>
      <c r="P1209" s="36"/>
      <c r="Q1209" s="36"/>
      <c r="R1209" s="36"/>
    </row>
    <row r="1210" spans="6:18" x14ac:dyDescent="0.25">
      <c r="F1210" s="36"/>
      <c r="G1210" s="36"/>
      <c r="H1210" s="36"/>
      <c r="I1210" s="36"/>
      <c r="J1210" s="36"/>
      <c r="K1210" s="36"/>
      <c r="L1210" s="36"/>
      <c r="M1210" s="36"/>
      <c r="N1210" s="36"/>
      <c r="O1210" s="36"/>
      <c r="P1210" s="36"/>
      <c r="Q1210" s="36"/>
      <c r="R1210" s="36"/>
    </row>
    <row r="1211" spans="6:18" x14ac:dyDescent="0.25">
      <c r="F1211" s="36"/>
      <c r="G1211" s="36"/>
      <c r="H1211" s="36"/>
      <c r="I1211" s="36"/>
      <c r="J1211" s="36"/>
      <c r="K1211" s="36"/>
      <c r="L1211" s="36"/>
      <c r="M1211" s="36"/>
      <c r="N1211" s="36"/>
      <c r="O1211" s="36"/>
      <c r="P1211" s="36"/>
      <c r="Q1211" s="36"/>
      <c r="R1211" s="36"/>
    </row>
    <row r="1212" spans="6:18" x14ac:dyDescent="0.25">
      <c r="F1212" s="36"/>
      <c r="G1212" s="36"/>
      <c r="H1212" s="36"/>
      <c r="I1212" s="36"/>
      <c r="J1212" s="36"/>
      <c r="K1212" s="36"/>
      <c r="L1212" s="36"/>
      <c r="M1212" s="36"/>
      <c r="N1212" s="36"/>
      <c r="O1212" s="36"/>
      <c r="P1212" s="36"/>
      <c r="Q1212" s="36"/>
      <c r="R1212" s="36"/>
    </row>
    <row r="1213" spans="6:18" x14ac:dyDescent="0.25">
      <c r="F1213" s="36"/>
      <c r="G1213" s="36"/>
      <c r="H1213" s="36"/>
      <c r="I1213" s="36"/>
      <c r="J1213" s="36"/>
      <c r="K1213" s="36"/>
      <c r="L1213" s="36"/>
      <c r="M1213" s="36"/>
      <c r="N1213" s="36"/>
      <c r="O1213" s="36"/>
      <c r="P1213" s="36"/>
      <c r="Q1213" s="36"/>
      <c r="R1213" s="36"/>
    </row>
    <row r="1214" spans="6:18" x14ac:dyDescent="0.25">
      <c r="F1214" s="36"/>
      <c r="G1214" s="36"/>
      <c r="H1214" s="36"/>
      <c r="I1214" s="36"/>
      <c r="J1214" s="36"/>
      <c r="K1214" s="36"/>
      <c r="L1214" s="36"/>
      <c r="M1214" s="36"/>
      <c r="N1214" s="36"/>
      <c r="O1214" s="36"/>
      <c r="P1214" s="36"/>
      <c r="Q1214" s="36"/>
      <c r="R1214" s="36"/>
    </row>
    <row r="1215" spans="6:18" x14ac:dyDescent="0.25">
      <c r="F1215" s="36"/>
      <c r="G1215" s="36"/>
      <c r="H1215" s="36"/>
      <c r="I1215" s="36"/>
      <c r="J1215" s="36"/>
      <c r="K1215" s="36"/>
      <c r="L1215" s="36"/>
      <c r="M1215" s="36"/>
      <c r="N1215" s="36"/>
      <c r="O1215" s="36"/>
      <c r="P1215" s="36"/>
      <c r="Q1215" s="36"/>
      <c r="R1215" s="36"/>
    </row>
    <row r="1216" spans="6:18" x14ac:dyDescent="0.25">
      <c r="F1216" s="36"/>
      <c r="G1216" s="36"/>
      <c r="H1216" s="36"/>
      <c r="I1216" s="36"/>
      <c r="J1216" s="36"/>
      <c r="K1216" s="36"/>
      <c r="L1216" s="36"/>
      <c r="M1216" s="36"/>
      <c r="N1216" s="36"/>
      <c r="O1216" s="36"/>
      <c r="P1216" s="36"/>
      <c r="Q1216" s="36"/>
      <c r="R1216" s="36"/>
    </row>
    <row r="1217" spans="6:18" x14ac:dyDescent="0.25">
      <c r="F1217" s="36"/>
      <c r="G1217" s="36"/>
      <c r="H1217" s="36"/>
      <c r="I1217" s="36"/>
      <c r="J1217" s="36"/>
      <c r="K1217" s="36"/>
      <c r="L1217" s="36"/>
      <c r="M1217" s="36"/>
      <c r="N1217" s="36"/>
      <c r="O1217" s="36"/>
      <c r="P1217" s="36"/>
      <c r="Q1217" s="36"/>
      <c r="R1217" s="36"/>
    </row>
    <row r="1218" spans="6:18" x14ac:dyDescent="0.25">
      <c r="F1218" s="36"/>
      <c r="G1218" s="36"/>
      <c r="H1218" s="36"/>
      <c r="I1218" s="36"/>
      <c r="J1218" s="36"/>
      <c r="K1218" s="36"/>
      <c r="L1218" s="36"/>
      <c r="M1218" s="36"/>
      <c r="N1218" s="36"/>
      <c r="O1218" s="36"/>
      <c r="P1218" s="36"/>
      <c r="Q1218" s="36"/>
      <c r="R1218" s="36"/>
    </row>
    <row r="1219" spans="6:18" x14ac:dyDescent="0.25">
      <c r="F1219" s="36"/>
      <c r="G1219" s="36"/>
      <c r="H1219" s="36"/>
      <c r="I1219" s="36"/>
      <c r="J1219" s="36"/>
      <c r="K1219" s="36"/>
      <c r="L1219" s="36"/>
      <c r="M1219" s="36"/>
      <c r="N1219" s="36"/>
      <c r="O1219" s="36"/>
      <c r="P1219" s="36"/>
      <c r="Q1219" s="36"/>
      <c r="R1219" s="36"/>
    </row>
    <row r="1220" spans="6:18" x14ac:dyDescent="0.25">
      <c r="F1220" s="36"/>
      <c r="G1220" s="36"/>
      <c r="H1220" s="36"/>
      <c r="I1220" s="36"/>
      <c r="J1220" s="36"/>
      <c r="K1220" s="36"/>
      <c r="L1220" s="36"/>
      <c r="M1220" s="36"/>
      <c r="N1220" s="36"/>
      <c r="O1220" s="36"/>
      <c r="P1220" s="36"/>
      <c r="Q1220" s="36"/>
      <c r="R1220" s="36"/>
    </row>
    <row r="1221" spans="6:18" x14ac:dyDescent="0.25">
      <c r="F1221" s="36"/>
      <c r="G1221" s="36"/>
      <c r="H1221" s="36"/>
      <c r="I1221" s="36"/>
      <c r="J1221" s="36"/>
      <c r="K1221" s="36"/>
      <c r="L1221" s="36"/>
      <c r="M1221" s="36"/>
      <c r="N1221" s="36"/>
      <c r="O1221" s="36"/>
      <c r="P1221" s="36"/>
      <c r="Q1221" s="36"/>
      <c r="R1221" s="36"/>
    </row>
    <row r="1222" spans="6:18" x14ac:dyDescent="0.25">
      <c r="F1222" s="36"/>
      <c r="G1222" s="36"/>
      <c r="H1222" s="36"/>
      <c r="I1222" s="36"/>
      <c r="J1222" s="36"/>
      <c r="K1222" s="36"/>
      <c r="L1222" s="36"/>
      <c r="M1222" s="36"/>
      <c r="N1222" s="36"/>
      <c r="O1222" s="36"/>
      <c r="P1222" s="36"/>
      <c r="Q1222" s="36"/>
      <c r="R1222" s="36"/>
    </row>
    <row r="1223" spans="6:18" x14ac:dyDescent="0.25">
      <c r="F1223" s="36"/>
      <c r="G1223" s="36"/>
      <c r="H1223" s="36"/>
      <c r="I1223" s="36"/>
      <c r="J1223" s="36"/>
      <c r="K1223" s="36"/>
      <c r="L1223" s="36"/>
      <c r="M1223" s="36"/>
      <c r="N1223" s="36"/>
      <c r="O1223" s="36"/>
      <c r="P1223" s="36"/>
      <c r="Q1223" s="36"/>
      <c r="R1223" s="36"/>
    </row>
    <row r="1224" spans="6:18" x14ac:dyDescent="0.25">
      <c r="F1224" s="36"/>
      <c r="G1224" s="36"/>
      <c r="H1224" s="36"/>
      <c r="I1224" s="36"/>
      <c r="J1224" s="36"/>
      <c r="K1224" s="36"/>
      <c r="L1224" s="36"/>
      <c r="M1224" s="36"/>
      <c r="N1224" s="36"/>
      <c r="O1224" s="36"/>
      <c r="P1224" s="36"/>
      <c r="Q1224" s="36"/>
      <c r="R1224" s="36"/>
    </row>
    <row r="1225" spans="6:18" x14ac:dyDescent="0.25">
      <c r="F1225" s="36"/>
      <c r="G1225" s="36"/>
      <c r="H1225" s="36"/>
      <c r="I1225" s="36"/>
      <c r="J1225" s="36"/>
      <c r="K1225" s="36"/>
      <c r="L1225" s="36"/>
      <c r="M1225" s="36"/>
      <c r="N1225" s="36"/>
      <c r="O1225" s="36"/>
      <c r="P1225" s="36"/>
      <c r="Q1225" s="36"/>
      <c r="R1225" s="36"/>
    </row>
    <row r="1226" spans="6:18" x14ac:dyDescent="0.25">
      <c r="F1226" s="36"/>
      <c r="G1226" s="36"/>
      <c r="H1226" s="36"/>
      <c r="I1226" s="36"/>
      <c r="J1226" s="36"/>
      <c r="K1226" s="36"/>
      <c r="L1226" s="36"/>
      <c r="M1226" s="36"/>
      <c r="N1226" s="36"/>
      <c r="O1226" s="36"/>
      <c r="P1226" s="36"/>
      <c r="Q1226" s="36"/>
      <c r="R1226" s="36"/>
    </row>
    <row r="1227" spans="6:18" x14ac:dyDescent="0.25">
      <c r="F1227" s="36"/>
      <c r="G1227" s="36"/>
      <c r="H1227" s="36"/>
      <c r="I1227" s="36"/>
      <c r="J1227" s="36"/>
      <c r="K1227" s="36"/>
      <c r="L1227" s="36"/>
      <c r="M1227" s="36"/>
      <c r="N1227" s="36"/>
      <c r="O1227" s="36"/>
      <c r="P1227" s="36"/>
      <c r="Q1227" s="36"/>
      <c r="R1227" s="36"/>
    </row>
    <row r="1228" spans="6:18" x14ac:dyDescent="0.25">
      <c r="F1228" s="36"/>
      <c r="G1228" s="36"/>
      <c r="H1228" s="36"/>
      <c r="I1228" s="36"/>
      <c r="J1228" s="36"/>
      <c r="K1228" s="36"/>
      <c r="L1228" s="36"/>
      <c r="M1228" s="36"/>
      <c r="N1228" s="36"/>
      <c r="O1228" s="36"/>
      <c r="P1228" s="36"/>
      <c r="Q1228" s="36"/>
      <c r="R1228" s="36"/>
    </row>
    <row r="1229" spans="6:18" x14ac:dyDescent="0.25">
      <c r="F1229" s="36"/>
      <c r="G1229" s="36"/>
      <c r="H1229" s="36"/>
      <c r="I1229" s="36"/>
      <c r="J1229" s="36"/>
      <c r="K1229" s="36"/>
      <c r="L1229" s="36"/>
      <c r="M1229" s="36"/>
      <c r="N1229" s="36"/>
      <c r="O1229" s="36"/>
      <c r="P1229" s="36"/>
      <c r="Q1229" s="36"/>
      <c r="R1229" s="36"/>
    </row>
    <row r="1230" spans="6:18" x14ac:dyDescent="0.25">
      <c r="F1230" s="36"/>
      <c r="G1230" s="36"/>
      <c r="H1230" s="36"/>
      <c r="I1230" s="36"/>
      <c r="J1230" s="36"/>
      <c r="K1230" s="36"/>
      <c r="L1230" s="36"/>
      <c r="M1230" s="36"/>
      <c r="N1230" s="36"/>
      <c r="O1230" s="36"/>
      <c r="P1230" s="36"/>
      <c r="Q1230" s="36"/>
      <c r="R1230" s="36"/>
    </row>
    <row r="1231" spans="6:18" x14ac:dyDescent="0.25">
      <c r="F1231" s="36"/>
      <c r="G1231" s="36"/>
      <c r="H1231" s="36"/>
      <c r="I1231" s="36"/>
      <c r="J1231" s="36"/>
      <c r="K1231" s="36"/>
      <c r="L1231" s="36"/>
      <c r="M1231" s="36"/>
      <c r="N1231" s="36"/>
      <c r="O1231" s="36"/>
      <c r="P1231" s="36"/>
      <c r="Q1231" s="36"/>
      <c r="R1231" s="36"/>
    </row>
    <row r="1232" spans="6:18" x14ac:dyDescent="0.25">
      <c r="F1232" s="36"/>
      <c r="G1232" s="36"/>
      <c r="H1232" s="36"/>
      <c r="I1232" s="36"/>
      <c r="J1232" s="36"/>
      <c r="K1232" s="36"/>
      <c r="L1232" s="36"/>
      <c r="M1232" s="36"/>
      <c r="N1232" s="36"/>
      <c r="O1232" s="36"/>
      <c r="P1232" s="36"/>
      <c r="Q1232" s="36"/>
      <c r="R1232" s="36"/>
    </row>
    <row r="1233" spans="6:18" x14ac:dyDescent="0.25">
      <c r="F1233" s="36"/>
      <c r="G1233" s="36"/>
      <c r="H1233" s="36"/>
      <c r="I1233" s="36"/>
      <c r="J1233" s="36"/>
      <c r="K1233" s="36"/>
      <c r="L1233" s="36"/>
      <c r="M1233" s="36"/>
      <c r="N1233" s="36"/>
      <c r="O1233" s="36"/>
      <c r="P1233" s="36"/>
      <c r="Q1233" s="36"/>
      <c r="R1233" s="36"/>
    </row>
    <row r="1234" spans="6:18" x14ac:dyDescent="0.25">
      <c r="F1234" s="36"/>
      <c r="G1234" s="36"/>
      <c r="H1234" s="36"/>
      <c r="I1234" s="36"/>
      <c r="J1234" s="36"/>
      <c r="K1234" s="36"/>
      <c r="L1234" s="36"/>
      <c r="M1234" s="36"/>
      <c r="N1234" s="36"/>
      <c r="O1234" s="36"/>
      <c r="P1234" s="36"/>
      <c r="Q1234" s="36"/>
      <c r="R1234" s="36"/>
    </row>
    <row r="1235" spans="6:18" x14ac:dyDescent="0.25">
      <c r="F1235" s="36"/>
      <c r="G1235" s="36"/>
      <c r="H1235" s="36"/>
      <c r="I1235" s="36"/>
      <c r="J1235" s="36"/>
      <c r="K1235" s="36"/>
      <c r="L1235" s="36"/>
      <c r="M1235" s="36"/>
      <c r="N1235" s="36"/>
      <c r="O1235" s="36"/>
      <c r="P1235" s="36"/>
      <c r="Q1235" s="36"/>
      <c r="R1235" s="36"/>
    </row>
    <row r="1236" spans="6:18" x14ac:dyDescent="0.25">
      <c r="F1236" s="36"/>
      <c r="G1236" s="36"/>
      <c r="H1236" s="36"/>
      <c r="I1236" s="36"/>
      <c r="J1236" s="36"/>
      <c r="K1236" s="36"/>
      <c r="L1236" s="36"/>
      <c r="M1236" s="36"/>
      <c r="N1236" s="36"/>
      <c r="O1236" s="36"/>
      <c r="P1236" s="36"/>
      <c r="Q1236" s="36"/>
      <c r="R1236" s="36"/>
    </row>
    <row r="1237" spans="6:18" x14ac:dyDescent="0.25">
      <c r="F1237" s="36"/>
      <c r="G1237" s="36"/>
      <c r="H1237" s="36"/>
      <c r="I1237" s="36"/>
      <c r="J1237" s="36"/>
      <c r="K1237" s="36"/>
      <c r="L1237" s="36"/>
      <c r="M1237" s="36"/>
      <c r="N1237" s="36"/>
      <c r="O1237" s="36"/>
      <c r="P1237" s="36"/>
      <c r="Q1237" s="36"/>
      <c r="R1237" s="36"/>
    </row>
    <row r="1238" spans="6:18" x14ac:dyDescent="0.25">
      <c r="F1238" s="36"/>
      <c r="G1238" s="36"/>
      <c r="H1238" s="36"/>
      <c r="I1238" s="36"/>
      <c r="J1238" s="36"/>
      <c r="K1238" s="36"/>
      <c r="L1238" s="36"/>
      <c r="M1238" s="36"/>
      <c r="N1238" s="36"/>
      <c r="O1238" s="36"/>
      <c r="P1238" s="36"/>
      <c r="Q1238" s="36"/>
      <c r="R1238" s="36"/>
    </row>
    <row r="1239" spans="6:18" x14ac:dyDescent="0.25">
      <c r="F1239" s="36"/>
      <c r="G1239" s="36"/>
      <c r="H1239" s="36"/>
      <c r="I1239" s="36"/>
      <c r="J1239" s="36"/>
      <c r="K1239" s="36"/>
      <c r="L1239" s="36"/>
      <c r="M1239" s="36"/>
      <c r="N1239" s="36"/>
      <c r="O1239" s="36"/>
      <c r="P1239" s="36"/>
      <c r="Q1239" s="36"/>
      <c r="R1239" s="36"/>
    </row>
    <row r="1240" spans="6:18" x14ac:dyDescent="0.25">
      <c r="F1240" s="36"/>
      <c r="G1240" s="36"/>
      <c r="H1240" s="36"/>
      <c r="I1240" s="36"/>
      <c r="J1240" s="36"/>
      <c r="K1240" s="36"/>
      <c r="L1240" s="36"/>
      <c r="M1240" s="36"/>
      <c r="N1240" s="36"/>
      <c r="O1240" s="36"/>
      <c r="P1240" s="36"/>
      <c r="Q1240" s="36"/>
      <c r="R1240" s="36"/>
    </row>
    <row r="1241" spans="6:18" x14ac:dyDescent="0.25">
      <c r="F1241" s="36"/>
      <c r="G1241" s="36"/>
      <c r="H1241" s="36"/>
      <c r="I1241" s="36"/>
      <c r="J1241" s="36"/>
      <c r="K1241" s="36"/>
      <c r="L1241" s="36"/>
      <c r="M1241" s="36"/>
      <c r="N1241" s="36"/>
      <c r="O1241" s="36"/>
      <c r="P1241" s="36"/>
      <c r="Q1241" s="36"/>
      <c r="R1241" s="36"/>
    </row>
    <row r="1242" spans="6:18" x14ac:dyDescent="0.25">
      <c r="F1242" s="36"/>
      <c r="G1242" s="36"/>
      <c r="H1242" s="36"/>
      <c r="I1242" s="36"/>
      <c r="J1242" s="36"/>
      <c r="K1242" s="36"/>
      <c r="L1242" s="36"/>
      <c r="M1242" s="36"/>
      <c r="N1242" s="36"/>
      <c r="O1242" s="36"/>
      <c r="P1242" s="36"/>
      <c r="Q1242" s="36"/>
      <c r="R1242" s="36"/>
    </row>
    <row r="1243" spans="6:18" x14ac:dyDescent="0.25">
      <c r="F1243" s="36"/>
      <c r="G1243" s="36"/>
      <c r="H1243" s="36"/>
      <c r="I1243" s="36"/>
      <c r="J1243" s="36"/>
      <c r="K1243" s="36"/>
      <c r="L1243" s="36"/>
      <c r="M1243" s="36"/>
      <c r="N1243" s="36"/>
      <c r="O1243" s="36"/>
      <c r="P1243" s="36"/>
      <c r="Q1243" s="36"/>
      <c r="R1243" s="36"/>
    </row>
    <row r="1244" spans="6:18" x14ac:dyDescent="0.25">
      <c r="F1244" s="36"/>
      <c r="G1244" s="36"/>
      <c r="H1244" s="36"/>
      <c r="I1244" s="36"/>
      <c r="J1244" s="36"/>
      <c r="K1244" s="36"/>
      <c r="L1244" s="36"/>
      <c r="M1244" s="36"/>
      <c r="N1244" s="36"/>
      <c r="O1244" s="36"/>
      <c r="P1244" s="36"/>
      <c r="Q1244" s="36"/>
      <c r="R1244" s="36"/>
    </row>
    <row r="1245" spans="6:18" x14ac:dyDescent="0.25">
      <c r="F1245" s="36"/>
      <c r="G1245" s="36"/>
      <c r="H1245" s="36"/>
      <c r="I1245" s="36"/>
      <c r="J1245" s="36"/>
      <c r="K1245" s="36"/>
      <c r="L1245" s="36"/>
      <c r="M1245" s="36"/>
      <c r="N1245" s="36"/>
      <c r="O1245" s="36"/>
      <c r="P1245" s="36"/>
      <c r="Q1245" s="36"/>
      <c r="R1245" s="36"/>
    </row>
    <row r="1246" spans="6:18" x14ac:dyDescent="0.25">
      <c r="F1246" s="36"/>
      <c r="G1246" s="36"/>
      <c r="H1246" s="36"/>
      <c r="I1246" s="36"/>
      <c r="J1246" s="36"/>
      <c r="K1246" s="36"/>
      <c r="L1246" s="36"/>
      <c r="M1246" s="36"/>
      <c r="N1246" s="36"/>
      <c r="O1246" s="36"/>
      <c r="P1246" s="36"/>
      <c r="Q1246" s="36"/>
      <c r="R1246" s="36"/>
    </row>
    <row r="1247" spans="6:18" x14ac:dyDescent="0.25">
      <c r="F1247" s="36"/>
      <c r="G1247" s="36"/>
      <c r="H1247" s="36"/>
      <c r="I1247" s="36"/>
      <c r="J1247" s="36"/>
      <c r="K1247" s="36"/>
      <c r="L1247" s="36"/>
      <c r="M1247" s="36"/>
      <c r="N1247" s="36"/>
      <c r="O1247" s="36"/>
      <c r="P1247" s="36"/>
      <c r="Q1247" s="36"/>
      <c r="R1247" s="36"/>
    </row>
    <row r="1248" spans="6:18" x14ac:dyDescent="0.25">
      <c r="F1248" s="36"/>
      <c r="G1248" s="36"/>
      <c r="H1248" s="36"/>
      <c r="I1248" s="36"/>
      <c r="J1248" s="36"/>
      <c r="K1248" s="36"/>
      <c r="L1248" s="36"/>
      <c r="M1248" s="36"/>
      <c r="N1248" s="36"/>
      <c r="O1248" s="36"/>
      <c r="P1248" s="36"/>
      <c r="Q1248" s="36"/>
      <c r="R1248" s="36"/>
    </row>
    <row r="1249" spans="6:18" x14ac:dyDescent="0.25">
      <c r="F1249" s="36"/>
      <c r="G1249" s="36"/>
      <c r="H1249" s="36"/>
      <c r="I1249" s="36"/>
      <c r="J1249" s="36"/>
      <c r="K1249" s="36"/>
      <c r="L1249" s="36"/>
      <c r="M1249" s="36"/>
      <c r="N1249" s="36"/>
      <c r="O1249" s="36"/>
      <c r="P1249" s="36"/>
      <c r="Q1249" s="36"/>
      <c r="R1249" s="36"/>
    </row>
    <row r="1250" spans="6:18" x14ac:dyDescent="0.25">
      <c r="F1250" s="36"/>
      <c r="G1250" s="36"/>
      <c r="H1250" s="36"/>
      <c r="I1250" s="36"/>
      <c r="J1250" s="36"/>
      <c r="K1250" s="36"/>
      <c r="L1250" s="36"/>
      <c r="M1250" s="36"/>
      <c r="N1250" s="36"/>
      <c r="O1250" s="36"/>
      <c r="P1250" s="36"/>
      <c r="Q1250" s="36"/>
      <c r="R1250" s="36"/>
    </row>
    <row r="1251" spans="6:18" x14ac:dyDescent="0.25">
      <c r="F1251" s="36"/>
      <c r="G1251" s="36"/>
      <c r="H1251" s="36"/>
      <c r="I1251" s="36"/>
      <c r="J1251" s="36"/>
      <c r="K1251" s="36"/>
      <c r="L1251" s="36"/>
      <c r="M1251" s="36"/>
      <c r="N1251" s="36"/>
      <c r="O1251" s="36"/>
      <c r="P1251" s="36"/>
      <c r="Q1251" s="36"/>
      <c r="R1251" s="36"/>
    </row>
    <row r="1252" spans="6:18" x14ac:dyDescent="0.25">
      <c r="F1252" s="36"/>
      <c r="G1252" s="36"/>
      <c r="H1252" s="36"/>
      <c r="I1252" s="36"/>
      <c r="J1252" s="36"/>
      <c r="K1252" s="36"/>
      <c r="L1252" s="36"/>
      <c r="M1252" s="36"/>
      <c r="N1252" s="36"/>
      <c r="O1252" s="36"/>
      <c r="P1252" s="36"/>
      <c r="Q1252" s="36"/>
      <c r="R1252" s="36"/>
    </row>
    <row r="1253" spans="6:18" x14ac:dyDescent="0.25">
      <c r="F1253" s="36"/>
      <c r="G1253" s="36"/>
      <c r="H1253" s="36"/>
      <c r="I1253" s="36"/>
      <c r="J1253" s="36"/>
      <c r="K1253" s="36"/>
      <c r="L1253" s="36"/>
      <c r="M1253" s="36"/>
      <c r="N1253" s="36"/>
      <c r="O1253" s="36"/>
      <c r="P1253" s="36"/>
      <c r="Q1253" s="36"/>
      <c r="R1253" s="36"/>
    </row>
    <row r="1254" spans="6:18" x14ac:dyDescent="0.25">
      <c r="F1254" s="36"/>
      <c r="G1254" s="36"/>
      <c r="H1254" s="36"/>
      <c r="I1254" s="36"/>
      <c r="J1254" s="36"/>
      <c r="K1254" s="36"/>
      <c r="L1254" s="36"/>
      <c r="M1254" s="36"/>
      <c r="N1254" s="36"/>
      <c r="O1254" s="36"/>
      <c r="P1254" s="36"/>
      <c r="Q1254" s="36"/>
      <c r="R1254" s="36"/>
    </row>
    <row r="1255" spans="6:18" x14ac:dyDescent="0.25">
      <c r="F1255" s="36"/>
      <c r="G1255" s="36"/>
      <c r="H1255" s="36"/>
      <c r="I1255" s="36"/>
      <c r="J1255" s="36"/>
      <c r="K1255" s="36"/>
      <c r="L1255" s="36"/>
      <c r="M1255" s="36"/>
      <c r="N1255" s="36"/>
      <c r="O1255" s="36"/>
      <c r="P1255" s="36"/>
      <c r="Q1255" s="36"/>
      <c r="R1255" s="36"/>
    </row>
    <row r="1256" spans="6:18" x14ac:dyDescent="0.25">
      <c r="F1256" s="36"/>
      <c r="G1256" s="36"/>
      <c r="H1256" s="36"/>
      <c r="I1256" s="36"/>
      <c r="J1256" s="36"/>
      <c r="K1256" s="36"/>
      <c r="L1256" s="36"/>
      <c r="M1256" s="36"/>
      <c r="N1256" s="36"/>
      <c r="O1256" s="36"/>
      <c r="P1256" s="36"/>
      <c r="Q1256" s="36"/>
      <c r="R1256" s="36"/>
    </row>
    <row r="1257" spans="6:18" x14ac:dyDescent="0.25">
      <c r="F1257" s="36"/>
      <c r="G1257" s="36"/>
      <c r="H1257" s="36"/>
      <c r="I1257" s="36"/>
      <c r="J1257" s="36"/>
      <c r="K1257" s="36"/>
      <c r="L1257" s="36"/>
      <c r="M1257" s="36"/>
      <c r="N1257" s="36"/>
      <c r="O1257" s="36"/>
      <c r="P1257" s="36"/>
      <c r="Q1257" s="36"/>
      <c r="R1257" s="36"/>
    </row>
    <row r="1258" spans="6:18" x14ac:dyDescent="0.25">
      <c r="F1258" s="36"/>
      <c r="G1258" s="36"/>
      <c r="H1258" s="36"/>
      <c r="I1258" s="36"/>
      <c r="J1258" s="36"/>
      <c r="K1258" s="36"/>
      <c r="L1258" s="36"/>
      <c r="M1258" s="36"/>
      <c r="N1258" s="36"/>
      <c r="O1258" s="36"/>
      <c r="P1258" s="36"/>
      <c r="Q1258" s="36"/>
      <c r="R1258" s="36"/>
    </row>
    <row r="1259" spans="6:18" x14ac:dyDescent="0.25">
      <c r="F1259" s="36"/>
      <c r="G1259" s="36"/>
      <c r="H1259" s="36"/>
      <c r="I1259" s="36"/>
      <c r="J1259" s="36"/>
      <c r="K1259" s="36"/>
      <c r="L1259" s="36"/>
      <c r="M1259" s="36"/>
      <c r="N1259" s="36"/>
      <c r="O1259" s="36"/>
      <c r="P1259" s="36"/>
      <c r="Q1259" s="36"/>
      <c r="R1259" s="36"/>
    </row>
    <row r="1260" spans="6:18" x14ac:dyDescent="0.25">
      <c r="F1260" s="36"/>
      <c r="G1260" s="36"/>
      <c r="H1260" s="36"/>
      <c r="I1260" s="36"/>
      <c r="J1260" s="36"/>
      <c r="K1260" s="36"/>
      <c r="L1260" s="36"/>
      <c r="M1260" s="36"/>
      <c r="N1260" s="36"/>
      <c r="O1260" s="36"/>
      <c r="P1260" s="36"/>
      <c r="Q1260" s="36"/>
      <c r="R1260" s="36"/>
    </row>
    <row r="1261" spans="6:18" x14ac:dyDescent="0.25">
      <c r="F1261" s="36"/>
      <c r="G1261" s="36"/>
      <c r="H1261" s="36"/>
      <c r="I1261" s="36"/>
      <c r="J1261" s="36"/>
      <c r="K1261" s="36"/>
      <c r="L1261" s="36"/>
      <c r="M1261" s="36"/>
      <c r="N1261" s="36"/>
      <c r="O1261" s="36"/>
      <c r="P1261" s="36"/>
      <c r="Q1261" s="36"/>
      <c r="R1261" s="36"/>
    </row>
    <row r="1262" spans="6:18" x14ac:dyDescent="0.25">
      <c r="F1262" s="36"/>
      <c r="G1262" s="36"/>
      <c r="H1262" s="36"/>
      <c r="I1262" s="36"/>
      <c r="J1262" s="36"/>
      <c r="K1262" s="36"/>
      <c r="L1262" s="36"/>
      <c r="M1262" s="36"/>
      <c r="N1262" s="36"/>
      <c r="O1262" s="36"/>
      <c r="P1262" s="36"/>
      <c r="Q1262" s="36"/>
      <c r="R1262" s="36"/>
    </row>
    <row r="1263" spans="6:18" x14ac:dyDescent="0.25">
      <c r="F1263" s="36"/>
      <c r="G1263" s="36"/>
      <c r="H1263" s="36"/>
      <c r="I1263" s="36"/>
      <c r="J1263" s="36"/>
      <c r="K1263" s="36"/>
      <c r="L1263" s="36"/>
      <c r="M1263" s="36"/>
      <c r="N1263" s="36"/>
      <c r="O1263" s="36"/>
      <c r="P1263" s="36"/>
      <c r="Q1263" s="36"/>
      <c r="R1263" s="36"/>
    </row>
    <row r="1264" spans="6:18" x14ac:dyDescent="0.25">
      <c r="F1264" s="36"/>
      <c r="G1264" s="36"/>
      <c r="H1264" s="36"/>
      <c r="I1264" s="36"/>
      <c r="J1264" s="36"/>
      <c r="K1264" s="36"/>
      <c r="L1264" s="36"/>
      <c r="M1264" s="36"/>
      <c r="N1264" s="36"/>
      <c r="O1264" s="36"/>
      <c r="P1264" s="36"/>
      <c r="Q1264" s="36"/>
      <c r="R1264" s="36"/>
    </row>
    <row r="1265" spans="6:18" x14ac:dyDescent="0.25">
      <c r="F1265" s="36"/>
      <c r="G1265" s="36"/>
      <c r="H1265" s="36"/>
      <c r="I1265" s="36"/>
      <c r="J1265" s="36"/>
      <c r="K1265" s="36"/>
      <c r="L1265" s="36"/>
      <c r="M1265" s="36"/>
      <c r="N1265" s="36"/>
      <c r="O1265" s="36"/>
      <c r="P1265" s="36"/>
      <c r="Q1265" s="36"/>
      <c r="R1265" s="36"/>
    </row>
    <row r="1266" spans="6:18" x14ac:dyDescent="0.25">
      <c r="F1266" s="36"/>
      <c r="G1266" s="36"/>
      <c r="H1266" s="36"/>
      <c r="I1266" s="36"/>
      <c r="J1266" s="36"/>
      <c r="K1266" s="36"/>
      <c r="L1266" s="36"/>
      <c r="M1266" s="36"/>
      <c r="N1266" s="36"/>
      <c r="O1266" s="36"/>
      <c r="P1266" s="36"/>
      <c r="Q1266" s="36"/>
      <c r="R1266" s="36"/>
    </row>
    <row r="1267" spans="6:18" x14ac:dyDescent="0.25">
      <c r="F1267" s="36"/>
      <c r="G1267" s="36"/>
      <c r="H1267" s="36"/>
      <c r="I1267" s="36"/>
      <c r="J1267" s="36"/>
      <c r="K1267" s="36"/>
      <c r="L1267" s="36"/>
      <c r="M1267" s="36"/>
      <c r="N1267" s="36"/>
      <c r="O1267" s="36"/>
      <c r="P1267" s="36"/>
      <c r="Q1267" s="36"/>
      <c r="R1267" s="36"/>
    </row>
    <row r="1268" spans="6:18" x14ac:dyDescent="0.25">
      <c r="F1268" s="36"/>
      <c r="G1268" s="36"/>
      <c r="H1268" s="36"/>
      <c r="I1268" s="36"/>
      <c r="J1268" s="36"/>
      <c r="K1268" s="36"/>
      <c r="L1268" s="36"/>
      <c r="M1268" s="36"/>
      <c r="N1268" s="36"/>
      <c r="O1268" s="36"/>
      <c r="P1268" s="36"/>
      <c r="Q1268" s="36"/>
      <c r="R1268" s="36"/>
    </row>
    <row r="1269" spans="6:18" x14ac:dyDescent="0.25">
      <c r="F1269" s="36"/>
      <c r="G1269" s="36"/>
      <c r="H1269" s="36"/>
      <c r="I1269" s="36"/>
      <c r="J1269" s="36"/>
      <c r="K1269" s="36"/>
      <c r="L1269" s="36"/>
      <c r="M1269" s="36"/>
      <c r="N1269" s="36"/>
      <c r="O1269" s="36"/>
      <c r="P1269" s="36"/>
      <c r="Q1269" s="36"/>
      <c r="R1269" s="36"/>
    </row>
    <row r="1270" spans="6:18" x14ac:dyDescent="0.25">
      <c r="F1270" s="36"/>
      <c r="G1270" s="36"/>
      <c r="H1270" s="36"/>
      <c r="I1270" s="36"/>
      <c r="J1270" s="36"/>
      <c r="K1270" s="36"/>
      <c r="L1270" s="36"/>
      <c r="M1270" s="36"/>
      <c r="N1270" s="36"/>
      <c r="O1270" s="36"/>
      <c r="P1270" s="36"/>
      <c r="Q1270" s="36"/>
      <c r="R1270" s="36"/>
    </row>
    <row r="1271" spans="6:18" x14ac:dyDescent="0.25">
      <c r="F1271" s="36"/>
      <c r="G1271" s="36"/>
      <c r="H1271" s="36"/>
      <c r="I1271" s="36"/>
      <c r="J1271" s="36"/>
      <c r="K1271" s="36"/>
      <c r="L1271" s="36"/>
      <c r="M1271" s="36"/>
      <c r="N1271" s="36"/>
      <c r="O1271" s="36"/>
      <c r="P1271" s="36"/>
      <c r="Q1271" s="36"/>
      <c r="R1271" s="36"/>
    </row>
    <row r="1272" spans="6:18" x14ac:dyDescent="0.25">
      <c r="F1272" s="36"/>
      <c r="G1272" s="36"/>
      <c r="H1272" s="36"/>
      <c r="I1272" s="36"/>
      <c r="J1272" s="36"/>
      <c r="K1272" s="36"/>
      <c r="L1272" s="36"/>
      <c r="M1272" s="36"/>
      <c r="N1272" s="36"/>
      <c r="O1272" s="36"/>
      <c r="P1272" s="36"/>
      <c r="Q1272" s="36"/>
      <c r="R1272" s="36"/>
    </row>
    <row r="1273" spans="6:18" x14ac:dyDescent="0.25">
      <c r="F1273" s="36"/>
      <c r="G1273" s="36"/>
      <c r="H1273" s="36"/>
      <c r="I1273" s="36"/>
      <c r="J1273" s="36"/>
      <c r="K1273" s="36"/>
      <c r="L1273" s="36"/>
      <c r="M1273" s="36"/>
      <c r="N1273" s="36"/>
      <c r="O1273" s="36"/>
      <c r="P1273" s="36"/>
      <c r="Q1273" s="36"/>
      <c r="R1273" s="36"/>
    </row>
    <row r="1274" spans="6:18" x14ac:dyDescent="0.25">
      <c r="F1274" s="36"/>
      <c r="G1274" s="36"/>
      <c r="H1274" s="36"/>
      <c r="I1274" s="36"/>
      <c r="J1274" s="36"/>
      <c r="K1274" s="36"/>
      <c r="L1274" s="36"/>
      <c r="M1274" s="36"/>
      <c r="N1274" s="36"/>
      <c r="O1274" s="36"/>
      <c r="P1274" s="36"/>
      <c r="Q1274" s="36"/>
      <c r="R1274" s="36"/>
    </row>
    <row r="1275" spans="6:18" x14ac:dyDescent="0.25">
      <c r="F1275" s="36"/>
      <c r="G1275" s="36"/>
      <c r="H1275" s="36"/>
      <c r="I1275" s="36"/>
      <c r="J1275" s="36"/>
      <c r="K1275" s="36"/>
      <c r="L1275" s="36"/>
      <c r="M1275" s="36"/>
      <c r="N1275" s="36"/>
      <c r="O1275" s="36"/>
      <c r="P1275" s="36"/>
      <c r="Q1275" s="36"/>
      <c r="R1275" s="36"/>
    </row>
    <row r="1276" spans="6:18" x14ac:dyDescent="0.25">
      <c r="F1276" s="36"/>
      <c r="G1276" s="36"/>
      <c r="H1276" s="36"/>
      <c r="I1276" s="36"/>
      <c r="J1276" s="36"/>
      <c r="K1276" s="36"/>
      <c r="L1276" s="36"/>
      <c r="M1276" s="36"/>
      <c r="N1276" s="36"/>
      <c r="O1276" s="36"/>
      <c r="P1276" s="36"/>
      <c r="Q1276" s="36"/>
      <c r="R1276" s="36"/>
    </row>
    <row r="1277" spans="6:18" x14ac:dyDescent="0.25">
      <c r="F1277" s="36"/>
      <c r="G1277" s="36"/>
      <c r="H1277" s="36"/>
      <c r="I1277" s="36"/>
      <c r="J1277" s="36"/>
      <c r="K1277" s="36"/>
      <c r="L1277" s="36"/>
      <c r="M1277" s="36"/>
      <c r="N1277" s="36"/>
      <c r="O1277" s="36"/>
      <c r="P1277" s="36"/>
      <c r="Q1277" s="36"/>
      <c r="R1277" s="36"/>
    </row>
    <row r="1278" spans="6:18" x14ac:dyDescent="0.25">
      <c r="F1278" s="36"/>
      <c r="G1278" s="36"/>
      <c r="H1278" s="36"/>
      <c r="I1278" s="36"/>
      <c r="J1278" s="36"/>
      <c r="K1278" s="36"/>
      <c r="L1278" s="36"/>
      <c r="M1278" s="36"/>
      <c r="N1278" s="36"/>
      <c r="O1278" s="36"/>
      <c r="P1278" s="36"/>
      <c r="Q1278" s="36"/>
      <c r="R1278" s="36"/>
    </row>
    <row r="1279" spans="6:18" x14ac:dyDescent="0.25">
      <c r="F1279" s="36"/>
      <c r="G1279" s="36"/>
      <c r="H1279" s="36"/>
      <c r="I1279" s="36"/>
      <c r="J1279" s="36"/>
      <c r="K1279" s="36"/>
      <c r="L1279" s="36"/>
      <c r="M1279" s="36"/>
      <c r="N1279" s="36"/>
      <c r="O1279" s="36"/>
      <c r="P1279" s="36"/>
      <c r="Q1279" s="36"/>
      <c r="R1279" s="36"/>
    </row>
    <row r="1280" spans="6:18" x14ac:dyDescent="0.25">
      <c r="F1280" s="36"/>
      <c r="G1280" s="36"/>
      <c r="H1280" s="36"/>
      <c r="I1280" s="36"/>
      <c r="J1280" s="36"/>
      <c r="K1280" s="36"/>
      <c r="L1280" s="36"/>
      <c r="M1280" s="36"/>
      <c r="N1280" s="36"/>
      <c r="O1280" s="36"/>
      <c r="P1280" s="36"/>
      <c r="Q1280" s="36"/>
      <c r="R1280" s="36"/>
    </row>
    <row r="1281" spans="6:18" x14ac:dyDescent="0.25">
      <c r="F1281" s="36"/>
      <c r="G1281" s="36"/>
      <c r="H1281" s="36"/>
      <c r="I1281" s="36"/>
      <c r="J1281" s="36"/>
      <c r="K1281" s="36"/>
      <c r="L1281" s="36"/>
      <c r="M1281" s="36"/>
      <c r="N1281" s="36"/>
      <c r="O1281" s="36"/>
      <c r="P1281" s="36"/>
      <c r="Q1281" s="36"/>
      <c r="R1281" s="36"/>
    </row>
    <row r="1282" spans="6:18" x14ac:dyDescent="0.25">
      <c r="F1282" s="36"/>
      <c r="G1282" s="36"/>
      <c r="H1282" s="36"/>
      <c r="I1282" s="36"/>
      <c r="J1282" s="36"/>
      <c r="K1282" s="36"/>
      <c r="L1282" s="36"/>
      <c r="M1282" s="36"/>
      <c r="N1282" s="36"/>
      <c r="O1282" s="36"/>
      <c r="P1282" s="36"/>
      <c r="Q1282" s="36"/>
      <c r="R1282" s="36"/>
    </row>
    <row r="1283" spans="6:18" x14ac:dyDescent="0.25">
      <c r="F1283" s="36"/>
      <c r="G1283" s="36"/>
      <c r="H1283" s="36"/>
      <c r="I1283" s="36"/>
      <c r="J1283" s="36"/>
      <c r="K1283" s="36"/>
      <c r="L1283" s="36"/>
      <c r="M1283" s="36"/>
      <c r="N1283" s="36"/>
      <c r="O1283" s="36"/>
      <c r="P1283" s="36"/>
      <c r="Q1283" s="36"/>
      <c r="R1283" s="36"/>
    </row>
    <row r="1284" spans="6:18" x14ac:dyDescent="0.25">
      <c r="F1284" s="36"/>
      <c r="G1284" s="36"/>
      <c r="H1284" s="36"/>
      <c r="I1284" s="36"/>
      <c r="J1284" s="36"/>
      <c r="K1284" s="36"/>
      <c r="L1284" s="36"/>
      <c r="M1284" s="36"/>
      <c r="N1284" s="36"/>
      <c r="O1284" s="36"/>
      <c r="P1284" s="36"/>
      <c r="Q1284" s="36"/>
      <c r="R1284" s="36"/>
    </row>
    <row r="1285" spans="6:18" x14ac:dyDescent="0.25">
      <c r="F1285" s="36"/>
      <c r="G1285" s="36"/>
      <c r="H1285" s="36"/>
      <c r="I1285" s="36"/>
      <c r="J1285" s="36"/>
      <c r="K1285" s="36"/>
      <c r="L1285" s="36"/>
      <c r="M1285" s="36"/>
      <c r="N1285" s="36"/>
      <c r="O1285" s="36"/>
      <c r="P1285" s="36"/>
      <c r="Q1285" s="36"/>
      <c r="R1285" s="36"/>
    </row>
    <row r="1286" spans="6:18" x14ac:dyDescent="0.25">
      <c r="F1286" s="36"/>
      <c r="G1286" s="36"/>
      <c r="H1286" s="36"/>
      <c r="I1286" s="36"/>
      <c r="J1286" s="36"/>
      <c r="K1286" s="36"/>
      <c r="L1286" s="36"/>
      <c r="M1286" s="36"/>
      <c r="N1286" s="36"/>
      <c r="O1286" s="36"/>
      <c r="P1286" s="36"/>
      <c r="Q1286" s="36"/>
      <c r="R1286" s="36"/>
    </row>
    <row r="1287" spans="6:18" x14ac:dyDescent="0.25">
      <c r="F1287" s="36"/>
      <c r="G1287" s="36"/>
      <c r="H1287" s="36"/>
      <c r="I1287" s="36"/>
      <c r="J1287" s="36"/>
      <c r="K1287" s="36"/>
      <c r="L1287" s="36"/>
      <c r="M1287" s="36"/>
      <c r="N1287" s="36"/>
      <c r="O1287" s="36"/>
      <c r="P1287" s="36"/>
      <c r="Q1287" s="36"/>
      <c r="R1287" s="36"/>
    </row>
    <row r="1288" spans="6:18" x14ac:dyDescent="0.25">
      <c r="F1288" s="36"/>
      <c r="G1288" s="36"/>
      <c r="H1288" s="36"/>
      <c r="I1288" s="36"/>
      <c r="J1288" s="36"/>
      <c r="K1288" s="36"/>
      <c r="L1288" s="36"/>
      <c r="M1288" s="36"/>
      <c r="N1288" s="36"/>
      <c r="O1288" s="36"/>
      <c r="P1288" s="36"/>
      <c r="Q1288" s="36"/>
      <c r="R1288" s="36"/>
    </row>
    <row r="1289" spans="6:18" x14ac:dyDescent="0.25">
      <c r="F1289" s="36"/>
      <c r="G1289" s="36"/>
      <c r="H1289" s="36"/>
      <c r="I1289" s="36"/>
      <c r="J1289" s="36"/>
      <c r="K1289" s="36"/>
      <c r="L1289" s="36"/>
      <c r="M1289" s="36"/>
      <c r="N1289" s="36"/>
      <c r="O1289" s="36"/>
      <c r="P1289" s="36"/>
      <c r="Q1289" s="36"/>
      <c r="R1289" s="36"/>
    </row>
    <row r="1290" spans="6:18" x14ac:dyDescent="0.25">
      <c r="F1290" s="36"/>
      <c r="G1290" s="36"/>
      <c r="H1290" s="36"/>
      <c r="I1290" s="36"/>
      <c r="J1290" s="36"/>
      <c r="K1290" s="36"/>
      <c r="L1290" s="36"/>
      <c r="M1290" s="36"/>
      <c r="N1290" s="36"/>
      <c r="O1290" s="36"/>
      <c r="P1290" s="36"/>
      <c r="Q1290" s="36"/>
      <c r="R1290" s="36"/>
    </row>
    <row r="1291" spans="6:18" x14ac:dyDescent="0.25">
      <c r="F1291" s="36"/>
      <c r="G1291" s="36"/>
      <c r="H1291" s="36"/>
      <c r="I1291" s="36"/>
      <c r="J1291" s="36"/>
      <c r="K1291" s="36"/>
      <c r="L1291" s="36"/>
      <c r="M1291" s="36"/>
      <c r="N1291" s="36"/>
      <c r="O1291" s="36"/>
      <c r="P1291" s="36"/>
      <c r="Q1291" s="36"/>
      <c r="R1291" s="36"/>
    </row>
    <row r="1292" spans="6:18" x14ac:dyDescent="0.25">
      <c r="F1292" s="36"/>
      <c r="G1292" s="36"/>
      <c r="H1292" s="36"/>
      <c r="I1292" s="36"/>
      <c r="J1292" s="36"/>
      <c r="K1292" s="36"/>
      <c r="L1292" s="36"/>
      <c r="M1292" s="36"/>
      <c r="N1292" s="36"/>
      <c r="O1292" s="36"/>
      <c r="P1292" s="36"/>
      <c r="Q1292" s="36"/>
      <c r="R1292" s="36"/>
    </row>
    <row r="1293" spans="6:18" x14ac:dyDescent="0.25">
      <c r="F1293" s="36"/>
      <c r="G1293" s="36"/>
      <c r="H1293" s="36"/>
      <c r="I1293" s="36"/>
      <c r="J1293" s="36"/>
      <c r="K1293" s="36"/>
      <c r="L1293" s="36"/>
      <c r="M1293" s="36"/>
      <c r="N1293" s="36"/>
      <c r="O1293" s="36"/>
      <c r="P1293" s="36"/>
      <c r="Q1293" s="36"/>
      <c r="R1293" s="36"/>
    </row>
    <row r="1294" spans="6:18" x14ac:dyDescent="0.25">
      <c r="F1294" s="36"/>
      <c r="G1294" s="36"/>
      <c r="H1294" s="36"/>
      <c r="I1294" s="36"/>
      <c r="J1294" s="36"/>
      <c r="K1294" s="36"/>
      <c r="L1294" s="36"/>
      <c r="M1294" s="36"/>
      <c r="N1294" s="36"/>
      <c r="O1294" s="36"/>
      <c r="P1294" s="36"/>
      <c r="Q1294" s="36"/>
      <c r="R1294" s="36"/>
    </row>
    <row r="1295" spans="6:18" x14ac:dyDescent="0.25">
      <c r="F1295" s="36"/>
      <c r="G1295" s="36"/>
      <c r="H1295" s="36"/>
      <c r="I1295" s="36"/>
      <c r="J1295" s="36"/>
      <c r="K1295" s="36"/>
      <c r="L1295" s="36"/>
      <c r="M1295" s="36"/>
      <c r="N1295" s="36"/>
      <c r="O1295" s="36"/>
      <c r="P1295" s="36"/>
      <c r="Q1295" s="36"/>
      <c r="R1295" s="36"/>
    </row>
    <row r="1296" spans="6:18" x14ac:dyDescent="0.25">
      <c r="F1296" s="36"/>
      <c r="G1296" s="36"/>
      <c r="H1296" s="36"/>
      <c r="I1296" s="36"/>
      <c r="J1296" s="36"/>
      <c r="K1296" s="36"/>
      <c r="L1296" s="36"/>
      <c r="M1296" s="36"/>
      <c r="N1296" s="36"/>
      <c r="O1296" s="36"/>
      <c r="P1296" s="36"/>
      <c r="Q1296" s="36"/>
      <c r="R1296" s="36"/>
    </row>
    <row r="1297" spans="6:18" x14ac:dyDescent="0.25">
      <c r="F1297" s="36"/>
      <c r="G1297" s="36"/>
      <c r="H1297" s="36"/>
      <c r="I1297" s="36"/>
      <c r="J1297" s="36"/>
      <c r="K1297" s="36"/>
      <c r="L1297" s="36"/>
      <c r="M1297" s="36"/>
      <c r="N1297" s="36"/>
      <c r="O1297" s="36"/>
      <c r="P1297" s="36"/>
      <c r="Q1297" s="36"/>
      <c r="R1297" s="36"/>
    </row>
    <row r="1298" spans="6:18" x14ac:dyDescent="0.25">
      <c r="F1298" s="36"/>
      <c r="G1298" s="36"/>
      <c r="H1298" s="36"/>
      <c r="I1298" s="36"/>
      <c r="J1298" s="36"/>
      <c r="K1298" s="36"/>
      <c r="L1298" s="36"/>
      <c r="M1298" s="36"/>
      <c r="N1298" s="36"/>
      <c r="O1298" s="36"/>
      <c r="P1298" s="36"/>
      <c r="Q1298" s="36"/>
      <c r="R1298" s="36"/>
    </row>
    <row r="1299" spans="6:18" x14ac:dyDescent="0.25">
      <c r="F1299" s="36"/>
      <c r="G1299" s="36"/>
      <c r="H1299" s="36"/>
      <c r="I1299" s="36"/>
      <c r="J1299" s="36"/>
      <c r="K1299" s="36"/>
      <c r="L1299" s="36"/>
      <c r="M1299" s="36"/>
      <c r="N1299" s="36"/>
      <c r="O1299" s="36"/>
      <c r="P1299" s="36"/>
      <c r="Q1299" s="36"/>
      <c r="R1299" s="36"/>
    </row>
    <row r="1300" spans="6:18" x14ac:dyDescent="0.25">
      <c r="F1300" s="36"/>
      <c r="G1300" s="36"/>
      <c r="H1300" s="36"/>
      <c r="I1300" s="36"/>
      <c r="J1300" s="36"/>
      <c r="K1300" s="36"/>
      <c r="L1300" s="36"/>
      <c r="M1300" s="36"/>
      <c r="N1300" s="36"/>
      <c r="O1300" s="36"/>
      <c r="P1300" s="36"/>
      <c r="Q1300" s="36"/>
      <c r="R1300" s="36"/>
    </row>
    <row r="1301" spans="6:18" x14ac:dyDescent="0.25">
      <c r="F1301" s="36"/>
      <c r="G1301" s="36"/>
      <c r="H1301" s="36"/>
      <c r="I1301" s="36"/>
      <c r="J1301" s="36"/>
      <c r="K1301" s="36"/>
      <c r="L1301" s="36"/>
      <c r="M1301" s="36"/>
      <c r="N1301" s="36"/>
      <c r="O1301" s="36"/>
      <c r="P1301" s="36"/>
      <c r="Q1301" s="36"/>
      <c r="R1301" s="36"/>
    </row>
    <row r="1302" spans="6:18" x14ac:dyDescent="0.25">
      <c r="F1302" s="36"/>
      <c r="G1302" s="36"/>
      <c r="H1302" s="36"/>
      <c r="I1302" s="36"/>
      <c r="J1302" s="36"/>
      <c r="K1302" s="36"/>
      <c r="L1302" s="36"/>
      <c r="M1302" s="36"/>
      <c r="N1302" s="36"/>
      <c r="O1302" s="36"/>
      <c r="P1302" s="36"/>
      <c r="Q1302" s="36"/>
      <c r="R1302" s="36"/>
    </row>
    <row r="1303" spans="6:18" x14ac:dyDescent="0.25">
      <c r="F1303" s="36"/>
      <c r="G1303" s="36"/>
      <c r="H1303" s="36"/>
      <c r="I1303" s="36"/>
      <c r="J1303" s="36"/>
      <c r="K1303" s="36"/>
      <c r="L1303" s="36"/>
      <c r="M1303" s="36"/>
      <c r="N1303" s="36"/>
      <c r="O1303" s="36"/>
      <c r="P1303" s="36"/>
      <c r="Q1303" s="36"/>
      <c r="R1303" s="36"/>
    </row>
    <row r="1304" spans="6:18" x14ac:dyDescent="0.25">
      <c r="F1304" s="36"/>
      <c r="G1304" s="36"/>
      <c r="H1304" s="36"/>
      <c r="I1304" s="36"/>
      <c r="J1304" s="36"/>
      <c r="K1304" s="36"/>
      <c r="L1304" s="36"/>
      <c r="M1304" s="36"/>
      <c r="N1304" s="36"/>
      <c r="O1304" s="36"/>
      <c r="P1304" s="36"/>
      <c r="Q1304" s="36"/>
      <c r="R1304" s="36"/>
    </row>
    <row r="1305" spans="6:18" x14ac:dyDescent="0.25">
      <c r="F1305" s="36"/>
      <c r="G1305" s="36"/>
      <c r="H1305" s="36"/>
      <c r="I1305" s="36"/>
      <c r="J1305" s="36"/>
      <c r="K1305" s="36"/>
      <c r="L1305" s="36"/>
      <c r="M1305" s="36"/>
      <c r="N1305" s="36"/>
      <c r="O1305" s="36"/>
      <c r="P1305" s="36"/>
      <c r="Q1305" s="36"/>
      <c r="R1305" s="36"/>
    </row>
    <row r="1306" spans="6:18" x14ac:dyDescent="0.25">
      <c r="F1306" s="36"/>
      <c r="G1306" s="36"/>
      <c r="H1306" s="36"/>
      <c r="I1306" s="36"/>
      <c r="J1306" s="36"/>
      <c r="K1306" s="36"/>
      <c r="L1306" s="36"/>
      <c r="M1306" s="36"/>
      <c r="N1306" s="36"/>
      <c r="O1306" s="36"/>
      <c r="P1306" s="36"/>
      <c r="Q1306" s="36"/>
      <c r="R1306" s="36"/>
    </row>
    <row r="1307" spans="6:18" x14ac:dyDescent="0.25">
      <c r="F1307" s="36"/>
      <c r="G1307" s="36"/>
      <c r="H1307" s="36"/>
      <c r="I1307" s="36"/>
      <c r="J1307" s="36"/>
      <c r="K1307" s="36"/>
      <c r="L1307" s="36"/>
      <c r="M1307" s="36"/>
      <c r="N1307" s="36"/>
      <c r="O1307" s="36"/>
      <c r="P1307" s="36"/>
      <c r="Q1307" s="36"/>
      <c r="R1307" s="36"/>
    </row>
    <row r="1308" spans="6:18" x14ac:dyDescent="0.25">
      <c r="F1308" s="36"/>
      <c r="G1308" s="36"/>
      <c r="H1308" s="36"/>
      <c r="I1308" s="36"/>
      <c r="J1308" s="36"/>
      <c r="K1308" s="36"/>
      <c r="L1308" s="36"/>
      <c r="M1308" s="36"/>
      <c r="N1308" s="36"/>
      <c r="O1308" s="36"/>
      <c r="P1308" s="36"/>
      <c r="Q1308" s="36"/>
      <c r="R1308" s="36"/>
    </row>
    <row r="1309" spans="6:18" x14ac:dyDescent="0.25">
      <c r="F1309" s="36"/>
      <c r="G1309" s="36"/>
      <c r="H1309" s="36"/>
      <c r="I1309" s="36"/>
      <c r="J1309" s="36"/>
      <c r="K1309" s="36"/>
      <c r="L1309" s="36"/>
      <c r="M1309" s="36"/>
      <c r="N1309" s="36"/>
      <c r="O1309" s="36"/>
      <c r="P1309" s="36"/>
      <c r="Q1309" s="36"/>
      <c r="R1309" s="36"/>
    </row>
    <row r="1310" spans="6:18" x14ac:dyDescent="0.25">
      <c r="F1310" s="36"/>
      <c r="G1310" s="36"/>
      <c r="H1310" s="36"/>
      <c r="I1310" s="36"/>
      <c r="J1310" s="36"/>
      <c r="K1310" s="36"/>
      <c r="L1310" s="36"/>
      <c r="M1310" s="36"/>
      <c r="N1310" s="36"/>
      <c r="O1310" s="36"/>
      <c r="P1310" s="36"/>
      <c r="Q1310" s="36"/>
      <c r="R1310" s="36"/>
    </row>
    <row r="1311" spans="6:18" x14ac:dyDescent="0.25">
      <c r="F1311" s="36"/>
      <c r="G1311" s="36"/>
      <c r="H1311" s="36"/>
      <c r="I1311" s="36"/>
      <c r="J1311" s="36"/>
      <c r="K1311" s="36"/>
      <c r="L1311" s="36"/>
      <c r="M1311" s="36"/>
      <c r="N1311" s="36"/>
      <c r="O1311" s="36"/>
      <c r="P1311" s="36"/>
      <c r="Q1311" s="36"/>
      <c r="R1311" s="36"/>
    </row>
    <row r="1312" spans="6:18" x14ac:dyDescent="0.25">
      <c r="F1312" s="36"/>
      <c r="G1312" s="36"/>
      <c r="H1312" s="36"/>
      <c r="I1312" s="36"/>
      <c r="J1312" s="36"/>
      <c r="K1312" s="36"/>
      <c r="L1312" s="36"/>
      <c r="M1312" s="36"/>
      <c r="N1312" s="36"/>
      <c r="O1312" s="36"/>
      <c r="P1312" s="36"/>
      <c r="Q1312" s="36"/>
      <c r="R1312" s="36"/>
    </row>
    <row r="1313" spans="6:18" x14ac:dyDescent="0.25">
      <c r="F1313" s="36"/>
      <c r="G1313" s="36"/>
      <c r="H1313" s="36"/>
      <c r="I1313" s="36"/>
      <c r="J1313" s="36"/>
      <c r="K1313" s="36"/>
      <c r="L1313" s="36"/>
      <c r="M1313" s="36"/>
      <c r="N1313" s="36"/>
      <c r="O1313" s="36"/>
      <c r="P1313" s="36"/>
      <c r="Q1313" s="36"/>
      <c r="R1313" s="36"/>
    </row>
    <row r="1314" spans="6:18" x14ac:dyDescent="0.25">
      <c r="F1314" s="36"/>
      <c r="G1314" s="36"/>
      <c r="H1314" s="36"/>
      <c r="I1314" s="36"/>
      <c r="J1314" s="36"/>
      <c r="K1314" s="36"/>
      <c r="L1314" s="36"/>
      <c r="M1314" s="36"/>
      <c r="N1314" s="36"/>
      <c r="O1314" s="36"/>
      <c r="P1314" s="36"/>
      <c r="Q1314" s="36"/>
      <c r="R1314" s="36"/>
    </row>
    <row r="1315" spans="6:18" x14ac:dyDescent="0.25">
      <c r="F1315" s="36"/>
      <c r="G1315" s="36"/>
      <c r="H1315" s="36"/>
      <c r="I1315" s="36"/>
      <c r="J1315" s="36"/>
      <c r="K1315" s="36"/>
      <c r="L1315" s="36"/>
      <c r="M1315" s="36"/>
      <c r="N1315" s="36"/>
      <c r="O1315" s="36"/>
      <c r="P1315" s="36"/>
      <c r="Q1315" s="36"/>
      <c r="R1315" s="36"/>
    </row>
    <row r="1316" spans="6:18" x14ac:dyDescent="0.25">
      <c r="F1316" s="36"/>
      <c r="G1316" s="36"/>
      <c r="H1316" s="36"/>
      <c r="I1316" s="36"/>
      <c r="J1316" s="36"/>
      <c r="K1316" s="36"/>
      <c r="L1316" s="36"/>
      <c r="M1316" s="36"/>
      <c r="N1316" s="36"/>
      <c r="O1316" s="36"/>
      <c r="P1316" s="36"/>
      <c r="Q1316" s="36"/>
      <c r="R1316" s="36"/>
    </row>
    <row r="1317" spans="6:18" x14ac:dyDescent="0.25">
      <c r="F1317" s="36"/>
      <c r="G1317" s="36"/>
      <c r="H1317" s="36"/>
      <c r="I1317" s="36"/>
      <c r="J1317" s="36"/>
      <c r="K1317" s="36"/>
      <c r="L1317" s="36"/>
      <c r="M1317" s="36"/>
      <c r="N1317" s="36"/>
      <c r="O1317" s="36"/>
      <c r="P1317" s="36"/>
      <c r="Q1317" s="36"/>
      <c r="R1317" s="36"/>
    </row>
    <row r="1318" spans="6:18" x14ac:dyDescent="0.25">
      <c r="F1318" s="36"/>
      <c r="G1318" s="36"/>
      <c r="H1318" s="36"/>
      <c r="I1318" s="36"/>
      <c r="J1318" s="36"/>
      <c r="K1318" s="36"/>
      <c r="L1318" s="36"/>
      <c r="M1318" s="36"/>
      <c r="N1318" s="36"/>
      <c r="O1318" s="36"/>
      <c r="P1318" s="36"/>
      <c r="Q1318" s="36"/>
      <c r="R1318" s="36"/>
    </row>
    <row r="1319" spans="6:18" x14ac:dyDescent="0.25">
      <c r="F1319" s="36"/>
      <c r="G1319" s="36"/>
      <c r="H1319" s="36"/>
      <c r="I1319" s="36"/>
      <c r="J1319" s="36"/>
      <c r="K1319" s="36"/>
      <c r="L1319" s="36"/>
      <c r="M1319" s="36"/>
      <c r="N1319" s="36"/>
      <c r="O1319" s="36"/>
      <c r="P1319" s="36"/>
      <c r="Q1319" s="36"/>
      <c r="R1319" s="36"/>
    </row>
    <row r="1320" spans="6:18" x14ac:dyDescent="0.25">
      <c r="F1320" s="36"/>
      <c r="G1320" s="36"/>
      <c r="H1320" s="36"/>
      <c r="I1320" s="36"/>
      <c r="J1320" s="36"/>
      <c r="K1320" s="36"/>
      <c r="L1320" s="36"/>
      <c r="M1320" s="36"/>
      <c r="N1320" s="36"/>
      <c r="O1320" s="36"/>
      <c r="P1320" s="36"/>
      <c r="Q1320" s="36"/>
      <c r="R1320" s="36"/>
    </row>
    <row r="1321" spans="6:18" x14ac:dyDescent="0.25">
      <c r="F1321" s="36"/>
      <c r="G1321" s="36"/>
      <c r="H1321" s="36"/>
      <c r="I1321" s="36"/>
      <c r="J1321" s="36"/>
      <c r="K1321" s="36"/>
      <c r="L1321" s="36"/>
      <c r="M1321" s="36"/>
      <c r="N1321" s="36"/>
      <c r="O1321" s="36"/>
      <c r="P1321" s="36"/>
      <c r="Q1321" s="36"/>
      <c r="R1321" s="36"/>
    </row>
    <row r="1322" spans="6:18" x14ac:dyDescent="0.25">
      <c r="F1322" s="36"/>
      <c r="G1322" s="36"/>
      <c r="H1322" s="36"/>
      <c r="I1322" s="36"/>
      <c r="J1322" s="36"/>
      <c r="K1322" s="36"/>
      <c r="L1322" s="36"/>
      <c r="M1322" s="36"/>
      <c r="N1322" s="36"/>
      <c r="O1322" s="36"/>
      <c r="P1322" s="36"/>
      <c r="Q1322" s="36"/>
      <c r="R1322" s="36"/>
    </row>
    <row r="1323" spans="6:18" x14ac:dyDescent="0.25">
      <c r="F1323" s="36"/>
      <c r="G1323" s="36"/>
      <c r="H1323" s="36"/>
      <c r="I1323" s="36"/>
      <c r="J1323" s="36"/>
      <c r="K1323" s="36"/>
      <c r="L1323" s="36"/>
      <c r="M1323" s="36"/>
      <c r="N1323" s="36"/>
      <c r="O1323" s="36"/>
      <c r="P1323" s="36"/>
      <c r="Q1323" s="36"/>
      <c r="R1323" s="36"/>
    </row>
    <row r="1324" spans="6:18" x14ac:dyDescent="0.25">
      <c r="F1324" s="36"/>
      <c r="G1324" s="36"/>
      <c r="H1324" s="36"/>
      <c r="I1324" s="36"/>
      <c r="J1324" s="36"/>
      <c r="K1324" s="36"/>
      <c r="L1324" s="36"/>
      <c r="M1324" s="36"/>
      <c r="N1324" s="36"/>
      <c r="O1324" s="36"/>
      <c r="P1324" s="36"/>
      <c r="Q1324" s="36"/>
      <c r="R1324" s="36"/>
    </row>
    <row r="1325" spans="6:18" x14ac:dyDescent="0.25">
      <c r="F1325" s="36"/>
      <c r="G1325" s="36"/>
      <c r="H1325" s="36"/>
      <c r="I1325" s="36"/>
      <c r="J1325" s="36"/>
      <c r="K1325" s="36"/>
      <c r="L1325" s="36"/>
      <c r="M1325" s="36"/>
      <c r="N1325" s="36"/>
      <c r="O1325" s="36"/>
      <c r="P1325" s="36"/>
      <c r="Q1325" s="36"/>
      <c r="R1325" s="36"/>
    </row>
    <row r="1326" spans="6:18" x14ac:dyDescent="0.25">
      <c r="F1326" s="36"/>
      <c r="G1326" s="36"/>
      <c r="H1326" s="36"/>
      <c r="I1326" s="36"/>
      <c r="J1326" s="36"/>
      <c r="K1326" s="36"/>
      <c r="L1326" s="36"/>
      <c r="M1326" s="36"/>
      <c r="N1326" s="36"/>
      <c r="O1326" s="36"/>
      <c r="P1326" s="36"/>
      <c r="Q1326" s="36"/>
      <c r="R1326" s="36"/>
    </row>
    <row r="1327" spans="6:18" x14ac:dyDescent="0.25">
      <c r="F1327" s="36"/>
      <c r="G1327" s="36"/>
      <c r="H1327" s="36"/>
      <c r="I1327" s="36"/>
      <c r="J1327" s="36"/>
      <c r="K1327" s="36"/>
      <c r="L1327" s="36"/>
      <c r="M1327" s="36"/>
      <c r="N1327" s="36"/>
      <c r="O1327" s="36"/>
      <c r="P1327" s="36"/>
      <c r="Q1327" s="36"/>
      <c r="R1327" s="36"/>
    </row>
    <row r="1328" spans="6:18" x14ac:dyDescent="0.25">
      <c r="F1328" s="36"/>
      <c r="G1328" s="36"/>
      <c r="H1328" s="36"/>
      <c r="I1328" s="36"/>
      <c r="J1328" s="36"/>
      <c r="K1328" s="36"/>
      <c r="L1328" s="36"/>
      <c r="M1328" s="36"/>
      <c r="N1328" s="36"/>
      <c r="O1328" s="36"/>
      <c r="P1328" s="36"/>
      <c r="Q1328" s="36"/>
      <c r="R1328" s="36"/>
    </row>
    <row r="1329" spans="6:18" x14ac:dyDescent="0.25">
      <c r="F1329" s="36"/>
      <c r="G1329" s="36"/>
      <c r="H1329" s="36"/>
      <c r="I1329" s="36"/>
      <c r="J1329" s="36"/>
      <c r="K1329" s="36"/>
      <c r="L1329" s="36"/>
      <c r="M1329" s="36"/>
      <c r="N1329" s="36"/>
      <c r="O1329" s="36"/>
      <c r="P1329" s="36"/>
      <c r="Q1329" s="36"/>
      <c r="R1329" s="36"/>
    </row>
    <row r="1330" spans="6:18" x14ac:dyDescent="0.25">
      <c r="F1330" s="36"/>
      <c r="G1330" s="36"/>
      <c r="H1330" s="36"/>
      <c r="I1330" s="36"/>
      <c r="J1330" s="36"/>
      <c r="K1330" s="36"/>
      <c r="L1330" s="36"/>
      <c r="M1330" s="36"/>
      <c r="N1330" s="36"/>
      <c r="O1330" s="36"/>
      <c r="P1330" s="36"/>
      <c r="Q1330" s="36"/>
      <c r="R1330" s="36"/>
    </row>
    <row r="1331" spans="6:18" x14ac:dyDescent="0.25">
      <c r="F1331" s="36"/>
      <c r="G1331" s="36"/>
      <c r="H1331" s="36"/>
      <c r="I1331" s="36"/>
      <c r="J1331" s="36"/>
      <c r="K1331" s="36"/>
      <c r="L1331" s="36"/>
      <c r="M1331" s="36"/>
      <c r="N1331" s="36"/>
      <c r="O1331" s="36"/>
      <c r="P1331" s="36"/>
      <c r="Q1331" s="36"/>
      <c r="R1331" s="36"/>
    </row>
    <row r="1332" spans="6:18" x14ac:dyDescent="0.25">
      <c r="F1332" s="36"/>
      <c r="G1332" s="36"/>
      <c r="H1332" s="36"/>
      <c r="I1332" s="36"/>
      <c r="J1332" s="36"/>
      <c r="K1332" s="36"/>
      <c r="L1332" s="36"/>
      <c r="M1332" s="36"/>
      <c r="N1332" s="36"/>
      <c r="O1332" s="36"/>
      <c r="P1332" s="36"/>
      <c r="Q1332" s="36"/>
      <c r="R1332" s="36"/>
    </row>
    <row r="1333" spans="6:18" x14ac:dyDescent="0.25">
      <c r="F1333" s="36"/>
      <c r="G1333" s="36"/>
      <c r="H1333" s="36"/>
      <c r="I1333" s="36"/>
      <c r="J1333" s="36"/>
      <c r="K1333" s="36"/>
      <c r="L1333" s="36"/>
      <c r="M1333" s="36"/>
      <c r="N1333" s="36"/>
      <c r="O1333" s="36"/>
      <c r="P1333" s="36"/>
      <c r="Q1333" s="36"/>
      <c r="R1333" s="36"/>
    </row>
    <row r="1334" spans="6:18" x14ac:dyDescent="0.25">
      <c r="F1334" s="36"/>
      <c r="G1334" s="36"/>
      <c r="H1334" s="36"/>
      <c r="I1334" s="36"/>
      <c r="J1334" s="36"/>
      <c r="K1334" s="36"/>
      <c r="L1334" s="36"/>
      <c r="M1334" s="36"/>
      <c r="N1334" s="36"/>
      <c r="O1334" s="36"/>
      <c r="P1334" s="36"/>
      <c r="Q1334" s="36"/>
      <c r="R1334" s="36"/>
    </row>
    <row r="1335" spans="6:18" x14ac:dyDescent="0.25">
      <c r="F1335" s="36"/>
      <c r="G1335" s="36"/>
      <c r="H1335" s="36"/>
      <c r="I1335" s="36"/>
      <c r="J1335" s="36"/>
      <c r="K1335" s="36"/>
      <c r="L1335" s="36"/>
      <c r="M1335" s="36"/>
      <c r="N1335" s="36"/>
      <c r="O1335" s="36"/>
      <c r="P1335" s="36"/>
      <c r="Q1335" s="36"/>
      <c r="R1335" s="36"/>
    </row>
    <row r="1336" spans="6:18" x14ac:dyDescent="0.25">
      <c r="F1336" s="36"/>
      <c r="G1336" s="36"/>
      <c r="H1336" s="36"/>
      <c r="I1336" s="36"/>
      <c r="J1336" s="36"/>
      <c r="K1336" s="36"/>
      <c r="L1336" s="36"/>
      <c r="M1336" s="36"/>
      <c r="N1336" s="36"/>
      <c r="O1336" s="36"/>
      <c r="P1336" s="36"/>
      <c r="Q1336" s="36"/>
      <c r="R1336" s="36"/>
    </row>
    <row r="1337" spans="6:18" x14ac:dyDescent="0.25">
      <c r="F1337" s="36"/>
      <c r="G1337" s="36"/>
      <c r="H1337" s="36"/>
      <c r="I1337" s="36"/>
      <c r="J1337" s="36"/>
      <c r="K1337" s="36"/>
      <c r="L1337" s="36"/>
      <c r="M1337" s="36"/>
      <c r="N1337" s="36"/>
      <c r="O1337" s="36"/>
      <c r="P1337" s="36"/>
      <c r="Q1337" s="36"/>
      <c r="R1337" s="36"/>
    </row>
    <row r="1338" spans="6:18" x14ac:dyDescent="0.25">
      <c r="F1338" s="36"/>
      <c r="G1338" s="36"/>
      <c r="H1338" s="36"/>
      <c r="I1338" s="36"/>
      <c r="J1338" s="36"/>
      <c r="K1338" s="36"/>
      <c r="L1338" s="36"/>
      <c r="M1338" s="36"/>
      <c r="N1338" s="36"/>
      <c r="O1338" s="36"/>
      <c r="P1338" s="36"/>
      <c r="Q1338" s="36"/>
      <c r="R1338" s="36"/>
    </row>
    <row r="1339" spans="6:18" x14ac:dyDescent="0.25">
      <c r="F1339" s="36"/>
      <c r="G1339" s="36"/>
      <c r="H1339" s="36"/>
      <c r="I1339" s="36"/>
      <c r="J1339" s="36"/>
      <c r="K1339" s="36"/>
      <c r="L1339" s="36"/>
      <c r="M1339" s="36"/>
      <c r="N1339" s="36"/>
      <c r="O1339" s="36"/>
      <c r="P1339" s="36"/>
      <c r="Q1339" s="36"/>
      <c r="R1339" s="36"/>
    </row>
    <row r="1340" spans="6:18" x14ac:dyDescent="0.25">
      <c r="F1340" s="36"/>
      <c r="G1340" s="36"/>
      <c r="H1340" s="36"/>
      <c r="I1340" s="36"/>
      <c r="J1340" s="36"/>
      <c r="K1340" s="36"/>
      <c r="L1340" s="36"/>
      <c r="M1340" s="36"/>
      <c r="N1340" s="36"/>
      <c r="O1340" s="36"/>
      <c r="P1340" s="36"/>
      <c r="Q1340" s="36"/>
      <c r="R1340" s="36"/>
    </row>
    <row r="1341" spans="6:18" x14ac:dyDescent="0.25">
      <c r="F1341" s="36"/>
      <c r="G1341" s="36"/>
      <c r="H1341" s="36"/>
      <c r="I1341" s="36"/>
      <c r="J1341" s="36"/>
      <c r="K1341" s="36"/>
      <c r="L1341" s="36"/>
      <c r="M1341" s="36"/>
      <c r="N1341" s="36"/>
      <c r="O1341" s="36"/>
      <c r="P1341" s="36"/>
      <c r="Q1341" s="36"/>
      <c r="R1341" s="36"/>
    </row>
    <row r="1342" spans="6:18" x14ac:dyDescent="0.25">
      <c r="F1342" s="36"/>
      <c r="G1342" s="36"/>
      <c r="H1342" s="36"/>
      <c r="I1342" s="36"/>
      <c r="J1342" s="36"/>
      <c r="K1342" s="36"/>
      <c r="L1342" s="36"/>
      <c r="M1342" s="36"/>
      <c r="N1342" s="36"/>
      <c r="O1342" s="36"/>
      <c r="P1342" s="36"/>
      <c r="Q1342" s="36"/>
      <c r="R1342" s="36"/>
    </row>
    <row r="1343" spans="6:18" x14ac:dyDescent="0.25">
      <c r="F1343" s="36"/>
      <c r="G1343" s="36"/>
      <c r="H1343" s="36"/>
      <c r="I1343" s="36"/>
      <c r="J1343" s="36"/>
      <c r="K1343" s="36"/>
      <c r="L1343" s="36"/>
      <c r="M1343" s="36"/>
      <c r="N1343" s="36"/>
      <c r="O1343" s="36"/>
      <c r="P1343" s="36"/>
      <c r="Q1343" s="36"/>
      <c r="R1343" s="36"/>
    </row>
    <row r="1344" spans="6:18" x14ac:dyDescent="0.25">
      <c r="F1344" s="36"/>
      <c r="G1344" s="36"/>
      <c r="H1344" s="36"/>
      <c r="I1344" s="36"/>
      <c r="J1344" s="36"/>
      <c r="K1344" s="36"/>
      <c r="L1344" s="36"/>
      <c r="M1344" s="36"/>
      <c r="N1344" s="36"/>
      <c r="O1344" s="36"/>
      <c r="P1344" s="36"/>
      <c r="Q1344" s="36"/>
      <c r="R1344" s="36"/>
    </row>
    <row r="1345" spans="6:18" x14ac:dyDescent="0.25">
      <c r="F1345" s="36"/>
      <c r="G1345" s="36"/>
      <c r="H1345" s="36"/>
      <c r="I1345" s="36"/>
      <c r="J1345" s="36"/>
      <c r="K1345" s="36"/>
      <c r="L1345" s="36"/>
      <c r="M1345" s="36"/>
      <c r="N1345" s="36"/>
      <c r="O1345" s="36"/>
      <c r="P1345" s="36"/>
      <c r="Q1345" s="36"/>
      <c r="R1345" s="36"/>
    </row>
    <row r="1346" spans="6:18" x14ac:dyDescent="0.25">
      <c r="F1346" s="36"/>
      <c r="G1346" s="36"/>
      <c r="H1346" s="36"/>
      <c r="I1346" s="36"/>
      <c r="J1346" s="36"/>
      <c r="K1346" s="36"/>
      <c r="L1346" s="36"/>
      <c r="M1346" s="36"/>
      <c r="N1346" s="36"/>
      <c r="O1346" s="36"/>
      <c r="P1346" s="36"/>
      <c r="Q1346" s="36"/>
      <c r="R1346" s="36"/>
    </row>
    <row r="1347" spans="6:18" x14ac:dyDescent="0.25">
      <c r="F1347" s="36"/>
      <c r="G1347" s="36"/>
      <c r="H1347" s="36"/>
      <c r="I1347" s="36"/>
      <c r="J1347" s="36"/>
      <c r="K1347" s="36"/>
      <c r="L1347" s="36"/>
      <c r="M1347" s="36"/>
      <c r="N1347" s="36"/>
      <c r="O1347" s="36"/>
      <c r="P1347" s="36"/>
      <c r="Q1347" s="36"/>
      <c r="R1347" s="36"/>
    </row>
    <row r="1348" spans="6:18" x14ac:dyDescent="0.25">
      <c r="F1348" s="36"/>
      <c r="G1348" s="36"/>
      <c r="H1348" s="36"/>
      <c r="I1348" s="36"/>
      <c r="J1348" s="36"/>
      <c r="K1348" s="36"/>
      <c r="L1348" s="36"/>
      <c r="M1348" s="36"/>
      <c r="N1348" s="36"/>
      <c r="O1348" s="36"/>
      <c r="P1348" s="36"/>
      <c r="Q1348" s="36"/>
      <c r="R1348" s="36"/>
    </row>
    <row r="1349" spans="6:18" x14ac:dyDescent="0.25">
      <c r="F1349" s="36"/>
      <c r="G1349" s="36"/>
      <c r="H1349" s="36"/>
      <c r="I1349" s="36"/>
      <c r="J1349" s="36"/>
      <c r="K1349" s="36"/>
      <c r="L1349" s="36"/>
      <c r="M1349" s="36"/>
      <c r="N1349" s="36"/>
      <c r="O1349" s="36"/>
      <c r="P1349" s="36"/>
      <c r="Q1349" s="36"/>
      <c r="R1349" s="36"/>
    </row>
    <row r="1350" spans="6:18" x14ac:dyDescent="0.25">
      <c r="F1350" s="36"/>
      <c r="G1350" s="36"/>
      <c r="H1350" s="36"/>
      <c r="I1350" s="36"/>
      <c r="J1350" s="36"/>
      <c r="K1350" s="36"/>
      <c r="L1350" s="36"/>
      <c r="M1350" s="36"/>
      <c r="N1350" s="36"/>
      <c r="O1350" s="36"/>
      <c r="P1350" s="36"/>
      <c r="Q1350" s="36"/>
      <c r="R1350" s="36"/>
    </row>
    <row r="1351" spans="6:18" x14ac:dyDescent="0.25">
      <c r="F1351" s="36"/>
      <c r="G1351" s="36"/>
      <c r="H1351" s="36"/>
      <c r="I1351" s="36"/>
      <c r="J1351" s="36"/>
      <c r="K1351" s="36"/>
      <c r="L1351" s="36"/>
      <c r="M1351" s="36"/>
      <c r="N1351" s="36"/>
      <c r="O1351" s="36"/>
      <c r="P1351" s="36"/>
      <c r="Q1351" s="36"/>
      <c r="R1351" s="36"/>
    </row>
    <row r="1352" spans="6:18" x14ac:dyDescent="0.25">
      <c r="F1352" s="36"/>
      <c r="G1352" s="36"/>
      <c r="H1352" s="36"/>
      <c r="I1352" s="36"/>
      <c r="J1352" s="36"/>
      <c r="K1352" s="36"/>
      <c r="L1352" s="36"/>
      <c r="M1352" s="36"/>
      <c r="N1352" s="36"/>
      <c r="O1352" s="36"/>
      <c r="P1352" s="36"/>
      <c r="Q1352" s="36"/>
      <c r="R1352" s="36"/>
    </row>
    <row r="1353" spans="6:18" x14ac:dyDescent="0.25">
      <c r="F1353" s="36"/>
      <c r="G1353" s="36"/>
      <c r="H1353" s="36"/>
      <c r="I1353" s="36"/>
      <c r="J1353" s="36"/>
      <c r="K1353" s="36"/>
      <c r="L1353" s="36"/>
      <c r="M1353" s="36"/>
      <c r="N1353" s="36"/>
      <c r="O1353" s="36"/>
      <c r="P1353" s="36"/>
      <c r="Q1353" s="36"/>
      <c r="R1353" s="36"/>
    </row>
    <row r="1354" spans="6:18" x14ac:dyDescent="0.25">
      <c r="F1354" s="36"/>
      <c r="G1354" s="36"/>
      <c r="H1354" s="36"/>
      <c r="I1354" s="36"/>
      <c r="J1354" s="36"/>
      <c r="K1354" s="36"/>
      <c r="L1354" s="36"/>
      <c r="M1354" s="36"/>
      <c r="N1354" s="36"/>
      <c r="O1354" s="36"/>
      <c r="P1354" s="36"/>
      <c r="Q1354" s="36"/>
      <c r="R1354" s="36"/>
    </row>
    <row r="1355" spans="6:18" x14ac:dyDescent="0.25">
      <c r="F1355" s="36"/>
      <c r="G1355" s="36"/>
      <c r="H1355" s="36"/>
      <c r="I1355" s="36"/>
      <c r="J1355" s="36"/>
      <c r="K1355" s="36"/>
      <c r="L1355" s="36"/>
      <c r="M1355" s="36"/>
      <c r="N1355" s="36"/>
      <c r="O1355" s="36"/>
      <c r="P1355" s="36"/>
      <c r="Q1355" s="36"/>
      <c r="R1355" s="36"/>
    </row>
    <row r="1356" spans="6:18" x14ac:dyDescent="0.25">
      <c r="F1356" s="36"/>
      <c r="G1356" s="36"/>
      <c r="H1356" s="36"/>
      <c r="I1356" s="36"/>
      <c r="J1356" s="36"/>
      <c r="K1356" s="36"/>
      <c r="L1356" s="36"/>
      <c r="M1356" s="36"/>
      <c r="N1356" s="36"/>
      <c r="O1356" s="36"/>
      <c r="P1356" s="36"/>
      <c r="Q1356" s="36"/>
      <c r="R1356" s="36"/>
    </row>
    <row r="1357" spans="6:18" x14ac:dyDescent="0.25">
      <c r="F1357" s="36"/>
      <c r="G1357" s="36"/>
      <c r="H1357" s="36"/>
      <c r="I1357" s="36"/>
      <c r="J1357" s="36"/>
      <c r="K1357" s="36"/>
      <c r="L1357" s="36"/>
      <c r="M1357" s="36"/>
      <c r="N1357" s="36"/>
      <c r="O1357" s="36"/>
      <c r="P1357" s="36"/>
      <c r="Q1357" s="36"/>
      <c r="R1357" s="36"/>
    </row>
    <row r="1358" spans="6:18" x14ac:dyDescent="0.25">
      <c r="F1358" s="36"/>
      <c r="G1358" s="36"/>
      <c r="H1358" s="36"/>
      <c r="I1358" s="36"/>
      <c r="J1358" s="36"/>
      <c r="K1358" s="36"/>
      <c r="L1358" s="36"/>
      <c r="M1358" s="36"/>
      <c r="N1358" s="36"/>
      <c r="O1358" s="36"/>
      <c r="P1358" s="36"/>
      <c r="Q1358" s="36"/>
      <c r="R1358" s="36"/>
    </row>
    <row r="1359" spans="6:18" x14ac:dyDescent="0.25">
      <c r="F1359" s="36"/>
      <c r="G1359" s="36"/>
      <c r="H1359" s="36"/>
      <c r="I1359" s="36"/>
      <c r="J1359" s="36"/>
      <c r="K1359" s="36"/>
      <c r="L1359" s="36"/>
      <c r="M1359" s="36"/>
      <c r="N1359" s="36"/>
      <c r="O1359" s="36"/>
      <c r="P1359" s="36"/>
      <c r="Q1359" s="36"/>
      <c r="R1359" s="36"/>
    </row>
    <row r="1360" spans="6:18" x14ac:dyDescent="0.25">
      <c r="F1360" s="36"/>
      <c r="G1360" s="36"/>
      <c r="H1360" s="36"/>
      <c r="I1360" s="36"/>
      <c r="J1360" s="36"/>
      <c r="K1360" s="36"/>
      <c r="L1360" s="36"/>
      <c r="M1360" s="36"/>
      <c r="N1360" s="36"/>
      <c r="O1360" s="36"/>
      <c r="P1360" s="36"/>
      <c r="Q1360" s="36"/>
      <c r="R1360" s="36"/>
    </row>
    <row r="1361" spans="6:18" x14ac:dyDescent="0.25">
      <c r="F1361" s="36"/>
      <c r="G1361" s="36"/>
      <c r="H1361" s="36"/>
      <c r="I1361" s="36"/>
      <c r="J1361" s="36"/>
      <c r="K1361" s="36"/>
      <c r="L1361" s="36"/>
      <c r="M1361" s="36"/>
      <c r="N1361" s="36"/>
      <c r="O1361" s="36"/>
      <c r="P1361" s="36"/>
      <c r="Q1361" s="36"/>
      <c r="R1361" s="36"/>
    </row>
    <row r="1362" spans="6:18" x14ac:dyDescent="0.25">
      <c r="F1362" s="36"/>
      <c r="G1362" s="36"/>
      <c r="H1362" s="36"/>
      <c r="I1362" s="36"/>
      <c r="J1362" s="36"/>
      <c r="K1362" s="36"/>
      <c r="L1362" s="36"/>
      <c r="M1362" s="36"/>
      <c r="N1362" s="36"/>
      <c r="O1362" s="36"/>
      <c r="P1362" s="36"/>
      <c r="Q1362" s="36"/>
      <c r="R1362" s="36"/>
    </row>
    <row r="1363" spans="6:18" x14ac:dyDescent="0.25">
      <c r="F1363" s="36"/>
      <c r="G1363" s="36"/>
      <c r="H1363" s="36"/>
      <c r="I1363" s="36"/>
      <c r="J1363" s="36"/>
      <c r="K1363" s="36"/>
      <c r="L1363" s="36"/>
      <c r="M1363" s="36"/>
      <c r="N1363" s="36"/>
      <c r="O1363" s="36"/>
      <c r="P1363" s="36"/>
      <c r="Q1363" s="36"/>
      <c r="R1363" s="36"/>
    </row>
    <row r="1364" spans="6:18" x14ac:dyDescent="0.25">
      <c r="F1364" s="36"/>
      <c r="G1364" s="36"/>
      <c r="H1364" s="36"/>
      <c r="I1364" s="36"/>
      <c r="J1364" s="36"/>
      <c r="K1364" s="36"/>
      <c r="L1364" s="36"/>
      <c r="M1364" s="36"/>
      <c r="N1364" s="36"/>
      <c r="O1364" s="36"/>
      <c r="P1364" s="36"/>
      <c r="Q1364" s="36"/>
      <c r="R1364" s="36"/>
    </row>
    <row r="1365" spans="6:18" x14ac:dyDescent="0.25">
      <c r="F1365" s="36"/>
      <c r="G1365" s="36"/>
      <c r="H1365" s="36"/>
      <c r="I1365" s="36"/>
      <c r="J1365" s="36"/>
      <c r="K1365" s="36"/>
      <c r="L1365" s="36"/>
      <c r="M1365" s="36"/>
      <c r="N1365" s="36"/>
      <c r="O1365" s="36"/>
      <c r="P1365" s="36"/>
      <c r="Q1365" s="36"/>
      <c r="R1365" s="36"/>
    </row>
    <row r="1366" spans="6:18" x14ac:dyDescent="0.25">
      <c r="F1366" s="36"/>
      <c r="G1366" s="36"/>
      <c r="H1366" s="36"/>
      <c r="I1366" s="36"/>
      <c r="J1366" s="36"/>
      <c r="K1366" s="36"/>
      <c r="L1366" s="36"/>
      <c r="M1366" s="36"/>
      <c r="N1366" s="36"/>
      <c r="O1366" s="36"/>
      <c r="P1366" s="36"/>
      <c r="Q1366" s="36"/>
      <c r="R1366" s="36"/>
    </row>
    <row r="1367" spans="6:18" x14ac:dyDescent="0.25">
      <c r="F1367" s="36"/>
      <c r="G1367" s="36"/>
      <c r="H1367" s="36"/>
      <c r="I1367" s="36"/>
      <c r="J1367" s="36"/>
      <c r="K1367" s="36"/>
      <c r="L1367" s="36"/>
      <c r="M1367" s="36"/>
      <c r="N1367" s="36"/>
      <c r="O1367" s="36"/>
      <c r="P1367" s="36"/>
      <c r="Q1367" s="36"/>
      <c r="R1367" s="36"/>
    </row>
    <row r="1368" spans="6:18" x14ac:dyDescent="0.25">
      <c r="F1368" s="36"/>
      <c r="G1368" s="36"/>
      <c r="H1368" s="36"/>
      <c r="I1368" s="36"/>
      <c r="J1368" s="36"/>
      <c r="K1368" s="36"/>
      <c r="L1368" s="36"/>
      <c r="M1368" s="36"/>
      <c r="N1368" s="36"/>
      <c r="O1368" s="36"/>
      <c r="P1368" s="36"/>
      <c r="Q1368" s="36"/>
      <c r="R1368" s="36"/>
    </row>
    <row r="1369" spans="6:18" x14ac:dyDescent="0.25">
      <c r="F1369" s="36"/>
      <c r="G1369" s="36"/>
      <c r="H1369" s="36"/>
      <c r="I1369" s="36"/>
      <c r="J1369" s="36"/>
      <c r="K1369" s="36"/>
      <c r="L1369" s="36"/>
      <c r="M1369" s="36"/>
      <c r="N1369" s="36"/>
      <c r="O1369" s="36"/>
      <c r="P1369" s="36"/>
      <c r="Q1369" s="36"/>
      <c r="R1369" s="36"/>
    </row>
    <row r="1370" spans="6:18" x14ac:dyDescent="0.25">
      <c r="F1370" s="36"/>
      <c r="G1370" s="36"/>
      <c r="H1370" s="36"/>
      <c r="I1370" s="36"/>
      <c r="J1370" s="36"/>
      <c r="K1370" s="36"/>
      <c r="L1370" s="36"/>
      <c r="M1370" s="36"/>
      <c r="N1370" s="36"/>
      <c r="O1370" s="36"/>
      <c r="P1370" s="36"/>
      <c r="Q1370" s="36"/>
      <c r="R1370" s="36"/>
    </row>
    <row r="1371" spans="6:18" x14ac:dyDescent="0.25">
      <c r="F1371" s="36"/>
      <c r="G1371" s="36"/>
      <c r="H1371" s="36"/>
      <c r="I1371" s="36"/>
      <c r="J1371" s="36"/>
      <c r="K1371" s="36"/>
      <c r="L1371" s="36"/>
      <c r="M1371" s="36"/>
      <c r="N1371" s="36"/>
      <c r="O1371" s="36"/>
      <c r="P1371" s="36"/>
      <c r="Q1371" s="36"/>
      <c r="R1371" s="36"/>
    </row>
    <row r="1372" spans="6:18" x14ac:dyDescent="0.25">
      <c r="F1372" s="36"/>
      <c r="G1372" s="36"/>
      <c r="H1372" s="36"/>
      <c r="I1372" s="36"/>
      <c r="J1372" s="36"/>
      <c r="K1372" s="36"/>
      <c r="L1372" s="36"/>
      <c r="M1372" s="36"/>
      <c r="N1372" s="36"/>
      <c r="O1372" s="36"/>
      <c r="P1372" s="36"/>
      <c r="Q1372" s="36"/>
      <c r="R1372" s="36"/>
    </row>
    <row r="1373" spans="6:18" x14ac:dyDescent="0.25">
      <c r="F1373" s="36"/>
      <c r="G1373" s="36"/>
      <c r="H1373" s="36"/>
      <c r="I1373" s="36"/>
      <c r="J1373" s="36"/>
      <c r="K1373" s="36"/>
      <c r="L1373" s="36"/>
      <c r="M1373" s="36"/>
      <c r="N1373" s="36"/>
      <c r="O1373" s="36"/>
      <c r="P1373" s="36"/>
      <c r="Q1373" s="36"/>
      <c r="R1373" s="36"/>
    </row>
    <row r="1374" spans="6:18" x14ac:dyDescent="0.25">
      <c r="F1374" s="36"/>
      <c r="G1374" s="36"/>
      <c r="H1374" s="36"/>
      <c r="I1374" s="36"/>
      <c r="J1374" s="36"/>
      <c r="K1374" s="36"/>
      <c r="L1374" s="36"/>
      <c r="M1374" s="36"/>
      <c r="N1374" s="36"/>
      <c r="O1374" s="36"/>
      <c r="P1374" s="36"/>
      <c r="Q1374" s="36"/>
      <c r="R1374" s="36"/>
    </row>
    <row r="1375" spans="6:18" x14ac:dyDescent="0.25">
      <c r="F1375" s="36"/>
      <c r="G1375" s="36"/>
      <c r="H1375" s="36"/>
      <c r="I1375" s="36"/>
      <c r="J1375" s="36"/>
      <c r="K1375" s="36"/>
      <c r="L1375" s="36"/>
      <c r="M1375" s="36"/>
      <c r="N1375" s="36"/>
      <c r="O1375" s="36"/>
      <c r="P1375" s="36"/>
      <c r="Q1375" s="36"/>
      <c r="R1375" s="36"/>
    </row>
    <row r="1376" spans="6:18" x14ac:dyDescent="0.25">
      <c r="F1376" s="36"/>
      <c r="G1376" s="36"/>
      <c r="H1376" s="36"/>
      <c r="I1376" s="36"/>
      <c r="J1376" s="36"/>
      <c r="K1376" s="36"/>
      <c r="L1376" s="36"/>
      <c r="M1376" s="36"/>
      <c r="N1376" s="36"/>
      <c r="O1376" s="36"/>
      <c r="P1376" s="36"/>
      <c r="Q1376" s="36"/>
      <c r="R1376" s="36"/>
    </row>
    <row r="1377" spans="6:18" x14ac:dyDescent="0.25">
      <c r="F1377" s="36"/>
      <c r="G1377" s="36"/>
      <c r="H1377" s="36"/>
      <c r="I1377" s="36"/>
      <c r="J1377" s="36"/>
      <c r="K1377" s="36"/>
      <c r="L1377" s="36"/>
      <c r="M1377" s="36"/>
      <c r="N1377" s="36"/>
      <c r="O1377" s="36"/>
      <c r="P1377" s="36"/>
      <c r="Q1377" s="36"/>
      <c r="R1377" s="36"/>
    </row>
    <row r="1378" spans="6:18" x14ac:dyDescent="0.25">
      <c r="F1378" s="36"/>
      <c r="G1378" s="36"/>
      <c r="H1378" s="36"/>
      <c r="I1378" s="36"/>
      <c r="J1378" s="36"/>
      <c r="K1378" s="36"/>
      <c r="L1378" s="36"/>
      <c r="M1378" s="36"/>
      <c r="N1378" s="36"/>
      <c r="O1378" s="36"/>
      <c r="P1378" s="36"/>
      <c r="Q1378" s="36"/>
      <c r="R1378" s="36"/>
    </row>
    <row r="1379" spans="6:18" x14ac:dyDescent="0.25">
      <c r="F1379" s="36"/>
      <c r="G1379" s="36"/>
      <c r="H1379" s="36"/>
      <c r="I1379" s="36"/>
      <c r="J1379" s="36"/>
      <c r="K1379" s="36"/>
      <c r="L1379" s="36"/>
      <c r="M1379" s="36"/>
      <c r="N1379" s="36"/>
      <c r="O1379" s="36"/>
      <c r="P1379" s="36"/>
      <c r="Q1379" s="36"/>
      <c r="R1379" s="36"/>
    </row>
    <row r="1380" spans="6:18" x14ac:dyDescent="0.25">
      <c r="F1380" s="36"/>
      <c r="G1380" s="36"/>
      <c r="H1380" s="36"/>
      <c r="I1380" s="36"/>
      <c r="J1380" s="36"/>
      <c r="K1380" s="36"/>
      <c r="L1380" s="36"/>
      <c r="M1380" s="36"/>
      <c r="N1380" s="36"/>
      <c r="O1380" s="36"/>
      <c r="P1380" s="36"/>
      <c r="Q1380" s="36"/>
      <c r="R1380" s="36"/>
    </row>
    <row r="1381" spans="6:18" x14ac:dyDescent="0.25">
      <c r="F1381" s="36"/>
      <c r="G1381" s="36"/>
      <c r="H1381" s="36"/>
      <c r="I1381" s="36"/>
      <c r="J1381" s="36"/>
      <c r="K1381" s="36"/>
      <c r="L1381" s="36"/>
      <c r="M1381" s="36"/>
      <c r="N1381" s="36"/>
      <c r="O1381" s="36"/>
      <c r="P1381" s="36"/>
      <c r="Q1381" s="36"/>
      <c r="R1381" s="36"/>
    </row>
    <row r="1382" spans="6:18" x14ac:dyDescent="0.25">
      <c r="F1382" s="36"/>
      <c r="G1382" s="36"/>
      <c r="H1382" s="36"/>
      <c r="I1382" s="36"/>
      <c r="J1382" s="36"/>
      <c r="K1382" s="36"/>
      <c r="L1382" s="36"/>
      <c r="M1382" s="36"/>
      <c r="N1382" s="36"/>
      <c r="O1382" s="36"/>
      <c r="P1382" s="36"/>
      <c r="Q1382" s="36"/>
      <c r="R1382" s="36"/>
    </row>
    <row r="1383" spans="6:18" x14ac:dyDescent="0.25">
      <c r="F1383" s="36"/>
      <c r="G1383" s="36"/>
      <c r="H1383" s="36"/>
      <c r="I1383" s="36"/>
      <c r="J1383" s="36"/>
      <c r="K1383" s="36"/>
      <c r="L1383" s="36"/>
      <c r="M1383" s="36"/>
      <c r="N1383" s="36"/>
      <c r="O1383" s="36"/>
      <c r="P1383" s="36"/>
      <c r="Q1383" s="36"/>
      <c r="R1383" s="36"/>
    </row>
    <row r="1384" spans="6:18" x14ac:dyDescent="0.25">
      <c r="F1384" s="36"/>
      <c r="G1384" s="36"/>
      <c r="H1384" s="36"/>
      <c r="I1384" s="36"/>
      <c r="J1384" s="36"/>
      <c r="K1384" s="36"/>
      <c r="L1384" s="36"/>
      <c r="M1384" s="36"/>
      <c r="N1384" s="36"/>
      <c r="O1384" s="36"/>
      <c r="P1384" s="36"/>
      <c r="Q1384" s="36"/>
      <c r="R1384" s="36"/>
    </row>
    <row r="1385" spans="6:18" x14ac:dyDescent="0.25">
      <c r="F1385" s="36"/>
      <c r="G1385" s="36"/>
      <c r="H1385" s="36"/>
      <c r="I1385" s="36"/>
      <c r="J1385" s="36"/>
      <c r="K1385" s="36"/>
      <c r="L1385" s="36"/>
      <c r="M1385" s="36"/>
      <c r="N1385" s="36"/>
      <c r="O1385" s="36"/>
      <c r="P1385" s="36"/>
      <c r="Q1385" s="36"/>
      <c r="R1385" s="36"/>
    </row>
    <row r="1386" spans="6:18" x14ac:dyDescent="0.25">
      <c r="F1386" s="36"/>
      <c r="G1386" s="36"/>
      <c r="H1386" s="36"/>
      <c r="I1386" s="36"/>
      <c r="J1386" s="36"/>
      <c r="K1386" s="36"/>
      <c r="L1386" s="36"/>
      <c r="M1386" s="36"/>
      <c r="N1386" s="36"/>
      <c r="O1386" s="36"/>
      <c r="P1386" s="36"/>
      <c r="Q1386" s="36"/>
      <c r="R1386" s="36"/>
    </row>
    <row r="1387" spans="6:18" x14ac:dyDescent="0.25">
      <c r="F1387" s="36"/>
      <c r="G1387" s="36"/>
      <c r="H1387" s="36"/>
      <c r="I1387" s="36"/>
      <c r="J1387" s="36"/>
      <c r="K1387" s="36"/>
      <c r="L1387" s="36"/>
      <c r="M1387" s="36"/>
      <c r="N1387" s="36"/>
      <c r="O1387" s="36"/>
      <c r="P1387" s="36"/>
      <c r="Q1387" s="36"/>
      <c r="R1387" s="36"/>
    </row>
    <row r="1388" spans="6:18" x14ac:dyDescent="0.25">
      <c r="F1388" s="36"/>
      <c r="G1388" s="36"/>
      <c r="H1388" s="36"/>
      <c r="I1388" s="36"/>
      <c r="J1388" s="36"/>
      <c r="K1388" s="36"/>
      <c r="L1388" s="36"/>
      <c r="M1388" s="36"/>
      <c r="N1388" s="36"/>
      <c r="O1388" s="36"/>
      <c r="P1388" s="36"/>
      <c r="Q1388" s="36"/>
      <c r="R1388" s="36"/>
    </row>
    <row r="1389" spans="6:18" x14ac:dyDescent="0.25">
      <c r="F1389" s="36"/>
      <c r="G1389" s="36"/>
      <c r="H1389" s="36"/>
      <c r="I1389" s="36"/>
      <c r="J1389" s="36"/>
      <c r="K1389" s="36"/>
      <c r="L1389" s="36"/>
      <c r="M1389" s="36"/>
      <c r="N1389" s="36"/>
      <c r="O1389" s="36"/>
      <c r="P1389" s="36"/>
      <c r="Q1389" s="36"/>
      <c r="R1389" s="36"/>
    </row>
    <row r="1390" spans="6:18" x14ac:dyDescent="0.25">
      <c r="F1390" s="36"/>
      <c r="G1390" s="36"/>
      <c r="H1390" s="36"/>
      <c r="I1390" s="36"/>
      <c r="J1390" s="36"/>
      <c r="K1390" s="36"/>
      <c r="L1390" s="36"/>
      <c r="M1390" s="36"/>
      <c r="N1390" s="36"/>
      <c r="O1390" s="36"/>
      <c r="P1390" s="36"/>
      <c r="Q1390" s="36"/>
      <c r="R1390" s="36"/>
    </row>
    <row r="1391" spans="6:18" x14ac:dyDescent="0.25">
      <c r="F1391" s="36"/>
      <c r="G1391" s="36"/>
      <c r="H1391" s="36"/>
      <c r="I1391" s="36"/>
      <c r="J1391" s="36"/>
      <c r="K1391" s="36"/>
      <c r="L1391" s="36"/>
      <c r="M1391" s="36"/>
      <c r="N1391" s="36"/>
      <c r="O1391" s="36"/>
      <c r="P1391" s="36"/>
      <c r="Q1391" s="36"/>
      <c r="R1391" s="36"/>
    </row>
    <row r="1392" spans="6:18" x14ac:dyDescent="0.25">
      <c r="F1392" s="36"/>
      <c r="G1392" s="36"/>
      <c r="H1392" s="36"/>
      <c r="I1392" s="36"/>
      <c r="J1392" s="36"/>
      <c r="K1392" s="36"/>
      <c r="L1392" s="36"/>
      <c r="M1392" s="36"/>
      <c r="N1392" s="36"/>
      <c r="O1392" s="36"/>
      <c r="P1392" s="36"/>
      <c r="Q1392" s="36"/>
      <c r="R1392" s="36"/>
    </row>
    <row r="1393" spans="6:18" x14ac:dyDescent="0.25">
      <c r="F1393" s="36"/>
      <c r="G1393" s="36"/>
      <c r="H1393" s="36"/>
      <c r="I1393" s="36"/>
      <c r="J1393" s="36"/>
      <c r="K1393" s="36"/>
      <c r="L1393" s="36"/>
      <c r="M1393" s="36"/>
      <c r="N1393" s="36"/>
      <c r="O1393" s="36"/>
      <c r="P1393" s="36"/>
      <c r="Q1393" s="36"/>
      <c r="R1393" s="36"/>
    </row>
    <row r="1394" spans="6:18" x14ac:dyDescent="0.25">
      <c r="F1394" s="36"/>
      <c r="G1394" s="36"/>
      <c r="H1394" s="36"/>
      <c r="I1394" s="36"/>
      <c r="J1394" s="36"/>
      <c r="K1394" s="36"/>
      <c r="L1394" s="36"/>
      <c r="M1394" s="36"/>
      <c r="N1394" s="36"/>
      <c r="O1394" s="36"/>
      <c r="P1394" s="36"/>
      <c r="Q1394" s="36"/>
      <c r="R1394" s="36"/>
    </row>
    <row r="1395" spans="6:18" x14ac:dyDescent="0.25">
      <c r="F1395" s="36"/>
      <c r="G1395" s="36"/>
      <c r="H1395" s="36"/>
      <c r="I1395" s="36"/>
      <c r="J1395" s="36"/>
      <c r="K1395" s="36"/>
      <c r="L1395" s="36"/>
      <c r="M1395" s="36"/>
      <c r="N1395" s="36"/>
      <c r="O1395" s="36"/>
      <c r="P1395" s="36"/>
      <c r="Q1395" s="36"/>
      <c r="R1395" s="36"/>
    </row>
    <row r="1396" spans="6:18" x14ac:dyDescent="0.25">
      <c r="F1396" s="36"/>
      <c r="G1396" s="36"/>
      <c r="H1396" s="36"/>
      <c r="I1396" s="36"/>
      <c r="J1396" s="36"/>
      <c r="K1396" s="36"/>
      <c r="L1396" s="36"/>
      <c r="M1396" s="36"/>
      <c r="N1396" s="36"/>
      <c r="O1396" s="36"/>
      <c r="P1396" s="36"/>
      <c r="Q1396" s="36"/>
      <c r="R1396" s="36"/>
    </row>
    <row r="1397" spans="6:18" x14ac:dyDescent="0.25">
      <c r="F1397" s="36"/>
      <c r="G1397" s="36"/>
      <c r="H1397" s="36"/>
      <c r="I1397" s="36"/>
      <c r="J1397" s="36"/>
      <c r="K1397" s="36"/>
      <c r="L1397" s="36"/>
      <c r="M1397" s="36"/>
      <c r="N1397" s="36"/>
      <c r="O1397" s="36"/>
      <c r="P1397" s="36"/>
      <c r="Q1397" s="36"/>
      <c r="R1397" s="36"/>
    </row>
    <row r="1398" spans="6:18" x14ac:dyDescent="0.25">
      <c r="F1398" s="36"/>
      <c r="G1398" s="36"/>
      <c r="H1398" s="36"/>
      <c r="I1398" s="36"/>
      <c r="J1398" s="36"/>
      <c r="K1398" s="36"/>
      <c r="L1398" s="36"/>
      <c r="M1398" s="36"/>
      <c r="N1398" s="36"/>
      <c r="O1398" s="36"/>
      <c r="P1398" s="36"/>
      <c r="Q1398" s="36"/>
      <c r="R1398" s="36"/>
    </row>
    <row r="1399" spans="6:18" x14ac:dyDescent="0.25">
      <c r="F1399" s="36"/>
      <c r="G1399" s="36"/>
      <c r="H1399" s="36"/>
      <c r="I1399" s="36"/>
      <c r="J1399" s="36"/>
      <c r="K1399" s="36"/>
      <c r="L1399" s="36"/>
      <c r="M1399" s="36"/>
      <c r="N1399" s="36"/>
      <c r="O1399" s="36"/>
      <c r="P1399" s="36"/>
      <c r="Q1399" s="36"/>
      <c r="R1399" s="36"/>
    </row>
    <row r="1400" spans="6:18" x14ac:dyDescent="0.25">
      <c r="F1400" s="36"/>
      <c r="G1400" s="36"/>
      <c r="H1400" s="36"/>
      <c r="I1400" s="36"/>
      <c r="J1400" s="36"/>
      <c r="K1400" s="36"/>
      <c r="L1400" s="36"/>
      <c r="M1400" s="36"/>
      <c r="N1400" s="36"/>
      <c r="O1400" s="36"/>
      <c r="P1400" s="36"/>
      <c r="Q1400" s="36"/>
      <c r="R1400" s="36"/>
    </row>
    <row r="1401" spans="6:18" x14ac:dyDescent="0.25">
      <c r="F1401" s="36"/>
      <c r="G1401" s="36"/>
      <c r="H1401" s="36"/>
      <c r="I1401" s="36"/>
      <c r="J1401" s="36"/>
      <c r="K1401" s="36"/>
      <c r="L1401" s="36"/>
      <c r="M1401" s="36"/>
      <c r="N1401" s="36"/>
      <c r="O1401" s="36"/>
      <c r="P1401" s="36"/>
      <c r="Q1401" s="36"/>
      <c r="R1401" s="36"/>
    </row>
    <row r="1402" spans="6:18" x14ac:dyDescent="0.25">
      <c r="F1402" s="36"/>
      <c r="G1402" s="36"/>
      <c r="H1402" s="36"/>
      <c r="I1402" s="36"/>
      <c r="J1402" s="36"/>
      <c r="K1402" s="36"/>
      <c r="L1402" s="36"/>
      <c r="M1402" s="36"/>
      <c r="N1402" s="36"/>
      <c r="O1402" s="36"/>
      <c r="P1402" s="36"/>
      <c r="Q1402" s="36"/>
      <c r="R1402" s="36"/>
    </row>
    <row r="1403" spans="6:18" x14ac:dyDescent="0.25">
      <c r="F1403" s="36"/>
      <c r="G1403" s="36"/>
      <c r="H1403" s="36"/>
      <c r="I1403" s="36"/>
      <c r="J1403" s="36"/>
      <c r="K1403" s="36"/>
      <c r="L1403" s="36"/>
      <c r="M1403" s="36"/>
      <c r="N1403" s="36"/>
      <c r="O1403" s="36"/>
      <c r="P1403" s="36"/>
      <c r="Q1403" s="36"/>
      <c r="R1403" s="36"/>
    </row>
    <row r="1404" spans="6:18" x14ac:dyDescent="0.25">
      <c r="F1404" s="36"/>
      <c r="G1404" s="36"/>
      <c r="H1404" s="36"/>
      <c r="I1404" s="36"/>
      <c r="J1404" s="36"/>
      <c r="K1404" s="36"/>
      <c r="L1404" s="36"/>
      <c r="M1404" s="36"/>
      <c r="N1404" s="36"/>
      <c r="O1404" s="36"/>
      <c r="P1404" s="36"/>
      <c r="Q1404" s="36"/>
      <c r="R1404" s="36"/>
    </row>
    <row r="1405" spans="6:18" x14ac:dyDescent="0.25">
      <c r="F1405" s="36"/>
      <c r="G1405" s="36"/>
      <c r="H1405" s="36"/>
      <c r="I1405" s="36"/>
      <c r="J1405" s="36"/>
      <c r="K1405" s="36"/>
      <c r="L1405" s="36"/>
      <c r="M1405" s="36"/>
      <c r="N1405" s="36"/>
      <c r="O1405" s="36"/>
      <c r="P1405" s="36"/>
      <c r="Q1405" s="36"/>
      <c r="R1405" s="36"/>
    </row>
    <row r="1406" spans="6:18" x14ac:dyDescent="0.25">
      <c r="F1406" s="36"/>
      <c r="G1406" s="36"/>
      <c r="H1406" s="36"/>
      <c r="I1406" s="36"/>
      <c r="J1406" s="36"/>
      <c r="K1406" s="36"/>
      <c r="L1406" s="36"/>
      <c r="M1406" s="36"/>
      <c r="N1406" s="36"/>
      <c r="O1406" s="36"/>
      <c r="P1406" s="36"/>
      <c r="Q1406" s="36"/>
      <c r="R1406" s="36"/>
    </row>
    <row r="1407" spans="6:18" x14ac:dyDescent="0.25">
      <c r="F1407" s="36"/>
      <c r="G1407" s="36"/>
      <c r="H1407" s="36"/>
      <c r="I1407" s="36"/>
      <c r="J1407" s="36"/>
      <c r="K1407" s="36"/>
      <c r="L1407" s="36"/>
      <c r="M1407" s="36"/>
      <c r="N1407" s="36"/>
      <c r="O1407" s="36"/>
      <c r="P1407" s="36"/>
      <c r="Q1407" s="36"/>
      <c r="R1407" s="36"/>
    </row>
    <row r="1408" spans="6:18" x14ac:dyDescent="0.25">
      <c r="F1408" s="36"/>
      <c r="G1408" s="36"/>
      <c r="H1408" s="36"/>
      <c r="I1408" s="36"/>
      <c r="J1408" s="36"/>
      <c r="K1408" s="36"/>
      <c r="L1408" s="36"/>
      <c r="M1408" s="36"/>
      <c r="N1408" s="36"/>
      <c r="O1408" s="36"/>
      <c r="P1408" s="36"/>
      <c r="Q1408" s="36"/>
      <c r="R1408" s="36"/>
    </row>
    <row r="1409" spans="6:18" x14ac:dyDescent="0.25">
      <c r="F1409" s="36"/>
      <c r="G1409" s="36"/>
      <c r="H1409" s="36"/>
      <c r="I1409" s="36"/>
      <c r="J1409" s="36"/>
      <c r="K1409" s="36"/>
      <c r="L1409" s="36"/>
      <c r="M1409" s="36"/>
      <c r="N1409" s="36"/>
      <c r="O1409" s="36"/>
      <c r="P1409" s="36"/>
      <c r="Q1409" s="36"/>
      <c r="R1409" s="36"/>
    </row>
    <row r="1410" spans="6:18" x14ac:dyDescent="0.25">
      <c r="F1410" s="36"/>
      <c r="G1410" s="36"/>
      <c r="H1410" s="36"/>
      <c r="I1410" s="36"/>
      <c r="J1410" s="36"/>
      <c r="K1410" s="36"/>
      <c r="L1410" s="36"/>
      <c r="M1410" s="36"/>
      <c r="N1410" s="36"/>
      <c r="O1410" s="36"/>
      <c r="P1410" s="36"/>
      <c r="Q1410" s="36"/>
      <c r="R1410" s="36"/>
    </row>
    <row r="1411" spans="6:18" x14ac:dyDescent="0.25">
      <c r="F1411" s="36"/>
      <c r="G1411" s="36"/>
      <c r="H1411" s="36"/>
      <c r="I1411" s="36"/>
      <c r="J1411" s="36"/>
      <c r="K1411" s="36"/>
      <c r="L1411" s="36"/>
      <c r="M1411" s="36"/>
      <c r="N1411" s="36"/>
      <c r="O1411" s="36"/>
      <c r="P1411" s="36"/>
      <c r="Q1411" s="36"/>
      <c r="R1411" s="36"/>
    </row>
    <row r="1412" spans="6:18" x14ac:dyDescent="0.25">
      <c r="F1412" s="36"/>
      <c r="G1412" s="36"/>
      <c r="H1412" s="36"/>
      <c r="I1412" s="36"/>
      <c r="J1412" s="36"/>
      <c r="K1412" s="36"/>
      <c r="L1412" s="36"/>
      <c r="M1412" s="36"/>
      <c r="N1412" s="36"/>
      <c r="O1412" s="36"/>
      <c r="P1412" s="36"/>
      <c r="Q1412" s="36"/>
      <c r="R1412" s="36"/>
    </row>
    <row r="1413" spans="6:18" x14ac:dyDescent="0.25">
      <c r="F1413" s="36"/>
      <c r="G1413" s="36"/>
      <c r="H1413" s="36"/>
      <c r="I1413" s="36"/>
      <c r="J1413" s="36"/>
      <c r="K1413" s="36"/>
      <c r="L1413" s="36"/>
      <c r="M1413" s="36"/>
      <c r="N1413" s="36"/>
      <c r="O1413" s="36"/>
      <c r="P1413" s="36"/>
      <c r="Q1413" s="36"/>
      <c r="R1413" s="36"/>
    </row>
    <row r="1414" spans="6:18" x14ac:dyDescent="0.25">
      <c r="F1414" s="36"/>
      <c r="G1414" s="36"/>
      <c r="H1414" s="36"/>
      <c r="I1414" s="36"/>
      <c r="J1414" s="36"/>
      <c r="K1414" s="36"/>
      <c r="L1414" s="36"/>
      <c r="M1414" s="36"/>
      <c r="N1414" s="36"/>
      <c r="O1414" s="36"/>
      <c r="P1414" s="36"/>
      <c r="Q1414" s="36"/>
      <c r="R1414" s="36"/>
    </row>
    <row r="1415" spans="6:18" x14ac:dyDescent="0.25">
      <c r="F1415" s="36"/>
      <c r="G1415" s="36"/>
      <c r="H1415" s="36"/>
      <c r="I1415" s="36"/>
      <c r="J1415" s="36"/>
      <c r="K1415" s="36"/>
      <c r="L1415" s="36"/>
      <c r="M1415" s="36"/>
      <c r="N1415" s="36"/>
      <c r="O1415" s="36"/>
      <c r="P1415" s="36"/>
      <c r="Q1415" s="36"/>
      <c r="R1415" s="36"/>
    </row>
    <row r="1416" spans="6:18" x14ac:dyDescent="0.25">
      <c r="F1416" s="36"/>
      <c r="G1416" s="36"/>
      <c r="H1416" s="36"/>
      <c r="I1416" s="36"/>
      <c r="J1416" s="36"/>
      <c r="K1416" s="36"/>
      <c r="L1416" s="36"/>
      <c r="M1416" s="36"/>
      <c r="N1416" s="36"/>
      <c r="O1416" s="36"/>
      <c r="P1416" s="36"/>
      <c r="Q1416" s="36"/>
      <c r="R1416" s="36"/>
    </row>
    <row r="1417" spans="6:18" x14ac:dyDescent="0.25">
      <c r="F1417" s="36"/>
      <c r="G1417" s="36"/>
      <c r="H1417" s="36"/>
      <c r="I1417" s="36"/>
      <c r="J1417" s="36"/>
      <c r="K1417" s="36"/>
      <c r="L1417" s="36"/>
      <c r="M1417" s="36"/>
      <c r="N1417" s="36"/>
      <c r="O1417" s="36"/>
      <c r="P1417" s="36"/>
      <c r="Q1417" s="36"/>
      <c r="R1417" s="36"/>
    </row>
    <row r="1418" spans="6:18" x14ac:dyDescent="0.25">
      <c r="F1418" s="36"/>
      <c r="G1418" s="36"/>
      <c r="H1418" s="36"/>
      <c r="I1418" s="36"/>
      <c r="J1418" s="36"/>
      <c r="K1418" s="36"/>
      <c r="L1418" s="36"/>
      <c r="M1418" s="36"/>
      <c r="N1418" s="36"/>
      <c r="O1418" s="36"/>
      <c r="P1418" s="36"/>
      <c r="Q1418" s="36"/>
      <c r="R1418" s="36"/>
    </row>
    <row r="1419" spans="6:18" x14ac:dyDescent="0.25">
      <c r="F1419" s="36"/>
      <c r="G1419" s="36"/>
      <c r="H1419" s="36"/>
      <c r="I1419" s="36"/>
      <c r="J1419" s="36"/>
      <c r="K1419" s="36"/>
      <c r="L1419" s="36"/>
      <c r="M1419" s="36"/>
      <c r="N1419" s="36"/>
      <c r="O1419" s="36"/>
      <c r="P1419" s="36"/>
      <c r="Q1419" s="36"/>
      <c r="R1419" s="36"/>
    </row>
    <row r="1420" spans="6:18" x14ac:dyDescent="0.25">
      <c r="F1420" s="36"/>
      <c r="G1420" s="36"/>
      <c r="H1420" s="36"/>
      <c r="I1420" s="36"/>
      <c r="J1420" s="36"/>
      <c r="K1420" s="36"/>
      <c r="L1420" s="36"/>
      <c r="M1420" s="36"/>
      <c r="N1420" s="36"/>
      <c r="O1420" s="36"/>
      <c r="P1420" s="36"/>
      <c r="Q1420" s="36"/>
      <c r="R1420" s="36"/>
    </row>
    <row r="1421" spans="6:18" x14ac:dyDescent="0.25">
      <c r="F1421" s="36"/>
      <c r="G1421" s="36"/>
      <c r="H1421" s="36"/>
      <c r="I1421" s="36"/>
      <c r="J1421" s="36"/>
      <c r="K1421" s="36"/>
      <c r="L1421" s="36"/>
      <c r="M1421" s="36"/>
      <c r="N1421" s="36"/>
      <c r="O1421" s="36"/>
      <c r="P1421" s="36"/>
      <c r="Q1421" s="36"/>
      <c r="R1421" s="36"/>
    </row>
    <row r="1422" spans="6:18" x14ac:dyDescent="0.25">
      <c r="F1422" s="36"/>
      <c r="G1422" s="36"/>
      <c r="H1422" s="36"/>
      <c r="I1422" s="36"/>
      <c r="J1422" s="36"/>
      <c r="K1422" s="36"/>
      <c r="L1422" s="36"/>
      <c r="M1422" s="36"/>
      <c r="N1422" s="36"/>
      <c r="O1422" s="36"/>
      <c r="P1422" s="36"/>
      <c r="Q1422" s="36"/>
      <c r="R1422" s="36"/>
    </row>
    <row r="1423" spans="6:18" x14ac:dyDescent="0.25">
      <c r="F1423" s="36"/>
      <c r="G1423" s="36"/>
      <c r="H1423" s="36"/>
      <c r="I1423" s="36"/>
      <c r="J1423" s="36"/>
      <c r="K1423" s="36"/>
      <c r="L1423" s="36"/>
      <c r="M1423" s="36"/>
      <c r="N1423" s="36"/>
      <c r="O1423" s="36"/>
      <c r="P1423" s="36"/>
      <c r="Q1423" s="36"/>
      <c r="R1423" s="36"/>
    </row>
    <row r="1424" spans="6:18" x14ac:dyDescent="0.25">
      <c r="F1424" s="36"/>
      <c r="G1424" s="36"/>
      <c r="H1424" s="36"/>
      <c r="I1424" s="36"/>
      <c r="J1424" s="36"/>
      <c r="K1424" s="36"/>
      <c r="L1424" s="36"/>
      <c r="M1424" s="36"/>
      <c r="N1424" s="36"/>
      <c r="O1424" s="36"/>
      <c r="P1424" s="36"/>
      <c r="Q1424" s="36"/>
      <c r="R1424" s="36"/>
    </row>
    <row r="1425" spans="6:18" x14ac:dyDescent="0.25">
      <c r="F1425" s="36"/>
      <c r="G1425" s="36"/>
      <c r="H1425" s="36"/>
      <c r="I1425" s="36"/>
      <c r="J1425" s="36"/>
      <c r="K1425" s="36"/>
      <c r="L1425" s="36"/>
      <c r="M1425" s="36"/>
      <c r="N1425" s="36"/>
      <c r="O1425" s="36"/>
      <c r="P1425" s="36"/>
      <c r="Q1425" s="36"/>
      <c r="R1425" s="36"/>
    </row>
    <row r="1426" spans="6:18" x14ac:dyDescent="0.25">
      <c r="F1426" s="36"/>
      <c r="G1426" s="36"/>
      <c r="H1426" s="36"/>
      <c r="I1426" s="36"/>
      <c r="J1426" s="36"/>
      <c r="K1426" s="36"/>
      <c r="L1426" s="36"/>
      <c r="M1426" s="36"/>
      <c r="N1426" s="36"/>
      <c r="O1426" s="36"/>
      <c r="P1426" s="36"/>
      <c r="Q1426" s="36"/>
      <c r="R1426" s="36"/>
    </row>
    <row r="1427" spans="6:18" x14ac:dyDescent="0.25">
      <c r="F1427" s="36"/>
      <c r="G1427" s="36"/>
      <c r="H1427" s="36"/>
      <c r="I1427" s="36"/>
      <c r="J1427" s="36"/>
      <c r="K1427" s="36"/>
      <c r="L1427" s="36"/>
      <c r="M1427" s="36"/>
      <c r="N1427" s="36"/>
      <c r="O1427" s="36"/>
      <c r="P1427" s="36"/>
      <c r="Q1427" s="36"/>
      <c r="R1427" s="36"/>
    </row>
    <row r="1428" spans="6:18" x14ac:dyDescent="0.25">
      <c r="F1428" s="36"/>
      <c r="G1428" s="36"/>
      <c r="H1428" s="36"/>
      <c r="I1428" s="36"/>
      <c r="J1428" s="36"/>
      <c r="K1428" s="36"/>
      <c r="L1428" s="36"/>
      <c r="M1428" s="36"/>
      <c r="N1428" s="36"/>
      <c r="O1428" s="36"/>
      <c r="P1428" s="36"/>
      <c r="Q1428" s="36"/>
      <c r="R1428" s="36"/>
    </row>
    <row r="1429" spans="6:18" x14ac:dyDescent="0.25">
      <c r="F1429" s="36"/>
      <c r="G1429" s="36"/>
      <c r="H1429" s="36"/>
      <c r="I1429" s="36"/>
      <c r="J1429" s="36"/>
      <c r="K1429" s="36"/>
      <c r="L1429" s="36"/>
      <c r="M1429" s="36"/>
      <c r="N1429" s="36"/>
      <c r="O1429" s="36"/>
      <c r="P1429" s="36"/>
      <c r="Q1429" s="36"/>
      <c r="R1429" s="36"/>
    </row>
    <row r="1430" spans="6:18" x14ac:dyDescent="0.25">
      <c r="F1430" s="36"/>
      <c r="G1430" s="36"/>
      <c r="H1430" s="36"/>
      <c r="I1430" s="36"/>
      <c r="J1430" s="36"/>
      <c r="K1430" s="36"/>
      <c r="L1430" s="36"/>
      <c r="M1430" s="36"/>
      <c r="N1430" s="36"/>
      <c r="O1430" s="36"/>
      <c r="P1430" s="36"/>
      <c r="Q1430" s="36"/>
      <c r="R1430" s="36"/>
    </row>
    <row r="1431" spans="6:18" x14ac:dyDescent="0.25">
      <c r="F1431" s="36"/>
      <c r="G1431" s="36"/>
      <c r="H1431" s="36"/>
      <c r="I1431" s="36"/>
      <c r="J1431" s="36"/>
      <c r="K1431" s="36"/>
      <c r="L1431" s="36"/>
      <c r="M1431" s="36"/>
      <c r="N1431" s="36"/>
      <c r="O1431" s="36"/>
      <c r="P1431" s="36"/>
      <c r="Q1431" s="36"/>
      <c r="R1431" s="36"/>
    </row>
    <row r="1432" spans="6:18" x14ac:dyDescent="0.25">
      <c r="F1432" s="36"/>
      <c r="G1432" s="36"/>
      <c r="H1432" s="36"/>
      <c r="I1432" s="36"/>
      <c r="J1432" s="36"/>
      <c r="K1432" s="36"/>
      <c r="L1432" s="36"/>
      <c r="M1432" s="36"/>
      <c r="N1432" s="36"/>
      <c r="O1432" s="36"/>
      <c r="P1432" s="36"/>
      <c r="Q1432" s="36"/>
      <c r="R1432" s="36"/>
    </row>
    <row r="1433" spans="6:18" x14ac:dyDescent="0.25">
      <c r="F1433" s="36"/>
      <c r="G1433" s="36"/>
      <c r="H1433" s="36"/>
      <c r="I1433" s="36"/>
      <c r="J1433" s="36"/>
      <c r="K1433" s="36"/>
      <c r="L1433" s="36"/>
      <c r="M1433" s="36"/>
      <c r="N1433" s="36"/>
      <c r="O1433" s="36"/>
      <c r="P1433" s="36"/>
      <c r="Q1433" s="36"/>
      <c r="R1433" s="36"/>
    </row>
    <row r="1434" spans="6:18" x14ac:dyDescent="0.25">
      <c r="F1434" s="36"/>
      <c r="G1434" s="36"/>
      <c r="H1434" s="36"/>
      <c r="I1434" s="36"/>
      <c r="J1434" s="36"/>
      <c r="K1434" s="36"/>
      <c r="L1434" s="36"/>
      <c r="M1434" s="36"/>
      <c r="N1434" s="36"/>
      <c r="O1434" s="36"/>
      <c r="P1434" s="36"/>
      <c r="Q1434" s="36"/>
      <c r="R1434" s="36"/>
    </row>
    <row r="1435" spans="6:18" x14ac:dyDescent="0.25">
      <c r="F1435" s="36"/>
      <c r="G1435" s="36"/>
      <c r="H1435" s="36"/>
      <c r="I1435" s="36"/>
      <c r="J1435" s="36"/>
      <c r="K1435" s="36"/>
      <c r="L1435" s="36"/>
      <c r="M1435" s="36"/>
      <c r="N1435" s="36"/>
      <c r="O1435" s="36"/>
      <c r="P1435" s="36"/>
      <c r="Q1435" s="36"/>
      <c r="R1435" s="36"/>
    </row>
    <row r="1436" spans="6:18" x14ac:dyDescent="0.25">
      <c r="F1436" s="36"/>
      <c r="G1436" s="36"/>
      <c r="H1436" s="36"/>
      <c r="I1436" s="36"/>
      <c r="J1436" s="36"/>
      <c r="K1436" s="36"/>
      <c r="L1436" s="36"/>
      <c r="M1436" s="36"/>
      <c r="N1436" s="36"/>
      <c r="O1436" s="36"/>
      <c r="P1436" s="36"/>
      <c r="Q1436" s="36"/>
      <c r="R1436" s="36"/>
    </row>
    <row r="1437" spans="6:18" x14ac:dyDescent="0.25">
      <c r="F1437" s="36"/>
      <c r="G1437" s="36"/>
      <c r="H1437" s="36"/>
      <c r="I1437" s="36"/>
      <c r="J1437" s="36"/>
      <c r="K1437" s="36"/>
      <c r="L1437" s="36"/>
      <c r="M1437" s="36"/>
      <c r="N1437" s="36"/>
      <c r="O1437" s="36"/>
      <c r="P1437" s="36"/>
      <c r="Q1437" s="36"/>
      <c r="R1437" s="36"/>
    </row>
    <row r="1438" spans="6:18" x14ac:dyDescent="0.25">
      <c r="F1438" s="36"/>
      <c r="G1438" s="36"/>
      <c r="H1438" s="36"/>
      <c r="I1438" s="36"/>
      <c r="J1438" s="36"/>
      <c r="K1438" s="36"/>
      <c r="L1438" s="36"/>
      <c r="M1438" s="36"/>
      <c r="N1438" s="36"/>
      <c r="O1438" s="36"/>
      <c r="P1438" s="36"/>
      <c r="Q1438" s="36"/>
      <c r="R1438" s="36"/>
    </row>
    <row r="1439" spans="6:18" x14ac:dyDescent="0.25">
      <c r="F1439" s="36"/>
      <c r="G1439" s="36"/>
      <c r="H1439" s="36"/>
      <c r="I1439" s="36"/>
      <c r="J1439" s="36"/>
      <c r="K1439" s="36"/>
      <c r="L1439" s="36"/>
      <c r="M1439" s="36"/>
      <c r="N1439" s="36"/>
      <c r="O1439" s="36"/>
      <c r="P1439" s="36"/>
      <c r="Q1439" s="36"/>
      <c r="R1439" s="36"/>
    </row>
    <row r="1440" spans="6:18" x14ac:dyDescent="0.25">
      <c r="F1440" s="36"/>
      <c r="G1440" s="36"/>
      <c r="H1440" s="36"/>
      <c r="I1440" s="36"/>
      <c r="J1440" s="36"/>
      <c r="K1440" s="36"/>
      <c r="L1440" s="36"/>
      <c r="M1440" s="36"/>
      <c r="N1440" s="36"/>
      <c r="O1440" s="36"/>
      <c r="P1440" s="36"/>
      <c r="Q1440" s="36"/>
      <c r="R1440" s="36"/>
    </row>
    <row r="1441" spans="6:18" x14ac:dyDescent="0.25">
      <c r="F1441" s="36"/>
      <c r="G1441" s="36"/>
      <c r="H1441" s="36"/>
      <c r="I1441" s="36"/>
      <c r="J1441" s="36"/>
      <c r="K1441" s="36"/>
      <c r="L1441" s="36"/>
      <c r="M1441" s="36"/>
      <c r="N1441" s="36"/>
      <c r="O1441" s="36"/>
      <c r="P1441" s="36"/>
      <c r="Q1441" s="36"/>
      <c r="R1441" s="36"/>
    </row>
    <row r="1442" spans="6:18" x14ac:dyDescent="0.25">
      <c r="F1442" s="36"/>
      <c r="G1442" s="36"/>
      <c r="H1442" s="36"/>
      <c r="I1442" s="36"/>
      <c r="J1442" s="36"/>
      <c r="K1442" s="36"/>
      <c r="L1442" s="36"/>
      <c r="M1442" s="36"/>
      <c r="N1442" s="36"/>
      <c r="O1442" s="36"/>
      <c r="P1442" s="36"/>
      <c r="Q1442" s="36"/>
      <c r="R1442" s="36"/>
    </row>
    <row r="1443" spans="6:18" x14ac:dyDescent="0.25">
      <c r="F1443" s="36"/>
      <c r="G1443" s="36"/>
      <c r="H1443" s="36"/>
      <c r="I1443" s="36"/>
      <c r="J1443" s="36"/>
      <c r="K1443" s="36"/>
      <c r="L1443" s="36"/>
      <c r="M1443" s="36"/>
      <c r="N1443" s="36"/>
      <c r="O1443" s="36"/>
      <c r="P1443" s="36"/>
      <c r="Q1443" s="36"/>
      <c r="R1443" s="36"/>
    </row>
    <row r="1444" spans="6:18" x14ac:dyDescent="0.25">
      <c r="F1444" s="36"/>
      <c r="G1444" s="36"/>
      <c r="H1444" s="36"/>
      <c r="I1444" s="36"/>
      <c r="J1444" s="36"/>
      <c r="K1444" s="36"/>
      <c r="L1444" s="36"/>
      <c r="M1444" s="36"/>
      <c r="N1444" s="36"/>
      <c r="O1444" s="36"/>
      <c r="P1444" s="36"/>
      <c r="Q1444" s="36"/>
      <c r="R1444" s="36"/>
    </row>
    <row r="1445" spans="6:18" x14ac:dyDescent="0.25">
      <c r="F1445" s="36"/>
      <c r="G1445" s="36"/>
      <c r="H1445" s="36"/>
      <c r="I1445" s="36"/>
      <c r="J1445" s="36"/>
      <c r="K1445" s="36"/>
      <c r="L1445" s="36"/>
      <c r="M1445" s="36"/>
      <c r="N1445" s="36"/>
      <c r="O1445" s="36"/>
      <c r="P1445" s="36"/>
      <c r="Q1445" s="36"/>
      <c r="R1445" s="36"/>
    </row>
    <row r="1446" spans="6:18" x14ac:dyDescent="0.25">
      <c r="F1446" s="36"/>
      <c r="G1446" s="36"/>
      <c r="H1446" s="36"/>
      <c r="I1446" s="36"/>
      <c r="J1446" s="36"/>
      <c r="K1446" s="36"/>
      <c r="L1446" s="36"/>
      <c r="M1446" s="36"/>
      <c r="N1446" s="36"/>
      <c r="O1446" s="36"/>
      <c r="P1446" s="36"/>
      <c r="Q1446" s="36"/>
      <c r="R1446" s="36"/>
    </row>
    <row r="1447" spans="6:18" x14ac:dyDescent="0.25">
      <c r="F1447" s="36"/>
      <c r="G1447" s="36"/>
      <c r="H1447" s="36"/>
      <c r="I1447" s="36"/>
      <c r="J1447" s="36"/>
      <c r="K1447" s="36"/>
      <c r="L1447" s="36"/>
      <c r="M1447" s="36"/>
      <c r="N1447" s="36"/>
      <c r="O1447" s="36"/>
      <c r="P1447" s="36"/>
      <c r="Q1447" s="36"/>
      <c r="R1447" s="36"/>
    </row>
    <row r="1448" spans="6:18" x14ac:dyDescent="0.25">
      <c r="F1448" s="36"/>
      <c r="G1448" s="36"/>
      <c r="H1448" s="36"/>
      <c r="I1448" s="36"/>
      <c r="J1448" s="36"/>
      <c r="K1448" s="36"/>
      <c r="L1448" s="36"/>
      <c r="M1448" s="36"/>
      <c r="N1448" s="36"/>
      <c r="O1448" s="36"/>
      <c r="P1448" s="36"/>
      <c r="Q1448" s="36"/>
      <c r="R1448" s="36"/>
    </row>
    <row r="1449" spans="6:18" x14ac:dyDescent="0.25">
      <c r="F1449" s="36"/>
      <c r="G1449" s="36"/>
      <c r="H1449" s="36"/>
      <c r="I1449" s="36"/>
      <c r="J1449" s="36"/>
      <c r="K1449" s="36"/>
      <c r="L1449" s="36"/>
      <c r="M1449" s="36"/>
      <c r="N1449" s="36"/>
      <c r="O1449" s="36"/>
      <c r="P1449" s="36"/>
      <c r="Q1449" s="36"/>
      <c r="R1449" s="36"/>
    </row>
    <row r="1450" spans="6:18" x14ac:dyDescent="0.25">
      <c r="F1450" s="36"/>
      <c r="G1450" s="36"/>
      <c r="H1450" s="36"/>
      <c r="I1450" s="36"/>
      <c r="J1450" s="36"/>
      <c r="K1450" s="36"/>
      <c r="L1450" s="36"/>
      <c r="M1450" s="36"/>
      <c r="N1450" s="36"/>
      <c r="O1450" s="36"/>
      <c r="P1450" s="36"/>
      <c r="Q1450" s="36"/>
      <c r="R1450" s="36"/>
    </row>
    <row r="1451" spans="6:18" x14ac:dyDescent="0.25">
      <c r="F1451" s="36"/>
      <c r="G1451" s="36"/>
      <c r="H1451" s="36"/>
      <c r="I1451" s="36"/>
      <c r="J1451" s="36"/>
      <c r="K1451" s="36"/>
      <c r="L1451" s="36"/>
      <c r="M1451" s="36"/>
      <c r="N1451" s="36"/>
      <c r="O1451" s="36"/>
      <c r="P1451" s="36"/>
      <c r="Q1451" s="36"/>
      <c r="R1451" s="36"/>
    </row>
    <row r="1452" spans="6:18" x14ac:dyDescent="0.25">
      <c r="F1452" s="36"/>
      <c r="G1452" s="36"/>
      <c r="H1452" s="36"/>
      <c r="I1452" s="36"/>
      <c r="J1452" s="36"/>
      <c r="K1452" s="36"/>
      <c r="L1452" s="36"/>
      <c r="M1452" s="36"/>
      <c r="N1452" s="36"/>
      <c r="O1452" s="36"/>
      <c r="P1452" s="36"/>
      <c r="Q1452" s="36"/>
      <c r="R1452" s="36"/>
    </row>
    <row r="1453" spans="6:18" x14ac:dyDescent="0.25">
      <c r="F1453" s="36"/>
      <c r="G1453" s="36"/>
      <c r="H1453" s="36"/>
      <c r="I1453" s="36"/>
      <c r="J1453" s="36"/>
      <c r="K1453" s="36"/>
      <c r="L1453" s="36"/>
      <c r="M1453" s="36"/>
      <c r="N1453" s="36"/>
      <c r="O1453" s="36"/>
      <c r="P1453" s="36"/>
      <c r="Q1453" s="36"/>
      <c r="R1453" s="36"/>
    </row>
    <row r="1454" spans="6:18" x14ac:dyDescent="0.25">
      <c r="F1454" s="36"/>
      <c r="G1454" s="36"/>
      <c r="H1454" s="36"/>
      <c r="I1454" s="36"/>
      <c r="J1454" s="36"/>
      <c r="K1454" s="36"/>
      <c r="L1454" s="36"/>
      <c r="M1454" s="36"/>
      <c r="N1454" s="36"/>
      <c r="O1454" s="36"/>
      <c r="P1454" s="36"/>
      <c r="Q1454" s="36"/>
      <c r="R1454" s="36"/>
    </row>
    <row r="1455" spans="6:18" x14ac:dyDescent="0.25">
      <c r="F1455" s="36"/>
      <c r="G1455" s="36"/>
      <c r="H1455" s="36"/>
      <c r="I1455" s="36"/>
      <c r="J1455" s="36"/>
      <c r="K1455" s="36"/>
      <c r="L1455" s="36"/>
      <c r="M1455" s="36"/>
      <c r="N1455" s="36"/>
      <c r="O1455" s="36"/>
      <c r="P1455" s="36"/>
      <c r="Q1455" s="36"/>
      <c r="R1455" s="36"/>
    </row>
    <row r="1456" spans="6:18" x14ac:dyDescent="0.25">
      <c r="F1456" s="36"/>
      <c r="G1456" s="36"/>
      <c r="H1456" s="36"/>
      <c r="I1456" s="36"/>
      <c r="J1456" s="36"/>
      <c r="K1456" s="36"/>
      <c r="L1456" s="36"/>
      <c r="M1456" s="36"/>
      <c r="N1456" s="36"/>
      <c r="O1456" s="36"/>
      <c r="P1456" s="36"/>
      <c r="Q1456" s="36"/>
      <c r="R1456" s="36"/>
    </row>
    <row r="1457" spans="6:18" x14ac:dyDescent="0.25">
      <c r="F1457" s="36"/>
      <c r="G1457" s="36"/>
      <c r="H1457" s="36"/>
      <c r="I1457" s="36"/>
      <c r="J1457" s="36"/>
      <c r="K1457" s="36"/>
      <c r="L1457" s="36"/>
      <c r="M1457" s="36"/>
      <c r="N1457" s="36"/>
      <c r="O1457" s="36"/>
      <c r="P1457" s="36"/>
      <c r="Q1457" s="36"/>
      <c r="R1457" s="36"/>
    </row>
    <row r="1458" spans="6:18" x14ac:dyDescent="0.25">
      <c r="F1458" s="36"/>
      <c r="G1458" s="36"/>
      <c r="H1458" s="36"/>
      <c r="I1458" s="36"/>
      <c r="J1458" s="36"/>
      <c r="K1458" s="36"/>
      <c r="L1458" s="36"/>
      <c r="M1458" s="36"/>
      <c r="N1458" s="36"/>
      <c r="O1458" s="36"/>
      <c r="P1458" s="36"/>
      <c r="Q1458" s="36"/>
      <c r="R1458" s="36"/>
    </row>
    <row r="1459" spans="6:18" x14ac:dyDescent="0.25">
      <c r="F1459" s="36"/>
      <c r="G1459" s="36"/>
      <c r="H1459" s="36"/>
      <c r="I1459" s="36"/>
      <c r="J1459" s="36"/>
      <c r="K1459" s="36"/>
      <c r="L1459" s="36"/>
      <c r="M1459" s="36"/>
      <c r="N1459" s="36"/>
      <c r="O1459" s="36"/>
      <c r="P1459" s="36"/>
      <c r="Q1459" s="36"/>
      <c r="R1459" s="36"/>
    </row>
    <row r="1460" spans="6:18" x14ac:dyDescent="0.25">
      <c r="F1460" s="36"/>
      <c r="G1460" s="36"/>
      <c r="H1460" s="36"/>
      <c r="I1460" s="36"/>
      <c r="J1460" s="36"/>
      <c r="K1460" s="36"/>
      <c r="L1460" s="36"/>
      <c r="M1460" s="36"/>
      <c r="N1460" s="36"/>
      <c r="O1460" s="36"/>
      <c r="P1460" s="36"/>
      <c r="Q1460" s="36"/>
      <c r="R1460" s="36"/>
    </row>
    <row r="1461" spans="6:18" x14ac:dyDescent="0.25">
      <c r="F1461" s="36"/>
      <c r="G1461" s="36"/>
      <c r="H1461" s="36"/>
      <c r="I1461" s="36"/>
      <c r="J1461" s="36"/>
      <c r="K1461" s="36"/>
      <c r="L1461" s="36"/>
      <c r="M1461" s="36"/>
      <c r="N1461" s="36"/>
      <c r="O1461" s="36"/>
      <c r="P1461" s="36"/>
      <c r="Q1461" s="36"/>
      <c r="R1461" s="36"/>
    </row>
    <row r="1462" spans="6:18" x14ac:dyDescent="0.25">
      <c r="F1462" s="36"/>
      <c r="G1462" s="36"/>
      <c r="H1462" s="36"/>
      <c r="I1462" s="36"/>
      <c r="J1462" s="36"/>
      <c r="K1462" s="36"/>
      <c r="L1462" s="36"/>
      <c r="M1462" s="36"/>
      <c r="N1462" s="36"/>
      <c r="O1462" s="36"/>
      <c r="P1462" s="36"/>
      <c r="Q1462" s="36"/>
      <c r="R1462" s="36"/>
    </row>
    <row r="1463" spans="6:18" x14ac:dyDescent="0.25">
      <c r="F1463" s="36"/>
      <c r="G1463" s="36"/>
      <c r="H1463" s="36"/>
      <c r="I1463" s="36"/>
      <c r="J1463" s="36"/>
      <c r="K1463" s="36"/>
      <c r="L1463" s="36"/>
      <c r="M1463" s="36"/>
      <c r="N1463" s="36"/>
      <c r="O1463" s="36"/>
      <c r="P1463" s="36"/>
      <c r="Q1463" s="36"/>
      <c r="R1463" s="36"/>
    </row>
    <row r="1464" spans="6:18" x14ac:dyDescent="0.25">
      <c r="F1464" s="36"/>
      <c r="G1464" s="36"/>
      <c r="H1464" s="36"/>
      <c r="I1464" s="36"/>
      <c r="J1464" s="36"/>
      <c r="K1464" s="36"/>
      <c r="L1464" s="36"/>
      <c r="M1464" s="36"/>
      <c r="N1464" s="36"/>
      <c r="O1464" s="36"/>
      <c r="P1464" s="36"/>
      <c r="Q1464" s="36"/>
      <c r="R1464" s="36"/>
    </row>
    <row r="1465" spans="6:18" x14ac:dyDescent="0.25">
      <c r="F1465" s="36"/>
      <c r="G1465" s="36"/>
      <c r="H1465" s="36"/>
      <c r="I1465" s="36"/>
      <c r="J1465" s="36"/>
      <c r="K1465" s="36"/>
      <c r="L1465" s="36"/>
      <c r="M1465" s="36"/>
      <c r="N1465" s="36"/>
      <c r="O1465" s="36"/>
      <c r="P1465" s="36"/>
      <c r="Q1465" s="36"/>
      <c r="R1465" s="36"/>
    </row>
    <row r="1466" spans="6:18" x14ac:dyDescent="0.25">
      <c r="F1466" s="36"/>
      <c r="G1466" s="36"/>
      <c r="H1466" s="36"/>
      <c r="I1466" s="36"/>
      <c r="J1466" s="36"/>
      <c r="K1466" s="36"/>
      <c r="L1466" s="36"/>
      <c r="M1466" s="36"/>
      <c r="N1466" s="36"/>
      <c r="O1466" s="36"/>
      <c r="P1466" s="36"/>
      <c r="Q1466" s="36"/>
      <c r="R1466" s="36"/>
    </row>
    <row r="1467" spans="6:18" x14ac:dyDescent="0.25">
      <c r="F1467" s="36"/>
      <c r="G1467" s="36"/>
      <c r="H1467" s="36"/>
      <c r="I1467" s="36"/>
      <c r="J1467" s="36"/>
      <c r="K1467" s="36"/>
      <c r="L1467" s="36"/>
      <c r="M1467" s="36"/>
      <c r="N1467" s="36"/>
      <c r="O1467" s="36"/>
      <c r="P1467" s="36"/>
      <c r="Q1467" s="36"/>
      <c r="R1467" s="36"/>
    </row>
    <row r="1468" spans="6:18" x14ac:dyDescent="0.25">
      <c r="F1468" s="36"/>
      <c r="G1468" s="36"/>
      <c r="H1468" s="36"/>
      <c r="I1468" s="36"/>
      <c r="J1468" s="36"/>
      <c r="K1468" s="36"/>
      <c r="L1468" s="36"/>
      <c r="M1468" s="36"/>
      <c r="N1468" s="36"/>
      <c r="O1468" s="36"/>
      <c r="P1468" s="36"/>
      <c r="Q1468" s="36"/>
      <c r="R1468" s="36"/>
    </row>
    <row r="1469" spans="6:18" x14ac:dyDescent="0.25">
      <c r="F1469" s="36"/>
      <c r="G1469" s="36"/>
      <c r="H1469" s="36"/>
      <c r="I1469" s="36"/>
      <c r="J1469" s="36"/>
      <c r="K1469" s="36"/>
      <c r="L1469" s="36"/>
      <c r="M1469" s="36"/>
      <c r="N1469" s="36"/>
      <c r="O1469" s="36"/>
      <c r="P1469" s="36"/>
      <c r="Q1469" s="36"/>
      <c r="R1469" s="36"/>
    </row>
    <row r="1470" spans="6:18" x14ac:dyDescent="0.25">
      <c r="F1470" s="36"/>
      <c r="G1470" s="36"/>
      <c r="H1470" s="36"/>
      <c r="I1470" s="36"/>
      <c r="J1470" s="36"/>
      <c r="K1470" s="36"/>
      <c r="L1470" s="36"/>
      <c r="M1470" s="36"/>
      <c r="N1470" s="36"/>
      <c r="O1470" s="36"/>
      <c r="P1470" s="36"/>
      <c r="Q1470" s="36"/>
      <c r="R1470" s="36"/>
    </row>
    <row r="1471" spans="6:18" x14ac:dyDescent="0.25">
      <c r="F1471" s="36"/>
      <c r="G1471" s="36"/>
      <c r="H1471" s="36"/>
      <c r="I1471" s="36"/>
      <c r="J1471" s="36"/>
      <c r="K1471" s="36"/>
      <c r="L1471" s="36"/>
      <c r="M1471" s="36"/>
      <c r="N1471" s="36"/>
      <c r="O1471" s="36"/>
      <c r="P1471" s="36"/>
      <c r="Q1471" s="36"/>
      <c r="R1471" s="36"/>
    </row>
    <row r="1472" spans="6:18" x14ac:dyDescent="0.25">
      <c r="F1472" s="36"/>
      <c r="G1472" s="36"/>
      <c r="H1472" s="36"/>
      <c r="I1472" s="36"/>
      <c r="J1472" s="36"/>
      <c r="K1472" s="36"/>
      <c r="L1472" s="36"/>
      <c r="M1472" s="36"/>
      <c r="N1472" s="36"/>
      <c r="O1472" s="36"/>
      <c r="P1472" s="36"/>
      <c r="Q1472" s="36"/>
      <c r="R1472" s="36"/>
    </row>
    <row r="1473" spans="6:18" x14ac:dyDescent="0.25">
      <c r="F1473" s="36"/>
      <c r="G1473" s="36"/>
      <c r="H1473" s="36"/>
      <c r="I1473" s="36"/>
      <c r="J1473" s="36"/>
      <c r="K1473" s="36"/>
      <c r="L1473" s="36"/>
      <c r="M1473" s="36"/>
      <c r="N1473" s="36"/>
      <c r="O1473" s="36"/>
      <c r="P1473" s="36"/>
      <c r="Q1473" s="36"/>
      <c r="R1473" s="36"/>
    </row>
    <row r="1474" spans="6:18" x14ac:dyDescent="0.25">
      <c r="F1474" s="36"/>
      <c r="G1474" s="36"/>
      <c r="H1474" s="36"/>
      <c r="I1474" s="36"/>
      <c r="J1474" s="36"/>
      <c r="K1474" s="36"/>
      <c r="L1474" s="36"/>
      <c r="M1474" s="36"/>
      <c r="N1474" s="36"/>
      <c r="O1474" s="36"/>
      <c r="P1474" s="36"/>
      <c r="Q1474" s="36"/>
      <c r="R1474" s="36"/>
    </row>
    <row r="1475" spans="6:18" x14ac:dyDescent="0.25">
      <c r="F1475" s="36"/>
      <c r="G1475" s="36"/>
      <c r="H1475" s="36"/>
      <c r="I1475" s="36"/>
      <c r="J1475" s="36"/>
      <c r="K1475" s="36"/>
      <c r="L1475" s="36"/>
      <c r="M1475" s="36"/>
      <c r="N1475" s="36"/>
      <c r="O1475" s="36"/>
      <c r="P1475" s="36"/>
      <c r="Q1475" s="36"/>
      <c r="R1475" s="36"/>
    </row>
    <row r="1476" spans="6:18" x14ac:dyDescent="0.25">
      <c r="F1476" s="36"/>
      <c r="G1476" s="36"/>
      <c r="H1476" s="36"/>
      <c r="I1476" s="36"/>
      <c r="J1476" s="36"/>
      <c r="K1476" s="36"/>
      <c r="L1476" s="36"/>
      <c r="M1476" s="36"/>
      <c r="N1476" s="36"/>
      <c r="O1476" s="36"/>
      <c r="P1476" s="36"/>
      <c r="Q1476" s="36"/>
      <c r="R1476" s="36"/>
    </row>
    <row r="1477" spans="6:18" x14ac:dyDescent="0.25">
      <c r="F1477" s="36"/>
      <c r="G1477" s="36"/>
      <c r="H1477" s="36"/>
      <c r="I1477" s="36"/>
      <c r="J1477" s="36"/>
      <c r="K1477" s="36"/>
      <c r="L1477" s="36"/>
      <c r="M1477" s="36"/>
      <c r="N1477" s="36"/>
      <c r="O1477" s="36"/>
      <c r="P1477" s="36"/>
      <c r="Q1477" s="36"/>
      <c r="R1477" s="36"/>
    </row>
    <row r="1478" spans="6:18" x14ac:dyDescent="0.25">
      <c r="F1478" s="36"/>
      <c r="G1478" s="36"/>
      <c r="H1478" s="36"/>
      <c r="I1478" s="36"/>
      <c r="J1478" s="36"/>
      <c r="K1478" s="36"/>
      <c r="L1478" s="36"/>
      <c r="M1478" s="36"/>
      <c r="N1478" s="36"/>
      <c r="O1478" s="36"/>
      <c r="P1478" s="36"/>
      <c r="Q1478" s="36"/>
      <c r="R1478" s="36"/>
    </row>
    <row r="1479" spans="6:18" x14ac:dyDescent="0.25">
      <c r="F1479" s="36"/>
      <c r="G1479" s="36"/>
      <c r="H1479" s="36"/>
      <c r="I1479" s="36"/>
      <c r="J1479" s="36"/>
      <c r="K1479" s="36"/>
      <c r="L1479" s="36"/>
      <c r="M1479" s="36"/>
      <c r="N1479" s="36"/>
      <c r="O1479" s="36"/>
      <c r="P1479" s="36"/>
      <c r="Q1479" s="36"/>
      <c r="R1479" s="36"/>
    </row>
    <row r="1480" spans="6:18" x14ac:dyDescent="0.25">
      <c r="F1480" s="36"/>
      <c r="G1480" s="36"/>
      <c r="H1480" s="36"/>
      <c r="I1480" s="36"/>
      <c r="J1480" s="36"/>
      <c r="K1480" s="36"/>
      <c r="L1480" s="36"/>
      <c r="M1480" s="36"/>
      <c r="N1480" s="36"/>
      <c r="O1480" s="36"/>
      <c r="P1480" s="36"/>
      <c r="Q1480" s="36"/>
      <c r="R1480" s="36"/>
    </row>
    <row r="1481" spans="6:18" x14ac:dyDescent="0.25">
      <c r="F1481" s="36"/>
      <c r="G1481" s="36"/>
      <c r="H1481" s="36"/>
      <c r="I1481" s="36"/>
      <c r="J1481" s="36"/>
      <c r="K1481" s="36"/>
      <c r="L1481" s="36"/>
      <c r="M1481" s="36"/>
      <c r="N1481" s="36"/>
      <c r="O1481" s="36"/>
      <c r="P1481" s="36"/>
      <c r="Q1481" s="36"/>
      <c r="R1481" s="36"/>
    </row>
    <row r="1482" spans="6:18" x14ac:dyDescent="0.25">
      <c r="F1482" s="36"/>
      <c r="G1482" s="36"/>
      <c r="H1482" s="36"/>
      <c r="I1482" s="36"/>
      <c r="J1482" s="36"/>
      <c r="K1482" s="36"/>
      <c r="L1482" s="36"/>
      <c r="M1482" s="36"/>
      <c r="N1482" s="36"/>
      <c r="O1482" s="36"/>
      <c r="P1482" s="36"/>
      <c r="Q1482" s="36"/>
      <c r="R1482" s="36"/>
    </row>
    <row r="1483" spans="6:18" x14ac:dyDescent="0.25">
      <c r="F1483" s="36"/>
      <c r="G1483" s="36"/>
      <c r="H1483" s="36"/>
      <c r="I1483" s="36"/>
      <c r="J1483" s="36"/>
      <c r="K1483" s="36"/>
      <c r="L1483" s="36"/>
      <c r="M1483" s="36"/>
      <c r="N1483" s="36"/>
      <c r="O1483" s="36"/>
      <c r="P1483" s="36"/>
      <c r="Q1483" s="36"/>
      <c r="R1483" s="36"/>
    </row>
    <row r="1484" spans="6:18" x14ac:dyDescent="0.25">
      <c r="F1484" s="36"/>
      <c r="G1484" s="36"/>
      <c r="H1484" s="36"/>
      <c r="I1484" s="36"/>
      <c r="J1484" s="36"/>
      <c r="K1484" s="36"/>
      <c r="L1484" s="36"/>
      <c r="M1484" s="36"/>
      <c r="N1484" s="36"/>
      <c r="O1484" s="36"/>
      <c r="P1484" s="36"/>
      <c r="Q1484" s="36"/>
      <c r="R1484" s="36"/>
    </row>
    <row r="1485" spans="6:18" x14ac:dyDescent="0.25">
      <c r="F1485" s="36"/>
      <c r="G1485" s="36"/>
      <c r="H1485" s="36"/>
      <c r="I1485" s="36"/>
      <c r="J1485" s="36"/>
      <c r="K1485" s="36"/>
      <c r="L1485" s="36"/>
      <c r="M1485" s="36"/>
      <c r="N1485" s="36"/>
      <c r="O1485" s="36"/>
      <c r="P1485" s="36"/>
      <c r="Q1485" s="36"/>
      <c r="R1485" s="36"/>
    </row>
    <row r="1486" spans="6:18" x14ac:dyDescent="0.25">
      <c r="F1486" s="36"/>
      <c r="G1486" s="36"/>
      <c r="H1486" s="36"/>
      <c r="I1486" s="36"/>
      <c r="J1486" s="36"/>
      <c r="K1486" s="36"/>
      <c r="L1486" s="36"/>
      <c r="M1486" s="36"/>
      <c r="N1486" s="36"/>
      <c r="O1486" s="36"/>
      <c r="P1486" s="36"/>
      <c r="Q1486" s="36"/>
      <c r="R1486" s="36"/>
    </row>
    <row r="1487" spans="6:18" x14ac:dyDescent="0.25">
      <c r="F1487" s="36"/>
      <c r="G1487" s="36"/>
      <c r="H1487" s="36"/>
      <c r="I1487" s="36"/>
      <c r="J1487" s="36"/>
      <c r="K1487" s="36"/>
      <c r="L1487" s="36"/>
      <c r="M1487" s="36"/>
      <c r="N1487" s="36"/>
      <c r="O1487" s="36"/>
      <c r="P1487" s="36"/>
      <c r="Q1487" s="36"/>
      <c r="R1487" s="36"/>
    </row>
    <row r="1488" spans="6:18" x14ac:dyDescent="0.25">
      <c r="F1488" s="36"/>
      <c r="G1488" s="36"/>
      <c r="H1488" s="36"/>
      <c r="I1488" s="36"/>
      <c r="J1488" s="36"/>
      <c r="K1488" s="36"/>
      <c r="L1488" s="36"/>
      <c r="M1488" s="36"/>
      <c r="N1488" s="36"/>
      <c r="O1488" s="36"/>
      <c r="P1488" s="36"/>
      <c r="Q1488" s="36"/>
      <c r="R1488" s="36"/>
    </row>
    <row r="1489" spans="6:18" x14ac:dyDescent="0.25">
      <c r="F1489" s="36"/>
      <c r="G1489" s="36"/>
      <c r="H1489" s="36"/>
      <c r="I1489" s="36"/>
      <c r="J1489" s="36"/>
      <c r="K1489" s="36"/>
      <c r="L1489" s="36"/>
      <c r="M1489" s="36"/>
      <c r="N1489" s="36"/>
      <c r="O1489" s="36"/>
      <c r="P1489" s="36"/>
      <c r="Q1489" s="36"/>
      <c r="R1489" s="36"/>
    </row>
    <row r="1490" spans="6:18" x14ac:dyDescent="0.25">
      <c r="F1490" s="36"/>
      <c r="G1490" s="36"/>
      <c r="H1490" s="36"/>
      <c r="I1490" s="36"/>
      <c r="J1490" s="36"/>
      <c r="K1490" s="36"/>
      <c r="L1490" s="36"/>
      <c r="M1490" s="36"/>
      <c r="N1490" s="36"/>
      <c r="O1490" s="36"/>
      <c r="P1490" s="36"/>
      <c r="Q1490" s="36"/>
      <c r="R1490" s="36"/>
    </row>
    <row r="1491" spans="6:18" x14ac:dyDescent="0.25">
      <c r="F1491" s="36"/>
      <c r="G1491" s="36"/>
      <c r="H1491" s="36"/>
      <c r="I1491" s="36"/>
      <c r="J1491" s="36"/>
      <c r="K1491" s="36"/>
      <c r="L1491" s="36"/>
      <c r="M1491" s="36"/>
      <c r="N1491" s="36"/>
      <c r="O1491" s="36"/>
      <c r="P1491" s="36"/>
      <c r="Q1491" s="36"/>
      <c r="R1491" s="36"/>
    </row>
    <row r="1492" spans="6:18" x14ac:dyDescent="0.25">
      <c r="F1492" s="36"/>
      <c r="G1492" s="36"/>
      <c r="H1492" s="36"/>
      <c r="I1492" s="36"/>
      <c r="J1492" s="36"/>
      <c r="K1492" s="36"/>
      <c r="L1492" s="36"/>
      <c r="M1492" s="36"/>
      <c r="N1492" s="36"/>
      <c r="O1492" s="36"/>
      <c r="P1492" s="36"/>
      <c r="Q1492" s="36"/>
      <c r="R1492" s="36"/>
    </row>
    <row r="1493" spans="6:18" x14ac:dyDescent="0.25">
      <c r="F1493" s="36"/>
      <c r="G1493" s="36"/>
      <c r="H1493" s="36"/>
      <c r="I1493" s="36"/>
      <c r="J1493" s="36"/>
      <c r="K1493" s="36"/>
      <c r="L1493" s="36"/>
      <c r="M1493" s="36"/>
      <c r="N1493" s="36"/>
      <c r="O1493" s="36"/>
      <c r="P1493" s="36"/>
      <c r="Q1493" s="36"/>
      <c r="R1493" s="36"/>
    </row>
    <row r="1494" spans="6:18" x14ac:dyDescent="0.25">
      <c r="F1494" s="36"/>
      <c r="G1494" s="36"/>
      <c r="H1494" s="36"/>
      <c r="I1494" s="36"/>
      <c r="J1494" s="36"/>
      <c r="K1494" s="36"/>
      <c r="L1494" s="36"/>
      <c r="M1494" s="36"/>
      <c r="N1494" s="36"/>
      <c r="O1494" s="36"/>
      <c r="P1494" s="36"/>
      <c r="Q1494" s="36"/>
      <c r="R1494" s="36"/>
    </row>
    <row r="1495" spans="6:18" x14ac:dyDescent="0.25">
      <c r="F1495" s="36"/>
      <c r="G1495" s="36"/>
      <c r="H1495" s="36"/>
      <c r="I1495" s="36"/>
      <c r="J1495" s="36"/>
      <c r="K1495" s="36"/>
      <c r="L1495" s="36"/>
      <c r="M1495" s="36"/>
      <c r="N1495" s="36"/>
      <c r="O1495" s="36"/>
      <c r="P1495" s="36"/>
      <c r="Q1495" s="36"/>
      <c r="R1495" s="36"/>
    </row>
    <row r="1496" spans="6:18" x14ac:dyDescent="0.25">
      <c r="F1496" s="36"/>
      <c r="G1496" s="36"/>
      <c r="H1496" s="36"/>
      <c r="I1496" s="36"/>
      <c r="J1496" s="36"/>
      <c r="K1496" s="36"/>
      <c r="L1496" s="36"/>
      <c r="M1496" s="36"/>
      <c r="N1496" s="36"/>
      <c r="O1496" s="36"/>
      <c r="P1496" s="36"/>
      <c r="Q1496" s="36"/>
      <c r="R1496" s="36"/>
    </row>
    <row r="1497" spans="6:18" x14ac:dyDescent="0.25">
      <c r="F1497" s="36"/>
      <c r="G1497" s="36"/>
      <c r="H1497" s="36"/>
      <c r="I1497" s="36"/>
      <c r="J1497" s="36"/>
      <c r="K1497" s="36"/>
      <c r="L1497" s="36"/>
      <c r="M1497" s="36"/>
      <c r="N1497" s="36"/>
      <c r="O1497" s="36"/>
      <c r="P1497" s="36"/>
      <c r="Q1497" s="36"/>
      <c r="R1497" s="36"/>
    </row>
    <row r="1498" spans="6:18" x14ac:dyDescent="0.25">
      <c r="F1498" s="36"/>
      <c r="G1498" s="36"/>
      <c r="H1498" s="36"/>
      <c r="I1498" s="36"/>
      <c r="J1498" s="36"/>
      <c r="K1498" s="36"/>
      <c r="L1498" s="36"/>
      <c r="M1498" s="36"/>
      <c r="N1498" s="36"/>
      <c r="O1498" s="36"/>
      <c r="P1498" s="36"/>
      <c r="Q1498" s="36"/>
      <c r="R1498" s="36"/>
    </row>
    <row r="1499" spans="6:18" x14ac:dyDescent="0.25">
      <c r="F1499" s="36"/>
      <c r="G1499" s="36"/>
      <c r="H1499" s="36"/>
      <c r="I1499" s="36"/>
      <c r="J1499" s="36"/>
      <c r="K1499" s="36"/>
      <c r="L1499" s="36"/>
      <c r="M1499" s="36"/>
      <c r="N1499" s="36"/>
      <c r="O1499" s="36"/>
      <c r="P1499" s="36"/>
      <c r="Q1499" s="36"/>
      <c r="R1499" s="36"/>
    </row>
    <row r="1500" spans="6:18" x14ac:dyDescent="0.25">
      <c r="F1500" s="36"/>
      <c r="G1500" s="36"/>
      <c r="H1500" s="36"/>
      <c r="I1500" s="36"/>
      <c r="J1500" s="36"/>
      <c r="K1500" s="36"/>
      <c r="L1500" s="36"/>
      <c r="M1500" s="36"/>
      <c r="N1500" s="36"/>
      <c r="O1500" s="36"/>
      <c r="P1500" s="36"/>
      <c r="Q1500" s="36"/>
      <c r="R1500" s="36"/>
    </row>
    <row r="1501" spans="6:18" x14ac:dyDescent="0.25">
      <c r="F1501" s="36"/>
      <c r="G1501" s="36"/>
      <c r="H1501" s="36"/>
      <c r="I1501" s="36"/>
      <c r="J1501" s="36"/>
      <c r="K1501" s="36"/>
      <c r="L1501" s="36"/>
      <c r="M1501" s="36"/>
      <c r="N1501" s="36"/>
      <c r="O1501" s="36"/>
      <c r="P1501" s="36"/>
      <c r="Q1501" s="36"/>
      <c r="R1501" s="36"/>
    </row>
    <row r="1502" spans="6:18" x14ac:dyDescent="0.25">
      <c r="F1502" s="36"/>
      <c r="G1502" s="36"/>
      <c r="H1502" s="36"/>
      <c r="I1502" s="36"/>
      <c r="J1502" s="36"/>
      <c r="K1502" s="36"/>
      <c r="L1502" s="36"/>
      <c r="M1502" s="36"/>
      <c r="N1502" s="36"/>
      <c r="O1502" s="36"/>
      <c r="P1502" s="36"/>
      <c r="Q1502" s="36"/>
      <c r="R1502" s="36"/>
    </row>
    <row r="1503" spans="6:18" x14ac:dyDescent="0.25">
      <c r="F1503" s="36"/>
      <c r="G1503" s="36"/>
      <c r="H1503" s="36"/>
      <c r="I1503" s="36"/>
      <c r="J1503" s="36"/>
      <c r="K1503" s="36"/>
      <c r="L1503" s="36"/>
      <c r="M1503" s="36"/>
      <c r="N1503" s="36"/>
      <c r="O1503" s="36"/>
      <c r="P1503" s="36"/>
      <c r="Q1503" s="36"/>
      <c r="R1503" s="36"/>
    </row>
    <row r="1504" spans="6:18" x14ac:dyDescent="0.25">
      <c r="F1504" s="36"/>
      <c r="G1504" s="36"/>
      <c r="H1504" s="36"/>
      <c r="I1504" s="36"/>
      <c r="J1504" s="36"/>
      <c r="K1504" s="36"/>
      <c r="L1504" s="36"/>
      <c r="M1504" s="36"/>
      <c r="N1504" s="36"/>
      <c r="O1504" s="36"/>
      <c r="P1504" s="36"/>
      <c r="Q1504" s="36"/>
      <c r="R1504" s="36"/>
    </row>
    <row r="1505" spans="6:18" x14ac:dyDescent="0.25">
      <c r="F1505" s="36"/>
      <c r="G1505" s="36"/>
      <c r="H1505" s="36"/>
      <c r="I1505" s="36"/>
      <c r="J1505" s="36"/>
      <c r="K1505" s="36"/>
      <c r="L1505" s="36"/>
      <c r="M1505" s="36"/>
      <c r="N1505" s="36"/>
      <c r="O1505" s="36"/>
      <c r="P1505" s="36"/>
      <c r="Q1505" s="36"/>
      <c r="R1505" s="36"/>
    </row>
    <row r="1506" spans="6:18" x14ac:dyDescent="0.25">
      <c r="F1506" s="36"/>
      <c r="G1506" s="36"/>
      <c r="H1506" s="36"/>
      <c r="I1506" s="36"/>
      <c r="J1506" s="36"/>
      <c r="K1506" s="36"/>
      <c r="L1506" s="36"/>
      <c r="M1506" s="36"/>
      <c r="N1506" s="36"/>
      <c r="O1506" s="36"/>
      <c r="P1506" s="36"/>
      <c r="Q1506" s="36"/>
      <c r="R1506" s="36"/>
    </row>
    <row r="1507" spans="6:18" x14ac:dyDescent="0.25">
      <c r="F1507" s="36"/>
      <c r="G1507" s="36"/>
      <c r="H1507" s="36"/>
      <c r="I1507" s="36"/>
      <c r="J1507" s="36"/>
      <c r="K1507" s="36"/>
      <c r="L1507" s="36"/>
      <c r="M1507" s="36"/>
      <c r="N1507" s="36"/>
      <c r="O1507" s="36"/>
      <c r="P1507" s="36"/>
      <c r="Q1507" s="36"/>
      <c r="R1507" s="36"/>
    </row>
    <row r="1508" spans="6:18" x14ac:dyDescent="0.25">
      <c r="F1508" s="36"/>
      <c r="G1508" s="36"/>
      <c r="H1508" s="36"/>
      <c r="I1508" s="36"/>
      <c r="J1508" s="36"/>
      <c r="K1508" s="36"/>
      <c r="L1508" s="36"/>
      <c r="M1508" s="36"/>
      <c r="N1508" s="36"/>
      <c r="O1508" s="36"/>
      <c r="P1508" s="36"/>
      <c r="Q1508" s="36"/>
      <c r="R1508" s="36"/>
    </row>
    <row r="1509" spans="6:18" x14ac:dyDescent="0.25">
      <c r="F1509" s="36"/>
      <c r="G1509" s="36"/>
      <c r="H1509" s="36"/>
      <c r="I1509" s="36"/>
      <c r="J1509" s="36"/>
      <c r="K1509" s="36"/>
      <c r="L1509" s="36"/>
      <c r="M1509" s="36"/>
      <c r="N1509" s="36"/>
      <c r="O1509" s="36"/>
      <c r="P1509" s="36"/>
      <c r="Q1509" s="36"/>
      <c r="R1509" s="36"/>
    </row>
    <row r="1510" spans="6:18" x14ac:dyDescent="0.25">
      <c r="F1510" s="36"/>
      <c r="G1510" s="36"/>
      <c r="H1510" s="36"/>
      <c r="I1510" s="36"/>
      <c r="J1510" s="36"/>
      <c r="K1510" s="36"/>
      <c r="L1510" s="36"/>
      <c r="M1510" s="36"/>
      <c r="N1510" s="36"/>
      <c r="O1510" s="36"/>
      <c r="P1510" s="36"/>
      <c r="Q1510" s="36"/>
      <c r="R1510" s="36"/>
    </row>
    <row r="1511" spans="6:18" x14ac:dyDescent="0.25">
      <c r="F1511" s="36"/>
      <c r="G1511" s="36"/>
      <c r="H1511" s="36"/>
      <c r="I1511" s="36"/>
      <c r="J1511" s="36"/>
      <c r="K1511" s="36"/>
      <c r="L1511" s="36"/>
      <c r="M1511" s="36"/>
      <c r="N1511" s="36"/>
      <c r="O1511" s="36"/>
      <c r="P1511" s="36"/>
      <c r="Q1511" s="36"/>
      <c r="R1511" s="36"/>
    </row>
    <row r="1512" spans="6:18" x14ac:dyDescent="0.25">
      <c r="F1512" s="36"/>
      <c r="G1512" s="36"/>
      <c r="H1512" s="36"/>
      <c r="I1512" s="36"/>
      <c r="J1512" s="36"/>
      <c r="K1512" s="36"/>
      <c r="L1512" s="36"/>
      <c r="M1512" s="36"/>
      <c r="N1512" s="36"/>
      <c r="O1512" s="36"/>
      <c r="P1512" s="36"/>
      <c r="Q1512" s="36"/>
      <c r="R1512" s="36"/>
    </row>
    <row r="1513" spans="6:18" x14ac:dyDescent="0.25">
      <c r="F1513" s="36"/>
      <c r="G1513" s="36"/>
      <c r="H1513" s="36"/>
      <c r="I1513" s="36"/>
      <c r="J1513" s="36"/>
      <c r="K1513" s="36"/>
      <c r="L1513" s="36"/>
      <c r="M1513" s="36"/>
      <c r="N1513" s="36"/>
      <c r="O1513" s="36"/>
      <c r="P1513" s="36"/>
      <c r="Q1513" s="36"/>
      <c r="R1513" s="36"/>
    </row>
    <row r="1514" spans="6:18" x14ac:dyDescent="0.25">
      <c r="F1514" s="36"/>
      <c r="G1514" s="36"/>
      <c r="H1514" s="36"/>
      <c r="I1514" s="36"/>
      <c r="J1514" s="36"/>
      <c r="K1514" s="36"/>
      <c r="L1514" s="36"/>
      <c r="M1514" s="36"/>
      <c r="N1514" s="36"/>
      <c r="O1514" s="36"/>
      <c r="P1514" s="36"/>
      <c r="Q1514" s="36"/>
      <c r="R1514" s="36"/>
    </row>
    <row r="1515" spans="6:18" x14ac:dyDescent="0.25">
      <c r="F1515" s="36"/>
      <c r="G1515" s="36"/>
      <c r="H1515" s="36"/>
      <c r="I1515" s="36"/>
      <c r="J1515" s="36"/>
      <c r="K1515" s="36"/>
      <c r="L1515" s="36"/>
      <c r="M1515" s="36"/>
      <c r="N1515" s="36"/>
      <c r="O1515" s="36"/>
      <c r="P1515" s="36"/>
      <c r="Q1515" s="36"/>
      <c r="R1515" s="36"/>
    </row>
    <row r="1516" spans="6:18" x14ac:dyDescent="0.25">
      <c r="F1516" s="36"/>
      <c r="G1516" s="36"/>
      <c r="H1516" s="36"/>
      <c r="I1516" s="36"/>
      <c r="J1516" s="36"/>
      <c r="K1516" s="36"/>
      <c r="L1516" s="36"/>
      <c r="M1516" s="36"/>
      <c r="N1516" s="36"/>
      <c r="O1516" s="36"/>
      <c r="P1516" s="36"/>
      <c r="Q1516" s="36"/>
      <c r="R1516" s="36"/>
    </row>
    <row r="1517" spans="6:18" x14ac:dyDescent="0.25">
      <c r="F1517" s="36"/>
      <c r="G1517" s="36"/>
      <c r="H1517" s="36"/>
      <c r="I1517" s="36"/>
      <c r="J1517" s="36"/>
      <c r="K1517" s="36"/>
      <c r="L1517" s="36"/>
      <c r="M1517" s="36"/>
      <c r="N1517" s="36"/>
      <c r="O1517" s="36"/>
      <c r="P1517" s="36"/>
      <c r="Q1517" s="36"/>
      <c r="R1517" s="36"/>
    </row>
    <row r="1518" spans="6:18" x14ac:dyDescent="0.25">
      <c r="F1518" s="36"/>
      <c r="G1518" s="36"/>
      <c r="H1518" s="36"/>
      <c r="I1518" s="36"/>
      <c r="J1518" s="36"/>
      <c r="K1518" s="36"/>
      <c r="L1518" s="36"/>
      <c r="M1518" s="36"/>
      <c r="N1518" s="36"/>
      <c r="O1518" s="36"/>
      <c r="P1518" s="36"/>
      <c r="Q1518" s="36"/>
      <c r="R1518" s="36"/>
    </row>
    <row r="1519" spans="6:18" x14ac:dyDescent="0.25">
      <c r="F1519" s="36"/>
      <c r="G1519" s="36"/>
      <c r="H1519" s="36"/>
      <c r="I1519" s="36"/>
      <c r="J1519" s="36"/>
      <c r="K1519" s="36"/>
      <c r="L1519" s="36"/>
      <c r="M1519" s="36"/>
      <c r="N1519" s="36"/>
      <c r="O1519" s="36"/>
      <c r="P1519" s="36"/>
      <c r="Q1519" s="36"/>
      <c r="R1519" s="36"/>
    </row>
    <row r="1520" spans="6:18" x14ac:dyDescent="0.25">
      <c r="F1520" s="36"/>
      <c r="G1520" s="36"/>
      <c r="H1520" s="36"/>
      <c r="I1520" s="36"/>
      <c r="J1520" s="36"/>
      <c r="K1520" s="36"/>
      <c r="L1520" s="36"/>
      <c r="M1520" s="36"/>
      <c r="N1520" s="36"/>
      <c r="O1520" s="36"/>
      <c r="P1520" s="36"/>
      <c r="Q1520" s="36"/>
      <c r="R1520" s="36"/>
    </row>
    <row r="1521" spans="6:18" x14ac:dyDescent="0.25">
      <c r="F1521" s="36"/>
      <c r="G1521" s="36"/>
      <c r="H1521" s="36"/>
      <c r="I1521" s="36"/>
      <c r="J1521" s="36"/>
      <c r="K1521" s="36"/>
      <c r="L1521" s="36"/>
      <c r="M1521" s="36"/>
      <c r="N1521" s="36"/>
      <c r="O1521" s="36"/>
      <c r="P1521" s="36"/>
      <c r="Q1521" s="36"/>
      <c r="R1521" s="36"/>
    </row>
    <row r="1522" spans="6:18" x14ac:dyDescent="0.25">
      <c r="F1522" s="36"/>
      <c r="G1522" s="36"/>
      <c r="H1522" s="36"/>
      <c r="I1522" s="36"/>
      <c r="J1522" s="36"/>
      <c r="K1522" s="36"/>
      <c r="L1522" s="36"/>
      <c r="M1522" s="36"/>
      <c r="N1522" s="36"/>
      <c r="O1522" s="36"/>
      <c r="P1522" s="36"/>
      <c r="Q1522" s="36"/>
      <c r="R1522" s="36"/>
    </row>
    <row r="1523" spans="6:18" x14ac:dyDescent="0.25">
      <c r="F1523" s="36"/>
      <c r="G1523" s="36"/>
      <c r="H1523" s="36"/>
      <c r="I1523" s="36"/>
      <c r="J1523" s="36"/>
      <c r="K1523" s="36"/>
      <c r="L1523" s="36"/>
      <c r="M1523" s="36"/>
      <c r="N1523" s="36"/>
      <c r="O1523" s="36"/>
      <c r="P1523" s="36"/>
      <c r="Q1523" s="36"/>
      <c r="R1523" s="36"/>
    </row>
    <row r="1524" spans="6:18" x14ac:dyDescent="0.25">
      <c r="F1524" s="36"/>
      <c r="G1524" s="36"/>
      <c r="H1524" s="36"/>
      <c r="I1524" s="36"/>
      <c r="J1524" s="36"/>
      <c r="K1524" s="36"/>
      <c r="L1524" s="36"/>
      <c r="M1524" s="36"/>
      <c r="N1524" s="36"/>
      <c r="O1524" s="36"/>
      <c r="P1524" s="36"/>
      <c r="Q1524" s="36"/>
      <c r="R1524" s="36"/>
    </row>
    <row r="1525" spans="6:18" x14ac:dyDescent="0.25">
      <c r="F1525" s="36"/>
      <c r="G1525" s="36"/>
      <c r="H1525" s="36"/>
      <c r="I1525" s="36"/>
      <c r="J1525" s="36"/>
      <c r="K1525" s="36"/>
      <c r="L1525" s="36"/>
      <c r="M1525" s="36"/>
      <c r="N1525" s="36"/>
      <c r="O1525" s="36"/>
      <c r="P1525" s="36"/>
      <c r="Q1525" s="36"/>
      <c r="R1525" s="36"/>
    </row>
    <row r="1526" spans="6:18" x14ac:dyDescent="0.25">
      <c r="F1526" s="36"/>
      <c r="G1526" s="36"/>
      <c r="H1526" s="36"/>
      <c r="I1526" s="36"/>
      <c r="J1526" s="36"/>
      <c r="K1526" s="36"/>
      <c r="L1526" s="36"/>
      <c r="M1526" s="36"/>
      <c r="N1526" s="36"/>
      <c r="O1526" s="36"/>
      <c r="P1526" s="36"/>
      <c r="Q1526" s="36"/>
      <c r="R1526" s="36"/>
    </row>
    <row r="1527" spans="6:18" x14ac:dyDescent="0.25">
      <c r="F1527" s="36"/>
      <c r="G1527" s="36"/>
      <c r="H1527" s="36"/>
      <c r="I1527" s="36"/>
      <c r="J1527" s="36"/>
      <c r="K1527" s="36"/>
      <c r="L1527" s="36"/>
      <c r="M1527" s="36"/>
      <c r="N1527" s="36"/>
      <c r="O1527" s="36"/>
      <c r="P1527" s="36"/>
      <c r="Q1527" s="36"/>
      <c r="R1527" s="36"/>
    </row>
    <row r="1528" spans="6:18" x14ac:dyDescent="0.25">
      <c r="F1528" s="36"/>
      <c r="G1528" s="36"/>
      <c r="H1528" s="36"/>
      <c r="I1528" s="36"/>
      <c r="J1528" s="36"/>
      <c r="K1528" s="36"/>
      <c r="L1528" s="36"/>
      <c r="M1528" s="36"/>
      <c r="N1528" s="36"/>
      <c r="O1528" s="36"/>
      <c r="P1528" s="36"/>
      <c r="Q1528" s="36"/>
      <c r="R1528" s="36"/>
    </row>
    <row r="1529" spans="6:18" x14ac:dyDescent="0.25">
      <c r="F1529" s="36"/>
      <c r="G1529" s="36"/>
      <c r="H1529" s="36"/>
      <c r="I1529" s="36"/>
      <c r="J1529" s="36"/>
      <c r="K1529" s="36"/>
      <c r="L1529" s="36"/>
      <c r="M1529" s="36"/>
      <c r="N1529" s="36"/>
      <c r="O1529" s="36"/>
      <c r="P1529" s="36"/>
      <c r="Q1529" s="36"/>
      <c r="R1529" s="36"/>
    </row>
    <row r="1530" spans="6:18" x14ac:dyDescent="0.25">
      <c r="F1530" s="36"/>
      <c r="G1530" s="36"/>
      <c r="H1530" s="36"/>
      <c r="I1530" s="36"/>
      <c r="J1530" s="36"/>
      <c r="K1530" s="36"/>
      <c r="L1530" s="36"/>
      <c r="M1530" s="36"/>
      <c r="N1530" s="36"/>
      <c r="O1530" s="36"/>
      <c r="P1530" s="36"/>
      <c r="Q1530" s="36"/>
      <c r="R1530" s="36"/>
    </row>
    <row r="1531" spans="6:18" x14ac:dyDescent="0.25">
      <c r="F1531" s="36"/>
      <c r="G1531" s="36"/>
      <c r="H1531" s="36"/>
      <c r="I1531" s="36"/>
      <c r="J1531" s="36"/>
      <c r="K1531" s="36"/>
      <c r="L1531" s="36"/>
      <c r="M1531" s="36"/>
      <c r="N1531" s="36"/>
      <c r="O1531" s="36"/>
      <c r="P1531" s="36"/>
      <c r="Q1531" s="36"/>
      <c r="R1531" s="36"/>
    </row>
    <row r="1532" spans="6:18" x14ac:dyDescent="0.25">
      <c r="F1532" s="36"/>
      <c r="G1532" s="36"/>
      <c r="H1532" s="36"/>
      <c r="I1532" s="36"/>
      <c r="J1532" s="36"/>
      <c r="K1532" s="36"/>
      <c r="L1532" s="36"/>
      <c r="M1532" s="36"/>
      <c r="N1532" s="36"/>
      <c r="O1532" s="36"/>
      <c r="P1532" s="36"/>
      <c r="Q1532" s="36"/>
      <c r="R1532" s="36"/>
    </row>
    <row r="1533" spans="6:18" x14ac:dyDescent="0.25">
      <c r="F1533" s="36"/>
      <c r="G1533" s="36"/>
      <c r="H1533" s="36"/>
      <c r="I1533" s="36"/>
      <c r="J1533" s="36"/>
      <c r="K1533" s="36"/>
      <c r="L1533" s="36"/>
      <c r="M1533" s="36"/>
      <c r="N1533" s="36"/>
      <c r="O1533" s="36"/>
      <c r="P1533" s="36"/>
      <c r="Q1533" s="36"/>
      <c r="R1533" s="36"/>
    </row>
    <row r="1534" spans="6:18" x14ac:dyDescent="0.25">
      <c r="F1534" s="36"/>
      <c r="G1534" s="36"/>
      <c r="H1534" s="36"/>
      <c r="I1534" s="36"/>
      <c r="J1534" s="36"/>
      <c r="K1534" s="36"/>
      <c r="L1534" s="36"/>
      <c r="M1534" s="36"/>
      <c r="N1534" s="36"/>
      <c r="O1534" s="36"/>
      <c r="P1534" s="36"/>
      <c r="Q1534" s="36"/>
      <c r="R1534" s="36"/>
    </row>
    <row r="1535" spans="6:18" x14ac:dyDescent="0.25">
      <c r="F1535" s="36"/>
      <c r="G1535" s="36"/>
      <c r="H1535" s="36"/>
      <c r="I1535" s="36"/>
      <c r="J1535" s="36"/>
      <c r="K1535" s="36"/>
      <c r="L1535" s="36"/>
      <c r="M1535" s="36"/>
      <c r="N1535" s="36"/>
      <c r="O1535" s="36"/>
      <c r="P1535" s="36"/>
      <c r="Q1535" s="36"/>
      <c r="R1535" s="36"/>
    </row>
    <row r="1536" spans="6:18" x14ac:dyDescent="0.25">
      <c r="F1536" s="36"/>
      <c r="G1536" s="36"/>
      <c r="H1536" s="36"/>
      <c r="I1536" s="36"/>
      <c r="J1536" s="36"/>
      <c r="K1536" s="36"/>
      <c r="L1536" s="36"/>
      <c r="M1536" s="36"/>
      <c r="N1536" s="36"/>
      <c r="O1536" s="36"/>
      <c r="P1536" s="36"/>
      <c r="Q1536" s="36"/>
      <c r="R1536" s="36"/>
    </row>
    <row r="1537" spans="6:18" x14ac:dyDescent="0.25">
      <c r="F1537" s="36"/>
      <c r="G1537" s="36"/>
      <c r="H1537" s="36"/>
      <c r="I1537" s="36"/>
      <c r="J1537" s="36"/>
      <c r="K1537" s="36"/>
      <c r="L1537" s="36"/>
      <c r="M1537" s="36"/>
      <c r="N1537" s="36"/>
      <c r="O1537" s="36"/>
      <c r="P1537" s="36"/>
      <c r="Q1537" s="36"/>
      <c r="R1537" s="36"/>
    </row>
    <row r="1538" spans="6:18" x14ac:dyDescent="0.25">
      <c r="F1538" s="36"/>
      <c r="G1538" s="36"/>
      <c r="H1538" s="36"/>
      <c r="I1538" s="36"/>
      <c r="J1538" s="36"/>
      <c r="K1538" s="36"/>
      <c r="L1538" s="36"/>
      <c r="M1538" s="36"/>
      <c r="N1538" s="36"/>
      <c r="O1538" s="36"/>
      <c r="P1538" s="36"/>
      <c r="Q1538" s="36"/>
      <c r="R1538" s="36"/>
    </row>
    <row r="1539" spans="6:18" x14ac:dyDescent="0.25">
      <c r="F1539" s="36"/>
      <c r="G1539" s="36"/>
      <c r="H1539" s="36"/>
      <c r="I1539" s="36"/>
      <c r="J1539" s="36"/>
      <c r="K1539" s="36"/>
      <c r="L1539" s="36"/>
      <c r="M1539" s="36"/>
      <c r="N1539" s="36"/>
      <c r="O1539" s="36"/>
      <c r="P1539" s="36"/>
      <c r="Q1539" s="36"/>
      <c r="R1539" s="36"/>
    </row>
    <row r="1540" spans="6:18" x14ac:dyDescent="0.25">
      <c r="F1540" s="36"/>
      <c r="G1540" s="36"/>
      <c r="H1540" s="36"/>
      <c r="I1540" s="36"/>
      <c r="J1540" s="36"/>
      <c r="K1540" s="36"/>
      <c r="L1540" s="36"/>
      <c r="M1540" s="36"/>
      <c r="N1540" s="36"/>
      <c r="O1540" s="36"/>
      <c r="P1540" s="36"/>
      <c r="Q1540" s="36"/>
      <c r="R1540" s="36"/>
    </row>
    <row r="1541" spans="6:18" x14ac:dyDescent="0.25">
      <c r="F1541" s="36"/>
      <c r="G1541" s="36"/>
      <c r="H1541" s="36"/>
      <c r="I1541" s="36"/>
      <c r="J1541" s="36"/>
      <c r="K1541" s="36"/>
      <c r="L1541" s="36"/>
      <c r="M1541" s="36"/>
      <c r="N1541" s="36"/>
      <c r="O1541" s="36"/>
      <c r="P1541" s="36"/>
      <c r="Q1541" s="36"/>
      <c r="R1541" s="36"/>
    </row>
    <row r="1542" spans="6:18" x14ac:dyDescent="0.25">
      <c r="F1542" s="36"/>
      <c r="G1542" s="36"/>
      <c r="H1542" s="36"/>
      <c r="I1542" s="36"/>
      <c r="J1542" s="36"/>
      <c r="K1542" s="36"/>
      <c r="L1542" s="36"/>
      <c r="M1542" s="36"/>
      <c r="N1542" s="36"/>
      <c r="O1542" s="36"/>
      <c r="P1542" s="36"/>
      <c r="Q1542" s="36"/>
      <c r="R1542" s="36"/>
    </row>
    <row r="1543" spans="6:18" x14ac:dyDescent="0.25">
      <c r="F1543" s="36"/>
      <c r="G1543" s="36"/>
      <c r="H1543" s="36"/>
      <c r="I1543" s="36"/>
      <c r="J1543" s="36"/>
      <c r="K1543" s="36"/>
      <c r="L1543" s="36"/>
      <c r="M1543" s="36"/>
      <c r="N1543" s="36"/>
      <c r="O1543" s="36"/>
      <c r="P1543" s="36"/>
      <c r="Q1543" s="36"/>
      <c r="R1543" s="36"/>
    </row>
    <row r="1544" spans="6:18" x14ac:dyDescent="0.25">
      <c r="F1544" s="36"/>
      <c r="G1544" s="36"/>
      <c r="H1544" s="36"/>
      <c r="I1544" s="36"/>
      <c r="J1544" s="36"/>
      <c r="K1544" s="36"/>
      <c r="L1544" s="36"/>
      <c r="M1544" s="36"/>
      <c r="N1544" s="36"/>
      <c r="O1544" s="36"/>
      <c r="P1544" s="36"/>
      <c r="Q1544" s="36"/>
      <c r="R1544" s="36"/>
    </row>
    <row r="1545" spans="6:18" x14ac:dyDescent="0.25">
      <c r="F1545" s="36"/>
      <c r="G1545" s="36"/>
      <c r="H1545" s="36"/>
      <c r="I1545" s="36"/>
      <c r="J1545" s="36"/>
      <c r="K1545" s="36"/>
      <c r="L1545" s="36"/>
      <c r="M1545" s="36"/>
      <c r="N1545" s="36"/>
      <c r="O1545" s="36"/>
      <c r="P1545" s="36"/>
      <c r="Q1545" s="36"/>
      <c r="R1545" s="36"/>
    </row>
    <row r="1546" spans="6:18" x14ac:dyDescent="0.25">
      <c r="F1546" s="36"/>
      <c r="G1546" s="36"/>
      <c r="H1546" s="36"/>
      <c r="I1546" s="36"/>
      <c r="J1546" s="36"/>
      <c r="K1546" s="36"/>
      <c r="L1546" s="36"/>
      <c r="M1546" s="36"/>
      <c r="N1546" s="36"/>
      <c r="O1546" s="36"/>
      <c r="P1546" s="36"/>
      <c r="Q1546" s="36"/>
      <c r="R1546" s="36"/>
    </row>
    <row r="1547" spans="6:18" x14ac:dyDescent="0.25">
      <c r="F1547" s="36"/>
      <c r="G1547" s="36"/>
      <c r="H1547" s="36"/>
      <c r="I1547" s="36"/>
      <c r="J1547" s="36"/>
      <c r="K1547" s="36"/>
      <c r="L1547" s="36"/>
      <c r="M1547" s="36"/>
      <c r="N1547" s="36"/>
      <c r="O1547" s="36"/>
      <c r="P1547" s="36"/>
      <c r="Q1547" s="36"/>
      <c r="R1547" s="36"/>
    </row>
    <row r="1548" spans="6:18" x14ac:dyDescent="0.25">
      <c r="F1548" s="36"/>
      <c r="G1548" s="36"/>
      <c r="H1548" s="36"/>
      <c r="I1548" s="36"/>
      <c r="J1548" s="36"/>
      <c r="K1548" s="36"/>
      <c r="L1548" s="36"/>
      <c r="M1548" s="36"/>
      <c r="N1548" s="36"/>
      <c r="O1548" s="36"/>
      <c r="P1548" s="36"/>
      <c r="Q1548" s="36"/>
      <c r="R1548" s="36"/>
    </row>
    <row r="1549" spans="6:18" x14ac:dyDescent="0.25">
      <c r="F1549" s="36"/>
      <c r="G1549" s="36"/>
      <c r="H1549" s="36"/>
      <c r="I1549" s="36"/>
      <c r="J1549" s="36"/>
      <c r="K1549" s="36"/>
      <c r="L1549" s="36"/>
      <c r="M1549" s="36"/>
      <c r="N1549" s="36"/>
      <c r="O1549" s="36"/>
      <c r="P1549" s="36"/>
      <c r="Q1549" s="36"/>
      <c r="R1549" s="36"/>
    </row>
    <row r="1550" spans="6:18" x14ac:dyDescent="0.25">
      <c r="F1550" s="36"/>
      <c r="G1550" s="36"/>
      <c r="H1550" s="36"/>
      <c r="I1550" s="36"/>
      <c r="J1550" s="36"/>
      <c r="K1550" s="36"/>
      <c r="L1550" s="36"/>
      <c r="M1550" s="36"/>
      <c r="N1550" s="36"/>
      <c r="O1550" s="36"/>
      <c r="P1550" s="36"/>
      <c r="Q1550" s="36"/>
      <c r="R1550" s="36"/>
    </row>
    <row r="1551" spans="6:18" x14ac:dyDescent="0.25">
      <c r="F1551" s="36"/>
      <c r="G1551" s="36"/>
      <c r="H1551" s="36"/>
      <c r="I1551" s="36"/>
      <c r="J1551" s="36"/>
      <c r="K1551" s="36"/>
      <c r="L1551" s="36"/>
      <c r="M1551" s="36"/>
      <c r="N1551" s="36"/>
      <c r="O1551" s="36"/>
      <c r="P1551" s="36"/>
      <c r="Q1551" s="36"/>
      <c r="R1551" s="36"/>
    </row>
    <row r="1552" spans="6:18" x14ac:dyDescent="0.25">
      <c r="F1552" s="36"/>
      <c r="G1552" s="36"/>
      <c r="H1552" s="36"/>
      <c r="I1552" s="36"/>
      <c r="J1552" s="36"/>
      <c r="K1552" s="36"/>
      <c r="L1552" s="36"/>
      <c r="M1552" s="36"/>
      <c r="N1552" s="36"/>
      <c r="O1552" s="36"/>
      <c r="P1552" s="36"/>
      <c r="Q1552" s="36"/>
      <c r="R1552" s="36"/>
    </row>
    <row r="1553" spans="6:18" x14ac:dyDescent="0.25">
      <c r="F1553" s="36"/>
      <c r="G1553" s="36"/>
      <c r="H1553" s="36"/>
      <c r="I1553" s="36"/>
      <c r="J1553" s="36"/>
      <c r="K1553" s="36"/>
      <c r="L1553" s="36"/>
      <c r="M1553" s="36"/>
      <c r="N1553" s="36"/>
      <c r="O1553" s="36"/>
      <c r="P1553" s="36"/>
      <c r="Q1553" s="36"/>
      <c r="R1553" s="36"/>
    </row>
    <row r="1554" spans="6:18" x14ac:dyDescent="0.25">
      <c r="F1554" s="36"/>
      <c r="G1554" s="36"/>
      <c r="H1554" s="36"/>
      <c r="I1554" s="36"/>
      <c r="J1554" s="36"/>
      <c r="K1554" s="36"/>
      <c r="L1554" s="36"/>
      <c r="M1554" s="36"/>
      <c r="N1554" s="36"/>
      <c r="O1554" s="36"/>
      <c r="P1554" s="36"/>
      <c r="Q1554" s="36"/>
      <c r="R1554" s="36"/>
    </row>
    <row r="1555" spans="6:18" x14ac:dyDescent="0.25">
      <c r="F1555" s="36"/>
      <c r="G1555" s="36"/>
      <c r="H1555" s="36"/>
      <c r="I1555" s="36"/>
      <c r="J1555" s="36"/>
      <c r="K1555" s="36"/>
      <c r="L1555" s="36"/>
      <c r="M1555" s="36"/>
      <c r="N1555" s="36"/>
      <c r="O1555" s="36"/>
      <c r="P1555" s="36"/>
      <c r="Q1555" s="36"/>
      <c r="R1555" s="36"/>
    </row>
    <row r="1556" spans="6:18" x14ac:dyDescent="0.25">
      <c r="F1556" s="36"/>
      <c r="G1556" s="36"/>
      <c r="H1556" s="36"/>
      <c r="I1556" s="36"/>
      <c r="J1556" s="36"/>
      <c r="K1556" s="36"/>
      <c r="L1556" s="36"/>
      <c r="M1556" s="36"/>
      <c r="N1556" s="36"/>
      <c r="O1556" s="36"/>
      <c r="P1556" s="36"/>
      <c r="Q1556" s="36"/>
      <c r="R1556" s="36"/>
    </row>
    <row r="1557" spans="6:18" x14ac:dyDescent="0.25">
      <c r="F1557" s="36"/>
      <c r="G1557" s="36"/>
      <c r="H1557" s="36"/>
      <c r="I1557" s="36"/>
      <c r="J1557" s="36"/>
      <c r="K1557" s="36"/>
      <c r="L1557" s="36"/>
      <c r="M1557" s="36"/>
      <c r="N1557" s="36"/>
      <c r="O1557" s="36"/>
      <c r="P1557" s="36"/>
      <c r="Q1557" s="36"/>
      <c r="R1557" s="36"/>
    </row>
    <row r="1558" spans="6:18" x14ac:dyDescent="0.25">
      <c r="F1558" s="36"/>
      <c r="G1558" s="36"/>
      <c r="H1558" s="36"/>
      <c r="I1558" s="36"/>
      <c r="J1558" s="36"/>
      <c r="K1558" s="36"/>
      <c r="L1558" s="36"/>
      <c r="M1558" s="36"/>
      <c r="N1558" s="36"/>
      <c r="O1558" s="36"/>
      <c r="P1558" s="36"/>
      <c r="Q1558" s="36"/>
      <c r="R1558" s="36"/>
    </row>
    <row r="1559" spans="6:18" x14ac:dyDescent="0.25">
      <c r="F1559" s="36"/>
      <c r="G1559" s="36"/>
      <c r="H1559" s="36"/>
      <c r="I1559" s="36"/>
      <c r="J1559" s="36"/>
      <c r="K1559" s="36"/>
      <c r="L1559" s="36"/>
      <c r="M1559" s="36"/>
      <c r="N1559" s="36"/>
      <c r="O1559" s="36"/>
      <c r="P1559" s="36"/>
      <c r="Q1559" s="36"/>
      <c r="R1559" s="36"/>
    </row>
    <row r="1560" spans="6:18" x14ac:dyDescent="0.25">
      <c r="F1560" s="36"/>
      <c r="G1560" s="36"/>
      <c r="H1560" s="36"/>
      <c r="I1560" s="36"/>
      <c r="J1560" s="36"/>
      <c r="K1560" s="36"/>
      <c r="L1560" s="36"/>
      <c r="M1560" s="36"/>
      <c r="N1560" s="36"/>
      <c r="O1560" s="36"/>
      <c r="P1560" s="36"/>
      <c r="Q1560" s="36"/>
      <c r="R1560" s="36"/>
    </row>
    <row r="1561" spans="6:18" x14ac:dyDescent="0.25">
      <c r="F1561" s="36"/>
      <c r="G1561" s="36"/>
      <c r="H1561" s="36"/>
      <c r="I1561" s="36"/>
      <c r="J1561" s="36"/>
      <c r="K1561" s="36"/>
      <c r="L1561" s="36"/>
      <c r="M1561" s="36"/>
      <c r="N1561" s="36"/>
      <c r="O1561" s="36"/>
      <c r="P1561" s="36"/>
      <c r="Q1561" s="36"/>
      <c r="R1561" s="36"/>
    </row>
    <row r="1562" spans="6:18" x14ac:dyDescent="0.25">
      <c r="F1562" s="36"/>
      <c r="G1562" s="36"/>
      <c r="H1562" s="36"/>
      <c r="I1562" s="36"/>
      <c r="J1562" s="36"/>
      <c r="K1562" s="36"/>
      <c r="L1562" s="36"/>
      <c r="M1562" s="36"/>
      <c r="N1562" s="36"/>
      <c r="O1562" s="36"/>
      <c r="P1562" s="36"/>
      <c r="Q1562" s="36"/>
      <c r="R1562" s="36"/>
    </row>
    <row r="1563" spans="6:18" x14ac:dyDescent="0.25">
      <c r="F1563" s="36"/>
      <c r="G1563" s="36"/>
      <c r="H1563" s="36"/>
      <c r="I1563" s="36"/>
      <c r="J1563" s="36"/>
      <c r="K1563" s="36"/>
      <c r="L1563" s="36"/>
      <c r="M1563" s="36"/>
      <c r="N1563" s="36"/>
      <c r="O1563" s="36"/>
      <c r="P1563" s="36"/>
      <c r="Q1563" s="36"/>
      <c r="R1563" s="36"/>
    </row>
    <row r="1564" spans="6:18" x14ac:dyDescent="0.25">
      <c r="F1564" s="36"/>
      <c r="G1564" s="36"/>
      <c r="H1564" s="36"/>
      <c r="I1564" s="36"/>
      <c r="J1564" s="36"/>
      <c r="K1564" s="36"/>
      <c r="L1564" s="36"/>
      <c r="M1564" s="36"/>
      <c r="N1564" s="36"/>
      <c r="O1564" s="36"/>
      <c r="P1564" s="36"/>
      <c r="Q1564" s="36"/>
      <c r="R1564" s="36"/>
    </row>
    <row r="1565" spans="6:18" x14ac:dyDescent="0.25">
      <c r="F1565" s="36"/>
      <c r="G1565" s="36"/>
      <c r="H1565" s="36"/>
      <c r="I1565" s="36"/>
      <c r="J1565" s="36"/>
      <c r="K1565" s="36"/>
      <c r="L1565" s="36"/>
      <c r="M1565" s="36"/>
      <c r="N1565" s="36"/>
      <c r="O1565" s="36"/>
      <c r="P1565" s="36"/>
      <c r="Q1565" s="36"/>
      <c r="R1565" s="36"/>
    </row>
    <row r="1566" spans="6:18" x14ac:dyDescent="0.25">
      <c r="F1566" s="36"/>
      <c r="G1566" s="36"/>
      <c r="H1566" s="36"/>
      <c r="I1566" s="36"/>
      <c r="J1566" s="36"/>
      <c r="K1566" s="36"/>
      <c r="L1566" s="36"/>
      <c r="M1566" s="36"/>
      <c r="N1566" s="36"/>
      <c r="O1566" s="36"/>
      <c r="P1566" s="36"/>
      <c r="Q1566" s="36"/>
      <c r="R1566" s="36"/>
    </row>
    <row r="1567" spans="6:18" x14ac:dyDescent="0.25">
      <c r="F1567" s="36"/>
      <c r="G1567" s="36"/>
      <c r="H1567" s="36"/>
      <c r="I1567" s="36"/>
      <c r="J1567" s="36"/>
      <c r="K1567" s="36"/>
      <c r="L1567" s="36"/>
      <c r="M1567" s="36"/>
      <c r="N1567" s="36"/>
      <c r="O1567" s="36"/>
      <c r="P1567" s="36"/>
      <c r="Q1567" s="36"/>
      <c r="R1567" s="36"/>
    </row>
    <row r="1568" spans="6:18" x14ac:dyDescent="0.25">
      <c r="F1568" s="36"/>
      <c r="G1568" s="36"/>
      <c r="H1568" s="36"/>
      <c r="I1568" s="36"/>
      <c r="J1568" s="36"/>
      <c r="K1568" s="36"/>
      <c r="L1568" s="36"/>
      <c r="M1568" s="36"/>
      <c r="N1568" s="36"/>
      <c r="O1568" s="36"/>
      <c r="P1568" s="36"/>
      <c r="Q1568" s="36"/>
      <c r="R1568" s="36"/>
    </row>
    <row r="1569" spans="6:18" x14ac:dyDescent="0.25">
      <c r="F1569" s="36"/>
      <c r="G1569" s="36"/>
      <c r="H1569" s="36"/>
      <c r="I1569" s="36"/>
      <c r="J1569" s="36"/>
      <c r="K1569" s="36"/>
      <c r="L1569" s="36"/>
      <c r="M1569" s="36"/>
      <c r="N1569" s="36"/>
      <c r="O1569" s="36"/>
      <c r="P1569" s="36"/>
      <c r="Q1569" s="36"/>
      <c r="R1569" s="36"/>
    </row>
    <row r="1570" spans="6:18" x14ac:dyDescent="0.25">
      <c r="F1570" s="36"/>
      <c r="G1570" s="36"/>
      <c r="H1570" s="36"/>
      <c r="I1570" s="36"/>
      <c r="J1570" s="36"/>
      <c r="K1570" s="36"/>
      <c r="L1570" s="36"/>
      <c r="M1570" s="36"/>
      <c r="N1570" s="36"/>
      <c r="O1570" s="36"/>
      <c r="P1570" s="36"/>
      <c r="Q1570" s="36"/>
      <c r="R1570" s="36"/>
    </row>
    <row r="1571" spans="6:18" x14ac:dyDescent="0.25">
      <c r="F1571" s="36"/>
      <c r="G1571" s="36"/>
      <c r="H1571" s="36"/>
      <c r="I1571" s="36"/>
      <c r="J1571" s="36"/>
      <c r="K1571" s="36"/>
      <c r="L1571" s="36"/>
      <c r="M1571" s="36"/>
      <c r="N1571" s="36"/>
      <c r="O1571" s="36"/>
      <c r="P1571" s="36"/>
      <c r="Q1571" s="36"/>
      <c r="R1571" s="36"/>
    </row>
    <row r="1572" spans="6:18" x14ac:dyDescent="0.25">
      <c r="F1572" s="36"/>
      <c r="G1572" s="36"/>
      <c r="H1572" s="36"/>
      <c r="I1572" s="36"/>
      <c r="J1572" s="36"/>
      <c r="K1572" s="36"/>
      <c r="L1572" s="36"/>
      <c r="M1572" s="36"/>
      <c r="N1572" s="36"/>
      <c r="O1572" s="36"/>
      <c r="P1572" s="36"/>
      <c r="Q1572" s="36"/>
      <c r="R1572" s="36"/>
    </row>
    <row r="1573" spans="6:18" x14ac:dyDescent="0.25">
      <c r="F1573" s="36"/>
      <c r="G1573" s="36"/>
      <c r="H1573" s="36"/>
      <c r="I1573" s="36"/>
      <c r="J1573" s="36"/>
      <c r="K1573" s="36"/>
      <c r="L1573" s="36"/>
      <c r="M1573" s="36"/>
      <c r="N1573" s="36"/>
      <c r="O1573" s="36"/>
      <c r="P1573" s="36"/>
      <c r="Q1573" s="36"/>
      <c r="R1573" s="36"/>
    </row>
    <row r="1574" spans="6:18" x14ac:dyDescent="0.25">
      <c r="F1574" s="36"/>
      <c r="G1574" s="36"/>
      <c r="H1574" s="36"/>
      <c r="I1574" s="36"/>
      <c r="J1574" s="36"/>
      <c r="K1574" s="36"/>
      <c r="L1574" s="36"/>
      <c r="M1574" s="36"/>
      <c r="N1574" s="36"/>
      <c r="O1574" s="36"/>
      <c r="P1574" s="36"/>
      <c r="Q1574" s="36"/>
      <c r="R1574" s="36"/>
    </row>
    <row r="1575" spans="6:18" x14ac:dyDescent="0.25">
      <c r="F1575" s="36"/>
      <c r="G1575" s="36"/>
      <c r="H1575" s="36"/>
      <c r="I1575" s="36"/>
      <c r="J1575" s="36"/>
      <c r="K1575" s="36"/>
      <c r="L1575" s="36"/>
      <c r="M1575" s="36"/>
      <c r="N1575" s="36"/>
      <c r="O1575" s="36"/>
      <c r="P1575" s="36"/>
      <c r="Q1575" s="36"/>
      <c r="R1575" s="36"/>
    </row>
    <row r="1576" spans="6:18" x14ac:dyDescent="0.25">
      <c r="F1576" s="36"/>
      <c r="G1576" s="36"/>
      <c r="H1576" s="36"/>
      <c r="I1576" s="36"/>
      <c r="J1576" s="36"/>
      <c r="K1576" s="36"/>
      <c r="L1576" s="36"/>
      <c r="M1576" s="36"/>
      <c r="N1576" s="36"/>
      <c r="O1576" s="36"/>
      <c r="P1576" s="36"/>
      <c r="Q1576" s="36"/>
      <c r="R1576" s="36"/>
    </row>
    <row r="1577" spans="6:18" x14ac:dyDescent="0.25">
      <c r="F1577" s="36"/>
      <c r="G1577" s="36"/>
      <c r="H1577" s="36"/>
      <c r="I1577" s="36"/>
      <c r="J1577" s="36"/>
      <c r="K1577" s="36"/>
      <c r="L1577" s="36"/>
      <c r="M1577" s="36"/>
      <c r="N1577" s="36"/>
      <c r="O1577" s="36"/>
      <c r="P1577" s="36"/>
      <c r="Q1577" s="36"/>
      <c r="R1577" s="36"/>
    </row>
    <row r="1578" spans="6:18" x14ac:dyDescent="0.25">
      <c r="F1578" s="36"/>
      <c r="G1578" s="36"/>
      <c r="H1578" s="36"/>
      <c r="I1578" s="36"/>
      <c r="J1578" s="36"/>
      <c r="K1578" s="36"/>
      <c r="L1578" s="36"/>
      <c r="M1578" s="36"/>
      <c r="N1578" s="36"/>
      <c r="O1578" s="36"/>
      <c r="P1578" s="36"/>
      <c r="Q1578" s="36"/>
      <c r="R1578" s="36"/>
    </row>
    <row r="1579" spans="6:18" x14ac:dyDescent="0.25">
      <c r="F1579" s="36"/>
      <c r="G1579" s="36"/>
      <c r="H1579" s="36"/>
      <c r="I1579" s="36"/>
      <c r="J1579" s="36"/>
      <c r="K1579" s="36"/>
      <c r="L1579" s="36"/>
      <c r="M1579" s="36"/>
      <c r="N1579" s="36"/>
      <c r="O1579" s="36"/>
      <c r="P1579" s="36"/>
      <c r="Q1579" s="36"/>
      <c r="R1579" s="36"/>
    </row>
    <row r="1580" spans="6:18" x14ac:dyDescent="0.25">
      <c r="F1580" s="36"/>
      <c r="G1580" s="36"/>
      <c r="H1580" s="36"/>
      <c r="I1580" s="36"/>
      <c r="J1580" s="36"/>
      <c r="K1580" s="36"/>
      <c r="L1580" s="36"/>
      <c r="M1580" s="36"/>
      <c r="N1580" s="36"/>
      <c r="O1580" s="36"/>
      <c r="P1580" s="36"/>
      <c r="Q1580" s="36"/>
      <c r="R1580" s="36"/>
    </row>
    <row r="1581" spans="6:18" x14ac:dyDescent="0.25">
      <c r="F1581" s="36"/>
      <c r="G1581" s="36"/>
      <c r="H1581" s="36"/>
      <c r="I1581" s="36"/>
      <c r="J1581" s="36"/>
      <c r="K1581" s="36"/>
      <c r="L1581" s="36"/>
      <c r="M1581" s="36"/>
      <c r="N1581" s="36"/>
      <c r="O1581" s="36"/>
      <c r="P1581" s="36"/>
      <c r="Q1581" s="36"/>
      <c r="R1581" s="36"/>
    </row>
    <row r="1582" spans="6:18" x14ac:dyDescent="0.25">
      <c r="F1582" s="36"/>
      <c r="G1582" s="36"/>
      <c r="H1582" s="36"/>
      <c r="I1582" s="36"/>
      <c r="J1582" s="36"/>
      <c r="K1582" s="36"/>
      <c r="L1582" s="36"/>
      <c r="M1582" s="36"/>
      <c r="N1582" s="36"/>
      <c r="O1582" s="36"/>
      <c r="P1582" s="36"/>
      <c r="Q1582" s="36"/>
      <c r="R1582" s="36"/>
    </row>
    <row r="1583" spans="6:18" x14ac:dyDescent="0.25">
      <c r="F1583" s="36"/>
      <c r="G1583" s="36"/>
      <c r="H1583" s="36"/>
      <c r="I1583" s="36"/>
      <c r="J1583" s="36"/>
      <c r="K1583" s="36"/>
      <c r="L1583" s="36"/>
      <c r="M1583" s="36"/>
      <c r="N1583" s="36"/>
      <c r="O1583" s="36"/>
      <c r="P1583" s="36"/>
      <c r="Q1583" s="36"/>
      <c r="R1583" s="36"/>
    </row>
    <row r="1584" spans="6:18" x14ac:dyDescent="0.25">
      <c r="F1584" s="36"/>
      <c r="G1584" s="36"/>
      <c r="H1584" s="36"/>
      <c r="I1584" s="36"/>
      <c r="J1584" s="36"/>
      <c r="K1584" s="36"/>
      <c r="L1584" s="36"/>
      <c r="M1584" s="36"/>
      <c r="N1584" s="36"/>
      <c r="O1584" s="36"/>
      <c r="P1584" s="36"/>
      <c r="Q1584" s="36"/>
      <c r="R1584" s="36"/>
    </row>
    <row r="1585" spans="6:18" x14ac:dyDescent="0.25">
      <c r="F1585" s="36"/>
      <c r="G1585" s="36"/>
      <c r="H1585" s="36"/>
      <c r="I1585" s="36"/>
      <c r="J1585" s="36"/>
      <c r="K1585" s="36"/>
      <c r="L1585" s="36"/>
      <c r="M1585" s="36"/>
      <c r="N1585" s="36"/>
      <c r="O1585" s="36"/>
      <c r="P1585" s="36"/>
      <c r="Q1585" s="36"/>
      <c r="R1585" s="36"/>
    </row>
    <row r="1586" spans="6:18" x14ac:dyDescent="0.25">
      <c r="F1586" s="36"/>
      <c r="G1586" s="36"/>
      <c r="H1586" s="36"/>
      <c r="I1586" s="36"/>
      <c r="J1586" s="36"/>
      <c r="K1586" s="36"/>
      <c r="L1586" s="36"/>
      <c r="M1586" s="36"/>
      <c r="N1586" s="36"/>
      <c r="O1586" s="36"/>
      <c r="P1586" s="36"/>
      <c r="Q1586" s="36"/>
      <c r="R1586" s="36"/>
    </row>
    <row r="1587" spans="6:18" x14ac:dyDescent="0.25">
      <c r="F1587" s="36"/>
      <c r="G1587" s="36"/>
      <c r="H1587" s="36"/>
      <c r="I1587" s="36"/>
      <c r="J1587" s="36"/>
      <c r="K1587" s="36"/>
      <c r="L1587" s="36"/>
      <c r="M1587" s="36"/>
      <c r="N1587" s="36"/>
      <c r="O1587" s="36"/>
      <c r="P1587" s="36"/>
      <c r="Q1587" s="36"/>
      <c r="R1587" s="36"/>
    </row>
    <row r="1588" spans="6:18" x14ac:dyDescent="0.25">
      <c r="F1588" s="36"/>
      <c r="G1588" s="36"/>
      <c r="H1588" s="36"/>
      <c r="I1588" s="36"/>
      <c r="J1588" s="36"/>
      <c r="K1588" s="36"/>
      <c r="L1588" s="36"/>
      <c r="M1588" s="36"/>
      <c r="N1588" s="36"/>
      <c r="O1588" s="36"/>
      <c r="P1588" s="36"/>
      <c r="Q1588" s="36"/>
      <c r="R1588" s="36"/>
    </row>
    <row r="1589" spans="6:18" x14ac:dyDescent="0.25">
      <c r="F1589" s="36"/>
      <c r="G1589" s="36"/>
      <c r="H1589" s="36"/>
      <c r="I1589" s="36"/>
      <c r="J1589" s="36"/>
      <c r="K1589" s="36"/>
      <c r="L1589" s="36"/>
      <c r="M1589" s="36"/>
      <c r="N1589" s="36"/>
      <c r="O1589" s="36"/>
      <c r="P1589" s="36"/>
      <c r="Q1589" s="36"/>
      <c r="R1589" s="36"/>
    </row>
    <row r="1590" spans="6:18" x14ac:dyDescent="0.25">
      <c r="F1590" s="36"/>
      <c r="G1590" s="36"/>
      <c r="H1590" s="36"/>
      <c r="I1590" s="36"/>
      <c r="J1590" s="36"/>
      <c r="K1590" s="36"/>
      <c r="L1590" s="36"/>
      <c r="M1590" s="36"/>
      <c r="N1590" s="36"/>
      <c r="O1590" s="36"/>
      <c r="P1590" s="36"/>
      <c r="Q1590" s="36"/>
      <c r="R1590" s="36"/>
    </row>
    <row r="1591" spans="6:18" x14ac:dyDescent="0.25">
      <c r="F1591" s="36"/>
      <c r="G1591" s="36"/>
      <c r="H1591" s="36"/>
      <c r="I1591" s="36"/>
      <c r="J1591" s="36"/>
      <c r="K1591" s="36"/>
      <c r="L1591" s="36"/>
      <c r="M1591" s="36"/>
      <c r="N1591" s="36"/>
      <c r="O1591" s="36"/>
      <c r="P1591" s="36"/>
      <c r="Q1591" s="36"/>
      <c r="R1591" s="36"/>
    </row>
    <row r="1592" spans="6:18" x14ac:dyDescent="0.25">
      <c r="F1592" s="36"/>
      <c r="G1592" s="36"/>
      <c r="H1592" s="36"/>
      <c r="I1592" s="36"/>
      <c r="J1592" s="36"/>
      <c r="K1592" s="36"/>
      <c r="L1592" s="36"/>
      <c r="M1592" s="36"/>
      <c r="N1592" s="36"/>
      <c r="O1592" s="36"/>
      <c r="P1592" s="36"/>
      <c r="Q1592" s="36"/>
      <c r="R1592" s="36"/>
    </row>
    <row r="1593" spans="6:18" x14ac:dyDescent="0.25">
      <c r="F1593" s="36"/>
      <c r="G1593" s="36"/>
      <c r="H1593" s="36"/>
      <c r="I1593" s="36"/>
      <c r="J1593" s="36"/>
      <c r="K1593" s="36"/>
      <c r="L1593" s="36"/>
      <c r="M1593" s="36"/>
      <c r="N1593" s="36"/>
      <c r="O1593" s="36"/>
      <c r="P1593" s="36"/>
      <c r="Q1593" s="36"/>
      <c r="R1593" s="36"/>
    </row>
    <row r="1594" spans="6:18" x14ac:dyDescent="0.25">
      <c r="F1594" s="36"/>
      <c r="G1594" s="36"/>
      <c r="H1594" s="36"/>
      <c r="I1594" s="36"/>
      <c r="J1594" s="36"/>
      <c r="K1594" s="36"/>
      <c r="L1594" s="36"/>
      <c r="M1594" s="36"/>
      <c r="N1594" s="36"/>
      <c r="O1594" s="36"/>
      <c r="P1594" s="36"/>
      <c r="Q1594" s="36"/>
      <c r="R1594" s="36"/>
    </row>
    <row r="1595" spans="6:18" x14ac:dyDescent="0.25">
      <c r="F1595" s="36"/>
      <c r="G1595" s="36"/>
      <c r="H1595" s="36"/>
      <c r="I1595" s="36"/>
      <c r="J1595" s="36"/>
      <c r="K1595" s="36"/>
      <c r="L1595" s="36"/>
      <c r="M1595" s="36"/>
      <c r="N1595" s="36"/>
      <c r="O1595" s="36"/>
      <c r="P1595" s="36"/>
      <c r="Q1595" s="36"/>
      <c r="R1595" s="36"/>
    </row>
    <row r="1596" spans="6:18" x14ac:dyDescent="0.25">
      <c r="F1596" s="36"/>
      <c r="G1596" s="36"/>
      <c r="H1596" s="36"/>
      <c r="I1596" s="36"/>
      <c r="J1596" s="36"/>
      <c r="K1596" s="36"/>
      <c r="L1596" s="36"/>
      <c r="M1596" s="36"/>
      <c r="N1596" s="36"/>
      <c r="O1596" s="36"/>
      <c r="P1596" s="36"/>
      <c r="Q1596" s="36"/>
      <c r="R1596" s="36"/>
    </row>
    <row r="1597" spans="6:18" x14ac:dyDescent="0.25">
      <c r="F1597" s="36"/>
      <c r="G1597" s="36"/>
      <c r="H1597" s="36"/>
      <c r="I1597" s="36"/>
      <c r="J1597" s="36"/>
      <c r="K1597" s="36"/>
      <c r="L1597" s="36"/>
      <c r="M1597" s="36"/>
      <c r="N1597" s="36"/>
      <c r="O1597" s="36"/>
      <c r="P1597" s="36"/>
      <c r="Q1597" s="36"/>
      <c r="R1597" s="36"/>
    </row>
    <row r="1598" spans="6:18" x14ac:dyDescent="0.25">
      <c r="F1598" s="36"/>
      <c r="G1598" s="36"/>
      <c r="H1598" s="36"/>
      <c r="I1598" s="36"/>
      <c r="J1598" s="36"/>
      <c r="K1598" s="36"/>
      <c r="L1598" s="36"/>
      <c r="M1598" s="36"/>
      <c r="N1598" s="36"/>
      <c r="O1598" s="36"/>
      <c r="P1598" s="36"/>
      <c r="Q1598" s="36"/>
      <c r="R1598" s="36"/>
    </row>
    <row r="1599" spans="6:18" x14ac:dyDescent="0.25">
      <c r="F1599" s="36"/>
      <c r="G1599" s="36"/>
      <c r="H1599" s="36"/>
      <c r="I1599" s="36"/>
      <c r="J1599" s="36"/>
      <c r="K1599" s="36"/>
      <c r="L1599" s="36"/>
      <c r="M1599" s="36"/>
      <c r="N1599" s="36"/>
      <c r="O1599" s="36"/>
      <c r="P1599" s="36"/>
      <c r="Q1599" s="36"/>
      <c r="R1599" s="36"/>
    </row>
    <row r="1600" spans="6:18" x14ac:dyDescent="0.25">
      <c r="F1600" s="36"/>
      <c r="G1600" s="36"/>
      <c r="H1600" s="36"/>
      <c r="I1600" s="36"/>
      <c r="J1600" s="36"/>
      <c r="K1600" s="36"/>
      <c r="L1600" s="36"/>
      <c r="M1600" s="36"/>
      <c r="N1600" s="36"/>
      <c r="O1600" s="36"/>
      <c r="P1600" s="36"/>
      <c r="Q1600" s="36"/>
      <c r="R1600" s="36"/>
    </row>
    <row r="1601" spans="6:18" x14ac:dyDescent="0.25">
      <c r="F1601" s="36"/>
      <c r="G1601" s="36"/>
      <c r="H1601" s="36"/>
      <c r="I1601" s="36"/>
      <c r="J1601" s="36"/>
      <c r="K1601" s="36"/>
      <c r="L1601" s="36"/>
      <c r="M1601" s="36"/>
      <c r="N1601" s="36"/>
      <c r="O1601" s="36"/>
      <c r="P1601" s="36"/>
      <c r="Q1601" s="36"/>
      <c r="R1601" s="36"/>
    </row>
    <row r="1602" spans="6:18" x14ac:dyDescent="0.25">
      <c r="F1602" s="36"/>
      <c r="G1602" s="36"/>
      <c r="H1602" s="36"/>
      <c r="I1602" s="36"/>
      <c r="J1602" s="36"/>
      <c r="K1602" s="36"/>
      <c r="L1602" s="36"/>
      <c r="M1602" s="36"/>
      <c r="N1602" s="36"/>
      <c r="O1602" s="36"/>
      <c r="P1602" s="36"/>
      <c r="Q1602" s="36"/>
      <c r="R1602" s="36"/>
    </row>
    <row r="1603" spans="6:18" x14ac:dyDescent="0.25">
      <c r="F1603" s="36"/>
      <c r="G1603" s="36"/>
      <c r="H1603" s="36"/>
      <c r="I1603" s="36"/>
      <c r="J1603" s="36"/>
      <c r="K1603" s="36"/>
      <c r="L1603" s="36"/>
      <c r="M1603" s="36"/>
      <c r="N1603" s="36"/>
      <c r="O1603" s="36"/>
      <c r="P1603" s="36"/>
      <c r="Q1603" s="36"/>
      <c r="R1603" s="36"/>
    </row>
    <row r="1604" spans="6:18" x14ac:dyDescent="0.25">
      <c r="F1604" s="36"/>
      <c r="G1604" s="36"/>
      <c r="H1604" s="36"/>
      <c r="I1604" s="36"/>
      <c r="J1604" s="36"/>
      <c r="K1604" s="36"/>
      <c r="L1604" s="36"/>
      <c r="M1604" s="36"/>
      <c r="N1604" s="36"/>
      <c r="O1604" s="36"/>
      <c r="P1604" s="36"/>
      <c r="Q1604" s="36"/>
      <c r="R1604" s="36"/>
    </row>
    <row r="1605" spans="6:18" x14ac:dyDescent="0.25">
      <c r="F1605" s="36"/>
      <c r="G1605" s="36"/>
      <c r="H1605" s="36"/>
      <c r="I1605" s="36"/>
      <c r="J1605" s="36"/>
      <c r="K1605" s="36"/>
      <c r="L1605" s="36"/>
      <c r="M1605" s="36"/>
      <c r="N1605" s="36"/>
      <c r="O1605" s="36"/>
      <c r="P1605" s="36"/>
      <c r="Q1605" s="36"/>
      <c r="R1605" s="36"/>
    </row>
    <row r="1606" spans="6:18" x14ac:dyDescent="0.25">
      <c r="F1606" s="36"/>
      <c r="G1606" s="36"/>
      <c r="H1606" s="36"/>
      <c r="I1606" s="36"/>
      <c r="J1606" s="36"/>
      <c r="K1606" s="36"/>
      <c r="L1606" s="36"/>
      <c r="M1606" s="36"/>
      <c r="N1606" s="36"/>
      <c r="O1606" s="36"/>
      <c r="P1606" s="36"/>
      <c r="Q1606" s="36"/>
      <c r="R1606" s="36"/>
    </row>
    <row r="1607" spans="6:18" x14ac:dyDescent="0.25">
      <c r="F1607" s="36"/>
      <c r="G1607" s="36"/>
      <c r="H1607" s="36"/>
      <c r="I1607" s="36"/>
      <c r="J1607" s="36"/>
      <c r="K1607" s="36"/>
      <c r="L1607" s="36"/>
      <c r="M1607" s="36"/>
      <c r="N1607" s="36"/>
      <c r="O1607" s="36"/>
      <c r="P1607" s="36"/>
      <c r="Q1607" s="36"/>
      <c r="R1607" s="36"/>
    </row>
    <row r="1608" spans="6:18" x14ac:dyDescent="0.25">
      <c r="F1608" s="36"/>
      <c r="G1608" s="36"/>
      <c r="H1608" s="36"/>
      <c r="I1608" s="36"/>
      <c r="J1608" s="36"/>
      <c r="K1608" s="36"/>
      <c r="L1608" s="36"/>
      <c r="M1608" s="36"/>
      <c r="N1608" s="36"/>
      <c r="O1608" s="36"/>
      <c r="P1608" s="36"/>
      <c r="Q1608" s="36"/>
      <c r="R1608" s="36"/>
    </row>
    <row r="1609" spans="6:18" x14ac:dyDescent="0.25">
      <c r="F1609" s="36"/>
      <c r="G1609" s="36"/>
      <c r="H1609" s="36"/>
      <c r="I1609" s="36"/>
      <c r="J1609" s="36"/>
      <c r="K1609" s="36"/>
      <c r="L1609" s="36"/>
      <c r="M1609" s="36"/>
      <c r="N1609" s="36"/>
      <c r="O1609" s="36"/>
      <c r="P1609" s="36"/>
      <c r="Q1609" s="36"/>
      <c r="R1609" s="36"/>
    </row>
    <row r="1610" spans="6:18" x14ac:dyDescent="0.25">
      <c r="F1610" s="36"/>
      <c r="G1610" s="36"/>
      <c r="H1610" s="36"/>
      <c r="I1610" s="36"/>
      <c r="J1610" s="36"/>
      <c r="K1610" s="36"/>
      <c r="L1610" s="36"/>
      <c r="M1610" s="36"/>
      <c r="N1610" s="36"/>
      <c r="O1610" s="36"/>
      <c r="P1610" s="36"/>
      <c r="Q1610" s="36"/>
      <c r="R1610" s="36"/>
    </row>
    <row r="1611" spans="6:18" x14ac:dyDescent="0.25">
      <c r="F1611" s="36"/>
      <c r="G1611" s="36"/>
      <c r="H1611" s="36"/>
      <c r="I1611" s="36"/>
      <c r="J1611" s="36"/>
      <c r="K1611" s="36"/>
      <c r="L1611" s="36"/>
      <c r="M1611" s="36"/>
      <c r="N1611" s="36"/>
      <c r="O1611" s="36"/>
      <c r="P1611" s="36"/>
      <c r="Q1611" s="36"/>
      <c r="R1611" s="36"/>
    </row>
    <row r="1612" spans="6:18" x14ac:dyDescent="0.25">
      <c r="F1612" s="36"/>
      <c r="G1612" s="36"/>
      <c r="H1612" s="36"/>
      <c r="I1612" s="36"/>
      <c r="J1612" s="36"/>
      <c r="K1612" s="36"/>
      <c r="L1612" s="36"/>
      <c r="M1612" s="36"/>
      <c r="N1612" s="36"/>
      <c r="O1612" s="36"/>
      <c r="P1612" s="36"/>
      <c r="Q1612" s="36"/>
      <c r="R1612" s="36"/>
    </row>
    <row r="1613" spans="6:18" x14ac:dyDescent="0.25">
      <c r="F1613" s="36"/>
      <c r="G1613" s="36"/>
      <c r="H1613" s="36"/>
      <c r="I1613" s="36"/>
      <c r="J1613" s="36"/>
      <c r="K1613" s="36"/>
      <c r="L1613" s="36"/>
      <c r="M1613" s="36"/>
      <c r="N1613" s="36"/>
      <c r="O1613" s="36"/>
      <c r="P1613" s="36"/>
      <c r="Q1613" s="36"/>
      <c r="R1613" s="36"/>
    </row>
    <row r="1614" spans="6:18" x14ac:dyDescent="0.25">
      <c r="F1614" s="36"/>
      <c r="G1614" s="36"/>
      <c r="H1614" s="36"/>
      <c r="I1614" s="36"/>
      <c r="J1614" s="36"/>
      <c r="K1614" s="36"/>
      <c r="L1614" s="36"/>
      <c r="M1614" s="36"/>
      <c r="N1614" s="36"/>
      <c r="O1614" s="36"/>
      <c r="P1614" s="36"/>
      <c r="Q1614" s="36"/>
      <c r="R1614" s="36"/>
    </row>
    <row r="1615" spans="6:18" x14ac:dyDescent="0.25">
      <c r="F1615" s="36"/>
      <c r="G1615" s="36"/>
      <c r="H1615" s="36"/>
      <c r="I1615" s="36"/>
      <c r="J1615" s="36"/>
      <c r="K1615" s="36"/>
      <c r="L1615" s="36"/>
      <c r="M1615" s="36"/>
      <c r="N1615" s="36"/>
      <c r="O1615" s="36"/>
      <c r="P1615" s="36"/>
      <c r="Q1615" s="36"/>
      <c r="R1615" s="36"/>
    </row>
    <row r="1616" spans="6:18" x14ac:dyDescent="0.25">
      <c r="F1616" s="36"/>
      <c r="G1616" s="36"/>
      <c r="H1616" s="36"/>
      <c r="I1616" s="36"/>
      <c r="J1616" s="36"/>
      <c r="K1616" s="36"/>
      <c r="L1616" s="36"/>
      <c r="M1616" s="36"/>
      <c r="N1616" s="36"/>
      <c r="O1616" s="36"/>
      <c r="P1616" s="36"/>
      <c r="Q1616" s="36"/>
      <c r="R1616" s="36"/>
    </row>
    <row r="1617" spans="6:18" x14ac:dyDescent="0.25">
      <c r="F1617" s="36"/>
      <c r="G1617" s="36"/>
      <c r="H1617" s="36"/>
      <c r="I1617" s="36"/>
      <c r="J1617" s="36"/>
      <c r="K1617" s="36"/>
      <c r="L1617" s="36"/>
      <c r="M1617" s="36"/>
      <c r="N1617" s="36"/>
      <c r="O1617" s="36"/>
      <c r="P1617" s="36"/>
      <c r="Q1617" s="36"/>
      <c r="R1617" s="36"/>
    </row>
    <row r="1618" spans="6:18" x14ac:dyDescent="0.25">
      <c r="F1618" s="36"/>
      <c r="G1618" s="36"/>
      <c r="H1618" s="36"/>
      <c r="I1618" s="36"/>
      <c r="J1618" s="36"/>
      <c r="K1618" s="36"/>
      <c r="L1618" s="36"/>
      <c r="M1618" s="36"/>
      <c r="N1618" s="36"/>
      <c r="O1618" s="36"/>
      <c r="P1618" s="36"/>
      <c r="Q1618" s="36"/>
      <c r="R1618" s="36"/>
    </row>
    <row r="1619" spans="6:18" x14ac:dyDescent="0.25">
      <c r="F1619" s="36"/>
      <c r="G1619" s="36"/>
      <c r="H1619" s="36"/>
      <c r="I1619" s="36"/>
      <c r="J1619" s="36"/>
      <c r="K1619" s="36"/>
      <c r="L1619" s="36"/>
      <c r="M1619" s="36"/>
      <c r="N1619" s="36"/>
      <c r="O1619" s="36"/>
      <c r="P1619" s="36"/>
      <c r="Q1619" s="36"/>
      <c r="R1619" s="36"/>
    </row>
    <row r="1620" spans="6:18" x14ac:dyDescent="0.25">
      <c r="F1620" s="36"/>
      <c r="G1620" s="36"/>
      <c r="H1620" s="36"/>
      <c r="I1620" s="36"/>
      <c r="J1620" s="36"/>
      <c r="K1620" s="36"/>
      <c r="L1620" s="36"/>
      <c r="M1620" s="36"/>
      <c r="N1620" s="36"/>
      <c r="O1620" s="36"/>
      <c r="P1620" s="36"/>
      <c r="Q1620" s="36"/>
      <c r="R1620" s="36"/>
    </row>
    <row r="1621" spans="6:18" x14ac:dyDescent="0.25">
      <c r="F1621" s="36"/>
      <c r="G1621" s="36"/>
      <c r="H1621" s="36"/>
      <c r="I1621" s="36"/>
      <c r="J1621" s="36"/>
      <c r="K1621" s="36"/>
      <c r="L1621" s="36"/>
      <c r="M1621" s="36"/>
      <c r="N1621" s="36"/>
      <c r="O1621" s="36"/>
      <c r="P1621" s="36"/>
      <c r="Q1621" s="36"/>
      <c r="R1621" s="36"/>
    </row>
    <row r="1622" spans="6:18" x14ac:dyDescent="0.25">
      <c r="F1622" s="36"/>
      <c r="G1622" s="36"/>
      <c r="H1622" s="36"/>
      <c r="I1622" s="36"/>
      <c r="J1622" s="36"/>
      <c r="K1622" s="36"/>
      <c r="L1622" s="36"/>
      <c r="M1622" s="36"/>
      <c r="N1622" s="36"/>
      <c r="O1622" s="36"/>
      <c r="P1622" s="36"/>
      <c r="Q1622" s="36"/>
      <c r="R1622" s="36"/>
    </row>
    <row r="1623" spans="6:18" x14ac:dyDescent="0.25">
      <c r="F1623" s="36"/>
      <c r="G1623" s="36"/>
      <c r="H1623" s="36"/>
      <c r="I1623" s="36"/>
      <c r="J1623" s="36"/>
      <c r="K1623" s="36"/>
      <c r="L1623" s="36"/>
      <c r="M1623" s="36"/>
      <c r="N1623" s="36"/>
      <c r="O1623" s="36"/>
      <c r="P1623" s="36"/>
      <c r="Q1623" s="36"/>
      <c r="R1623" s="36"/>
    </row>
    <row r="1624" spans="6:18" x14ac:dyDescent="0.25">
      <c r="F1624" s="36"/>
      <c r="G1624" s="36"/>
      <c r="H1624" s="36"/>
      <c r="I1624" s="36"/>
      <c r="J1624" s="36"/>
      <c r="K1624" s="36"/>
      <c r="L1624" s="36"/>
      <c r="M1624" s="36"/>
      <c r="N1624" s="36"/>
      <c r="O1624" s="36"/>
      <c r="P1624" s="36"/>
      <c r="Q1624" s="36"/>
      <c r="R1624" s="36"/>
    </row>
    <row r="1625" spans="6:18" x14ac:dyDescent="0.25">
      <c r="F1625" s="36"/>
      <c r="G1625" s="36"/>
      <c r="H1625" s="36"/>
      <c r="I1625" s="36"/>
      <c r="J1625" s="36"/>
      <c r="K1625" s="36"/>
      <c r="L1625" s="36"/>
      <c r="M1625" s="36"/>
      <c r="N1625" s="36"/>
      <c r="O1625" s="36"/>
      <c r="P1625" s="36"/>
      <c r="Q1625" s="36"/>
      <c r="R1625" s="36"/>
    </row>
    <row r="1626" spans="6:18" x14ac:dyDescent="0.25">
      <c r="F1626" s="36"/>
      <c r="G1626" s="36"/>
      <c r="H1626" s="36"/>
      <c r="I1626" s="36"/>
      <c r="J1626" s="36"/>
      <c r="K1626" s="36"/>
      <c r="L1626" s="36"/>
      <c r="M1626" s="36"/>
      <c r="N1626" s="36"/>
      <c r="O1626" s="36"/>
      <c r="P1626" s="36"/>
      <c r="Q1626" s="36"/>
      <c r="R1626" s="36"/>
    </row>
    <row r="1627" spans="6:18" x14ac:dyDescent="0.25">
      <c r="F1627" s="36"/>
      <c r="G1627" s="36"/>
      <c r="H1627" s="36"/>
      <c r="I1627" s="36"/>
      <c r="J1627" s="36"/>
      <c r="K1627" s="36"/>
      <c r="L1627" s="36"/>
      <c r="M1627" s="36"/>
      <c r="N1627" s="36"/>
      <c r="O1627" s="36"/>
      <c r="P1627" s="36"/>
      <c r="Q1627" s="36"/>
      <c r="R1627" s="36"/>
    </row>
    <row r="1628" spans="6:18" x14ac:dyDescent="0.25">
      <c r="F1628" s="36"/>
      <c r="G1628" s="36"/>
      <c r="H1628" s="36"/>
      <c r="I1628" s="36"/>
      <c r="J1628" s="36"/>
      <c r="K1628" s="36"/>
      <c r="L1628" s="36"/>
      <c r="M1628" s="36"/>
      <c r="N1628" s="36"/>
      <c r="O1628" s="36"/>
      <c r="P1628" s="36"/>
      <c r="Q1628" s="36"/>
      <c r="R1628" s="36"/>
    </row>
    <row r="1629" spans="6:18" x14ac:dyDescent="0.25">
      <c r="F1629" s="36"/>
      <c r="G1629" s="36"/>
      <c r="H1629" s="36"/>
      <c r="I1629" s="36"/>
      <c r="J1629" s="36"/>
      <c r="K1629" s="36"/>
      <c r="L1629" s="36"/>
      <c r="M1629" s="36"/>
      <c r="N1629" s="36"/>
      <c r="O1629" s="36"/>
      <c r="P1629" s="36"/>
      <c r="Q1629" s="36"/>
      <c r="R1629" s="36"/>
    </row>
    <row r="1630" spans="6:18" x14ac:dyDescent="0.25">
      <c r="F1630" s="36"/>
      <c r="G1630" s="36"/>
      <c r="H1630" s="36"/>
      <c r="I1630" s="36"/>
      <c r="J1630" s="36"/>
      <c r="K1630" s="36"/>
      <c r="L1630" s="36"/>
      <c r="M1630" s="36"/>
      <c r="N1630" s="36"/>
      <c r="O1630" s="36"/>
      <c r="P1630" s="36"/>
      <c r="Q1630" s="36"/>
      <c r="R1630" s="36"/>
    </row>
    <row r="1631" spans="6:18" x14ac:dyDescent="0.25">
      <c r="F1631" s="36"/>
      <c r="G1631" s="36"/>
      <c r="H1631" s="36"/>
      <c r="I1631" s="36"/>
      <c r="J1631" s="36"/>
      <c r="K1631" s="36"/>
      <c r="L1631" s="36"/>
      <c r="M1631" s="36"/>
      <c r="N1631" s="36"/>
      <c r="O1631" s="36"/>
      <c r="P1631" s="36"/>
      <c r="Q1631" s="36"/>
      <c r="R1631" s="36"/>
    </row>
    <row r="1632" spans="6:18" x14ac:dyDescent="0.25">
      <c r="F1632" s="36"/>
      <c r="G1632" s="36"/>
      <c r="H1632" s="36"/>
      <c r="I1632" s="36"/>
      <c r="J1632" s="36"/>
      <c r="K1632" s="36"/>
      <c r="L1632" s="36"/>
      <c r="M1632" s="36"/>
      <c r="N1632" s="36"/>
      <c r="O1632" s="36"/>
      <c r="P1632" s="36"/>
      <c r="Q1632" s="36"/>
      <c r="R1632" s="36"/>
    </row>
    <row r="1633" spans="6:18" x14ac:dyDescent="0.25">
      <c r="F1633" s="36"/>
      <c r="G1633" s="36"/>
      <c r="H1633" s="36"/>
      <c r="I1633" s="36"/>
      <c r="J1633" s="36"/>
      <c r="K1633" s="36"/>
      <c r="L1633" s="36"/>
      <c r="M1633" s="36"/>
      <c r="N1633" s="36"/>
      <c r="O1633" s="36"/>
      <c r="P1633" s="36"/>
      <c r="Q1633" s="36"/>
      <c r="R1633" s="36"/>
    </row>
    <row r="1634" spans="6:18" x14ac:dyDescent="0.25">
      <c r="F1634" s="36"/>
      <c r="G1634" s="36"/>
      <c r="H1634" s="36"/>
      <c r="I1634" s="36"/>
      <c r="J1634" s="36"/>
      <c r="K1634" s="36"/>
      <c r="L1634" s="36"/>
      <c r="M1634" s="36"/>
      <c r="N1634" s="36"/>
      <c r="O1634" s="36"/>
      <c r="P1634" s="36"/>
      <c r="Q1634" s="36"/>
      <c r="R1634" s="36"/>
    </row>
    <row r="1635" spans="6:18" x14ac:dyDescent="0.25">
      <c r="F1635" s="36"/>
      <c r="G1635" s="36"/>
      <c r="H1635" s="36"/>
      <c r="I1635" s="36"/>
      <c r="J1635" s="36"/>
      <c r="K1635" s="36"/>
      <c r="L1635" s="36"/>
      <c r="M1635" s="36"/>
      <c r="N1635" s="36"/>
      <c r="O1635" s="36"/>
      <c r="P1635" s="36"/>
      <c r="Q1635" s="36"/>
      <c r="R1635" s="36"/>
    </row>
    <row r="1636" spans="6:18" x14ac:dyDescent="0.25">
      <c r="F1636" s="36"/>
      <c r="G1636" s="36"/>
      <c r="H1636" s="36"/>
      <c r="I1636" s="36"/>
      <c r="J1636" s="36"/>
      <c r="K1636" s="36"/>
      <c r="L1636" s="36"/>
      <c r="M1636" s="36"/>
      <c r="N1636" s="36"/>
      <c r="O1636" s="36"/>
      <c r="P1636" s="36"/>
      <c r="Q1636" s="36"/>
      <c r="R1636" s="36"/>
    </row>
    <row r="1637" spans="6:18" x14ac:dyDescent="0.25">
      <c r="F1637" s="36"/>
      <c r="G1637" s="36"/>
      <c r="H1637" s="36"/>
      <c r="I1637" s="36"/>
      <c r="J1637" s="36"/>
      <c r="K1637" s="36"/>
      <c r="L1637" s="36"/>
      <c r="M1637" s="36"/>
      <c r="N1637" s="36"/>
      <c r="O1637" s="36"/>
      <c r="P1637" s="36"/>
      <c r="Q1637" s="36"/>
      <c r="R1637" s="36"/>
    </row>
    <row r="1638" spans="6:18" x14ac:dyDescent="0.25">
      <c r="F1638" s="36"/>
      <c r="G1638" s="36"/>
      <c r="H1638" s="36"/>
      <c r="I1638" s="36"/>
      <c r="J1638" s="36"/>
      <c r="K1638" s="36"/>
      <c r="L1638" s="36"/>
      <c r="M1638" s="36"/>
      <c r="N1638" s="36"/>
      <c r="O1638" s="36"/>
      <c r="P1638" s="36"/>
      <c r="Q1638" s="36"/>
      <c r="R1638" s="36"/>
    </row>
    <row r="1639" spans="6:18" x14ac:dyDescent="0.25">
      <c r="F1639" s="36"/>
      <c r="G1639" s="36"/>
      <c r="H1639" s="36"/>
      <c r="I1639" s="36"/>
      <c r="J1639" s="36"/>
      <c r="K1639" s="36"/>
      <c r="L1639" s="36"/>
      <c r="M1639" s="36"/>
      <c r="N1639" s="36"/>
      <c r="O1639" s="36"/>
      <c r="P1639" s="36"/>
      <c r="Q1639" s="36"/>
      <c r="R1639" s="36"/>
    </row>
    <row r="1640" spans="6:18" x14ac:dyDescent="0.25">
      <c r="F1640" s="36"/>
      <c r="G1640" s="36"/>
      <c r="H1640" s="36"/>
      <c r="I1640" s="36"/>
      <c r="J1640" s="36"/>
      <c r="K1640" s="36"/>
      <c r="L1640" s="36"/>
      <c r="M1640" s="36"/>
      <c r="N1640" s="36"/>
      <c r="O1640" s="36"/>
      <c r="P1640" s="36"/>
      <c r="Q1640" s="36"/>
      <c r="R1640" s="36"/>
    </row>
    <row r="1641" spans="6:18" x14ac:dyDescent="0.25">
      <c r="F1641" s="36"/>
      <c r="G1641" s="36"/>
      <c r="H1641" s="36"/>
      <c r="I1641" s="36"/>
      <c r="J1641" s="36"/>
      <c r="K1641" s="36"/>
      <c r="L1641" s="36"/>
      <c r="M1641" s="36"/>
      <c r="N1641" s="36"/>
      <c r="O1641" s="36"/>
      <c r="P1641" s="36"/>
      <c r="Q1641" s="36"/>
      <c r="R1641" s="36"/>
    </row>
    <row r="1642" spans="6:18" x14ac:dyDescent="0.25">
      <c r="F1642" s="36"/>
      <c r="G1642" s="36"/>
      <c r="H1642" s="36"/>
      <c r="I1642" s="36"/>
      <c r="J1642" s="36"/>
      <c r="K1642" s="36"/>
      <c r="L1642" s="36"/>
      <c r="M1642" s="36"/>
      <c r="N1642" s="36"/>
      <c r="O1642" s="36"/>
      <c r="P1642" s="36"/>
      <c r="Q1642" s="36"/>
      <c r="R1642" s="36"/>
    </row>
    <row r="1643" spans="6:18" x14ac:dyDescent="0.25">
      <c r="F1643" s="36"/>
      <c r="G1643" s="36"/>
      <c r="H1643" s="36"/>
      <c r="I1643" s="36"/>
      <c r="J1643" s="36"/>
      <c r="K1643" s="36"/>
      <c r="L1643" s="36"/>
      <c r="M1643" s="36"/>
      <c r="N1643" s="36"/>
      <c r="O1643" s="36"/>
      <c r="P1643" s="36"/>
      <c r="Q1643" s="36"/>
      <c r="R1643" s="36"/>
    </row>
    <row r="1644" spans="6:18" x14ac:dyDescent="0.25">
      <c r="F1644" s="36"/>
      <c r="G1644" s="36"/>
      <c r="H1644" s="36"/>
      <c r="I1644" s="36"/>
      <c r="J1644" s="36"/>
      <c r="K1644" s="36"/>
      <c r="L1644" s="36"/>
      <c r="M1644" s="36"/>
      <c r="N1644" s="36"/>
      <c r="O1644" s="36"/>
      <c r="P1644" s="36"/>
      <c r="Q1644" s="36"/>
      <c r="R1644" s="36"/>
    </row>
    <row r="1645" spans="6:18" x14ac:dyDescent="0.25">
      <c r="F1645" s="36"/>
      <c r="G1645" s="36"/>
      <c r="H1645" s="36"/>
      <c r="I1645" s="36"/>
      <c r="J1645" s="36"/>
      <c r="K1645" s="36"/>
      <c r="L1645" s="36"/>
      <c r="M1645" s="36"/>
      <c r="N1645" s="36"/>
      <c r="O1645" s="36"/>
      <c r="P1645" s="36"/>
      <c r="Q1645" s="36"/>
      <c r="R1645" s="36"/>
    </row>
    <row r="1646" spans="6:18" x14ac:dyDescent="0.25">
      <c r="F1646" s="36"/>
      <c r="G1646" s="36"/>
      <c r="H1646" s="36"/>
      <c r="I1646" s="36"/>
      <c r="J1646" s="36"/>
      <c r="K1646" s="36"/>
      <c r="L1646" s="36"/>
      <c r="M1646" s="36"/>
      <c r="N1646" s="36"/>
      <c r="O1646" s="36"/>
      <c r="P1646" s="36"/>
      <c r="Q1646" s="36"/>
      <c r="R1646" s="36"/>
    </row>
    <row r="1647" spans="6:18" x14ac:dyDescent="0.25">
      <c r="F1647" s="36"/>
      <c r="G1647" s="36"/>
      <c r="H1647" s="36"/>
      <c r="I1647" s="36"/>
      <c r="J1647" s="36"/>
      <c r="K1647" s="36"/>
      <c r="L1647" s="36"/>
      <c r="M1647" s="36"/>
      <c r="N1647" s="36"/>
      <c r="O1647" s="36"/>
      <c r="P1647" s="36"/>
      <c r="Q1647" s="36"/>
      <c r="R1647" s="36"/>
    </row>
    <row r="1648" spans="6:18" x14ac:dyDescent="0.25">
      <c r="F1648" s="36"/>
      <c r="G1648" s="36"/>
      <c r="H1648" s="36"/>
      <c r="I1648" s="36"/>
      <c r="J1648" s="36"/>
      <c r="K1648" s="36"/>
      <c r="L1648" s="36"/>
      <c r="M1648" s="36"/>
      <c r="N1648" s="36"/>
      <c r="O1648" s="36"/>
      <c r="P1648" s="36"/>
      <c r="Q1648" s="36"/>
      <c r="R1648" s="36"/>
    </row>
    <row r="1649" spans="6:18" x14ac:dyDescent="0.25">
      <c r="F1649" s="36"/>
      <c r="G1649" s="36"/>
      <c r="H1649" s="36"/>
      <c r="I1649" s="36"/>
      <c r="J1649" s="36"/>
      <c r="K1649" s="36"/>
      <c r="L1649" s="36"/>
      <c r="M1649" s="36"/>
      <c r="N1649" s="36"/>
      <c r="O1649" s="36"/>
      <c r="P1649" s="36"/>
      <c r="Q1649" s="36"/>
      <c r="R1649" s="36"/>
    </row>
    <row r="1650" spans="6:18" x14ac:dyDescent="0.25">
      <c r="F1650" s="36"/>
      <c r="G1650" s="36"/>
      <c r="H1650" s="36"/>
      <c r="I1650" s="36"/>
      <c r="J1650" s="36"/>
      <c r="K1650" s="36"/>
      <c r="L1650" s="36"/>
      <c r="M1650" s="36"/>
      <c r="N1650" s="36"/>
      <c r="O1650" s="36"/>
      <c r="P1650" s="36"/>
      <c r="Q1650" s="36"/>
      <c r="R1650" s="36"/>
    </row>
    <row r="1651" spans="6:18" x14ac:dyDescent="0.25">
      <c r="F1651" s="36"/>
      <c r="G1651" s="36"/>
      <c r="H1651" s="36"/>
      <c r="I1651" s="36"/>
      <c r="J1651" s="36"/>
      <c r="K1651" s="36"/>
      <c r="L1651" s="36"/>
      <c r="M1651" s="36"/>
      <c r="N1651" s="36"/>
      <c r="O1651" s="36"/>
      <c r="P1651" s="36"/>
      <c r="Q1651" s="36"/>
      <c r="R1651" s="36"/>
    </row>
    <row r="1652" spans="6:18" x14ac:dyDescent="0.25">
      <c r="F1652" s="36"/>
      <c r="G1652" s="36"/>
      <c r="H1652" s="36"/>
      <c r="I1652" s="36"/>
      <c r="J1652" s="36"/>
      <c r="K1652" s="36"/>
      <c r="L1652" s="36"/>
      <c r="M1652" s="36"/>
      <c r="N1652" s="36"/>
      <c r="O1652" s="36"/>
      <c r="P1652" s="36"/>
      <c r="Q1652" s="36"/>
      <c r="R1652" s="36"/>
    </row>
    <row r="1653" spans="6:18" x14ac:dyDescent="0.25">
      <c r="F1653" s="36"/>
      <c r="G1653" s="36"/>
      <c r="H1653" s="36"/>
      <c r="I1653" s="36"/>
      <c r="J1653" s="36"/>
      <c r="K1653" s="36"/>
      <c r="L1653" s="36"/>
      <c r="M1653" s="36"/>
      <c r="N1653" s="36"/>
      <c r="O1653" s="36"/>
      <c r="P1653" s="36"/>
      <c r="Q1653" s="36"/>
      <c r="R1653" s="36"/>
    </row>
    <row r="1654" spans="6:18" x14ac:dyDescent="0.25">
      <c r="F1654" s="36"/>
      <c r="G1654" s="36"/>
      <c r="H1654" s="36"/>
      <c r="I1654" s="36"/>
      <c r="J1654" s="36"/>
      <c r="K1654" s="36"/>
      <c r="L1654" s="36"/>
      <c r="M1654" s="36"/>
      <c r="N1654" s="36"/>
      <c r="O1654" s="36"/>
      <c r="P1654" s="36"/>
      <c r="Q1654" s="36"/>
      <c r="R1654" s="36"/>
    </row>
    <row r="1655" spans="6:18" x14ac:dyDescent="0.25">
      <c r="F1655" s="36"/>
      <c r="G1655" s="36"/>
      <c r="H1655" s="36"/>
      <c r="I1655" s="36"/>
      <c r="J1655" s="36"/>
      <c r="K1655" s="36"/>
      <c r="L1655" s="36"/>
      <c r="M1655" s="36"/>
      <c r="N1655" s="36"/>
      <c r="O1655" s="36"/>
      <c r="P1655" s="36"/>
      <c r="Q1655" s="36"/>
      <c r="R1655" s="36"/>
    </row>
    <row r="1656" spans="6:18" x14ac:dyDescent="0.25">
      <c r="F1656" s="36"/>
      <c r="G1656" s="36"/>
      <c r="H1656" s="36"/>
      <c r="I1656" s="36"/>
      <c r="J1656" s="36"/>
      <c r="K1656" s="36"/>
      <c r="L1656" s="36"/>
      <c r="M1656" s="36"/>
      <c r="N1656" s="36"/>
      <c r="O1656" s="36"/>
      <c r="P1656" s="36"/>
      <c r="Q1656" s="36"/>
      <c r="R1656" s="36"/>
    </row>
    <row r="1657" spans="6:18" x14ac:dyDescent="0.25">
      <c r="F1657" s="36"/>
      <c r="G1657" s="36"/>
      <c r="H1657" s="36"/>
      <c r="I1657" s="36"/>
      <c r="J1657" s="36"/>
      <c r="K1657" s="36"/>
      <c r="L1657" s="36"/>
      <c r="M1657" s="36"/>
      <c r="N1657" s="36"/>
      <c r="O1657" s="36"/>
      <c r="P1657" s="36"/>
      <c r="Q1657" s="36"/>
      <c r="R1657" s="36"/>
    </row>
    <row r="1658" spans="6:18" x14ac:dyDescent="0.25">
      <c r="F1658" s="36"/>
      <c r="G1658" s="36"/>
      <c r="H1658" s="36"/>
      <c r="I1658" s="36"/>
      <c r="J1658" s="36"/>
      <c r="K1658" s="36"/>
      <c r="L1658" s="36"/>
      <c r="M1658" s="36"/>
      <c r="N1658" s="36"/>
      <c r="O1658" s="36"/>
      <c r="P1658" s="36"/>
      <c r="Q1658" s="36"/>
      <c r="R1658" s="36"/>
    </row>
    <row r="1659" spans="6:18" x14ac:dyDescent="0.25">
      <c r="F1659" s="36"/>
      <c r="G1659" s="36"/>
      <c r="H1659" s="36"/>
      <c r="I1659" s="36"/>
      <c r="J1659" s="36"/>
      <c r="K1659" s="36"/>
      <c r="L1659" s="36"/>
      <c r="M1659" s="36"/>
      <c r="N1659" s="36"/>
      <c r="O1659" s="36"/>
      <c r="P1659" s="36"/>
      <c r="Q1659" s="36"/>
      <c r="R1659" s="36"/>
    </row>
    <row r="1660" spans="6:18" x14ac:dyDescent="0.25">
      <c r="F1660" s="36"/>
      <c r="G1660" s="36"/>
      <c r="H1660" s="36"/>
      <c r="I1660" s="36"/>
      <c r="J1660" s="36"/>
      <c r="K1660" s="36"/>
      <c r="L1660" s="36"/>
      <c r="M1660" s="36"/>
      <c r="N1660" s="36"/>
      <c r="O1660" s="36"/>
      <c r="P1660" s="36"/>
      <c r="Q1660" s="36"/>
      <c r="R1660" s="36"/>
    </row>
    <row r="1661" spans="6:18" x14ac:dyDescent="0.25">
      <c r="F1661" s="36"/>
      <c r="G1661" s="36"/>
      <c r="H1661" s="36"/>
      <c r="I1661" s="36"/>
      <c r="J1661" s="36"/>
      <c r="K1661" s="36"/>
      <c r="L1661" s="36"/>
      <c r="M1661" s="36"/>
      <c r="N1661" s="36"/>
      <c r="O1661" s="36"/>
      <c r="P1661" s="36"/>
      <c r="Q1661" s="36"/>
      <c r="R1661" s="36"/>
    </row>
    <row r="1662" spans="6:18" x14ac:dyDescent="0.25">
      <c r="F1662" s="36"/>
      <c r="G1662" s="36"/>
      <c r="H1662" s="36"/>
      <c r="I1662" s="36"/>
      <c r="J1662" s="36"/>
      <c r="K1662" s="36"/>
      <c r="L1662" s="36"/>
      <c r="M1662" s="36"/>
      <c r="N1662" s="36"/>
      <c r="O1662" s="36"/>
      <c r="P1662" s="36"/>
      <c r="Q1662" s="36"/>
      <c r="R1662" s="36"/>
    </row>
    <row r="1663" spans="6:18" x14ac:dyDescent="0.25">
      <c r="F1663" s="36"/>
      <c r="G1663" s="36"/>
      <c r="H1663" s="36"/>
      <c r="I1663" s="36"/>
      <c r="J1663" s="36"/>
      <c r="K1663" s="36"/>
      <c r="L1663" s="36"/>
      <c r="M1663" s="36"/>
      <c r="N1663" s="36"/>
      <c r="O1663" s="36"/>
      <c r="P1663" s="36"/>
      <c r="Q1663" s="36"/>
      <c r="R1663" s="36"/>
    </row>
    <row r="1664" spans="6:18" x14ac:dyDescent="0.25">
      <c r="F1664" s="36"/>
      <c r="G1664" s="36"/>
      <c r="H1664" s="36"/>
      <c r="I1664" s="36"/>
      <c r="J1664" s="36"/>
      <c r="K1664" s="36"/>
      <c r="L1664" s="36"/>
      <c r="M1664" s="36"/>
      <c r="N1664" s="36"/>
      <c r="O1664" s="36"/>
      <c r="P1664" s="36"/>
      <c r="Q1664" s="36"/>
      <c r="R1664" s="36"/>
    </row>
    <row r="1665" spans="6:18" x14ac:dyDescent="0.25">
      <c r="F1665" s="36"/>
      <c r="G1665" s="36"/>
      <c r="H1665" s="36"/>
      <c r="I1665" s="36"/>
      <c r="J1665" s="36"/>
      <c r="K1665" s="36"/>
      <c r="L1665" s="36"/>
      <c r="M1665" s="36"/>
      <c r="N1665" s="36"/>
      <c r="O1665" s="36"/>
      <c r="P1665" s="36"/>
      <c r="Q1665" s="36"/>
      <c r="R1665" s="36"/>
    </row>
    <row r="1666" spans="6:18" x14ac:dyDescent="0.25">
      <c r="F1666" s="36"/>
      <c r="G1666" s="36"/>
      <c r="H1666" s="36"/>
      <c r="I1666" s="36"/>
      <c r="J1666" s="36"/>
      <c r="K1666" s="36"/>
      <c r="L1666" s="36"/>
      <c r="M1666" s="36"/>
      <c r="N1666" s="36"/>
      <c r="O1666" s="36"/>
      <c r="P1666" s="36"/>
      <c r="Q1666" s="36"/>
      <c r="R1666" s="36"/>
    </row>
    <row r="1667" spans="6:18" x14ac:dyDescent="0.25">
      <c r="F1667" s="36"/>
      <c r="G1667" s="36"/>
      <c r="H1667" s="36"/>
      <c r="I1667" s="36"/>
      <c r="J1667" s="36"/>
      <c r="K1667" s="36"/>
      <c r="L1667" s="36"/>
      <c r="M1667" s="36"/>
      <c r="N1667" s="36"/>
      <c r="O1667" s="36"/>
      <c r="P1667" s="36"/>
      <c r="Q1667" s="36"/>
      <c r="R1667" s="36"/>
    </row>
    <row r="1668" spans="6:18" x14ac:dyDescent="0.25">
      <c r="F1668" s="36"/>
      <c r="G1668" s="36"/>
      <c r="H1668" s="36"/>
      <c r="I1668" s="36"/>
      <c r="J1668" s="36"/>
      <c r="K1668" s="36"/>
      <c r="L1668" s="36"/>
      <c r="M1668" s="36"/>
      <c r="N1668" s="36"/>
      <c r="O1668" s="36"/>
      <c r="P1668" s="36"/>
      <c r="Q1668" s="36"/>
      <c r="R1668" s="36"/>
    </row>
    <row r="1669" spans="6:18" x14ac:dyDescent="0.25">
      <c r="F1669" s="36"/>
      <c r="G1669" s="36"/>
      <c r="H1669" s="36"/>
      <c r="I1669" s="36"/>
      <c r="J1669" s="36"/>
      <c r="K1669" s="36"/>
      <c r="L1669" s="36"/>
      <c r="M1669" s="36"/>
      <c r="N1669" s="36"/>
      <c r="O1669" s="36"/>
      <c r="P1669" s="36"/>
      <c r="Q1669" s="36"/>
      <c r="R1669" s="36"/>
    </row>
    <row r="1670" spans="6:18" x14ac:dyDescent="0.25">
      <c r="F1670" s="36"/>
      <c r="G1670" s="36"/>
      <c r="H1670" s="36"/>
      <c r="I1670" s="36"/>
      <c r="J1670" s="36"/>
      <c r="K1670" s="36"/>
      <c r="L1670" s="36"/>
      <c r="M1670" s="36"/>
      <c r="N1670" s="36"/>
      <c r="O1670" s="36"/>
      <c r="P1670" s="36"/>
      <c r="Q1670" s="36"/>
      <c r="R1670" s="36"/>
    </row>
    <row r="1671" spans="6:18" x14ac:dyDescent="0.25">
      <c r="F1671" s="36"/>
      <c r="G1671" s="36"/>
      <c r="H1671" s="36"/>
      <c r="I1671" s="36"/>
      <c r="J1671" s="36"/>
      <c r="K1671" s="36"/>
      <c r="L1671" s="36"/>
      <c r="M1671" s="36"/>
      <c r="N1671" s="36"/>
      <c r="O1671" s="36"/>
      <c r="P1671" s="36"/>
      <c r="Q1671" s="36"/>
      <c r="R1671" s="36"/>
    </row>
    <row r="1672" spans="6:18" x14ac:dyDescent="0.25">
      <c r="F1672" s="36"/>
      <c r="G1672" s="36"/>
      <c r="H1672" s="36"/>
      <c r="I1672" s="36"/>
      <c r="J1672" s="36"/>
      <c r="K1672" s="36"/>
      <c r="L1672" s="36"/>
      <c r="M1672" s="36"/>
      <c r="N1672" s="36"/>
      <c r="O1672" s="36"/>
      <c r="P1672" s="36"/>
      <c r="Q1672" s="36"/>
      <c r="R1672" s="36"/>
    </row>
    <row r="1673" spans="6:18" x14ac:dyDescent="0.25">
      <c r="F1673" s="36"/>
      <c r="G1673" s="36"/>
      <c r="H1673" s="36"/>
      <c r="I1673" s="36"/>
      <c r="J1673" s="36"/>
      <c r="K1673" s="36"/>
      <c r="L1673" s="36"/>
      <c r="M1673" s="36"/>
      <c r="N1673" s="36"/>
      <c r="O1673" s="36"/>
      <c r="P1673" s="36"/>
      <c r="Q1673" s="36"/>
      <c r="R1673" s="36"/>
    </row>
    <row r="1674" spans="6:18" x14ac:dyDescent="0.25">
      <c r="F1674" s="36"/>
      <c r="G1674" s="36"/>
      <c r="H1674" s="36"/>
      <c r="I1674" s="36"/>
      <c r="J1674" s="36"/>
      <c r="K1674" s="36"/>
      <c r="L1674" s="36"/>
      <c r="M1674" s="36"/>
      <c r="N1674" s="36"/>
      <c r="O1674" s="36"/>
      <c r="P1674" s="36"/>
      <c r="Q1674" s="36"/>
      <c r="R1674" s="36"/>
    </row>
    <row r="1675" spans="6:18" x14ac:dyDescent="0.25">
      <c r="F1675" s="36"/>
      <c r="G1675" s="36"/>
      <c r="H1675" s="36"/>
      <c r="I1675" s="36"/>
      <c r="J1675" s="36"/>
      <c r="K1675" s="36"/>
      <c r="L1675" s="36"/>
      <c r="M1675" s="36"/>
      <c r="N1675" s="36"/>
      <c r="O1675" s="36"/>
      <c r="P1675" s="36"/>
      <c r="Q1675" s="36"/>
      <c r="R1675" s="36"/>
    </row>
    <row r="1676" spans="6:18" x14ac:dyDescent="0.25">
      <c r="F1676" s="36"/>
      <c r="G1676" s="36"/>
      <c r="H1676" s="36"/>
      <c r="I1676" s="36"/>
      <c r="J1676" s="36"/>
      <c r="K1676" s="36"/>
      <c r="L1676" s="36"/>
      <c r="M1676" s="36"/>
      <c r="N1676" s="36"/>
      <c r="O1676" s="36"/>
      <c r="P1676" s="36"/>
      <c r="Q1676" s="36"/>
      <c r="R1676" s="36"/>
    </row>
    <row r="1677" spans="6:18" x14ac:dyDescent="0.25">
      <c r="F1677" s="36"/>
      <c r="G1677" s="36"/>
      <c r="H1677" s="36"/>
      <c r="I1677" s="36"/>
      <c r="J1677" s="36"/>
      <c r="K1677" s="36"/>
      <c r="L1677" s="36"/>
      <c r="M1677" s="36"/>
      <c r="N1677" s="36"/>
      <c r="O1677" s="36"/>
      <c r="P1677" s="36"/>
      <c r="Q1677" s="36"/>
      <c r="R1677" s="36"/>
    </row>
    <row r="1678" spans="6:18" x14ac:dyDescent="0.25">
      <c r="F1678" s="36"/>
      <c r="G1678" s="36"/>
      <c r="H1678" s="36"/>
      <c r="I1678" s="36"/>
      <c r="J1678" s="36"/>
      <c r="K1678" s="36"/>
      <c r="L1678" s="36"/>
      <c r="M1678" s="36"/>
      <c r="N1678" s="36"/>
      <c r="O1678" s="36"/>
      <c r="P1678" s="36"/>
      <c r="Q1678" s="36"/>
      <c r="R1678" s="36"/>
    </row>
    <row r="1679" spans="6:18" x14ac:dyDescent="0.25">
      <c r="F1679" s="36"/>
      <c r="G1679" s="36"/>
      <c r="H1679" s="36"/>
      <c r="I1679" s="36"/>
      <c r="J1679" s="36"/>
      <c r="K1679" s="36"/>
      <c r="L1679" s="36"/>
      <c r="M1679" s="36"/>
      <c r="N1679" s="36"/>
      <c r="O1679" s="36"/>
      <c r="P1679" s="36"/>
      <c r="Q1679" s="36"/>
      <c r="R1679" s="36"/>
    </row>
    <row r="1680" spans="6:18" x14ac:dyDescent="0.25">
      <c r="F1680" s="36"/>
      <c r="G1680" s="36"/>
      <c r="H1680" s="36"/>
      <c r="I1680" s="36"/>
      <c r="J1680" s="36"/>
      <c r="K1680" s="36"/>
      <c r="L1680" s="36"/>
      <c r="M1680" s="36"/>
      <c r="N1680" s="36"/>
      <c r="O1680" s="36"/>
      <c r="P1680" s="36"/>
      <c r="Q1680" s="36"/>
      <c r="R1680" s="36"/>
    </row>
    <row r="1681" spans="6:18" x14ac:dyDescent="0.25">
      <c r="F1681" s="36"/>
      <c r="G1681" s="36"/>
      <c r="H1681" s="36"/>
      <c r="I1681" s="36"/>
      <c r="J1681" s="36"/>
      <c r="K1681" s="36"/>
      <c r="L1681" s="36"/>
      <c r="M1681" s="36"/>
      <c r="N1681" s="36"/>
      <c r="O1681" s="36"/>
      <c r="P1681" s="36"/>
      <c r="Q1681" s="36"/>
      <c r="R1681" s="36"/>
    </row>
    <row r="1682" spans="6:18" x14ac:dyDescent="0.25">
      <c r="F1682" s="36"/>
      <c r="G1682" s="36"/>
      <c r="H1682" s="36"/>
      <c r="I1682" s="36"/>
      <c r="J1682" s="36"/>
      <c r="K1682" s="36"/>
      <c r="L1682" s="36"/>
      <c r="M1682" s="36"/>
      <c r="N1682" s="36"/>
      <c r="O1682" s="36"/>
      <c r="P1682" s="36"/>
      <c r="Q1682" s="36"/>
      <c r="R1682" s="36"/>
    </row>
    <row r="1683" spans="6:18" x14ac:dyDescent="0.25">
      <c r="F1683" s="36"/>
      <c r="G1683" s="36"/>
      <c r="H1683" s="36"/>
      <c r="I1683" s="36"/>
      <c r="J1683" s="36"/>
      <c r="K1683" s="36"/>
      <c r="L1683" s="36"/>
      <c r="M1683" s="36"/>
      <c r="N1683" s="36"/>
      <c r="O1683" s="36"/>
      <c r="P1683" s="36"/>
      <c r="Q1683" s="36"/>
      <c r="R1683" s="36"/>
    </row>
    <row r="1684" spans="6:18" x14ac:dyDescent="0.25">
      <c r="F1684" s="36"/>
      <c r="G1684" s="36"/>
      <c r="H1684" s="36"/>
      <c r="I1684" s="36"/>
      <c r="J1684" s="36"/>
      <c r="K1684" s="36"/>
      <c r="L1684" s="36"/>
      <c r="M1684" s="36"/>
      <c r="N1684" s="36"/>
      <c r="O1684" s="36"/>
      <c r="P1684" s="36"/>
      <c r="Q1684" s="36"/>
      <c r="R1684" s="36"/>
    </row>
    <row r="1685" spans="6:18" x14ac:dyDescent="0.25">
      <c r="F1685" s="36"/>
      <c r="G1685" s="36"/>
      <c r="H1685" s="36"/>
      <c r="I1685" s="36"/>
      <c r="J1685" s="36"/>
      <c r="K1685" s="36"/>
      <c r="L1685" s="36"/>
      <c r="M1685" s="36"/>
      <c r="N1685" s="36"/>
      <c r="O1685" s="36"/>
      <c r="P1685" s="36"/>
      <c r="Q1685" s="36"/>
      <c r="R1685" s="36"/>
    </row>
    <row r="1686" spans="6:18" x14ac:dyDescent="0.25">
      <c r="F1686" s="36"/>
      <c r="G1686" s="36"/>
      <c r="H1686" s="36"/>
      <c r="I1686" s="36"/>
      <c r="J1686" s="36"/>
      <c r="K1686" s="36"/>
      <c r="L1686" s="36"/>
      <c r="M1686" s="36"/>
      <c r="N1686" s="36"/>
      <c r="O1686" s="36"/>
      <c r="P1686" s="36"/>
      <c r="Q1686" s="36"/>
      <c r="R1686" s="36"/>
    </row>
    <row r="1687" spans="6:18" x14ac:dyDescent="0.25">
      <c r="F1687" s="36"/>
      <c r="G1687" s="36"/>
      <c r="H1687" s="36"/>
      <c r="I1687" s="36"/>
      <c r="J1687" s="36"/>
      <c r="K1687" s="36"/>
      <c r="L1687" s="36"/>
      <c r="M1687" s="36"/>
      <c r="N1687" s="36"/>
      <c r="O1687" s="36"/>
      <c r="P1687" s="36"/>
      <c r="Q1687" s="36"/>
      <c r="R1687" s="36"/>
    </row>
    <row r="1688" spans="6:18" x14ac:dyDescent="0.25">
      <c r="F1688" s="36"/>
      <c r="G1688" s="36"/>
      <c r="H1688" s="36"/>
      <c r="I1688" s="36"/>
      <c r="J1688" s="36"/>
      <c r="K1688" s="36"/>
      <c r="L1688" s="36"/>
      <c r="M1688" s="36"/>
      <c r="N1688" s="36"/>
      <c r="O1688" s="36"/>
      <c r="P1688" s="36"/>
      <c r="Q1688" s="36"/>
      <c r="R1688" s="36"/>
    </row>
    <row r="1689" spans="6:18" x14ac:dyDescent="0.25">
      <c r="F1689" s="36"/>
      <c r="G1689" s="36"/>
      <c r="H1689" s="36"/>
      <c r="I1689" s="36"/>
      <c r="J1689" s="36"/>
      <c r="K1689" s="36"/>
      <c r="L1689" s="36"/>
      <c r="M1689" s="36"/>
      <c r="N1689" s="36"/>
      <c r="O1689" s="36"/>
      <c r="P1689" s="36"/>
      <c r="Q1689" s="36"/>
      <c r="R1689" s="36"/>
    </row>
    <row r="1690" spans="6:18" x14ac:dyDescent="0.25">
      <c r="F1690" s="36"/>
      <c r="G1690" s="36"/>
      <c r="H1690" s="36"/>
      <c r="I1690" s="36"/>
      <c r="J1690" s="36"/>
      <c r="K1690" s="36"/>
      <c r="L1690" s="36"/>
      <c r="M1690" s="36"/>
      <c r="N1690" s="36"/>
      <c r="O1690" s="36"/>
      <c r="P1690" s="36"/>
      <c r="Q1690" s="36"/>
      <c r="R1690" s="36"/>
    </row>
    <row r="1691" spans="6:18" x14ac:dyDescent="0.25">
      <c r="F1691" s="36"/>
      <c r="G1691" s="36"/>
      <c r="H1691" s="36"/>
      <c r="I1691" s="36"/>
      <c r="J1691" s="36"/>
      <c r="K1691" s="36"/>
      <c r="L1691" s="36"/>
      <c r="M1691" s="36"/>
      <c r="N1691" s="36"/>
      <c r="O1691" s="36"/>
      <c r="P1691" s="36"/>
      <c r="Q1691" s="36"/>
      <c r="R1691" s="36"/>
    </row>
    <row r="1692" spans="6:18" x14ac:dyDescent="0.25">
      <c r="F1692" s="36"/>
      <c r="G1692" s="36"/>
      <c r="H1692" s="36"/>
      <c r="I1692" s="36"/>
      <c r="J1692" s="36"/>
      <c r="K1692" s="36"/>
      <c r="L1692" s="36"/>
      <c r="M1692" s="36"/>
      <c r="N1692" s="36"/>
      <c r="O1692" s="36"/>
      <c r="P1692" s="36"/>
      <c r="Q1692" s="36"/>
      <c r="R1692" s="36"/>
    </row>
    <row r="1693" spans="6:18" x14ac:dyDescent="0.25">
      <c r="F1693" s="36"/>
      <c r="G1693" s="36"/>
      <c r="H1693" s="36"/>
      <c r="I1693" s="36"/>
      <c r="J1693" s="36"/>
      <c r="K1693" s="36"/>
      <c r="L1693" s="36"/>
      <c r="M1693" s="36"/>
      <c r="N1693" s="36"/>
      <c r="O1693" s="36"/>
      <c r="P1693" s="36"/>
      <c r="Q1693" s="36"/>
      <c r="R1693" s="36"/>
    </row>
    <row r="1694" spans="6:18" x14ac:dyDescent="0.25">
      <c r="F1694" s="36"/>
      <c r="G1694" s="36"/>
      <c r="H1694" s="36"/>
      <c r="I1694" s="36"/>
      <c r="J1694" s="36"/>
      <c r="K1694" s="36"/>
      <c r="L1694" s="36"/>
      <c r="M1694" s="36"/>
      <c r="N1694" s="36"/>
      <c r="O1694" s="36"/>
      <c r="P1694" s="36"/>
      <c r="Q1694" s="36"/>
      <c r="R1694" s="36"/>
    </row>
    <row r="1695" spans="6:18" x14ac:dyDescent="0.25">
      <c r="F1695" s="36"/>
      <c r="G1695" s="36"/>
      <c r="H1695" s="36"/>
      <c r="I1695" s="36"/>
      <c r="J1695" s="36"/>
      <c r="K1695" s="36"/>
      <c r="L1695" s="36"/>
      <c r="M1695" s="36"/>
      <c r="N1695" s="36"/>
      <c r="O1695" s="36"/>
      <c r="P1695" s="36"/>
      <c r="Q1695" s="36"/>
      <c r="R1695" s="36"/>
    </row>
    <row r="1696" spans="6:18" x14ac:dyDescent="0.25">
      <c r="F1696" s="36"/>
      <c r="G1696" s="36"/>
      <c r="H1696" s="36"/>
      <c r="I1696" s="36"/>
      <c r="J1696" s="36"/>
      <c r="K1696" s="36"/>
      <c r="L1696" s="36"/>
      <c r="M1696" s="36"/>
      <c r="N1696" s="36"/>
      <c r="O1696" s="36"/>
      <c r="P1696" s="36"/>
      <c r="Q1696" s="36"/>
      <c r="R1696" s="36"/>
    </row>
    <row r="1697" spans="6:18" x14ac:dyDescent="0.25">
      <c r="F1697" s="36"/>
      <c r="G1697" s="36"/>
      <c r="H1697" s="36"/>
      <c r="I1697" s="36"/>
      <c r="J1697" s="36"/>
      <c r="K1697" s="36"/>
      <c r="L1697" s="36"/>
      <c r="M1697" s="36"/>
      <c r="N1697" s="36"/>
      <c r="O1697" s="36"/>
      <c r="P1697" s="36"/>
      <c r="Q1697" s="36"/>
      <c r="R1697" s="36"/>
    </row>
    <row r="1698" spans="6:18" x14ac:dyDescent="0.25">
      <c r="F1698" s="36"/>
      <c r="G1698" s="36"/>
      <c r="H1698" s="36"/>
      <c r="I1698" s="36"/>
      <c r="J1698" s="36"/>
      <c r="K1698" s="36"/>
      <c r="L1698" s="36"/>
      <c r="M1698" s="36"/>
      <c r="N1698" s="36"/>
      <c r="O1698" s="36"/>
      <c r="P1698" s="36"/>
      <c r="Q1698" s="36"/>
      <c r="R1698" s="36"/>
    </row>
    <row r="1699" spans="6:18" x14ac:dyDescent="0.25">
      <c r="F1699" s="36"/>
      <c r="G1699" s="36"/>
      <c r="H1699" s="36"/>
      <c r="I1699" s="36"/>
      <c r="J1699" s="36"/>
      <c r="K1699" s="36"/>
      <c r="L1699" s="36"/>
      <c r="M1699" s="36"/>
      <c r="N1699" s="36"/>
      <c r="O1699" s="36"/>
      <c r="P1699" s="36"/>
      <c r="Q1699" s="36"/>
      <c r="R1699" s="36"/>
    </row>
    <row r="1700" spans="6:18" x14ac:dyDescent="0.25">
      <c r="F1700" s="36"/>
      <c r="G1700" s="36"/>
      <c r="H1700" s="36"/>
      <c r="I1700" s="36"/>
      <c r="J1700" s="36"/>
      <c r="K1700" s="36"/>
      <c r="L1700" s="36"/>
      <c r="M1700" s="36"/>
      <c r="N1700" s="36"/>
      <c r="O1700" s="36"/>
      <c r="P1700" s="36"/>
      <c r="Q1700" s="36"/>
      <c r="R1700" s="36"/>
    </row>
    <row r="1701" spans="6:18" x14ac:dyDescent="0.25">
      <c r="F1701" s="36"/>
      <c r="G1701" s="36"/>
      <c r="H1701" s="36"/>
      <c r="I1701" s="36"/>
      <c r="J1701" s="36"/>
      <c r="K1701" s="36"/>
      <c r="L1701" s="36"/>
      <c r="M1701" s="36"/>
      <c r="N1701" s="36"/>
      <c r="O1701" s="36"/>
      <c r="P1701" s="36"/>
      <c r="Q1701" s="36"/>
      <c r="R1701" s="36"/>
    </row>
    <row r="1702" spans="6:18" x14ac:dyDescent="0.25">
      <c r="F1702" s="36"/>
      <c r="G1702" s="36"/>
      <c r="H1702" s="36"/>
      <c r="I1702" s="36"/>
      <c r="J1702" s="36"/>
      <c r="K1702" s="36"/>
      <c r="L1702" s="36"/>
      <c r="M1702" s="36"/>
      <c r="N1702" s="36"/>
      <c r="O1702" s="36"/>
      <c r="P1702" s="36"/>
      <c r="Q1702" s="36"/>
      <c r="R1702" s="36"/>
    </row>
    <row r="1703" spans="6:18" x14ac:dyDescent="0.25">
      <c r="F1703" s="36"/>
      <c r="G1703" s="36"/>
      <c r="H1703" s="36"/>
      <c r="I1703" s="36"/>
      <c r="J1703" s="36"/>
      <c r="K1703" s="36"/>
      <c r="L1703" s="36"/>
      <c r="M1703" s="36"/>
      <c r="N1703" s="36"/>
      <c r="O1703" s="36"/>
      <c r="P1703" s="36"/>
      <c r="Q1703" s="36"/>
      <c r="R1703" s="36"/>
    </row>
    <row r="1704" spans="6:18" x14ac:dyDescent="0.25">
      <c r="F1704" s="36"/>
      <c r="G1704" s="36"/>
      <c r="H1704" s="36"/>
      <c r="I1704" s="36"/>
      <c r="J1704" s="36"/>
      <c r="K1704" s="36"/>
      <c r="L1704" s="36"/>
      <c r="M1704" s="36"/>
      <c r="N1704" s="36"/>
      <c r="O1704" s="36"/>
      <c r="P1704" s="36"/>
      <c r="Q1704" s="36"/>
      <c r="R1704" s="36"/>
    </row>
    <row r="1705" spans="6:18" x14ac:dyDescent="0.25">
      <c r="F1705" s="36"/>
      <c r="G1705" s="36"/>
      <c r="H1705" s="36"/>
      <c r="I1705" s="36"/>
      <c r="J1705" s="36"/>
      <c r="K1705" s="36"/>
      <c r="L1705" s="36"/>
      <c r="M1705" s="36"/>
      <c r="N1705" s="36"/>
      <c r="O1705" s="36"/>
      <c r="P1705" s="36"/>
      <c r="Q1705" s="36"/>
      <c r="R1705" s="36"/>
    </row>
    <row r="1706" spans="6:18" x14ac:dyDescent="0.25">
      <c r="F1706" s="36"/>
      <c r="G1706" s="36"/>
      <c r="H1706" s="36"/>
      <c r="I1706" s="36"/>
      <c r="J1706" s="36"/>
      <c r="K1706" s="36"/>
      <c r="L1706" s="36"/>
      <c r="M1706" s="36"/>
      <c r="N1706" s="36"/>
      <c r="O1706" s="36"/>
      <c r="P1706" s="36"/>
      <c r="Q1706" s="36"/>
      <c r="R1706" s="36"/>
    </row>
    <row r="1707" spans="6:18" x14ac:dyDescent="0.25">
      <c r="F1707" s="36"/>
      <c r="G1707" s="36"/>
      <c r="H1707" s="36"/>
      <c r="I1707" s="36"/>
      <c r="J1707" s="36"/>
      <c r="K1707" s="36"/>
      <c r="L1707" s="36"/>
      <c r="M1707" s="36"/>
      <c r="N1707" s="36"/>
      <c r="O1707" s="36"/>
      <c r="P1707" s="36"/>
      <c r="Q1707" s="36"/>
      <c r="R1707" s="36"/>
    </row>
    <row r="1708" spans="6:18" x14ac:dyDescent="0.25">
      <c r="F1708" s="36"/>
      <c r="G1708" s="36"/>
      <c r="H1708" s="36"/>
      <c r="I1708" s="36"/>
      <c r="J1708" s="36"/>
      <c r="K1708" s="36"/>
      <c r="L1708" s="36"/>
      <c r="M1708" s="36"/>
      <c r="N1708" s="36"/>
      <c r="O1708" s="36"/>
      <c r="P1708" s="36"/>
      <c r="Q1708" s="36"/>
      <c r="R1708" s="36"/>
    </row>
    <row r="1709" spans="6:18" x14ac:dyDescent="0.25">
      <c r="F1709" s="36"/>
      <c r="G1709" s="36"/>
      <c r="H1709" s="36"/>
      <c r="I1709" s="36"/>
      <c r="J1709" s="36"/>
      <c r="K1709" s="36"/>
      <c r="L1709" s="36"/>
      <c r="M1709" s="36"/>
      <c r="N1709" s="36"/>
      <c r="O1709" s="36"/>
      <c r="P1709" s="36"/>
      <c r="Q1709" s="36"/>
      <c r="R1709" s="36"/>
    </row>
    <row r="1710" spans="6:18" x14ac:dyDescent="0.25">
      <c r="F1710" s="36"/>
      <c r="G1710" s="36"/>
      <c r="H1710" s="36"/>
      <c r="I1710" s="36"/>
      <c r="J1710" s="36"/>
      <c r="K1710" s="36"/>
      <c r="L1710" s="36"/>
      <c r="M1710" s="36"/>
      <c r="N1710" s="36"/>
      <c r="O1710" s="36"/>
      <c r="P1710" s="36"/>
      <c r="Q1710" s="36"/>
      <c r="R1710" s="36"/>
    </row>
    <row r="1711" spans="6:18" x14ac:dyDescent="0.25">
      <c r="F1711" s="36"/>
      <c r="G1711" s="36"/>
      <c r="H1711" s="36"/>
      <c r="I1711" s="36"/>
      <c r="J1711" s="36"/>
      <c r="K1711" s="36"/>
      <c r="L1711" s="36"/>
      <c r="M1711" s="36"/>
      <c r="N1711" s="36"/>
      <c r="O1711" s="36"/>
      <c r="P1711" s="36"/>
      <c r="Q1711" s="36"/>
      <c r="R1711" s="36"/>
    </row>
    <row r="1712" spans="6:18" x14ac:dyDescent="0.25">
      <c r="F1712" s="36"/>
      <c r="G1712" s="36"/>
      <c r="H1712" s="36"/>
      <c r="I1712" s="36"/>
      <c r="J1712" s="36"/>
      <c r="K1712" s="36"/>
      <c r="L1712" s="36"/>
      <c r="M1712" s="36"/>
      <c r="N1712" s="36"/>
      <c r="O1712" s="36"/>
      <c r="P1712" s="36"/>
      <c r="Q1712" s="36"/>
      <c r="R1712" s="36"/>
    </row>
    <row r="1713" spans="6:18" x14ac:dyDescent="0.25">
      <c r="F1713" s="36"/>
      <c r="G1713" s="36"/>
      <c r="H1713" s="36"/>
      <c r="I1713" s="36"/>
      <c r="J1713" s="36"/>
      <c r="K1713" s="36"/>
      <c r="L1713" s="36"/>
      <c r="M1713" s="36"/>
      <c r="N1713" s="36"/>
      <c r="O1713" s="36"/>
      <c r="P1713" s="36"/>
      <c r="Q1713" s="36"/>
      <c r="R1713" s="36"/>
    </row>
    <row r="1714" spans="6:18" x14ac:dyDescent="0.25">
      <c r="F1714" s="36"/>
      <c r="G1714" s="36"/>
      <c r="H1714" s="36"/>
      <c r="I1714" s="36"/>
      <c r="J1714" s="36"/>
      <c r="K1714" s="36"/>
      <c r="L1714" s="36"/>
      <c r="M1714" s="36"/>
      <c r="N1714" s="36"/>
      <c r="O1714" s="36"/>
      <c r="P1714" s="36"/>
      <c r="Q1714" s="36"/>
      <c r="R1714" s="36"/>
    </row>
    <row r="1715" spans="6:18" x14ac:dyDescent="0.25">
      <c r="F1715" s="36"/>
      <c r="G1715" s="36"/>
      <c r="H1715" s="36"/>
      <c r="I1715" s="36"/>
      <c r="J1715" s="36"/>
      <c r="K1715" s="36"/>
      <c r="L1715" s="36"/>
      <c r="M1715" s="36"/>
      <c r="N1715" s="36"/>
      <c r="O1715" s="36"/>
      <c r="P1715" s="36"/>
      <c r="Q1715" s="36"/>
      <c r="R1715" s="36"/>
    </row>
    <row r="1716" spans="6:18" x14ac:dyDescent="0.25">
      <c r="F1716" s="36"/>
      <c r="G1716" s="36"/>
      <c r="H1716" s="36"/>
      <c r="I1716" s="36"/>
      <c r="J1716" s="36"/>
      <c r="K1716" s="36"/>
      <c r="L1716" s="36"/>
      <c r="M1716" s="36"/>
      <c r="N1716" s="36"/>
      <c r="O1716" s="36"/>
      <c r="P1716" s="36"/>
      <c r="Q1716" s="36"/>
      <c r="R1716" s="36"/>
    </row>
    <row r="1717" spans="6:18" x14ac:dyDescent="0.25">
      <c r="F1717" s="36"/>
      <c r="G1717" s="36"/>
      <c r="H1717" s="36"/>
      <c r="I1717" s="36"/>
      <c r="J1717" s="36"/>
      <c r="K1717" s="36"/>
      <c r="L1717" s="36"/>
      <c r="M1717" s="36"/>
      <c r="N1717" s="36"/>
      <c r="O1717" s="36"/>
      <c r="P1717" s="36"/>
      <c r="Q1717" s="36"/>
      <c r="R1717" s="36"/>
    </row>
    <row r="1718" spans="6:18" x14ac:dyDescent="0.25">
      <c r="F1718" s="36"/>
      <c r="G1718" s="36"/>
      <c r="H1718" s="36"/>
      <c r="I1718" s="36"/>
      <c r="J1718" s="36"/>
      <c r="K1718" s="36"/>
      <c r="L1718" s="36"/>
      <c r="M1718" s="36"/>
      <c r="N1718" s="36"/>
      <c r="O1718" s="36"/>
      <c r="P1718" s="36"/>
      <c r="Q1718" s="36"/>
      <c r="R1718" s="36"/>
    </row>
    <row r="1719" spans="6:18" x14ac:dyDescent="0.25">
      <c r="F1719" s="36"/>
      <c r="G1719" s="36"/>
      <c r="H1719" s="36"/>
      <c r="I1719" s="36"/>
      <c r="J1719" s="36"/>
      <c r="K1719" s="36"/>
      <c r="L1719" s="36"/>
      <c r="M1719" s="36"/>
      <c r="N1719" s="36"/>
      <c r="O1719" s="36"/>
      <c r="P1719" s="36"/>
      <c r="Q1719" s="36"/>
      <c r="R1719" s="36"/>
    </row>
    <row r="1720" spans="6:18" x14ac:dyDescent="0.25">
      <c r="F1720" s="36"/>
      <c r="G1720" s="36"/>
      <c r="H1720" s="36"/>
      <c r="I1720" s="36"/>
      <c r="J1720" s="36"/>
      <c r="K1720" s="36"/>
      <c r="L1720" s="36"/>
      <c r="M1720" s="36"/>
      <c r="N1720" s="36"/>
      <c r="O1720" s="36"/>
      <c r="P1720" s="36"/>
      <c r="Q1720" s="36"/>
      <c r="R1720" s="36"/>
    </row>
    <row r="1721" spans="6:18" x14ac:dyDescent="0.25">
      <c r="F1721" s="36"/>
      <c r="G1721" s="36"/>
      <c r="H1721" s="36"/>
      <c r="I1721" s="36"/>
      <c r="J1721" s="36"/>
      <c r="K1721" s="36"/>
      <c r="L1721" s="36"/>
      <c r="M1721" s="36"/>
      <c r="N1721" s="36"/>
      <c r="O1721" s="36"/>
      <c r="P1721" s="36"/>
      <c r="Q1721" s="36"/>
      <c r="R1721" s="36"/>
    </row>
    <row r="1722" spans="6:18" x14ac:dyDescent="0.25">
      <c r="F1722" s="36"/>
      <c r="G1722" s="36"/>
      <c r="H1722" s="36"/>
      <c r="I1722" s="36"/>
      <c r="J1722" s="36"/>
      <c r="K1722" s="36"/>
      <c r="L1722" s="36"/>
      <c r="M1722" s="36"/>
      <c r="N1722" s="36"/>
      <c r="O1722" s="36"/>
      <c r="P1722" s="36"/>
      <c r="Q1722" s="36"/>
      <c r="R1722" s="36"/>
    </row>
    <row r="1723" spans="6:18" x14ac:dyDescent="0.25">
      <c r="F1723" s="36"/>
      <c r="G1723" s="36"/>
      <c r="H1723" s="36"/>
      <c r="I1723" s="36"/>
      <c r="J1723" s="36"/>
      <c r="K1723" s="36"/>
      <c r="L1723" s="36"/>
      <c r="M1723" s="36"/>
      <c r="N1723" s="36"/>
      <c r="O1723" s="36"/>
      <c r="P1723" s="36"/>
      <c r="Q1723" s="36"/>
      <c r="R1723" s="36"/>
    </row>
    <row r="1724" spans="6:18" x14ac:dyDescent="0.25">
      <c r="F1724" s="36"/>
      <c r="G1724" s="36"/>
      <c r="H1724" s="36"/>
      <c r="I1724" s="36"/>
      <c r="J1724" s="36"/>
      <c r="K1724" s="36"/>
      <c r="L1724" s="36"/>
      <c r="M1724" s="36"/>
      <c r="N1724" s="36"/>
      <c r="O1724" s="36"/>
      <c r="P1724" s="36"/>
      <c r="Q1724" s="36"/>
      <c r="R1724" s="36"/>
    </row>
    <row r="1725" spans="6:18" x14ac:dyDescent="0.25">
      <c r="F1725" s="36"/>
      <c r="G1725" s="36"/>
      <c r="H1725" s="36"/>
      <c r="I1725" s="36"/>
      <c r="J1725" s="36"/>
      <c r="K1725" s="36"/>
      <c r="L1725" s="36"/>
      <c r="M1725" s="36"/>
      <c r="N1725" s="36"/>
      <c r="O1725" s="36"/>
      <c r="P1725" s="36"/>
      <c r="Q1725" s="36"/>
      <c r="R1725" s="36"/>
    </row>
    <row r="1726" spans="6:18" x14ac:dyDescent="0.25">
      <c r="F1726" s="36"/>
      <c r="G1726" s="36"/>
      <c r="H1726" s="36"/>
      <c r="I1726" s="36"/>
      <c r="J1726" s="36"/>
      <c r="K1726" s="36"/>
      <c r="L1726" s="36"/>
      <c r="M1726" s="36"/>
      <c r="N1726" s="36"/>
      <c r="O1726" s="36"/>
      <c r="P1726" s="36"/>
      <c r="Q1726" s="36"/>
      <c r="R1726" s="36"/>
    </row>
    <row r="1727" spans="6:18" x14ac:dyDescent="0.25">
      <c r="F1727" s="36"/>
      <c r="G1727" s="36"/>
      <c r="H1727" s="36"/>
      <c r="I1727" s="36"/>
      <c r="J1727" s="36"/>
      <c r="K1727" s="36"/>
      <c r="L1727" s="36"/>
      <c r="M1727" s="36"/>
      <c r="N1727" s="36"/>
      <c r="O1727" s="36"/>
      <c r="P1727" s="36"/>
      <c r="Q1727" s="36"/>
      <c r="R1727" s="36"/>
    </row>
    <row r="1728" spans="6:18" x14ac:dyDescent="0.25">
      <c r="F1728" s="36"/>
      <c r="G1728" s="36"/>
      <c r="H1728" s="36"/>
      <c r="I1728" s="36"/>
      <c r="J1728" s="36"/>
      <c r="K1728" s="36"/>
      <c r="L1728" s="36"/>
      <c r="M1728" s="36"/>
      <c r="N1728" s="36"/>
      <c r="O1728" s="36"/>
      <c r="P1728" s="36"/>
      <c r="Q1728" s="36"/>
      <c r="R1728" s="36"/>
    </row>
    <row r="1729" spans="6:18" x14ac:dyDescent="0.25">
      <c r="F1729" s="36"/>
      <c r="G1729" s="36"/>
      <c r="H1729" s="36"/>
      <c r="I1729" s="36"/>
      <c r="J1729" s="36"/>
      <c r="K1729" s="36"/>
      <c r="L1729" s="36"/>
      <c r="M1729" s="36"/>
      <c r="N1729" s="36"/>
      <c r="O1729" s="36"/>
      <c r="P1729" s="36"/>
      <c r="Q1729" s="36"/>
      <c r="R1729" s="36"/>
    </row>
    <row r="1730" spans="6:18" x14ac:dyDescent="0.25">
      <c r="F1730" s="36"/>
      <c r="G1730" s="36"/>
      <c r="H1730" s="36"/>
      <c r="I1730" s="36"/>
      <c r="J1730" s="36"/>
      <c r="K1730" s="36"/>
      <c r="L1730" s="36"/>
      <c r="M1730" s="36"/>
      <c r="N1730" s="36"/>
      <c r="O1730" s="36"/>
      <c r="P1730" s="36"/>
      <c r="Q1730" s="36"/>
      <c r="R1730" s="36"/>
    </row>
    <row r="1731" spans="6:18" x14ac:dyDescent="0.25">
      <c r="F1731" s="36"/>
      <c r="G1731" s="36"/>
      <c r="H1731" s="36"/>
      <c r="I1731" s="36"/>
      <c r="J1731" s="36"/>
      <c r="K1731" s="36"/>
      <c r="L1731" s="36"/>
      <c r="M1731" s="36"/>
      <c r="N1731" s="36"/>
      <c r="O1731" s="36"/>
      <c r="P1731" s="36"/>
      <c r="Q1731" s="36"/>
      <c r="R1731" s="36"/>
    </row>
    <row r="1732" spans="6:18" x14ac:dyDescent="0.25">
      <c r="F1732" s="36"/>
      <c r="G1732" s="36"/>
      <c r="H1732" s="36"/>
      <c r="I1732" s="36"/>
      <c r="J1732" s="36"/>
      <c r="K1732" s="36"/>
      <c r="L1732" s="36"/>
      <c r="M1732" s="36"/>
      <c r="N1732" s="36"/>
      <c r="O1732" s="36"/>
      <c r="P1732" s="36"/>
      <c r="Q1732" s="36"/>
      <c r="R1732" s="36"/>
    </row>
    <row r="1733" spans="6:18" x14ac:dyDescent="0.25">
      <c r="F1733" s="36"/>
      <c r="G1733" s="36"/>
      <c r="H1733" s="36"/>
      <c r="I1733" s="36"/>
      <c r="J1733" s="36"/>
      <c r="K1733" s="36"/>
      <c r="L1733" s="36"/>
      <c r="M1733" s="36"/>
      <c r="N1733" s="36"/>
      <c r="O1733" s="36"/>
      <c r="P1733" s="36"/>
      <c r="Q1733" s="36"/>
      <c r="R1733" s="36"/>
    </row>
    <row r="1734" spans="6:18" x14ac:dyDescent="0.25">
      <c r="F1734" s="36"/>
      <c r="G1734" s="36"/>
      <c r="H1734" s="36"/>
      <c r="I1734" s="36"/>
      <c r="J1734" s="36"/>
      <c r="K1734" s="36"/>
      <c r="L1734" s="36"/>
      <c r="M1734" s="36"/>
      <c r="N1734" s="36"/>
      <c r="O1734" s="36"/>
      <c r="P1734" s="36"/>
      <c r="Q1734" s="36"/>
      <c r="R1734" s="36"/>
    </row>
    <row r="1735" spans="6:18" x14ac:dyDescent="0.25">
      <c r="F1735" s="36"/>
      <c r="G1735" s="36"/>
      <c r="H1735" s="36"/>
      <c r="I1735" s="36"/>
      <c r="J1735" s="36"/>
      <c r="K1735" s="36"/>
      <c r="L1735" s="36"/>
      <c r="M1735" s="36"/>
      <c r="N1735" s="36"/>
      <c r="O1735" s="36"/>
      <c r="P1735" s="36"/>
      <c r="Q1735" s="36"/>
      <c r="R1735" s="36"/>
    </row>
    <row r="1736" spans="6:18" x14ac:dyDescent="0.25">
      <c r="F1736" s="36"/>
      <c r="G1736" s="36"/>
      <c r="H1736" s="36"/>
      <c r="I1736" s="36"/>
      <c r="J1736" s="36"/>
      <c r="K1736" s="36"/>
      <c r="L1736" s="36"/>
      <c r="M1736" s="36"/>
      <c r="N1736" s="36"/>
      <c r="O1736" s="36"/>
      <c r="P1736" s="36"/>
      <c r="Q1736" s="36"/>
      <c r="R1736" s="36"/>
    </row>
    <row r="1737" spans="6:18" x14ac:dyDescent="0.25">
      <c r="F1737" s="36"/>
      <c r="G1737" s="36"/>
      <c r="H1737" s="36"/>
      <c r="I1737" s="36"/>
      <c r="J1737" s="36"/>
      <c r="K1737" s="36"/>
      <c r="L1737" s="36"/>
      <c r="M1737" s="36"/>
      <c r="N1737" s="36"/>
      <c r="O1737" s="36"/>
      <c r="P1737" s="36"/>
      <c r="Q1737" s="36"/>
      <c r="R1737" s="36"/>
    </row>
    <row r="1738" spans="6:18" x14ac:dyDescent="0.25">
      <c r="F1738" s="36"/>
      <c r="G1738" s="36"/>
      <c r="H1738" s="36"/>
      <c r="I1738" s="36"/>
      <c r="J1738" s="36"/>
      <c r="K1738" s="36"/>
      <c r="L1738" s="36"/>
      <c r="M1738" s="36"/>
      <c r="N1738" s="36"/>
      <c r="O1738" s="36"/>
      <c r="P1738" s="36"/>
      <c r="Q1738" s="36"/>
      <c r="R1738" s="36"/>
    </row>
    <row r="1739" spans="6:18" x14ac:dyDescent="0.25">
      <c r="F1739" s="36"/>
      <c r="G1739" s="36"/>
      <c r="H1739" s="36"/>
      <c r="I1739" s="36"/>
      <c r="J1739" s="36"/>
      <c r="K1739" s="36"/>
      <c r="L1739" s="36"/>
      <c r="M1739" s="36"/>
      <c r="N1739" s="36"/>
      <c r="O1739" s="36"/>
      <c r="P1739" s="36"/>
      <c r="Q1739" s="36"/>
      <c r="R1739" s="36"/>
    </row>
    <row r="1740" spans="6:18" x14ac:dyDescent="0.25">
      <c r="F1740" s="36"/>
      <c r="G1740" s="36"/>
      <c r="H1740" s="36"/>
      <c r="I1740" s="36"/>
      <c r="J1740" s="36"/>
      <c r="K1740" s="36"/>
      <c r="L1740" s="36"/>
      <c r="M1740" s="36"/>
      <c r="N1740" s="36"/>
      <c r="O1740" s="36"/>
      <c r="P1740" s="36"/>
      <c r="Q1740" s="36"/>
      <c r="R1740" s="36"/>
    </row>
    <row r="1741" spans="6:18" x14ac:dyDescent="0.25">
      <c r="F1741" s="36"/>
      <c r="G1741" s="36"/>
      <c r="H1741" s="36"/>
      <c r="I1741" s="36"/>
      <c r="J1741" s="36"/>
      <c r="K1741" s="36"/>
      <c r="L1741" s="36"/>
      <c r="M1741" s="36"/>
      <c r="N1741" s="36"/>
      <c r="O1741" s="36"/>
      <c r="P1741" s="36"/>
      <c r="Q1741" s="36"/>
      <c r="R1741" s="36"/>
    </row>
    <row r="1742" spans="6:18" x14ac:dyDescent="0.25">
      <c r="F1742" s="36"/>
      <c r="G1742" s="36"/>
      <c r="H1742" s="36"/>
      <c r="I1742" s="36"/>
      <c r="J1742" s="36"/>
      <c r="K1742" s="36"/>
      <c r="L1742" s="36"/>
      <c r="M1742" s="36"/>
      <c r="N1742" s="36"/>
      <c r="O1742" s="36"/>
      <c r="P1742" s="36"/>
      <c r="Q1742" s="36"/>
      <c r="R1742" s="36"/>
    </row>
    <row r="1743" spans="6:18" x14ac:dyDescent="0.25">
      <c r="F1743" s="36"/>
      <c r="G1743" s="36"/>
      <c r="H1743" s="36"/>
      <c r="I1743" s="36"/>
      <c r="J1743" s="36"/>
      <c r="K1743" s="36"/>
      <c r="L1743" s="36"/>
      <c r="M1743" s="36"/>
      <c r="N1743" s="36"/>
      <c r="O1743" s="36"/>
      <c r="P1743" s="36"/>
      <c r="Q1743" s="36"/>
      <c r="R1743" s="36"/>
    </row>
    <row r="1744" spans="6:18" x14ac:dyDescent="0.25">
      <c r="F1744" s="36"/>
      <c r="G1744" s="36"/>
      <c r="H1744" s="36"/>
      <c r="I1744" s="36"/>
      <c r="J1744" s="36"/>
      <c r="K1744" s="36"/>
      <c r="L1744" s="36"/>
      <c r="M1744" s="36"/>
      <c r="N1744" s="36"/>
      <c r="O1744" s="36"/>
      <c r="P1744" s="36"/>
      <c r="Q1744" s="36"/>
      <c r="R1744" s="36"/>
    </row>
    <row r="1745" spans="6:18" x14ac:dyDescent="0.25">
      <c r="F1745" s="36"/>
      <c r="G1745" s="36"/>
      <c r="H1745" s="36"/>
      <c r="I1745" s="36"/>
      <c r="J1745" s="36"/>
      <c r="K1745" s="36"/>
      <c r="L1745" s="36"/>
      <c r="M1745" s="36"/>
      <c r="N1745" s="36"/>
      <c r="O1745" s="36"/>
      <c r="P1745" s="36"/>
      <c r="Q1745" s="36"/>
      <c r="R1745" s="36"/>
    </row>
    <row r="1746" spans="6:18" x14ac:dyDescent="0.25">
      <c r="F1746" s="36"/>
      <c r="G1746" s="36"/>
      <c r="H1746" s="36"/>
      <c r="I1746" s="36"/>
      <c r="J1746" s="36"/>
      <c r="K1746" s="36"/>
      <c r="L1746" s="36"/>
      <c r="M1746" s="36"/>
      <c r="N1746" s="36"/>
      <c r="O1746" s="36"/>
      <c r="P1746" s="36"/>
      <c r="Q1746" s="36"/>
      <c r="R1746" s="36"/>
    </row>
    <row r="1747" spans="6:18" x14ac:dyDescent="0.25">
      <c r="F1747" s="36"/>
      <c r="G1747" s="36"/>
      <c r="H1747" s="36"/>
      <c r="I1747" s="36"/>
      <c r="J1747" s="36"/>
      <c r="K1747" s="36"/>
      <c r="L1747" s="36"/>
      <c r="M1747" s="36"/>
      <c r="N1747" s="36"/>
      <c r="O1747" s="36"/>
      <c r="P1747" s="36"/>
      <c r="Q1747" s="36"/>
      <c r="R1747" s="36"/>
    </row>
    <row r="1748" spans="6:18" x14ac:dyDescent="0.25">
      <c r="F1748" s="36"/>
      <c r="G1748" s="36"/>
      <c r="H1748" s="36"/>
      <c r="I1748" s="36"/>
      <c r="J1748" s="36"/>
      <c r="K1748" s="36"/>
      <c r="L1748" s="36"/>
      <c r="M1748" s="36"/>
      <c r="N1748" s="36"/>
      <c r="O1748" s="36"/>
      <c r="P1748" s="36"/>
      <c r="Q1748" s="36"/>
      <c r="R1748" s="36"/>
    </row>
    <row r="1749" spans="6:18" x14ac:dyDescent="0.25">
      <c r="F1749" s="36"/>
      <c r="G1749" s="36"/>
      <c r="H1749" s="36"/>
      <c r="I1749" s="36"/>
      <c r="J1749" s="36"/>
      <c r="K1749" s="36"/>
      <c r="L1749" s="36"/>
      <c r="M1749" s="36"/>
      <c r="N1749" s="36"/>
      <c r="O1749" s="36"/>
      <c r="P1749" s="36"/>
      <c r="Q1749" s="36"/>
      <c r="R1749" s="36"/>
    </row>
    <row r="1750" spans="6:18" x14ac:dyDescent="0.25">
      <c r="F1750" s="36"/>
      <c r="G1750" s="36"/>
      <c r="H1750" s="36"/>
      <c r="I1750" s="36"/>
      <c r="J1750" s="36"/>
      <c r="K1750" s="36"/>
      <c r="L1750" s="36"/>
      <c r="M1750" s="36"/>
      <c r="N1750" s="36"/>
      <c r="O1750" s="36"/>
      <c r="P1750" s="36"/>
      <c r="Q1750" s="36"/>
      <c r="R1750" s="36"/>
    </row>
    <row r="1751" spans="6:18" x14ac:dyDescent="0.25">
      <c r="F1751" s="36"/>
      <c r="G1751" s="36"/>
      <c r="H1751" s="36"/>
      <c r="I1751" s="36"/>
      <c r="J1751" s="36"/>
      <c r="K1751" s="36"/>
      <c r="L1751" s="36"/>
      <c r="M1751" s="36"/>
      <c r="N1751" s="36"/>
      <c r="O1751" s="36"/>
      <c r="P1751" s="36"/>
      <c r="Q1751" s="36"/>
      <c r="R1751" s="36"/>
    </row>
    <row r="1752" spans="6:18" x14ac:dyDescent="0.25">
      <c r="F1752" s="36"/>
      <c r="G1752" s="36"/>
      <c r="H1752" s="36"/>
      <c r="I1752" s="36"/>
      <c r="J1752" s="36"/>
      <c r="K1752" s="36"/>
      <c r="L1752" s="36"/>
      <c r="M1752" s="36"/>
      <c r="N1752" s="36"/>
      <c r="O1752" s="36"/>
      <c r="P1752" s="36"/>
      <c r="Q1752" s="36"/>
      <c r="R1752" s="36"/>
    </row>
    <row r="1753" spans="6:18" x14ac:dyDescent="0.25">
      <c r="F1753" s="36"/>
      <c r="G1753" s="36"/>
      <c r="H1753" s="36"/>
      <c r="I1753" s="36"/>
      <c r="J1753" s="36"/>
      <c r="K1753" s="36"/>
      <c r="L1753" s="36"/>
      <c r="M1753" s="36"/>
      <c r="N1753" s="36"/>
      <c r="O1753" s="36"/>
      <c r="P1753" s="36"/>
      <c r="Q1753" s="36"/>
      <c r="R1753" s="36"/>
    </row>
    <row r="1754" spans="6:18" x14ac:dyDescent="0.25">
      <c r="F1754" s="36"/>
      <c r="G1754" s="36"/>
      <c r="H1754" s="36"/>
      <c r="I1754" s="36"/>
      <c r="J1754" s="36"/>
      <c r="K1754" s="36"/>
      <c r="L1754" s="36"/>
      <c r="M1754" s="36"/>
      <c r="N1754" s="36"/>
      <c r="O1754" s="36"/>
      <c r="P1754" s="36"/>
      <c r="Q1754" s="36"/>
      <c r="R1754" s="36"/>
    </row>
    <row r="1755" spans="6:18" x14ac:dyDescent="0.25">
      <c r="F1755" s="36"/>
      <c r="G1755" s="36"/>
      <c r="H1755" s="36"/>
      <c r="I1755" s="36"/>
      <c r="J1755" s="36"/>
      <c r="K1755" s="36"/>
      <c r="L1755" s="36"/>
      <c r="M1755" s="36"/>
      <c r="N1755" s="36"/>
      <c r="O1755" s="36"/>
      <c r="P1755" s="36"/>
      <c r="Q1755" s="36"/>
      <c r="R1755" s="36"/>
    </row>
    <row r="1756" spans="6:18" x14ac:dyDescent="0.25">
      <c r="F1756" s="36"/>
      <c r="G1756" s="36"/>
      <c r="H1756" s="36"/>
      <c r="I1756" s="36"/>
      <c r="J1756" s="36"/>
      <c r="K1756" s="36"/>
      <c r="L1756" s="36"/>
      <c r="M1756" s="36"/>
      <c r="N1756" s="36"/>
      <c r="O1756" s="36"/>
      <c r="P1756" s="36"/>
      <c r="Q1756" s="36"/>
      <c r="R1756" s="36"/>
    </row>
    <row r="1757" spans="6:18" x14ac:dyDescent="0.25">
      <c r="F1757" s="36"/>
      <c r="G1757" s="36"/>
      <c r="H1757" s="36"/>
      <c r="I1757" s="36"/>
      <c r="J1757" s="36"/>
      <c r="K1757" s="36"/>
      <c r="L1757" s="36"/>
      <c r="M1757" s="36"/>
      <c r="N1757" s="36"/>
      <c r="O1757" s="36"/>
      <c r="P1757" s="36"/>
      <c r="Q1757" s="36"/>
      <c r="R1757" s="36"/>
    </row>
    <row r="1758" spans="6:18" x14ac:dyDescent="0.25">
      <c r="F1758" s="36"/>
      <c r="G1758" s="36"/>
      <c r="H1758" s="36"/>
      <c r="I1758" s="36"/>
      <c r="J1758" s="36"/>
      <c r="K1758" s="36"/>
      <c r="L1758" s="36"/>
      <c r="M1758" s="36"/>
      <c r="N1758" s="36"/>
      <c r="O1758" s="36"/>
      <c r="P1758" s="36"/>
      <c r="Q1758" s="36"/>
      <c r="R1758" s="36"/>
    </row>
    <row r="1759" spans="6:18" x14ac:dyDescent="0.25">
      <c r="F1759" s="36"/>
      <c r="G1759" s="36"/>
      <c r="H1759" s="36"/>
      <c r="I1759" s="36"/>
      <c r="J1759" s="36"/>
      <c r="K1759" s="36"/>
      <c r="L1759" s="36"/>
      <c r="M1759" s="36"/>
      <c r="N1759" s="36"/>
      <c r="O1759" s="36"/>
      <c r="P1759" s="36"/>
      <c r="Q1759" s="36"/>
      <c r="R1759" s="36"/>
    </row>
    <row r="1760" spans="6:18" x14ac:dyDescent="0.25">
      <c r="F1760" s="36"/>
      <c r="G1760" s="36"/>
      <c r="H1760" s="36"/>
      <c r="I1760" s="36"/>
      <c r="J1760" s="36"/>
      <c r="K1760" s="36"/>
      <c r="L1760" s="36"/>
      <c r="M1760" s="36"/>
      <c r="N1760" s="36"/>
      <c r="O1760" s="36"/>
      <c r="P1760" s="36"/>
      <c r="Q1760" s="36"/>
      <c r="R1760" s="36"/>
    </row>
    <row r="1761" spans="6:18" x14ac:dyDescent="0.25">
      <c r="F1761" s="36"/>
      <c r="G1761" s="36"/>
      <c r="H1761" s="36"/>
      <c r="I1761" s="36"/>
      <c r="J1761" s="36"/>
      <c r="K1761" s="36"/>
      <c r="L1761" s="36"/>
      <c r="M1761" s="36"/>
      <c r="N1761" s="36"/>
      <c r="O1761" s="36"/>
      <c r="P1761" s="36"/>
      <c r="Q1761" s="36"/>
      <c r="R1761" s="36"/>
    </row>
    <row r="1762" spans="6:18" x14ac:dyDescent="0.25">
      <c r="F1762" s="36"/>
      <c r="G1762" s="36"/>
      <c r="H1762" s="36"/>
      <c r="I1762" s="36"/>
      <c r="J1762" s="36"/>
      <c r="K1762" s="36"/>
      <c r="L1762" s="36"/>
      <c r="M1762" s="36"/>
      <c r="N1762" s="36"/>
      <c r="O1762" s="36"/>
      <c r="P1762" s="36"/>
      <c r="Q1762" s="36"/>
      <c r="R1762" s="36"/>
    </row>
    <row r="1763" spans="6:18" x14ac:dyDescent="0.25">
      <c r="F1763" s="36"/>
      <c r="G1763" s="36"/>
      <c r="H1763" s="36"/>
      <c r="I1763" s="36"/>
      <c r="J1763" s="36"/>
      <c r="K1763" s="36"/>
      <c r="L1763" s="36"/>
      <c r="M1763" s="36"/>
      <c r="N1763" s="36"/>
      <c r="O1763" s="36"/>
      <c r="P1763" s="36"/>
      <c r="Q1763" s="36"/>
      <c r="R1763" s="36"/>
    </row>
    <row r="1764" spans="6:18" x14ac:dyDescent="0.25">
      <c r="F1764" s="36"/>
      <c r="G1764" s="36"/>
      <c r="H1764" s="36"/>
      <c r="I1764" s="36"/>
      <c r="J1764" s="36"/>
      <c r="K1764" s="36"/>
      <c r="L1764" s="36"/>
      <c r="M1764" s="36"/>
      <c r="N1764" s="36"/>
      <c r="O1764" s="36"/>
      <c r="P1764" s="36"/>
      <c r="Q1764" s="36"/>
      <c r="R1764" s="36"/>
    </row>
    <row r="1765" spans="6:18" x14ac:dyDescent="0.25">
      <c r="F1765" s="36"/>
      <c r="G1765" s="36"/>
      <c r="H1765" s="36"/>
      <c r="I1765" s="36"/>
      <c r="J1765" s="36"/>
      <c r="K1765" s="36"/>
      <c r="L1765" s="36"/>
      <c r="M1765" s="36"/>
      <c r="N1765" s="36"/>
      <c r="O1765" s="36"/>
      <c r="P1765" s="36"/>
      <c r="Q1765" s="36"/>
      <c r="R1765" s="36"/>
    </row>
    <row r="1766" spans="6:18" x14ac:dyDescent="0.25">
      <c r="F1766" s="36"/>
      <c r="G1766" s="36"/>
      <c r="H1766" s="36"/>
      <c r="I1766" s="36"/>
      <c r="J1766" s="36"/>
      <c r="K1766" s="36"/>
      <c r="L1766" s="36"/>
      <c r="M1766" s="36"/>
      <c r="N1766" s="36"/>
      <c r="O1766" s="36"/>
      <c r="P1766" s="36"/>
      <c r="Q1766" s="36"/>
      <c r="R1766" s="36"/>
    </row>
    <row r="1767" spans="6:18" x14ac:dyDescent="0.25">
      <c r="F1767" s="36"/>
      <c r="G1767" s="36"/>
      <c r="H1767" s="36"/>
      <c r="I1767" s="36"/>
      <c r="J1767" s="36"/>
      <c r="K1767" s="36"/>
      <c r="L1767" s="36"/>
      <c r="M1767" s="36"/>
      <c r="N1767" s="36"/>
      <c r="O1767" s="36"/>
      <c r="P1767" s="36"/>
      <c r="Q1767" s="36"/>
      <c r="R1767" s="36"/>
    </row>
    <row r="1768" spans="6:18" x14ac:dyDescent="0.25">
      <c r="F1768" s="36"/>
      <c r="G1768" s="36"/>
      <c r="H1768" s="36"/>
      <c r="I1768" s="36"/>
      <c r="J1768" s="36"/>
      <c r="K1768" s="36"/>
      <c r="L1768" s="36"/>
      <c r="M1768" s="36"/>
      <c r="N1768" s="36"/>
      <c r="O1768" s="36"/>
      <c r="P1768" s="36"/>
      <c r="Q1768" s="36"/>
      <c r="R1768" s="36"/>
    </row>
    <row r="1769" spans="6:18" x14ac:dyDescent="0.25">
      <c r="F1769" s="36"/>
      <c r="G1769" s="36"/>
      <c r="H1769" s="36"/>
      <c r="I1769" s="36"/>
      <c r="J1769" s="36"/>
      <c r="K1769" s="36"/>
      <c r="L1769" s="36"/>
      <c r="M1769" s="36"/>
      <c r="N1769" s="36"/>
      <c r="O1769" s="36"/>
      <c r="P1769" s="36"/>
      <c r="Q1769" s="36"/>
      <c r="R1769" s="36"/>
    </row>
    <row r="1770" spans="6:18" x14ac:dyDescent="0.25">
      <c r="F1770" s="36"/>
      <c r="G1770" s="36"/>
      <c r="H1770" s="36"/>
      <c r="I1770" s="36"/>
      <c r="J1770" s="36"/>
      <c r="K1770" s="36"/>
      <c r="L1770" s="36"/>
      <c r="M1770" s="36"/>
      <c r="N1770" s="36"/>
      <c r="O1770" s="36"/>
      <c r="P1770" s="36"/>
      <c r="Q1770" s="36"/>
      <c r="R1770" s="36"/>
    </row>
    <row r="1771" spans="6:18" x14ac:dyDescent="0.25">
      <c r="F1771" s="36"/>
      <c r="G1771" s="36"/>
      <c r="H1771" s="36"/>
      <c r="I1771" s="36"/>
      <c r="J1771" s="36"/>
      <c r="K1771" s="36"/>
      <c r="L1771" s="36"/>
      <c r="M1771" s="36"/>
      <c r="N1771" s="36"/>
      <c r="O1771" s="36"/>
      <c r="P1771" s="36"/>
      <c r="Q1771" s="36"/>
      <c r="R1771" s="36"/>
    </row>
    <row r="1772" spans="6:18" x14ac:dyDescent="0.25">
      <c r="F1772" s="36"/>
      <c r="G1772" s="36"/>
      <c r="H1772" s="36"/>
      <c r="I1772" s="36"/>
      <c r="J1772" s="36"/>
      <c r="K1772" s="36"/>
      <c r="L1772" s="36"/>
      <c r="M1772" s="36"/>
      <c r="N1772" s="36"/>
      <c r="O1772" s="36"/>
      <c r="P1772" s="36"/>
      <c r="Q1772" s="36"/>
      <c r="R1772" s="36"/>
    </row>
    <row r="1773" spans="6:18" x14ac:dyDescent="0.25">
      <c r="F1773" s="36"/>
      <c r="G1773" s="36"/>
      <c r="H1773" s="36"/>
      <c r="I1773" s="36"/>
      <c r="J1773" s="36"/>
      <c r="K1773" s="36"/>
      <c r="L1773" s="36"/>
      <c r="M1773" s="36"/>
      <c r="N1773" s="36"/>
      <c r="O1773" s="36"/>
      <c r="P1773" s="36"/>
      <c r="Q1773" s="36"/>
      <c r="R1773" s="36"/>
    </row>
    <row r="1774" spans="6:18" x14ac:dyDescent="0.25">
      <c r="F1774" s="36"/>
      <c r="G1774" s="36"/>
      <c r="H1774" s="36"/>
      <c r="I1774" s="36"/>
      <c r="J1774" s="36"/>
      <c r="K1774" s="36"/>
      <c r="L1774" s="36"/>
      <c r="M1774" s="36"/>
      <c r="N1774" s="36"/>
      <c r="O1774" s="36"/>
      <c r="P1774" s="36"/>
      <c r="Q1774" s="36"/>
      <c r="R1774" s="36"/>
    </row>
    <row r="1775" spans="6:18" x14ac:dyDescent="0.25">
      <c r="F1775" s="36"/>
      <c r="G1775" s="36"/>
      <c r="H1775" s="36"/>
      <c r="I1775" s="36"/>
      <c r="J1775" s="36"/>
      <c r="K1775" s="36"/>
      <c r="L1775" s="36"/>
      <c r="M1775" s="36"/>
      <c r="N1775" s="36"/>
      <c r="O1775" s="36"/>
      <c r="P1775" s="36"/>
      <c r="Q1775" s="36"/>
      <c r="R1775" s="36"/>
    </row>
    <row r="1776" spans="6:18" x14ac:dyDescent="0.25">
      <c r="F1776" s="36"/>
      <c r="G1776" s="36"/>
      <c r="H1776" s="36"/>
      <c r="I1776" s="36"/>
      <c r="J1776" s="36"/>
      <c r="K1776" s="36"/>
      <c r="L1776" s="36"/>
      <c r="M1776" s="36"/>
      <c r="N1776" s="36"/>
      <c r="O1776" s="36"/>
      <c r="P1776" s="36"/>
      <c r="Q1776" s="36"/>
      <c r="R1776" s="36"/>
    </row>
    <row r="1777" spans="6:18" x14ac:dyDescent="0.25">
      <c r="F1777" s="36"/>
      <c r="G1777" s="36"/>
      <c r="H1777" s="36"/>
      <c r="I1777" s="36"/>
      <c r="J1777" s="36"/>
      <c r="K1777" s="36"/>
      <c r="L1777" s="36"/>
      <c r="M1777" s="36"/>
      <c r="N1777" s="36"/>
      <c r="O1777" s="36"/>
      <c r="P1777" s="36"/>
      <c r="Q1777" s="36"/>
      <c r="R1777" s="36"/>
    </row>
    <row r="1778" spans="6:18" x14ac:dyDescent="0.25">
      <c r="F1778" s="36"/>
      <c r="G1778" s="36"/>
      <c r="H1778" s="36"/>
      <c r="I1778" s="36"/>
      <c r="J1778" s="36"/>
      <c r="K1778" s="36"/>
      <c r="L1778" s="36"/>
      <c r="M1778" s="36"/>
      <c r="N1778" s="36"/>
      <c r="O1778" s="36"/>
      <c r="P1778" s="36"/>
      <c r="Q1778" s="36"/>
      <c r="R1778" s="36"/>
    </row>
    <row r="1779" spans="6:18" x14ac:dyDescent="0.25">
      <c r="F1779" s="36"/>
      <c r="G1779" s="36"/>
      <c r="H1779" s="36"/>
      <c r="I1779" s="36"/>
      <c r="J1779" s="36"/>
      <c r="K1779" s="36"/>
      <c r="L1779" s="36"/>
      <c r="M1779" s="36"/>
      <c r="N1779" s="36"/>
      <c r="O1779" s="36"/>
      <c r="P1779" s="36"/>
      <c r="Q1779" s="36"/>
      <c r="R1779" s="36"/>
    </row>
    <row r="1780" spans="6:18" x14ac:dyDescent="0.25">
      <c r="F1780" s="36"/>
      <c r="G1780" s="36"/>
      <c r="H1780" s="36"/>
      <c r="I1780" s="36"/>
      <c r="J1780" s="36"/>
      <c r="K1780" s="36"/>
      <c r="L1780" s="36"/>
      <c r="M1780" s="36"/>
      <c r="N1780" s="36"/>
      <c r="O1780" s="36"/>
      <c r="P1780" s="36"/>
      <c r="Q1780" s="36"/>
      <c r="R1780" s="36"/>
    </row>
    <row r="1781" spans="6:18" x14ac:dyDescent="0.25">
      <c r="F1781" s="36"/>
      <c r="G1781" s="36"/>
      <c r="H1781" s="36"/>
      <c r="I1781" s="36"/>
      <c r="J1781" s="36"/>
      <c r="K1781" s="36"/>
      <c r="L1781" s="36"/>
      <c r="M1781" s="36"/>
      <c r="N1781" s="36"/>
      <c r="O1781" s="36"/>
      <c r="P1781" s="36"/>
      <c r="Q1781" s="36"/>
      <c r="R1781" s="36"/>
    </row>
    <row r="1782" spans="6:18" x14ac:dyDescent="0.25">
      <c r="F1782" s="36"/>
      <c r="G1782" s="36"/>
      <c r="H1782" s="36"/>
      <c r="I1782" s="36"/>
      <c r="J1782" s="36"/>
      <c r="K1782" s="36"/>
      <c r="L1782" s="36"/>
      <c r="M1782" s="36"/>
      <c r="N1782" s="36"/>
      <c r="O1782" s="36"/>
      <c r="P1782" s="36"/>
      <c r="Q1782" s="36"/>
      <c r="R1782" s="36"/>
    </row>
    <row r="1783" spans="6:18" x14ac:dyDescent="0.25">
      <c r="F1783" s="36"/>
      <c r="G1783" s="36"/>
      <c r="H1783" s="36"/>
      <c r="I1783" s="36"/>
      <c r="J1783" s="36"/>
      <c r="K1783" s="36"/>
      <c r="L1783" s="36"/>
      <c r="M1783" s="36"/>
      <c r="N1783" s="36"/>
      <c r="O1783" s="36"/>
      <c r="P1783" s="36"/>
      <c r="Q1783" s="36"/>
      <c r="R1783" s="36"/>
    </row>
    <row r="1784" spans="6:18" x14ac:dyDescent="0.25">
      <c r="F1784" s="36"/>
      <c r="G1784" s="36"/>
      <c r="H1784" s="36"/>
      <c r="I1784" s="36"/>
      <c r="J1784" s="36"/>
      <c r="K1784" s="36"/>
      <c r="L1784" s="36"/>
      <c r="M1784" s="36"/>
      <c r="N1784" s="36"/>
      <c r="O1784" s="36"/>
      <c r="P1784" s="36"/>
      <c r="Q1784" s="36"/>
      <c r="R1784" s="36"/>
    </row>
    <row r="1785" spans="6:18" x14ac:dyDescent="0.25">
      <c r="F1785" s="36"/>
      <c r="G1785" s="36"/>
      <c r="H1785" s="36"/>
      <c r="I1785" s="36"/>
      <c r="J1785" s="36"/>
      <c r="K1785" s="36"/>
      <c r="L1785" s="36"/>
      <c r="M1785" s="36"/>
      <c r="N1785" s="36"/>
      <c r="O1785" s="36"/>
      <c r="P1785" s="36"/>
      <c r="Q1785" s="36"/>
      <c r="R1785" s="36"/>
    </row>
    <row r="1786" spans="6:18" x14ac:dyDescent="0.25">
      <c r="F1786" s="36"/>
      <c r="G1786" s="36"/>
      <c r="H1786" s="36"/>
      <c r="I1786" s="36"/>
      <c r="J1786" s="36"/>
      <c r="K1786" s="36"/>
      <c r="L1786" s="36"/>
      <c r="M1786" s="36"/>
      <c r="N1786" s="36"/>
      <c r="O1786" s="36"/>
      <c r="P1786" s="36"/>
      <c r="Q1786" s="36"/>
      <c r="R1786" s="36"/>
    </row>
    <row r="1787" spans="6:18" x14ac:dyDescent="0.25">
      <c r="F1787" s="36"/>
      <c r="G1787" s="36"/>
      <c r="H1787" s="36"/>
      <c r="I1787" s="36"/>
      <c r="J1787" s="36"/>
      <c r="K1787" s="36"/>
      <c r="L1787" s="36"/>
      <c r="M1787" s="36"/>
      <c r="N1787" s="36"/>
      <c r="O1787" s="36"/>
      <c r="P1787" s="36"/>
      <c r="Q1787" s="36"/>
      <c r="R1787" s="36"/>
    </row>
    <row r="1788" spans="6:18" x14ac:dyDescent="0.25">
      <c r="F1788" s="36"/>
      <c r="G1788" s="36"/>
      <c r="H1788" s="36"/>
      <c r="I1788" s="36"/>
      <c r="J1788" s="36"/>
      <c r="K1788" s="36"/>
      <c r="L1788" s="36"/>
      <c r="M1788" s="36"/>
      <c r="N1788" s="36"/>
      <c r="O1788" s="36"/>
      <c r="P1788" s="36"/>
      <c r="Q1788" s="36"/>
      <c r="R1788" s="36"/>
    </row>
    <row r="1789" spans="6:18" x14ac:dyDescent="0.25">
      <c r="F1789" s="36"/>
      <c r="G1789" s="36"/>
      <c r="H1789" s="36"/>
      <c r="I1789" s="36"/>
      <c r="J1789" s="36"/>
      <c r="K1789" s="36"/>
      <c r="L1789" s="36"/>
      <c r="M1789" s="36"/>
      <c r="N1789" s="36"/>
      <c r="O1789" s="36"/>
      <c r="P1789" s="36"/>
      <c r="Q1789" s="36"/>
      <c r="R1789" s="36"/>
    </row>
    <row r="1790" spans="6:18" x14ac:dyDescent="0.25">
      <c r="F1790" s="36"/>
      <c r="G1790" s="36"/>
      <c r="H1790" s="36"/>
      <c r="I1790" s="36"/>
      <c r="J1790" s="36"/>
      <c r="K1790" s="36"/>
      <c r="L1790" s="36"/>
      <c r="M1790" s="36"/>
      <c r="N1790" s="36"/>
      <c r="O1790" s="36"/>
      <c r="P1790" s="36"/>
      <c r="Q1790" s="36"/>
      <c r="R1790" s="36"/>
    </row>
    <row r="1791" spans="6:18" x14ac:dyDescent="0.25">
      <c r="F1791" s="36"/>
      <c r="G1791" s="36"/>
      <c r="H1791" s="36"/>
      <c r="I1791" s="36"/>
      <c r="J1791" s="36"/>
      <c r="K1791" s="36"/>
      <c r="L1791" s="36"/>
      <c r="M1791" s="36"/>
      <c r="N1791" s="36"/>
      <c r="O1791" s="36"/>
      <c r="P1791" s="36"/>
      <c r="Q1791" s="36"/>
      <c r="R1791" s="36"/>
    </row>
    <row r="1792" spans="6:18" x14ac:dyDescent="0.25">
      <c r="F1792" s="36"/>
      <c r="G1792" s="36"/>
      <c r="H1792" s="36"/>
      <c r="I1792" s="36"/>
      <c r="J1792" s="36"/>
      <c r="K1792" s="36"/>
      <c r="L1792" s="36"/>
      <c r="M1792" s="36"/>
      <c r="N1792" s="36"/>
      <c r="O1792" s="36"/>
      <c r="P1792" s="36"/>
      <c r="Q1792" s="36"/>
      <c r="R1792" s="36"/>
    </row>
    <row r="1793" spans="6:18" x14ac:dyDescent="0.25">
      <c r="F1793" s="36"/>
      <c r="G1793" s="36"/>
      <c r="H1793" s="36"/>
      <c r="I1793" s="36"/>
      <c r="J1793" s="36"/>
      <c r="K1793" s="36"/>
      <c r="L1793" s="36"/>
      <c r="M1793" s="36"/>
      <c r="N1793" s="36"/>
      <c r="O1793" s="36"/>
      <c r="P1793" s="36"/>
      <c r="Q1793" s="36"/>
      <c r="R1793" s="36"/>
    </row>
    <row r="1794" spans="6:18" x14ac:dyDescent="0.25">
      <c r="F1794" s="36"/>
      <c r="G1794" s="36"/>
      <c r="H1794" s="36"/>
      <c r="I1794" s="36"/>
      <c r="J1794" s="36"/>
      <c r="K1794" s="36"/>
      <c r="L1794" s="36"/>
      <c r="M1794" s="36"/>
      <c r="N1794" s="36"/>
      <c r="O1794" s="36"/>
      <c r="P1794" s="36"/>
      <c r="Q1794" s="36"/>
      <c r="R1794" s="36"/>
    </row>
    <row r="1795" spans="6:18" x14ac:dyDescent="0.25">
      <c r="F1795" s="36"/>
      <c r="G1795" s="36"/>
      <c r="H1795" s="36"/>
      <c r="I1795" s="36"/>
      <c r="J1795" s="36"/>
      <c r="K1795" s="36"/>
      <c r="L1795" s="36"/>
      <c r="M1795" s="36"/>
      <c r="N1795" s="36"/>
      <c r="O1795" s="36"/>
      <c r="P1795" s="36"/>
      <c r="Q1795" s="36"/>
      <c r="R1795" s="36"/>
    </row>
    <row r="1796" spans="6:18" x14ac:dyDescent="0.25">
      <c r="F1796" s="36"/>
      <c r="G1796" s="36"/>
      <c r="H1796" s="36"/>
      <c r="I1796" s="36"/>
      <c r="J1796" s="36"/>
      <c r="K1796" s="36"/>
      <c r="L1796" s="36"/>
      <c r="M1796" s="36"/>
      <c r="N1796" s="36"/>
      <c r="O1796" s="36"/>
      <c r="P1796" s="36"/>
      <c r="Q1796" s="36"/>
      <c r="R1796" s="36"/>
    </row>
    <row r="1797" spans="6:18" x14ac:dyDescent="0.25">
      <c r="F1797" s="36"/>
      <c r="G1797" s="36"/>
      <c r="H1797" s="36"/>
      <c r="I1797" s="36"/>
      <c r="J1797" s="36"/>
      <c r="K1797" s="36"/>
      <c r="L1797" s="36"/>
      <c r="M1797" s="36"/>
      <c r="N1797" s="36"/>
      <c r="O1797" s="36"/>
      <c r="P1797" s="36"/>
      <c r="Q1797" s="36"/>
      <c r="R1797" s="36"/>
    </row>
    <row r="1798" spans="6:18" x14ac:dyDescent="0.25">
      <c r="F1798" s="36"/>
      <c r="G1798" s="36"/>
      <c r="H1798" s="36"/>
      <c r="I1798" s="36"/>
      <c r="J1798" s="36"/>
      <c r="K1798" s="36"/>
      <c r="L1798" s="36"/>
      <c r="M1798" s="36"/>
      <c r="N1798" s="36"/>
      <c r="O1798" s="36"/>
      <c r="P1798" s="36"/>
      <c r="Q1798" s="36"/>
      <c r="R1798" s="36"/>
    </row>
    <row r="1799" spans="6:18" x14ac:dyDescent="0.25">
      <c r="F1799" s="36"/>
      <c r="G1799" s="36"/>
      <c r="H1799" s="36"/>
      <c r="I1799" s="36"/>
      <c r="J1799" s="36"/>
      <c r="K1799" s="36"/>
      <c r="L1799" s="36"/>
      <c r="M1799" s="36"/>
      <c r="N1799" s="36"/>
      <c r="O1799" s="36"/>
      <c r="P1799" s="36"/>
      <c r="Q1799" s="36"/>
      <c r="R1799" s="36"/>
    </row>
    <row r="1800" spans="6:18" x14ac:dyDescent="0.25">
      <c r="F1800" s="36"/>
      <c r="G1800" s="36"/>
      <c r="H1800" s="36"/>
      <c r="I1800" s="36"/>
      <c r="J1800" s="36"/>
      <c r="K1800" s="36"/>
      <c r="L1800" s="36"/>
      <c r="M1800" s="36"/>
      <c r="N1800" s="36"/>
      <c r="O1800" s="36"/>
      <c r="P1800" s="36"/>
      <c r="Q1800" s="36"/>
      <c r="R1800" s="36"/>
    </row>
    <row r="1801" spans="6:18" x14ac:dyDescent="0.25">
      <c r="F1801" s="36"/>
      <c r="G1801" s="36"/>
      <c r="H1801" s="36"/>
      <c r="I1801" s="36"/>
      <c r="J1801" s="36"/>
      <c r="K1801" s="36"/>
      <c r="L1801" s="36"/>
      <c r="M1801" s="36"/>
      <c r="N1801" s="36"/>
      <c r="O1801" s="36"/>
      <c r="P1801" s="36"/>
      <c r="Q1801" s="36"/>
      <c r="R1801" s="36"/>
    </row>
    <row r="1802" spans="6:18" x14ac:dyDescent="0.25">
      <c r="F1802" s="36"/>
      <c r="G1802" s="36"/>
      <c r="H1802" s="36"/>
      <c r="I1802" s="36"/>
      <c r="J1802" s="36"/>
      <c r="K1802" s="36"/>
      <c r="L1802" s="36"/>
      <c r="M1802" s="36"/>
      <c r="N1802" s="36"/>
      <c r="O1802" s="36"/>
      <c r="P1802" s="36"/>
      <c r="Q1802" s="36"/>
      <c r="R1802" s="36"/>
    </row>
    <row r="1803" spans="6:18" x14ac:dyDescent="0.25">
      <c r="F1803" s="36"/>
      <c r="G1803" s="36"/>
      <c r="H1803" s="36"/>
      <c r="I1803" s="36"/>
      <c r="J1803" s="36"/>
      <c r="K1803" s="36"/>
      <c r="L1803" s="36"/>
      <c r="M1803" s="36"/>
      <c r="N1803" s="36"/>
      <c r="O1803" s="36"/>
      <c r="P1803" s="36"/>
      <c r="Q1803" s="36"/>
      <c r="R1803" s="36"/>
    </row>
    <row r="1804" spans="6:18" x14ac:dyDescent="0.25">
      <c r="F1804" s="36"/>
      <c r="G1804" s="36"/>
      <c r="H1804" s="36"/>
      <c r="I1804" s="36"/>
      <c r="J1804" s="36"/>
      <c r="K1804" s="36"/>
      <c r="L1804" s="36"/>
      <c r="M1804" s="36"/>
      <c r="N1804" s="36"/>
      <c r="O1804" s="36"/>
      <c r="P1804" s="36"/>
      <c r="Q1804" s="36"/>
      <c r="R1804" s="36"/>
    </row>
    <row r="1805" spans="6:18" x14ac:dyDescent="0.25">
      <c r="F1805" s="36"/>
      <c r="G1805" s="36"/>
      <c r="H1805" s="36"/>
      <c r="I1805" s="36"/>
      <c r="J1805" s="36"/>
      <c r="K1805" s="36"/>
      <c r="L1805" s="36"/>
      <c r="M1805" s="36"/>
      <c r="N1805" s="36"/>
      <c r="O1805" s="36"/>
      <c r="P1805" s="36"/>
      <c r="Q1805" s="36"/>
      <c r="R1805" s="36"/>
    </row>
    <row r="1806" spans="6:18" x14ac:dyDescent="0.25">
      <c r="F1806" s="36"/>
      <c r="G1806" s="36"/>
      <c r="H1806" s="36"/>
      <c r="I1806" s="36"/>
      <c r="J1806" s="36"/>
      <c r="K1806" s="36"/>
      <c r="L1806" s="36"/>
      <c r="M1806" s="36"/>
      <c r="N1806" s="36"/>
      <c r="O1806" s="36"/>
      <c r="P1806" s="36"/>
      <c r="Q1806" s="36"/>
      <c r="R1806" s="36"/>
    </row>
    <row r="1807" spans="6:18" x14ac:dyDescent="0.25">
      <c r="F1807" s="36"/>
      <c r="G1807" s="36"/>
      <c r="H1807" s="36"/>
      <c r="I1807" s="36"/>
      <c r="J1807" s="36"/>
      <c r="K1807" s="36"/>
      <c r="L1807" s="36"/>
      <c r="M1807" s="36"/>
      <c r="N1807" s="36"/>
      <c r="O1807" s="36"/>
      <c r="P1807" s="36"/>
      <c r="Q1807" s="36"/>
      <c r="R1807" s="36"/>
    </row>
    <row r="1808" spans="6:18" x14ac:dyDescent="0.25">
      <c r="F1808" s="36"/>
      <c r="G1808" s="36"/>
      <c r="H1808" s="36"/>
      <c r="I1808" s="36"/>
      <c r="J1808" s="36"/>
      <c r="K1808" s="36"/>
      <c r="L1808" s="36"/>
      <c r="M1808" s="36"/>
      <c r="N1808" s="36"/>
      <c r="O1808" s="36"/>
      <c r="P1808" s="36"/>
      <c r="Q1808" s="36"/>
      <c r="R1808" s="36"/>
    </row>
    <row r="1809" spans="6:18" x14ac:dyDescent="0.25">
      <c r="F1809" s="36"/>
      <c r="G1809" s="36"/>
      <c r="H1809" s="36"/>
      <c r="I1809" s="36"/>
      <c r="J1809" s="36"/>
      <c r="K1809" s="36"/>
      <c r="L1809" s="36"/>
      <c r="M1809" s="36"/>
      <c r="N1809" s="36"/>
      <c r="O1809" s="36"/>
      <c r="P1809" s="36"/>
      <c r="Q1809" s="36"/>
      <c r="R1809" s="36"/>
    </row>
    <row r="1810" spans="6:18" x14ac:dyDescent="0.25">
      <c r="F1810" s="36"/>
      <c r="G1810" s="36"/>
      <c r="H1810" s="36"/>
      <c r="I1810" s="36"/>
      <c r="J1810" s="36"/>
      <c r="K1810" s="36"/>
      <c r="L1810" s="36"/>
      <c r="M1810" s="36"/>
      <c r="N1810" s="36"/>
      <c r="O1810" s="36"/>
      <c r="P1810" s="36"/>
      <c r="Q1810" s="36"/>
      <c r="R1810" s="36"/>
    </row>
    <row r="1811" spans="6:18" x14ac:dyDescent="0.25">
      <c r="F1811" s="36"/>
      <c r="G1811" s="36"/>
      <c r="H1811" s="36"/>
      <c r="I1811" s="36"/>
      <c r="J1811" s="36"/>
      <c r="K1811" s="36"/>
      <c r="L1811" s="36"/>
      <c r="M1811" s="36"/>
      <c r="N1811" s="36"/>
      <c r="O1811" s="36"/>
      <c r="P1811" s="36"/>
      <c r="Q1811" s="36"/>
      <c r="R1811" s="36"/>
    </row>
    <row r="1812" spans="6:18" x14ac:dyDescent="0.25">
      <c r="F1812" s="36"/>
      <c r="G1812" s="36"/>
      <c r="H1812" s="36"/>
      <c r="I1812" s="36"/>
      <c r="J1812" s="36"/>
      <c r="K1812" s="36"/>
      <c r="L1812" s="36"/>
      <c r="M1812" s="36"/>
      <c r="N1812" s="36"/>
      <c r="O1812" s="36"/>
      <c r="P1812" s="36"/>
      <c r="Q1812" s="36"/>
      <c r="R1812" s="36"/>
    </row>
    <row r="1813" spans="6:18" x14ac:dyDescent="0.25">
      <c r="F1813" s="36"/>
      <c r="G1813" s="36"/>
      <c r="H1813" s="36"/>
      <c r="I1813" s="36"/>
      <c r="J1813" s="36"/>
      <c r="K1813" s="36"/>
      <c r="L1813" s="36"/>
      <c r="M1813" s="36"/>
      <c r="N1813" s="36"/>
      <c r="O1813" s="36"/>
      <c r="P1813" s="36"/>
      <c r="Q1813" s="36"/>
      <c r="R1813" s="36"/>
    </row>
    <row r="1814" spans="6:18" x14ac:dyDescent="0.25">
      <c r="F1814" s="36"/>
      <c r="G1814" s="36"/>
      <c r="H1814" s="36"/>
      <c r="I1814" s="36"/>
      <c r="J1814" s="36"/>
      <c r="K1814" s="36"/>
      <c r="L1814" s="36"/>
      <c r="M1814" s="36"/>
      <c r="N1814" s="36"/>
      <c r="O1814" s="36"/>
      <c r="P1814" s="36"/>
      <c r="Q1814" s="36"/>
      <c r="R1814" s="36"/>
    </row>
    <row r="1815" spans="6:18" x14ac:dyDescent="0.25">
      <c r="F1815" s="36"/>
      <c r="G1815" s="36"/>
      <c r="H1815" s="36"/>
      <c r="I1815" s="36"/>
      <c r="J1815" s="36"/>
      <c r="K1815" s="36"/>
      <c r="L1815" s="36"/>
      <c r="M1815" s="36"/>
      <c r="N1815" s="36"/>
      <c r="O1815" s="36"/>
      <c r="P1815" s="36"/>
      <c r="Q1815" s="36"/>
      <c r="R1815" s="36"/>
    </row>
    <row r="1816" spans="6:18" x14ac:dyDescent="0.25">
      <c r="F1816" s="36"/>
      <c r="G1816" s="36"/>
      <c r="H1816" s="36"/>
      <c r="I1816" s="36"/>
      <c r="J1816" s="36"/>
      <c r="K1816" s="36"/>
      <c r="L1816" s="36"/>
      <c r="M1816" s="36"/>
      <c r="N1816" s="36"/>
      <c r="O1816" s="36"/>
      <c r="P1816" s="36"/>
      <c r="Q1816" s="36"/>
      <c r="R1816" s="36"/>
    </row>
    <row r="1817" spans="6:18" x14ac:dyDescent="0.25">
      <c r="F1817" s="36"/>
      <c r="G1817" s="36"/>
      <c r="H1817" s="36"/>
      <c r="I1817" s="36"/>
      <c r="J1817" s="36"/>
      <c r="K1817" s="36"/>
      <c r="L1817" s="36"/>
      <c r="M1817" s="36"/>
      <c r="N1817" s="36"/>
      <c r="O1817" s="36"/>
      <c r="P1817" s="36"/>
      <c r="Q1817" s="36"/>
      <c r="R1817" s="36"/>
    </row>
    <row r="1818" spans="6:18" x14ac:dyDescent="0.25">
      <c r="F1818" s="36"/>
      <c r="G1818" s="36"/>
      <c r="H1818" s="36"/>
      <c r="I1818" s="36"/>
      <c r="J1818" s="36"/>
      <c r="K1818" s="36"/>
      <c r="L1818" s="36"/>
      <c r="M1818" s="36"/>
      <c r="N1818" s="36"/>
      <c r="O1818" s="36"/>
      <c r="P1818" s="36"/>
      <c r="Q1818" s="36"/>
      <c r="R1818" s="36"/>
    </row>
    <row r="1819" spans="6:18" x14ac:dyDescent="0.25">
      <c r="F1819" s="36"/>
      <c r="G1819" s="36"/>
      <c r="H1819" s="36"/>
      <c r="I1819" s="36"/>
      <c r="J1819" s="36"/>
      <c r="K1819" s="36"/>
      <c r="L1819" s="36"/>
      <c r="M1819" s="36"/>
      <c r="N1819" s="36"/>
      <c r="O1819" s="36"/>
      <c r="P1819" s="36"/>
      <c r="Q1819" s="36"/>
      <c r="R1819" s="36"/>
    </row>
    <row r="1820" spans="6:18" x14ac:dyDescent="0.25">
      <c r="F1820" s="36"/>
      <c r="G1820" s="36"/>
      <c r="H1820" s="36"/>
      <c r="I1820" s="36"/>
      <c r="J1820" s="36"/>
      <c r="K1820" s="36"/>
      <c r="L1820" s="36"/>
      <c r="M1820" s="36"/>
      <c r="N1820" s="36"/>
      <c r="O1820" s="36"/>
      <c r="P1820" s="36"/>
      <c r="Q1820" s="36"/>
      <c r="R1820" s="36"/>
    </row>
    <row r="1821" spans="6:18" x14ac:dyDescent="0.25">
      <c r="F1821" s="36"/>
      <c r="G1821" s="36"/>
      <c r="H1821" s="36"/>
      <c r="I1821" s="36"/>
      <c r="J1821" s="36"/>
      <c r="K1821" s="36"/>
      <c r="L1821" s="36"/>
      <c r="M1821" s="36"/>
      <c r="N1821" s="36"/>
      <c r="O1821" s="36"/>
      <c r="P1821" s="36"/>
      <c r="Q1821" s="36"/>
      <c r="R1821" s="36"/>
    </row>
    <row r="1822" spans="6:18" x14ac:dyDescent="0.25">
      <c r="F1822" s="36"/>
      <c r="G1822" s="36"/>
      <c r="H1822" s="36"/>
      <c r="I1822" s="36"/>
      <c r="J1822" s="36"/>
      <c r="K1822" s="36"/>
      <c r="L1822" s="36"/>
      <c r="M1822" s="36"/>
      <c r="N1822" s="36"/>
      <c r="O1822" s="36"/>
      <c r="P1822" s="36"/>
      <c r="Q1822" s="36"/>
      <c r="R1822" s="36"/>
    </row>
    <row r="1823" spans="6:18" x14ac:dyDescent="0.25">
      <c r="F1823" s="36"/>
      <c r="G1823" s="36"/>
      <c r="H1823" s="36"/>
      <c r="I1823" s="36"/>
      <c r="J1823" s="36"/>
      <c r="K1823" s="36"/>
      <c r="L1823" s="36"/>
      <c r="M1823" s="36"/>
      <c r="N1823" s="36"/>
      <c r="O1823" s="36"/>
      <c r="P1823" s="36"/>
      <c r="Q1823" s="36"/>
      <c r="R1823" s="36"/>
    </row>
    <row r="1824" spans="6:18" x14ac:dyDescent="0.25">
      <c r="F1824" s="36"/>
      <c r="G1824" s="36"/>
      <c r="H1824" s="36"/>
      <c r="I1824" s="36"/>
      <c r="J1824" s="36"/>
      <c r="K1824" s="36"/>
      <c r="L1824" s="36"/>
      <c r="M1824" s="36"/>
      <c r="N1824" s="36"/>
      <c r="O1824" s="36"/>
      <c r="P1824" s="36"/>
      <c r="Q1824" s="36"/>
      <c r="R1824" s="36"/>
    </row>
    <row r="1825" spans="6:18" x14ac:dyDescent="0.25">
      <c r="F1825" s="36"/>
      <c r="G1825" s="36"/>
      <c r="H1825" s="36"/>
      <c r="I1825" s="36"/>
      <c r="J1825" s="36"/>
      <c r="K1825" s="36"/>
      <c r="L1825" s="36"/>
      <c r="M1825" s="36"/>
      <c r="N1825" s="36"/>
      <c r="O1825" s="36"/>
      <c r="P1825" s="36"/>
      <c r="Q1825" s="36"/>
      <c r="R1825" s="36"/>
    </row>
    <row r="1826" spans="6:18" x14ac:dyDescent="0.25">
      <c r="F1826" s="36"/>
      <c r="G1826" s="36"/>
      <c r="H1826" s="36"/>
      <c r="I1826" s="36"/>
      <c r="J1826" s="36"/>
      <c r="K1826" s="36"/>
      <c r="L1826" s="36"/>
      <c r="M1826" s="36"/>
      <c r="N1826" s="36"/>
      <c r="O1826" s="36"/>
      <c r="P1826" s="36"/>
      <c r="Q1826" s="36"/>
      <c r="R1826" s="36"/>
    </row>
    <row r="1827" spans="6:18" x14ac:dyDescent="0.25">
      <c r="F1827" s="36"/>
      <c r="G1827" s="36"/>
      <c r="H1827" s="36"/>
      <c r="I1827" s="36"/>
      <c r="J1827" s="36"/>
      <c r="K1827" s="36"/>
      <c r="L1827" s="36"/>
      <c r="M1827" s="36"/>
      <c r="N1827" s="36"/>
      <c r="O1827" s="36"/>
      <c r="P1827" s="36"/>
      <c r="Q1827" s="36"/>
      <c r="R1827" s="36"/>
    </row>
    <row r="1828" spans="6:18" x14ac:dyDescent="0.25">
      <c r="F1828" s="36"/>
      <c r="G1828" s="36"/>
      <c r="H1828" s="36"/>
      <c r="I1828" s="36"/>
      <c r="J1828" s="36"/>
      <c r="K1828" s="36"/>
      <c r="L1828" s="36"/>
      <c r="M1828" s="36"/>
      <c r="N1828" s="36"/>
      <c r="O1828" s="36"/>
      <c r="P1828" s="36"/>
      <c r="Q1828" s="36"/>
      <c r="R1828" s="36"/>
    </row>
    <row r="1829" spans="6:18" x14ac:dyDescent="0.25">
      <c r="F1829" s="36"/>
      <c r="G1829" s="36"/>
      <c r="H1829" s="36"/>
      <c r="I1829" s="36"/>
      <c r="J1829" s="36"/>
      <c r="K1829" s="36"/>
      <c r="L1829" s="36"/>
      <c r="M1829" s="36"/>
      <c r="N1829" s="36"/>
      <c r="O1829" s="36"/>
      <c r="P1829" s="36"/>
      <c r="Q1829" s="36"/>
      <c r="R1829" s="36"/>
    </row>
    <row r="1830" spans="6:18" x14ac:dyDescent="0.25">
      <c r="F1830" s="36"/>
      <c r="G1830" s="36"/>
      <c r="H1830" s="36"/>
      <c r="I1830" s="36"/>
      <c r="J1830" s="36"/>
      <c r="K1830" s="36"/>
      <c r="L1830" s="36"/>
      <c r="M1830" s="36"/>
      <c r="N1830" s="36"/>
      <c r="O1830" s="36"/>
      <c r="P1830" s="36"/>
      <c r="Q1830" s="36"/>
      <c r="R1830" s="36"/>
    </row>
    <row r="1831" spans="6:18" x14ac:dyDescent="0.25">
      <c r="F1831" s="36"/>
      <c r="G1831" s="36"/>
      <c r="H1831" s="36"/>
      <c r="I1831" s="36"/>
      <c r="J1831" s="36"/>
      <c r="K1831" s="36"/>
      <c r="L1831" s="36"/>
      <c r="M1831" s="36"/>
      <c r="N1831" s="36"/>
      <c r="O1831" s="36"/>
      <c r="P1831" s="36"/>
      <c r="Q1831" s="36"/>
      <c r="R1831" s="36"/>
    </row>
    <row r="1832" spans="6:18" x14ac:dyDescent="0.25">
      <c r="F1832" s="36"/>
      <c r="G1832" s="36"/>
      <c r="H1832" s="36"/>
      <c r="I1832" s="36"/>
      <c r="J1832" s="36"/>
      <c r="K1832" s="36"/>
      <c r="L1832" s="36"/>
      <c r="M1832" s="36"/>
      <c r="N1832" s="36"/>
      <c r="O1832" s="36"/>
      <c r="P1832" s="36"/>
      <c r="Q1832" s="36"/>
      <c r="R1832" s="36"/>
    </row>
    <row r="1833" spans="6:18" x14ac:dyDescent="0.25">
      <c r="F1833" s="36"/>
      <c r="G1833" s="36"/>
      <c r="H1833" s="36"/>
      <c r="I1833" s="36"/>
      <c r="J1833" s="36"/>
      <c r="K1833" s="36"/>
      <c r="L1833" s="36"/>
      <c r="M1833" s="36"/>
      <c r="N1833" s="36"/>
      <c r="O1833" s="36"/>
      <c r="P1833" s="36"/>
      <c r="Q1833" s="36"/>
      <c r="R1833" s="36"/>
    </row>
    <row r="1834" spans="6:18" x14ac:dyDescent="0.25">
      <c r="F1834" s="36"/>
      <c r="G1834" s="36"/>
      <c r="H1834" s="36"/>
      <c r="I1834" s="36"/>
      <c r="J1834" s="36"/>
      <c r="K1834" s="36"/>
      <c r="L1834" s="36"/>
      <c r="M1834" s="36"/>
      <c r="N1834" s="36"/>
      <c r="O1834" s="36"/>
      <c r="P1834" s="36"/>
      <c r="Q1834" s="36"/>
      <c r="R1834" s="36"/>
    </row>
    <row r="1835" spans="6:18" x14ac:dyDescent="0.25">
      <c r="F1835" s="36"/>
      <c r="G1835" s="36"/>
      <c r="H1835" s="36"/>
      <c r="I1835" s="36"/>
      <c r="J1835" s="36"/>
      <c r="K1835" s="36"/>
      <c r="L1835" s="36"/>
      <c r="M1835" s="36"/>
      <c r="N1835" s="36"/>
      <c r="O1835" s="36"/>
      <c r="P1835" s="36"/>
      <c r="Q1835" s="36"/>
      <c r="R1835" s="36"/>
    </row>
    <row r="1836" spans="6:18" x14ac:dyDescent="0.25">
      <c r="F1836" s="36"/>
      <c r="G1836" s="36"/>
      <c r="H1836" s="36"/>
      <c r="I1836" s="36"/>
      <c r="J1836" s="36"/>
      <c r="K1836" s="36"/>
      <c r="L1836" s="36"/>
      <c r="M1836" s="36"/>
      <c r="N1836" s="36"/>
      <c r="O1836" s="36"/>
      <c r="P1836" s="36"/>
      <c r="Q1836" s="36"/>
      <c r="R1836" s="36"/>
    </row>
    <row r="1837" spans="6:18" x14ac:dyDescent="0.25">
      <c r="F1837" s="36"/>
      <c r="G1837" s="36"/>
      <c r="H1837" s="36"/>
      <c r="I1837" s="36"/>
      <c r="J1837" s="36"/>
      <c r="K1837" s="36"/>
      <c r="L1837" s="36"/>
      <c r="M1837" s="36"/>
      <c r="N1837" s="36"/>
      <c r="O1837" s="36"/>
      <c r="P1837" s="36"/>
      <c r="Q1837" s="36"/>
      <c r="R1837" s="36"/>
    </row>
    <row r="1838" spans="6:18" x14ac:dyDescent="0.25">
      <c r="F1838" s="36"/>
      <c r="G1838" s="36"/>
      <c r="H1838" s="36"/>
      <c r="I1838" s="36"/>
      <c r="J1838" s="36"/>
      <c r="K1838" s="36"/>
      <c r="L1838" s="36"/>
      <c r="M1838" s="36"/>
      <c r="N1838" s="36"/>
      <c r="O1838" s="36"/>
      <c r="P1838" s="36"/>
      <c r="Q1838" s="36"/>
      <c r="R1838" s="36"/>
    </row>
    <row r="1839" spans="6:18" x14ac:dyDescent="0.25">
      <c r="F1839" s="36"/>
      <c r="G1839" s="36"/>
      <c r="H1839" s="36"/>
      <c r="I1839" s="36"/>
      <c r="J1839" s="36"/>
      <c r="K1839" s="36"/>
      <c r="L1839" s="36"/>
      <c r="M1839" s="36"/>
      <c r="N1839" s="36"/>
      <c r="O1839" s="36"/>
      <c r="P1839" s="36"/>
      <c r="Q1839" s="36"/>
      <c r="R1839" s="36"/>
    </row>
    <row r="1840" spans="6:18" x14ac:dyDescent="0.25">
      <c r="F1840" s="36"/>
      <c r="G1840" s="36"/>
      <c r="H1840" s="36"/>
      <c r="I1840" s="36"/>
      <c r="J1840" s="36"/>
      <c r="K1840" s="36"/>
      <c r="L1840" s="36"/>
      <c r="M1840" s="36"/>
      <c r="N1840" s="36"/>
      <c r="O1840" s="36"/>
      <c r="P1840" s="36"/>
      <c r="Q1840" s="36"/>
      <c r="R1840" s="36"/>
    </row>
    <row r="1841" spans="6:18" x14ac:dyDescent="0.25">
      <c r="F1841" s="36"/>
      <c r="G1841" s="36"/>
      <c r="H1841" s="36"/>
      <c r="I1841" s="36"/>
      <c r="J1841" s="36"/>
      <c r="K1841" s="36"/>
      <c r="L1841" s="36"/>
      <c r="M1841" s="36"/>
      <c r="N1841" s="36"/>
      <c r="O1841" s="36"/>
      <c r="P1841" s="36"/>
      <c r="Q1841" s="36"/>
      <c r="R1841" s="36"/>
    </row>
    <row r="1842" spans="6:18" x14ac:dyDescent="0.25">
      <c r="F1842" s="36"/>
      <c r="G1842" s="36"/>
      <c r="H1842" s="36"/>
      <c r="I1842" s="36"/>
      <c r="J1842" s="36"/>
      <c r="K1842" s="36"/>
      <c r="L1842" s="36"/>
      <c r="M1842" s="36"/>
      <c r="N1842" s="36"/>
      <c r="O1842" s="36"/>
      <c r="P1842" s="36"/>
      <c r="Q1842" s="36"/>
      <c r="R1842" s="36"/>
    </row>
    <row r="1843" spans="6:18" x14ac:dyDescent="0.25">
      <c r="F1843" s="36"/>
      <c r="G1843" s="36"/>
      <c r="H1843" s="36"/>
      <c r="I1843" s="36"/>
      <c r="J1843" s="36"/>
      <c r="K1843" s="36"/>
      <c r="L1843" s="36"/>
      <c r="M1843" s="36"/>
      <c r="N1843" s="36"/>
      <c r="O1843" s="36"/>
      <c r="P1843" s="36"/>
      <c r="Q1843" s="36"/>
      <c r="R1843" s="36"/>
    </row>
    <row r="1844" spans="6:18" x14ac:dyDescent="0.25">
      <c r="F1844" s="36"/>
      <c r="G1844" s="36"/>
      <c r="H1844" s="36"/>
      <c r="I1844" s="36"/>
      <c r="J1844" s="36"/>
      <c r="K1844" s="36"/>
      <c r="L1844" s="36"/>
      <c r="M1844" s="36"/>
      <c r="N1844" s="36"/>
      <c r="O1844" s="36"/>
      <c r="P1844" s="36"/>
      <c r="Q1844" s="36"/>
      <c r="R1844" s="36"/>
    </row>
    <row r="1845" spans="6:18" x14ac:dyDescent="0.25">
      <c r="F1845" s="36"/>
      <c r="G1845" s="36"/>
      <c r="H1845" s="36"/>
      <c r="I1845" s="36"/>
      <c r="J1845" s="36"/>
      <c r="K1845" s="36"/>
      <c r="L1845" s="36"/>
      <c r="M1845" s="36"/>
      <c r="N1845" s="36"/>
      <c r="O1845" s="36"/>
      <c r="P1845" s="36"/>
      <c r="Q1845" s="36"/>
      <c r="R1845" s="36"/>
    </row>
    <row r="1846" spans="6:18" x14ac:dyDescent="0.25">
      <c r="F1846" s="36"/>
      <c r="G1846" s="36"/>
      <c r="H1846" s="36"/>
      <c r="I1846" s="36"/>
      <c r="J1846" s="36"/>
      <c r="K1846" s="36"/>
      <c r="L1846" s="36"/>
      <c r="M1846" s="36"/>
      <c r="N1846" s="36"/>
      <c r="O1846" s="36"/>
      <c r="P1846" s="36"/>
      <c r="Q1846" s="36"/>
      <c r="R1846" s="36"/>
    </row>
    <row r="1847" spans="6:18" x14ac:dyDescent="0.25">
      <c r="F1847" s="36"/>
      <c r="G1847" s="36"/>
      <c r="H1847" s="36"/>
      <c r="I1847" s="36"/>
      <c r="J1847" s="36"/>
      <c r="K1847" s="36"/>
      <c r="L1847" s="36"/>
      <c r="M1847" s="36"/>
      <c r="N1847" s="36"/>
      <c r="O1847" s="36"/>
      <c r="P1847" s="36"/>
      <c r="Q1847" s="36"/>
      <c r="R1847" s="36"/>
    </row>
    <row r="1848" spans="6:18" x14ac:dyDescent="0.25">
      <c r="F1848" s="36"/>
      <c r="G1848" s="36"/>
      <c r="H1848" s="36"/>
      <c r="I1848" s="36"/>
      <c r="J1848" s="36"/>
      <c r="K1848" s="36"/>
      <c r="L1848" s="36"/>
      <c r="M1848" s="36"/>
      <c r="N1848" s="36"/>
      <c r="O1848" s="36"/>
      <c r="P1848" s="36"/>
      <c r="Q1848" s="36"/>
      <c r="R1848" s="36"/>
    </row>
    <row r="1849" spans="6:18" x14ac:dyDescent="0.25">
      <c r="F1849" s="36"/>
      <c r="G1849" s="36"/>
      <c r="H1849" s="36"/>
      <c r="I1849" s="36"/>
      <c r="J1849" s="36"/>
      <c r="K1849" s="36"/>
      <c r="L1849" s="36"/>
      <c r="M1849" s="36"/>
      <c r="N1849" s="36"/>
      <c r="O1849" s="36"/>
      <c r="P1849" s="36"/>
      <c r="Q1849" s="36"/>
      <c r="R1849" s="36"/>
    </row>
    <row r="1850" spans="6:18" x14ac:dyDescent="0.25">
      <c r="F1850" s="36"/>
      <c r="G1850" s="36"/>
      <c r="H1850" s="36"/>
      <c r="I1850" s="36"/>
      <c r="J1850" s="36"/>
      <c r="K1850" s="36"/>
      <c r="L1850" s="36"/>
      <c r="M1850" s="36"/>
      <c r="N1850" s="36"/>
      <c r="O1850" s="36"/>
      <c r="P1850" s="36"/>
      <c r="Q1850" s="36"/>
      <c r="R1850" s="36"/>
    </row>
    <row r="1851" spans="6:18" x14ac:dyDescent="0.25">
      <c r="F1851" s="36"/>
      <c r="G1851" s="36"/>
      <c r="H1851" s="36"/>
      <c r="I1851" s="36"/>
      <c r="J1851" s="36"/>
      <c r="K1851" s="36"/>
      <c r="L1851" s="36"/>
      <c r="M1851" s="36"/>
      <c r="N1851" s="36"/>
      <c r="O1851" s="36"/>
      <c r="P1851" s="36"/>
      <c r="Q1851" s="36"/>
      <c r="R1851" s="36"/>
    </row>
    <row r="1852" spans="6:18" x14ac:dyDescent="0.25">
      <c r="F1852" s="36"/>
      <c r="G1852" s="36"/>
      <c r="H1852" s="36"/>
      <c r="I1852" s="36"/>
      <c r="J1852" s="36"/>
      <c r="K1852" s="36"/>
      <c r="L1852" s="36"/>
      <c r="M1852" s="36"/>
      <c r="N1852" s="36"/>
      <c r="O1852" s="36"/>
      <c r="P1852" s="36"/>
      <c r="Q1852" s="36"/>
      <c r="R1852" s="36"/>
    </row>
    <row r="1853" spans="6:18" x14ac:dyDescent="0.25">
      <c r="F1853" s="36"/>
      <c r="G1853" s="36"/>
      <c r="H1853" s="36"/>
      <c r="I1853" s="36"/>
      <c r="J1853" s="36"/>
      <c r="K1853" s="36"/>
      <c r="L1853" s="36"/>
      <c r="M1853" s="36"/>
      <c r="N1853" s="36"/>
      <c r="O1853" s="36"/>
      <c r="P1853" s="36"/>
      <c r="Q1853" s="36"/>
      <c r="R1853" s="36"/>
    </row>
    <row r="1854" spans="6:18" x14ac:dyDescent="0.25">
      <c r="F1854" s="36"/>
      <c r="G1854" s="36"/>
      <c r="H1854" s="36"/>
      <c r="I1854" s="36"/>
      <c r="J1854" s="36"/>
      <c r="K1854" s="36"/>
      <c r="L1854" s="36"/>
      <c r="M1854" s="36"/>
      <c r="N1854" s="36"/>
      <c r="O1854" s="36"/>
      <c r="P1854" s="36"/>
      <c r="Q1854" s="36"/>
      <c r="R1854" s="36"/>
    </row>
    <row r="1855" spans="6:18" x14ac:dyDescent="0.25">
      <c r="F1855" s="36"/>
      <c r="G1855" s="36"/>
      <c r="H1855" s="36"/>
      <c r="I1855" s="36"/>
      <c r="J1855" s="36"/>
      <c r="K1855" s="36"/>
      <c r="L1855" s="36"/>
      <c r="M1855" s="36"/>
      <c r="N1855" s="36"/>
      <c r="O1855" s="36"/>
      <c r="P1855" s="36"/>
      <c r="Q1855" s="36"/>
      <c r="R1855" s="36"/>
    </row>
    <row r="1856" spans="6:18" x14ac:dyDescent="0.25">
      <c r="F1856" s="36"/>
      <c r="G1856" s="36"/>
      <c r="H1856" s="36"/>
      <c r="I1856" s="36"/>
      <c r="J1856" s="36"/>
      <c r="K1856" s="36"/>
      <c r="L1856" s="36"/>
      <c r="M1856" s="36"/>
      <c r="N1856" s="36"/>
      <c r="O1856" s="36"/>
      <c r="P1856" s="36"/>
      <c r="Q1856" s="36"/>
      <c r="R1856" s="36"/>
    </row>
    <row r="1857" spans="6:18" x14ac:dyDescent="0.25">
      <c r="F1857" s="36"/>
      <c r="G1857" s="36"/>
      <c r="H1857" s="36"/>
      <c r="I1857" s="36"/>
      <c r="J1857" s="36"/>
      <c r="K1857" s="36"/>
      <c r="L1857" s="36"/>
      <c r="M1857" s="36"/>
      <c r="N1857" s="36"/>
      <c r="O1857" s="36"/>
      <c r="P1857" s="36"/>
      <c r="Q1857" s="36"/>
      <c r="R1857" s="36"/>
    </row>
    <row r="1858" spans="6:18" x14ac:dyDescent="0.25">
      <c r="F1858" s="36"/>
      <c r="G1858" s="36"/>
      <c r="H1858" s="36"/>
      <c r="I1858" s="36"/>
      <c r="J1858" s="36"/>
      <c r="K1858" s="36"/>
      <c r="L1858" s="36"/>
      <c r="M1858" s="36"/>
      <c r="N1858" s="36"/>
      <c r="O1858" s="36"/>
      <c r="P1858" s="36"/>
      <c r="Q1858" s="36"/>
      <c r="R1858" s="36"/>
    </row>
    <row r="1859" spans="6:18" x14ac:dyDescent="0.25">
      <c r="F1859" s="36"/>
      <c r="G1859" s="36"/>
      <c r="H1859" s="36"/>
      <c r="I1859" s="36"/>
      <c r="J1859" s="36"/>
      <c r="K1859" s="36"/>
      <c r="L1859" s="36"/>
      <c r="M1859" s="36"/>
      <c r="N1859" s="36"/>
      <c r="O1859" s="36"/>
      <c r="P1859" s="36"/>
      <c r="Q1859" s="36"/>
      <c r="R1859" s="36"/>
    </row>
    <row r="1860" spans="6:18" x14ac:dyDescent="0.25">
      <c r="F1860" s="36"/>
      <c r="G1860" s="36"/>
      <c r="H1860" s="36"/>
      <c r="I1860" s="36"/>
      <c r="J1860" s="36"/>
      <c r="K1860" s="36"/>
      <c r="L1860" s="36"/>
      <c r="M1860" s="36"/>
      <c r="N1860" s="36"/>
      <c r="O1860" s="36"/>
      <c r="P1860" s="36"/>
      <c r="Q1860" s="36"/>
      <c r="R1860" s="36"/>
    </row>
    <row r="1861" spans="6:18" x14ac:dyDescent="0.25">
      <c r="F1861" s="36"/>
      <c r="G1861" s="36"/>
      <c r="H1861" s="36"/>
      <c r="I1861" s="36"/>
      <c r="J1861" s="36"/>
      <c r="K1861" s="36"/>
      <c r="L1861" s="36"/>
      <c r="M1861" s="36"/>
      <c r="N1861" s="36"/>
      <c r="O1861" s="36"/>
      <c r="P1861" s="36"/>
      <c r="Q1861" s="36"/>
      <c r="R1861" s="36"/>
    </row>
    <row r="1862" spans="6:18" x14ac:dyDescent="0.25">
      <c r="F1862" s="36"/>
      <c r="G1862" s="36"/>
      <c r="H1862" s="36"/>
      <c r="I1862" s="36"/>
      <c r="J1862" s="36"/>
      <c r="K1862" s="36"/>
      <c r="L1862" s="36"/>
      <c r="M1862" s="36"/>
      <c r="N1862" s="36"/>
      <c r="O1862" s="36"/>
      <c r="P1862" s="36"/>
      <c r="Q1862" s="36"/>
      <c r="R1862" s="36"/>
    </row>
    <row r="1863" spans="6:18" x14ac:dyDescent="0.25">
      <c r="F1863" s="36"/>
      <c r="G1863" s="36"/>
      <c r="H1863" s="36"/>
      <c r="I1863" s="36"/>
      <c r="J1863" s="36"/>
      <c r="K1863" s="36"/>
      <c r="L1863" s="36"/>
      <c r="M1863" s="36"/>
      <c r="N1863" s="36"/>
      <c r="O1863" s="36"/>
      <c r="P1863" s="36"/>
      <c r="Q1863" s="36"/>
      <c r="R1863" s="36"/>
    </row>
    <row r="1864" spans="6:18" x14ac:dyDescent="0.25">
      <c r="F1864" s="36"/>
      <c r="G1864" s="36"/>
      <c r="H1864" s="36"/>
      <c r="I1864" s="36"/>
      <c r="J1864" s="36"/>
      <c r="K1864" s="36"/>
      <c r="L1864" s="36"/>
      <c r="M1864" s="36"/>
      <c r="N1864" s="36"/>
      <c r="O1864" s="36"/>
      <c r="P1864" s="36"/>
      <c r="Q1864" s="36"/>
      <c r="R1864" s="36"/>
    </row>
    <row r="1865" spans="6:18" x14ac:dyDescent="0.25">
      <c r="F1865" s="36"/>
      <c r="G1865" s="36"/>
      <c r="H1865" s="36"/>
      <c r="I1865" s="36"/>
      <c r="J1865" s="36"/>
      <c r="K1865" s="36"/>
      <c r="L1865" s="36"/>
      <c r="M1865" s="36"/>
      <c r="N1865" s="36"/>
      <c r="O1865" s="36"/>
      <c r="P1865" s="36"/>
      <c r="Q1865" s="36"/>
      <c r="R1865" s="36"/>
    </row>
    <row r="1866" spans="6:18" x14ac:dyDescent="0.25">
      <c r="F1866" s="36"/>
      <c r="G1866" s="36"/>
      <c r="H1866" s="36"/>
      <c r="I1866" s="36"/>
      <c r="J1866" s="36"/>
      <c r="K1866" s="36"/>
      <c r="L1866" s="36"/>
      <c r="M1866" s="36"/>
      <c r="N1866" s="36"/>
      <c r="O1866" s="36"/>
      <c r="P1866" s="36"/>
      <c r="Q1866" s="36"/>
      <c r="R1866" s="36"/>
    </row>
    <row r="1867" spans="6:18" x14ac:dyDescent="0.25">
      <c r="F1867" s="36"/>
      <c r="G1867" s="36"/>
      <c r="H1867" s="36"/>
      <c r="I1867" s="36"/>
      <c r="J1867" s="36"/>
      <c r="K1867" s="36"/>
      <c r="L1867" s="36"/>
      <c r="M1867" s="36"/>
      <c r="N1867" s="36"/>
      <c r="O1867" s="36"/>
      <c r="P1867" s="36"/>
      <c r="Q1867" s="36"/>
      <c r="R1867" s="36"/>
    </row>
    <row r="1868" spans="6:18" x14ac:dyDescent="0.25">
      <c r="F1868" s="36"/>
      <c r="G1868" s="36"/>
      <c r="H1868" s="36"/>
      <c r="I1868" s="36"/>
      <c r="J1868" s="36"/>
      <c r="K1868" s="36"/>
      <c r="L1868" s="36"/>
      <c r="M1868" s="36"/>
      <c r="N1868" s="36"/>
      <c r="O1868" s="36"/>
      <c r="P1868" s="36"/>
      <c r="Q1868" s="36"/>
      <c r="R1868" s="36"/>
    </row>
    <row r="1869" spans="6:18" x14ac:dyDescent="0.25">
      <c r="F1869" s="36"/>
      <c r="G1869" s="36"/>
      <c r="H1869" s="36"/>
      <c r="I1869" s="36"/>
      <c r="J1869" s="36"/>
      <c r="K1869" s="36"/>
      <c r="L1869" s="36"/>
      <c r="M1869" s="36"/>
      <c r="N1869" s="36"/>
      <c r="O1869" s="36"/>
      <c r="P1869" s="36"/>
      <c r="Q1869" s="36"/>
      <c r="R1869" s="36"/>
    </row>
    <row r="1870" spans="6:18" x14ac:dyDescent="0.25">
      <c r="F1870" s="36"/>
      <c r="G1870" s="36"/>
      <c r="H1870" s="36"/>
      <c r="I1870" s="36"/>
      <c r="J1870" s="36"/>
      <c r="K1870" s="36"/>
      <c r="L1870" s="36"/>
      <c r="M1870" s="36"/>
      <c r="N1870" s="36"/>
      <c r="O1870" s="36"/>
      <c r="P1870" s="36"/>
      <c r="Q1870" s="36"/>
      <c r="R1870" s="36"/>
    </row>
    <row r="1871" spans="6:18" x14ac:dyDescent="0.25">
      <c r="F1871" s="36"/>
      <c r="G1871" s="36"/>
      <c r="H1871" s="36"/>
      <c r="I1871" s="36"/>
      <c r="J1871" s="36"/>
      <c r="K1871" s="36"/>
      <c r="L1871" s="36"/>
      <c r="M1871" s="36"/>
      <c r="N1871" s="36"/>
      <c r="O1871" s="36"/>
      <c r="P1871" s="36"/>
      <c r="Q1871" s="36"/>
      <c r="R1871" s="36"/>
    </row>
    <row r="1872" spans="6:18" x14ac:dyDescent="0.25">
      <c r="F1872" s="36"/>
      <c r="G1872" s="36"/>
      <c r="H1872" s="36"/>
      <c r="I1872" s="36"/>
      <c r="J1872" s="36"/>
      <c r="K1872" s="36"/>
      <c r="L1872" s="36"/>
      <c r="M1872" s="36"/>
      <c r="N1872" s="36"/>
      <c r="O1872" s="36"/>
      <c r="P1872" s="36"/>
      <c r="Q1872" s="36"/>
      <c r="R1872" s="36"/>
    </row>
    <row r="1873" spans="6:18" x14ac:dyDescent="0.25">
      <c r="F1873" s="36"/>
      <c r="G1873" s="36"/>
      <c r="H1873" s="36"/>
      <c r="I1873" s="36"/>
      <c r="J1873" s="36"/>
      <c r="K1873" s="36"/>
      <c r="L1873" s="36"/>
      <c r="M1873" s="36"/>
      <c r="N1873" s="36"/>
      <c r="O1873" s="36"/>
      <c r="P1873" s="36"/>
      <c r="Q1873" s="36"/>
      <c r="R1873" s="36"/>
    </row>
    <row r="1874" spans="6:18" x14ac:dyDescent="0.25">
      <c r="F1874" s="36"/>
      <c r="G1874" s="36"/>
      <c r="H1874" s="36"/>
      <c r="I1874" s="36"/>
      <c r="J1874" s="36"/>
      <c r="K1874" s="36"/>
      <c r="L1874" s="36"/>
      <c r="M1874" s="36"/>
      <c r="N1874" s="36"/>
      <c r="O1874" s="36"/>
      <c r="P1874" s="36"/>
      <c r="Q1874" s="36"/>
      <c r="R1874" s="36"/>
    </row>
    <row r="1875" spans="6:18" x14ac:dyDescent="0.25">
      <c r="F1875" s="36"/>
      <c r="G1875" s="36"/>
      <c r="H1875" s="36"/>
      <c r="I1875" s="36"/>
      <c r="J1875" s="36"/>
      <c r="K1875" s="36"/>
      <c r="L1875" s="36"/>
      <c r="M1875" s="36"/>
      <c r="N1875" s="36"/>
      <c r="O1875" s="36"/>
      <c r="P1875" s="36"/>
      <c r="Q1875" s="36"/>
      <c r="R1875" s="36"/>
    </row>
    <row r="1876" spans="6:18" x14ac:dyDescent="0.25">
      <c r="F1876" s="36"/>
      <c r="G1876" s="36"/>
      <c r="H1876" s="36"/>
      <c r="I1876" s="36"/>
      <c r="J1876" s="36"/>
      <c r="K1876" s="36"/>
      <c r="L1876" s="36"/>
      <c r="M1876" s="36"/>
      <c r="N1876" s="36"/>
      <c r="O1876" s="36"/>
      <c r="P1876" s="36"/>
      <c r="Q1876" s="36"/>
      <c r="R1876" s="36"/>
    </row>
    <row r="1877" spans="6:18" x14ac:dyDescent="0.25">
      <c r="F1877" s="36"/>
      <c r="G1877" s="36"/>
      <c r="H1877" s="36"/>
      <c r="I1877" s="36"/>
      <c r="J1877" s="36"/>
      <c r="K1877" s="36"/>
      <c r="L1877" s="36"/>
      <c r="M1877" s="36"/>
      <c r="N1877" s="36"/>
      <c r="O1877" s="36"/>
      <c r="P1877" s="36"/>
      <c r="Q1877" s="36"/>
      <c r="R1877" s="36"/>
    </row>
    <row r="1878" spans="6:18" x14ac:dyDescent="0.25">
      <c r="F1878" s="36"/>
      <c r="G1878" s="36"/>
      <c r="H1878" s="36"/>
      <c r="I1878" s="36"/>
      <c r="J1878" s="36"/>
      <c r="K1878" s="36"/>
      <c r="L1878" s="36"/>
      <c r="M1878" s="36"/>
      <c r="N1878" s="36"/>
      <c r="O1878" s="36"/>
      <c r="P1878" s="36"/>
      <c r="Q1878" s="36"/>
      <c r="R1878" s="36"/>
    </row>
    <row r="1879" spans="6:18" x14ac:dyDescent="0.25">
      <c r="F1879" s="36"/>
      <c r="G1879" s="36"/>
      <c r="H1879" s="36"/>
      <c r="I1879" s="36"/>
      <c r="J1879" s="36"/>
      <c r="K1879" s="36"/>
      <c r="L1879" s="36"/>
      <c r="M1879" s="36"/>
      <c r="N1879" s="36"/>
      <c r="O1879" s="36"/>
      <c r="P1879" s="36"/>
      <c r="Q1879" s="36"/>
      <c r="R1879" s="36"/>
    </row>
    <row r="1880" spans="6:18" x14ac:dyDescent="0.25">
      <c r="F1880" s="36"/>
      <c r="G1880" s="36"/>
      <c r="H1880" s="36"/>
      <c r="I1880" s="36"/>
      <c r="J1880" s="36"/>
      <c r="K1880" s="36"/>
      <c r="L1880" s="36"/>
      <c r="M1880" s="36"/>
      <c r="N1880" s="36"/>
      <c r="O1880" s="36"/>
      <c r="P1880" s="36"/>
      <c r="Q1880" s="36"/>
      <c r="R1880" s="36"/>
    </row>
    <row r="1881" spans="6:18" x14ac:dyDescent="0.25">
      <c r="F1881" s="36"/>
      <c r="G1881" s="36"/>
      <c r="H1881" s="36"/>
      <c r="I1881" s="36"/>
      <c r="J1881" s="36"/>
      <c r="K1881" s="36"/>
      <c r="L1881" s="36"/>
      <c r="M1881" s="36"/>
      <c r="N1881" s="36"/>
      <c r="O1881" s="36"/>
      <c r="P1881" s="36"/>
      <c r="Q1881" s="36"/>
      <c r="R1881" s="36"/>
    </row>
    <row r="1882" spans="6:18" x14ac:dyDescent="0.25">
      <c r="F1882" s="36"/>
      <c r="G1882" s="36"/>
      <c r="H1882" s="36"/>
      <c r="I1882" s="36"/>
      <c r="J1882" s="36"/>
      <c r="K1882" s="36"/>
      <c r="L1882" s="36"/>
      <c r="M1882" s="36"/>
      <c r="N1882" s="36"/>
      <c r="O1882" s="36"/>
      <c r="P1882" s="36"/>
      <c r="Q1882" s="36"/>
      <c r="R1882" s="36"/>
    </row>
    <row r="1883" spans="6:18" x14ac:dyDescent="0.25">
      <c r="F1883" s="36"/>
      <c r="G1883" s="36"/>
      <c r="H1883" s="36"/>
      <c r="I1883" s="36"/>
      <c r="J1883" s="36"/>
      <c r="K1883" s="36"/>
      <c r="L1883" s="36"/>
      <c r="M1883" s="36"/>
      <c r="N1883" s="36"/>
      <c r="O1883" s="36"/>
      <c r="P1883" s="36"/>
      <c r="Q1883" s="36"/>
      <c r="R1883" s="36"/>
    </row>
    <row r="1884" spans="6:18" x14ac:dyDescent="0.25">
      <c r="F1884" s="36"/>
      <c r="G1884" s="36"/>
      <c r="H1884" s="36"/>
      <c r="I1884" s="36"/>
      <c r="J1884" s="36"/>
      <c r="K1884" s="36"/>
      <c r="L1884" s="36"/>
      <c r="M1884" s="36"/>
      <c r="N1884" s="36"/>
      <c r="O1884" s="36"/>
      <c r="P1884" s="36"/>
      <c r="Q1884" s="36"/>
      <c r="R1884" s="36"/>
    </row>
    <row r="1885" spans="6:18" x14ac:dyDescent="0.25">
      <c r="F1885" s="36"/>
      <c r="G1885" s="36"/>
      <c r="H1885" s="36"/>
      <c r="I1885" s="36"/>
      <c r="J1885" s="36"/>
      <c r="K1885" s="36"/>
      <c r="L1885" s="36"/>
      <c r="M1885" s="36"/>
      <c r="N1885" s="36"/>
      <c r="O1885" s="36"/>
      <c r="P1885" s="36"/>
      <c r="Q1885" s="36"/>
      <c r="R1885" s="36"/>
    </row>
    <row r="1886" spans="6:18" x14ac:dyDescent="0.25">
      <c r="F1886" s="36"/>
      <c r="G1886" s="36"/>
      <c r="H1886" s="36"/>
      <c r="I1886" s="36"/>
      <c r="J1886" s="36"/>
      <c r="K1886" s="36"/>
      <c r="L1886" s="36"/>
      <c r="M1886" s="36"/>
      <c r="N1886" s="36"/>
      <c r="O1886" s="36"/>
      <c r="P1886" s="36"/>
      <c r="Q1886" s="36"/>
      <c r="R1886" s="36"/>
    </row>
    <row r="1887" spans="6:18" x14ac:dyDescent="0.25">
      <c r="F1887" s="36"/>
      <c r="G1887" s="36"/>
      <c r="H1887" s="36"/>
      <c r="I1887" s="36"/>
      <c r="J1887" s="36"/>
      <c r="K1887" s="36"/>
      <c r="L1887" s="36"/>
      <c r="M1887" s="36"/>
      <c r="N1887" s="36"/>
      <c r="O1887" s="36"/>
      <c r="P1887" s="36"/>
      <c r="Q1887" s="36"/>
      <c r="R1887" s="36"/>
    </row>
    <row r="1888" spans="6:18" x14ac:dyDescent="0.25">
      <c r="F1888" s="36"/>
      <c r="G1888" s="36"/>
      <c r="H1888" s="36"/>
      <c r="I1888" s="36"/>
      <c r="J1888" s="36"/>
      <c r="K1888" s="36"/>
      <c r="L1888" s="36"/>
      <c r="M1888" s="36"/>
      <c r="N1888" s="36"/>
      <c r="O1888" s="36"/>
      <c r="P1888" s="36"/>
      <c r="Q1888" s="36"/>
      <c r="R1888" s="36"/>
    </row>
    <row r="1889" spans="6:18" x14ac:dyDescent="0.25">
      <c r="F1889" s="36"/>
      <c r="G1889" s="36"/>
      <c r="H1889" s="36"/>
      <c r="I1889" s="36"/>
      <c r="J1889" s="36"/>
      <c r="K1889" s="36"/>
      <c r="L1889" s="36"/>
      <c r="M1889" s="36"/>
      <c r="N1889" s="36"/>
      <c r="O1889" s="36"/>
      <c r="P1889" s="36"/>
      <c r="Q1889" s="36"/>
      <c r="R1889" s="36"/>
    </row>
    <row r="1890" spans="6:18" x14ac:dyDescent="0.25">
      <c r="F1890" s="36"/>
      <c r="G1890" s="36"/>
      <c r="H1890" s="36"/>
      <c r="I1890" s="36"/>
      <c r="J1890" s="36"/>
      <c r="K1890" s="36"/>
      <c r="L1890" s="36"/>
      <c r="M1890" s="36"/>
      <c r="N1890" s="36"/>
      <c r="O1890" s="36"/>
      <c r="P1890" s="36"/>
      <c r="Q1890" s="36"/>
      <c r="R1890" s="36"/>
    </row>
    <row r="1891" spans="6:18" x14ac:dyDescent="0.25">
      <c r="F1891" s="36"/>
      <c r="G1891" s="36"/>
      <c r="H1891" s="36"/>
      <c r="I1891" s="36"/>
      <c r="J1891" s="36"/>
      <c r="K1891" s="36"/>
      <c r="L1891" s="36"/>
      <c r="M1891" s="36"/>
      <c r="N1891" s="36"/>
      <c r="O1891" s="36"/>
      <c r="P1891" s="36"/>
      <c r="Q1891" s="36"/>
      <c r="R1891" s="36"/>
    </row>
    <row r="1892" spans="6:18" x14ac:dyDescent="0.25">
      <c r="F1892" s="36"/>
      <c r="G1892" s="36"/>
      <c r="H1892" s="36"/>
      <c r="I1892" s="36"/>
      <c r="J1892" s="36"/>
      <c r="K1892" s="36"/>
      <c r="L1892" s="36"/>
      <c r="M1892" s="36"/>
      <c r="N1892" s="36"/>
      <c r="O1892" s="36"/>
      <c r="P1892" s="36"/>
      <c r="Q1892" s="36"/>
      <c r="R1892" s="36"/>
    </row>
    <row r="1893" spans="6:18" x14ac:dyDescent="0.25">
      <c r="F1893" s="36"/>
      <c r="G1893" s="36"/>
      <c r="H1893" s="36"/>
      <c r="I1893" s="36"/>
      <c r="J1893" s="36"/>
      <c r="K1893" s="36"/>
      <c r="L1893" s="36"/>
      <c r="M1893" s="36"/>
      <c r="N1893" s="36"/>
      <c r="O1893" s="36"/>
      <c r="P1893" s="36"/>
      <c r="Q1893" s="36"/>
      <c r="R1893" s="36"/>
    </row>
    <row r="1894" spans="6:18" x14ac:dyDescent="0.25">
      <c r="F1894" s="36"/>
      <c r="G1894" s="36"/>
      <c r="H1894" s="36"/>
      <c r="I1894" s="36"/>
      <c r="J1894" s="36"/>
      <c r="K1894" s="36"/>
      <c r="L1894" s="36"/>
      <c r="M1894" s="36"/>
      <c r="N1894" s="36"/>
      <c r="O1894" s="36"/>
      <c r="P1894" s="36"/>
      <c r="Q1894" s="36"/>
      <c r="R1894" s="36"/>
    </row>
    <row r="1895" spans="6:18" x14ac:dyDescent="0.25">
      <c r="F1895" s="36"/>
      <c r="G1895" s="36"/>
      <c r="H1895" s="36"/>
      <c r="I1895" s="36"/>
      <c r="J1895" s="36"/>
      <c r="K1895" s="36"/>
      <c r="L1895" s="36"/>
      <c r="M1895" s="36"/>
      <c r="N1895" s="36"/>
      <c r="O1895" s="36"/>
      <c r="P1895" s="36"/>
      <c r="Q1895" s="36"/>
      <c r="R1895" s="36"/>
    </row>
    <row r="1896" spans="6:18" x14ac:dyDescent="0.25">
      <c r="F1896" s="36"/>
      <c r="G1896" s="36"/>
      <c r="H1896" s="36"/>
      <c r="I1896" s="36"/>
      <c r="J1896" s="36"/>
      <c r="K1896" s="36"/>
      <c r="L1896" s="36"/>
      <c r="M1896" s="36"/>
      <c r="N1896" s="36"/>
      <c r="O1896" s="36"/>
      <c r="P1896" s="36"/>
      <c r="Q1896" s="36"/>
      <c r="R1896" s="36"/>
    </row>
    <row r="1897" spans="6:18" x14ac:dyDescent="0.25">
      <c r="F1897" s="36"/>
      <c r="G1897" s="36"/>
      <c r="H1897" s="36"/>
      <c r="I1897" s="36"/>
      <c r="J1897" s="36"/>
      <c r="K1897" s="36"/>
      <c r="L1897" s="36"/>
      <c r="M1897" s="36"/>
      <c r="N1897" s="36"/>
      <c r="O1897" s="36"/>
      <c r="P1897" s="36"/>
      <c r="Q1897" s="36"/>
      <c r="R1897" s="36"/>
    </row>
    <row r="1898" spans="6:18" x14ac:dyDescent="0.25">
      <c r="F1898" s="36"/>
      <c r="G1898" s="36"/>
      <c r="H1898" s="36"/>
      <c r="I1898" s="36"/>
      <c r="J1898" s="36"/>
      <c r="K1898" s="36"/>
      <c r="L1898" s="36"/>
      <c r="M1898" s="36"/>
      <c r="N1898" s="36"/>
      <c r="O1898" s="36"/>
      <c r="P1898" s="36"/>
      <c r="Q1898" s="36"/>
      <c r="R1898" s="36"/>
    </row>
    <row r="1899" spans="6:18" x14ac:dyDescent="0.25">
      <c r="F1899" s="36"/>
      <c r="G1899" s="36"/>
      <c r="H1899" s="36"/>
      <c r="I1899" s="36"/>
      <c r="J1899" s="36"/>
      <c r="K1899" s="36"/>
      <c r="L1899" s="36"/>
      <c r="M1899" s="36"/>
      <c r="N1899" s="36"/>
      <c r="O1899" s="36"/>
      <c r="P1899" s="36"/>
      <c r="Q1899" s="36"/>
      <c r="R1899" s="36"/>
    </row>
    <row r="1900" spans="6:18" x14ac:dyDescent="0.25">
      <c r="F1900" s="36"/>
      <c r="G1900" s="36"/>
      <c r="H1900" s="36"/>
      <c r="I1900" s="36"/>
      <c r="J1900" s="36"/>
      <c r="K1900" s="36"/>
      <c r="L1900" s="36"/>
      <c r="M1900" s="36"/>
      <c r="N1900" s="36"/>
      <c r="O1900" s="36"/>
      <c r="P1900" s="36"/>
      <c r="Q1900" s="36"/>
      <c r="R1900" s="36"/>
    </row>
    <row r="1901" spans="6:18" x14ac:dyDescent="0.25">
      <c r="F1901" s="36"/>
      <c r="G1901" s="36"/>
      <c r="H1901" s="36"/>
      <c r="I1901" s="36"/>
      <c r="J1901" s="36"/>
      <c r="K1901" s="36"/>
      <c r="L1901" s="36"/>
      <c r="M1901" s="36"/>
      <c r="N1901" s="36"/>
      <c r="O1901" s="36"/>
      <c r="P1901" s="36"/>
      <c r="Q1901" s="36"/>
      <c r="R1901" s="36"/>
    </row>
    <row r="1902" spans="6:18" x14ac:dyDescent="0.25">
      <c r="F1902" s="36"/>
      <c r="G1902" s="36"/>
      <c r="H1902" s="36"/>
      <c r="I1902" s="36"/>
      <c r="J1902" s="36"/>
      <c r="K1902" s="36"/>
      <c r="L1902" s="36"/>
      <c r="M1902" s="36"/>
      <c r="N1902" s="36"/>
      <c r="O1902" s="36"/>
      <c r="P1902" s="36"/>
      <c r="Q1902" s="36"/>
      <c r="R1902" s="36"/>
    </row>
    <row r="1903" spans="6:18" x14ac:dyDescent="0.25">
      <c r="F1903" s="36"/>
      <c r="G1903" s="36"/>
      <c r="H1903" s="36"/>
      <c r="I1903" s="36"/>
      <c r="J1903" s="36"/>
      <c r="K1903" s="36"/>
      <c r="L1903" s="36"/>
      <c r="M1903" s="36"/>
      <c r="N1903" s="36"/>
      <c r="O1903" s="36"/>
      <c r="P1903" s="36"/>
      <c r="Q1903" s="36"/>
      <c r="R1903" s="36"/>
    </row>
    <row r="1904" spans="6:18" x14ac:dyDescent="0.25">
      <c r="F1904" s="36"/>
      <c r="G1904" s="36"/>
      <c r="H1904" s="36"/>
      <c r="I1904" s="36"/>
      <c r="J1904" s="36"/>
      <c r="K1904" s="36"/>
      <c r="L1904" s="36"/>
      <c r="M1904" s="36"/>
      <c r="N1904" s="36"/>
      <c r="O1904" s="36"/>
      <c r="P1904" s="36"/>
      <c r="Q1904" s="36"/>
      <c r="R1904" s="36"/>
    </row>
    <row r="1905" spans="6:18" x14ac:dyDescent="0.25">
      <c r="F1905" s="36"/>
      <c r="G1905" s="36"/>
      <c r="H1905" s="36"/>
      <c r="I1905" s="36"/>
      <c r="J1905" s="36"/>
      <c r="K1905" s="36"/>
      <c r="L1905" s="36"/>
      <c r="M1905" s="36"/>
      <c r="N1905" s="36"/>
      <c r="O1905" s="36"/>
      <c r="P1905" s="36"/>
      <c r="Q1905" s="36"/>
      <c r="R1905" s="36"/>
    </row>
    <row r="1906" spans="6:18" x14ac:dyDescent="0.25">
      <c r="F1906" s="36"/>
      <c r="G1906" s="36"/>
      <c r="H1906" s="36"/>
      <c r="I1906" s="36"/>
      <c r="J1906" s="36"/>
      <c r="K1906" s="36"/>
      <c r="L1906" s="36"/>
      <c r="M1906" s="36"/>
      <c r="N1906" s="36"/>
      <c r="O1906" s="36"/>
      <c r="P1906" s="36"/>
      <c r="Q1906" s="36"/>
      <c r="R1906" s="36"/>
    </row>
    <row r="1907" spans="6:18" x14ac:dyDescent="0.25">
      <c r="F1907" s="36"/>
      <c r="G1907" s="36"/>
      <c r="H1907" s="36"/>
      <c r="I1907" s="36"/>
      <c r="J1907" s="36"/>
      <c r="K1907" s="36"/>
      <c r="L1907" s="36"/>
      <c r="M1907" s="36"/>
      <c r="N1907" s="36"/>
      <c r="O1907" s="36"/>
      <c r="P1907" s="36"/>
      <c r="Q1907" s="36"/>
      <c r="R1907" s="36"/>
    </row>
    <row r="1908" spans="6:18" x14ac:dyDescent="0.25">
      <c r="F1908" s="36"/>
      <c r="G1908" s="36"/>
      <c r="H1908" s="36"/>
      <c r="I1908" s="36"/>
      <c r="J1908" s="36"/>
      <c r="K1908" s="36"/>
      <c r="L1908" s="36"/>
      <c r="M1908" s="36"/>
      <c r="N1908" s="36"/>
      <c r="O1908" s="36"/>
      <c r="P1908" s="36"/>
      <c r="Q1908" s="36"/>
      <c r="R1908" s="36"/>
    </row>
    <row r="1909" spans="6:18" x14ac:dyDescent="0.25">
      <c r="F1909" s="36"/>
      <c r="G1909" s="36"/>
      <c r="H1909" s="36"/>
      <c r="I1909" s="36"/>
      <c r="J1909" s="36"/>
      <c r="K1909" s="36"/>
      <c r="L1909" s="36"/>
      <c r="M1909" s="36"/>
      <c r="N1909" s="36"/>
      <c r="O1909" s="36"/>
      <c r="P1909" s="36"/>
      <c r="Q1909" s="36"/>
      <c r="R1909" s="36"/>
    </row>
    <row r="1910" spans="6:18" x14ac:dyDescent="0.25">
      <c r="F1910" s="36"/>
      <c r="G1910" s="36"/>
      <c r="H1910" s="36"/>
      <c r="I1910" s="36"/>
      <c r="J1910" s="36"/>
      <c r="K1910" s="36"/>
      <c r="L1910" s="36"/>
      <c r="M1910" s="36"/>
      <c r="N1910" s="36"/>
      <c r="O1910" s="36"/>
      <c r="P1910" s="36"/>
      <c r="Q1910" s="36"/>
      <c r="R1910" s="36"/>
    </row>
    <row r="1911" spans="6:18" x14ac:dyDescent="0.25">
      <c r="F1911" s="36"/>
      <c r="G1911" s="36"/>
      <c r="H1911" s="36"/>
      <c r="I1911" s="36"/>
      <c r="J1911" s="36"/>
      <c r="K1911" s="36"/>
      <c r="L1911" s="36"/>
      <c r="M1911" s="36"/>
      <c r="N1911" s="36"/>
      <c r="O1911" s="36"/>
      <c r="P1911" s="36"/>
      <c r="Q1911" s="36"/>
      <c r="R1911" s="36"/>
    </row>
    <row r="1912" spans="6:18" x14ac:dyDescent="0.25">
      <c r="F1912" s="36"/>
      <c r="G1912" s="36"/>
      <c r="H1912" s="36"/>
      <c r="I1912" s="36"/>
      <c r="J1912" s="36"/>
      <c r="K1912" s="36"/>
      <c r="L1912" s="36"/>
      <c r="M1912" s="36"/>
      <c r="N1912" s="36"/>
      <c r="O1912" s="36"/>
      <c r="P1912" s="36"/>
      <c r="Q1912" s="36"/>
      <c r="R1912" s="36"/>
    </row>
    <row r="1913" spans="6:18" x14ac:dyDescent="0.25">
      <c r="F1913" s="36"/>
      <c r="G1913" s="36"/>
      <c r="H1913" s="36"/>
      <c r="I1913" s="36"/>
      <c r="J1913" s="36"/>
      <c r="K1913" s="36"/>
      <c r="L1913" s="36"/>
      <c r="M1913" s="36"/>
      <c r="N1913" s="36"/>
      <c r="O1913" s="36"/>
      <c r="P1913" s="36"/>
      <c r="Q1913" s="36"/>
      <c r="R1913" s="36"/>
    </row>
    <row r="1914" spans="6:18" x14ac:dyDescent="0.25">
      <c r="F1914" s="36"/>
      <c r="G1914" s="36"/>
      <c r="H1914" s="36"/>
      <c r="I1914" s="36"/>
      <c r="J1914" s="36"/>
      <c r="K1914" s="36"/>
      <c r="L1914" s="36"/>
      <c r="M1914" s="36"/>
      <c r="N1914" s="36"/>
      <c r="O1914" s="36"/>
      <c r="P1914" s="36"/>
      <c r="Q1914" s="36"/>
      <c r="R1914" s="36"/>
    </row>
    <row r="1915" spans="6:18" x14ac:dyDescent="0.25">
      <c r="F1915" s="36"/>
      <c r="G1915" s="36"/>
      <c r="H1915" s="36"/>
      <c r="I1915" s="36"/>
      <c r="J1915" s="36"/>
      <c r="K1915" s="36"/>
      <c r="L1915" s="36"/>
      <c r="M1915" s="36"/>
      <c r="N1915" s="36"/>
      <c r="O1915" s="36"/>
      <c r="P1915" s="36"/>
      <c r="Q1915" s="36"/>
      <c r="R1915" s="36"/>
    </row>
    <row r="1916" spans="6:18" x14ac:dyDescent="0.25">
      <c r="F1916" s="36"/>
      <c r="G1916" s="36"/>
      <c r="H1916" s="36"/>
      <c r="I1916" s="36"/>
      <c r="J1916" s="36"/>
      <c r="K1916" s="36"/>
      <c r="L1916" s="36"/>
      <c r="M1916" s="36"/>
      <c r="N1916" s="36"/>
      <c r="O1916" s="36"/>
      <c r="P1916" s="36"/>
      <c r="Q1916" s="36"/>
      <c r="R1916" s="36"/>
    </row>
    <row r="1917" spans="6:18" x14ac:dyDescent="0.25">
      <c r="F1917" s="36"/>
      <c r="G1917" s="36"/>
      <c r="H1917" s="36"/>
      <c r="I1917" s="36"/>
      <c r="J1917" s="36"/>
      <c r="K1917" s="36"/>
      <c r="L1917" s="36"/>
      <c r="M1917" s="36"/>
      <c r="N1917" s="36"/>
      <c r="O1917" s="36"/>
      <c r="P1917" s="36"/>
      <c r="Q1917" s="36"/>
      <c r="R1917" s="36"/>
    </row>
    <row r="1918" spans="6:18" x14ac:dyDescent="0.25">
      <c r="F1918" s="36"/>
      <c r="G1918" s="36"/>
      <c r="H1918" s="36"/>
      <c r="I1918" s="36"/>
      <c r="J1918" s="36"/>
      <c r="K1918" s="36"/>
      <c r="L1918" s="36"/>
      <c r="M1918" s="36"/>
      <c r="N1918" s="36"/>
      <c r="O1918" s="36"/>
      <c r="P1918" s="36"/>
      <c r="Q1918" s="36"/>
      <c r="R1918" s="36"/>
    </row>
    <row r="1919" spans="6:18" x14ac:dyDescent="0.25">
      <c r="F1919" s="36"/>
      <c r="G1919" s="36"/>
      <c r="H1919" s="36"/>
      <c r="I1919" s="36"/>
      <c r="J1919" s="36"/>
      <c r="K1919" s="36"/>
      <c r="L1919" s="36"/>
      <c r="M1919" s="36"/>
      <c r="N1919" s="36"/>
      <c r="O1919" s="36"/>
      <c r="P1919" s="36"/>
      <c r="Q1919" s="36"/>
      <c r="R1919" s="36"/>
    </row>
    <row r="1920" spans="6:18" x14ac:dyDescent="0.25">
      <c r="F1920" s="36"/>
      <c r="G1920" s="36"/>
      <c r="H1920" s="36"/>
      <c r="I1920" s="36"/>
      <c r="J1920" s="36"/>
      <c r="K1920" s="36"/>
      <c r="L1920" s="36"/>
      <c r="M1920" s="36"/>
      <c r="N1920" s="36"/>
      <c r="O1920" s="36"/>
      <c r="P1920" s="36"/>
      <c r="Q1920" s="36"/>
      <c r="R1920" s="36"/>
    </row>
    <row r="1921" spans="6:18" x14ac:dyDescent="0.25">
      <c r="F1921" s="36"/>
      <c r="G1921" s="36"/>
      <c r="H1921" s="36"/>
      <c r="I1921" s="36"/>
      <c r="J1921" s="36"/>
      <c r="K1921" s="36"/>
      <c r="L1921" s="36"/>
      <c r="M1921" s="36"/>
      <c r="N1921" s="36"/>
      <c r="O1921" s="36"/>
      <c r="P1921" s="36"/>
      <c r="Q1921" s="36"/>
      <c r="R1921" s="36"/>
    </row>
    <row r="1922" spans="6:18" x14ac:dyDescent="0.25">
      <c r="F1922" s="36"/>
      <c r="G1922" s="36"/>
      <c r="H1922" s="36"/>
      <c r="I1922" s="36"/>
      <c r="J1922" s="36"/>
      <c r="K1922" s="36"/>
      <c r="L1922" s="36"/>
      <c r="M1922" s="36"/>
      <c r="N1922" s="36"/>
      <c r="O1922" s="36"/>
      <c r="P1922" s="36"/>
      <c r="Q1922" s="36"/>
      <c r="R1922" s="36"/>
    </row>
    <row r="1923" spans="6:18" x14ac:dyDescent="0.25">
      <c r="F1923" s="36"/>
      <c r="G1923" s="36"/>
      <c r="H1923" s="36"/>
      <c r="I1923" s="36"/>
      <c r="J1923" s="36"/>
      <c r="K1923" s="36"/>
      <c r="L1923" s="36"/>
      <c r="M1923" s="36"/>
      <c r="N1923" s="36"/>
      <c r="O1923" s="36"/>
      <c r="P1923" s="36"/>
      <c r="Q1923" s="36"/>
      <c r="R1923" s="36"/>
    </row>
    <row r="1924" spans="6:18" x14ac:dyDescent="0.25">
      <c r="F1924" s="36"/>
      <c r="G1924" s="36"/>
      <c r="H1924" s="36"/>
      <c r="I1924" s="36"/>
      <c r="J1924" s="36"/>
      <c r="K1924" s="36"/>
      <c r="L1924" s="36"/>
      <c r="M1924" s="36"/>
      <c r="N1924" s="36"/>
      <c r="O1924" s="36"/>
      <c r="P1924" s="36"/>
      <c r="Q1924" s="36"/>
      <c r="R1924" s="36"/>
    </row>
    <row r="1925" spans="6:18" x14ac:dyDescent="0.25">
      <c r="F1925" s="36"/>
      <c r="G1925" s="36"/>
      <c r="H1925" s="36"/>
      <c r="I1925" s="36"/>
      <c r="J1925" s="36"/>
      <c r="K1925" s="36"/>
      <c r="L1925" s="36"/>
      <c r="M1925" s="36"/>
      <c r="N1925" s="36"/>
      <c r="O1925" s="36"/>
      <c r="P1925" s="36"/>
      <c r="Q1925" s="36"/>
      <c r="R1925" s="36"/>
    </row>
    <row r="1926" spans="6:18" x14ac:dyDescent="0.25">
      <c r="F1926" s="36"/>
      <c r="G1926" s="36"/>
      <c r="H1926" s="36"/>
      <c r="I1926" s="36"/>
      <c r="J1926" s="36"/>
      <c r="K1926" s="36"/>
      <c r="L1926" s="36"/>
      <c r="M1926" s="36"/>
      <c r="N1926" s="36"/>
      <c r="O1926" s="36"/>
      <c r="P1926" s="36"/>
      <c r="Q1926" s="36"/>
      <c r="R1926" s="36"/>
    </row>
    <row r="1927" spans="6:18" x14ac:dyDescent="0.25">
      <c r="F1927" s="36"/>
      <c r="G1927" s="36"/>
      <c r="H1927" s="36"/>
      <c r="I1927" s="36"/>
      <c r="J1927" s="36"/>
      <c r="K1927" s="36"/>
      <c r="L1927" s="36"/>
      <c r="M1927" s="36"/>
      <c r="N1927" s="36"/>
      <c r="O1927" s="36"/>
      <c r="P1927" s="36"/>
      <c r="Q1927" s="36"/>
      <c r="R1927" s="36"/>
    </row>
    <row r="1928" spans="6:18" x14ac:dyDescent="0.25">
      <c r="F1928" s="36"/>
      <c r="G1928" s="36"/>
      <c r="H1928" s="36"/>
      <c r="I1928" s="36"/>
      <c r="J1928" s="36"/>
      <c r="K1928" s="36"/>
      <c r="L1928" s="36"/>
      <c r="M1928" s="36"/>
      <c r="N1928" s="36"/>
      <c r="O1928" s="36"/>
      <c r="P1928" s="36"/>
      <c r="Q1928" s="36"/>
      <c r="R1928" s="36"/>
    </row>
    <row r="1929" spans="6:18" x14ac:dyDescent="0.25">
      <c r="F1929" s="36"/>
      <c r="G1929" s="36"/>
      <c r="H1929" s="36"/>
      <c r="I1929" s="36"/>
      <c r="J1929" s="36"/>
      <c r="K1929" s="36"/>
      <c r="L1929" s="36"/>
      <c r="M1929" s="36"/>
      <c r="N1929" s="36"/>
      <c r="O1929" s="36"/>
      <c r="P1929" s="36"/>
      <c r="Q1929" s="36"/>
      <c r="R1929" s="36"/>
    </row>
    <row r="1930" spans="6:18" x14ac:dyDescent="0.25">
      <c r="F1930" s="36"/>
      <c r="G1930" s="36"/>
      <c r="H1930" s="36"/>
      <c r="I1930" s="36"/>
      <c r="J1930" s="36"/>
      <c r="K1930" s="36"/>
      <c r="L1930" s="36"/>
      <c r="M1930" s="36"/>
      <c r="N1930" s="36"/>
      <c r="O1930" s="36"/>
      <c r="P1930" s="36"/>
      <c r="Q1930" s="36"/>
      <c r="R1930" s="36"/>
    </row>
    <row r="1931" spans="6:18" x14ac:dyDescent="0.25">
      <c r="F1931" s="36"/>
      <c r="G1931" s="36"/>
      <c r="H1931" s="36"/>
      <c r="I1931" s="36"/>
      <c r="J1931" s="36"/>
      <c r="K1931" s="36"/>
      <c r="L1931" s="36"/>
      <c r="M1931" s="36"/>
      <c r="N1931" s="36"/>
      <c r="O1931" s="36"/>
      <c r="P1931" s="36"/>
      <c r="Q1931" s="36"/>
      <c r="R1931" s="36"/>
    </row>
    <row r="1932" spans="6:18" x14ac:dyDescent="0.25">
      <c r="F1932" s="36"/>
      <c r="G1932" s="36"/>
      <c r="H1932" s="36"/>
      <c r="I1932" s="36"/>
      <c r="J1932" s="36"/>
      <c r="K1932" s="36"/>
      <c r="L1932" s="36"/>
      <c r="M1932" s="36"/>
      <c r="N1932" s="36"/>
      <c r="O1932" s="36"/>
      <c r="P1932" s="36"/>
      <c r="Q1932" s="36"/>
      <c r="R1932" s="36"/>
    </row>
    <row r="1933" spans="6:18" x14ac:dyDescent="0.25">
      <c r="F1933" s="36"/>
      <c r="G1933" s="36"/>
      <c r="H1933" s="36"/>
      <c r="I1933" s="36"/>
      <c r="J1933" s="36"/>
      <c r="K1933" s="36"/>
      <c r="L1933" s="36"/>
      <c r="M1933" s="36"/>
      <c r="N1933" s="36"/>
      <c r="O1933" s="36"/>
      <c r="P1933" s="36"/>
      <c r="Q1933" s="36"/>
      <c r="R1933" s="36"/>
    </row>
    <row r="1934" spans="6:18" x14ac:dyDescent="0.25">
      <c r="F1934" s="36"/>
      <c r="G1934" s="36"/>
      <c r="H1934" s="36"/>
      <c r="I1934" s="36"/>
      <c r="J1934" s="36"/>
      <c r="K1934" s="36"/>
      <c r="L1934" s="36"/>
      <c r="M1934" s="36"/>
      <c r="N1934" s="36"/>
      <c r="O1934" s="36"/>
      <c r="P1934" s="36"/>
      <c r="Q1934" s="36"/>
      <c r="R1934" s="36"/>
    </row>
    <row r="1935" spans="6:18" x14ac:dyDescent="0.25">
      <c r="F1935" s="36"/>
      <c r="G1935" s="36"/>
      <c r="H1935" s="36"/>
      <c r="I1935" s="36"/>
      <c r="J1935" s="36"/>
      <c r="K1935" s="36"/>
      <c r="L1935" s="36"/>
      <c r="M1935" s="36"/>
      <c r="N1935" s="36"/>
      <c r="O1935" s="36"/>
      <c r="P1935" s="36"/>
      <c r="Q1935" s="36"/>
      <c r="R1935" s="36"/>
    </row>
    <row r="1936" spans="6:18" x14ac:dyDescent="0.25">
      <c r="F1936" s="36"/>
      <c r="G1936" s="36"/>
      <c r="H1936" s="36"/>
      <c r="I1936" s="36"/>
      <c r="J1936" s="36"/>
      <c r="K1936" s="36"/>
      <c r="L1936" s="36"/>
      <c r="M1936" s="36"/>
      <c r="N1936" s="36"/>
      <c r="O1936" s="36"/>
      <c r="P1936" s="36"/>
      <c r="Q1936" s="36"/>
      <c r="R1936" s="36"/>
    </row>
    <row r="1937" spans="6:18" x14ac:dyDescent="0.25">
      <c r="F1937" s="36"/>
      <c r="G1937" s="36"/>
      <c r="H1937" s="36"/>
      <c r="I1937" s="36"/>
      <c r="J1937" s="36"/>
      <c r="K1937" s="36"/>
      <c r="L1937" s="36"/>
      <c r="M1937" s="36"/>
      <c r="N1937" s="36"/>
      <c r="O1937" s="36"/>
      <c r="P1937" s="36"/>
      <c r="Q1937" s="36"/>
      <c r="R1937" s="36"/>
    </row>
    <row r="1938" spans="6:18" x14ac:dyDescent="0.25">
      <c r="F1938" s="36"/>
      <c r="G1938" s="36"/>
      <c r="H1938" s="36"/>
      <c r="I1938" s="36"/>
      <c r="J1938" s="36"/>
      <c r="K1938" s="36"/>
      <c r="L1938" s="36"/>
      <c r="M1938" s="36"/>
      <c r="N1938" s="36"/>
      <c r="O1938" s="36"/>
      <c r="P1938" s="36"/>
      <c r="Q1938" s="36"/>
      <c r="R1938" s="36"/>
    </row>
    <row r="1939" spans="6:18" x14ac:dyDescent="0.25">
      <c r="F1939" s="36"/>
      <c r="G1939" s="36"/>
      <c r="H1939" s="36"/>
      <c r="I1939" s="36"/>
      <c r="J1939" s="36"/>
      <c r="K1939" s="36"/>
      <c r="L1939" s="36"/>
      <c r="M1939" s="36"/>
      <c r="N1939" s="36"/>
      <c r="O1939" s="36"/>
      <c r="P1939" s="36"/>
      <c r="Q1939" s="36"/>
      <c r="R1939" s="36"/>
    </row>
    <row r="1940" spans="6:18" x14ac:dyDescent="0.25">
      <c r="F1940" s="36"/>
      <c r="G1940" s="36"/>
      <c r="H1940" s="36"/>
      <c r="I1940" s="36"/>
      <c r="J1940" s="36"/>
      <c r="K1940" s="36"/>
      <c r="L1940" s="36"/>
      <c r="M1940" s="36"/>
      <c r="N1940" s="36"/>
      <c r="O1940" s="36"/>
      <c r="P1940" s="36"/>
      <c r="Q1940" s="36"/>
      <c r="R1940" s="36"/>
    </row>
    <row r="1941" spans="6:18" x14ac:dyDescent="0.25">
      <c r="F1941" s="36"/>
      <c r="G1941" s="36"/>
      <c r="H1941" s="36"/>
      <c r="I1941" s="36"/>
      <c r="J1941" s="36"/>
      <c r="K1941" s="36"/>
      <c r="L1941" s="36"/>
      <c r="M1941" s="36"/>
      <c r="N1941" s="36"/>
      <c r="O1941" s="36"/>
      <c r="P1941" s="36"/>
      <c r="Q1941" s="36"/>
      <c r="R1941" s="36"/>
    </row>
    <row r="1942" spans="6:18" x14ac:dyDescent="0.25">
      <c r="F1942" s="36"/>
      <c r="G1942" s="36"/>
      <c r="H1942" s="36"/>
      <c r="I1942" s="36"/>
      <c r="J1942" s="36"/>
      <c r="K1942" s="36"/>
      <c r="L1942" s="36"/>
      <c r="M1942" s="36"/>
      <c r="N1942" s="36"/>
      <c r="O1942" s="36"/>
      <c r="P1942" s="36"/>
      <c r="Q1942" s="36"/>
      <c r="R1942" s="36"/>
    </row>
    <row r="1943" spans="6:18" x14ac:dyDescent="0.25">
      <c r="F1943" s="36"/>
      <c r="G1943" s="36"/>
      <c r="H1943" s="36"/>
      <c r="I1943" s="36"/>
      <c r="J1943" s="36"/>
      <c r="K1943" s="36"/>
      <c r="L1943" s="36"/>
      <c r="M1943" s="36"/>
      <c r="N1943" s="36"/>
      <c r="O1943" s="36"/>
      <c r="P1943" s="36"/>
      <c r="Q1943" s="36"/>
      <c r="R1943" s="36"/>
    </row>
    <row r="1944" spans="6:18" x14ac:dyDescent="0.25">
      <c r="F1944" s="36"/>
      <c r="G1944" s="36"/>
      <c r="H1944" s="36"/>
      <c r="I1944" s="36"/>
      <c r="J1944" s="36"/>
      <c r="K1944" s="36"/>
      <c r="L1944" s="36"/>
      <c r="M1944" s="36"/>
      <c r="N1944" s="36"/>
      <c r="O1944" s="36"/>
      <c r="P1944" s="36"/>
      <c r="Q1944" s="36"/>
      <c r="R1944" s="36"/>
    </row>
    <row r="1945" spans="6:18" x14ac:dyDescent="0.25">
      <c r="F1945" s="36"/>
      <c r="G1945" s="36"/>
      <c r="H1945" s="36"/>
      <c r="I1945" s="36"/>
      <c r="J1945" s="36"/>
      <c r="K1945" s="36"/>
      <c r="L1945" s="36"/>
      <c r="M1945" s="36"/>
      <c r="N1945" s="36"/>
      <c r="O1945" s="36"/>
      <c r="P1945" s="36"/>
      <c r="Q1945" s="36"/>
      <c r="R1945" s="36"/>
    </row>
    <row r="1946" spans="6:18" x14ac:dyDescent="0.25">
      <c r="F1946" s="36"/>
      <c r="G1946" s="36"/>
      <c r="H1946" s="36"/>
      <c r="I1946" s="36"/>
      <c r="J1946" s="36"/>
      <c r="K1946" s="36"/>
      <c r="L1946" s="36"/>
      <c r="M1946" s="36"/>
      <c r="N1946" s="36"/>
      <c r="O1946" s="36"/>
      <c r="P1946" s="36"/>
      <c r="Q1946" s="36"/>
      <c r="R1946" s="36"/>
    </row>
    <row r="1947" spans="6:18" x14ac:dyDescent="0.25">
      <c r="F1947" s="36"/>
      <c r="G1947" s="36"/>
      <c r="H1947" s="36"/>
      <c r="I1947" s="36"/>
      <c r="J1947" s="36"/>
      <c r="K1947" s="36"/>
      <c r="L1947" s="36"/>
      <c r="M1947" s="36"/>
      <c r="N1947" s="36"/>
      <c r="O1947" s="36"/>
      <c r="P1947" s="36"/>
      <c r="Q1947" s="36"/>
      <c r="R1947" s="36"/>
    </row>
    <row r="1948" spans="6:18" x14ac:dyDescent="0.25">
      <c r="F1948" s="36"/>
      <c r="G1948" s="36"/>
      <c r="H1948" s="36"/>
      <c r="I1948" s="36"/>
      <c r="J1948" s="36"/>
      <c r="K1948" s="36"/>
      <c r="L1948" s="36"/>
      <c r="M1948" s="36"/>
      <c r="N1948" s="36"/>
      <c r="O1948" s="36"/>
      <c r="P1948" s="36"/>
      <c r="Q1948" s="36"/>
      <c r="R1948" s="36"/>
    </row>
    <row r="1949" spans="6:18" x14ac:dyDescent="0.25">
      <c r="F1949" s="36"/>
      <c r="G1949" s="36"/>
      <c r="H1949" s="36"/>
      <c r="I1949" s="36"/>
      <c r="J1949" s="36"/>
      <c r="K1949" s="36"/>
      <c r="L1949" s="36"/>
      <c r="M1949" s="36"/>
      <c r="N1949" s="36"/>
      <c r="O1949" s="36"/>
      <c r="P1949" s="36"/>
      <c r="Q1949" s="36"/>
      <c r="R1949" s="36"/>
    </row>
    <row r="1950" spans="6:18" x14ac:dyDescent="0.25">
      <c r="F1950" s="36"/>
      <c r="G1950" s="36"/>
      <c r="H1950" s="36"/>
      <c r="I1950" s="36"/>
      <c r="J1950" s="36"/>
      <c r="K1950" s="36"/>
      <c r="L1950" s="36"/>
      <c r="M1950" s="36"/>
      <c r="N1950" s="36"/>
      <c r="O1950" s="36"/>
      <c r="P1950" s="36"/>
      <c r="Q1950" s="36"/>
      <c r="R1950" s="36"/>
    </row>
    <row r="1951" spans="6:18" x14ac:dyDescent="0.25">
      <c r="F1951" s="36"/>
      <c r="G1951" s="36"/>
      <c r="H1951" s="36"/>
      <c r="I1951" s="36"/>
      <c r="J1951" s="36"/>
      <c r="K1951" s="36"/>
      <c r="L1951" s="36"/>
      <c r="M1951" s="36"/>
      <c r="N1951" s="36"/>
      <c r="O1951" s="36"/>
      <c r="P1951" s="36"/>
      <c r="Q1951" s="36"/>
      <c r="R1951" s="36"/>
    </row>
    <row r="1952" spans="6:18" x14ac:dyDescent="0.25">
      <c r="F1952" s="36"/>
      <c r="G1952" s="36"/>
      <c r="H1952" s="36"/>
      <c r="I1952" s="36"/>
      <c r="J1952" s="36"/>
      <c r="K1952" s="36"/>
      <c r="L1952" s="36"/>
      <c r="M1952" s="36"/>
      <c r="N1952" s="36"/>
      <c r="O1952" s="36"/>
      <c r="P1952" s="36"/>
      <c r="Q1952" s="36"/>
      <c r="R1952" s="36"/>
    </row>
    <row r="1953" spans="6:18" x14ac:dyDescent="0.25">
      <c r="F1953" s="36"/>
      <c r="G1953" s="36"/>
      <c r="H1953" s="36"/>
      <c r="I1953" s="36"/>
      <c r="J1953" s="36"/>
      <c r="K1953" s="36"/>
      <c r="L1953" s="36"/>
      <c r="M1953" s="36"/>
      <c r="N1953" s="36"/>
      <c r="O1953" s="36"/>
      <c r="P1953" s="36"/>
      <c r="Q1953" s="36"/>
      <c r="R1953" s="36"/>
    </row>
    <row r="1954" spans="6:18" x14ac:dyDescent="0.25">
      <c r="F1954" s="36"/>
      <c r="G1954" s="36"/>
      <c r="H1954" s="36"/>
      <c r="I1954" s="36"/>
      <c r="J1954" s="36"/>
      <c r="K1954" s="36"/>
      <c r="L1954" s="36"/>
      <c r="M1954" s="36"/>
      <c r="N1954" s="36"/>
      <c r="O1954" s="36"/>
      <c r="P1954" s="36"/>
      <c r="Q1954" s="36"/>
      <c r="R1954" s="36"/>
    </row>
    <row r="1955" spans="6:18" x14ac:dyDescent="0.25">
      <c r="F1955" s="36"/>
      <c r="G1955" s="36"/>
      <c r="H1955" s="36"/>
      <c r="I1955" s="36"/>
      <c r="J1955" s="36"/>
      <c r="K1955" s="36"/>
      <c r="L1955" s="36"/>
      <c r="M1955" s="36"/>
      <c r="N1955" s="36"/>
      <c r="O1955" s="36"/>
      <c r="P1955" s="36"/>
      <c r="Q1955" s="36"/>
      <c r="R1955" s="36"/>
    </row>
    <row r="1956" spans="6:18" x14ac:dyDescent="0.25">
      <c r="F1956" s="36"/>
      <c r="G1956" s="36"/>
      <c r="H1956" s="36"/>
      <c r="I1956" s="36"/>
      <c r="J1956" s="36"/>
      <c r="K1956" s="36"/>
      <c r="L1956" s="36"/>
      <c r="M1956" s="36"/>
      <c r="N1956" s="36"/>
      <c r="O1956" s="36"/>
      <c r="P1956" s="36"/>
      <c r="Q1956" s="36"/>
      <c r="R1956" s="36"/>
    </row>
    <row r="1957" spans="6:18" x14ac:dyDescent="0.25">
      <c r="F1957" s="36"/>
      <c r="G1957" s="36"/>
      <c r="H1957" s="36"/>
      <c r="I1957" s="36"/>
      <c r="J1957" s="36"/>
      <c r="K1957" s="36"/>
      <c r="L1957" s="36"/>
      <c r="M1957" s="36"/>
      <c r="N1957" s="36"/>
      <c r="O1957" s="36"/>
      <c r="P1957" s="36"/>
      <c r="Q1957" s="36"/>
      <c r="R1957" s="36"/>
    </row>
    <row r="1958" spans="6:18" x14ac:dyDescent="0.25">
      <c r="F1958" s="36"/>
      <c r="G1958" s="36"/>
      <c r="H1958" s="36"/>
      <c r="I1958" s="36"/>
      <c r="J1958" s="36"/>
      <c r="K1958" s="36"/>
      <c r="L1958" s="36"/>
      <c r="M1958" s="36"/>
      <c r="N1958" s="36"/>
      <c r="O1958" s="36"/>
      <c r="P1958" s="36"/>
      <c r="Q1958" s="36"/>
      <c r="R1958" s="36"/>
    </row>
    <row r="1959" spans="6:18" x14ac:dyDescent="0.25">
      <c r="F1959" s="36"/>
      <c r="G1959" s="36"/>
      <c r="H1959" s="36"/>
      <c r="I1959" s="36"/>
      <c r="J1959" s="36"/>
      <c r="K1959" s="36"/>
      <c r="L1959" s="36"/>
      <c r="M1959" s="36"/>
      <c r="N1959" s="36"/>
      <c r="O1959" s="36"/>
      <c r="P1959" s="36"/>
      <c r="Q1959" s="36"/>
      <c r="R1959" s="36"/>
    </row>
    <row r="1960" spans="6:18" x14ac:dyDescent="0.25">
      <c r="F1960" s="36"/>
      <c r="G1960" s="36"/>
      <c r="H1960" s="36"/>
      <c r="I1960" s="36"/>
      <c r="J1960" s="36"/>
      <c r="K1960" s="36"/>
      <c r="L1960" s="36"/>
      <c r="M1960" s="36"/>
      <c r="N1960" s="36"/>
      <c r="O1960" s="36"/>
      <c r="P1960" s="36"/>
      <c r="Q1960" s="36"/>
      <c r="R1960" s="36"/>
    </row>
    <row r="1961" spans="6:18" x14ac:dyDescent="0.25">
      <c r="F1961" s="36"/>
      <c r="G1961" s="36"/>
      <c r="H1961" s="36"/>
      <c r="I1961" s="36"/>
      <c r="J1961" s="36"/>
      <c r="K1961" s="36"/>
      <c r="L1961" s="36"/>
      <c r="M1961" s="36"/>
      <c r="N1961" s="36"/>
      <c r="O1961" s="36"/>
      <c r="P1961" s="36"/>
      <c r="Q1961" s="36"/>
      <c r="R1961" s="36"/>
    </row>
    <row r="1962" spans="6:18" x14ac:dyDescent="0.25">
      <c r="F1962" s="36"/>
      <c r="G1962" s="36"/>
      <c r="H1962" s="36"/>
      <c r="I1962" s="36"/>
      <c r="J1962" s="36"/>
      <c r="K1962" s="36"/>
      <c r="L1962" s="36"/>
      <c r="M1962" s="36"/>
      <c r="N1962" s="36"/>
      <c r="O1962" s="36"/>
      <c r="P1962" s="36"/>
      <c r="Q1962" s="36"/>
      <c r="R1962" s="36"/>
    </row>
    <row r="1963" spans="6:18" x14ac:dyDescent="0.25">
      <c r="F1963" s="36"/>
      <c r="G1963" s="36"/>
      <c r="H1963" s="36"/>
      <c r="I1963" s="36"/>
      <c r="J1963" s="36"/>
      <c r="K1963" s="36"/>
      <c r="L1963" s="36"/>
      <c r="M1963" s="36"/>
      <c r="N1963" s="36"/>
      <c r="O1963" s="36"/>
      <c r="P1963" s="36"/>
      <c r="Q1963" s="36"/>
      <c r="R1963" s="36"/>
    </row>
    <row r="1964" spans="6:18" x14ac:dyDescent="0.25">
      <c r="F1964" s="36"/>
      <c r="G1964" s="36"/>
      <c r="H1964" s="36"/>
      <c r="I1964" s="36"/>
      <c r="J1964" s="36"/>
      <c r="K1964" s="36"/>
      <c r="L1964" s="36"/>
      <c r="M1964" s="36"/>
      <c r="N1964" s="36"/>
      <c r="O1964" s="36"/>
      <c r="P1964" s="36"/>
      <c r="Q1964" s="36"/>
      <c r="R1964" s="36"/>
    </row>
    <row r="1965" spans="6:18" x14ac:dyDescent="0.25">
      <c r="F1965" s="36"/>
      <c r="G1965" s="36"/>
      <c r="H1965" s="36"/>
      <c r="I1965" s="36"/>
      <c r="J1965" s="36"/>
      <c r="K1965" s="36"/>
      <c r="L1965" s="36"/>
      <c r="M1965" s="36"/>
      <c r="N1965" s="36"/>
      <c r="O1965" s="36"/>
      <c r="P1965" s="36"/>
      <c r="Q1965" s="36"/>
      <c r="R1965" s="36"/>
    </row>
    <row r="1966" spans="6:18" x14ac:dyDescent="0.25">
      <c r="F1966" s="36"/>
      <c r="G1966" s="36"/>
      <c r="H1966" s="36"/>
      <c r="I1966" s="36"/>
      <c r="J1966" s="36"/>
      <c r="K1966" s="36"/>
      <c r="L1966" s="36"/>
      <c r="M1966" s="36"/>
      <c r="N1966" s="36"/>
      <c r="O1966" s="36"/>
      <c r="P1966" s="36"/>
      <c r="Q1966" s="36"/>
      <c r="R1966" s="36"/>
    </row>
    <row r="1967" spans="6:18" x14ac:dyDescent="0.25">
      <c r="F1967" s="36"/>
      <c r="G1967" s="36"/>
      <c r="H1967" s="36"/>
      <c r="I1967" s="36"/>
      <c r="J1967" s="36"/>
      <c r="K1967" s="36"/>
      <c r="L1967" s="36"/>
      <c r="M1967" s="36"/>
      <c r="N1967" s="36"/>
      <c r="O1967" s="36"/>
      <c r="P1967" s="36"/>
      <c r="Q1967" s="36"/>
      <c r="R1967" s="36"/>
    </row>
    <row r="1968" spans="6:18" x14ac:dyDescent="0.25">
      <c r="F1968" s="36"/>
      <c r="G1968" s="36"/>
      <c r="H1968" s="36"/>
      <c r="I1968" s="36"/>
      <c r="J1968" s="36"/>
      <c r="K1968" s="36"/>
      <c r="L1968" s="36"/>
      <c r="M1968" s="36"/>
      <c r="N1968" s="36"/>
      <c r="O1968" s="36"/>
      <c r="P1968" s="36"/>
      <c r="Q1968" s="36"/>
      <c r="R1968" s="36"/>
    </row>
    <row r="1969" spans="6:18" x14ac:dyDescent="0.25">
      <c r="F1969" s="36"/>
      <c r="G1969" s="36"/>
      <c r="H1969" s="36"/>
      <c r="I1969" s="36"/>
      <c r="J1969" s="36"/>
      <c r="K1969" s="36"/>
      <c r="L1969" s="36"/>
      <c r="M1969" s="36"/>
      <c r="N1969" s="36"/>
      <c r="O1969" s="36"/>
      <c r="P1969" s="36"/>
      <c r="Q1969" s="36"/>
      <c r="R1969" s="36"/>
    </row>
    <row r="1970" spans="6:18" x14ac:dyDescent="0.25">
      <c r="F1970" s="36"/>
      <c r="G1970" s="36"/>
      <c r="H1970" s="36"/>
      <c r="I1970" s="36"/>
      <c r="J1970" s="36"/>
      <c r="K1970" s="36"/>
      <c r="L1970" s="36"/>
      <c r="M1970" s="36"/>
      <c r="N1970" s="36"/>
      <c r="O1970" s="36"/>
      <c r="P1970" s="36"/>
      <c r="Q1970" s="36"/>
      <c r="R1970" s="36"/>
    </row>
    <row r="1971" spans="6:18" x14ac:dyDescent="0.25">
      <c r="F1971" s="36"/>
      <c r="G1971" s="36"/>
      <c r="H1971" s="36"/>
      <c r="I1971" s="36"/>
      <c r="J1971" s="36"/>
      <c r="K1971" s="36"/>
      <c r="L1971" s="36"/>
      <c r="M1971" s="36"/>
      <c r="N1971" s="36"/>
      <c r="O1971" s="36"/>
      <c r="P1971" s="36"/>
      <c r="Q1971" s="36"/>
      <c r="R1971" s="36"/>
    </row>
    <row r="1972" spans="6:18" x14ac:dyDescent="0.25">
      <c r="F1972" s="36"/>
      <c r="G1972" s="36"/>
      <c r="H1972" s="36"/>
      <c r="I1972" s="36"/>
      <c r="J1972" s="36"/>
      <c r="K1972" s="36"/>
      <c r="L1972" s="36"/>
      <c r="M1972" s="36"/>
      <c r="N1972" s="36"/>
      <c r="O1972" s="36"/>
      <c r="P1972" s="36"/>
      <c r="Q1972" s="36"/>
      <c r="R1972" s="36"/>
    </row>
    <row r="1973" spans="6:18" x14ac:dyDescent="0.25">
      <c r="F1973" s="36"/>
      <c r="G1973" s="36"/>
      <c r="H1973" s="36"/>
      <c r="I1973" s="36"/>
      <c r="J1973" s="36"/>
      <c r="K1973" s="36"/>
      <c r="L1973" s="36"/>
      <c r="M1973" s="36"/>
      <c r="N1973" s="36"/>
      <c r="O1973" s="36"/>
      <c r="P1973" s="36"/>
      <c r="Q1973" s="36"/>
      <c r="R1973" s="36"/>
    </row>
    <row r="1974" spans="6:18" x14ac:dyDescent="0.25">
      <c r="F1974" s="36"/>
      <c r="G1974" s="36"/>
      <c r="H1974" s="36"/>
      <c r="I1974" s="36"/>
      <c r="J1974" s="36"/>
      <c r="K1974" s="36"/>
      <c r="L1974" s="36"/>
      <c r="M1974" s="36"/>
      <c r="N1974" s="36"/>
      <c r="O1974" s="36"/>
      <c r="P1974" s="36"/>
      <c r="Q1974" s="36"/>
      <c r="R1974" s="36"/>
    </row>
    <row r="1975" spans="6:18" x14ac:dyDescent="0.25">
      <c r="F1975" s="36"/>
      <c r="G1975" s="36"/>
      <c r="H1975" s="36"/>
      <c r="I1975" s="36"/>
      <c r="J1975" s="36"/>
      <c r="K1975" s="36"/>
      <c r="L1975" s="36"/>
      <c r="M1975" s="36"/>
      <c r="N1975" s="36"/>
      <c r="O1975" s="36"/>
      <c r="P1975" s="36"/>
      <c r="Q1975" s="36"/>
      <c r="R1975" s="36"/>
    </row>
    <row r="1976" spans="6:18" x14ac:dyDescent="0.25">
      <c r="F1976" s="36"/>
      <c r="G1976" s="36"/>
      <c r="H1976" s="36"/>
      <c r="I1976" s="36"/>
      <c r="J1976" s="36"/>
      <c r="K1976" s="36"/>
      <c r="L1976" s="36"/>
      <c r="M1976" s="36"/>
      <c r="N1976" s="36"/>
      <c r="O1976" s="36"/>
      <c r="P1976" s="36"/>
      <c r="Q1976" s="36"/>
      <c r="R1976" s="36"/>
    </row>
    <row r="1977" spans="6:18" x14ac:dyDescent="0.25">
      <c r="F1977" s="36"/>
      <c r="G1977" s="36"/>
      <c r="H1977" s="36"/>
      <c r="I1977" s="36"/>
      <c r="J1977" s="36"/>
      <c r="K1977" s="36"/>
      <c r="L1977" s="36"/>
      <c r="M1977" s="36"/>
      <c r="N1977" s="36"/>
      <c r="O1977" s="36"/>
      <c r="P1977" s="36"/>
      <c r="Q1977" s="36"/>
      <c r="R1977" s="36"/>
    </row>
    <row r="1978" spans="6:18" x14ac:dyDescent="0.25">
      <c r="F1978" s="36"/>
      <c r="G1978" s="36"/>
      <c r="H1978" s="36"/>
      <c r="I1978" s="36"/>
      <c r="J1978" s="36"/>
      <c r="K1978" s="36"/>
      <c r="L1978" s="36"/>
      <c r="M1978" s="36"/>
      <c r="N1978" s="36"/>
      <c r="O1978" s="36"/>
      <c r="P1978" s="36"/>
      <c r="Q1978" s="36"/>
      <c r="R1978" s="36"/>
    </row>
    <row r="1979" spans="6:18" x14ac:dyDescent="0.25">
      <c r="F1979" s="36"/>
      <c r="G1979" s="36"/>
      <c r="H1979" s="36"/>
      <c r="I1979" s="36"/>
      <c r="J1979" s="36"/>
      <c r="K1979" s="36"/>
      <c r="L1979" s="36"/>
      <c r="M1979" s="36"/>
      <c r="N1979" s="36"/>
      <c r="O1979" s="36"/>
      <c r="P1979" s="36"/>
      <c r="Q1979" s="36"/>
      <c r="R1979" s="36"/>
    </row>
    <row r="1980" spans="6:18" x14ac:dyDescent="0.25">
      <c r="F1980" s="36"/>
      <c r="G1980" s="36"/>
      <c r="H1980" s="36"/>
      <c r="I1980" s="36"/>
      <c r="J1980" s="36"/>
      <c r="K1980" s="36"/>
      <c r="L1980" s="36"/>
      <c r="M1980" s="36"/>
      <c r="N1980" s="36"/>
      <c r="O1980" s="36"/>
      <c r="P1980" s="36"/>
      <c r="Q1980" s="36"/>
      <c r="R1980" s="36"/>
    </row>
    <row r="1981" spans="6:18" x14ac:dyDescent="0.25">
      <c r="F1981" s="36"/>
      <c r="G1981" s="36"/>
      <c r="H1981" s="36"/>
      <c r="I1981" s="36"/>
      <c r="J1981" s="36"/>
      <c r="K1981" s="36"/>
      <c r="L1981" s="36"/>
      <c r="M1981" s="36"/>
      <c r="N1981" s="36"/>
      <c r="O1981" s="36"/>
      <c r="P1981" s="36"/>
      <c r="Q1981" s="36"/>
      <c r="R1981" s="36"/>
    </row>
    <row r="1982" spans="6:18" x14ac:dyDescent="0.25">
      <c r="F1982" s="36"/>
      <c r="G1982" s="36"/>
      <c r="H1982" s="36"/>
      <c r="I1982" s="36"/>
      <c r="J1982" s="36"/>
      <c r="K1982" s="36"/>
      <c r="L1982" s="36"/>
      <c r="M1982" s="36"/>
      <c r="N1982" s="36"/>
      <c r="O1982" s="36"/>
      <c r="P1982" s="36"/>
      <c r="Q1982" s="36"/>
      <c r="R1982" s="36"/>
    </row>
    <row r="1983" spans="6:18" x14ac:dyDescent="0.25">
      <c r="F1983" s="36"/>
      <c r="G1983" s="36"/>
      <c r="H1983" s="36"/>
      <c r="I1983" s="36"/>
      <c r="J1983" s="36"/>
      <c r="K1983" s="36"/>
      <c r="L1983" s="36"/>
      <c r="M1983" s="36"/>
      <c r="N1983" s="36"/>
      <c r="O1983" s="36"/>
      <c r="P1983" s="36"/>
      <c r="Q1983" s="36"/>
      <c r="R1983" s="36"/>
    </row>
    <row r="1984" spans="6:18" x14ac:dyDescent="0.25">
      <c r="F1984" s="36"/>
      <c r="G1984" s="36"/>
      <c r="H1984" s="36"/>
      <c r="I1984" s="36"/>
      <c r="J1984" s="36"/>
      <c r="K1984" s="36"/>
      <c r="L1984" s="36"/>
      <c r="M1984" s="36"/>
      <c r="N1984" s="36"/>
      <c r="O1984" s="36"/>
      <c r="P1984" s="36"/>
      <c r="Q1984" s="36"/>
      <c r="R1984" s="36"/>
    </row>
    <row r="1985" spans="6:18" x14ac:dyDescent="0.25">
      <c r="F1985" s="36"/>
      <c r="G1985" s="36"/>
      <c r="H1985" s="36"/>
      <c r="I1985" s="36"/>
      <c r="J1985" s="36"/>
      <c r="K1985" s="36"/>
      <c r="L1985" s="36"/>
      <c r="M1985" s="36"/>
      <c r="N1985" s="36"/>
      <c r="O1985" s="36"/>
      <c r="P1985" s="36"/>
      <c r="Q1985" s="36"/>
      <c r="R1985" s="36"/>
    </row>
    <row r="1986" spans="6:18" x14ac:dyDescent="0.25">
      <c r="F1986" s="36"/>
      <c r="G1986" s="36"/>
      <c r="H1986" s="36"/>
      <c r="I1986" s="36"/>
      <c r="J1986" s="36"/>
      <c r="K1986" s="36"/>
      <c r="L1986" s="36"/>
      <c r="M1986" s="36"/>
      <c r="N1986" s="36"/>
      <c r="O1986" s="36"/>
      <c r="P1986" s="36"/>
      <c r="Q1986" s="36"/>
      <c r="R1986" s="36"/>
    </row>
    <row r="1987" spans="6:18" x14ac:dyDescent="0.25">
      <c r="F1987" s="36"/>
      <c r="G1987" s="36"/>
      <c r="H1987" s="36"/>
      <c r="I1987" s="36"/>
      <c r="J1987" s="36"/>
      <c r="K1987" s="36"/>
      <c r="L1987" s="36"/>
      <c r="M1987" s="36"/>
      <c r="N1987" s="36"/>
      <c r="O1987" s="36"/>
      <c r="P1987" s="36"/>
      <c r="Q1987" s="36"/>
      <c r="R1987" s="36"/>
    </row>
    <row r="1988" spans="6:18" x14ac:dyDescent="0.25">
      <c r="F1988" s="36"/>
      <c r="G1988" s="36"/>
      <c r="H1988" s="36"/>
      <c r="I1988" s="36"/>
      <c r="J1988" s="36"/>
      <c r="K1988" s="36"/>
      <c r="L1988" s="36"/>
      <c r="M1988" s="36"/>
      <c r="N1988" s="36"/>
      <c r="O1988" s="36"/>
      <c r="P1988" s="36"/>
      <c r="Q1988" s="36"/>
      <c r="R1988" s="36"/>
    </row>
    <row r="1989" spans="6:18" x14ac:dyDescent="0.25">
      <c r="F1989" s="36"/>
      <c r="G1989" s="36"/>
      <c r="H1989" s="36"/>
      <c r="I1989" s="36"/>
      <c r="J1989" s="36"/>
      <c r="K1989" s="36"/>
      <c r="L1989" s="36"/>
      <c r="M1989" s="36"/>
      <c r="N1989" s="36"/>
      <c r="O1989" s="36"/>
      <c r="P1989" s="36"/>
      <c r="Q1989" s="36"/>
      <c r="R1989" s="36"/>
    </row>
    <row r="1990" spans="6:18" x14ac:dyDescent="0.25">
      <c r="F1990" s="36"/>
      <c r="G1990" s="36"/>
      <c r="H1990" s="36"/>
      <c r="I1990" s="36"/>
      <c r="J1990" s="36"/>
      <c r="K1990" s="36"/>
      <c r="L1990" s="36"/>
      <c r="M1990" s="36"/>
      <c r="N1990" s="36"/>
      <c r="O1990" s="36"/>
      <c r="P1990" s="36"/>
      <c r="Q1990" s="36"/>
      <c r="R1990" s="36"/>
    </row>
    <row r="1991" spans="6:18" x14ac:dyDescent="0.25">
      <c r="F1991" s="36"/>
      <c r="G1991" s="36"/>
      <c r="H1991" s="36"/>
      <c r="I1991" s="36"/>
      <c r="J1991" s="36"/>
      <c r="K1991" s="36"/>
      <c r="L1991" s="36"/>
      <c r="M1991" s="36"/>
      <c r="N1991" s="36"/>
      <c r="O1991" s="36"/>
      <c r="P1991" s="36"/>
      <c r="Q1991" s="36"/>
      <c r="R1991" s="36"/>
    </row>
    <row r="1992" spans="6:18" x14ac:dyDescent="0.25">
      <c r="F1992" s="36"/>
      <c r="G1992" s="36"/>
      <c r="H1992" s="36"/>
      <c r="I1992" s="36"/>
      <c r="J1992" s="36"/>
      <c r="K1992" s="36"/>
      <c r="L1992" s="36"/>
      <c r="M1992" s="36"/>
      <c r="N1992" s="36"/>
      <c r="O1992" s="36"/>
      <c r="P1992" s="36"/>
      <c r="Q1992" s="36"/>
      <c r="R1992" s="36"/>
    </row>
    <row r="1993" spans="6:18" x14ac:dyDescent="0.25">
      <c r="F1993" s="36"/>
      <c r="G1993" s="36"/>
      <c r="H1993" s="36"/>
      <c r="I1993" s="36"/>
      <c r="J1993" s="36"/>
      <c r="K1993" s="36"/>
      <c r="L1993" s="36"/>
      <c r="M1993" s="36"/>
      <c r="N1993" s="36"/>
      <c r="O1993" s="36"/>
      <c r="P1993" s="36"/>
      <c r="Q1993" s="36"/>
      <c r="R1993" s="36"/>
    </row>
    <row r="1994" spans="6:18" x14ac:dyDescent="0.25">
      <c r="F1994" s="36"/>
      <c r="G1994" s="36"/>
      <c r="H1994" s="36"/>
      <c r="I1994" s="36"/>
      <c r="J1994" s="36"/>
      <c r="K1994" s="36"/>
      <c r="L1994" s="36"/>
      <c r="M1994" s="36"/>
      <c r="N1994" s="36"/>
      <c r="O1994" s="36"/>
      <c r="P1994" s="36"/>
      <c r="Q1994" s="36"/>
      <c r="R1994" s="36"/>
    </row>
    <row r="1995" spans="6:18" x14ac:dyDescent="0.25">
      <c r="F1995" s="36"/>
      <c r="G1995" s="36"/>
      <c r="H1995" s="36"/>
      <c r="I1995" s="36"/>
      <c r="J1995" s="36"/>
      <c r="K1995" s="36"/>
      <c r="L1995" s="36"/>
      <c r="M1995" s="36"/>
      <c r="N1995" s="36"/>
      <c r="O1995" s="36"/>
      <c r="P1995" s="36"/>
      <c r="Q1995" s="36"/>
      <c r="R1995" s="36"/>
    </row>
    <row r="1996" spans="6:18" x14ac:dyDescent="0.25">
      <c r="F1996" s="36"/>
      <c r="G1996" s="36"/>
      <c r="H1996" s="36"/>
      <c r="I1996" s="36"/>
      <c r="J1996" s="36"/>
      <c r="K1996" s="36"/>
      <c r="L1996" s="36"/>
      <c r="M1996" s="36"/>
      <c r="N1996" s="36"/>
      <c r="O1996" s="36"/>
      <c r="P1996" s="36"/>
      <c r="Q1996" s="36"/>
      <c r="R1996" s="36"/>
    </row>
    <row r="1997" spans="6:18" x14ac:dyDescent="0.25">
      <c r="F1997" s="36"/>
      <c r="G1997" s="36"/>
      <c r="H1997" s="36"/>
      <c r="I1997" s="36"/>
      <c r="J1997" s="36"/>
      <c r="K1997" s="36"/>
      <c r="L1997" s="36"/>
      <c r="M1997" s="36"/>
      <c r="N1997" s="36"/>
      <c r="O1997" s="36"/>
      <c r="P1997" s="36"/>
      <c r="Q1997" s="36"/>
      <c r="R1997" s="36"/>
    </row>
    <row r="1998" spans="6:18" x14ac:dyDescent="0.25">
      <c r="F1998" s="36"/>
      <c r="G1998" s="36"/>
      <c r="H1998" s="36"/>
      <c r="I1998" s="36"/>
      <c r="J1998" s="36"/>
      <c r="K1998" s="36"/>
      <c r="L1998" s="36"/>
      <c r="M1998" s="36"/>
      <c r="N1998" s="36"/>
      <c r="O1998" s="36"/>
      <c r="P1998" s="36"/>
      <c r="Q1998" s="36"/>
      <c r="R1998" s="36"/>
    </row>
    <row r="1999" spans="6:18" x14ac:dyDescent="0.25">
      <c r="F1999" s="36"/>
      <c r="G1999" s="36"/>
      <c r="H1999" s="36"/>
      <c r="I1999" s="36"/>
      <c r="J1999" s="36"/>
      <c r="K1999" s="36"/>
      <c r="L1999" s="36"/>
      <c r="M1999" s="36"/>
      <c r="N1999" s="36"/>
      <c r="O1999" s="36"/>
      <c r="P1999" s="36"/>
      <c r="Q1999" s="36"/>
      <c r="R1999" s="36"/>
    </row>
    <row r="2000" spans="6:18" x14ac:dyDescent="0.25">
      <c r="F2000" s="36"/>
      <c r="G2000" s="36"/>
      <c r="H2000" s="36"/>
      <c r="I2000" s="36"/>
      <c r="J2000" s="36"/>
      <c r="K2000" s="36"/>
      <c r="L2000" s="36"/>
      <c r="M2000" s="36"/>
      <c r="N2000" s="36"/>
      <c r="O2000" s="36"/>
      <c r="P2000" s="36"/>
      <c r="Q2000" s="36"/>
      <c r="R2000" s="36"/>
    </row>
    <row r="2001" spans="6:18" x14ac:dyDescent="0.25">
      <c r="F2001" s="36"/>
      <c r="G2001" s="36"/>
      <c r="H2001" s="36"/>
      <c r="I2001" s="36"/>
      <c r="J2001" s="36"/>
      <c r="K2001" s="36"/>
      <c r="L2001" s="36"/>
      <c r="M2001" s="36"/>
      <c r="N2001" s="36"/>
      <c r="O2001" s="36"/>
      <c r="P2001" s="36"/>
      <c r="Q2001" s="36"/>
      <c r="R2001" s="36"/>
    </row>
    <row r="2002" spans="6:18" x14ac:dyDescent="0.25">
      <c r="F2002" s="36"/>
      <c r="G2002" s="36"/>
      <c r="H2002" s="36"/>
      <c r="I2002" s="36"/>
      <c r="J2002" s="36"/>
      <c r="K2002" s="36"/>
      <c r="L2002" s="36"/>
      <c r="M2002" s="36"/>
      <c r="N2002" s="36"/>
      <c r="O2002" s="36"/>
      <c r="P2002" s="36"/>
      <c r="Q2002" s="36"/>
      <c r="R2002" s="36"/>
    </row>
    <row r="2003" spans="6:18" x14ac:dyDescent="0.25">
      <c r="F2003" s="36"/>
      <c r="G2003" s="36"/>
      <c r="H2003" s="36"/>
      <c r="I2003" s="36"/>
      <c r="J2003" s="36"/>
      <c r="K2003" s="36"/>
      <c r="L2003" s="36"/>
      <c r="M2003" s="36"/>
      <c r="N2003" s="36"/>
      <c r="O2003" s="36"/>
      <c r="P2003" s="36"/>
      <c r="Q2003" s="36"/>
      <c r="R2003" s="36"/>
    </row>
    <row r="2004" spans="6:18" x14ac:dyDescent="0.25">
      <c r="F2004" s="36"/>
      <c r="G2004" s="36"/>
      <c r="H2004" s="36"/>
      <c r="I2004" s="36"/>
      <c r="J2004" s="36"/>
      <c r="K2004" s="36"/>
      <c r="L2004" s="36"/>
      <c r="M2004" s="36"/>
      <c r="N2004" s="36"/>
      <c r="O2004" s="36"/>
      <c r="P2004" s="36"/>
      <c r="Q2004" s="36"/>
      <c r="R2004" s="36"/>
    </row>
    <row r="2005" spans="6:18" x14ac:dyDescent="0.25">
      <c r="F2005" s="36"/>
      <c r="G2005" s="36"/>
      <c r="H2005" s="36"/>
      <c r="I2005" s="36"/>
      <c r="J2005" s="36"/>
      <c r="K2005" s="36"/>
      <c r="L2005" s="36"/>
      <c r="M2005" s="36"/>
      <c r="N2005" s="36"/>
      <c r="O2005" s="36"/>
      <c r="P2005" s="36"/>
      <c r="Q2005" s="36"/>
      <c r="R2005" s="36"/>
    </row>
    <row r="2006" spans="6:18" x14ac:dyDescent="0.25">
      <c r="F2006" s="36"/>
      <c r="G2006" s="36"/>
      <c r="H2006" s="36"/>
      <c r="I2006" s="36"/>
      <c r="J2006" s="36"/>
      <c r="K2006" s="36"/>
      <c r="L2006" s="36"/>
      <c r="M2006" s="36"/>
      <c r="N2006" s="36"/>
      <c r="O2006" s="36"/>
      <c r="P2006" s="36"/>
      <c r="Q2006" s="36"/>
      <c r="R2006" s="36"/>
    </row>
    <row r="2007" spans="6:18" x14ac:dyDescent="0.25">
      <c r="F2007" s="36"/>
      <c r="G2007" s="36"/>
      <c r="H2007" s="36"/>
      <c r="I2007" s="36"/>
      <c r="J2007" s="36"/>
      <c r="K2007" s="36"/>
      <c r="L2007" s="36"/>
      <c r="M2007" s="36"/>
      <c r="N2007" s="36"/>
      <c r="O2007" s="36"/>
      <c r="P2007" s="36"/>
      <c r="Q2007" s="36"/>
      <c r="R2007" s="36"/>
    </row>
    <row r="2008" spans="6:18" x14ac:dyDescent="0.25">
      <c r="F2008" s="36"/>
      <c r="G2008" s="36"/>
      <c r="H2008" s="36"/>
      <c r="I2008" s="36"/>
      <c r="J2008" s="36"/>
      <c r="K2008" s="36"/>
      <c r="L2008" s="36"/>
      <c r="M2008" s="36"/>
      <c r="N2008" s="36"/>
      <c r="O2008" s="36"/>
      <c r="P2008" s="36"/>
      <c r="Q2008" s="36"/>
      <c r="R2008" s="36"/>
    </row>
    <row r="2009" spans="6:18" x14ac:dyDescent="0.25">
      <c r="F2009" s="36"/>
      <c r="G2009" s="36"/>
      <c r="H2009" s="36"/>
      <c r="I2009" s="36"/>
      <c r="J2009" s="36"/>
      <c r="K2009" s="36"/>
      <c r="L2009" s="36"/>
      <c r="M2009" s="36"/>
      <c r="N2009" s="36"/>
      <c r="O2009" s="36"/>
      <c r="P2009" s="36"/>
      <c r="Q2009" s="36"/>
      <c r="R2009" s="36"/>
    </row>
    <row r="2010" spans="6:18" x14ac:dyDescent="0.25">
      <c r="F2010" s="36"/>
      <c r="G2010" s="36"/>
      <c r="H2010" s="36"/>
      <c r="I2010" s="36"/>
      <c r="J2010" s="36"/>
      <c r="K2010" s="36"/>
      <c r="L2010" s="36"/>
      <c r="M2010" s="36"/>
      <c r="N2010" s="36"/>
      <c r="O2010" s="36"/>
      <c r="P2010" s="36"/>
      <c r="Q2010" s="36"/>
      <c r="R2010" s="36"/>
    </row>
    <row r="2011" spans="6:18" x14ac:dyDescent="0.25">
      <c r="F2011" s="36"/>
      <c r="G2011" s="36"/>
      <c r="H2011" s="36"/>
      <c r="I2011" s="36"/>
      <c r="J2011" s="36"/>
      <c r="K2011" s="36"/>
      <c r="L2011" s="36"/>
      <c r="M2011" s="36"/>
      <c r="N2011" s="36"/>
      <c r="O2011" s="36"/>
      <c r="P2011" s="36"/>
      <c r="Q2011" s="36"/>
      <c r="R2011" s="36"/>
    </row>
    <row r="2012" spans="6:18" x14ac:dyDescent="0.25">
      <c r="F2012" s="36"/>
      <c r="G2012" s="36"/>
      <c r="H2012" s="36"/>
      <c r="I2012" s="36"/>
      <c r="J2012" s="36"/>
      <c r="K2012" s="36"/>
      <c r="L2012" s="36"/>
      <c r="M2012" s="36"/>
      <c r="N2012" s="36"/>
      <c r="O2012" s="36"/>
      <c r="P2012" s="36"/>
      <c r="Q2012" s="36"/>
      <c r="R2012" s="36"/>
    </row>
    <row r="2013" spans="6:18" x14ac:dyDescent="0.25">
      <c r="F2013" s="36"/>
      <c r="G2013" s="36"/>
      <c r="H2013" s="36"/>
      <c r="I2013" s="36"/>
      <c r="J2013" s="36"/>
      <c r="K2013" s="36"/>
      <c r="L2013" s="36"/>
      <c r="M2013" s="36"/>
      <c r="N2013" s="36"/>
      <c r="O2013" s="36"/>
      <c r="P2013" s="36"/>
      <c r="Q2013" s="36"/>
      <c r="R2013" s="36"/>
    </row>
    <row r="2014" spans="6:18" x14ac:dyDescent="0.25">
      <c r="F2014" s="36"/>
      <c r="G2014" s="36"/>
      <c r="H2014" s="36"/>
      <c r="I2014" s="36"/>
      <c r="J2014" s="36"/>
      <c r="K2014" s="36"/>
      <c r="L2014" s="36"/>
      <c r="M2014" s="36"/>
      <c r="N2014" s="36"/>
      <c r="O2014" s="36"/>
      <c r="P2014" s="36"/>
      <c r="Q2014" s="36"/>
      <c r="R2014" s="36"/>
    </row>
    <row r="2015" spans="6:18" x14ac:dyDescent="0.25">
      <c r="F2015" s="36"/>
      <c r="G2015" s="36"/>
      <c r="H2015" s="36"/>
      <c r="I2015" s="36"/>
      <c r="J2015" s="36"/>
      <c r="K2015" s="36"/>
      <c r="L2015" s="36"/>
      <c r="M2015" s="36"/>
      <c r="N2015" s="36"/>
      <c r="O2015" s="36"/>
      <c r="P2015" s="36"/>
      <c r="Q2015" s="36"/>
      <c r="R2015" s="36"/>
    </row>
    <row r="2016" spans="6:18" x14ac:dyDescent="0.25">
      <c r="F2016" s="36"/>
      <c r="G2016" s="36"/>
      <c r="H2016" s="36"/>
      <c r="I2016" s="36"/>
      <c r="J2016" s="36"/>
      <c r="K2016" s="36"/>
      <c r="L2016" s="36"/>
      <c r="M2016" s="36"/>
      <c r="N2016" s="36"/>
      <c r="O2016" s="36"/>
      <c r="P2016" s="36"/>
      <c r="Q2016" s="36"/>
      <c r="R2016" s="36"/>
    </row>
    <row r="2017" spans="6:18" x14ac:dyDescent="0.25">
      <c r="F2017" s="36"/>
      <c r="G2017" s="36"/>
      <c r="H2017" s="36"/>
      <c r="I2017" s="36"/>
      <c r="J2017" s="36"/>
      <c r="K2017" s="36"/>
      <c r="L2017" s="36"/>
      <c r="M2017" s="36"/>
      <c r="N2017" s="36"/>
      <c r="O2017" s="36"/>
      <c r="P2017" s="36"/>
      <c r="Q2017" s="36"/>
      <c r="R2017" s="36"/>
    </row>
    <row r="2018" spans="6:18" x14ac:dyDescent="0.25">
      <c r="F2018" s="36"/>
      <c r="G2018" s="36"/>
      <c r="H2018" s="36"/>
      <c r="I2018" s="36"/>
      <c r="J2018" s="36"/>
      <c r="K2018" s="36"/>
      <c r="L2018" s="36"/>
      <c r="M2018" s="36"/>
      <c r="N2018" s="36"/>
      <c r="O2018" s="36"/>
      <c r="P2018" s="36"/>
      <c r="Q2018" s="36"/>
      <c r="R2018" s="36"/>
    </row>
    <row r="2019" spans="6:18" x14ac:dyDescent="0.25">
      <c r="F2019" s="36"/>
      <c r="G2019" s="36"/>
      <c r="H2019" s="36"/>
      <c r="I2019" s="36"/>
      <c r="J2019" s="36"/>
      <c r="K2019" s="36"/>
      <c r="L2019" s="36"/>
      <c r="M2019" s="36"/>
      <c r="N2019" s="36"/>
      <c r="O2019" s="36"/>
      <c r="P2019" s="36"/>
      <c r="Q2019" s="36"/>
      <c r="R2019" s="36"/>
    </row>
    <row r="2020" spans="6:18" x14ac:dyDescent="0.25">
      <c r="F2020" s="36"/>
      <c r="G2020" s="36"/>
      <c r="H2020" s="36"/>
      <c r="I2020" s="36"/>
      <c r="J2020" s="36"/>
      <c r="K2020" s="36"/>
      <c r="L2020" s="36"/>
      <c r="M2020" s="36"/>
      <c r="N2020" s="36"/>
      <c r="O2020" s="36"/>
      <c r="P2020" s="36"/>
      <c r="Q2020" s="36"/>
      <c r="R2020" s="36"/>
    </row>
    <row r="2021" spans="6:18" x14ac:dyDescent="0.25">
      <c r="F2021" s="36"/>
      <c r="G2021" s="36"/>
      <c r="H2021" s="36"/>
      <c r="I2021" s="36"/>
      <c r="J2021" s="36"/>
      <c r="K2021" s="36"/>
      <c r="L2021" s="36"/>
      <c r="M2021" s="36"/>
      <c r="N2021" s="36"/>
      <c r="O2021" s="36"/>
      <c r="P2021" s="36"/>
      <c r="Q2021" s="36"/>
      <c r="R2021" s="36"/>
    </row>
    <row r="2022" spans="6:18" x14ac:dyDescent="0.25">
      <c r="F2022" s="36"/>
      <c r="G2022" s="36"/>
      <c r="H2022" s="36"/>
      <c r="I2022" s="36"/>
      <c r="J2022" s="36"/>
      <c r="K2022" s="36"/>
      <c r="L2022" s="36"/>
      <c r="M2022" s="36"/>
      <c r="N2022" s="36"/>
      <c r="O2022" s="36"/>
      <c r="P2022" s="36"/>
      <c r="Q2022" s="36"/>
      <c r="R2022" s="36"/>
    </row>
    <row r="2023" spans="6:18" x14ac:dyDescent="0.25">
      <c r="F2023" s="36"/>
      <c r="G2023" s="36"/>
      <c r="H2023" s="36"/>
      <c r="I2023" s="36"/>
      <c r="J2023" s="36"/>
      <c r="K2023" s="36"/>
      <c r="L2023" s="36"/>
      <c r="M2023" s="36"/>
      <c r="N2023" s="36"/>
      <c r="O2023" s="36"/>
      <c r="P2023" s="36"/>
      <c r="Q2023" s="36"/>
      <c r="R2023" s="36"/>
    </row>
    <row r="2024" spans="6:18" x14ac:dyDescent="0.25">
      <c r="F2024" s="36"/>
      <c r="G2024" s="36"/>
      <c r="H2024" s="36"/>
      <c r="I2024" s="36"/>
      <c r="J2024" s="36"/>
      <c r="K2024" s="36"/>
      <c r="L2024" s="36"/>
      <c r="M2024" s="36"/>
      <c r="N2024" s="36"/>
      <c r="O2024" s="36"/>
      <c r="P2024" s="36"/>
      <c r="Q2024" s="36"/>
      <c r="R2024" s="36"/>
    </row>
    <row r="2025" spans="6:18" x14ac:dyDescent="0.25">
      <c r="F2025" s="36"/>
      <c r="G2025" s="36"/>
      <c r="H2025" s="36"/>
      <c r="I2025" s="36"/>
      <c r="J2025" s="36"/>
      <c r="K2025" s="36"/>
      <c r="L2025" s="36"/>
      <c r="M2025" s="36"/>
      <c r="N2025" s="36"/>
      <c r="O2025" s="36"/>
      <c r="P2025" s="36"/>
      <c r="Q2025" s="36"/>
      <c r="R2025" s="36"/>
    </row>
    <row r="2026" spans="6:18" x14ac:dyDescent="0.25">
      <c r="F2026" s="36"/>
      <c r="G2026" s="36"/>
      <c r="H2026" s="36"/>
      <c r="I2026" s="36"/>
      <c r="J2026" s="36"/>
      <c r="K2026" s="36"/>
      <c r="L2026" s="36"/>
      <c r="M2026" s="36"/>
      <c r="N2026" s="36"/>
      <c r="O2026" s="36"/>
      <c r="P2026" s="36"/>
      <c r="Q2026" s="36"/>
      <c r="R2026" s="36"/>
    </row>
    <row r="2027" spans="6:18" x14ac:dyDescent="0.25">
      <c r="F2027" s="36"/>
      <c r="G2027" s="36"/>
      <c r="H2027" s="36"/>
      <c r="I2027" s="36"/>
      <c r="J2027" s="36"/>
      <c r="K2027" s="36"/>
      <c r="L2027" s="36"/>
      <c r="M2027" s="36"/>
      <c r="N2027" s="36"/>
      <c r="O2027" s="36"/>
      <c r="P2027" s="36"/>
      <c r="Q2027" s="36"/>
      <c r="R2027" s="36"/>
    </row>
    <row r="2028" spans="6:18" x14ac:dyDescent="0.25">
      <c r="F2028" s="36"/>
      <c r="G2028" s="36"/>
      <c r="H2028" s="36"/>
      <c r="I2028" s="36"/>
      <c r="J2028" s="36"/>
      <c r="K2028" s="36"/>
      <c r="L2028" s="36"/>
      <c r="M2028" s="36"/>
      <c r="N2028" s="36"/>
      <c r="O2028" s="36"/>
      <c r="P2028" s="36"/>
      <c r="Q2028" s="36"/>
      <c r="R2028" s="36"/>
    </row>
    <row r="2029" spans="6:18" x14ac:dyDescent="0.25">
      <c r="F2029" s="36"/>
      <c r="G2029" s="36"/>
      <c r="H2029" s="36"/>
      <c r="I2029" s="36"/>
      <c r="J2029" s="36"/>
      <c r="K2029" s="36"/>
      <c r="L2029" s="36"/>
      <c r="M2029" s="36"/>
      <c r="N2029" s="36"/>
      <c r="O2029" s="36"/>
      <c r="P2029" s="36"/>
      <c r="Q2029" s="36"/>
      <c r="R2029" s="36"/>
    </row>
    <row r="2030" spans="6:18" x14ac:dyDescent="0.25">
      <c r="F2030" s="36"/>
      <c r="G2030" s="36"/>
      <c r="H2030" s="36"/>
      <c r="I2030" s="36"/>
      <c r="J2030" s="36"/>
      <c r="K2030" s="36"/>
      <c r="L2030" s="36"/>
      <c r="M2030" s="36"/>
      <c r="N2030" s="36"/>
      <c r="O2030" s="36"/>
      <c r="P2030" s="36"/>
      <c r="Q2030" s="36"/>
      <c r="R2030" s="36"/>
    </row>
    <row r="2031" spans="6:18" x14ac:dyDescent="0.25">
      <c r="F2031" s="36"/>
      <c r="G2031" s="36"/>
      <c r="H2031" s="36"/>
      <c r="I2031" s="36"/>
      <c r="J2031" s="36"/>
      <c r="K2031" s="36"/>
      <c r="L2031" s="36"/>
      <c r="M2031" s="36"/>
      <c r="N2031" s="36"/>
      <c r="O2031" s="36"/>
      <c r="P2031" s="36"/>
      <c r="Q2031" s="36"/>
      <c r="R2031" s="36"/>
    </row>
    <row r="2032" spans="6:18" x14ac:dyDescent="0.25">
      <c r="F2032" s="36"/>
      <c r="G2032" s="36"/>
      <c r="H2032" s="36"/>
      <c r="I2032" s="36"/>
      <c r="J2032" s="36"/>
      <c r="K2032" s="36"/>
      <c r="L2032" s="36"/>
      <c r="M2032" s="36"/>
      <c r="N2032" s="36"/>
      <c r="O2032" s="36"/>
      <c r="P2032" s="36"/>
      <c r="Q2032" s="36"/>
      <c r="R2032" s="36"/>
    </row>
    <row r="2033" spans="6:18" x14ac:dyDescent="0.25">
      <c r="F2033" s="36"/>
      <c r="G2033" s="36"/>
      <c r="H2033" s="36"/>
      <c r="I2033" s="36"/>
      <c r="J2033" s="36"/>
      <c r="K2033" s="36"/>
      <c r="L2033" s="36"/>
      <c r="M2033" s="36"/>
      <c r="N2033" s="36"/>
      <c r="O2033" s="36"/>
      <c r="P2033" s="36"/>
      <c r="Q2033" s="36"/>
      <c r="R2033" s="36"/>
    </row>
    <row r="2034" spans="6:18" x14ac:dyDescent="0.25">
      <c r="F2034" s="36"/>
      <c r="G2034" s="36"/>
      <c r="H2034" s="36"/>
      <c r="I2034" s="36"/>
      <c r="J2034" s="36"/>
      <c r="K2034" s="36"/>
      <c r="L2034" s="36"/>
      <c r="M2034" s="36"/>
      <c r="N2034" s="36"/>
      <c r="O2034" s="36"/>
      <c r="P2034" s="36"/>
      <c r="Q2034" s="36"/>
      <c r="R2034" s="36"/>
    </row>
    <row r="2035" spans="6:18" x14ac:dyDescent="0.25">
      <c r="F2035" s="36"/>
      <c r="G2035" s="36"/>
      <c r="H2035" s="36"/>
      <c r="I2035" s="36"/>
      <c r="J2035" s="36"/>
      <c r="K2035" s="36"/>
      <c r="L2035" s="36"/>
      <c r="M2035" s="36"/>
      <c r="N2035" s="36"/>
      <c r="O2035" s="36"/>
      <c r="P2035" s="36"/>
      <c r="Q2035" s="36"/>
      <c r="R2035" s="36"/>
    </row>
    <row r="2036" spans="6:18" x14ac:dyDescent="0.25">
      <c r="F2036" s="36"/>
      <c r="G2036" s="36"/>
      <c r="H2036" s="36"/>
      <c r="I2036" s="36"/>
      <c r="J2036" s="36"/>
      <c r="K2036" s="36"/>
      <c r="L2036" s="36"/>
      <c r="M2036" s="36"/>
      <c r="N2036" s="36"/>
      <c r="O2036" s="36"/>
      <c r="P2036" s="36"/>
      <c r="Q2036" s="36"/>
      <c r="R2036" s="36"/>
    </row>
    <row r="2037" spans="6:18" x14ac:dyDescent="0.25">
      <c r="F2037" s="36"/>
      <c r="G2037" s="36"/>
      <c r="H2037" s="36"/>
      <c r="I2037" s="36"/>
      <c r="J2037" s="36"/>
      <c r="K2037" s="36"/>
      <c r="L2037" s="36"/>
      <c r="M2037" s="36"/>
      <c r="N2037" s="36"/>
      <c r="O2037" s="36"/>
      <c r="P2037" s="36"/>
      <c r="Q2037" s="36"/>
      <c r="R2037" s="36"/>
    </row>
    <row r="2038" spans="6:18" x14ac:dyDescent="0.25">
      <c r="F2038" s="36"/>
      <c r="G2038" s="36"/>
      <c r="H2038" s="36"/>
      <c r="I2038" s="36"/>
      <c r="J2038" s="36"/>
      <c r="K2038" s="36"/>
      <c r="L2038" s="36"/>
      <c r="M2038" s="36"/>
      <c r="N2038" s="36"/>
      <c r="O2038" s="36"/>
      <c r="P2038" s="36"/>
      <c r="Q2038" s="36"/>
      <c r="R2038" s="36"/>
    </row>
    <row r="2039" spans="6:18" x14ac:dyDescent="0.25">
      <c r="F2039" s="36"/>
      <c r="G2039" s="36"/>
      <c r="H2039" s="36"/>
      <c r="I2039" s="36"/>
      <c r="J2039" s="36"/>
      <c r="K2039" s="36"/>
      <c r="L2039" s="36"/>
      <c r="M2039" s="36"/>
      <c r="N2039" s="36"/>
      <c r="O2039" s="36"/>
      <c r="P2039" s="36"/>
      <c r="Q2039" s="36"/>
      <c r="R2039" s="36"/>
    </row>
    <row r="2040" spans="6:18" x14ac:dyDescent="0.25">
      <c r="F2040" s="36"/>
      <c r="G2040" s="36"/>
      <c r="H2040" s="36"/>
      <c r="I2040" s="36"/>
      <c r="J2040" s="36"/>
      <c r="K2040" s="36"/>
      <c r="L2040" s="36"/>
      <c r="M2040" s="36"/>
      <c r="N2040" s="36"/>
      <c r="O2040" s="36"/>
      <c r="P2040" s="36"/>
      <c r="Q2040" s="36"/>
      <c r="R2040" s="36"/>
    </row>
    <row r="2041" spans="6:18" x14ac:dyDescent="0.25">
      <c r="F2041" s="36"/>
      <c r="G2041" s="36"/>
      <c r="H2041" s="36"/>
      <c r="I2041" s="36"/>
      <c r="J2041" s="36"/>
      <c r="K2041" s="36"/>
      <c r="L2041" s="36"/>
      <c r="M2041" s="36"/>
      <c r="N2041" s="36"/>
      <c r="O2041" s="36"/>
      <c r="P2041" s="36"/>
      <c r="Q2041" s="36"/>
      <c r="R2041" s="36"/>
    </row>
    <row r="2042" spans="6:18" x14ac:dyDescent="0.25">
      <c r="F2042" s="36"/>
      <c r="G2042" s="36"/>
      <c r="H2042" s="36"/>
      <c r="I2042" s="36"/>
      <c r="J2042" s="36"/>
      <c r="K2042" s="36"/>
      <c r="L2042" s="36"/>
      <c r="M2042" s="36"/>
      <c r="N2042" s="36"/>
      <c r="O2042" s="36"/>
      <c r="P2042" s="36"/>
      <c r="Q2042" s="36"/>
      <c r="R2042" s="36"/>
    </row>
    <row r="2043" spans="6:18" x14ac:dyDescent="0.25">
      <c r="F2043" s="36"/>
      <c r="G2043" s="36"/>
      <c r="H2043" s="36"/>
      <c r="I2043" s="36"/>
      <c r="J2043" s="36"/>
      <c r="K2043" s="36"/>
      <c r="L2043" s="36"/>
      <c r="M2043" s="36"/>
      <c r="N2043" s="36"/>
      <c r="O2043" s="36"/>
      <c r="P2043" s="36"/>
      <c r="Q2043" s="36"/>
      <c r="R2043" s="36"/>
    </row>
    <row r="2044" spans="6:18" x14ac:dyDescent="0.25">
      <c r="F2044" s="36"/>
      <c r="G2044" s="36"/>
      <c r="H2044" s="36"/>
      <c r="I2044" s="36"/>
      <c r="J2044" s="36"/>
      <c r="K2044" s="36"/>
      <c r="L2044" s="36"/>
      <c r="M2044" s="36"/>
      <c r="N2044" s="36"/>
      <c r="O2044" s="36"/>
      <c r="P2044" s="36"/>
      <c r="Q2044" s="36"/>
      <c r="R2044" s="36"/>
    </row>
    <row r="2045" spans="6:18" x14ac:dyDescent="0.25">
      <c r="F2045" s="36"/>
      <c r="G2045" s="36"/>
      <c r="H2045" s="36"/>
      <c r="I2045" s="36"/>
      <c r="J2045" s="36"/>
      <c r="K2045" s="36"/>
      <c r="L2045" s="36"/>
      <c r="M2045" s="36"/>
      <c r="N2045" s="36"/>
      <c r="O2045" s="36"/>
      <c r="P2045" s="36"/>
      <c r="Q2045" s="36"/>
      <c r="R2045" s="36"/>
    </row>
    <row r="2046" spans="6:18" x14ac:dyDescent="0.25">
      <c r="F2046" s="36"/>
      <c r="G2046" s="36"/>
      <c r="H2046" s="36"/>
      <c r="I2046" s="36"/>
      <c r="J2046" s="36"/>
      <c r="K2046" s="36"/>
      <c r="L2046" s="36"/>
      <c r="M2046" s="36"/>
      <c r="N2046" s="36"/>
      <c r="O2046" s="36"/>
      <c r="P2046" s="36"/>
      <c r="Q2046" s="36"/>
      <c r="R2046" s="36"/>
    </row>
    <row r="2047" spans="6:18" x14ac:dyDescent="0.25">
      <c r="F2047" s="36"/>
      <c r="G2047" s="36"/>
      <c r="H2047" s="36"/>
      <c r="I2047" s="36"/>
      <c r="J2047" s="36"/>
      <c r="K2047" s="36"/>
      <c r="L2047" s="36"/>
      <c r="M2047" s="36"/>
      <c r="N2047" s="36"/>
      <c r="O2047" s="36"/>
      <c r="P2047" s="36"/>
      <c r="Q2047" s="36"/>
      <c r="R2047" s="36"/>
    </row>
    <row r="2048" spans="6:18" x14ac:dyDescent="0.25">
      <c r="F2048" s="36"/>
      <c r="G2048" s="36"/>
      <c r="H2048" s="36"/>
      <c r="I2048" s="36"/>
      <c r="J2048" s="36"/>
      <c r="K2048" s="36"/>
      <c r="L2048" s="36"/>
      <c r="M2048" s="36"/>
      <c r="N2048" s="36"/>
      <c r="O2048" s="36"/>
      <c r="P2048" s="36"/>
      <c r="Q2048" s="36"/>
      <c r="R2048" s="36"/>
    </row>
    <row r="2049" spans="6:18" x14ac:dyDescent="0.25">
      <c r="F2049" s="36"/>
      <c r="G2049" s="36"/>
      <c r="H2049" s="36"/>
      <c r="I2049" s="36"/>
      <c r="J2049" s="36"/>
      <c r="K2049" s="36"/>
      <c r="L2049" s="36"/>
      <c r="M2049" s="36"/>
      <c r="N2049" s="36"/>
      <c r="O2049" s="36"/>
      <c r="P2049" s="36"/>
      <c r="Q2049" s="36"/>
      <c r="R2049" s="36"/>
    </row>
    <row r="2050" spans="6:18" x14ac:dyDescent="0.25">
      <c r="F2050" s="36"/>
      <c r="G2050" s="36"/>
      <c r="H2050" s="36"/>
      <c r="I2050" s="36"/>
      <c r="J2050" s="36"/>
      <c r="K2050" s="36"/>
      <c r="L2050" s="36"/>
      <c r="M2050" s="36"/>
      <c r="N2050" s="36"/>
      <c r="O2050" s="36"/>
      <c r="P2050" s="36"/>
      <c r="Q2050" s="36"/>
      <c r="R2050" s="36"/>
    </row>
    <row r="2051" spans="6:18" x14ac:dyDescent="0.25">
      <c r="F2051" s="36"/>
      <c r="G2051" s="36"/>
      <c r="H2051" s="36"/>
      <c r="I2051" s="36"/>
      <c r="J2051" s="36"/>
      <c r="K2051" s="36"/>
      <c r="L2051" s="36"/>
      <c r="M2051" s="36"/>
      <c r="N2051" s="36"/>
      <c r="O2051" s="36"/>
      <c r="P2051" s="36"/>
      <c r="Q2051" s="36"/>
      <c r="R2051" s="36"/>
    </row>
    <row r="2052" spans="6:18" x14ac:dyDescent="0.25">
      <c r="F2052" s="36"/>
      <c r="G2052" s="36"/>
      <c r="H2052" s="36"/>
      <c r="I2052" s="36"/>
      <c r="J2052" s="36"/>
      <c r="K2052" s="36"/>
      <c r="L2052" s="36"/>
      <c r="M2052" s="36"/>
      <c r="N2052" s="36"/>
      <c r="O2052" s="36"/>
      <c r="P2052" s="36"/>
      <c r="Q2052" s="36"/>
      <c r="R2052" s="36"/>
    </row>
    <row r="2053" spans="6:18" x14ac:dyDescent="0.25">
      <c r="F2053" s="36"/>
      <c r="G2053" s="36"/>
      <c r="H2053" s="36"/>
      <c r="I2053" s="36"/>
      <c r="J2053" s="36"/>
      <c r="K2053" s="36"/>
      <c r="L2053" s="36"/>
      <c r="M2053" s="36"/>
      <c r="N2053" s="36"/>
      <c r="O2053" s="36"/>
      <c r="P2053" s="36"/>
      <c r="Q2053" s="36"/>
      <c r="R2053" s="36"/>
    </row>
    <row r="2054" spans="6:18" x14ac:dyDescent="0.25">
      <c r="F2054" s="36"/>
      <c r="G2054" s="36"/>
      <c r="H2054" s="36"/>
      <c r="I2054" s="36"/>
      <c r="J2054" s="36"/>
      <c r="K2054" s="36"/>
      <c r="L2054" s="36"/>
      <c r="M2054" s="36"/>
      <c r="N2054" s="36"/>
      <c r="O2054" s="36"/>
      <c r="P2054" s="36"/>
      <c r="Q2054" s="36"/>
      <c r="R2054" s="36"/>
    </row>
    <row r="2055" spans="6:18" x14ac:dyDescent="0.25">
      <c r="F2055" s="36"/>
      <c r="G2055" s="36"/>
      <c r="H2055" s="36"/>
      <c r="I2055" s="36"/>
      <c r="J2055" s="36"/>
      <c r="K2055" s="36"/>
      <c r="L2055" s="36"/>
      <c r="M2055" s="36"/>
      <c r="N2055" s="36"/>
      <c r="O2055" s="36"/>
      <c r="P2055" s="36"/>
      <c r="Q2055" s="36"/>
      <c r="R2055" s="36"/>
    </row>
    <row r="2056" spans="6:18" x14ac:dyDescent="0.25">
      <c r="F2056" s="36"/>
      <c r="G2056" s="36"/>
      <c r="H2056" s="36"/>
      <c r="I2056" s="36"/>
      <c r="J2056" s="36"/>
      <c r="K2056" s="36"/>
      <c r="L2056" s="36"/>
      <c r="M2056" s="36"/>
      <c r="N2056" s="36"/>
      <c r="O2056" s="36"/>
      <c r="P2056" s="36"/>
      <c r="Q2056" s="36"/>
      <c r="R2056" s="36"/>
    </row>
    <row r="2057" spans="6:18" x14ac:dyDescent="0.25">
      <c r="F2057" s="36"/>
      <c r="G2057" s="36"/>
      <c r="H2057" s="36"/>
      <c r="I2057" s="36"/>
      <c r="J2057" s="36"/>
      <c r="K2057" s="36"/>
      <c r="L2057" s="36"/>
      <c r="M2057" s="36"/>
      <c r="N2057" s="36"/>
      <c r="O2057" s="36"/>
      <c r="P2057" s="36"/>
      <c r="Q2057" s="36"/>
      <c r="R2057" s="36"/>
    </row>
    <row r="2058" spans="6:18" x14ac:dyDescent="0.25">
      <c r="F2058" s="36"/>
      <c r="G2058" s="36"/>
      <c r="H2058" s="36"/>
      <c r="I2058" s="36"/>
      <c r="J2058" s="36"/>
      <c r="K2058" s="36"/>
      <c r="L2058" s="36"/>
      <c r="M2058" s="36"/>
      <c r="N2058" s="36"/>
      <c r="O2058" s="36"/>
      <c r="P2058" s="36"/>
      <c r="Q2058" s="36"/>
      <c r="R2058" s="36"/>
    </row>
    <row r="2059" spans="6:18" x14ac:dyDescent="0.25">
      <c r="F2059" s="36"/>
      <c r="G2059" s="36"/>
      <c r="H2059" s="36"/>
      <c r="I2059" s="36"/>
      <c r="J2059" s="36"/>
      <c r="K2059" s="36"/>
      <c r="L2059" s="36"/>
      <c r="M2059" s="36"/>
      <c r="N2059" s="36"/>
      <c r="O2059" s="36"/>
      <c r="P2059" s="36"/>
      <c r="Q2059" s="36"/>
      <c r="R2059" s="36"/>
    </row>
    <row r="2060" spans="6:18" x14ac:dyDescent="0.25">
      <c r="F2060" s="36"/>
      <c r="G2060" s="36"/>
      <c r="H2060" s="36"/>
      <c r="I2060" s="36"/>
      <c r="J2060" s="36"/>
      <c r="K2060" s="36"/>
      <c r="L2060" s="36"/>
      <c r="M2060" s="36"/>
      <c r="N2060" s="36"/>
      <c r="O2060" s="36"/>
      <c r="P2060" s="36"/>
      <c r="Q2060" s="36"/>
      <c r="R2060" s="36"/>
    </row>
    <row r="2061" spans="6:18" x14ac:dyDescent="0.25">
      <c r="F2061" s="36"/>
      <c r="G2061" s="36"/>
      <c r="H2061" s="36"/>
      <c r="I2061" s="36"/>
      <c r="J2061" s="36"/>
      <c r="K2061" s="36"/>
      <c r="L2061" s="36"/>
      <c r="M2061" s="36"/>
      <c r="N2061" s="36"/>
      <c r="O2061" s="36"/>
      <c r="P2061" s="36"/>
      <c r="Q2061" s="36"/>
      <c r="R2061" s="36"/>
    </row>
    <row r="2062" spans="6:18" x14ac:dyDescent="0.25">
      <c r="F2062" s="36"/>
      <c r="G2062" s="36"/>
      <c r="H2062" s="36"/>
      <c r="I2062" s="36"/>
      <c r="J2062" s="36"/>
      <c r="K2062" s="36"/>
      <c r="L2062" s="36"/>
      <c r="M2062" s="36"/>
      <c r="N2062" s="36"/>
      <c r="O2062" s="36"/>
      <c r="P2062" s="36"/>
      <c r="Q2062" s="36"/>
      <c r="R2062" s="36"/>
    </row>
    <row r="2063" spans="6:18" x14ac:dyDescent="0.25">
      <c r="F2063" s="36"/>
      <c r="G2063" s="36"/>
      <c r="H2063" s="36"/>
      <c r="I2063" s="36"/>
      <c r="J2063" s="36"/>
      <c r="K2063" s="36"/>
      <c r="L2063" s="36"/>
      <c r="M2063" s="36"/>
      <c r="N2063" s="36"/>
      <c r="O2063" s="36"/>
      <c r="P2063" s="36"/>
      <c r="Q2063" s="36"/>
      <c r="R2063" s="36"/>
    </row>
    <row r="2064" spans="6:18" x14ac:dyDescent="0.25">
      <c r="F2064" s="36"/>
      <c r="G2064" s="36"/>
      <c r="H2064" s="36"/>
      <c r="I2064" s="36"/>
      <c r="J2064" s="36"/>
      <c r="K2064" s="36"/>
      <c r="L2064" s="36"/>
      <c r="M2064" s="36"/>
      <c r="N2064" s="36"/>
      <c r="O2064" s="36"/>
      <c r="P2064" s="36"/>
      <c r="Q2064" s="36"/>
      <c r="R2064" s="36"/>
    </row>
    <row r="2065" spans="6:18" x14ac:dyDescent="0.25">
      <c r="F2065" s="36"/>
      <c r="G2065" s="36"/>
      <c r="H2065" s="36"/>
      <c r="I2065" s="36"/>
      <c r="J2065" s="36"/>
      <c r="K2065" s="36"/>
      <c r="L2065" s="36"/>
      <c r="M2065" s="36"/>
      <c r="N2065" s="36"/>
      <c r="O2065" s="36"/>
      <c r="P2065" s="36"/>
      <c r="Q2065" s="36"/>
      <c r="R2065" s="36"/>
    </row>
    <row r="2066" spans="6:18" x14ac:dyDescent="0.25">
      <c r="F2066" s="36"/>
      <c r="G2066" s="36"/>
      <c r="H2066" s="36"/>
      <c r="I2066" s="36"/>
      <c r="J2066" s="36"/>
      <c r="K2066" s="36"/>
      <c r="L2066" s="36"/>
      <c r="M2066" s="36"/>
      <c r="N2066" s="36"/>
      <c r="O2066" s="36"/>
      <c r="P2066" s="36"/>
      <c r="Q2066" s="36"/>
      <c r="R2066" s="36"/>
    </row>
    <row r="2067" spans="6:18" x14ac:dyDescent="0.25">
      <c r="F2067" s="36"/>
      <c r="G2067" s="36"/>
      <c r="H2067" s="36"/>
      <c r="I2067" s="36"/>
      <c r="J2067" s="36"/>
      <c r="K2067" s="36"/>
      <c r="L2067" s="36"/>
      <c r="M2067" s="36"/>
      <c r="N2067" s="36"/>
      <c r="O2067" s="36"/>
      <c r="P2067" s="36"/>
      <c r="Q2067" s="36"/>
      <c r="R2067" s="36"/>
    </row>
    <row r="2068" spans="6:18" x14ac:dyDescent="0.25">
      <c r="F2068" s="36"/>
      <c r="G2068" s="36"/>
      <c r="H2068" s="36"/>
      <c r="I2068" s="36"/>
      <c r="J2068" s="36"/>
      <c r="K2068" s="36"/>
      <c r="L2068" s="36"/>
      <c r="M2068" s="36"/>
      <c r="N2068" s="36"/>
      <c r="O2068" s="36"/>
      <c r="P2068" s="36"/>
      <c r="Q2068" s="36"/>
      <c r="R2068" s="36"/>
    </row>
    <row r="2069" spans="6:18" x14ac:dyDescent="0.25">
      <c r="F2069" s="36"/>
      <c r="G2069" s="36"/>
      <c r="H2069" s="36"/>
      <c r="I2069" s="36"/>
      <c r="J2069" s="36"/>
      <c r="K2069" s="36"/>
      <c r="L2069" s="36"/>
      <c r="M2069" s="36"/>
      <c r="N2069" s="36"/>
      <c r="O2069" s="36"/>
      <c r="P2069" s="36"/>
      <c r="Q2069" s="36"/>
      <c r="R2069" s="36"/>
    </row>
    <row r="2070" spans="6:18" x14ac:dyDescent="0.25">
      <c r="F2070" s="36"/>
      <c r="G2070" s="36"/>
      <c r="H2070" s="36"/>
      <c r="I2070" s="36"/>
      <c r="J2070" s="36"/>
      <c r="K2070" s="36"/>
      <c r="L2070" s="36"/>
      <c r="M2070" s="36"/>
      <c r="N2070" s="36"/>
      <c r="O2070" s="36"/>
      <c r="P2070" s="36"/>
      <c r="Q2070" s="36"/>
      <c r="R2070" s="36"/>
    </row>
    <row r="2071" spans="6:18" x14ac:dyDescent="0.25">
      <c r="F2071" s="36"/>
      <c r="G2071" s="36"/>
      <c r="H2071" s="36"/>
      <c r="I2071" s="36"/>
      <c r="J2071" s="36"/>
      <c r="K2071" s="36"/>
      <c r="L2071" s="36"/>
      <c r="M2071" s="36"/>
      <c r="N2071" s="36"/>
      <c r="O2071" s="36"/>
      <c r="P2071" s="36"/>
      <c r="Q2071" s="36"/>
      <c r="R2071" s="36"/>
    </row>
    <row r="2072" spans="6:18" x14ac:dyDescent="0.25">
      <c r="F2072" s="36"/>
      <c r="G2072" s="36"/>
      <c r="H2072" s="36"/>
      <c r="I2072" s="36"/>
      <c r="J2072" s="36"/>
      <c r="K2072" s="36"/>
      <c r="L2072" s="36"/>
      <c r="M2072" s="36"/>
      <c r="N2072" s="36"/>
      <c r="O2072" s="36"/>
      <c r="P2072" s="36"/>
      <c r="Q2072" s="36"/>
      <c r="R2072" s="36"/>
    </row>
    <row r="2073" spans="6:18" x14ac:dyDescent="0.25">
      <c r="F2073" s="36"/>
      <c r="G2073" s="36"/>
      <c r="H2073" s="36"/>
      <c r="I2073" s="36"/>
      <c r="J2073" s="36"/>
      <c r="K2073" s="36"/>
      <c r="L2073" s="36"/>
      <c r="M2073" s="36"/>
      <c r="N2073" s="36"/>
      <c r="O2073" s="36"/>
      <c r="P2073" s="36"/>
      <c r="Q2073" s="36"/>
      <c r="R2073" s="36"/>
    </row>
    <row r="2074" spans="6:18" x14ac:dyDescent="0.25">
      <c r="F2074" s="36"/>
      <c r="G2074" s="36"/>
      <c r="H2074" s="36"/>
      <c r="I2074" s="36"/>
      <c r="J2074" s="36"/>
      <c r="K2074" s="36"/>
      <c r="L2074" s="36"/>
      <c r="M2074" s="36"/>
      <c r="N2074" s="36"/>
      <c r="O2074" s="36"/>
      <c r="P2074" s="36"/>
      <c r="Q2074" s="36"/>
      <c r="R2074" s="36"/>
    </row>
    <row r="2075" spans="6:18" x14ac:dyDescent="0.25">
      <c r="F2075" s="36"/>
      <c r="G2075" s="36"/>
      <c r="H2075" s="36"/>
      <c r="I2075" s="36"/>
      <c r="J2075" s="36"/>
      <c r="K2075" s="36"/>
      <c r="L2075" s="36"/>
      <c r="M2075" s="36"/>
      <c r="N2075" s="36"/>
      <c r="O2075" s="36"/>
      <c r="P2075" s="36"/>
      <c r="Q2075" s="36"/>
      <c r="R2075" s="36"/>
    </row>
    <row r="2076" spans="6:18" x14ac:dyDescent="0.25">
      <c r="F2076" s="36"/>
      <c r="G2076" s="36"/>
      <c r="H2076" s="36"/>
      <c r="I2076" s="36"/>
      <c r="J2076" s="36"/>
      <c r="K2076" s="36"/>
      <c r="L2076" s="36"/>
      <c r="M2076" s="36"/>
      <c r="N2076" s="36"/>
      <c r="O2076" s="36"/>
      <c r="P2076" s="36"/>
      <c r="Q2076" s="36"/>
      <c r="R2076" s="36"/>
    </row>
    <row r="2077" spans="6:18" x14ac:dyDescent="0.25">
      <c r="F2077" s="36"/>
      <c r="G2077" s="36"/>
      <c r="H2077" s="36"/>
      <c r="I2077" s="36"/>
      <c r="J2077" s="36"/>
      <c r="K2077" s="36"/>
      <c r="L2077" s="36"/>
      <c r="M2077" s="36"/>
      <c r="N2077" s="36"/>
      <c r="O2077" s="36"/>
      <c r="P2077" s="36"/>
      <c r="Q2077" s="36"/>
      <c r="R2077" s="36"/>
    </row>
    <row r="2078" spans="6:18" x14ac:dyDescent="0.25">
      <c r="F2078" s="36"/>
      <c r="G2078" s="36"/>
      <c r="H2078" s="36"/>
      <c r="I2078" s="36"/>
      <c r="J2078" s="36"/>
      <c r="K2078" s="36"/>
      <c r="L2078" s="36"/>
      <c r="M2078" s="36"/>
      <c r="N2078" s="36"/>
      <c r="O2078" s="36"/>
      <c r="P2078" s="36"/>
      <c r="Q2078" s="36"/>
      <c r="R2078" s="36"/>
    </row>
    <row r="2079" spans="6:18" x14ac:dyDescent="0.25">
      <c r="F2079" s="36"/>
      <c r="G2079" s="36"/>
      <c r="H2079" s="36"/>
      <c r="I2079" s="36"/>
      <c r="J2079" s="36"/>
      <c r="K2079" s="36"/>
      <c r="L2079" s="36"/>
      <c r="M2079" s="36"/>
      <c r="N2079" s="36"/>
      <c r="O2079" s="36"/>
      <c r="P2079" s="36"/>
      <c r="Q2079" s="36"/>
      <c r="R2079" s="36"/>
    </row>
    <row r="2080" spans="6:18" x14ac:dyDescent="0.25">
      <c r="F2080" s="36"/>
      <c r="G2080" s="36"/>
      <c r="H2080" s="36"/>
      <c r="I2080" s="36"/>
      <c r="J2080" s="36"/>
      <c r="K2080" s="36"/>
      <c r="L2080" s="36"/>
      <c r="M2080" s="36"/>
      <c r="N2080" s="36"/>
      <c r="O2080" s="36"/>
      <c r="P2080" s="36"/>
      <c r="Q2080" s="36"/>
      <c r="R2080" s="36"/>
    </row>
    <row r="2081" spans="6:18" x14ac:dyDescent="0.25">
      <c r="F2081" s="36"/>
      <c r="G2081" s="36"/>
      <c r="H2081" s="36"/>
      <c r="I2081" s="36"/>
      <c r="J2081" s="36"/>
      <c r="K2081" s="36"/>
      <c r="L2081" s="36"/>
      <c r="M2081" s="36"/>
      <c r="N2081" s="36"/>
      <c r="O2081" s="36"/>
      <c r="P2081" s="36"/>
      <c r="Q2081" s="36"/>
      <c r="R2081" s="36"/>
    </row>
    <row r="2082" spans="6:18" x14ac:dyDescent="0.25">
      <c r="F2082" s="36"/>
      <c r="G2082" s="36"/>
      <c r="H2082" s="36"/>
      <c r="I2082" s="36"/>
      <c r="J2082" s="36"/>
      <c r="K2082" s="36"/>
      <c r="L2082" s="36"/>
      <c r="M2082" s="36"/>
      <c r="N2082" s="36"/>
      <c r="O2082" s="36"/>
      <c r="P2082" s="36"/>
      <c r="Q2082" s="36"/>
      <c r="R2082" s="36"/>
    </row>
    <row r="2083" spans="6:18" x14ac:dyDescent="0.25">
      <c r="F2083" s="36"/>
      <c r="G2083" s="36"/>
      <c r="H2083" s="36"/>
      <c r="I2083" s="36"/>
      <c r="J2083" s="36"/>
      <c r="K2083" s="36"/>
      <c r="L2083" s="36"/>
      <c r="M2083" s="36"/>
      <c r="N2083" s="36"/>
      <c r="O2083" s="36"/>
      <c r="P2083" s="36"/>
      <c r="Q2083" s="36"/>
      <c r="R2083" s="36"/>
    </row>
    <row r="2084" spans="6:18" x14ac:dyDescent="0.25">
      <c r="F2084" s="36"/>
      <c r="G2084" s="36"/>
      <c r="H2084" s="36"/>
      <c r="I2084" s="36"/>
      <c r="J2084" s="36"/>
      <c r="K2084" s="36"/>
      <c r="L2084" s="36"/>
      <c r="M2084" s="36"/>
      <c r="N2084" s="36"/>
      <c r="O2084" s="36"/>
      <c r="P2084" s="36"/>
      <c r="Q2084" s="36"/>
      <c r="R2084" s="36"/>
    </row>
    <row r="2085" spans="6:18" x14ac:dyDescent="0.25">
      <c r="F2085" s="36"/>
      <c r="G2085" s="36"/>
      <c r="H2085" s="36"/>
      <c r="I2085" s="36"/>
      <c r="J2085" s="36"/>
      <c r="K2085" s="36"/>
      <c r="L2085" s="36"/>
      <c r="M2085" s="36"/>
      <c r="N2085" s="36"/>
      <c r="O2085" s="36"/>
      <c r="P2085" s="36"/>
      <c r="Q2085" s="36"/>
      <c r="R2085" s="36"/>
    </row>
    <row r="2086" spans="6:18" x14ac:dyDescent="0.25">
      <c r="F2086" s="36"/>
      <c r="G2086" s="36"/>
      <c r="H2086" s="36"/>
      <c r="I2086" s="36"/>
      <c r="J2086" s="36"/>
      <c r="K2086" s="36"/>
      <c r="L2086" s="36"/>
      <c r="M2086" s="36"/>
      <c r="N2086" s="36"/>
      <c r="O2086" s="36"/>
      <c r="P2086" s="36"/>
      <c r="Q2086" s="36"/>
      <c r="R2086" s="36"/>
    </row>
    <row r="2087" spans="6:18" x14ac:dyDescent="0.25">
      <c r="F2087" s="36"/>
      <c r="G2087" s="36"/>
      <c r="H2087" s="36"/>
      <c r="I2087" s="36"/>
      <c r="J2087" s="36"/>
      <c r="K2087" s="36"/>
      <c r="L2087" s="36"/>
      <c r="M2087" s="36"/>
      <c r="N2087" s="36"/>
      <c r="O2087" s="36"/>
      <c r="P2087" s="36"/>
      <c r="Q2087" s="36"/>
      <c r="R2087" s="36"/>
    </row>
    <row r="2088" spans="6:18" x14ac:dyDescent="0.25">
      <c r="F2088" s="36"/>
      <c r="G2088" s="36"/>
      <c r="H2088" s="36"/>
      <c r="I2088" s="36"/>
      <c r="J2088" s="36"/>
      <c r="K2088" s="36"/>
      <c r="L2088" s="36"/>
      <c r="M2088" s="36"/>
      <c r="N2088" s="36"/>
      <c r="O2088" s="36"/>
      <c r="P2088" s="36"/>
      <c r="Q2088" s="36"/>
      <c r="R2088" s="36"/>
    </row>
    <row r="2089" spans="6:18" x14ac:dyDescent="0.25">
      <c r="F2089" s="36"/>
      <c r="G2089" s="36"/>
      <c r="H2089" s="36"/>
      <c r="I2089" s="36"/>
      <c r="J2089" s="36"/>
      <c r="K2089" s="36"/>
      <c r="L2089" s="36"/>
      <c r="M2089" s="36"/>
      <c r="N2089" s="36"/>
      <c r="O2089" s="36"/>
      <c r="P2089" s="36"/>
      <c r="Q2089" s="36"/>
      <c r="R2089" s="36"/>
    </row>
    <row r="2090" spans="6:18" x14ac:dyDescent="0.25">
      <c r="F2090" s="36"/>
      <c r="G2090" s="36"/>
      <c r="H2090" s="36"/>
      <c r="I2090" s="36"/>
      <c r="J2090" s="36"/>
      <c r="K2090" s="36"/>
      <c r="L2090" s="36"/>
      <c r="M2090" s="36"/>
      <c r="N2090" s="36"/>
      <c r="O2090" s="36"/>
      <c r="P2090" s="36"/>
      <c r="Q2090" s="36"/>
      <c r="R2090" s="36"/>
    </row>
    <row r="2091" spans="6:18" x14ac:dyDescent="0.25">
      <c r="F2091" s="36"/>
      <c r="G2091" s="36"/>
      <c r="H2091" s="36"/>
      <c r="I2091" s="36"/>
      <c r="J2091" s="36"/>
      <c r="K2091" s="36"/>
      <c r="L2091" s="36"/>
      <c r="M2091" s="36"/>
      <c r="N2091" s="36"/>
      <c r="O2091" s="36"/>
      <c r="P2091" s="36"/>
      <c r="Q2091" s="36"/>
      <c r="R2091" s="36"/>
    </row>
    <row r="2092" spans="6:18" x14ac:dyDescent="0.25">
      <c r="F2092" s="36"/>
      <c r="G2092" s="36"/>
      <c r="H2092" s="36"/>
      <c r="I2092" s="36"/>
      <c r="J2092" s="36"/>
      <c r="K2092" s="36"/>
      <c r="L2092" s="36"/>
      <c r="M2092" s="36"/>
      <c r="N2092" s="36"/>
      <c r="O2092" s="36"/>
      <c r="P2092" s="36"/>
      <c r="Q2092" s="36"/>
      <c r="R2092" s="36"/>
    </row>
    <row r="2093" spans="6:18" x14ac:dyDescent="0.25">
      <c r="F2093" s="36"/>
      <c r="G2093" s="36"/>
      <c r="H2093" s="36"/>
      <c r="I2093" s="36"/>
      <c r="J2093" s="36"/>
      <c r="K2093" s="36"/>
      <c r="L2093" s="36"/>
      <c r="M2093" s="36"/>
      <c r="N2093" s="36"/>
      <c r="O2093" s="36"/>
      <c r="P2093" s="36"/>
      <c r="Q2093" s="36"/>
      <c r="R2093" s="36"/>
    </row>
    <row r="2094" spans="6:18" x14ac:dyDescent="0.25">
      <c r="F2094" s="36"/>
      <c r="G2094" s="36"/>
      <c r="H2094" s="36"/>
      <c r="I2094" s="36"/>
      <c r="J2094" s="36"/>
      <c r="K2094" s="36"/>
      <c r="L2094" s="36"/>
      <c r="M2094" s="36"/>
      <c r="N2094" s="36"/>
      <c r="O2094" s="36"/>
      <c r="P2094" s="36"/>
      <c r="Q2094" s="36"/>
      <c r="R2094" s="36"/>
    </row>
    <row r="2095" spans="6:18" x14ac:dyDescent="0.25">
      <c r="F2095" s="36"/>
      <c r="G2095" s="36"/>
      <c r="H2095" s="36"/>
      <c r="I2095" s="36"/>
      <c r="J2095" s="36"/>
      <c r="K2095" s="36"/>
      <c r="L2095" s="36"/>
      <c r="M2095" s="36"/>
      <c r="N2095" s="36"/>
      <c r="O2095" s="36"/>
      <c r="P2095" s="36"/>
      <c r="Q2095" s="36"/>
      <c r="R2095" s="36"/>
    </row>
    <row r="2096" spans="6:18" x14ac:dyDescent="0.25">
      <c r="F2096" s="36"/>
      <c r="G2096" s="36"/>
      <c r="H2096" s="36"/>
      <c r="I2096" s="36"/>
      <c r="J2096" s="36"/>
      <c r="K2096" s="36"/>
      <c r="L2096" s="36"/>
      <c r="M2096" s="36"/>
      <c r="N2096" s="36"/>
      <c r="O2096" s="36"/>
      <c r="P2096" s="36"/>
      <c r="Q2096" s="36"/>
      <c r="R2096" s="36"/>
    </row>
    <row r="2097" spans="6:18" x14ac:dyDescent="0.25">
      <c r="F2097" s="36"/>
      <c r="G2097" s="36"/>
      <c r="H2097" s="36"/>
      <c r="I2097" s="36"/>
      <c r="J2097" s="36"/>
      <c r="K2097" s="36"/>
      <c r="L2097" s="36"/>
      <c r="M2097" s="36"/>
      <c r="N2097" s="36"/>
      <c r="O2097" s="36"/>
      <c r="P2097" s="36"/>
      <c r="Q2097" s="36"/>
      <c r="R2097" s="36"/>
    </row>
    <row r="2098" spans="6:18" x14ac:dyDescent="0.25">
      <c r="F2098" s="36"/>
      <c r="G2098" s="36"/>
      <c r="H2098" s="36"/>
      <c r="I2098" s="36"/>
      <c r="J2098" s="36"/>
      <c r="K2098" s="36"/>
      <c r="L2098" s="36"/>
      <c r="M2098" s="36"/>
      <c r="N2098" s="36"/>
      <c r="O2098" s="36"/>
      <c r="P2098" s="36"/>
      <c r="Q2098" s="36"/>
      <c r="R2098" s="36"/>
    </row>
    <row r="2099" spans="6:18" x14ac:dyDescent="0.25">
      <c r="F2099" s="36"/>
      <c r="G2099" s="36"/>
      <c r="H2099" s="36"/>
      <c r="I2099" s="36"/>
      <c r="J2099" s="36"/>
      <c r="K2099" s="36"/>
      <c r="L2099" s="36"/>
      <c r="M2099" s="36"/>
      <c r="N2099" s="36"/>
      <c r="O2099" s="36"/>
      <c r="P2099" s="36"/>
      <c r="Q2099" s="36"/>
      <c r="R2099" s="36"/>
    </row>
    <row r="2100" spans="6:18" x14ac:dyDescent="0.25">
      <c r="F2100" s="36"/>
      <c r="G2100" s="36"/>
      <c r="H2100" s="36"/>
      <c r="I2100" s="36"/>
      <c r="J2100" s="36"/>
      <c r="K2100" s="36"/>
      <c r="L2100" s="36"/>
      <c r="M2100" s="36"/>
      <c r="N2100" s="36"/>
      <c r="O2100" s="36"/>
      <c r="P2100" s="36"/>
      <c r="Q2100" s="36"/>
      <c r="R2100" s="36"/>
    </row>
    <row r="2101" spans="6:18" x14ac:dyDescent="0.25">
      <c r="F2101" s="36"/>
      <c r="G2101" s="36"/>
      <c r="H2101" s="36"/>
      <c r="I2101" s="36"/>
      <c r="J2101" s="36"/>
      <c r="K2101" s="36"/>
      <c r="L2101" s="36"/>
      <c r="M2101" s="36"/>
      <c r="N2101" s="36"/>
      <c r="O2101" s="36"/>
      <c r="P2101" s="36"/>
      <c r="Q2101" s="36"/>
      <c r="R2101" s="36"/>
    </row>
    <row r="2102" spans="6:18" x14ac:dyDescent="0.25">
      <c r="F2102" s="36"/>
      <c r="G2102" s="36"/>
      <c r="H2102" s="36"/>
      <c r="I2102" s="36"/>
      <c r="J2102" s="36"/>
      <c r="K2102" s="36"/>
      <c r="L2102" s="36"/>
      <c r="M2102" s="36"/>
      <c r="N2102" s="36"/>
      <c r="O2102" s="36"/>
      <c r="P2102" s="36"/>
      <c r="Q2102" s="36"/>
      <c r="R2102" s="36"/>
    </row>
    <row r="2103" spans="6:18" x14ac:dyDescent="0.25">
      <c r="F2103" s="36"/>
      <c r="G2103" s="36"/>
      <c r="H2103" s="36"/>
      <c r="I2103" s="36"/>
      <c r="J2103" s="36"/>
      <c r="K2103" s="36"/>
      <c r="L2103" s="36"/>
      <c r="M2103" s="36"/>
      <c r="N2103" s="36"/>
      <c r="O2103" s="36"/>
      <c r="P2103" s="36"/>
      <c r="Q2103" s="36"/>
      <c r="R2103" s="36"/>
    </row>
    <row r="2104" spans="6:18" x14ac:dyDescent="0.25">
      <c r="F2104" s="36"/>
      <c r="G2104" s="36"/>
      <c r="H2104" s="36"/>
      <c r="I2104" s="36"/>
      <c r="J2104" s="36"/>
      <c r="K2104" s="36"/>
      <c r="L2104" s="36"/>
      <c r="M2104" s="36"/>
      <c r="N2104" s="36"/>
      <c r="O2104" s="36"/>
      <c r="P2104" s="36"/>
      <c r="Q2104" s="36"/>
      <c r="R2104" s="36"/>
    </row>
    <row r="2105" spans="6:18" x14ac:dyDescent="0.25">
      <c r="F2105" s="36"/>
      <c r="G2105" s="36"/>
      <c r="H2105" s="36"/>
      <c r="I2105" s="36"/>
      <c r="J2105" s="36"/>
      <c r="K2105" s="36"/>
      <c r="L2105" s="36"/>
      <c r="M2105" s="36"/>
      <c r="N2105" s="36"/>
      <c r="O2105" s="36"/>
      <c r="P2105" s="36"/>
      <c r="Q2105" s="36"/>
      <c r="R2105" s="36"/>
    </row>
    <row r="2106" spans="6:18" x14ac:dyDescent="0.25">
      <c r="F2106" s="36"/>
      <c r="G2106" s="36"/>
      <c r="H2106" s="36"/>
      <c r="I2106" s="36"/>
      <c r="J2106" s="36"/>
      <c r="K2106" s="36"/>
      <c r="L2106" s="36"/>
      <c r="M2106" s="36"/>
      <c r="N2106" s="36"/>
      <c r="O2106" s="36"/>
      <c r="P2106" s="36"/>
      <c r="Q2106" s="36"/>
      <c r="R2106" s="36"/>
    </row>
    <row r="2107" spans="6:18" x14ac:dyDescent="0.25">
      <c r="F2107" s="36"/>
      <c r="G2107" s="36"/>
      <c r="H2107" s="36"/>
      <c r="I2107" s="36"/>
      <c r="J2107" s="36"/>
      <c r="K2107" s="36"/>
      <c r="L2107" s="36"/>
      <c r="M2107" s="36"/>
      <c r="N2107" s="36"/>
      <c r="O2107" s="36"/>
      <c r="P2107" s="36"/>
      <c r="Q2107" s="36"/>
      <c r="R2107" s="36"/>
    </row>
    <row r="2108" spans="6:18" x14ac:dyDescent="0.25">
      <c r="F2108" s="36"/>
      <c r="G2108" s="36"/>
      <c r="H2108" s="36"/>
      <c r="I2108" s="36"/>
      <c r="J2108" s="36"/>
      <c r="K2108" s="36"/>
      <c r="L2108" s="36"/>
      <c r="M2108" s="36"/>
      <c r="N2108" s="36"/>
      <c r="O2108" s="36"/>
      <c r="P2108" s="36"/>
      <c r="Q2108" s="36"/>
      <c r="R2108" s="36"/>
    </row>
    <row r="2109" spans="6:18" x14ac:dyDescent="0.25">
      <c r="F2109" s="36"/>
      <c r="G2109" s="36"/>
      <c r="H2109" s="36"/>
      <c r="I2109" s="36"/>
      <c r="J2109" s="36"/>
      <c r="K2109" s="36"/>
      <c r="L2109" s="36"/>
      <c r="M2109" s="36"/>
      <c r="N2109" s="36"/>
      <c r="O2109" s="36"/>
      <c r="P2109" s="36"/>
      <c r="Q2109" s="36"/>
      <c r="R2109" s="36"/>
    </row>
    <row r="2110" spans="6:18" x14ac:dyDescent="0.25">
      <c r="F2110" s="36"/>
      <c r="G2110" s="36"/>
      <c r="H2110" s="36"/>
      <c r="I2110" s="36"/>
      <c r="J2110" s="36"/>
      <c r="K2110" s="36"/>
      <c r="L2110" s="36"/>
      <c r="M2110" s="36"/>
      <c r="N2110" s="36"/>
      <c r="O2110" s="36"/>
      <c r="P2110" s="36"/>
      <c r="Q2110" s="36"/>
      <c r="R2110" s="36"/>
    </row>
    <row r="2111" spans="6:18" x14ac:dyDescent="0.25">
      <c r="F2111" s="36"/>
      <c r="G2111" s="36"/>
      <c r="H2111" s="36"/>
      <c r="I2111" s="36"/>
      <c r="J2111" s="36"/>
      <c r="K2111" s="36"/>
      <c r="L2111" s="36"/>
      <c r="M2111" s="36"/>
      <c r="N2111" s="36"/>
      <c r="O2111" s="36"/>
      <c r="P2111" s="36"/>
      <c r="Q2111" s="36"/>
      <c r="R2111" s="36"/>
    </row>
    <row r="2112" spans="6:18" x14ac:dyDescent="0.25">
      <c r="F2112" s="36"/>
      <c r="G2112" s="36"/>
      <c r="H2112" s="36"/>
      <c r="I2112" s="36"/>
      <c r="J2112" s="36"/>
      <c r="K2112" s="36"/>
      <c r="L2112" s="36"/>
      <c r="M2112" s="36"/>
      <c r="N2112" s="36"/>
      <c r="O2112" s="36"/>
      <c r="P2112" s="36"/>
      <c r="Q2112" s="36"/>
      <c r="R2112" s="36"/>
    </row>
    <row r="2113" spans="6:18" x14ac:dyDescent="0.25">
      <c r="F2113" s="36"/>
      <c r="G2113" s="36"/>
      <c r="H2113" s="36"/>
      <c r="I2113" s="36"/>
      <c r="J2113" s="36"/>
      <c r="K2113" s="36"/>
      <c r="L2113" s="36"/>
      <c r="M2113" s="36"/>
      <c r="N2113" s="36"/>
      <c r="O2113" s="36"/>
      <c r="P2113" s="36"/>
      <c r="Q2113" s="36"/>
      <c r="R2113" s="36"/>
    </row>
    <row r="2114" spans="6:18" x14ac:dyDescent="0.25">
      <c r="F2114" s="36"/>
      <c r="G2114" s="36"/>
      <c r="H2114" s="36"/>
      <c r="I2114" s="36"/>
      <c r="J2114" s="36"/>
      <c r="K2114" s="36"/>
      <c r="L2114" s="36"/>
      <c r="M2114" s="36"/>
      <c r="N2114" s="36"/>
      <c r="O2114" s="36"/>
      <c r="P2114" s="36"/>
      <c r="Q2114" s="36"/>
      <c r="R2114" s="36"/>
    </row>
    <row r="2115" spans="6:18" x14ac:dyDescent="0.25">
      <c r="F2115" s="36"/>
      <c r="G2115" s="36"/>
      <c r="H2115" s="36"/>
      <c r="I2115" s="36"/>
      <c r="J2115" s="36"/>
      <c r="K2115" s="36"/>
      <c r="L2115" s="36"/>
      <c r="M2115" s="36"/>
      <c r="N2115" s="36"/>
      <c r="O2115" s="36"/>
      <c r="P2115" s="36"/>
      <c r="Q2115" s="36"/>
      <c r="R2115" s="36"/>
    </row>
    <row r="2116" spans="6:18" x14ac:dyDescent="0.25">
      <c r="F2116" s="36"/>
      <c r="G2116" s="36"/>
      <c r="H2116" s="36"/>
      <c r="I2116" s="36"/>
      <c r="J2116" s="36"/>
      <c r="K2116" s="36"/>
      <c r="L2116" s="36"/>
      <c r="M2116" s="36"/>
      <c r="N2116" s="36"/>
      <c r="O2116" s="36"/>
      <c r="P2116" s="36"/>
      <c r="Q2116" s="36"/>
      <c r="R2116" s="36"/>
    </row>
    <row r="2117" spans="6:18" x14ac:dyDescent="0.25">
      <c r="F2117" s="36"/>
      <c r="G2117" s="36"/>
      <c r="H2117" s="36"/>
      <c r="I2117" s="36"/>
      <c r="J2117" s="36"/>
      <c r="K2117" s="36"/>
      <c r="L2117" s="36"/>
      <c r="M2117" s="36"/>
      <c r="N2117" s="36"/>
      <c r="O2117" s="36"/>
      <c r="P2117" s="36"/>
      <c r="Q2117" s="36"/>
      <c r="R2117" s="36"/>
    </row>
    <row r="2118" spans="6:18" x14ac:dyDescent="0.25">
      <c r="F2118" s="36"/>
      <c r="G2118" s="36"/>
      <c r="H2118" s="36"/>
      <c r="I2118" s="36"/>
      <c r="J2118" s="36"/>
      <c r="K2118" s="36"/>
      <c r="L2118" s="36"/>
      <c r="M2118" s="36"/>
      <c r="N2118" s="36"/>
      <c r="O2118" s="36"/>
      <c r="P2118" s="36"/>
      <c r="Q2118" s="36"/>
      <c r="R2118" s="36"/>
    </row>
    <row r="2119" spans="6:18" x14ac:dyDescent="0.25">
      <c r="F2119" s="36"/>
      <c r="G2119" s="36"/>
      <c r="H2119" s="36"/>
      <c r="I2119" s="36"/>
      <c r="J2119" s="36"/>
      <c r="K2119" s="36"/>
      <c r="L2119" s="36"/>
      <c r="M2119" s="36"/>
      <c r="N2119" s="36"/>
      <c r="O2119" s="36"/>
      <c r="P2119" s="36"/>
      <c r="Q2119" s="36"/>
      <c r="R2119" s="36"/>
    </row>
    <row r="2120" spans="6:18" x14ac:dyDescent="0.25">
      <c r="F2120" s="36"/>
      <c r="G2120" s="36"/>
      <c r="H2120" s="36"/>
      <c r="I2120" s="36"/>
      <c r="J2120" s="36"/>
      <c r="K2120" s="36"/>
      <c r="L2120" s="36"/>
      <c r="M2120" s="36"/>
      <c r="N2120" s="36"/>
      <c r="O2120" s="36"/>
      <c r="P2120" s="36"/>
      <c r="Q2120" s="36"/>
      <c r="R2120" s="36"/>
    </row>
    <row r="2121" spans="6:18" x14ac:dyDescent="0.25">
      <c r="F2121" s="36"/>
      <c r="G2121" s="36"/>
      <c r="H2121" s="36"/>
      <c r="I2121" s="36"/>
      <c r="J2121" s="36"/>
      <c r="K2121" s="36"/>
      <c r="L2121" s="36"/>
      <c r="M2121" s="36"/>
      <c r="N2121" s="36"/>
      <c r="O2121" s="36"/>
      <c r="P2121" s="36"/>
      <c r="Q2121" s="36"/>
      <c r="R2121" s="36"/>
    </row>
    <row r="2122" spans="6:18" x14ac:dyDescent="0.25">
      <c r="F2122" s="36"/>
      <c r="G2122" s="36"/>
      <c r="H2122" s="36"/>
      <c r="I2122" s="36"/>
      <c r="J2122" s="36"/>
      <c r="K2122" s="36"/>
      <c r="L2122" s="36"/>
      <c r="M2122" s="36"/>
      <c r="N2122" s="36"/>
      <c r="O2122" s="36"/>
      <c r="P2122" s="36"/>
      <c r="Q2122" s="36"/>
      <c r="R2122" s="36"/>
    </row>
    <row r="2123" spans="6:18" x14ac:dyDescent="0.25">
      <c r="F2123" s="36"/>
      <c r="G2123" s="36"/>
      <c r="H2123" s="36"/>
      <c r="I2123" s="36"/>
      <c r="J2123" s="36"/>
      <c r="K2123" s="36"/>
      <c r="L2123" s="36"/>
      <c r="M2123" s="36"/>
      <c r="N2123" s="36"/>
      <c r="O2123" s="36"/>
      <c r="P2123" s="36"/>
      <c r="Q2123" s="36"/>
      <c r="R2123" s="36"/>
    </row>
    <row r="2124" spans="6:18" x14ac:dyDescent="0.25">
      <c r="F2124" s="36"/>
      <c r="G2124" s="36"/>
      <c r="H2124" s="36"/>
      <c r="I2124" s="36"/>
      <c r="J2124" s="36"/>
      <c r="K2124" s="36"/>
      <c r="L2124" s="36"/>
      <c r="M2124" s="36"/>
      <c r="N2124" s="36"/>
      <c r="O2124" s="36"/>
      <c r="P2124" s="36"/>
      <c r="Q2124" s="36"/>
      <c r="R2124" s="36"/>
    </row>
    <row r="2125" spans="6:18" x14ac:dyDescent="0.25">
      <c r="F2125" s="36"/>
      <c r="G2125" s="36"/>
      <c r="H2125" s="36"/>
      <c r="I2125" s="36"/>
      <c r="J2125" s="36"/>
      <c r="K2125" s="36"/>
      <c r="L2125" s="36"/>
      <c r="M2125" s="36"/>
      <c r="N2125" s="36"/>
      <c r="O2125" s="36"/>
      <c r="P2125" s="36"/>
      <c r="Q2125" s="36"/>
      <c r="R2125" s="36"/>
    </row>
    <row r="2126" spans="6:18" x14ac:dyDescent="0.25">
      <c r="F2126" s="36"/>
      <c r="G2126" s="36"/>
      <c r="H2126" s="36"/>
      <c r="I2126" s="36"/>
      <c r="J2126" s="36"/>
      <c r="K2126" s="36"/>
      <c r="L2126" s="36"/>
      <c r="M2126" s="36"/>
      <c r="N2126" s="36"/>
      <c r="O2126" s="36"/>
      <c r="P2126" s="36"/>
      <c r="Q2126" s="36"/>
      <c r="R2126" s="36"/>
    </row>
    <row r="2127" spans="6:18" x14ac:dyDescent="0.25">
      <c r="F2127" s="36"/>
      <c r="G2127" s="36"/>
      <c r="H2127" s="36"/>
      <c r="I2127" s="36"/>
      <c r="J2127" s="36"/>
      <c r="K2127" s="36"/>
      <c r="L2127" s="36"/>
      <c r="M2127" s="36"/>
      <c r="N2127" s="36"/>
      <c r="O2127" s="36"/>
      <c r="P2127" s="36"/>
      <c r="Q2127" s="36"/>
      <c r="R2127" s="36"/>
    </row>
    <row r="2128" spans="6:18" x14ac:dyDescent="0.25">
      <c r="F2128" s="36"/>
      <c r="G2128" s="36"/>
      <c r="H2128" s="36"/>
      <c r="I2128" s="36"/>
      <c r="J2128" s="36"/>
      <c r="K2128" s="36"/>
      <c r="L2128" s="36"/>
      <c r="M2128" s="36"/>
      <c r="N2128" s="36"/>
      <c r="O2128" s="36"/>
      <c r="P2128" s="36"/>
      <c r="Q2128" s="36"/>
      <c r="R2128" s="36"/>
    </row>
    <row r="2129" spans="6:18" x14ac:dyDescent="0.25">
      <c r="F2129" s="36"/>
      <c r="G2129" s="36"/>
      <c r="H2129" s="36"/>
      <c r="I2129" s="36"/>
      <c r="J2129" s="36"/>
      <c r="K2129" s="36"/>
      <c r="L2129" s="36"/>
      <c r="M2129" s="36"/>
      <c r="N2129" s="36"/>
      <c r="O2129" s="36"/>
      <c r="P2129" s="36"/>
      <c r="Q2129" s="36"/>
      <c r="R2129" s="36"/>
    </row>
    <row r="2130" spans="6:18" x14ac:dyDescent="0.25">
      <c r="F2130" s="36"/>
      <c r="G2130" s="36"/>
      <c r="H2130" s="36"/>
      <c r="I2130" s="36"/>
      <c r="J2130" s="36"/>
      <c r="K2130" s="36"/>
      <c r="L2130" s="36"/>
      <c r="M2130" s="36"/>
      <c r="N2130" s="36"/>
      <c r="O2130" s="36"/>
      <c r="P2130" s="36"/>
      <c r="Q2130" s="36"/>
      <c r="R2130" s="36"/>
    </row>
    <row r="2131" spans="6:18" x14ac:dyDescent="0.25">
      <c r="F2131" s="36"/>
      <c r="G2131" s="36"/>
      <c r="H2131" s="36"/>
      <c r="I2131" s="36"/>
      <c r="J2131" s="36"/>
      <c r="K2131" s="36"/>
      <c r="L2131" s="36"/>
      <c r="M2131" s="36"/>
      <c r="N2131" s="36"/>
      <c r="O2131" s="36"/>
      <c r="P2131" s="36"/>
      <c r="Q2131" s="36"/>
      <c r="R2131" s="36"/>
    </row>
    <row r="2132" spans="6:18" x14ac:dyDescent="0.25">
      <c r="F2132" s="36"/>
      <c r="G2132" s="36"/>
      <c r="H2132" s="36"/>
      <c r="I2132" s="36"/>
      <c r="J2132" s="36"/>
      <c r="K2132" s="36"/>
      <c r="L2132" s="36"/>
      <c r="M2132" s="36"/>
      <c r="N2132" s="36"/>
      <c r="O2132" s="36"/>
      <c r="P2132" s="36"/>
      <c r="Q2132" s="36"/>
      <c r="R2132" s="36"/>
    </row>
    <row r="2133" spans="6:18" x14ac:dyDescent="0.25">
      <c r="F2133" s="36"/>
      <c r="G2133" s="36"/>
      <c r="H2133" s="36"/>
      <c r="I2133" s="36"/>
      <c r="J2133" s="36"/>
      <c r="K2133" s="36"/>
      <c r="L2133" s="36"/>
      <c r="M2133" s="36"/>
      <c r="N2133" s="36"/>
      <c r="O2133" s="36"/>
      <c r="P2133" s="36"/>
      <c r="Q2133" s="36"/>
      <c r="R2133" s="36"/>
    </row>
    <row r="2134" spans="6:18" x14ac:dyDescent="0.25">
      <c r="F2134" s="36"/>
      <c r="G2134" s="36"/>
      <c r="H2134" s="36"/>
      <c r="I2134" s="36"/>
      <c r="J2134" s="36"/>
      <c r="K2134" s="36"/>
      <c r="L2134" s="36"/>
      <c r="M2134" s="36"/>
      <c r="N2134" s="36"/>
      <c r="O2134" s="36"/>
      <c r="P2134" s="36"/>
      <c r="Q2134" s="36"/>
      <c r="R2134" s="36"/>
    </row>
    <row r="2135" spans="6:18" x14ac:dyDescent="0.25">
      <c r="F2135" s="36"/>
      <c r="G2135" s="36"/>
      <c r="H2135" s="36"/>
      <c r="I2135" s="36"/>
      <c r="J2135" s="36"/>
      <c r="K2135" s="36"/>
      <c r="L2135" s="36"/>
      <c r="M2135" s="36"/>
      <c r="N2135" s="36"/>
      <c r="O2135" s="36"/>
      <c r="P2135" s="36"/>
      <c r="Q2135" s="36"/>
      <c r="R2135" s="36"/>
    </row>
    <row r="2136" spans="6:18" x14ac:dyDescent="0.25">
      <c r="F2136" s="36"/>
      <c r="G2136" s="36"/>
      <c r="H2136" s="36"/>
      <c r="I2136" s="36"/>
      <c r="J2136" s="36"/>
      <c r="K2136" s="36"/>
      <c r="L2136" s="36"/>
      <c r="M2136" s="36"/>
      <c r="N2136" s="36"/>
      <c r="O2136" s="36"/>
      <c r="P2136" s="36"/>
      <c r="Q2136" s="36"/>
      <c r="R2136" s="36"/>
    </row>
    <row r="2137" spans="6:18" x14ac:dyDescent="0.25">
      <c r="F2137" s="36"/>
      <c r="G2137" s="36"/>
      <c r="H2137" s="36"/>
      <c r="I2137" s="36"/>
      <c r="J2137" s="36"/>
      <c r="K2137" s="36"/>
      <c r="L2137" s="36"/>
      <c r="M2137" s="36"/>
      <c r="N2137" s="36"/>
      <c r="O2137" s="36"/>
      <c r="P2137" s="36"/>
      <c r="Q2137" s="36"/>
      <c r="R2137" s="36"/>
    </row>
    <row r="2138" spans="6:18" x14ac:dyDescent="0.25">
      <c r="F2138" s="36"/>
      <c r="G2138" s="36"/>
      <c r="H2138" s="36"/>
      <c r="I2138" s="36"/>
      <c r="J2138" s="36"/>
      <c r="K2138" s="36"/>
      <c r="L2138" s="36"/>
      <c r="M2138" s="36"/>
      <c r="N2138" s="36"/>
      <c r="O2138" s="36"/>
      <c r="P2138" s="36"/>
      <c r="Q2138" s="36"/>
      <c r="R2138" s="36"/>
    </row>
    <row r="2139" spans="6:18" x14ac:dyDescent="0.25">
      <c r="F2139" s="36"/>
      <c r="G2139" s="36"/>
      <c r="H2139" s="36"/>
      <c r="I2139" s="36"/>
      <c r="J2139" s="36"/>
      <c r="K2139" s="36"/>
      <c r="L2139" s="36"/>
      <c r="M2139" s="36"/>
      <c r="N2139" s="36"/>
      <c r="O2139" s="36"/>
      <c r="P2139" s="36"/>
      <c r="Q2139" s="36"/>
      <c r="R2139" s="36"/>
    </row>
    <row r="2140" spans="6:18" x14ac:dyDescent="0.25">
      <c r="F2140" s="36"/>
      <c r="G2140" s="36"/>
      <c r="H2140" s="36"/>
      <c r="I2140" s="36"/>
      <c r="J2140" s="36"/>
      <c r="K2140" s="36"/>
      <c r="L2140" s="36"/>
      <c r="M2140" s="36"/>
      <c r="N2140" s="36"/>
      <c r="O2140" s="36"/>
      <c r="P2140" s="36"/>
      <c r="Q2140" s="36"/>
      <c r="R2140" s="36"/>
    </row>
    <row r="2141" spans="6:18" x14ac:dyDescent="0.25">
      <c r="F2141" s="36"/>
      <c r="G2141" s="36"/>
      <c r="H2141" s="36"/>
      <c r="I2141" s="36"/>
      <c r="J2141" s="36"/>
      <c r="K2141" s="36"/>
      <c r="L2141" s="36"/>
      <c r="M2141" s="36"/>
      <c r="N2141" s="36"/>
      <c r="O2141" s="36"/>
      <c r="P2141" s="36"/>
      <c r="Q2141" s="36"/>
      <c r="R2141" s="36"/>
    </row>
    <row r="2142" spans="6:18" x14ac:dyDescent="0.25">
      <c r="F2142" s="36"/>
      <c r="G2142" s="36"/>
      <c r="H2142" s="36"/>
      <c r="I2142" s="36"/>
      <c r="J2142" s="36"/>
      <c r="K2142" s="36"/>
      <c r="L2142" s="36"/>
      <c r="M2142" s="36"/>
      <c r="N2142" s="36"/>
      <c r="O2142" s="36"/>
      <c r="P2142" s="36"/>
      <c r="Q2142" s="36"/>
      <c r="R2142" s="36"/>
    </row>
    <row r="2143" spans="6:18" x14ac:dyDescent="0.25">
      <c r="F2143" s="36"/>
      <c r="G2143" s="36"/>
      <c r="H2143" s="36"/>
      <c r="I2143" s="36"/>
      <c r="J2143" s="36"/>
      <c r="K2143" s="36"/>
      <c r="L2143" s="36"/>
      <c r="M2143" s="36"/>
      <c r="N2143" s="36"/>
      <c r="O2143" s="36"/>
      <c r="P2143" s="36"/>
      <c r="Q2143" s="36"/>
      <c r="R2143" s="36"/>
    </row>
    <row r="2144" spans="6:18" x14ac:dyDescent="0.25">
      <c r="F2144" s="36"/>
      <c r="G2144" s="36"/>
      <c r="H2144" s="36"/>
      <c r="I2144" s="36"/>
      <c r="J2144" s="36"/>
      <c r="K2144" s="36"/>
      <c r="L2144" s="36"/>
      <c r="M2144" s="36"/>
      <c r="N2144" s="36"/>
      <c r="O2144" s="36"/>
      <c r="P2144" s="36"/>
      <c r="Q2144" s="36"/>
      <c r="R2144" s="36"/>
    </row>
    <row r="2145" spans="6:18" x14ac:dyDescent="0.25">
      <c r="F2145" s="36"/>
      <c r="G2145" s="36"/>
      <c r="H2145" s="36"/>
      <c r="I2145" s="36"/>
      <c r="J2145" s="36"/>
      <c r="K2145" s="36"/>
      <c r="L2145" s="36"/>
      <c r="M2145" s="36"/>
      <c r="N2145" s="36"/>
      <c r="O2145" s="36"/>
      <c r="P2145" s="36"/>
      <c r="Q2145" s="36"/>
      <c r="R2145" s="36"/>
    </row>
    <row r="2146" spans="6:18" x14ac:dyDescent="0.25">
      <c r="F2146" s="36"/>
      <c r="G2146" s="36"/>
      <c r="H2146" s="36"/>
      <c r="I2146" s="36"/>
      <c r="J2146" s="36"/>
      <c r="K2146" s="36"/>
      <c r="L2146" s="36"/>
      <c r="M2146" s="36"/>
      <c r="N2146" s="36"/>
      <c r="O2146" s="36"/>
      <c r="P2146" s="36"/>
      <c r="Q2146" s="36"/>
      <c r="R2146" s="36"/>
    </row>
    <row r="2147" spans="6:18" x14ac:dyDescent="0.25">
      <c r="F2147" s="36"/>
      <c r="G2147" s="36"/>
      <c r="H2147" s="36"/>
      <c r="I2147" s="36"/>
      <c r="J2147" s="36"/>
      <c r="K2147" s="36"/>
      <c r="L2147" s="36"/>
      <c r="M2147" s="36"/>
      <c r="N2147" s="36"/>
      <c r="O2147" s="36"/>
      <c r="P2147" s="36"/>
      <c r="Q2147" s="36"/>
      <c r="R2147" s="36"/>
    </row>
    <row r="2148" spans="6:18" x14ac:dyDescent="0.25">
      <c r="F2148" s="36"/>
      <c r="G2148" s="36"/>
      <c r="H2148" s="36"/>
      <c r="I2148" s="36"/>
      <c r="J2148" s="36"/>
      <c r="K2148" s="36"/>
      <c r="L2148" s="36"/>
      <c r="M2148" s="36"/>
      <c r="N2148" s="36"/>
      <c r="O2148" s="36"/>
      <c r="P2148" s="36"/>
      <c r="Q2148" s="36"/>
      <c r="R2148" s="36"/>
    </row>
    <row r="2149" spans="6:18" x14ac:dyDescent="0.25">
      <c r="F2149" s="36"/>
      <c r="G2149" s="36"/>
      <c r="H2149" s="36"/>
      <c r="I2149" s="36"/>
      <c r="J2149" s="36"/>
      <c r="K2149" s="36"/>
      <c r="L2149" s="36"/>
      <c r="M2149" s="36"/>
      <c r="N2149" s="36"/>
      <c r="O2149" s="36"/>
      <c r="P2149" s="36"/>
      <c r="Q2149" s="36"/>
      <c r="R2149" s="36"/>
    </row>
    <row r="2150" spans="6:18" x14ac:dyDescent="0.25">
      <c r="F2150" s="36"/>
      <c r="G2150" s="36"/>
      <c r="H2150" s="36"/>
      <c r="I2150" s="36"/>
      <c r="J2150" s="36"/>
      <c r="K2150" s="36"/>
      <c r="L2150" s="36"/>
      <c r="M2150" s="36"/>
      <c r="N2150" s="36"/>
      <c r="O2150" s="36"/>
      <c r="P2150" s="36"/>
      <c r="Q2150" s="36"/>
      <c r="R2150" s="36"/>
    </row>
    <row r="2151" spans="6:18" x14ac:dyDescent="0.25">
      <c r="F2151" s="36"/>
      <c r="G2151" s="36"/>
      <c r="H2151" s="36"/>
      <c r="I2151" s="36"/>
      <c r="J2151" s="36"/>
      <c r="K2151" s="36"/>
      <c r="L2151" s="36"/>
      <c r="M2151" s="36"/>
      <c r="N2151" s="36"/>
      <c r="O2151" s="36"/>
      <c r="P2151" s="36"/>
      <c r="Q2151" s="36"/>
      <c r="R2151" s="36"/>
    </row>
    <row r="2152" spans="6:18" x14ac:dyDescent="0.25">
      <c r="F2152" s="36"/>
      <c r="G2152" s="36"/>
      <c r="H2152" s="36"/>
      <c r="I2152" s="36"/>
      <c r="J2152" s="36"/>
      <c r="K2152" s="36"/>
      <c r="L2152" s="36"/>
      <c r="M2152" s="36"/>
      <c r="N2152" s="36"/>
      <c r="O2152" s="36"/>
      <c r="P2152" s="36"/>
      <c r="Q2152" s="36"/>
      <c r="R2152" s="36"/>
    </row>
    <row r="2153" spans="6:18" x14ac:dyDescent="0.25">
      <c r="F2153" s="36"/>
      <c r="G2153" s="36"/>
      <c r="H2153" s="36"/>
      <c r="I2153" s="36"/>
      <c r="J2153" s="36"/>
      <c r="K2153" s="36"/>
      <c r="L2153" s="36"/>
      <c r="M2153" s="36"/>
      <c r="N2153" s="36"/>
      <c r="O2153" s="36"/>
      <c r="P2153" s="36"/>
      <c r="Q2153" s="36"/>
      <c r="R2153" s="36"/>
    </row>
    <row r="2154" spans="6:18" x14ac:dyDescent="0.25">
      <c r="F2154" s="36"/>
      <c r="G2154" s="36"/>
      <c r="H2154" s="36"/>
      <c r="I2154" s="36"/>
      <c r="J2154" s="36"/>
      <c r="K2154" s="36"/>
      <c r="L2154" s="36"/>
      <c r="M2154" s="36"/>
      <c r="N2154" s="36"/>
      <c r="O2154" s="36"/>
      <c r="P2154" s="36"/>
      <c r="Q2154" s="36"/>
      <c r="R2154" s="36"/>
    </row>
    <row r="2155" spans="6:18" x14ac:dyDescent="0.25">
      <c r="F2155" s="36"/>
      <c r="G2155" s="36"/>
      <c r="H2155" s="36"/>
      <c r="I2155" s="36"/>
      <c r="J2155" s="36"/>
      <c r="K2155" s="36"/>
      <c r="L2155" s="36"/>
      <c r="M2155" s="36"/>
      <c r="N2155" s="36"/>
      <c r="O2155" s="36"/>
      <c r="P2155" s="36"/>
      <c r="Q2155" s="36"/>
      <c r="R2155" s="36"/>
    </row>
    <row r="2156" spans="6:18" x14ac:dyDescent="0.25">
      <c r="F2156" s="36"/>
      <c r="G2156" s="36"/>
      <c r="H2156" s="36"/>
      <c r="I2156" s="36"/>
      <c r="J2156" s="36"/>
      <c r="K2156" s="36"/>
      <c r="L2156" s="36"/>
      <c r="M2156" s="36"/>
      <c r="N2156" s="36"/>
      <c r="O2156" s="36"/>
      <c r="P2156" s="36"/>
      <c r="Q2156" s="36"/>
      <c r="R2156" s="36"/>
    </row>
    <row r="2157" spans="6:18" x14ac:dyDescent="0.25">
      <c r="F2157" s="36"/>
      <c r="G2157" s="36"/>
      <c r="H2157" s="36"/>
      <c r="I2157" s="36"/>
      <c r="J2157" s="36"/>
      <c r="K2157" s="36"/>
      <c r="L2157" s="36"/>
      <c r="M2157" s="36"/>
      <c r="N2157" s="36"/>
      <c r="O2157" s="36"/>
      <c r="P2157" s="36"/>
      <c r="Q2157" s="36"/>
      <c r="R2157" s="36"/>
    </row>
    <row r="2158" spans="6:18" x14ac:dyDescent="0.25">
      <c r="F2158" s="36"/>
      <c r="G2158" s="36"/>
      <c r="H2158" s="36"/>
      <c r="I2158" s="36"/>
      <c r="J2158" s="36"/>
      <c r="K2158" s="36"/>
      <c r="L2158" s="36"/>
      <c r="M2158" s="36"/>
      <c r="N2158" s="36"/>
      <c r="O2158" s="36"/>
      <c r="P2158" s="36"/>
      <c r="Q2158" s="36"/>
      <c r="R2158" s="36"/>
    </row>
    <row r="2159" spans="6:18" x14ac:dyDescent="0.25">
      <c r="F2159" s="36"/>
      <c r="G2159" s="36"/>
      <c r="H2159" s="36"/>
      <c r="I2159" s="36"/>
      <c r="J2159" s="36"/>
      <c r="K2159" s="36"/>
      <c r="L2159" s="36"/>
      <c r="M2159" s="36"/>
      <c r="N2159" s="36"/>
      <c r="O2159" s="36"/>
      <c r="P2159" s="36"/>
      <c r="Q2159" s="36"/>
      <c r="R2159" s="36"/>
    </row>
    <row r="2160" spans="6:18" x14ac:dyDescent="0.25">
      <c r="F2160" s="36"/>
      <c r="G2160" s="36"/>
      <c r="H2160" s="36"/>
      <c r="I2160" s="36"/>
      <c r="J2160" s="36"/>
      <c r="K2160" s="36"/>
      <c r="L2160" s="36"/>
      <c r="M2160" s="36"/>
      <c r="N2160" s="36"/>
      <c r="O2160" s="36"/>
      <c r="P2160" s="36"/>
      <c r="Q2160" s="36"/>
      <c r="R2160" s="36"/>
    </row>
    <row r="2161" spans="6:18" x14ac:dyDescent="0.25">
      <c r="F2161" s="36"/>
      <c r="G2161" s="36"/>
      <c r="H2161" s="36"/>
      <c r="I2161" s="36"/>
      <c r="J2161" s="36"/>
      <c r="K2161" s="36"/>
      <c r="L2161" s="36"/>
      <c r="M2161" s="36"/>
      <c r="N2161" s="36"/>
      <c r="O2161" s="36"/>
      <c r="P2161" s="36"/>
      <c r="Q2161" s="36"/>
      <c r="R2161" s="36"/>
    </row>
    <row r="2162" spans="6:18" x14ac:dyDescent="0.25">
      <c r="F2162" s="36"/>
      <c r="G2162" s="36"/>
      <c r="H2162" s="36"/>
      <c r="I2162" s="36"/>
      <c r="J2162" s="36"/>
      <c r="K2162" s="36"/>
      <c r="L2162" s="36"/>
      <c r="M2162" s="36"/>
      <c r="N2162" s="36"/>
      <c r="O2162" s="36"/>
      <c r="P2162" s="36"/>
      <c r="Q2162" s="36"/>
      <c r="R2162" s="36"/>
    </row>
    <row r="2163" spans="6:18" x14ac:dyDescent="0.25">
      <c r="F2163" s="36"/>
      <c r="G2163" s="36"/>
      <c r="H2163" s="36"/>
      <c r="I2163" s="36"/>
      <c r="J2163" s="36"/>
      <c r="K2163" s="36"/>
      <c r="L2163" s="36"/>
      <c r="M2163" s="36"/>
      <c r="N2163" s="36"/>
      <c r="O2163" s="36"/>
      <c r="P2163" s="36"/>
      <c r="Q2163" s="36"/>
      <c r="R2163" s="36"/>
    </row>
    <row r="2164" spans="6:18" x14ac:dyDescent="0.25">
      <c r="F2164" s="36"/>
      <c r="G2164" s="36"/>
      <c r="H2164" s="36"/>
      <c r="I2164" s="36"/>
      <c r="J2164" s="36"/>
      <c r="K2164" s="36"/>
      <c r="L2164" s="36"/>
      <c r="M2164" s="36"/>
      <c r="N2164" s="36"/>
      <c r="O2164" s="36"/>
      <c r="P2164" s="36"/>
      <c r="Q2164" s="36"/>
      <c r="R2164" s="36"/>
    </row>
    <row r="2165" spans="6:18" x14ac:dyDescent="0.25">
      <c r="F2165" s="36"/>
      <c r="G2165" s="36"/>
      <c r="H2165" s="36"/>
      <c r="I2165" s="36"/>
      <c r="J2165" s="36"/>
      <c r="K2165" s="36"/>
      <c r="L2165" s="36"/>
      <c r="M2165" s="36"/>
      <c r="N2165" s="36"/>
      <c r="O2165" s="36"/>
      <c r="P2165" s="36"/>
      <c r="Q2165" s="36"/>
      <c r="R2165" s="36"/>
    </row>
    <row r="2166" spans="6:18" x14ac:dyDescent="0.25">
      <c r="F2166" s="36"/>
      <c r="G2166" s="36"/>
      <c r="H2166" s="36"/>
      <c r="I2166" s="36"/>
      <c r="J2166" s="36"/>
      <c r="K2166" s="36"/>
      <c r="L2166" s="36"/>
      <c r="M2166" s="36"/>
      <c r="N2166" s="36"/>
      <c r="O2166" s="36"/>
      <c r="P2166" s="36"/>
      <c r="Q2166" s="36"/>
      <c r="R2166" s="36"/>
    </row>
    <row r="2167" spans="6:18" x14ac:dyDescent="0.25">
      <c r="F2167" s="36"/>
      <c r="G2167" s="36"/>
      <c r="H2167" s="36"/>
      <c r="I2167" s="36"/>
      <c r="J2167" s="36"/>
      <c r="K2167" s="36"/>
      <c r="L2167" s="36"/>
      <c r="M2167" s="36"/>
      <c r="N2167" s="36"/>
      <c r="O2167" s="36"/>
      <c r="P2167" s="36"/>
      <c r="Q2167" s="36"/>
      <c r="R2167" s="36"/>
    </row>
    <row r="2168" spans="6:18" x14ac:dyDescent="0.25">
      <c r="F2168" s="36"/>
      <c r="G2168" s="36"/>
      <c r="H2168" s="36"/>
      <c r="I2168" s="36"/>
      <c r="J2168" s="36"/>
      <c r="K2168" s="36"/>
      <c r="L2168" s="36"/>
      <c r="M2168" s="36"/>
      <c r="N2168" s="36"/>
      <c r="O2168" s="36"/>
      <c r="P2168" s="36"/>
      <c r="Q2168" s="36"/>
      <c r="R2168" s="36"/>
    </row>
    <row r="2169" spans="6:18" x14ac:dyDescent="0.25">
      <c r="F2169" s="36"/>
      <c r="G2169" s="36"/>
      <c r="H2169" s="36"/>
      <c r="I2169" s="36"/>
      <c r="J2169" s="36"/>
      <c r="K2169" s="36"/>
      <c r="L2169" s="36"/>
      <c r="M2169" s="36"/>
      <c r="N2169" s="36"/>
      <c r="O2169" s="36"/>
      <c r="P2169" s="36"/>
      <c r="Q2169" s="36"/>
      <c r="R2169" s="36"/>
    </row>
    <row r="2170" spans="6:18" x14ac:dyDescent="0.25">
      <c r="F2170" s="36"/>
      <c r="G2170" s="36"/>
      <c r="H2170" s="36"/>
      <c r="I2170" s="36"/>
      <c r="J2170" s="36"/>
      <c r="K2170" s="36"/>
      <c r="L2170" s="36"/>
      <c r="M2170" s="36"/>
      <c r="N2170" s="36"/>
      <c r="O2170" s="36"/>
      <c r="P2170" s="36"/>
      <c r="Q2170" s="36"/>
      <c r="R2170" s="36"/>
    </row>
    <row r="2171" spans="6:18" x14ac:dyDescent="0.25">
      <c r="F2171" s="36"/>
      <c r="G2171" s="36"/>
      <c r="H2171" s="36"/>
      <c r="I2171" s="36"/>
      <c r="J2171" s="36"/>
      <c r="K2171" s="36"/>
      <c r="L2171" s="36"/>
      <c r="M2171" s="36"/>
      <c r="N2171" s="36"/>
      <c r="O2171" s="36"/>
      <c r="P2171" s="36"/>
      <c r="Q2171" s="36"/>
      <c r="R2171" s="36"/>
    </row>
    <row r="2172" spans="6:18" x14ac:dyDescent="0.25">
      <c r="F2172" s="36"/>
      <c r="G2172" s="36"/>
      <c r="H2172" s="36"/>
      <c r="I2172" s="36"/>
      <c r="J2172" s="36"/>
      <c r="K2172" s="36"/>
      <c r="L2172" s="36"/>
      <c r="M2172" s="36"/>
      <c r="N2172" s="36"/>
      <c r="O2172" s="36"/>
      <c r="P2172" s="36"/>
      <c r="Q2172" s="36"/>
      <c r="R2172" s="36"/>
    </row>
    <row r="2173" spans="6:18" x14ac:dyDescent="0.25">
      <c r="F2173" s="36"/>
      <c r="G2173" s="36"/>
      <c r="H2173" s="36"/>
      <c r="I2173" s="36"/>
      <c r="J2173" s="36"/>
      <c r="K2173" s="36"/>
      <c r="L2173" s="36"/>
      <c r="M2173" s="36"/>
      <c r="N2173" s="36"/>
      <c r="O2173" s="36"/>
      <c r="P2173" s="36"/>
      <c r="Q2173" s="36"/>
      <c r="R2173" s="36"/>
    </row>
    <row r="2174" spans="6:18" x14ac:dyDescent="0.25">
      <c r="F2174" s="36"/>
      <c r="G2174" s="36"/>
      <c r="H2174" s="36"/>
      <c r="I2174" s="36"/>
      <c r="J2174" s="36"/>
      <c r="K2174" s="36"/>
      <c r="L2174" s="36"/>
      <c r="M2174" s="36"/>
      <c r="N2174" s="36"/>
      <c r="O2174" s="36"/>
      <c r="P2174" s="36"/>
      <c r="Q2174" s="36"/>
      <c r="R2174" s="36"/>
    </row>
    <row r="2175" spans="6:18" x14ac:dyDescent="0.25">
      <c r="F2175" s="36"/>
      <c r="G2175" s="36"/>
      <c r="H2175" s="36"/>
      <c r="I2175" s="36"/>
      <c r="J2175" s="36"/>
      <c r="K2175" s="36"/>
      <c r="L2175" s="36"/>
      <c r="M2175" s="36"/>
      <c r="N2175" s="36"/>
      <c r="O2175" s="36"/>
      <c r="P2175" s="36"/>
      <c r="Q2175" s="36"/>
      <c r="R2175" s="36"/>
    </row>
    <row r="2176" spans="6:18" x14ac:dyDescent="0.25">
      <c r="F2176" s="36"/>
      <c r="G2176" s="36"/>
      <c r="H2176" s="36"/>
      <c r="I2176" s="36"/>
      <c r="J2176" s="36"/>
      <c r="K2176" s="36"/>
      <c r="L2176" s="36"/>
      <c r="M2176" s="36"/>
      <c r="N2176" s="36"/>
      <c r="O2176" s="36"/>
      <c r="P2176" s="36"/>
      <c r="Q2176" s="36"/>
      <c r="R2176" s="36"/>
    </row>
    <row r="2177" spans="6:18" x14ac:dyDescent="0.25">
      <c r="F2177" s="36"/>
      <c r="G2177" s="36"/>
      <c r="H2177" s="36"/>
      <c r="I2177" s="36"/>
      <c r="J2177" s="36"/>
      <c r="K2177" s="36"/>
      <c r="L2177" s="36"/>
      <c r="M2177" s="36"/>
      <c r="N2177" s="36"/>
      <c r="O2177" s="36"/>
      <c r="P2177" s="36"/>
      <c r="Q2177" s="36"/>
      <c r="R2177" s="36"/>
    </row>
    <row r="2178" spans="6:18" x14ac:dyDescent="0.25">
      <c r="F2178" s="36"/>
      <c r="G2178" s="36"/>
      <c r="H2178" s="36"/>
      <c r="I2178" s="36"/>
      <c r="J2178" s="36"/>
      <c r="K2178" s="36"/>
      <c r="L2178" s="36"/>
      <c r="M2178" s="36"/>
      <c r="N2178" s="36"/>
      <c r="O2178" s="36"/>
      <c r="P2178" s="36"/>
      <c r="Q2178" s="36"/>
      <c r="R2178" s="36"/>
    </row>
    <row r="2179" spans="6:18" x14ac:dyDescent="0.25">
      <c r="F2179" s="36"/>
      <c r="G2179" s="36"/>
      <c r="H2179" s="36"/>
      <c r="I2179" s="36"/>
      <c r="J2179" s="36"/>
      <c r="K2179" s="36"/>
      <c r="L2179" s="36"/>
      <c r="M2179" s="36"/>
      <c r="N2179" s="36"/>
      <c r="O2179" s="36"/>
      <c r="P2179" s="36"/>
      <c r="Q2179" s="36"/>
      <c r="R2179" s="36"/>
    </row>
    <row r="2180" spans="6:18" x14ac:dyDescent="0.25">
      <c r="F2180" s="36"/>
      <c r="G2180" s="36"/>
      <c r="H2180" s="36"/>
      <c r="I2180" s="36"/>
      <c r="J2180" s="36"/>
      <c r="K2180" s="36"/>
      <c r="L2180" s="36"/>
      <c r="M2180" s="36"/>
      <c r="N2180" s="36"/>
      <c r="O2180" s="36"/>
      <c r="P2180" s="36"/>
      <c r="Q2180" s="36"/>
      <c r="R2180" s="36"/>
    </row>
    <row r="2181" spans="6:18" x14ac:dyDescent="0.25">
      <c r="F2181" s="36"/>
      <c r="G2181" s="36"/>
      <c r="H2181" s="36"/>
      <c r="I2181" s="36"/>
      <c r="J2181" s="36"/>
      <c r="K2181" s="36"/>
      <c r="L2181" s="36"/>
      <c r="M2181" s="36"/>
      <c r="N2181" s="36"/>
      <c r="O2181" s="36"/>
      <c r="P2181" s="36"/>
      <c r="Q2181" s="36"/>
      <c r="R2181" s="36"/>
    </row>
    <row r="2182" spans="6:18" x14ac:dyDescent="0.25">
      <c r="F2182" s="36"/>
      <c r="G2182" s="36"/>
      <c r="H2182" s="36"/>
      <c r="I2182" s="36"/>
      <c r="J2182" s="36"/>
      <c r="K2182" s="36"/>
      <c r="L2182" s="36"/>
      <c r="M2182" s="36"/>
      <c r="N2182" s="36"/>
      <c r="O2182" s="36"/>
      <c r="P2182" s="36"/>
      <c r="Q2182" s="36"/>
      <c r="R2182" s="36"/>
    </row>
    <row r="2183" spans="6:18" x14ac:dyDescent="0.25">
      <c r="F2183" s="36"/>
      <c r="G2183" s="36"/>
      <c r="H2183" s="36"/>
      <c r="I2183" s="36"/>
      <c r="J2183" s="36"/>
      <c r="K2183" s="36"/>
      <c r="L2183" s="36"/>
      <c r="M2183" s="36"/>
      <c r="N2183" s="36"/>
      <c r="O2183" s="36"/>
      <c r="P2183" s="36"/>
      <c r="Q2183" s="36"/>
      <c r="R2183" s="36"/>
    </row>
    <row r="2184" spans="6:18" x14ac:dyDescent="0.25">
      <c r="F2184" s="36"/>
      <c r="G2184" s="36"/>
      <c r="H2184" s="36"/>
      <c r="I2184" s="36"/>
      <c r="J2184" s="36"/>
      <c r="K2184" s="36"/>
      <c r="L2184" s="36"/>
      <c r="M2184" s="36"/>
      <c r="N2184" s="36"/>
      <c r="O2184" s="36"/>
      <c r="P2184" s="36"/>
      <c r="Q2184" s="36"/>
      <c r="R2184" s="36"/>
    </row>
    <row r="2185" spans="6:18" x14ac:dyDescent="0.25">
      <c r="F2185" s="36"/>
      <c r="G2185" s="36"/>
      <c r="H2185" s="36"/>
      <c r="I2185" s="36"/>
      <c r="J2185" s="36"/>
      <c r="K2185" s="36"/>
      <c r="L2185" s="36"/>
      <c r="M2185" s="36"/>
      <c r="N2185" s="36"/>
      <c r="O2185" s="36"/>
      <c r="P2185" s="36"/>
      <c r="Q2185" s="36"/>
      <c r="R2185" s="36"/>
    </row>
    <row r="2186" spans="6:18" x14ac:dyDescent="0.25">
      <c r="F2186" s="36"/>
      <c r="G2186" s="36"/>
      <c r="H2186" s="36"/>
      <c r="I2186" s="36"/>
      <c r="J2186" s="36"/>
      <c r="K2186" s="36"/>
      <c r="L2186" s="36"/>
      <c r="M2186" s="36"/>
      <c r="N2186" s="36"/>
      <c r="O2186" s="36"/>
      <c r="P2186" s="36"/>
      <c r="Q2186" s="36"/>
      <c r="R2186" s="36"/>
    </row>
    <row r="2187" spans="6:18" x14ac:dyDescent="0.25">
      <c r="F2187" s="36"/>
      <c r="G2187" s="36"/>
      <c r="H2187" s="36"/>
      <c r="I2187" s="36"/>
      <c r="J2187" s="36"/>
      <c r="K2187" s="36"/>
      <c r="L2187" s="36"/>
      <c r="M2187" s="36"/>
      <c r="N2187" s="36"/>
      <c r="O2187" s="36"/>
      <c r="P2187" s="36"/>
      <c r="Q2187" s="36"/>
      <c r="R2187" s="36"/>
    </row>
    <row r="2188" spans="6:18" x14ac:dyDescent="0.25">
      <c r="F2188" s="36"/>
      <c r="G2188" s="36"/>
      <c r="H2188" s="36"/>
      <c r="I2188" s="36"/>
      <c r="J2188" s="36"/>
      <c r="K2188" s="36"/>
      <c r="L2188" s="36"/>
      <c r="M2188" s="36"/>
      <c r="N2188" s="36"/>
      <c r="O2188" s="36"/>
      <c r="P2188" s="36"/>
      <c r="Q2188" s="36"/>
      <c r="R2188" s="36"/>
    </row>
    <row r="2189" spans="6:18" x14ac:dyDescent="0.25">
      <c r="F2189" s="36"/>
      <c r="G2189" s="36"/>
      <c r="H2189" s="36"/>
      <c r="I2189" s="36"/>
      <c r="J2189" s="36"/>
      <c r="K2189" s="36"/>
      <c r="L2189" s="36"/>
      <c r="M2189" s="36"/>
      <c r="N2189" s="36"/>
      <c r="O2189" s="36"/>
      <c r="P2189" s="36"/>
      <c r="Q2189" s="36"/>
      <c r="R2189" s="36"/>
    </row>
    <row r="2190" spans="6:18" x14ac:dyDescent="0.25">
      <c r="F2190" s="36"/>
      <c r="G2190" s="36"/>
      <c r="H2190" s="36"/>
      <c r="I2190" s="36"/>
      <c r="J2190" s="36"/>
      <c r="K2190" s="36"/>
      <c r="L2190" s="36"/>
      <c r="M2190" s="36"/>
      <c r="N2190" s="36"/>
      <c r="O2190" s="36"/>
      <c r="P2190" s="36"/>
      <c r="Q2190" s="36"/>
      <c r="R2190" s="36"/>
    </row>
    <row r="2191" spans="6:18" x14ac:dyDescent="0.25">
      <c r="F2191" s="36"/>
      <c r="G2191" s="36"/>
      <c r="H2191" s="36"/>
      <c r="I2191" s="36"/>
      <c r="J2191" s="36"/>
      <c r="K2191" s="36"/>
      <c r="L2191" s="36"/>
      <c r="M2191" s="36"/>
      <c r="N2191" s="36"/>
      <c r="O2191" s="36"/>
      <c r="P2191" s="36"/>
      <c r="Q2191" s="36"/>
      <c r="R2191" s="36"/>
    </row>
    <row r="2192" spans="6:18" x14ac:dyDescent="0.25">
      <c r="F2192" s="36"/>
      <c r="G2192" s="36"/>
      <c r="H2192" s="36"/>
      <c r="I2192" s="36"/>
      <c r="J2192" s="36"/>
      <c r="K2192" s="36"/>
      <c r="L2192" s="36"/>
      <c r="M2192" s="36"/>
      <c r="N2192" s="36"/>
      <c r="O2192" s="36"/>
      <c r="P2192" s="36"/>
      <c r="Q2192" s="36"/>
      <c r="R2192" s="36"/>
    </row>
    <row r="2193" spans="6:18" x14ac:dyDescent="0.25">
      <c r="F2193" s="36"/>
      <c r="G2193" s="36"/>
      <c r="H2193" s="36"/>
      <c r="I2193" s="36"/>
      <c r="J2193" s="36"/>
      <c r="K2193" s="36"/>
      <c r="L2193" s="36"/>
      <c r="M2193" s="36"/>
      <c r="N2193" s="36"/>
      <c r="O2193" s="36"/>
      <c r="P2193" s="36"/>
      <c r="Q2193" s="36"/>
      <c r="R2193" s="36"/>
    </row>
    <row r="2194" spans="6:18" x14ac:dyDescent="0.25">
      <c r="F2194" s="36"/>
      <c r="G2194" s="36"/>
      <c r="H2194" s="36"/>
      <c r="I2194" s="36"/>
      <c r="J2194" s="36"/>
      <c r="K2194" s="36"/>
      <c r="L2194" s="36"/>
      <c r="M2194" s="36"/>
      <c r="N2194" s="36"/>
      <c r="O2194" s="36"/>
      <c r="P2194" s="36"/>
      <c r="Q2194" s="36"/>
      <c r="R2194" s="36"/>
    </row>
    <row r="2195" spans="6:18" x14ac:dyDescent="0.25">
      <c r="F2195" s="36"/>
      <c r="G2195" s="36"/>
      <c r="H2195" s="36"/>
      <c r="I2195" s="36"/>
      <c r="J2195" s="36"/>
      <c r="K2195" s="36"/>
      <c r="L2195" s="36"/>
      <c r="M2195" s="36"/>
      <c r="N2195" s="36"/>
      <c r="O2195" s="36"/>
      <c r="P2195" s="36"/>
      <c r="Q2195" s="36"/>
      <c r="R2195" s="36"/>
    </row>
    <row r="2196" spans="6:18" x14ac:dyDescent="0.25">
      <c r="F2196" s="36"/>
      <c r="G2196" s="36"/>
      <c r="H2196" s="36"/>
      <c r="I2196" s="36"/>
      <c r="J2196" s="36"/>
      <c r="K2196" s="36"/>
      <c r="L2196" s="36"/>
      <c r="M2196" s="36"/>
      <c r="N2196" s="36"/>
      <c r="O2196" s="36"/>
      <c r="P2196" s="36"/>
      <c r="Q2196" s="36"/>
      <c r="R2196" s="36"/>
    </row>
    <row r="2197" spans="6:18" x14ac:dyDescent="0.25">
      <c r="F2197" s="36"/>
      <c r="G2197" s="36"/>
      <c r="H2197" s="36"/>
      <c r="I2197" s="36"/>
      <c r="J2197" s="36"/>
      <c r="K2197" s="36"/>
      <c r="L2197" s="36"/>
      <c r="M2197" s="36"/>
      <c r="N2197" s="36"/>
      <c r="O2197" s="36"/>
      <c r="P2197" s="36"/>
      <c r="Q2197" s="36"/>
      <c r="R2197" s="36"/>
    </row>
    <row r="2198" spans="6:18" x14ac:dyDescent="0.25">
      <c r="F2198" s="36"/>
      <c r="G2198" s="36"/>
      <c r="H2198" s="36"/>
      <c r="I2198" s="36"/>
      <c r="J2198" s="36"/>
      <c r="K2198" s="36"/>
      <c r="L2198" s="36"/>
      <c r="M2198" s="36"/>
      <c r="N2198" s="36"/>
      <c r="O2198" s="36"/>
      <c r="P2198" s="36"/>
      <c r="Q2198" s="36"/>
      <c r="R2198" s="36"/>
    </row>
    <row r="2199" spans="6:18" x14ac:dyDescent="0.25">
      <c r="F2199" s="36"/>
      <c r="G2199" s="36"/>
      <c r="H2199" s="36"/>
      <c r="I2199" s="36"/>
      <c r="J2199" s="36"/>
      <c r="K2199" s="36"/>
      <c r="L2199" s="36"/>
      <c r="M2199" s="36"/>
      <c r="N2199" s="36"/>
      <c r="O2199" s="36"/>
      <c r="P2199" s="36"/>
      <c r="Q2199" s="36"/>
      <c r="R2199" s="36"/>
    </row>
    <row r="2200" spans="6:18" x14ac:dyDescent="0.25">
      <c r="F2200" s="36"/>
      <c r="G2200" s="36"/>
      <c r="H2200" s="36"/>
      <c r="I2200" s="36"/>
      <c r="J2200" s="36"/>
      <c r="K2200" s="36"/>
      <c r="L2200" s="36"/>
      <c r="M2200" s="36"/>
      <c r="N2200" s="36"/>
      <c r="O2200" s="36"/>
      <c r="P2200" s="36"/>
      <c r="Q2200" s="36"/>
      <c r="R2200" s="36"/>
    </row>
    <row r="2201" spans="6:18" x14ac:dyDescent="0.25">
      <c r="F2201" s="36"/>
      <c r="G2201" s="36"/>
      <c r="H2201" s="36"/>
      <c r="I2201" s="36"/>
      <c r="J2201" s="36"/>
      <c r="K2201" s="36"/>
      <c r="L2201" s="36"/>
      <c r="M2201" s="36"/>
      <c r="N2201" s="36"/>
      <c r="O2201" s="36"/>
      <c r="P2201" s="36"/>
      <c r="Q2201" s="36"/>
      <c r="R2201" s="36"/>
    </row>
    <row r="2202" spans="6:18" x14ac:dyDescent="0.25">
      <c r="F2202" s="36"/>
      <c r="G2202" s="36"/>
      <c r="H2202" s="36"/>
      <c r="I2202" s="36"/>
      <c r="J2202" s="36"/>
      <c r="K2202" s="36"/>
      <c r="L2202" s="36"/>
      <c r="M2202" s="36"/>
      <c r="N2202" s="36"/>
      <c r="O2202" s="36"/>
      <c r="P2202" s="36"/>
      <c r="Q2202" s="36"/>
      <c r="R2202" s="36"/>
    </row>
    <row r="2203" spans="6:18" x14ac:dyDescent="0.25">
      <c r="F2203" s="36"/>
      <c r="G2203" s="36"/>
      <c r="H2203" s="36"/>
      <c r="I2203" s="36"/>
      <c r="J2203" s="36"/>
      <c r="K2203" s="36"/>
      <c r="L2203" s="36"/>
      <c r="M2203" s="36"/>
      <c r="N2203" s="36"/>
      <c r="O2203" s="36"/>
      <c r="P2203" s="36"/>
      <c r="Q2203" s="36"/>
      <c r="R2203" s="36"/>
    </row>
    <row r="2204" spans="6:18" x14ac:dyDescent="0.25">
      <c r="F2204" s="36"/>
      <c r="G2204" s="36"/>
      <c r="H2204" s="36"/>
      <c r="I2204" s="36"/>
      <c r="J2204" s="36"/>
      <c r="K2204" s="36"/>
      <c r="L2204" s="36"/>
      <c r="M2204" s="36"/>
      <c r="N2204" s="36"/>
      <c r="O2204" s="36"/>
      <c r="P2204" s="36"/>
      <c r="Q2204" s="36"/>
      <c r="R2204" s="36"/>
    </row>
    <row r="2205" spans="6:18" x14ac:dyDescent="0.25">
      <c r="F2205" s="36"/>
      <c r="G2205" s="36"/>
      <c r="H2205" s="36"/>
      <c r="I2205" s="36"/>
      <c r="J2205" s="36"/>
      <c r="K2205" s="36"/>
      <c r="L2205" s="36"/>
      <c r="M2205" s="36"/>
      <c r="N2205" s="36"/>
      <c r="O2205" s="36"/>
      <c r="P2205" s="36"/>
      <c r="Q2205" s="36"/>
      <c r="R2205" s="36"/>
    </row>
    <row r="2206" spans="6:18" x14ac:dyDescent="0.25">
      <c r="F2206" s="36"/>
      <c r="G2206" s="36"/>
      <c r="H2206" s="36"/>
      <c r="I2206" s="36"/>
      <c r="J2206" s="36"/>
      <c r="K2206" s="36"/>
      <c r="L2206" s="36"/>
      <c r="M2206" s="36"/>
      <c r="N2206" s="36"/>
      <c r="O2206" s="36"/>
      <c r="P2206" s="36"/>
      <c r="Q2206" s="36"/>
      <c r="R2206" s="36"/>
    </row>
    <row r="2207" spans="6:18" x14ac:dyDescent="0.25">
      <c r="F2207" s="36"/>
      <c r="G2207" s="36"/>
      <c r="H2207" s="36"/>
      <c r="I2207" s="36"/>
      <c r="J2207" s="36"/>
      <c r="K2207" s="36"/>
      <c r="L2207" s="36"/>
      <c r="M2207" s="36"/>
      <c r="N2207" s="36"/>
      <c r="O2207" s="36"/>
      <c r="P2207" s="36"/>
      <c r="Q2207" s="36"/>
      <c r="R2207" s="36"/>
    </row>
    <row r="2208" spans="6:18" x14ac:dyDescent="0.25">
      <c r="F2208" s="36"/>
      <c r="G2208" s="36"/>
      <c r="H2208" s="36"/>
      <c r="I2208" s="36"/>
      <c r="J2208" s="36"/>
      <c r="K2208" s="36"/>
      <c r="L2208" s="36"/>
      <c r="M2208" s="36"/>
      <c r="N2208" s="36"/>
      <c r="O2208" s="36"/>
      <c r="P2208" s="36"/>
      <c r="Q2208" s="36"/>
      <c r="R2208" s="36"/>
    </row>
    <row r="2209" spans="6:18" x14ac:dyDescent="0.25">
      <c r="F2209" s="36"/>
      <c r="G2209" s="36"/>
      <c r="H2209" s="36"/>
      <c r="I2209" s="36"/>
      <c r="J2209" s="36"/>
      <c r="K2209" s="36"/>
      <c r="L2209" s="36"/>
      <c r="M2209" s="36"/>
      <c r="N2209" s="36"/>
      <c r="O2209" s="36"/>
      <c r="P2209" s="36"/>
      <c r="Q2209" s="36"/>
      <c r="R2209" s="36"/>
    </row>
    <row r="2210" spans="6:18" x14ac:dyDescent="0.25">
      <c r="F2210" s="36"/>
      <c r="G2210" s="36"/>
      <c r="H2210" s="36"/>
      <c r="I2210" s="36"/>
      <c r="J2210" s="36"/>
      <c r="K2210" s="36"/>
      <c r="L2210" s="36"/>
      <c r="M2210" s="36"/>
      <c r="N2210" s="36"/>
      <c r="O2210" s="36"/>
      <c r="P2210" s="36"/>
      <c r="Q2210" s="36"/>
      <c r="R2210" s="36"/>
    </row>
    <row r="2211" spans="6:18" x14ac:dyDescent="0.25">
      <c r="F2211" s="36"/>
      <c r="G2211" s="36"/>
      <c r="H2211" s="36"/>
      <c r="I2211" s="36"/>
      <c r="J2211" s="36"/>
      <c r="K2211" s="36"/>
      <c r="L2211" s="36"/>
      <c r="M2211" s="36"/>
      <c r="N2211" s="36"/>
      <c r="O2211" s="36"/>
      <c r="P2211" s="36"/>
      <c r="Q2211" s="36"/>
      <c r="R2211" s="36"/>
    </row>
    <row r="2212" spans="6:18" x14ac:dyDescent="0.25">
      <c r="F2212" s="36"/>
      <c r="G2212" s="36"/>
      <c r="H2212" s="36"/>
      <c r="I2212" s="36"/>
      <c r="J2212" s="36"/>
      <c r="K2212" s="36"/>
      <c r="L2212" s="36"/>
      <c r="M2212" s="36"/>
      <c r="N2212" s="36"/>
      <c r="O2212" s="36"/>
      <c r="P2212" s="36"/>
      <c r="Q2212" s="36"/>
      <c r="R2212" s="36"/>
    </row>
    <row r="2213" spans="6:18" x14ac:dyDescent="0.25">
      <c r="F2213" s="36"/>
      <c r="G2213" s="36"/>
      <c r="H2213" s="36"/>
      <c r="I2213" s="36"/>
      <c r="J2213" s="36"/>
      <c r="K2213" s="36"/>
      <c r="L2213" s="36"/>
      <c r="M2213" s="36"/>
      <c r="N2213" s="36"/>
      <c r="O2213" s="36"/>
      <c r="P2213" s="36"/>
      <c r="Q2213" s="36"/>
      <c r="R2213" s="36"/>
    </row>
    <row r="2214" spans="6:18" x14ac:dyDescent="0.25">
      <c r="F2214" s="36"/>
      <c r="G2214" s="36"/>
      <c r="H2214" s="36"/>
      <c r="I2214" s="36"/>
      <c r="J2214" s="36"/>
      <c r="K2214" s="36"/>
      <c r="L2214" s="36"/>
      <c r="M2214" s="36"/>
      <c r="N2214" s="36"/>
      <c r="O2214" s="36"/>
      <c r="P2214" s="36"/>
      <c r="Q2214" s="36"/>
      <c r="R2214" s="36"/>
    </row>
    <row r="2215" spans="6:18" x14ac:dyDescent="0.25">
      <c r="F2215" s="36"/>
      <c r="G2215" s="36"/>
      <c r="H2215" s="36"/>
      <c r="I2215" s="36"/>
      <c r="J2215" s="36"/>
      <c r="K2215" s="36"/>
      <c r="L2215" s="36"/>
      <c r="M2215" s="36"/>
      <c r="N2215" s="36"/>
      <c r="O2215" s="36"/>
      <c r="P2215" s="36"/>
      <c r="Q2215" s="36"/>
      <c r="R2215" s="36"/>
    </row>
    <row r="2216" spans="6:18" x14ac:dyDescent="0.25">
      <c r="F2216" s="36"/>
      <c r="G2216" s="36"/>
      <c r="H2216" s="36"/>
      <c r="I2216" s="36"/>
      <c r="J2216" s="36"/>
      <c r="K2216" s="36"/>
      <c r="L2216" s="36"/>
      <c r="M2216" s="36"/>
      <c r="N2216" s="36"/>
      <c r="O2216" s="36"/>
      <c r="P2216" s="36"/>
      <c r="Q2216" s="36"/>
      <c r="R2216" s="36"/>
    </row>
    <row r="2217" spans="6:18" x14ac:dyDescent="0.25">
      <c r="F2217" s="36"/>
      <c r="G2217" s="36"/>
      <c r="H2217" s="36"/>
      <c r="I2217" s="36"/>
      <c r="J2217" s="36"/>
      <c r="K2217" s="36"/>
      <c r="L2217" s="36"/>
      <c r="M2217" s="36"/>
      <c r="N2217" s="36"/>
      <c r="O2217" s="36"/>
      <c r="P2217" s="36"/>
      <c r="Q2217" s="36"/>
      <c r="R2217" s="36"/>
    </row>
    <row r="2218" spans="6:18" x14ac:dyDescent="0.25">
      <c r="F2218" s="36"/>
      <c r="G2218" s="36"/>
      <c r="H2218" s="36"/>
      <c r="I2218" s="36"/>
      <c r="J2218" s="36"/>
      <c r="K2218" s="36"/>
      <c r="L2218" s="36"/>
      <c r="M2218" s="36"/>
      <c r="N2218" s="36"/>
      <c r="O2218" s="36"/>
      <c r="P2218" s="36"/>
      <c r="Q2218" s="36"/>
      <c r="R2218" s="36"/>
    </row>
    <row r="2219" spans="6:18" x14ac:dyDescent="0.25">
      <c r="F2219" s="36"/>
      <c r="G2219" s="36"/>
      <c r="H2219" s="36"/>
      <c r="I2219" s="36"/>
      <c r="J2219" s="36"/>
      <c r="K2219" s="36"/>
      <c r="L2219" s="36"/>
      <c r="M2219" s="36"/>
      <c r="N2219" s="36"/>
      <c r="O2219" s="36"/>
      <c r="P2219" s="36"/>
      <c r="Q2219" s="36"/>
      <c r="R2219" s="36"/>
    </row>
    <row r="2220" spans="6:18" x14ac:dyDescent="0.25">
      <c r="F2220" s="36"/>
      <c r="G2220" s="36"/>
      <c r="H2220" s="36"/>
      <c r="I2220" s="36"/>
      <c r="J2220" s="36"/>
      <c r="K2220" s="36"/>
      <c r="L2220" s="36"/>
      <c r="M2220" s="36"/>
      <c r="N2220" s="36"/>
      <c r="O2220" s="36"/>
      <c r="P2220" s="36"/>
      <c r="Q2220" s="36"/>
      <c r="R2220" s="36"/>
    </row>
    <row r="2221" spans="6:18" x14ac:dyDescent="0.25">
      <c r="F2221" s="36"/>
      <c r="G2221" s="36"/>
      <c r="H2221" s="36"/>
      <c r="I2221" s="36"/>
      <c r="J2221" s="36"/>
      <c r="K2221" s="36"/>
      <c r="L2221" s="36"/>
      <c r="M2221" s="36"/>
      <c r="N2221" s="36"/>
      <c r="O2221" s="36"/>
      <c r="P2221" s="36"/>
      <c r="Q2221" s="36"/>
      <c r="R2221" s="36"/>
    </row>
    <row r="2222" spans="6:18" x14ac:dyDescent="0.25">
      <c r="F2222" s="36"/>
      <c r="G2222" s="36"/>
      <c r="H2222" s="36"/>
      <c r="I2222" s="36"/>
      <c r="J2222" s="36"/>
      <c r="K2222" s="36"/>
      <c r="L2222" s="36"/>
      <c r="M2222" s="36"/>
      <c r="N2222" s="36"/>
      <c r="O2222" s="36"/>
      <c r="P2222" s="36"/>
      <c r="Q2222" s="36"/>
      <c r="R2222" s="36"/>
    </row>
    <row r="2223" spans="6:18" x14ac:dyDescent="0.25">
      <c r="F2223" s="36"/>
      <c r="G2223" s="36"/>
      <c r="H2223" s="36"/>
      <c r="I2223" s="36"/>
      <c r="J2223" s="36"/>
      <c r="K2223" s="36"/>
      <c r="L2223" s="36"/>
      <c r="M2223" s="36"/>
      <c r="N2223" s="36"/>
      <c r="O2223" s="36"/>
      <c r="P2223" s="36"/>
      <c r="Q2223" s="36"/>
      <c r="R2223" s="36"/>
    </row>
    <row r="2224" spans="6:18" x14ac:dyDescent="0.25">
      <c r="F2224" s="36"/>
      <c r="G2224" s="36"/>
      <c r="H2224" s="36"/>
      <c r="I2224" s="36"/>
      <c r="J2224" s="36"/>
      <c r="K2224" s="36"/>
      <c r="L2224" s="36"/>
      <c r="M2224" s="36"/>
      <c r="N2224" s="36"/>
      <c r="O2224" s="36"/>
      <c r="P2224" s="36"/>
      <c r="Q2224" s="36"/>
      <c r="R2224" s="36"/>
    </row>
    <row r="2225" spans="6:18" x14ac:dyDescent="0.25">
      <c r="F2225" s="36"/>
      <c r="G2225" s="36"/>
      <c r="H2225" s="36"/>
      <c r="I2225" s="36"/>
      <c r="J2225" s="36"/>
      <c r="K2225" s="36"/>
      <c r="L2225" s="36"/>
      <c r="M2225" s="36"/>
      <c r="N2225" s="36"/>
      <c r="O2225" s="36"/>
      <c r="P2225" s="36"/>
      <c r="Q2225" s="36"/>
      <c r="R2225" s="36"/>
    </row>
    <row r="2226" spans="6:18" x14ac:dyDescent="0.25">
      <c r="F2226" s="36"/>
      <c r="G2226" s="36"/>
      <c r="H2226" s="36"/>
      <c r="I2226" s="36"/>
      <c r="J2226" s="36"/>
      <c r="K2226" s="36"/>
      <c r="L2226" s="36"/>
      <c r="M2226" s="36"/>
      <c r="N2226" s="36"/>
      <c r="O2226" s="36"/>
      <c r="P2226" s="36"/>
      <c r="Q2226" s="36"/>
      <c r="R2226" s="36"/>
    </row>
    <row r="2227" spans="6:18" x14ac:dyDescent="0.25">
      <c r="F2227" s="36"/>
      <c r="G2227" s="36"/>
      <c r="H2227" s="36"/>
      <c r="I2227" s="36"/>
      <c r="J2227" s="36"/>
      <c r="K2227" s="36"/>
      <c r="L2227" s="36"/>
      <c r="M2227" s="36"/>
      <c r="N2227" s="36"/>
      <c r="O2227" s="36"/>
      <c r="P2227" s="36"/>
      <c r="Q2227" s="36"/>
      <c r="R2227" s="36"/>
    </row>
    <row r="2228" spans="6:18" x14ac:dyDescent="0.25">
      <c r="F2228" s="36"/>
      <c r="G2228" s="36"/>
      <c r="H2228" s="36"/>
      <c r="I2228" s="36"/>
      <c r="J2228" s="36"/>
      <c r="K2228" s="36"/>
      <c r="L2228" s="36"/>
      <c r="M2228" s="36"/>
      <c r="N2228" s="36"/>
      <c r="O2228" s="36"/>
      <c r="P2228" s="36"/>
      <c r="Q2228" s="36"/>
      <c r="R2228" s="36"/>
    </row>
    <row r="2229" spans="6:18" x14ac:dyDescent="0.25">
      <c r="F2229" s="36"/>
      <c r="G2229" s="36"/>
      <c r="H2229" s="36"/>
      <c r="I2229" s="36"/>
      <c r="J2229" s="36"/>
      <c r="K2229" s="36"/>
      <c r="L2229" s="36"/>
      <c r="M2229" s="36"/>
      <c r="N2229" s="36"/>
      <c r="O2229" s="36"/>
      <c r="P2229" s="36"/>
      <c r="Q2229" s="36"/>
      <c r="R2229" s="36"/>
    </row>
    <row r="2230" spans="6:18" x14ac:dyDescent="0.25">
      <c r="F2230" s="36"/>
      <c r="G2230" s="36"/>
      <c r="H2230" s="36"/>
      <c r="I2230" s="36"/>
      <c r="J2230" s="36"/>
      <c r="K2230" s="36"/>
      <c r="L2230" s="36"/>
      <c r="M2230" s="36"/>
      <c r="N2230" s="36"/>
      <c r="O2230" s="36"/>
      <c r="P2230" s="36"/>
      <c r="Q2230" s="36"/>
      <c r="R2230" s="36"/>
    </row>
    <row r="2231" spans="6:18" x14ac:dyDescent="0.25">
      <c r="F2231" s="36"/>
      <c r="G2231" s="36"/>
      <c r="H2231" s="36"/>
      <c r="I2231" s="36"/>
      <c r="J2231" s="36"/>
      <c r="K2231" s="36"/>
      <c r="L2231" s="36"/>
      <c r="M2231" s="36"/>
      <c r="N2231" s="36"/>
      <c r="O2231" s="36"/>
      <c r="P2231" s="36"/>
      <c r="Q2231" s="36"/>
      <c r="R2231" s="36"/>
    </row>
    <row r="2232" spans="6:18" x14ac:dyDescent="0.25">
      <c r="F2232" s="36"/>
      <c r="G2232" s="36"/>
      <c r="H2232" s="36"/>
      <c r="I2232" s="36"/>
      <c r="J2232" s="36"/>
      <c r="K2232" s="36"/>
      <c r="L2232" s="36"/>
      <c r="M2232" s="36"/>
      <c r="N2232" s="36"/>
      <c r="O2232" s="36"/>
      <c r="P2232" s="36"/>
      <c r="Q2232" s="36"/>
      <c r="R2232" s="36"/>
    </row>
    <row r="2233" spans="6:18" x14ac:dyDescent="0.25">
      <c r="F2233" s="36"/>
      <c r="G2233" s="36"/>
      <c r="H2233" s="36"/>
      <c r="I2233" s="36"/>
      <c r="J2233" s="36"/>
      <c r="K2233" s="36"/>
      <c r="L2233" s="36"/>
      <c r="M2233" s="36"/>
      <c r="N2233" s="36"/>
      <c r="O2233" s="36"/>
      <c r="P2233" s="36"/>
      <c r="Q2233" s="36"/>
      <c r="R2233" s="36"/>
    </row>
    <row r="2234" spans="6:18" x14ac:dyDescent="0.25">
      <c r="F2234" s="36"/>
      <c r="G2234" s="36"/>
      <c r="H2234" s="36"/>
      <c r="I2234" s="36"/>
      <c r="J2234" s="36"/>
      <c r="K2234" s="36"/>
      <c r="L2234" s="36"/>
      <c r="M2234" s="36"/>
      <c r="N2234" s="36"/>
      <c r="O2234" s="36"/>
      <c r="P2234" s="36"/>
      <c r="Q2234" s="36"/>
      <c r="R2234" s="36"/>
    </row>
    <row r="2235" spans="6:18" x14ac:dyDescent="0.25">
      <c r="F2235" s="36"/>
      <c r="G2235" s="36"/>
      <c r="H2235" s="36"/>
      <c r="I2235" s="36"/>
      <c r="J2235" s="36"/>
      <c r="K2235" s="36"/>
      <c r="L2235" s="36"/>
      <c r="M2235" s="36"/>
      <c r="N2235" s="36"/>
      <c r="O2235" s="36"/>
      <c r="P2235" s="36"/>
      <c r="Q2235" s="36"/>
      <c r="R2235" s="36"/>
    </row>
    <row r="2236" spans="6:18" x14ac:dyDescent="0.25">
      <c r="F2236" s="36"/>
      <c r="G2236" s="36"/>
      <c r="H2236" s="36"/>
      <c r="I2236" s="36"/>
      <c r="J2236" s="36"/>
      <c r="K2236" s="36"/>
      <c r="L2236" s="36"/>
      <c r="M2236" s="36"/>
      <c r="N2236" s="36"/>
      <c r="O2236" s="36"/>
      <c r="P2236" s="36"/>
      <c r="Q2236" s="36"/>
      <c r="R2236" s="36"/>
    </row>
    <row r="2237" spans="6:18" x14ac:dyDescent="0.25">
      <c r="F2237" s="36"/>
      <c r="G2237" s="36"/>
      <c r="H2237" s="36"/>
      <c r="I2237" s="36"/>
      <c r="J2237" s="36"/>
      <c r="K2237" s="36"/>
      <c r="L2237" s="36"/>
      <c r="M2237" s="36"/>
      <c r="N2237" s="36"/>
      <c r="O2237" s="36"/>
      <c r="P2237" s="36"/>
      <c r="Q2237" s="36"/>
      <c r="R2237" s="36"/>
    </row>
    <row r="2238" spans="6:18" x14ac:dyDescent="0.25">
      <c r="F2238" s="36"/>
      <c r="G2238" s="36"/>
      <c r="H2238" s="36"/>
      <c r="I2238" s="36"/>
      <c r="J2238" s="36"/>
      <c r="K2238" s="36"/>
      <c r="L2238" s="36"/>
      <c r="M2238" s="36"/>
      <c r="N2238" s="36"/>
      <c r="O2238" s="36"/>
      <c r="P2238" s="36"/>
      <c r="Q2238" s="36"/>
      <c r="R2238" s="36"/>
    </row>
    <row r="2239" spans="6:18" x14ac:dyDescent="0.25">
      <c r="F2239" s="36"/>
      <c r="G2239" s="36"/>
      <c r="H2239" s="36"/>
      <c r="I2239" s="36"/>
      <c r="J2239" s="36"/>
      <c r="K2239" s="36"/>
      <c r="L2239" s="36"/>
      <c r="M2239" s="36"/>
      <c r="N2239" s="36"/>
      <c r="O2239" s="36"/>
      <c r="P2239" s="36"/>
      <c r="Q2239" s="36"/>
      <c r="R2239" s="36"/>
    </row>
    <row r="2240" spans="6:18" x14ac:dyDescent="0.25">
      <c r="F2240" s="36"/>
      <c r="G2240" s="36"/>
      <c r="H2240" s="36"/>
      <c r="I2240" s="36"/>
      <c r="J2240" s="36"/>
      <c r="K2240" s="36"/>
      <c r="L2240" s="36"/>
      <c r="M2240" s="36"/>
      <c r="N2240" s="36"/>
      <c r="O2240" s="36"/>
      <c r="P2240" s="36"/>
      <c r="Q2240" s="36"/>
      <c r="R2240" s="36"/>
    </row>
    <row r="2241" spans="6:18" x14ac:dyDescent="0.25">
      <c r="F2241" s="36"/>
      <c r="G2241" s="36"/>
      <c r="H2241" s="36"/>
      <c r="I2241" s="36"/>
      <c r="J2241" s="36"/>
      <c r="K2241" s="36"/>
      <c r="L2241" s="36"/>
      <c r="M2241" s="36"/>
      <c r="N2241" s="36"/>
      <c r="O2241" s="36"/>
      <c r="P2241" s="36"/>
      <c r="Q2241" s="36"/>
      <c r="R2241" s="36"/>
    </row>
    <row r="2242" spans="6:18" x14ac:dyDescent="0.25">
      <c r="F2242" s="36"/>
      <c r="G2242" s="36"/>
      <c r="H2242" s="36"/>
      <c r="I2242" s="36"/>
      <c r="J2242" s="36"/>
      <c r="K2242" s="36"/>
      <c r="L2242" s="36"/>
      <c r="M2242" s="36"/>
      <c r="N2242" s="36"/>
      <c r="O2242" s="36"/>
      <c r="P2242" s="36"/>
      <c r="Q2242" s="36"/>
      <c r="R2242" s="36"/>
    </row>
    <row r="2243" spans="6:18" x14ac:dyDescent="0.25">
      <c r="F2243" s="36"/>
      <c r="G2243" s="36"/>
      <c r="H2243" s="36"/>
      <c r="I2243" s="36"/>
      <c r="J2243" s="36"/>
      <c r="K2243" s="36"/>
      <c r="L2243" s="36"/>
      <c r="M2243" s="36"/>
      <c r="N2243" s="36"/>
      <c r="O2243" s="36"/>
      <c r="P2243" s="36"/>
      <c r="Q2243" s="36"/>
      <c r="R2243" s="36"/>
    </row>
    <row r="2244" spans="6:18" x14ac:dyDescent="0.25">
      <c r="F2244" s="36"/>
      <c r="G2244" s="36"/>
      <c r="H2244" s="36"/>
      <c r="I2244" s="36"/>
      <c r="J2244" s="36"/>
      <c r="K2244" s="36"/>
      <c r="L2244" s="36"/>
      <c r="M2244" s="36"/>
      <c r="N2244" s="36"/>
      <c r="O2244" s="36"/>
      <c r="P2244" s="36"/>
      <c r="Q2244" s="36"/>
      <c r="R2244" s="36"/>
    </row>
    <row r="2245" spans="6:18" x14ac:dyDescent="0.25">
      <c r="F2245" s="36"/>
      <c r="G2245" s="36"/>
      <c r="H2245" s="36"/>
      <c r="I2245" s="36"/>
      <c r="J2245" s="36"/>
      <c r="K2245" s="36"/>
      <c r="L2245" s="36"/>
      <c r="M2245" s="36"/>
      <c r="N2245" s="36"/>
      <c r="O2245" s="36"/>
      <c r="P2245" s="36"/>
      <c r="Q2245" s="36"/>
      <c r="R2245" s="36"/>
    </row>
    <row r="2246" spans="6:18" x14ac:dyDescent="0.25">
      <c r="F2246" s="36"/>
      <c r="G2246" s="36"/>
      <c r="H2246" s="36"/>
      <c r="I2246" s="36"/>
      <c r="J2246" s="36"/>
      <c r="K2246" s="36"/>
      <c r="L2246" s="36"/>
      <c r="M2246" s="36"/>
      <c r="N2246" s="36"/>
      <c r="O2246" s="36"/>
      <c r="P2246" s="36"/>
      <c r="Q2246" s="36"/>
      <c r="R2246" s="36"/>
    </row>
    <row r="2247" spans="6:18" x14ac:dyDescent="0.25">
      <c r="F2247" s="36"/>
      <c r="G2247" s="36"/>
      <c r="H2247" s="36"/>
      <c r="I2247" s="36"/>
      <c r="J2247" s="36"/>
      <c r="K2247" s="36"/>
      <c r="L2247" s="36"/>
      <c r="M2247" s="36"/>
      <c r="N2247" s="36"/>
      <c r="O2247" s="36"/>
      <c r="P2247" s="36"/>
      <c r="Q2247" s="36"/>
      <c r="R2247" s="36"/>
    </row>
    <row r="2248" spans="6:18" x14ac:dyDescent="0.25">
      <c r="F2248" s="36"/>
      <c r="G2248" s="36"/>
      <c r="H2248" s="36"/>
      <c r="I2248" s="36"/>
      <c r="J2248" s="36"/>
      <c r="K2248" s="36"/>
      <c r="L2248" s="36"/>
      <c r="M2248" s="36"/>
      <c r="N2248" s="36"/>
      <c r="O2248" s="36"/>
      <c r="P2248" s="36"/>
      <c r="Q2248" s="36"/>
      <c r="R2248" s="36"/>
    </row>
    <row r="2249" spans="6:18" x14ac:dyDescent="0.25">
      <c r="F2249" s="36"/>
      <c r="G2249" s="36"/>
      <c r="H2249" s="36"/>
      <c r="I2249" s="36"/>
      <c r="J2249" s="36"/>
      <c r="K2249" s="36"/>
      <c r="L2249" s="36"/>
      <c r="M2249" s="36"/>
      <c r="N2249" s="36"/>
      <c r="O2249" s="36"/>
      <c r="P2249" s="36"/>
      <c r="Q2249" s="36"/>
      <c r="R2249" s="36"/>
    </row>
    <row r="2250" spans="6:18" x14ac:dyDescent="0.25">
      <c r="F2250" s="36"/>
      <c r="G2250" s="36"/>
      <c r="H2250" s="36"/>
      <c r="I2250" s="36"/>
      <c r="J2250" s="36"/>
      <c r="K2250" s="36"/>
      <c r="L2250" s="36"/>
      <c r="M2250" s="36"/>
      <c r="N2250" s="36"/>
      <c r="O2250" s="36"/>
      <c r="P2250" s="36"/>
      <c r="Q2250" s="36"/>
      <c r="R2250" s="36"/>
    </row>
    <row r="2251" spans="6:18" x14ac:dyDescent="0.25">
      <c r="F2251" s="36"/>
      <c r="G2251" s="36"/>
      <c r="H2251" s="36"/>
      <c r="I2251" s="36"/>
      <c r="J2251" s="36"/>
      <c r="K2251" s="36"/>
      <c r="L2251" s="36"/>
      <c r="M2251" s="36"/>
      <c r="N2251" s="36"/>
      <c r="O2251" s="36"/>
      <c r="P2251" s="36"/>
      <c r="Q2251" s="36"/>
      <c r="R2251" s="36"/>
    </row>
    <row r="2252" spans="6:18" x14ac:dyDescent="0.25">
      <c r="F2252" s="36"/>
      <c r="G2252" s="36"/>
      <c r="H2252" s="36"/>
      <c r="I2252" s="36"/>
      <c r="J2252" s="36"/>
      <c r="K2252" s="36"/>
      <c r="L2252" s="36"/>
      <c r="M2252" s="36"/>
      <c r="N2252" s="36"/>
      <c r="O2252" s="36"/>
      <c r="P2252" s="36"/>
      <c r="Q2252" s="36"/>
      <c r="R2252" s="36"/>
    </row>
    <row r="2253" spans="6:18" x14ac:dyDescent="0.25">
      <c r="F2253" s="36"/>
      <c r="G2253" s="36"/>
      <c r="H2253" s="36"/>
      <c r="I2253" s="36"/>
      <c r="J2253" s="36"/>
      <c r="K2253" s="36"/>
      <c r="L2253" s="36"/>
      <c r="M2253" s="36"/>
      <c r="N2253" s="36"/>
      <c r="O2253" s="36"/>
      <c r="P2253" s="36"/>
      <c r="Q2253" s="36"/>
      <c r="R2253" s="36"/>
    </row>
    <row r="2254" spans="6:18" x14ac:dyDescent="0.25">
      <c r="F2254" s="36"/>
      <c r="G2254" s="36"/>
      <c r="H2254" s="36"/>
      <c r="I2254" s="36"/>
      <c r="J2254" s="36"/>
      <c r="K2254" s="36"/>
      <c r="L2254" s="36"/>
      <c r="M2254" s="36"/>
      <c r="N2254" s="36"/>
      <c r="O2254" s="36"/>
      <c r="P2254" s="36"/>
      <c r="Q2254" s="36"/>
      <c r="R2254" s="36"/>
    </row>
    <row r="2255" spans="6:18" x14ac:dyDescent="0.25">
      <c r="F2255" s="36"/>
      <c r="G2255" s="36"/>
      <c r="H2255" s="36"/>
      <c r="I2255" s="36"/>
      <c r="J2255" s="36"/>
      <c r="K2255" s="36"/>
      <c r="L2255" s="36"/>
      <c r="M2255" s="36"/>
      <c r="N2255" s="36"/>
      <c r="O2255" s="36"/>
      <c r="P2255" s="36"/>
      <c r="Q2255" s="36"/>
      <c r="R2255" s="36"/>
    </row>
    <row r="2256" spans="6:18" x14ac:dyDescent="0.25">
      <c r="F2256" s="36"/>
      <c r="G2256" s="36"/>
      <c r="H2256" s="36"/>
      <c r="I2256" s="36"/>
      <c r="J2256" s="36"/>
      <c r="K2256" s="36"/>
      <c r="L2256" s="36"/>
      <c r="M2256" s="36"/>
      <c r="N2256" s="36"/>
      <c r="O2256" s="36"/>
      <c r="P2256" s="36"/>
      <c r="Q2256" s="36"/>
      <c r="R2256" s="36"/>
    </row>
    <row r="2257" spans="6:18" x14ac:dyDescent="0.25">
      <c r="F2257" s="36"/>
      <c r="G2257" s="36"/>
      <c r="H2257" s="36"/>
      <c r="I2257" s="36"/>
      <c r="J2257" s="36"/>
      <c r="K2257" s="36"/>
      <c r="L2257" s="36"/>
      <c r="M2257" s="36"/>
      <c r="N2257" s="36"/>
      <c r="O2257" s="36"/>
      <c r="P2257" s="36"/>
      <c r="Q2257" s="36"/>
      <c r="R2257" s="36"/>
    </row>
    <row r="2258" spans="6:18" x14ac:dyDescent="0.25">
      <c r="F2258" s="36"/>
      <c r="G2258" s="36"/>
      <c r="H2258" s="36"/>
      <c r="I2258" s="36"/>
      <c r="J2258" s="36"/>
      <c r="K2258" s="36"/>
      <c r="L2258" s="36"/>
      <c r="M2258" s="36"/>
      <c r="N2258" s="36"/>
      <c r="O2258" s="36"/>
      <c r="P2258" s="36"/>
      <c r="Q2258" s="36"/>
      <c r="R2258" s="36"/>
    </row>
    <row r="2259" spans="6:18" x14ac:dyDescent="0.25">
      <c r="F2259" s="36"/>
      <c r="G2259" s="36"/>
      <c r="H2259" s="36"/>
      <c r="I2259" s="36"/>
      <c r="J2259" s="36"/>
      <c r="K2259" s="36"/>
      <c r="L2259" s="36"/>
      <c r="M2259" s="36"/>
      <c r="N2259" s="36"/>
      <c r="O2259" s="36"/>
      <c r="P2259" s="36"/>
      <c r="Q2259" s="36"/>
      <c r="R2259" s="36"/>
    </row>
    <row r="2260" spans="6:18" x14ac:dyDescent="0.25">
      <c r="F2260" s="36"/>
      <c r="G2260" s="36"/>
      <c r="H2260" s="36"/>
      <c r="I2260" s="36"/>
      <c r="J2260" s="36"/>
      <c r="K2260" s="36"/>
      <c r="L2260" s="36"/>
      <c r="M2260" s="36"/>
      <c r="N2260" s="36"/>
      <c r="O2260" s="36"/>
      <c r="P2260" s="36"/>
      <c r="Q2260" s="36"/>
      <c r="R2260" s="36"/>
    </row>
    <row r="2261" spans="6:18" x14ac:dyDescent="0.25">
      <c r="F2261" s="36"/>
      <c r="G2261" s="36"/>
      <c r="H2261" s="36"/>
      <c r="I2261" s="36"/>
      <c r="J2261" s="36"/>
      <c r="K2261" s="36"/>
      <c r="L2261" s="36"/>
      <c r="M2261" s="36"/>
      <c r="N2261" s="36"/>
      <c r="O2261" s="36"/>
      <c r="P2261" s="36"/>
      <c r="Q2261" s="36"/>
      <c r="R2261" s="36"/>
    </row>
    <row r="2262" spans="6:18" x14ac:dyDescent="0.25">
      <c r="F2262" s="36"/>
      <c r="G2262" s="36"/>
      <c r="H2262" s="36"/>
      <c r="I2262" s="36"/>
      <c r="J2262" s="36"/>
      <c r="K2262" s="36"/>
      <c r="L2262" s="36"/>
      <c r="M2262" s="36"/>
      <c r="N2262" s="36"/>
      <c r="O2262" s="36"/>
      <c r="P2262" s="36"/>
      <c r="Q2262" s="36"/>
      <c r="R2262" s="36"/>
    </row>
    <row r="2263" spans="6:18" x14ac:dyDescent="0.25">
      <c r="F2263" s="36"/>
      <c r="G2263" s="36"/>
      <c r="H2263" s="36"/>
      <c r="I2263" s="36"/>
      <c r="J2263" s="36"/>
      <c r="K2263" s="36"/>
      <c r="L2263" s="36"/>
      <c r="M2263" s="36"/>
      <c r="N2263" s="36"/>
      <c r="O2263" s="36"/>
      <c r="P2263" s="36"/>
      <c r="Q2263" s="36"/>
      <c r="R2263" s="36"/>
    </row>
    <row r="2264" spans="6:18" x14ac:dyDescent="0.25">
      <c r="F2264" s="36"/>
      <c r="G2264" s="36"/>
      <c r="H2264" s="36"/>
      <c r="I2264" s="36"/>
      <c r="J2264" s="36"/>
      <c r="K2264" s="36"/>
      <c r="L2264" s="36"/>
      <c r="M2264" s="36"/>
      <c r="N2264" s="36"/>
      <c r="O2264" s="36"/>
      <c r="P2264" s="36"/>
      <c r="Q2264" s="36"/>
      <c r="R2264" s="36"/>
    </row>
    <row r="2265" spans="6:18" x14ac:dyDescent="0.25">
      <c r="F2265" s="36"/>
      <c r="G2265" s="36"/>
      <c r="H2265" s="36"/>
      <c r="I2265" s="36"/>
      <c r="J2265" s="36"/>
      <c r="K2265" s="36"/>
      <c r="L2265" s="36"/>
      <c r="M2265" s="36"/>
      <c r="N2265" s="36"/>
      <c r="O2265" s="36"/>
      <c r="P2265" s="36"/>
      <c r="Q2265" s="36"/>
      <c r="R2265" s="36"/>
    </row>
    <row r="2266" spans="6:18" x14ac:dyDescent="0.25">
      <c r="F2266" s="36"/>
      <c r="G2266" s="36"/>
      <c r="H2266" s="36"/>
      <c r="I2266" s="36"/>
      <c r="J2266" s="36"/>
      <c r="K2266" s="36"/>
      <c r="L2266" s="36"/>
      <c r="M2266" s="36"/>
      <c r="N2266" s="36"/>
      <c r="O2266" s="36"/>
      <c r="P2266" s="36"/>
      <c r="Q2266" s="36"/>
      <c r="R2266" s="36"/>
    </row>
    <row r="2267" spans="6:18" x14ac:dyDescent="0.25">
      <c r="F2267" s="36"/>
      <c r="G2267" s="36"/>
      <c r="H2267" s="36"/>
      <c r="I2267" s="36"/>
      <c r="J2267" s="36"/>
      <c r="K2267" s="36"/>
      <c r="L2267" s="36"/>
      <c r="M2267" s="36"/>
      <c r="N2267" s="36"/>
      <c r="O2267" s="36"/>
      <c r="P2267" s="36"/>
      <c r="Q2267" s="36"/>
      <c r="R2267" s="36"/>
    </row>
    <row r="2268" spans="6:18" x14ac:dyDescent="0.25">
      <c r="F2268" s="36"/>
      <c r="G2268" s="36"/>
      <c r="H2268" s="36"/>
      <c r="I2268" s="36"/>
      <c r="J2268" s="36"/>
      <c r="K2268" s="36"/>
      <c r="L2268" s="36"/>
      <c r="M2268" s="36"/>
      <c r="N2268" s="36"/>
      <c r="O2268" s="36"/>
      <c r="P2268" s="36"/>
      <c r="Q2268" s="36"/>
      <c r="R2268" s="36"/>
    </row>
    <row r="2269" spans="6:18" x14ac:dyDescent="0.25">
      <c r="F2269" s="36"/>
      <c r="G2269" s="36"/>
      <c r="H2269" s="36"/>
      <c r="I2269" s="36"/>
      <c r="J2269" s="36"/>
      <c r="K2269" s="36"/>
      <c r="L2269" s="36"/>
      <c r="M2269" s="36"/>
      <c r="N2269" s="36"/>
      <c r="O2269" s="36"/>
      <c r="P2269" s="36"/>
      <c r="Q2269" s="36"/>
      <c r="R2269" s="36"/>
    </row>
    <row r="2270" spans="6:18" x14ac:dyDescent="0.25">
      <c r="F2270" s="36"/>
      <c r="G2270" s="36"/>
      <c r="H2270" s="36"/>
      <c r="I2270" s="36"/>
      <c r="J2270" s="36"/>
      <c r="K2270" s="36"/>
      <c r="L2270" s="36"/>
      <c r="M2270" s="36"/>
      <c r="N2270" s="36"/>
      <c r="O2270" s="36"/>
      <c r="P2270" s="36"/>
      <c r="Q2270" s="36"/>
      <c r="R2270" s="36"/>
    </row>
    <row r="2271" spans="6:18" x14ac:dyDescent="0.25">
      <c r="F2271" s="36"/>
      <c r="G2271" s="36"/>
      <c r="H2271" s="36"/>
      <c r="I2271" s="36"/>
      <c r="J2271" s="36"/>
      <c r="K2271" s="36"/>
      <c r="L2271" s="36"/>
      <c r="M2271" s="36"/>
      <c r="N2271" s="36"/>
      <c r="O2271" s="36"/>
      <c r="P2271" s="36"/>
      <c r="Q2271" s="36"/>
      <c r="R2271" s="36"/>
    </row>
    <row r="2272" spans="6:18" x14ac:dyDescent="0.25">
      <c r="F2272" s="36"/>
      <c r="G2272" s="36"/>
      <c r="H2272" s="36"/>
      <c r="I2272" s="36"/>
      <c r="J2272" s="36"/>
      <c r="K2272" s="36"/>
      <c r="L2272" s="36"/>
      <c r="M2272" s="36"/>
      <c r="N2272" s="36"/>
      <c r="O2272" s="36"/>
      <c r="P2272" s="36"/>
      <c r="Q2272" s="36"/>
      <c r="R2272" s="36"/>
    </row>
    <row r="2273" spans="6:18" x14ac:dyDescent="0.25">
      <c r="F2273" s="36"/>
      <c r="G2273" s="36"/>
      <c r="H2273" s="36"/>
      <c r="I2273" s="36"/>
      <c r="J2273" s="36"/>
      <c r="K2273" s="36"/>
      <c r="L2273" s="36"/>
      <c r="M2273" s="36"/>
      <c r="N2273" s="36"/>
      <c r="O2273" s="36"/>
      <c r="P2273" s="36"/>
      <c r="Q2273" s="36"/>
      <c r="R2273" s="36"/>
    </row>
    <row r="2274" spans="6:18" x14ac:dyDescent="0.25">
      <c r="F2274" s="36"/>
      <c r="G2274" s="36"/>
      <c r="H2274" s="36"/>
      <c r="I2274" s="36"/>
      <c r="J2274" s="36"/>
      <c r="K2274" s="36"/>
      <c r="L2274" s="36"/>
      <c r="M2274" s="36"/>
      <c r="N2274" s="36"/>
      <c r="O2274" s="36"/>
      <c r="P2274" s="36"/>
      <c r="Q2274" s="36"/>
      <c r="R2274" s="36"/>
    </row>
    <row r="2275" spans="6:18" x14ac:dyDescent="0.25">
      <c r="F2275" s="36"/>
      <c r="G2275" s="36"/>
      <c r="H2275" s="36"/>
      <c r="I2275" s="36"/>
      <c r="J2275" s="36"/>
      <c r="K2275" s="36"/>
      <c r="L2275" s="36"/>
      <c r="M2275" s="36"/>
      <c r="N2275" s="36"/>
      <c r="O2275" s="36"/>
      <c r="P2275" s="36"/>
      <c r="Q2275" s="36"/>
      <c r="R2275" s="36"/>
    </row>
    <row r="2276" spans="6:18" x14ac:dyDescent="0.25">
      <c r="F2276" s="36"/>
      <c r="G2276" s="36"/>
      <c r="H2276" s="36"/>
      <c r="I2276" s="36"/>
      <c r="J2276" s="36"/>
      <c r="K2276" s="36"/>
      <c r="L2276" s="36"/>
      <c r="M2276" s="36"/>
      <c r="N2276" s="36"/>
      <c r="O2276" s="36"/>
      <c r="P2276" s="36"/>
      <c r="Q2276" s="36"/>
      <c r="R2276" s="36"/>
    </row>
    <row r="2277" spans="6:18" x14ac:dyDescent="0.25">
      <c r="F2277" s="36"/>
      <c r="G2277" s="36"/>
      <c r="H2277" s="36"/>
      <c r="I2277" s="36"/>
      <c r="J2277" s="36"/>
      <c r="K2277" s="36"/>
      <c r="L2277" s="36"/>
      <c r="M2277" s="36"/>
      <c r="N2277" s="36"/>
      <c r="O2277" s="36"/>
      <c r="P2277" s="36"/>
      <c r="Q2277" s="36"/>
      <c r="R2277" s="36"/>
    </row>
    <row r="2278" spans="6:18" x14ac:dyDescent="0.25">
      <c r="F2278" s="36"/>
      <c r="G2278" s="36"/>
      <c r="H2278" s="36"/>
      <c r="I2278" s="36"/>
      <c r="J2278" s="36"/>
      <c r="K2278" s="36"/>
      <c r="L2278" s="36"/>
      <c r="M2278" s="36"/>
      <c r="N2278" s="36"/>
      <c r="O2278" s="36"/>
      <c r="P2278" s="36"/>
      <c r="Q2278" s="36"/>
      <c r="R2278" s="36"/>
    </row>
    <row r="2279" spans="6:18" x14ac:dyDescent="0.25">
      <c r="F2279" s="36"/>
      <c r="G2279" s="36"/>
      <c r="H2279" s="36"/>
      <c r="I2279" s="36"/>
      <c r="J2279" s="36"/>
      <c r="K2279" s="36"/>
      <c r="L2279" s="36"/>
      <c r="M2279" s="36"/>
      <c r="N2279" s="36"/>
      <c r="O2279" s="36"/>
      <c r="P2279" s="36"/>
      <c r="Q2279" s="36"/>
      <c r="R2279" s="36"/>
    </row>
    <row r="2280" spans="6:18" x14ac:dyDescent="0.25">
      <c r="F2280" s="36"/>
      <c r="G2280" s="36"/>
      <c r="H2280" s="36"/>
      <c r="I2280" s="36"/>
      <c r="J2280" s="36"/>
      <c r="K2280" s="36"/>
      <c r="L2280" s="36"/>
      <c r="M2280" s="36"/>
      <c r="N2280" s="36"/>
      <c r="O2280" s="36"/>
      <c r="P2280" s="36"/>
      <c r="Q2280" s="36"/>
      <c r="R2280" s="36"/>
    </row>
    <row r="2281" spans="6:18" x14ac:dyDescent="0.25">
      <c r="F2281" s="36"/>
      <c r="G2281" s="36"/>
      <c r="H2281" s="36"/>
      <c r="I2281" s="36"/>
      <c r="J2281" s="36"/>
      <c r="K2281" s="36"/>
      <c r="L2281" s="36"/>
      <c r="M2281" s="36"/>
      <c r="N2281" s="36"/>
      <c r="O2281" s="36"/>
      <c r="P2281" s="36"/>
      <c r="Q2281" s="36"/>
      <c r="R2281" s="36"/>
    </row>
    <row r="2282" spans="6:18" x14ac:dyDescent="0.25">
      <c r="F2282" s="36"/>
      <c r="G2282" s="36"/>
      <c r="H2282" s="36"/>
      <c r="I2282" s="36"/>
      <c r="J2282" s="36"/>
      <c r="K2282" s="36"/>
      <c r="L2282" s="36"/>
      <c r="M2282" s="36"/>
      <c r="N2282" s="36"/>
      <c r="O2282" s="36"/>
      <c r="P2282" s="36"/>
      <c r="Q2282" s="36"/>
      <c r="R2282" s="36"/>
    </row>
    <row r="2283" spans="6:18" x14ac:dyDescent="0.25">
      <c r="F2283" s="36"/>
      <c r="G2283" s="36"/>
      <c r="H2283" s="36"/>
      <c r="I2283" s="36"/>
      <c r="J2283" s="36"/>
      <c r="K2283" s="36"/>
      <c r="L2283" s="36"/>
      <c r="M2283" s="36"/>
      <c r="N2283" s="36"/>
      <c r="O2283" s="36"/>
      <c r="P2283" s="36"/>
      <c r="Q2283" s="36"/>
      <c r="R2283" s="36"/>
    </row>
    <row r="2284" spans="6:18" x14ac:dyDescent="0.25">
      <c r="F2284" s="36"/>
      <c r="G2284" s="36"/>
      <c r="H2284" s="36"/>
      <c r="I2284" s="36"/>
      <c r="J2284" s="36"/>
      <c r="K2284" s="36"/>
      <c r="L2284" s="36"/>
      <c r="M2284" s="36"/>
      <c r="N2284" s="36"/>
      <c r="O2284" s="36"/>
      <c r="P2284" s="36"/>
      <c r="Q2284" s="36"/>
      <c r="R2284" s="36"/>
    </row>
    <row r="2285" spans="6:18" x14ac:dyDescent="0.25">
      <c r="F2285" s="36"/>
      <c r="G2285" s="36"/>
      <c r="H2285" s="36"/>
      <c r="I2285" s="36"/>
      <c r="J2285" s="36"/>
      <c r="K2285" s="36"/>
      <c r="L2285" s="36"/>
      <c r="M2285" s="36"/>
      <c r="N2285" s="36"/>
      <c r="O2285" s="36"/>
      <c r="P2285" s="36"/>
      <c r="Q2285" s="36"/>
      <c r="R2285" s="36"/>
    </row>
    <row r="2286" spans="6:18" x14ac:dyDescent="0.25">
      <c r="F2286" s="36"/>
      <c r="G2286" s="36"/>
      <c r="H2286" s="36"/>
      <c r="I2286" s="36"/>
      <c r="J2286" s="36"/>
      <c r="K2286" s="36"/>
      <c r="L2286" s="36"/>
      <c r="M2286" s="36"/>
      <c r="N2286" s="36"/>
      <c r="O2286" s="36"/>
      <c r="P2286" s="36"/>
      <c r="Q2286" s="36"/>
      <c r="R2286" s="36"/>
    </row>
    <row r="2287" spans="6:18" x14ac:dyDescent="0.25">
      <c r="F2287" s="36"/>
      <c r="G2287" s="36"/>
      <c r="H2287" s="36"/>
      <c r="I2287" s="36"/>
      <c r="J2287" s="36"/>
      <c r="K2287" s="36"/>
      <c r="L2287" s="36"/>
      <c r="M2287" s="36"/>
      <c r="N2287" s="36"/>
      <c r="O2287" s="36"/>
      <c r="P2287" s="36"/>
      <c r="Q2287" s="36"/>
      <c r="R2287" s="36"/>
    </row>
    <row r="2288" spans="6:18" x14ac:dyDescent="0.25">
      <c r="F2288" s="36"/>
      <c r="G2288" s="36"/>
      <c r="H2288" s="36"/>
      <c r="I2288" s="36"/>
      <c r="J2288" s="36"/>
      <c r="K2288" s="36"/>
      <c r="L2288" s="36"/>
      <c r="M2288" s="36"/>
      <c r="N2288" s="36"/>
      <c r="O2288" s="36"/>
      <c r="P2288" s="36"/>
      <c r="Q2288" s="36"/>
      <c r="R2288" s="36"/>
    </row>
    <row r="2289" spans="6:18" x14ac:dyDescent="0.25">
      <c r="F2289" s="36"/>
      <c r="G2289" s="36"/>
      <c r="H2289" s="36"/>
      <c r="I2289" s="36"/>
      <c r="J2289" s="36"/>
      <c r="K2289" s="36"/>
      <c r="L2289" s="36"/>
      <c r="M2289" s="36"/>
      <c r="N2289" s="36"/>
      <c r="O2289" s="36"/>
      <c r="P2289" s="36"/>
      <c r="Q2289" s="36"/>
      <c r="R2289" s="36"/>
    </row>
    <row r="2290" spans="6:18" x14ac:dyDescent="0.25">
      <c r="F2290" s="36"/>
      <c r="G2290" s="36"/>
      <c r="H2290" s="36"/>
      <c r="I2290" s="36"/>
      <c r="J2290" s="36"/>
      <c r="K2290" s="36"/>
      <c r="L2290" s="36"/>
      <c r="M2290" s="36"/>
      <c r="N2290" s="36"/>
      <c r="O2290" s="36"/>
      <c r="P2290" s="36"/>
      <c r="Q2290" s="36"/>
      <c r="R2290" s="36"/>
    </row>
    <row r="2291" spans="6:18" x14ac:dyDescent="0.25">
      <c r="F2291" s="36"/>
      <c r="G2291" s="36"/>
      <c r="H2291" s="36"/>
      <c r="I2291" s="36"/>
      <c r="J2291" s="36"/>
      <c r="K2291" s="36"/>
      <c r="L2291" s="36"/>
      <c r="M2291" s="36"/>
      <c r="N2291" s="36"/>
      <c r="O2291" s="36"/>
      <c r="P2291" s="36"/>
      <c r="Q2291" s="36"/>
      <c r="R2291" s="36"/>
    </row>
    <row r="2292" spans="6:18" x14ac:dyDescent="0.25">
      <c r="F2292" s="36"/>
      <c r="G2292" s="36"/>
      <c r="H2292" s="36"/>
      <c r="I2292" s="36"/>
      <c r="J2292" s="36"/>
      <c r="K2292" s="36"/>
      <c r="L2292" s="36"/>
      <c r="M2292" s="36"/>
      <c r="N2292" s="36"/>
      <c r="O2292" s="36"/>
      <c r="P2292" s="36"/>
      <c r="Q2292" s="36"/>
      <c r="R2292" s="36"/>
    </row>
    <row r="2293" spans="6:18" x14ac:dyDescent="0.25">
      <c r="F2293" s="36"/>
      <c r="G2293" s="36"/>
      <c r="H2293" s="36"/>
      <c r="I2293" s="36"/>
      <c r="J2293" s="36"/>
      <c r="K2293" s="36"/>
      <c r="L2293" s="36"/>
      <c r="M2293" s="36"/>
      <c r="N2293" s="36"/>
      <c r="O2293" s="36"/>
      <c r="P2293" s="36"/>
      <c r="Q2293" s="36"/>
      <c r="R2293" s="36"/>
    </row>
    <row r="2294" spans="6:18" x14ac:dyDescent="0.25">
      <c r="F2294" s="36"/>
      <c r="G2294" s="36"/>
      <c r="H2294" s="36"/>
      <c r="I2294" s="36"/>
      <c r="J2294" s="36"/>
      <c r="K2294" s="36"/>
      <c r="L2294" s="36"/>
      <c r="M2294" s="36"/>
      <c r="N2294" s="36"/>
      <c r="O2294" s="36"/>
      <c r="P2294" s="36"/>
      <c r="Q2294" s="36"/>
      <c r="R2294" s="36"/>
    </row>
    <row r="2295" spans="6:18" x14ac:dyDescent="0.25">
      <c r="F2295" s="36"/>
      <c r="G2295" s="36"/>
      <c r="H2295" s="36"/>
      <c r="I2295" s="36"/>
      <c r="J2295" s="36"/>
      <c r="K2295" s="36"/>
      <c r="L2295" s="36"/>
      <c r="M2295" s="36"/>
      <c r="N2295" s="36"/>
      <c r="O2295" s="36"/>
      <c r="P2295" s="36"/>
      <c r="Q2295" s="36"/>
      <c r="R2295" s="36"/>
    </row>
    <row r="2296" spans="6:18" x14ac:dyDescent="0.25">
      <c r="F2296" s="36"/>
      <c r="G2296" s="36"/>
      <c r="H2296" s="36"/>
      <c r="I2296" s="36"/>
      <c r="J2296" s="36"/>
      <c r="K2296" s="36"/>
      <c r="L2296" s="36"/>
      <c r="M2296" s="36"/>
      <c r="N2296" s="36"/>
      <c r="O2296" s="36"/>
      <c r="P2296" s="36"/>
      <c r="Q2296" s="36"/>
      <c r="R2296" s="36"/>
    </row>
    <row r="2297" spans="6:18" x14ac:dyDescent="0.25">
      <c r="F2297" s="36"/>
      <c r="G2297" s="36"/>
      <c r="H2297" s="36"/>
      <c r="I2297" s="36"/>
      <c r="J2297" s="36"/>
      <c r="K2297" s="36"/>
      <c r="L2297" s="36"/>
      <c r="M2297" s="36"/>
      <c r="N2297" s="36"/>
      <c r="O2297" s="36"/>
      <c r="P2297" s="36"/>
      <c r="Q2297" s="36"/>
      <c r="R2297" s="36"/>
    </row>
    <row r="2298" spans="6:18" x14ac:dyDescent="0.25">
      <c r="F2298" s="36"/>
      <c r="G2298" s="36"/>
      <c r="H2298" s="36"/>
      <c r="I2298" s="36"/>
      <c r="J2298" s="36"/>
      <c r="K2298" s="36"/>
      <c r="L2298" s="36"/>
      <c r="M2298" s="36"/>
      <c r="N2298" s="36"/>
      <c r="O2298" s="36"/>
      <c r="P2298" s="36"/>
      <c r="Q2298" s="36"/>
      <c r="R2298" s="36"/>
    </row>
    <row r="2299" spans="6:18" x14ac:dyDescent="0.25">
      <c r="F2299" s="36"/>
      <c r="G2299" s="36"/>
      <c r="H2299" s="36"/>
      <c r="I2299" s="36"/>
      <c r="J2299" s="36"/>
      <c r="K2299" s="36"/>
      <c r="L2299" s="36"/>
      <c r="M2299" s="36"/>
      <c r="N2299" s="36"/>
      <c r="O2299" s="36"/>
      <c r="P2299" s="36"/>
      <c r="Q2299" s="36"/>
      <c r="R2299" s="36"/>
    </row>
    <row r="2300" spans="6:18" x14ac:dyDescent="0.25">
      <c r="F2300" s="36"/>
      <c r="G2300" s="36"/>
      <c r="H2300" s="36"/>
      <c r="I2300" s="36"/>
      <c r="J2300" s="36"/>
      <c r="K2300" s="36"/>
      <c r="L2300" s="36"/>
      <c r="M2300" s="36"/>
      <c r="N2300" s="36"/>
      <c r="O2300" s="36"/>
      <c r="P2300" s="36"/>
      <c r="Q2300" s="36"/>
      <c r="R2300" s="36"/>
    </row>
    <row r="2301" spans="6:18" x14ac:dyDescent="0.25">
      <c r="F2301" s="36"/>
      <c r="G2301" s="36"/>
      <c r="H2301" s="36"/>
      <c r="I2301" s="36"/>
      <c r="J2301" s="36"/>
      <c r="K2301" s="36"/>
      <c r="L2301" s="36"/>
      <c r="M2301" s="36"/>
      <c r="N2301" s="36"/>
      <c r="O2301" s="36"/>
      <c r="P2301" s="36"/>
      <c r="Q2301" s="36"/>
      <c r="R2301" s="36"/>
    </row>
    <row r="2302" spans="6:18" x14ac:dyDescent="0.25">
      <c r="F2302" s="36"/>
      <c r="G2302" s="36"/>
      <c r="H2302" s="36"/>
      <c r="I2302" s="36"/>
      <c r="J2302" s="36"/>
      <c r="K2302" s="36"/>
      <c r="L2302" s="36"/>
      <c r="M2302" s="36"/>
      <c r="N2302" s="36"/>
      <c r="O2302" s="36"/>
      <c r="P2302" s="36"/>
      <c r="Q2302" s="36"/>
      <c r="R2302" s="36"/>
    </row>
    <row r="2303" spans="6:18" x14ac:dyDescent="0.25">
      <c r="F2303" s="36"/>
      <c r="G2303" s="36"/>
      <c r="H2303" s="36"/>
      <c r="I2303" s="36"/>
      <c r="J2303" s="36"/>
      <c r="K2303" s="36"/>
      <c r="L2303" s="36"/>
      <c r="M2303" s="36"/>
      <c r="N2303" s="36"/>
      <c r="O2303" s="36"/>
      <c r="P2303" s="36"/>
      <c r="Q2303" s="36"/>
      <c r="R2303" s="36"/>
    </row>
    <row r="2304" spans="6:18" x14ac:dyDescent="0.25">
      <c r="F2304" s="36"/>
      <c r="G2304" s="36"/>
      <c r="H2304" s="36"/>
      <c r="I2304" s="36"/>
      <c r="J2304" s="36"/>
      <c r="K2304" s="36"/>
      <c r="L2304" s="36"/>
      <c r="M2304" s="36"/>
      <c r="N2304" s="36"/>
      <c r="O2304" s="36"/>
      <c r="P2304" s="36"/>
      <c r="Q2304" s="36"/>
      <c r="R2304" s="36"/>
    </row>
    <row r="2305" spans="6:18" x14ac:dyDescent="0.25">
      <c r="F2305" s="36"/>
      <c r="G2305" s="36"/>
      <c r="H2305" s="36"/>
      <c r="I2305" s="36"/>
      <c r="J2305" s="36"/>
      <c r="K2305" s="36"/>
      <c r="L2305" s="36"/>
      <c r="M2305" s="36"/>
      <c r="N2305" s="36"/>
      <c r="O2305" s="36"/>
      <c r="P2305" s="36"/>
      <c r="Q2305" s="36"/>
      <c r="R2305" s="36"/>
    </row>
    <row r="2306" spans="6:18" x14ac:dyDescent="0.25">
      <c r="F2306" s="36"/>
      <c r="G2306" s="36"/>
      <c r="H2306" s="36"/>
      <c r="I2306" s="36"/>
      <c r="J2306" s="36"/>
      <c r="K2306" s="36"/>
      <c r="L2306" s="36"/>
      <c r="M2306" s="36"/>
      <c r="N2306" s="36"/>
      <c r="O2306" s="36"/>
      <c r="P2306" s="36"/>
      <c r="Q2306" s="36"/>
      <c r="R2306" s="36"/>
    </row>
    <row r="2307" spans="6:18" x14ac:dyDescent="0.25">
      <c r="F2307" s="36"/>
      <c r="G2307" s="36"/>
      <c r="H2307" s="36"/>
      <c r="I2307" s="36"/>
      <c r="J2307" s="36"/>
      <c r="K2307" s="36"/>
      <c r="L2307" s="36"/>
      <c r="M2307" s="36"/>
      <c r="N2307" s="36"/>
      <c r="O2307" s="36"/>
      <c r="P2307" s="36"/>
      <c r="Q2307" s="36"/>
      <c r="R2307" s="36"/>
    </row>
    <row r="2308" spans="6:18" x14ac:dyDescent="0.25">
      <c r="F2308" s="36"/>
      <c r="G2308" s="36"/>
      <c r="H2308" s="36"/>
      <c r="I2308" s="36"/>
      <c r="J2308" s="36"/>
      <c r="K2308" s="36"/>
      <c r="L2308" s="36"/>
      <c r="M2308" s="36"/>
      <c r="N2308" s="36"/>
      <c r="O2308" s="36"/>
      <c r="P2308" s="36"/>
      <c r="Q2308" s="36"/>
      <c r="R2308" s="36"/>
    </row>
    <row r="2309" spans="6:18" x14ac:dyDescent="0.25">
      <c r="F2309" s="36"/>
      <c r="G2309" s="36"/>
      <c r="H2309" s="36"/>
      <c r="I2309" s="36"/>
      <c r="J2309" s="36"/>
      <c r="K2309" s="36"/>
      <c r="L2309" s="36"/>
      <c r="M2309" s="36"/>
      <c r="N2309" s="36"/>
      <c r="O2309" s="36"/>
      <c r="P2309" s="36"/>
      <c r="Q2309" s="36"/>
      <c r="R2309" s="36"/>
    </row>
    <row r="2310" spans="6:18" x14ac:dyDescent="0.25">
      <c r="F2310" s="36"/>
      <c r="G2310" s="36"/>
      <c r="H2310" s="36"/>
      <c r="I2310" s="36"/>
      <c r="J2310" s="36"/>
      <c r="K2310" s="36"/>
      <c r="L2310" s="36"/>
      <c r="M2310" s="36"/>
      <c r="N2310" s="36"/>
      <c r="O2310" s="36"/>
      <c r="P2310" s="36"/>
      <c r="Q2310" s="36"/>
      <c r="R2310" s="36"/>
    </row>
    <row r="2311" spans="6:18" x14ac:dyDescent="0.25">
      <c r="F2311" s="36"/>
      <c r="G2311" s="36"/>
      <c r="H2311" s="36"/>
      <c r="I2311" s="36"/>
      <c r="J2311" s="36"/>
      <c r="K2311" s="36"/>
      <c r="L2311" s="36"/>
      <c r="M2311" s="36"/>
      <c r="N2311" s="36"/>
      <c r="O2311" s="36"/>
      <c r="P2311" s="36"/>
      <c r="Q2311" s="36"/>
      <c r="R2311" s="36"/>
    </row>
    <row r="2312" spans="6:18" x14ac:dyDescent="0.25">
      <c r="F2312" s="36"/>
      <c r="G2312" s="36"/>
      <c r="H2312" s="36"/>
      <c r="I2312" s="36"/>
      <c r="J2312" s="36"/>
      <c r="K2312" s="36"/>
      <c r="L2312" s="36"/>
      <c r="M2312" s="36"/>
      <c r="N2312" s="36"/>
      <c r="O2312" s="36"/>
      <c r="P2312" s="36"/>
      <c r="Q2312" s="36"/>
      <c r="R2312" s="36"/>
    </row>
    <row r="2313" spans="6:18" x14ac:dyDescent="0.25">
      <c r="F2313" s="36"/>
      <c r="G2313" s="36"/>
      <c r="H2313" s="36"/>
      <c r="I2313" s="36"/>
      <c r="J2313" s="36"/>
      <c r="K2313" s="36"/>
      <c r="L2313" s="36"/>
      <c r="M2313" s="36"/>
      <c r="N2313" s="36"/>
      <c r="O2313" s="36"/>
      <c r="P2313" s="36"/>
      <c r="Q2313" s="36"/>
      <c r="R2313" s="36"/>
    </row>
    <row r="2314" spans="6:18" x14ac:dyDescent="0.25">
      <c r="F2314" s="36"/>
      <c r="G2314" s="36"/>
      <c r="H2314" s="36"/>
      <c r="I2314" s="36"/>
      <c r="J2314" s="36"/>
      <c r="K2314" s="36"/>
      <c r="L2314" s="36"/>
      <c r="M2314" s="36"/>
      <c r="N2314" s="36"/>
      <c r="O2314" s="36"/>
      <c r="P2314" s="36"/>
      <c r="Q2314" s="36"/>
      <c r="R2314" s="36"/>
    </row>
    <row r="2315" spans="6:18" x14ac:dyDescent="0.25">
      <c r="F2315" s="36"/>
      <c r="G2315" s="36"/>
      <c r="H2315" s="36"/>
      <c r="I2315" s="36"/>
      <c r="J2315" s="36"/>
      <c r="K2315" s="36"/>
      <c r="L2315" s="36"/>
      <c r="M2315" s="36"/>
      <c r="N2315" s="36"/>
      <c r="O2315" s="36"/>
      <c r="P2315" s="36"/>
      <c r="Q2315" s="36"/>
      <c r="R2315" s="36"/>
    </row>
    <row r="2316" spans="6:18" x14ac:dyDescent="0.25">
      <c r="F2316" s="36"/>
      <c r="G2316" s="36"/>
      <c r="H2316" s="36"/>
      <c r="I2316" s="36"/>
      <c r="J2316" s="36"/>
      <c r="K2316" s="36"/>
      <c r="L2316" s="36"/>
      <c r="M2316" s="36"/>
      <c r="N2316" s="36"/>
      <c r="O2316" s="36"/>
      <c r="P2316" s="36"/>
      <c r="Q2316" s="36"/>
      <c r="R2316" s="36"/>
    </row>
    <row r="2317" spans="6:18" x14ac:dyDescent="0.25">
      <c r="F2317" s="36"/>
      <c r="G2317" s="36"/>
      <c r="H2317" s="36"/>
      <c r="I2317" s="36"/>
      <c r="J2317" s="36"/>
      <c r="K2317" s="36"/>
      <c r="L2317" s="36"/>
      <c r="M2317" s="36"/>
      <c r="N2317" s="36"/>
      <c r="O2317" s="36"/>
      <c r="P2317" s="36"/>
      <c r="Q2317" s="36"/>
      <c r="R2317" s="36"/>
    </row>
    <row r="2318" spans="6:18" x14ac:dyDescent="0.25">
      <c r="F2318" s="36"/>
      <c r="G2318" s="36"/>
      <c r="H2318" s="36"/>
      <c r="I2318" s="36"/>
      <c r="J2318" s="36"/>
      <c r="K2318" s="36"/>
      <c r="L2318" s="36"/>
      <c r="M2318" s="36"/>
      <c r="N2318" s="36"/>
      <c r="O2318" s="36"/>
      <c r="P2318" s="36"/>
      <c r="Q2318" s="36"/>
      <c r="R2318" s="36"/>
    </row>
    <row r="2319" spans="6:18" x14ac:dyDescent="0.25">
      <c r="F2319" s="36"/>
      <c r="G2319" s="36"/>
      <c r="H2319" s="36"/>
      <c r="I2319" s="36"/>
      <c r="J2319" s="36"/>
      <c r="K2319" s="36"/>
      <c r="L2319" s="36"/>
      <c r="M2319" s="36"/>
      <c r="N2319" s="36"/>
      <c r="O2319" s="36"/>
      <c r="P2319" s="36"/>
      <c r="Q2319" s="36"/>
      <c r="R2319" s="36"/>
    </row>
    <row r="2320" spans="6:18" x14ac:dyDescent="0.25">
      <c r="F2320" s="36"/>
      <c r="G2320" s="36"/>
      <c r="H2320" s="36"/>
      <c r="I2320" s="36"/>
      <c r="J2320" s="36"/>
      <c r="K2320" s="36"/>
      <c r="L2320" s="36"/>
      <c r="M2320" s="36"/>
      <c r="N2320" s="36"/>
      <c r="O2320" s="36"/>
      <c r="P2320" s="36"/>
      <c r="Q2320" s="36"/>
      <c r="R2320" s="36"/>
    </row>
    <row r="2321" spans="6:18" x14ac:dyDescent="0.25">
      <c r="F2321" s="36"/>
      <c r="G2321" s="36"/>
      <c r="H2321" s="36"/>
      <c r="I2321" s="36"/>
      <c r="J2321" s="36"/>
      <c r="K2321" s="36"/>
      <c r="L2321" s="36"/>
      <c r="M2321" s="36"/>
      <c r="N2321" s="36"/>
      <c r="O2321" s="36"/>
      <c r="P2321" s="36"/>
      <c r="Q2321" s="36"/>
      <c r="R2321" s="36"/>
    </row>
    <row r="2322" spans="6:18" x14ac:dyDescent="0.25">
      <c r="F2322" s="36"/>
      <c r="G2322" s="36"/>
      <c r="H2322" s="36"/>
      <c r="I2322" s="36"/>
      <c r="J2322" s="36"/>
      <c r="K2322" s="36"/>
      <c r="L2322" s="36"/>
      <c r="M2322" s="36"/>
      <c r="N2322" s="36"/>
      <c r="O2322" s="36"/>
      <c r="P2322" s="36"/>
      <c r="Q2322" s="36"/>
      <c r="R2322" s="36"/>
    </row>
    <row r="2323" spans="6:18" x14ac:dyDescent="0.25">
      <c r="F2323" s="36"/>
      <c r="G2323" s="36"/>
      <c r="H2323" s="36"/>
      <c r="I2323" s="36"/>
      <c r="J2323" s="36"/>
      <c r="K2323" s="36"/>
      <c r="L2323" s="36"/>
      <c r="M2323" s="36"/>
      <c r="N2323" s="36"/>
      <c r="O2323" s="36"/>
      <c r="P2323" s="36"/>
      <c r="Q2323" s="36"/>
      <c r="R2323" s="36"/>
    </row>
    <row r="2324" spans="6:18" x14ac:dyDescent="0.25">
      <c r="F2324" s="36"/>
      <c r="G2324" s="36"/>
      <c r="H2324" s="36"/>
      <c r="I2324" s="36"/>
      <c r="J2324" s="36"/>
      <c r="K2324" s="36"/>
      <c r="L2324" s="36"/>
      <c r="M2324" s="36"/>
      <c r="N2324" s="36"/>
      <c r="O2324" s="36"/>
      <c r="P2324" s="36"/>
      <c r="Q2324" s="36"/>
      <c r="R2324" s="36"/>
    </row>
    <row r="2325" spans="6:18" x14ac:dyDescent="0.25">
      <c r="F2325" s="36"/>
      <c r="G2325" s="36"/>
      <c r="H2325" s="36"/>
      <c r="I2325" s="36"/>
      <c r="J2325" s="36"/>
      <c r="K2325" s="36"/>
      <c r="L2325" s="36"/>
      <c r="M2325" s="36"/>
      <c r="N2325" s="36"/>
      <c r="O2325" s="36"/>
      <c r="P2325" s="36"/>
      <c r="Q2325" s="36"/>
      <c r="R2325" s="36"/>
    </row>
    <row r="2326" spans="6:18" x14ac:dyDescent="0.25">
      <c r="F2326" s="36"/>
      <c r="G2326" s="36"/>
      <c r="H2326" s="36"/>
      <c r="I2326" s="36"/>
      <c r="J2326" s="36"/>
      <c r="K2326" s="36"/>
      <c r="L2326" s="36"/>
      <c r="M2326" s="36"/>
      <c r="N2326" s="36"/>
      <c r="O2326" s="36"/>
      <c r="P2326" s="36"/>
      <c r="Q2326" s="36"/>
      <c r="R2326" s="36"/>
    </row>
    <row r="2327" spans="6:18" x14ac:dyDescent="0.25">
      <c r="F2327" s="36"/>
      <c r="G2327" s="36"/>
      <c r="H2327" s="36"/>
      <c r="I2327" s="36"/>
      <c r="J2327" s="36"/>
      <c r="K2327" s="36"/>
      <c r="L2327" s="36"/>
      <c r="M2327" s="36"/>
      <c r="N2327" s="36"/>
      <c r="O2327" s="36"/>
      <c r="P2327" s="36"/>
      <c r="Q2327" s="36"/>
      <c r="R2327" s="36"/>
    </row>
    <row r="2328" spans="6:18" x14ac:dyDescent="0.25">
      <c r="F2328" s="36"/>
      <c r="G2328" s="36"/>
      <c r="H2328" s="36"/>
      <c r="I2328" s="36"/>
      <c r="J2328" s="36"/>
      <c r="K2328" s="36"/>
      <c r="L2328" s="36"/>
      <c r="M2328" s="36"/>
      <c r="N2328" s="36"/>
      <c r="O2328" s="36"/>
      <c r="P2328" s="36"/>
      <c r="Q2328" s="36"/>
      <c r="R2328" s="36"/>
    </row>
    <row r="2329" spans="6:18" x14ac:dyDescent="0.25">
      <c r="F2329" s="36"/>
      <c r="G2329" s="36"/>
      <c r="H2329" s="36"/>
      <c r="I2329" s="36"/>
      <c r="J2329" s="36"/>
      <c r="K2329" s="36"/>
      <c r="L2329" s="36"/>
      <c r="M2329" s="36"/>
      <c r="N2329" s="36"/>
      <c r="O2329" s="36"/>
      <c r="P2329" s="36"/>
      <c r="Q2329" s="36"/>
      <c r="R2329" s="36"/>
    </row>
    <row r="2330" spans="6:18" x14ac:dyDescent="0.25">
      <c r="F2330" s="36"/>
      <c r="G2330" s="36"/>
      <c r="H2330" s="36"/>
      <c r="I2330" s="36"/>
      <c r="J2330" s="36"/>
      <c r="K2330" s="36"/>
      <c r="L2330" s="36"/>
      <c r="M2330" s="36"/>
      <c r="N2330" s="36"/>
      <c r="O2330" s="36"/>
      <c r="P2330" s="36"/>
      <c r="Q2330" s="36"/>
      <c r="R2330" s="36"/>
    </row>
    <row r="2331" spans="6:18" x14ac:dyDescent="0.25">
      <c r="F2331" s="36"/>
      <c r="G2331" s="36"/>
      <c r="H2331" s="36"/>
      <c r="I2331" s="36"/>
      <c r="J2331" s="36"/>
      <c r="K2331" s="36"/>
      <c r="L2331" s="36"/>
      <c r="M2331" s="36"/>
      <c r="N2331" s="36"/>
      <c r="O2331" s="36"/>
      <c r="P2331" s="36"/>
      <c r="Q2331" s="36"/>
      <c r="R2331" s="36"/>
    </row>
    <row r="2332" spans="6:18" x14ac:dyDescent="0.25">
      <c r="F2332" s="36"/>
      <c r="G2332" s="36"/>
      <c r="H2332" s="36"/>
      <c r="I2332" s="36"/>
      <c r="J2332" s="36"/>
      <c r="K2332" s="36"/>
      <c r="L2332" s="36"/>
      <c r="M2332" s="36"/>
      <c r="N2332" s="36"/>
      <c r="O2332" s="36"/>
      <c r="P2332" s="36"/>
      <c r="Q2332" s="36"/>
      <c r="R2332" s="36"/>
    </row>
    <row r="2333" spans="6:18" x14ac:dyDescent="0.25">
      <c r="F2333" s="36"/>
      <c r="G2333" s="36"/>
      <c r="H2333" s="36"/>
      <c r="I2333" s="36"/>
      <c r="J2333" s="36"/>
      <c r="K2333" s="36"/>
      <c r="L2333" s="36"/>
      <c r="M2333" s="36"/>
      <c r="N2333" s="36"/>
      <c r="O2333" s="36"/>
      <c r="P2333" s="36"/>
      <c r="Q2333" s="36"/>
      <c r="R2333" s="36"/>
    </row>
    <row r="2334" spans="6:18" x14ac:dyDescent="0.25">
      <c r="F2334" s="36"/>
      <c r="G2334" s="36"/>
      <c r="H2334" s="36"/>
      <c r="I2334" s="36"/>
      <c r="J2334" s="36"/>
      <c r="K2334" s="36"/>
      <c r="L2334" s="36"/>
      <c r="M2334" s="36"/>
      <c r="N2334" s="36"/>
      <c r="O2334" s="36"/>
      <c r="P2334" s="36"/>
      <c r="Q2334" s="36"/>
      <c r="R2334" s="36"/>
    </row>
    <row r="2335" spans="6:18" x14ac:dyDescent="0.25">
      <c r="F2335" s="36"/>
      <c r="G2335" s="36"/>
      <c r="H2335" s="36"/>
      <c r="I2335" s="36"/>
      <c r="J2335" s="36"/>
      <c r="K2335" s="36"/>
      <c r="L2335" s="36"/>
      <c r="M2335" s="36"/>
      <c r="N2335" s="36"/>
      <c r="O2335" s="36"/>
      <c r="P2335" s="36"/>
      <c r="Q2335" s="36"/>
      <c r="R2335" s="36"/>
    </row>
    <row r="2336" spans="6:18" x14ac:dyDescent="0.25">
      <c r="F2336" s="36"/>
      <c r="G2336" s="36"/>
      <c r="H2336" s="36"/>
      <c r="I2336" s="36"/>
      <c r="J2336" s="36"/>
      <c r="K2336" s="36"/>
      <c r="L2336" s="36"/>
      <c r="M2336" s="36"/>
      <c r="N2336" s="36"/>
      <c r="O2336" s="36"/>
      <c r="P2336" s="36"/>
      <c r="Q2336" s="36"/>
      <c r="R2336" s="36"/>
    </row>
    <row r="2337" spans="6:18" x14ac:dyDescent="0.25">
      <c r="F2337" s="36"/>
      <c r="G2337" s="36"/>
      <c r="H2337" s="36"/>
      <c r="I2337" s="36"/>
      <c r="J2337" s="36"/>
      <c r="K2337" s="36"/>
      <c r="L2337" s="36"/>
      <c r="M2337" s="36"/>
      <c r="N2337" s="36"/>
      <c r="O2337" s="36"/>
      <c r="P2337" s="36"/>
      <c r="Q2337" s="36"/>
      <c r="R2337" s="36"/>
    </row>
    <row r="2338" spans="6:18" x14ac:dyDescent="0.25">
      <c r="F2338" s="36"/>
      <c r="G2338" s="36"/>
      <c r="H2338" s="36"/>
      <c r="I2338" s="36"/>
      <c r="J2338" s="36"/>
      <c r="K2338" s="36"/>
      <c r="L2338" s="36"/>
      <c r="M2338" s="36"/>
      <c r="N2338" s="36"/>
      <c r="O2338" s="36"/>
      <c r="P2338" s="36"/>
      <c r="Q2338" s="36"/>
      <c r="R2338" s="36"/>
    </row>
    <row r="2339" spans="6:18" x14ac:dyDescent="0.25">
      <c r="F2339" s="36"/>
      <c r="G2339" s="36"/>
      <c r="H2339" s="36"/>
      <c r="I2339" s="36"/>
      <c r="J2339" s="36"/>
      <c r="K2339" s="36"/>
      <c r="L2339" s="36"/>
      <c r="M2339" s="36"/>
      <c r="N2339" s="36"/>
      <c r="O2339" s="36"/>
      <c r="P2339" s="36"/>
      <c r="Q2339" s="36"/>
      <c r="R2339" s="36"/>
    </row>
    <row r="2340" spans="6:18" x14ac:dyDescent="0.25">
      <c r="F2340" s="36"/>
      <c r="G2340" s="36"/>
      <c r="H2340" s="36"/>
      <c r="I2340" s="36"/>
      <c r="J2340" s="36"/>
      <c r="K2340" s="36"/>
      <c r="L2340" s="36"/>
      <c r="M2340" s="36"/>
      <c r="N2340" s="36"/>
      <c r="O2340" s="36"/>
      <c r="P2340" s="36"/>
      <c r="Q2340" s="36"/>
      <c r="R2340" s="36"/>
    </row>
    <row r="2341" spans="6:18" x14ac:dyDescent="0.25">
      <c r="F2341" s="36"/>
      <c r="G2341" s="36"/>
      <c r="H2341" s="36"/>
      <c r="I2341" s="36"/>
      <c r="J2341" s="36"/>
      <c r="K2341" s="36"/>
      <c r="L2341" s="36"/>
      <c r="M2341" s="36"/>
      <c r="N2341" s="36"/>
      <c r="O2341" s="36"/>
      <c r="P2341" s="36"/>
      <c r="Q2341" s="36"/>
      <c r="R2341" s="36"/>
    </row>
    <row r="2342" spans="6:18" x14ac:dyDescent="0.25">
      <c r="F2342" s="36"/>
      <c r="G2342" s="36"/>
      <c r="H2342" s="36"/>
      <c r="I2342" s="36"/>
      <c r="J2342" s="36"/>
      <c r="K2342" s="36"/>
      <c r="L2342" s="36"/>
      <c r="M2342" s="36"/>
      <c r="N2342" s="36"/>
      <c r="O2342" s="36"/>
      <c r="P2342" s="36"/>
      <c r="Q2342" s="36"/>
      <c r="R2342" s="36"/>
    </row>
    <row r="2343" spans="6:18" x14ac:dyDescent="0.25">
      <c r="F2343" s="36"/>
      <c r="G2343" s="36"/>
      <c r="H2343" s="36"/>
      <c r="I2343" s="36"/>
      <c r="J2343" s="36"/>
      <c r="K2343" s="36"/>
      <c r="L2343" s="36"/>
      <c r="M2343" s="36"/>
      <c r="N2343" s="36"/>
      <c r="O2343" s="36"/>
      <c r="P2343" s="36"/>
      <c r="Q2343" s="36"/>
      <c r="R2343" s="36"/>
    </row>
    <row r="2344" spans="6:18" x14ac:dyDescent="0.25">
      <c r="F2344" s="36"/>
      <c r="G2344" s="36"/>
      <c r="H2344" s="36"/>
      <c r="I2344" s="36"/>
      <c r="J2344" s="36"/>
      <c r="K2344" s="36"/>
      <c r="L2344" s="36"/>
      <c r="M2344" s="36"/>
      <c r="N2344" s="36"/>
      <c r="O2344" s="36"/>
      <c r="P2344" s="36"/>
      <c r="Q2344" s="36"/>
      <c r="R2344" s="36"/>
    </row>
    <row r="2345" spans="6:18" x14ac:dyDescent="0.25">
      <c r="F2345" s="36"/>
      <c r="G2345" s="36"/>
      <c r="H2345" s="36"/>
      <c r="I2345" s="36"/>
      <c r="J2345" s="36"/>
      <c r="K2345" s="36"/>
      <c r="L2345" s="36"/>
      <c r="M2345" s="36"/>
      <c r="N2345" s="36"/>
      <c r="O2345" s="36"/>
      <c r="P2345" s="36"/>
      <c r="Q2345" s="36"/>
      <c r="R2345" s="36"/>
    </row>
    <row r="2346" spans="6:18" x14ac:dyDescent="0.25">
      <c r="F2346" s="36"/>
      <c r="G2346" s="36"/>
      <c r="H2346" s="36"/>
      <c r="I2346" s="36"/>
      <c r="J2346" s="36"/>
      <c r="K2346" s="36"/>
      <c r="L2346" s="36"/>
      <c r="M2346" s="36"/>
      <c r="N2346" s="36"/>
      <c r="O2346" s="36"/>
      <c r="P2346" s="36"/>
      <c r="Q2346" s="36"/>
      <c r="R2346" s="36"/>
    </row>
    <row r="2347" spans="6:18" x14ac:dyDescent="0.25">
      <c r="F2347" s="36"/>
      <c r="G2347" s="36"/>
      <c r="H2347" s="36"/>
      <c r="I2347" s="36"/>
      <c r="J2347" s="36"/>
      <c r="K2347" s="36"/>
      <c r="L2347" s="36"/>
      <c r="M2347" s="36"/>
      <c r="N2347" s="36"/>
      <c r="O2347" s="36"/>
      <c r="P2347" s="36"/>
      <c r="Q2347" s="36"/>
      <c r="R2347" s="36"/>
    </row>
    <row r="2348" spans="6:18" x14ac:dyDescent="0.25">
      <c r="F2348" s="36"/>
      <c r="G2348" s="36"/>
      <c r="H2348" s="36"/>
      <c r="I2348" s="36"/>
      <c r="J2348" s="36"/>
      <c r="K2348" s="36"/>
      <c r="L2348" s="36"/>
      <c r="M2348" s="36"/>
      <c r="N2348" s="36"/>
      <c r="O2348" s="36"/>
      <c r="P2348" s="36"/>
      <c r="Q2348" s="36"/>
      <c r="R2348" s="36"/>
    </row>
    <row r="2349" spans="6:18" x14ac:dyDescent="0.25">
      <c r="F2349" s="36"/>
      <c r="G2349" s="36"/>
      <c r="H2349" s="36"/>
      <c r="I2349" s="36"/>
      <c r="J2349" s="36"/>
      <c r="K2349" s="36"/>
      <c r="L2349" s="36"/>
      <c r="M2349" s="36"/>
      <c r="N2349" s="36"/>
      <c r="O2349" s="36"/>
      <c r="P2349" s="36"/>
      <c r="Q2349" s="36"/>
      <c r="R2349" s="36"/>
    </row>
    <row r="2350" spans="6:18" x14ac:dyDescent="0.25">
      <c r="F2350" s="36"/>
      <c r="G2350" s="36"/>
      <c r="H2350" s="36"/>
      <c r="I2350" s="36"/>
      <c r="J2350" s="36"/>
      <c r="K2350" s="36"/>
      <c r="L2350" s="36"/>
      <c r="M2350" s="36"/>
      <c r="N2350" s="36"/>
      <c r="O2350" s="36"/>
      <c r="P2350" s="36"/>
      <c r="Q2350" s="36"/>
      <c r="R2350" s="36"/>
    </row>
    <row r="2351" spans="6:18" x14ac:dyDescent="0.25">
      <c r="F2351" s="36"/>
      <c r="G2351" s="36"/>
      <c r="H2351" s="36"/>
      <c r="I2351" s="36"/>
      <c r="J2351" s="36"/>
      <c r="K2351" s="36"/>
      <c r="L2351" s="36"/>
      <c r="M2351" s="36"/>
      <c r="N2351" s="36"/>
      <c r="O2351" s="36"/>
      <c r="P2351" s="36"/>
      <c r="Q2351" s="36"/>
      <c r="R2351" s="36"/>
    </row>
    <row r="2352" spans="6:18" x14ac:dyDescent="0.25">
      <c r="F2352" s="36"/>
      <c r="G2352" s="36"/>
      <c r="H2352" s="36"/>
      <c r="I2352" s="36"/>
      <c r="J2352" s="36"/>
      <c r="K2352" s="36"/>
      <c r="L2352" s="36"/>
      <c r="M2352" s="36"/>
      <c r="N2352" s="36"/>
      <c r="O2352" s="36"/>
      <c r="P2352" s="36"/>
      <c r="Q2352" s="36"/>
      <c r="R2352" s="36"/>
    </row>
    <row r="2353" spans="6:18" x14ac:dyDescent="0.25">
      <c r="F2353" s="36"/>
      <c r="G2353" s="36"/>
      <c r="H2353" s="36"/>
      <c r="I2353" s="36"/>
      <c r="J2353" s="36"/>
      <c r="K2353" s="36"/>
      <c r="L2353" s="36"/>
      <c r="M2353" s="36"/>
      <c r="N2353" s="36"/>
      <c r="O2353" s="36"/>
      <c r="P2353" s="36"/>
      <c r="Q2353" s="36"/>
      <c r="R2353" s="36"/>
    </row>
    <row r="2354" spans="6:18" x14ac:dyDescent="0.25">
      <c r="F2354" s="36"/>
      <c r="G2354" s="36"/>
      <c r="H2354" s="36"/>
      <c r="I2354" s="36"/>
      <c r="J2354" s="36"/>
      <c r="K2354" s="36"/>
      <c r="L2354" s="36"/>
      <c r="M2354" s="36"/>
      <c r="N2354" s="36"/>
      <c r="O2354" s="36"/>
      <c r="P2354" s="36"/>
      <c r="Q2354" s="36"/>
      <c r="R2354" s="36"/>
    </row>
    <row r="2355" spans="6:18" x14ac:dyDescent="0.25">
      <c r="F2355" s="36"/>
      <c r="G2355" s="36"/>
      <c r="H2355" s="36"/>
      <c r="I2355" s="36"/>
      <c r="J2355" s="36"/>
      <c r="K2355" s="36"/>
      <c r="L2355" s="36"/>
      <c r="M2355" s="36"/>
      <c r="N2355" s="36"/>
      <c r="O2355" s="36"/>
      <c r="P2355" s="36"/>
      <c r="Q2355" s="36"/>
      <c r="R2355" s="36"/>
    </row>
    <row r="2356" spans="6:18" x14ac:dyDescent="0.25">
      <c r="F2356" s="36"/>
      <c r="G2356" s="36"/>
      <c r="H2356" s="36"/>
      <c r="I2356" s="36"/>
      <c r="J2356" s="36"/>
      <c r="K2356" s="36"/>
      <c r="L2356" s="36"/>
      <c r="M2356" s="36"/>
      <c r="N2356" s="36"/>
      <c r="O2356" s="36"/>
      <c r="P2356" s="36"/>
      <c r="Q2356" s="36"/>
      <c r="R2356" s="36"/>
    </row>
    <row r="2357" spans="6:18" x14ac:dyDescent="0.25">
      <c r="F2357" s="36"/>
      <c r="G2357" s="36"/>
      <c r="H2357" s="36"/>
      <c r="I2357" s="36"/>
      <c r="J2357" s="36"/>
      <c r="K2357" s="36"/>
      <c r="L2357" s="36"/>
      <c r="M2357" s="36"/>
      <c r="N2357" s="36"/>
      <c r="O2357" s="36"/>
      <c r="P2357" s="36"/>
      <c r="Q2357" s="36"/>
      <c r="R2357" s="36"/>
    </row>
    <row r="2358" spans="6:18" x14ac:dyDescent="0.25">
      <c r="F2358" s="36"/>
      <c r="G2358" s="36"/>
      <c r="H2358" s="36"/>
      <c r="I2358" s="36"/>
      <c r="J2358" s="36"/>
      <c r="K2358" s="36"/>
      <c r="L2358" s="36"/>
      <c r="M2358" s="36"/>
      <c r="N2358" s="36"/>
      <c r="O2358" s="36"/>
      <c r="P2358" s="36"/>
      <c r="Q2358" s="36"/>
      <c r="R2358" s="36"/>
    </row>
    <row r="2359" spans="6:18" x14ac:dyDescent="0.25">
      <c r="F2359" s="36"/>
      <c r="G2359" s="36"/>
      <c r="H2359" s="36"/>
      <c r="I2359" s="36"/>
      <c r="J2359" s="36"/>
      <c r="K2359" s="36"/>
      <c r="L2359" s="36"/>
      <c r="M2359" s="36"/>
      <c r="N2359" s="36"/>
      <c r="O2359" s="36"/>
      <c r="P2359" s="36"/>
      <c r="Q2359" s="36"/>
      <c r="R2359" s="36"/>
    </row>
    <row r="2360" spans="6:18" x14ac:dyDescent="0.25">
      <c r="F2360" s="36"/>
      <c r="G2360" s="36"/>
      <c r="H2360" s="36"/>
      <c r="I2360" s="36"/>
      <c r="J2360" s="36"/>
      <c r="K2360" s="36"/>
      <c r="L2360" s="36"/>
      <c r="M2360" s="36"/>
      <c r="N2360" s="36"/>
      <c r="O2360" s="36"/>
      <c r="P2360" s="36"/>
      <c r="Q2360" s="36"/>
      <c r="R2360" s="36"/>
    </row>
    <row r="2361" spans="6:18" x14ac:dyDescent="0.25">
      <c r="F2361" s="36"/>
      <c r="G2361" s="36"/>
      <c r="H2361" s="36"/>
      <c r="I2361" s="36"/>
      <c r="J2361" s="36"/>
      <c r="K2361" s="36"/>
      <c r="L2361" s="36"/>
      <c r="M2361" s="36"/>
      <c r="N2361" s="36"/>
      <c r="O2361" s="36"/>
      <c r="P2361" s="36"/>
      <c r="Q2361" s="36"/>
      <c r="R2361" s="36"/>
    </row>
    <row r="2362" spans="6:18" x14ac:dyDescent="0.25">
      <c r="F2362" s="36"/>
      <c r="G2362" s="36"/>
      <c r="H2362" s="36"/>
      <c r="I2362" s="36"/>
      <c r="J2362" s="36"/>
      <c r="K2362" s="36"/>
      <c r="L2362" s="36"/>
      <c r="M2362" s="36"/>
      <c r="N2362" s="36"/>
      <c r="O2362" s="36"/>
      <c r="P2362" s="36"/>
      <c r="Q2362" s="36"/>
      <c r="R2362" s="36"/>
    </row>
    <row r="2363" spans="6:18" x14ac:dyDescent="0.25">
      <c r="F2363" s="36"/>
      <c r="G2363" s="36"/>
      <c r="H2363" s="36"/>
      <c r="I2363" s="36"/>
      <c r="J2363" s="36"/>
      <c r="K2363" s="36"/>
      <c r="L2363" s="36"/>
      <c r="M2363" s="36"/>
      <c r="N2363" s="36"/>
      <c r="O2363" s="36"/>
      <c r="P2363" s="36"/>
      <c r="Q2363" s="36"/>
      <c r="R2363" s="36"/>
    </row>
    <row r="2364" spans="6:18" x14ac:dyDescent="0.25">
      <c r="F2364" s="36"/>
      <c r="G2364" s="36"/>
      <c r="H2364" s="36"/>
      <c r="I2364" s="36"/>
      <c r="J2364" s="36"/>
      <c r="K2364" s="36"/>
      <c r="L2364" s="36"/>
      <c r="M2364" s="36"/>
      <c r="N2364" s="36"/>
      <c r="O2364" s="36"/>
      <c r="P2364" s="36"/>
      <c r="Q2364" s="36"/>
      <c r="R2364" s="36"/>
    </row>
    <row r="2365" spans="6:18" x14ac:dyDescent="0.25">
      <c r="F2365" s="36"/>
      <c r="G2365" s="36"/>
      <c r="H2365" s="36"/>
      <c r="I2365" s="36"/>
      <c r="J2365" s="36"/>
      <c r="K2365" s="36"/>
      <c r="L2365" s="36"/>
      <c r="M2365" s="36"/>
      <c r="N2365" s="36"/>
      <c r="O2365" s="36"/>
      <c r="P2365" s="36"/>
      <c r="Q2365" s="36"/>
      <c r="R2365" s="36"/>
    </row>
    <row r="2366" spans="6:18" x14ac:dyDescent="0.25">
      <c r="F2366" s="36"/>
      <c r="G2366" s="36"/>
      <c r="H2366" s="36"/>
      <c r="I2366" s="36"/>
      <c r="J2366" s="36"/>
      <c r="K2366" s="36"/>
      <c r="L2366" s="36"/>
      <c r="M2366" s="36"/>
      <c r="N2366" s="36"/>
      <c r="O2366" s="36"/>
      <c r="P2366" s="36"/>
      <c r="Q2366" s="36"/>
      <c r="R2366" s="36"/>
    </row>
    <row r="2367" spans="6:18" x14ac:dyDescent="0.25">
      <c r="F2367" s="36"/>
      <c r="G2367" s="36"/>
      <c r="H2367" s="36"/>
      <c r="I2367" s="36"/>
      <c r="J2367" s="36"/>
      <c r="K2367" s="36"/>
      <c r="L2367" s="36"/>
      <c r="M2367" s="36"/>
      <c r="N2367" s="36"/>
      <c r="O2367" s="36"/>
      <c r="P2367" s="36"/>
      <c r="Q2367" s="36"/>
      <c r="R2367" s="36"/>
    </row>
    <row r="2368" spans="6:18" x14ac:dyDescent="0.25">
      <c r="F2368" s="36"/>
      <c r="G2368" s="36"/>
      <c r="H2368" s="36"/>
      <c r="I2368" s="36"/>
      <c r="J2368" s="36"/>
      <c r="K2368" s="36"/>
      <c r="L2368" s="36"/>
      <c r="M2368" s="36"/>
      <c r="N2368" s="36"/>
      <c r="O2368" s="36"/>
      <c r="P2368" s="36"/>
      <c r="Q2368" s="36"/>
      <c r="R2368" s="36"/>
    </row>
    <row r="2369" spans="6:18" x14ac:dyDescent="0.25">
      <c r="F2369" s="36"/>
      <c r="G2369" s="36"/>
      <c r="H2369" s="36"/>
      <c r="I2369" s="36"/>
      <c r="J2369" s="36"/>
      <c r="K2369" s="36"/>
      <c r="L2369" s="36"/>
      <c r="M2369" s="36"/>
      <c r="N2369" s="36"/>
      <c r="O2369" s="36"/>
      <c r="P2369" s="36"/>
      <c r="Q2369" s="36"/>
      <c r="R2369" s="36"/>
    </row>
    <row r="2370" spans="6:18" x14ac:dyDescent="0.25">
      <c r="F2370" s="36"/>
      <c r="G2370" s="36"/>
      <c r="H2370" s="36"/>
      <c r="I2370" s="36"/>
      <c r="J2370" s="36"/>
      <c r="K2370" s="36"/>
      <c r="L2370" s="36"/>
      <c r="M2370" s="36"/>
      <c r="N2370" s="36"/>
      <c r="O2370" s="36"/>
      <c r="P2370" s="36"/>
      <c r="Q2370" s="36"/>
      <c r="R2370" s="36"/>
    </row>
    <row r="2371" spans="6:18" x14ac:dyDescent="0.25">
      <c r="F2371" s="36"/>
      <c r="G2371" s="36"/>
      <c r="H2371" s="36"/>
      <c r="I2371" s="36"/>
      <c r="J2371" s="36"/>
      <c r="K2371" s="36"/>
      <c r="L2371" s="36"/>
      <c r="M2371" s="36"/>
      <c r="N2371" s="36"/>
      <c r="O2371" s="36"/>
      <c r="P2371" s="36"/>
      <c r="Q2371" s="36"/>
      <c r="R2371" s="36"/>
    </row>
    <row r="2372" spans="6:18" x14ac:dyDescent="0.25">
      <c r="F2372" s="36"/>
      <c r="G2372" s="36"/>
      <c r="H2372" s="36"/>
      <c r="I2372" s="36"/>
      <c r="J2372" s="36"/>
      <c r="K2372" s="36"/>
      <c r="L2372" s="36"/>
      <c r="M2372" s="36"/>
      <c r="N2372" s="36"/>
      <c r="O2372" s="36"/>
      <c r="P2372" s="36"/>
      <c r="Q2372" s="36"/>
      <c r="R2372" s="36"/>
    </row>
    <row r="2373" spans="6:18" x14ac:dyDescent="0.25">
      <c r="F2373" s="36"/>
      <c r="G2373" s="36"/>
      <c r="H2373" s="36"/>
      <c r="I2373" s="36"/>
      <c r="J2373" s="36"/>
      <c r="K2373" s="36"/>
      <c r="L2373" s="36"/>
      <c r="M2373" s="36"/>
      <c r="N2373" s="36"/>
      <c r="O2373" s="36"/>
      <c r="P2373" s="36"/>
      <c r="Q2373" s="36"/>
      <c r="R2373" s="36"/>
    </row>
    <row r="2374" spans="6:18" x14ac:dyDescent="0.25">
      <c r="F2374" s="36"/>
      <c r="G2374" s="36"/>
      <c r="H2374" s="36"/>
      <c r="I2374" s="36"/>
      <c r="J2374" s="36"/>
      <c r="K2374" s="36"/>
      <c r="L2374" s="36"/>
      <c r="M2374" s="36"/>
      <c r="N2374" s="36"/>
      <c r="O2374" s="36"/>
      <c r="P2374" s="36"/>
      <c r="Q2374" s="36"/>
      <c r="R2374" s="36"/>
    </row>
    <row r="2375" spans="6:18" x14ac:dyDescent="0.25">
      <c r="F2375" s="36"/>
      <c r="G2375" s="36"/>
      <c r="H2375" s="36"/>
      <c r="I2375" s="36"/>
      <c r="J2375" s="36"/>
      <c r="K2375" s="36"/>
      <c r="L2375" s="36"/>
      <c r="M2375" s="36"/>
      <c r="N2375" s="36"/>
      <c r="O2375" s="36"/>
      <c r="P2375" s="36"/>
      <c r="Q2375" s="36"/>
      <c r="R2375" s="36"/>
    </row>
    <row r="2376" spans="6:18" x14ac:dyDescent="0.25">
      <c r="F2376" s="36"/>
      <c r="G2376" s="36"/>
      <c r="H2376" s="36"/>
      <c r="I2376" s="36"/>
      <c r="J2376" s="36"/>
      <c r="K2376" s="36"/>
      <c r="L2376" s="36"/>
      <c r="M2376" s="36"/>
      <c r="N2376" s="36"/>
      <c r="O2376" s="36"/>
      <c r="P2376" s="36"/>
      <c r="Q2376" s="36"/>
      <c r="R2376" s="36"/>
    </row>
    <row r="2377" spans="6:18" x14ac:dyDescent="0.25">
      <c r="F2377" s="36"/>
      <c r="G2377" s="36"/>
      <c r="H2377" s="36"/>
      <c r="I2377" s="36"/>
      <c r="J2377" s="36"/>
      <c r="K2377" s="36"/>
      <c r="L2377" s="36"/>
      <c r="M2377" s="36"/>
      <c r="N2377" s="36"/>
      <c r="O2377" s="36"/>
      <c r="P2377" s="36"/>
      <c r="Q2377" s="36"/>
      <c r="R2377" s="36"/>
    </row>
    <row r="2378" spans="6:18" x14ac:dyDescent="0.25">
      <c r="F2378" s="36"/>
      <c r="G2378" s="36"/>
      <c r="H2378" s="36"/>
      <c r="I2378" s="36"/>
      <c r="J2378" s="36"/>
      <c r="K2378" s="36"/>
      <c r="L2378" s="36"/>
      <c r="M2378" s="36"/>
      <c r="N2378" s="36"/>
      <c r="O2378" s="36"/>
      <c r="P2378" s="36"/>
      <c r="Q2378" s="36"/>
      <c r="R2378" s="36"/>
    </row>
    <row r="2379" spans="6:18" x14ac:dyDescent="0.25">
      <c r="F2379" s="36"/>
      <c r="G2379" s="36"/>
      <c r="H2379" s="36"/>
      <c r="I2379" s="36"/>
      <c r="J2379" s="36"/>
      <c r="K2379" s="36"/>
      <c r="L2379" s="36"/>
      <c r="M2379" s="36"/>
      <c r="N2379" s="36"/>
      <c r="O2379" s="36"/>
      <c r="P2379" s="36"/>
      <c r="Q2379" s="36"/>
      <c r="R2379" s="36"/>
    </row>
    <row r="2380" spans="6:18" x14ac:dyDescent="0.25">
      <c r="F2380" s="36"/>
      <c r="G2380" s="36"/>
      <c r="H2380" s="36"/>
      <c r="I2380" s="36"/>
      <c r="J2380" s="36"/>
      <c r="K2380" s="36"/>
      <c r="L2380" s="36"/>
      <c r="M2380" s="36"/>
      <c r="N2380" s="36"/>
      <c r="O2380" s="36"/>
      <c r="P2380" s="36"/>
      <c r="Q2380" s="36"/>
      <c r="R2380" s="36"/>
    </row>
    <row r="2381" spans="6:18" x14ac:dyDescent="0.25">
      <c r="F2381" s="36"/>
      <c r="G2381" s="36"/>
      <c r="H2381" s="36"/>
      <c r="I2381" s="36"/>
      <c r="J2381" s="36"/>
      <c r="K2381" s="36"/>
      <c r="L2381" s="36"/>
      <c r="M2381" s="36"/>
      <c r="N2381" s="36"/>
      <c r="O2381" s="36"/>
      <c r="P2381" s="36"/>
      <c r="Q2381" s="36"/>
      <c r="R2381" s="36"/>
    </row>
    <row r="2382" spans="6:18" x14ac:dyDescent="0.25">
      <c r="F2382" s="36"/>
      <c r="G2382" s="36"/>
      <c r="H2382" s="36"/>
      <c r="I2382" s="36"/>
      <c r="J2382" s="36"/>
      <c r="K2382" s="36"/>
      <c r="L2382" s="36"/>
      <c r="M2382" s="36"/>
      <c r="N2382" s="36"/>
      <c r="O2382" s="36"/>
      <c r="P2382" s="36"/>
      <c r="Q2382" s="36"/>
      <c r="R2382" s="36"/>
    </row>
    <row r="2383" spans="6:18" x14ac:dyDescent="0.25">
      <c r="F2383" s="36"/>
      <c r="G2383" s="36"/>
      <c r="H2383" s="36"/>
      <c r="I2383" s="36"/>
      <c r="J2383" s="36"/>
      <c r="K2383" s="36"/>
      <c r="L2383" s="36"/>
      <c r="M2383" s="36"/>
      <c r="N2383" s="36"/>
      <c r="O2383" s="36"/>
      <c r="P2383" s="36"/>
      <c r="Q2383" s="36"/>
      <c r="R2383" s="36"/>
    </row>
    <row r="2384" spans="6:18" x14ac:dyDescent="0.25">
      <c r="F2384" s="36"/>
      <c r="G2384" s="36"/>
      <c r="H2384" s="36"/>
      <c r="I2384" s="36"/>
      <c r="J2384" s="36"/>
      <c r="K2384" s="36"/>
      <c r="L2384" s="36"/>
      <c r="M2384" s="36"/>
      <c r="N2384" s="36"/>
      <c r="O2384" s="36"/>
      <c r="P2384" s="36"/>
      <c r="Q2384" s="36"/>
      <c r="R2384" s="36"/>
    </row>
    <row r="2385" spans="6:18" x14ac:dyDescent="0.25">
      <c r="F2385" s="36"/>
      <c r="G2385" s="36"/>
      <c r="H2385" s="36"/>
      <c r="I2385" s="36"/>
      <c r="J2385" s="36"/>
      <c r="K2385" s="36"/>
      <c r="L2385" s="36"/>
      <c r="M2385" s="36"/>
      <c r="N2385" s="36"/>
      <c r="O2385" s="36"/>
      <c r="P2385" s="36"/>
      <c r="Q2385" s="36"/>
      <c r="R2385" s="36"/>
    </row>
    <row r="2386" spans="6:18" x14ac:dyDescent="0.25">
      <c r="F2386" s="36"/>
      <c r="G2386" s="36"/>
      <c r="H2386" s="36"/>
      <c r="I2386" s="36"/>
      <c r="J2386" s="36"/>
      <c r="K2386" s="36"/>
      <c r="L2386" s="36"/>
      <c r="M2386" s="36"/>
      <c r="N2386" s="36"/>
      <c r="O2386" s="36"/>
      <c r="P2386" s="36"/>
      <c r="Q2386" s="36"/>
      <c r="R2386" s="36"/>
    </row>
    <row r="2387" spans="6:18" x14ac:dyDescent="0.25">
      <c r="F2387" s="36"/>
      <c r="G2387" s="36"/>
      <c r="H2387" s="36"/>
      <c r="I2387" s="36"/>
      <c r="J2387" s="36"/>
      <c r="K2387" s="36"/>
      <c r="L2387" s="36"/>
      <c r="M2387" s="36"/>
      <c r="N2387" s="36"/>
      <c r="O2387" s="36"/>
      <c r="P2387" s="36"/>
      <c r="Q2387" s="36"/>
      <c r="R2387" s="36"/>
    </row>
    <row r="2388" spans="6:18" x14ac:dyDescent="0.25">
      <c r="F2388" s="36"/>
      <c r="G2388" s="36"/>
      <c r="H2388" s="36"/>
      <c r="I2388" s="36"/>
      <c r="J2388" s="36"/>
      <c r="K2388" s="36"/>
      <c r="L2388" s="36"/>
      <c r="M2388" s="36"/>
      <c r="N2388" s="36"/>
      <c r="O2388" s="36"/>
      <c r="P2388" s="36"/>
      <c r="Q2388" s="36"/>
      <c r="R2388" s="36"/>
    </row>
    <row r="2389" spans="6:18" x14ac:dyDescent="0.25">
      <c r="F2389" s="36"/>
      <c r="G2389" s="36"/>
      <c r="H2389" s="36"/>
      <c r="I2389" s="36"/>
      <c r="J2389" s="36"/>
      <c r="K2389" s="36"/>
      <c r="L2389" s="36"/>
      <c r="M2389" s="36"/>
      <c r="N2389" s="36"/>
      <c r="O2389" s="36"/>
      <c r="P2389" s="36"/>
      <c r="Q2389" s="36"/>
      <c r="R2389" s="36"/>
    </row>
    <row r="2390" spans="6:18" x14ac:dyDescent="0.25">
      <c r="F2390" s="36"/>
      <c r="G2390" s="36"/>
      <c r="H2390" s="36"/>
      <c r="I2390" s="36"/>
      <c r="J2390" s="36"/>
      <c r="K2390" s="36"/>
      <c r="L2390" s="36"/>
      <c r="M2390" s="36"/>
      <c r="N2390" s="36"/>
      <c r="O2390" s="36"/>
      <c r="P2390" s="36"/>
      <c r="Q2390" s="36"/>
      <c r="R2390" s="36"/>
    </row>
    <row r="2391" spans="6:18" x14ac:dyDescent="0.25">
      <c r="F2391" s="36"/>
      <c r="G2391" s="36"/>
      <c r="H2391" s="36"/>
      <c r="I2391" s="36"/>
      <c r="J2391" s="36"/>
      <c r="K2391" s="36"/>
      <c r="L2391" s="36"/>
      <c r="M2391" s="36"/>
      <c r="N2391" s="36"/>
      <c r="O2391" s="36"/>
      <c r="P2391" s="36"/>
      <c r="Q2391" s="36"/>
      <c r="R2391" s="36"/>
    </row>
    <row r="2392" spans="6:18" x14ac:dyDescent="0.25">
      <c r="F2392" s="36"/>
      <c r="G2392" s="36"/>
      <c r="H2392" s="36"/>
      <c r="I2392" s="36"/>
      <c r="J2392" s="36"/>
      <c r="K2392" s="36"/>
      <c r="L2392" s="36"/>
      <c r="M2392" s="36"/>
      <c r="N2392" s="36"/>
      <c r="O2392" s="36"/>
      <c r="P2392" s="36"/>
      <c r="Q2392" s="36"/>
      <c r="R2392" s="36"/>
    </row>
    <row r="2393" spans="6:18" x14ac:dyDescent="0.25">
      <c r="F2393" s="36"/>
      <c r="G2393" s="36"/>
      <c r="H2393" s="36"/>
      <c r="I2393" s="36"/>
      <c r="J2393" s="36"/>
      <c r="K2393" s="36"/>
      <c r="L2393" s="36"/>
      <c r="M2393" s="36"/>
      <c r="N2393" s="36"/>
      <c r="O2393" s="36"/>
      <c r="P2393" s="36"/>
      <c r="Q2393" s="36"/>
      <c r="R2393" s="36"/>
    </row>
    <row r="2394" spans="6:18" x14ac:dyDescent="0.25">
      <c r="F2394" s="36"/>
      <c r="G2394" s="36"/>
      <c r="H2394" s="36"/>
      <c r="I2394" s="36"/>
      <c r="J2394" s="36"/>
      <c r="K2394" s="36"/>
      <c r="L2394" s="36"/>
      <c r="M2394" s="36"/>
      <c r="N2394" s="36"/>
      <c r="O2394" s="36"/>
      <c r="P2394" s="36"/>
      <c r="Q2394" s="36"/>
      <c r="R2394" s="36"/>
    </row>
    <row r="2395" spans="6:18" x14ac:dyDescent="0.25">
      <c r="F2395" s="36"/>
      <c r="G2395" s="36"/>
      <c r="H2395" s="36"/>
      <c r="I2395" s="36"/>
      <c r="J2395" s="36"/>
      <c r="K2395" s="36"/>
      <c r="L2395" s="36"/>
      <c r="M2395" s="36"/>
      <c r="N2395" s="36"/>
      <c r="O2395" s="36"/>
      <c r="P2395" s="36"/>
      <c r="Q2395" s="36"/>
      <c r="R2395" s="36"/>
    </row>
    <row r="2396" spans="6:18" x14ac:dyDescent="0.25">
      <c r="F2396" s="36"/>
      <c r="G2396" s="36"/>
      <c r="H2396" s="36"/>
      <c r="I2396" s="36"/>
      <c r="J2396" s="36"/>
      <c r="K2396" s="36"/>
      <c r="L2396" s="36"/>
      <c r="M2396" s="36"/>
      <c r="N2396" s="36"/>
      <c r="O2396" s="36"/>
      <c r="P2396" s="36"/>
      <c r="Q2396" s="36"/>
      <c r="R2396" s="36"/>
    </row>
    <row r="2397" spans="6:18" x14ac:dyDescent="0.25">
      <c r="F2397" s="36"/>
      <c r="G2397" s="36"/>
      <c r="H2397" s="36"/>
      <c r="I2397" s="36"/>
      <c r="J2397" s="36"/>
      <c r="K2397" s="36"/>
      <c r="L2397" s="36"/>
      <c r="M2397" s="36"/>
      <c r="N2397" s="36"/>
      <c r="O2397" s="36"/>
      <c r="P2397" s="36"/>
      <c r="Q2397" s="36"/>
      <c r="R2397" s="36"/>
    </row>
    <row r="2398" spans="6:18" x14ac:dyDescent="0.25">
      <c r="F2398" s="36"/>
      <c r="G2398" s="36"/>
      <c r="H2398" s="36"/>
      <c r="I2398" s="36"/>
      <c r="J2398" s="36"/>
      <c r="K2398" s="36"/>
      <c r="L2398" s="36"/>
      <c r="M2398" s="36"/>
      <c r="N2398" s="36"/>
      <c r="O2398" s="36"/>
      <c r="P2398" s="36"/>
      <c r="Q2398" s="36"/>
      <c r="R2398" s="36"/>
    </row>
    <row r="2399" spans="6:18" x14ac:dyDescent="0.25">
      <c r="F2399" s="36"/>
      <c r="G2399" s="36"/>
      <c r="H2399" s="36"/>
      <c r="I2399" s="36"/>
      <c r="J2399" s="36"/>
      <c r="K2399" s="36"/>
      <c r="L2399" s="36"/>
      <c r="M2399" s="36"/>
      <c r="N2399" s="36"/>
      <c r="O2399" s="36"/>
      <c r="P2399" s="36"/>
      <c r="Q2399" s="36"/>
      <c r="R2399" s="36"/>
    </row>
    <row r="2400" spans="6:18" x14ac:dyDescent="0.25">
      <c r="F2400" s="36"/>
      <c r="G2400" s="36"/>
      <c r="H2400" s="36"/>
      <c r="I2400" s="36"/>
      <c r="J2400" s="36"/>
      <c r="K2400" s="36"/>
      <c r="L2400" s="36"/>
      <c r="M2400" s="36"/>
      <c r="N2400" s="36"/>
      <c r="O2400" s="36"/>
      <c r="P2400" s="36"/>
      <c r="Q2400" s="36"/>
      <c r="R2400" s="36"/>
    </row>
    <row r="2401" spans="6:18" x14ac:dyDescent="0.25">
      <c r="F2401" s="36"/>
      <c r="G2401" s="36"/>
      <c r="H2401" s="36"/>
      <c r="I2401" s="36"/>
      <c r="J2401" s="36"/>
      <c r="K2401" s="36"/>
      <c r="L2401" s="36"/>
      <c r="M2401" s="36"/>
      <c r="N2401" s="36"/>
      <c r="O2401" s="36"/>
      <c r="P2401" s="36"/>
      <c r="Q2401" s="36"/>
      <c r="R2401" s="36"/>
    </row>
    <row r="2402" spans="6:18" x14ac:dyDescent="0.25">
      <c r="F2402" s="36"/>
      <c r="G2402" s="36"/>
      <c r="H2402" s="36"/>
      <c r="I2402" s="36"/>
      <c r="J2402" s="36"/>
      <c r="K2402" s="36"/>
      <c r="L2402" s="36"/>
      <c r="M2402" s="36"/>
      <c r="N2402" s="36"/>
      <c r="O2402" s="36"/>
      <c r="P2402" s="36"/>
      <c r="Q2402" s="36"/>
      <c r="R2402" s="36"/>
    </row>
    <row r="2403" spans="6:18" x14ac:dyDescent="0.25">
      <c r="F2403" s="36"/>
      <c r="G2403" s="36"/>
      <c r="H2403" s="36"/>
      <c r="I2403" s="36"/>
      <c r="J2403" s="36"/>
      <c r="K2403" s="36"/>
      <c r="L2403" s="36"/>
      <c r="M2403" s="36"/>
      <c r="N2403" s="36"/>
      <c r="O2403" s="36"/>
      <c r="P2403" s="36"/>
      <c r="Q2403" s="36"/>
      <c r="R2403" s="36"/>
    </row>
    <row r="2404" spans="6:18" x14ac:dyDescent="0.25">
      <c r="F2404" s="36"/>
      <c r="G2404" s="36"/>
      <c r="H2404" s="36"/>
      <c r="I2404" s="36"/>
      <c r="J2404" s="36"/>
      <c r="K2404" s="36"/>
      <c r="L2404" s="36"/>
      <c r="M2404" s="36"/>
      <c r="N2404" s="36"/>
      <c r="O2404" s="36"/>
      <c r="P2404" s="36"/>
      <c r="Q2404" s="36"/>
      <c r="R2404" s="36"/>
    </row>
    <row r="2405" spans="6:18" x14ac:dyDescent="0.25">
      <c r="F2405" s="36"/>
      <c r="G2405" s="36"/>
      <c r="H2405" s="36"/>
      <c r="I2405" s="36"/>
      <c r="J2405" s="36"/>
      <c r="K2405" s="36"/>
      <c r="L2405" s="36"/>
      <c r="M2405" s="36"/>
      <c r="N2405" s="36"/>
      <c r="O2405" s="36"/>
      <c r="P2405" s="36"/>
      <c r="Q2405" s="36"/>
      <c r="R2405" s="36"/>
    </row>
    <row r="2406" spans="6:18" x14ac:dyDescent="0.25">
      <c r="F2406" s="36"/>
      <c r="G2406" s="36"/>
      <c r="H2406" s="36"/>
      <c r="I2406" s="36"/>
      <c r="J2406" s="36"/>
      <c r="K2406" s="36"/>
      <c r="L2406" s="36"/>
      <c r="M2406" s="36"/>
      <c r="N2406" s="36"/>
      <c r="O2406" s="36"/>
      <c r="P2406" s="36"/>
      <c r="Q2406" s="36"/>
      <c r="R2406" s="36"/>
    </row>
    <row r="2407" spans="6:18" x14ac:dyDescent="0.25">
      <c r="F2407" s="36"/>
      <c r="G2407" s="36"/>
      <c r="H2407" s="36"/>
      <c r="I2407" s="36"/>
      <c r="J2407" s="36"/>
      <c r="K2407" s="36"/>
      <c r="L2407" s="36"/>
      <c r="M2407" s="36"/>
      <c r="N2407" s="36"/>
      <c r="O2407" s="36"/>
      <c r="P2407" s="36"/>
      <c r="Q2407" s="36"/>
      <c r="R2407" s="36"/>
    </row>
    <row r="2408" spans="6:18" x14ac:dyDescent="0.25">
      <c r="F2408" s="36"/>
      <c r="G2408" s="36"/>
      <c r="H2408" s="36"/>
      <c r="I2408" s="36"/>
      <c r="J2408" s="36"/>
      <c r="K2408" s="36"/>
      <c r="L2408" s="36"/>
      <c r="M2408" s="36"/>
      <c r="N2408" s="36"/>
      <c r="O2408" s="36"/>
      <c r="P2408" s="36"/>
      <c r="Q2408" s="36"/>
      <c r="R2408" s="36"/>
    </row>
    <row r="2409" spans="6:18" x14ac:dyDescent="0.25">
      <c r="F2409" s="36"/>
      <c r="G2409" s="36"/>
      <c r="H2409" s="36"/>
      <c r="I2409" s="36"/>
      <c r="J2409" s="36"/>
      <c r="K2409" s="36"/>
      <c r="L2409" s="36"/>
      <c r="M2409" s="36"/>
      <c r="N2409" s="36"/>
      <c r="O2409" s="36"/>
      <c r="P2409" s="36"/>
      <c r="Q2409" s="36"/>
      <c r="R2409" s="36"/>
    </row>
    <row r="2410" spans="6:18" x14ac:dyDescent="0.25">
      <c r="F2410" s="36"/>
      <c r="G2410" s="36"/>
      <c r="H2410" s="36"/>
      <c r="I2410" s="36"/>
      <c r="J2410" s="36"/>
      <c r="K2410" s="36"/>
      <c r="L2410" s="36"/>
      <c r="M2410" s="36"/>
      <c r="N2410" s="36"/>
      <c r="O2410" s="36"/>
      <c r="P2410" s="36"/>
      <c r="Q2410" s="36"/>
      <c r="R2410" s="36"/>
    </row>
    <row r="2411" spans="6:18" x14ac:dyDescent="0.25">
      <c r="F2411" s="36"/>
      <c r="G2411" s="36"/>
      <c r="H2411" s="36"/>
      <c r="I2411" s="36"/>
      <c r="J2411" s="36"/>
      <c r="K2411" s="36"/>
      <c r="L2411" s="36"/>
      <c r="M2411" s="36"/>
      <c r="N2411" s="36"/>
      <c r="O2411" s="36"/>
      <c r="P2411" s="36"/>
      <c r="Q2411" s="36"/>
      <c r="R2411" s="36"/>
    </row>
    <row r="2412" spans="6:18" x14ac:dyDescent="0.25">
      <c r="F2412" s="36"/>
      <c r="G2412" s="36"/>
      <c r="H2412" s="36"/>
      <c r="I2412" s="36"/>
      <c r="J2412" s="36"/>
      <c r="K2412" s="36"/>
      <c r="L2412" s="36"/>
      <c r="M2412" s="36"/>
      <c r="N2412" s="36"/>
      <c r="O2412" s="36"/>
      <c r="P2412" s="36"/>
      <c r="Q2412" s="36"/>
      <c r="R2412" s="36"/>
    </row>
    <row r="2413" spans="6:18" x14ac:dyDescent="0.25">
      <c r="F2413" s="36"/>
      <c r="G2413" s="36"/>
      <c r="H2413" s="36"/>
      <c r="I2413" s="36"/>
      <c r="J2413" s="36"/>
      <c r="K2413" s="36"/>
      <c r="L2413" s="36"/>
      <c r="M2413" s="36"/>
      <c r="N2413" s="36"/>
      <c r="O2413" s="36"/>
      <c r="P2413" s="36"/>
      <c r="Q2413" s="36"/>
      <c r="R2413" s="36"/>
    </row>
    <row r="2414" spans="6:18" x14ac:dyDescent="0.25">
      <c r="F2414" s="36"/>
      <c r="G2414" s="36"/>
      <c r="H2414" s="36"/>
      <c r="I2414" s="36"/>
      <c r="J2414" s="36"/>
      <c r="K2414" s="36"/>
      <c r="L2414" s="36"/>
      <c r="M2414" s="36"/>
      <c r="N2414" s="36"/>
      <c r="O2414" s="36"/>
      <c r="P2414" s="36"/>
      <c r="Q2414" s="36"/>
      <c r="R2414" s="36"/>
    </row>
    <row r="2415" spans="6:18" x14ac:dyDescent="0.25">
      <c r="F2415" s="36"/>
      <c r="G2415" s="36"/>
      <c r="H2415" s="36"/>
      <c r="I2415" s="36"/>
      <c r="J2415" s="36"/>
      <c r="K2415" s="36"/>
      <c r="L2415" s="36"/>
      <c r="M2415" s="36"/>
      <c r="N2415" s="36"/>
      <c r="O2415" s="36"/>
      <c r="P2415" s="36"/>
      <c r="Q2415" s="36"/>
      <c r="R2415" s="36"/>
    </row>
    <row r="2416" spans="6:18" x14ac:dyDescent="0.25">
      <c r="F2416" s="36"/>
      <c r="G2416" s="36"/>
      <c r="H2416" s="36"/>
      <c r="I2416" s="36"/>
      <c r="J2416" s="36"/>
      <c r="K2416" s="36"/>
      <c r="L2416" s="36"/>
      <c r="M2416" s="36"/>
      <c r="N2416" s="36"/>
      <c r="O2416" s="36"/>
      <c r="P2416" s="36"/>
      <c r="Q2416" s="36"/>
      <c r="R2416" s="36"/>
    </row>
    <row r="2417" spans="6:18" x14ac:dyDescent="0.25">
      <c r="F2417" s="36"/>
      <c r="G2417" s="36"/>
      <c r="H2417" s="36"/>
      <c r="I2417" s="36"/>
      <c r="J2417" s="36"/>
      <c r="K2417" s="36"/>
      <c r="L2417" s="36"/>
      <c r="M2417" s="36"/>
      <c r="N2417" s="36"/>
      <c r="O2417" s="36"/>
      <c r="P2417" s="36"/>
      <c r="Q2417" s="36"/>
      <c r="R2417" s="36"/>
    </row>
    <row r="2418" spans="6:18" x14ac:dyDescent="0.25">
      <c r="F2418" s="36"/>
      <c r="G2418" s="36"/>
      <c r="H2418" s="36"/>
      <c r="I2418" s="36"/>
      <c r="J2418" s="36"/>
      <c r="K2418" s="36"/>
      <c r="L2418" s="36"/>
      <c r="M2418" s="36"/>
      <c r="N2418" s="36"/>
      <c r="O2418" s="36"/>
      <c r="P2418" s="36"/>
      <c r="Q2418" s="36"/>
      <c r="R2418" s="36"/>
    </row>
    <row r="2419" spans="6:18" x14ac:dyDescent="0.25">
      <c r="F2419" s="36"/>
      <c r="G2419" s="36"/>
      <c r="H2419" s="36"/>
      <c r="I2419" s="36"/>
      <c r="J2419" s="36"/>
      <c r="K2419" s="36"/>
      <c r="L2419" s="36"/>
      <c r="M2419" s="36"/>
      <c r="N2419" s="36"/>
      <c r="O2419" s="36"/>
      <c r="P2419" s="36"/>
      <c r="Q2419" s="36"/>
      <c r="R2419" s="36"/>
    </row>
    <row r="2420" spans="6:18" x14ac:dyDescent="0.25">
      <c r="F2420" s="36"/>
      <c r="G2420" s="36"/>
      <c r="H2420" s="36"/>
      <c r="I2420" s="36"/>
      <c r="J2420" s="36"/>
      <c r="K2420" s="36"/>
      <c r="L2420" s="36"/>
      <c r="M2420" s="36"/>
      <c r="N2420" s="36"/>
      <c r="O2420" s="36"/>
      <c r="P2420" s="36"/>
      <c r="Q2420" s="36"/>
      <c r="R2420" s="36"/>
    </row>
    <row r="2421" spans="6:18" x14ac:dyDescent="0.25">
      <c r="F2421" s="36"/>
      <c r="G2421" s="36"/>
      <c r="H2421" s="36"/>
      <c r="I2421" s="36"/>
      <c r="J2421" s="36"/>
      <c r="K2421" s="36"/>
      <c r="L2421" s="36"/>
      <c r="M2421" s="36"/>
      <c r="N2421" s="36"/>
      <c r="O2421" s="36"/>
      <c r="P2421" s="36"/>
      <c r="Q2421" s="36"/>
      <c r="R2421" s="36"/>
    </row>
    <row r="2422" spans="6:18" x14ac:dyDescent="0.25">
      <c r="F2422" s="36"/>
      <c r="G2422" s="36"/>
      <c r="H2422" s="36"/>
      <c r="I2422" s="36"/>
      <c r="J2422" s="36"/>
      <c r="K2422" s="36"/>
      <c r="L2422" s="36"/>
      <c r="M2422" s="36"/>
      <c r="N2422" s="36"/>
      <c r="O2422" s="36"/>
      <c r="P2422" s="36"/>
      <c r="Q2422" s="36"/>
      <c r="R2422" s="36"/>
    </row>
    <row r="2423" spans="6:18" x14ac:dyDescent="0.25">
      <c r="F2423" s="36"/>
      <c r="G2423" s="36"/>
      <c r="H2423" s="36"/>
      <c r="I2423" s="36"/>
      <c r="J2423" s="36"/>
      <c r="K2423" s="36"/>
      <c r="L2423" s="36"/>
      <c r="M2423" s="36"/>
      <c r="N2423" s="36"/>
      <c r="O2423" s="36"/>
      <c r="P2423" s="36"/>
      <c r="Q2423" s="36"/>
      <c r="R2423" s="36"/>
    </row>
    <row r="2424" spans="6:18" x14ac:dyDescent="0.25">
      <c r="F2424" s="36"/>
      <c r="G2424" s="36"/>
      <c r="H2424" s="36"/>
      <c r="I2424" s="36"/>
      <c r="J2424" s="36"/>
      <c r="K2424" s="36"/>
      <c r="L2424" s="36"/>
      <c r="M2424" s="36"/>
      <c r="N2424" s="36"/>
      <c r="O2424" s="36"/>
      <c r="P2424" s="36"/>
      <c r="Q2424" s="36"/>
      <c r="R2424" s="36"/>
    </row>
    <row r="2425" spans="6:18" x14ac:dyDescent="0.25">
      <c r="F2425" s="36"/>
      <c r="G2425" s="36"/>
      <c r="H2425" s="36"/>
      <c r="I2425" s="36"/>
      <c r="J2425" s="36"/>
      <c r="K2425" s="36"/>
      <c r="L2425" s="36"/>
      <c r="M2425" s="36"/>
      <c r="N2425" s="36"/>
      <c r="O2425" s="36"/>
      <c r="P2425" s="36"/>
      <c r="Q2425" s="36"/>
      <c r="R2425" s="36"/>
    </row>
    <row r="2426" spans="6:18" x14ac:dyDescent="0.25">
      <c r="F2426" s="36"/>
      <c r="G2426" s="36"/>
      <c r="H2426" s="36"/>
      <c r="I2426" s="36"/>
      <c r="J2426" s="36"/>
      <c r="K2426" s="36"/>
      <c r="L2426" s="36"/>
      <c r="M2426" s="36"/>
      <c r="N2426" s="36"/>
      <c r="O2426" s="36"/>
      <c r="P2426" s="36"/>
      <c r="Q2426" s="36"/>
      <c r="R2426" s="36"/>
    </row>
    <row r="2427" spans="6:18" x14ac:dyDescent="0.25">
      <c r="F2427" s="36"/>
      <c r="G2427" s="36"/>
      <c r="H2427" s="36"/>
      <c r="I2427" s="36"/>
      <c r="J2427" s="36"/>
      <c r="K2427" s="36"/>
      <c r="L2427" s="36"/>
      <c r="M2427" s="36"/>
      <c r="N2427" s="36"/>
      <c r="O2427" s="36"/>
      <c r="P2427" s="36"/>
      <c r="Q2427" s="36"/>
      <c r="R2427" s="36"/>
    </row>
    <row r="2428" spans="6:18" x14ac:dyDescent="0.25">
      <c r="F2428" s="36"/>
      <c r="G2428" s="36"/>
      <c r="H2428" s="36"/>
      <c r="I2428" s="36"/>
      <c r="J2428" s="36"/>
      <c r="K2428" s="36"/>
      <c r="L2428" s="36"/>
      <c r="M2428" s="36"/>
      <c r="N2428" s="36"/>
      <c r="O2428" s="36"/>
      <c r="P2428" s="36"/>
      <c r="Q2428" s="36"/>
      <c r="R2428" s="36"/>
    </row>
    <row r="2429" spans="6:18" x14ac:dyDescent="0.25">
      <c r="F2429" s="36"/>
      <c r="G2429" s="36"/>
      <c r="H2429" s="36"/>
      <c r="I2429" s="36"/>
      <c r="J2429" s="36"/>
      <c r="K2429" s="36"/>
      <c r="L2429" s="36"/>
      <c r="M2429" s="36"/>
      <c r="N2429" s="36"/>
      <c r="O2429" s="36"/>
      <c r="P2429" s="36"/>
      <c r="Q2429" s="36"/>
      <c r="R2429" s="36"/>
    </row>
    <row r="2430" spans="6:18" x14ac:dyDescent="0.25">
      <c r="F2430" s="36"/>
      <c r="G2430" s="36"/>
      <c r="H2430" s="36"/>
      <c r="I2430" s="36"/>
      <c r="J2430" s="36"/>
      <c r="K2430" s="36"/>
      <c r="L2430" s="36"/>
      <c r="M2430" s="36"/>
      <c r="N2430" s="36"/>
      <c r="O2430" s="36"/>
      <c r="P2430" s="36"/>
      <c r="Q2430" s="36"/>
      <c r="R2430" s="36"/>
    </row>
    <row r="2431" spans="6:18" x14ac:dyDescent="0.25">
      <c r="F2431" s="36"/>
      <c r="G2431" s="36"/>
      <c r="H2431" s="36"/>
      <c r="I2431" s="36"/>
      <c r="J2431" s="36"/>
      <c r="K2431" s="36"/>
      <c r="L2431" s="36"/>
      <c r="M2431" s="36"/>
      <c r="N2431" s="36"/>
      <c r="O2431" s="36"/>
      <c r="P2431" s="36"/>
      <c r="Q2431" s="36"/>
      <c r="R2431" s="36"/>
    </row>
    <row r="2432" spans="6:18" x14ac:dyDescent="0.25">
      <c r="F2432" s="36"/>
      <c r="G2432" s="36"/>
      <c r="H2432" s="36"/>
      <c r="I2432" s="36"/>
      <c r="J2432" s="36"/>
      <c r="K2432" s="36"/>
      <c r="L2432" s="36"/>
      <c r="M2432" s="36"/>
      <c r="N2432" s="36"/>
      <c r="O2432" s="36"/>
      <c r="P2432" s="36"/>
      <c r="Q2432" s="36"/>
      <c r="R2432" s="36"/>
    </row>
    <row r="2433" spans="6:18" x14ac:dyDescent="0.25">
      <c r="F2433" s="36"/>
      <c r="G2433" s="36"/>
      <c r="H2433" s="36"/>
      <c r="I2433" s="36"/>
      <c r="J2433" s="36"/>
      <c r="K2433" s="36"/>
      <c r="L2433" s="36"/>
      <c r="M2433" s="36"/>
      <c r="N2433" s="36"/>
      <c r="O2433" s="36"/>
      <c r="P2433" s="36"/>
      <c r="Q2433" s="36"/>
      <c r="R2433" s="36"/>
    </row>
    <row r="2434" spans="6:18" x14ac:dyDescent="0.25">
      <c r="F2434" s="36"/>
      <c r="G2434" s="36"/>
      <c r="H2434" s="36"/>
      <c r="I2434" s="36"/>
      <c r="J2434" s="36"/>
      <c r="K2434" s="36"/>
      <c r="L2434" s="36"/>
      <c r="M2434" s="36"/>
      <c r="N2434" s="36"/>
      <c r="O2434" s="36"/>
      <c r="P2434" s="36"/>
      <c r="Q2434" s="36"/>
      <c r="R2434" s="36"/>
    </row>
    <row r="2435" spans="6:18" x14ac:dyDescent="0.25">
      <c r="F2435" s="36"/>
      <c r="G2435" s="36"/>
      <c r="H2435" s="36"/>
      <c r="I2435" s="36"/>
      <c r="J2435" s="36"/>
      <c r="K2435" s="36"/>
      <c r="L2435" s="36"/>
      <c r="M2435" s="36"/>
      <c r="N2435" s="36"/>
      <c r="O2435" s="36"/>
      <c r="P2435" s="36"/>
      <c r="Q2435" s="36"/>
      <c r="R2435" s="36"/>
    </row>
    <row r="2436" spans="6:18" x14ac:dyDescent="0.25">
      <c r="F2436" s="36"/>
      <c r="G2436" s="36"/>
      <c r="H2436" s="36"/>
      <c r="I2436" s="36"/>
      <c r="J2436" s="36"/>
      <c r="K2436" s="36"/>
      <c r="L2436" s="36"/>
      <c r="M2436" s="36"/>
      <c r="N2436" s="36"/>
      <c r="O2436" s="36"/>
      <c r="P2436" s="36"/>
      <c r="Q2436" s="36"/>
      <c r="R2436" s="36"/>
    </row>
    <row r="2437" spans="6:18" x14ac:dyDescent="0.25">
      <c r="F2437" s="36"/>
      <c r="G2437" s="36"/>
      <c r="H2437" s="36"/>
      <c r="I2437" s="36"/>
      <c r="J2437" s="36"/>
      <c r="K2437" s="36"/>
      <c r="L2437" s="36"/>
      <c r="M2437" s="36"/>
      <c r="N2437" s="36"/>
      <c r="O2437" s="36"/>
      <c r="P2437" s="36"/>
      <c r="Q2437" s="36"/>
      <c r="R2437" s="36"/>
    </row>
    <row r="2438" spans="6:18" x14ac:dyDescent="0.25">
      <c r="F2438" s="36"/>
      <c r="G2438" s="36"/>
      <c r="H2438" s="36"/>
      <c r="I2438" s="36"/>
      <c r="J2438" s="36"/>
      <c r="K2438" s="36"/>
      <c r="L2438" s="36"/>
      <c r="M2438" s="36"/>
      <c r="N2438" s="36"/>
      <c r="O2438" s="36"/>
      <c r="P2438" s="36"/>
      <c r="Q2438" s="36"/>
      <c r="R2438" s="36"/>
    </row>
    <row r="2439" spans="6:18" x14ac:dyDescent="0.25">
      <c r="F2439" s="36"/>
      <c r="G2439" s="36"/>
      <c r="H2439" s="36"/>
      <c r="I2439" s="36"/>
      <c r="J2439" s="36"/>
      <c r="K2439" s="36"/>
      <c r="L2439" s="36"/>
      <c r="M2439" s="36"/>
      <c r="N2439" s="36"/>
      <c r="O2439" s="36"/>
      <c r="P2439" s="36"/>
      <c r="Q2439" s="36"/>
      <c r="R2439" s="36"/>
    </row>
    <row r="2440" spans="6:18" x14ac:dyDescent="0.25">
      <c r="F2440" s="36"/>
      <c r="G2440" s="36"/>
      <c r="H2440" s="36"/>
      <c r="I2440" s="36"/>
      <c r="J2440" s="36"/>
      <c r="K2440" s="36"/>
      <c r="L2440" s="36"/>
      <c r="M2440" s="36"/>
      <c r="N2440" s="36"/>
      <c r="O2440" s="36"/>
      <c r="P2440" s="36"/>
      <c r="Q2440" s="36"/>
      <c r="R2440" s="36"/>
    </row>
    <row r="2441" spans="6:18" x14ac:dyDescent="0.25">
      <c r="F2441" s="36"/>
      <c r="G2441" s="36"/>
      <c r="H2441" s="36"/>
      <c r="I2441" s="36"/>
      <c r="J2441" s="36"/>
      <c r="K2441" s="36"/>
      <c r="L2441" s="36"/>
      <c r="M2441" s="36"/>
      <c r="N2441" s="36"/>
      <c r="O2441" s="36"/>
      <c r="P2441" s="36"/>
      <c r="Q2441" s="36"/>
      <c r="R2441" s="36"/>
    </row>
    <row r="2442" spans="6:18" x14ac:dyDescent="0.25">
      <c r="F2442" s="36"/>
      <c r="G2442" s="36"/>
      <c r="H2442" s="36"/>
      <c r="I2442" s="36"/>
      <c r="J2442" s="36"/>
      <c r="K2442" s="36"/>
      <c r="L2442" s="36"/>
      <c r="M2442" s="36"/>
      <c r="N2442" s="36"/>
      <c r="O2442" s="36"/>
      <c r="P2442" s="36"/>
      <c r="Q2442" s="36"/>
      <c r="R2442" s="36"/>
    </row>
    <row r="2443" spans="6:18" x14ac:dyDescent="0.25">
      <c r="F2443" s="36"/>
      <c r="G2443" s="36"/>
      <c r="H2443" s="36"/>
      <c r="I2443" s="36"/>
      <c r="J2443" s="36"/>
      <c r="K2443" s="36"/>
      <c r="L2443" s="36"/>
      <c r="M2443" s="36"/>
      <c r="N2443" s="36"/>
      <c r="O2443" s="36"/>
      <c r="P2443" s="36"/>
      <c r="Q2443" s="36"/>
      <c r="R2443" s="36"/>
    </row>
    <row r="2444" spans="6:18" x14ac:dyDescent="0.25">
      <c r="F2444" s="36"/>
      <c r="G2444" s="36"/>
      <c r="H2444" s="36"/>
      <c r="I2444" s="36"/>
      <c r="J2444" s="36"/>
      <c r="K2444" s="36"/>
      <c r="L2444" s="36"/>
      <c r="M2444" s="36"/>
      <c r="N2444" s="36"/>
      <c r="O2444" s="36"/>
      <c r="P2444" s="36"/>
      <c r="Q2444" s="36"/>
      <c r="R2444" s="36"/>
    </row>
    <row r="2445" spans="6:18" x14ac:dyDescent="0.25">
      <c r="F2445" s="36"/>
      <c r="G2445" s="36"/>
      <c r="H2445" s="36"/>
      <c r="I2445" s="36"/>
      <c r="J2445" s="36"/>
      <c r="K2445" s="36"/>
      <c r="L2445" s="36"/>
      <c r="M2445" s="36"/>
      <c r="N2445" s="36"/>
      <c r="O2445" s="36"/>
      <c r="P2445" s="36"/>
      <c r="Q2445" s="36"/>
      <c r="R2445" s="36"/>
    </row>
    <row r="2446" spans="6:18" x14ac:dyDescent="0.25">
      <c r="F2446" s="36"/>
      <c r="G2446" s="36"/>
      <c r="H2446" s="36"/>
      <c r="I2446" s="36"/>
      <c r="J2446" s="36"/>
      <c r="K2446" s="36"/>
      <c r="L2446" s="36"/>
      <c r="M2446" s="36"/>
      <c r="N2446" s="36"/>
      <c r="O2446" s="36"/>
      <c r="P2446" s="36"/>
      <c r="Q2446" s="36"/>
      <c r="R2446" s="36"/>
    </row>
    <row r="2447" spans="6:18" x14ac:dyDescent="0.25">
      <c r="F2447" s="36"/>
      <c r="G2447" s="36"/>
      <c r="H2447" s="36"/>
      <c r="I2447" s="36"/>
      <c r="J2447" s="36"/>
      <c r="K2447" s="36"/>
      <c r="L2447" s="36"/>
      <c r="M2447" s="36"/>
      <c r="N2447" s="36"/>
      <c r="O2447" s="36"/>
      <c r="P2447" s="36"/>
      <c r="Q2447" s="36"/>
      <c r="R2447" s="36"/>
    </row>
    <row r="2448" spans="6:18" x14ac:dyDescent="0.25">
      <c r="F2448" s="36"/>
      <c r="G2448" s="36"/>
      <c r="H2448" s="36"/>
      <c r="I2448" s="36"/>
      <c r="J2448" s="36"/>
      <c r="K2448" s="36"/>
      <c r="L2448" s="36"/>
      <c r="M2448" s="36"/>
      <c r="N2448" s="36"/>
      <c r="O2448" s="36"/>
      <c r="P2448" s="36"/>
      <c r="Q2448" s="36"/>
      <c r="R2448" s="36"/>
    </row>
    <row r="2449" spans="6:18" x14ac:dyDescent="0.25">
      <c r="F2449" s="36"/>
      <c r="G2449" s="36"/>
      <c r="H2449" s="36"/>
      <c r="I2449" s="36"/>
      <c r="J2449" s="36"/>
      <c r="K2449" s="36"/>
      <c r="L2449" s="36"/>
      <c r="M2449" s="36"/>
      <c r="N2449" s="36"/>
      <c r="O2449" s="36"/>
      <c r="P2449" s="36"/>
      <c r="Q2449" s="36"/>
      <c r="R2449" s="36"/>
    </row>
    <row r="2450" spans="6:18" x14ac:dyDescent="0.25">
      <c r="F2450" s="36"/>
      <c r="G2450" s="36"/>
      <c r="H2450" s="36"/>
      <c r="I2450" s="36"/>
      <c r="J2450" s="36"/>
      <c r="K2450" s="36"/>
      <c r="L2450" s="36"/>
      <c r="M2450" s="36"/>
      <c r="N2450" s="36"/>
      <c r="O2450" s="36"/>
      <c r="P2450" s="36"/>
      <c r="Q2450" s="36"/>
      <c r="R2450" s="36"/>
    </row>
    <row r="2451" spans="6:18" x14ac:dyDescent="0.25">
      <c r="F2451" s="36"/>
      <c r="G2451" s="36"/>
      <c r="H2451" s="36"/>
      <c r="I2451" s="36"/>
      <c r="J2451" s="36"/>
      <c r="K2451" s="36"/>
      <c r="L2451" s="36"/>
      <c r="M2451" s="36"/>
      <c r="N2451" s="36"/>
      <c r="O2451" s="36"/>
      <c r="P2451" s="36"/>
      <c r="Q2451" s="36"/>
      <c r="R2451" s="36"/>
    </row>
    <row r="2452" spans="6:18" x14ac:dyDescent="0.25">
      <c r="F2452" s="36"/>
      <c r="G2452" s="36"/>
      <c r="H2452" s="36"/>
      <c r="I2452" s="36"/>
      <c r="J2452" s="36"/>
      <c r="K2452" s="36"/>
      <c r="L2452" s="36"/>
      <c r="M2452" s="36"/>
      <c r="N2452" s="36"/>
      <c r="O2452" s="36"/>
      <c r="P2452" s="36"/>
      <c r="Q2452" s="36"/>
      <c r="R2452" s="36"/>
    </row>
    <row r="2453" spans="6:18" x14ac:dyDescent="0.25">
      <c r="F2453" s="36"/>
      <c r="G2453" s="36"/>
      <c r="H2453" s="36"/>
      <c r="I2453" s="36"/>
      <c r="J2453" s="36"/>
      <c r="K2453" s="36"/>
      <c r="L2453" s="36"/>
      <c r="M2453" s="36"/>
      <c r="N2453" s="36"/>
      <c r="O2453" s="36"/>
      <c r="P2453" s="36"/>
      <c r="Q2453" s="36"/>
      <c r="R2453" s="36"/>
    </row>
    <row r="2454" spans="6:18" x14ac:dyDescent="0.25">
      <c r="F2454" s="36"/>
      <c r="G2454" s="36"/>
      <c r="H2454" s="36"/>
      <c r="I2454" s="36"/>
      <c r="J2454" s="36"/>
      <c r="K2454" s="36"/>
      <c r="L2454" s="36"/>
      <c r="M2454" s="36"/>
      <c r="N2454" s="36"/>
      <c r="O2454" s="36"/>
      <c r="P2454" s="36"/>
      <c r="Q2454" s="36"/>
      <c r="R2454" s="36"/>
    </row>
    <row r="2455" spans="6:18" x14ac:dyDescent="0.25">
      <c r="F2455" s="36"/>
      <c r="G2455" s="36"/>
      <c r="H2455" s="36"/>
      <c r="I2455" s="36"/>
      <c r="J2455" s="36"/>
      <c r="K2455" s="36"/>
      <c r="L2455" s="36"/>
      <c r="M2455" s="36"/>
      <c r="N2455" s="36"/>
      <c r="O2455" s="36"/>
      <c r="P2455" s="36"/>
      <c r="Q2455" s="36"/>
      <c r="R2455" s="36"/>
    </row>
    <row r="2456" spans="6:18" x14ac:dyDescent="0.25">
      <c r="F2456" s="36"/>
      <c r="G2456" s="36"/>
      <c r="H2456" s="36"/>
      <c r="I2456" s="36"/>
      <c r="J2456" s="36"/>
      <c r="K2456" s="36"/>
      <c r="L2456" s="36"/>
      <c r="M2456" s="36"/>
      <c r="N2456" s="36"/>
      <c r="O2456" s="36"/>
      <c r="P2456" s="36"/>
      <c r="Q2456" s="36"/>
      <c r="R2456" s="36"/>
    </row>
    <row r="2457" spans="6:18" x14ac:dyDescent="0.25">
      <c r="F2457" s="36"/>
      <c r="G2457" s="36"/>
      <c r="H2457" s="36"/>
      <c r="I2457" s="36"/>
      <c r="J2457" s="36"/>
      <c r="K2457" s="36"/>
      <c r="L2457" s="36"/>
      <c r="M2457" s="36"/>
      <c r="N2457" s="36"/>
      <c r="O2457" s="36"/>
      <c r="P2457" s="36"/>
      <c r="Q2457" s="36"/>
      <c r="R2457" s="36"/>
    </row>
    <row r="2458" spans="6:18" x14ac:dyDescent="0.25">
      <c r="F2458" s="36"/>
      <c r="G2458" s="36"/>
      <c r="H2458" s="36"/>
      <c r="I2458" s="36"/>
      <c r="J2458" s="36"/>
      <c r="K2458" s="36"/>
      <c r="L2458" s="36"/>
      <c r="M2458" s="36"/>
      <c r="N2458" s="36"/>
      <c r="O2458" s="36"/>
      <c r="P2458" s="36"/>
      <c r="Q2458" s="36"/>
      <c r="R2458" s="36"/>
    </row>
    <row r="2459" spans="6:18" x14ac:dyDescent="0.25">
      <c r="F2459" s="36"/>
      <c r="G2459" s="36"/>
      <c r="H2459" s="36"/>
      <c r="I2459" s="36"/>
      <c r="J2459" s="36"/>
      <c r="K2459" s="36"/>
      <c r="L2459" s="36"/>
      <c r="M2459" s="36"/>
      <c r="N2459" s="36"/>
      <c r="O2459" s="36"/>
      <c r="P2459" s="36"/>
      <c r="Q2459" s="36"/>
      <c r="R2459" s="36"/>
    </row>
    <row r="2460" spans="6:18" x14ac:dyDescent="0.25">
      <c r="F2460" s="36"/>
      <c r="G2460" s="36"/>
      <c r="H2460" s="36"/>
      <c r="I2460" s="36"/>
      <c r="J2460" s="36"/>
      <c r="K2460" s="36"/>
      <c r="L2460" s="36"/>
      <c r="M2460" s="36"/>
      <c r="N2460" s="36"/>
      <c r="O2460" s="36"/>
      <c r="P2460" s="36"/>
      <c r="Q2460" s="36"/>
      <c r="R2460" s="36"/>
    </row>
    <row r="2461" spans="6:18" x14ac:dyDescent="0.25">
      <c r="F2461" s="36"/>
      <c r="G2461" s="36"/>
      <c r="H2461" s="36"/>
      <c r="I2461" s="36"/>
      <c r="J2461" s="36"/>
      <c r="K2461" s="36"/>
      <c r="L2461" s="36"/>
      <c r="M2461" s="36"/>
      <c r="N2461" s="36"/>
      <c r="O2461" s="36"/>
      <c r="P2461" s="36"/>
      <c r="Q2461" s="36"/>
      <c r="R2461" s="36"/>
    </row>
    <row r="2462" spans="6:18" x14ac:dyDescent="0.25">
      <c r="F2462" s="36"/>
      <c r="G2462" s="36"/>
      <c r="H2462" s="36"/>
      <c r="I2462" s="36"/>
      <c r="J2462" s="36"/>
      <c r="K2462" s="36"/>
      <c r="L2462" s="36"/>
      <c r="M2462" s="36"/>
      <c r="N2462" s="36"/>
      <c r="O2462" s="36"/>
      <c r="P2462" s="36"/>
      <c r="Q2462" s="36"/>
      <c r="R2462" s="36"/>
    </row>
    <row r="2463" spans="6:18" x14ac:dyDescent="0.25">
      <c r="F2463" s="36"/>
      <c r="G2463" s="36"/>
      <c r="H2463" s="36"/>
      <c r="I2463" s="36"/>
      <c r="J2463" s="36"/>
      <c r="K2463" s="36"/>
      <c r="L2463" s="36"/>
      <c r="M2463" s="36"/>
      <c r="N2463" s="36"/>
      <c r="O2463" s="36"/>
      <c r="P2463" s="36"/>
      <c r="Q2463" s="36"/>
      <c r="R2463" s="36"/>
    </row>
    <row r="2464" spans="6:18" x14ac:dyDescent="0.25">
      <c r="F2464" s="36"/>
      <c r="G2464" s="36"/>
      <c r="H2464" s="36"/>
      <c r="I2464" s="36"/>
      <c r="J2464" s="36"/>
      <c r="K2464" s="36"/>
      <c r="L2464" s="36"/>
      <c r="M2464" s="36"/>
      <c r="N2464" s="36"/>
      <c r="O2464" s="36"/>
      <c r="P2464" s="36"/>
      <c r="Q2464" s="36"/>
      <c r="R2464" s="36"/>
    </row>
    <row r="2465" spans="6:18" x14ac:dyDescent="0.25">
      <c r="F2465" s="36"/>
      <c r="G2465" s="36"/>
      <c r="H2465" s="36"/>
      <c r="I2465" s="36"/>
      <c r="J2465" s="36"/>
      <c r="K2465" s="36"/>
      <c r="L2465" s="36"/>
      <c r="M2465" s="36"/>
      <c r="N2465" s="36"/>
      <c r="O2465" s="36"/>
      <c r="P2465" s="36"/>
      <c r="Q2465" s="36"/>
      <c r="R2465" s="36"/>
    </row>
    <row r="2466" spans="6:18" x14ac:dyDescent="0.25">
      <c r="F2466" s="36"/>
      <c r="G2466" s="36"/>
      <c r="H2466" s="36"/>
      <c r="I2466" s="36"/>
      <c r="J2466" s="36"/>
      <c r="K2466" s="36"/>
      <c r="L2466" s="36"/>
      <c r="M2466" s="36"/>
      <c r="N2466" s="36"/>
      <c r="O2466" s="36"/>
      <c r="P2466" s="36"/>
      <c r="Q2466" s="36"/>
      <c r="R2466" s="36"/>
    </row>
    <row r="2467" spans="6:18" x14ac:dyDescent="0.25">
      <c r="F2467" s="36"/>
      <c r="G2467" s="36"/>
      <c r="H2467" s="36"/>
      <c r="I2467" s="36"/>
      <c r="J2467" s="36"/>
      <c r="K2467" s="36"/>
      <c r="L2467" s="36"/>
      <c r="M2467" s="36"/>
      <c r="N2467" s="36"/>
      <c r="O2467" s="36"/>
      <c r="P2467" s="36"/>
      <c r="Q2467" s="36"/>
      <c r="R2467" s="36"/>
    </row>
    <row r="2468" spans="6:18" x14ac:dyDescent="0.25">
      <c r="F2468" s="36"/>
      <c r="G2468" s="36"/>
      <c r="H2468" s="36"/>
      <c r="I2468" s="36"/>
      <c r="J2468" s="36"/>
      <c r="K2468" s="36"/>
      <c r="L2468" s="36"/>
      <c r="M2468" s="36"/>
      <c r="N2468" s="36"/>
      <c r="O2468" s="36"/>
      <c r="P2468" s="36"/>
      <c r="Q2468" s="36"/>
      <c r="R2468" s="36"/>
    </row>
    <row r="2469" spans="6:18" x14ac:dyDescent="0.25">
      <c r="F2469" s="36"/>
      <c r="G2469" s="36"/>
      <c r="H2469" s="36"/>
      <c r="I2469" s="36"/>
      <c r="J2469" s="36"/>
      <c r="K2469" s="36"/>
      <c r="L2469" s="36"/>
      <c r="M2469" s="36"/>
      <c r="N2469" s="36"/>
      <c r="O2469" s="36"/>
      <c r="P2469" s="36"/>
      <c r="Q2469" s="36"/>
      <c r="R2469" s="36"/>
    </row>
    <row r="2470" spans="6:18" x14ac:dyDescent="0.25">
      <c r="F2470" s="36"/>
      <c r="G2470" s="36"/>
      <c r="H2470" s="36"/>
      <c r="I2470" s="36"/>
      <c r="J2470" s="36"/>
      <c r="K2470" s="36"/>
      <c r="L2470" s="36"/>
      <c r="M2470" s="36"/>
      <c r="N2470" s="36"/>
      <c r="O2470" s="36"/>
      <c r="P2470" s="36"/>
      <c r="Q2470" s="36"/>
      <c r="R2470" s="36"/>
    </row>
    <row r="2471" spans="6:18" x14ac:dyDescent="0.25">
      <c r="F2471" s="36"/>
      <c r="G2471" s="36"/>
      <c r="H2471" s="36"/>
      <c r="I2471" s="36"/>
      <c r="J2471" s="36"/>
      <c r="K2471" s="36"/>
      <c r="L2471" s="36"/>
      <c r="M2471" s="36"/>
      <c r="N2471" s="36"/>
      <c r="O2471" s="36"/>
      <c r="P2471" s="36"/>
      <c r="Q2471" s="36"/>
      <c r="R2471" s="36"/>
    </row>
    <row r="2472" spans="6:18" x14ac:dyDescent="0.25">
      <c r="F2472" s="36"/>
      <c r="G2472" s="36"/>
      <c r="H2472" s="36"/>
      <c r="I2472" s="36"/>
      <c r="J2472" s="36"/>
      <c r="K2472" s="36"/>
      <c r="L2472" s="36"/>
      <c r="M2472" s="36"/>
      <c r="N2472" s="36"/>
      <c r="O2472" s="36"/>
      <c r="P2472" s="36"/>
      <c r="Q2472" s="36"/>
      <c r="R2472" s="36"/>
    </row>
    <row r="2473" spans="6:18" x14ac:dyDescent="0.25">
      <c r="F2473" s="36"/>
      <c r="G2473" s="36"/>
      <c r="H2473" s="36"/>
      <c r="I2473" s="36"/>
      <c r="J2473" s="36"/>
      <c r="K2473" s="36"/>
      <c r="L2473" s="36"/>
      <c r="M2473" s="36"/>
      <c r="N2473" s="36"/>
      <c r="O2473" s="36"/>
      <c r="P2473" s="36"/>
      <c r="Q2473" s="36"/>
      <c r="R2473" s="36"/>
    </row>
    <row r="2474" spans="6:18" x14ac:dyDescent="0.25">
      <c r="F2474" s="36"/>
      <c r="G2474" s="36"/>
      <c r="H2474" s="36"/>
      <c r="I2474" s="36"/>
      <c r="J2474" s="36"/>
      <c r="K2474" s="36"/>
      <c r="L2474" s="36"/>
      <c r="M2474" s="36"/>
      <c r="N2474" s="36"/>
      <c r="O2474" s="36"/>
      <c r="P2474" s="36"/>
      <c r="Q2474" s="36"/>
      <c r="R2474" s="36"/>
    </row>
    <row r="2475" spans="6:18" x14ac:dyDescent="0.25">
      <c r="F2475" s="36"/>
      <c r="G2475" s="36"/>
      <c r="H2475" s="36"/>
      <c r="I2475" s="36"/>
      <c r="J2475" s="36"/>
      <c r="K2475" s="36"/>
      <c r="L2475" s="36"/>
      <c r="M2475" s="36"/>
      <c r="N2475" s="36"/>
      <c r="O2475" s="36"/>
      <c r="P2475" s="36"/>
      <c r="Q2475" s="36"/>
      <c r="R2475" s="36"/>
    </row>
    <row r="2476" spans="6:18" x14ac:dyDescent="0.25">
      <c r="F2476" s="36"/>
      <c r="G2476" s="36"/>
      <c r="H2476" s="36"/>
      <c r="I2476" s="36"/>
      <c r="J2476" s="36"/>
      <c r="K2476" s="36"/>
      <c r="L2476" s="36"/>
      <c r="M2476" s="36"/>
      <c r="N2476" s="36"/>
      <c r="O2476" s="36"/>
      <c r="P2476" s="36"/>
      <c r="Q2476" s="36"/>
      <c r="R2476" s="36"/>
    </row>
    <row r="2477" spans="6:18" x14ac:dyDescent="0.25">
      <c r="F2477" s="36"/>
      <c r="G2477" s="36"/>
      <c r="H2477" s="36"/>
      <c r="I2477" s="36"/>
      <c r="J2477" s="36"/>
      <c r="K2477" s="36"/>
      <c r="L2477" s="36"/>
      <c r="M2477" s="36"/>
      <c r="N2477" s="36"/>
      <c r="O2477" s="36"/>
      <c r="P2477" s="36"/>
      <c r="Q2477" s="36"/>
      <c r="R2477" s="36"/>
    </row>
    <row r="2478" spans="6:18" x14ac:dyDescent="0.25">
      <c r="F2478" s="36"/>
      <c r="G2478" s="36"/>
      <c r="H2478" s="36"/>
      <c r="I2478" s="36"/>
      <c r="J2478" s="36"/>
      <c r="K2478" s="36"/>
      <c r="L2478" s="36"/>
      <c r="M2478" s="36"/>
      <c r="N2478" s="36"/>
      <c r="O2478" s="36"/>
      <c r="P2478" s="36"/>
      <c r="Q2478" s="36"/>
      <c r="R2478" s="36"/>
    </row>
    <row r="2479" spans="6:18" x14ac:dyDescent="0.25">
      <c r="F2479" s="36"/>
      <c r="G2479" s="36"/>
      <c r="H2479" s="36"/>
      <c r="I2479" s="36"/>
      <c r="J2479" s="36"/>
      <c r="K2479" s="36"/>
      <c r="L2479" s="36"/>
      <c r="M2479" s="36"/>
      <c r="N2479" s="36"/>
      <c r="O2479" s="36"/>
      <c r="P2479" s="36"/>
      <c r="Q2479" s="36"/>
      <c r="R2479" s="36"/>
    </row>
    <row r="2480" spans="6:18" x14ac:dyDescent="0.25">
      <c r="F2480" s="36"/>
      <c r="G2480" s="36"/>
      <c r="H2480" s="36"/>
      <c r="I2480" s="36"/>
      <c r="J2480" s="36"/>
      <c r="K2480" s="36"/>
      <c r="L2480" s="36"/>
      <c r="M2480" s="36"/>
      <c r="N2480" s="36"/>
      <c r="O2480" s="36"/>
      <c r="P2480" s="36"/>
      <c r="Q2480" s="36"/>
      <c r="R2480" s="36"/>
    </row>
    <row r="2481" spans="6:18" x14ac:dyDescent="0.25">
      <c r="F2481" s="36"/>
      <c r="G2481" s="36"/>
      <c r="H2481" s="36"/>
      <c r="I2481" s="36"/>
      <c r="J2481" s="36"/>
      <c r="K2481" s="36"/>
      <c r="L2481" s="36"/>
      <c r="M2481" s="36"/>
      <c r="N2481" s="36"/>
      <c r="O2481" s="36"/>
      <c r="P2481" s="36"/>
      <c r="Q2481" s="36"/>
      <c r="R2481" s="36"/>
    </row>
    <row r="2482" spans="6:18" x14ac:dyDescent="0.25">
      <c r="F2482" s="36"/>
      <c r="G2482" s="36"/>
      <c r="H2482" s="36"/>
      <c r="I2482" s="36"/>
      <c r="J2482" s="36"/>
      <c r="K2482" s="36"/>
      <c r="L2482" s="36"/>
      <c r="M2482" s="36"/>
      <c r="N2482" s="36"/>
      <c r="O2482" s="36"/>
      <c r="P2482" s="36"/>
      <c r="Q2482" s="36"/>
      <c r="R2482" s="36"/>
    </row>
    <row r="2483" spans="6:18" x14ac:dyDescent="0.25">
      <c r="F2483" s="36"/>
      <c r="G2483" s="36"/>
      <c r="H2483" s="36"/>
      <c r="I2483" s="36"/>
      <c r="J2483" s="36"/>
      <c r="K2483" s="36"/>
      <c r="L2483" s="36"/>
      <c r="M2483" s="36"/>
      <c r="N2483" s="36"/>
      <c r="O2483" s="36"/>
      <c r="P2483" s="36"/>
      <c r="Q2483" s="36"/>
      <c r="R2483" s="36"/>
    </row>
    <row r="2484" spans="6:18" x14ac:dyDescent="0.25">
      <c r="F2484" s="36"/>
      <c r="G2484" s="36"/>
      <c r="H2484" s="36"/>
      <c r="I2484" s="36"/>
      <c r="J2484" s="36"/>
      <c r="K2484" s="36"/>
      <c r="L2484" s="36"/>
      <c r="M2484" s="36"/>
      <c r="N2484" s="36"/>
      <c r="O2484" s="36"/>
      <c r="P2484" s="36"/>
      <c r="Q2484" s="36"/>
      <c r="R2484" s="36"/>
    </row>
    <row r="2485" spans="6:18" x14ac:dyDescent="0.25">
      <c r="F2485" s="36"/>
      <c r="G2485" s="36"/>
      <c r="H2485" s="36"/>
      <c r="I2485" s="36"/>
      <c r="J2485" s="36"/>
      <c r="K2485" s="36"/>
      <c r="L2485" s="36"/>
      <c r="M2485" s="36"/>
      <c r="N2485" s="36"/>
      <c r="O2485" s="36"/>
      <c r="P2485" s="36"/>
      <c r="Q2485" s="36"/>
      <c r="R2485" s="36"/>
    </row>
    <row r="2486" spans="6:18" x14ac:dyDescent="0.25">
      <c r="F2486" s="36"/>
      <c r="G2486" s="36"/>
      <c r="H2486" s="36"/>
      <c r="I2486" s="36"/>
      <c r="J2486" s="36"/>
      <c r="K2486" s="36"/>
      <c r="L2486" s="36"/>
      <c r="M2486" s="36"/>
      <c r="N2486" s="36"/>
      <c r="O2486" s="36"/>
      <c r="P2486" s="36"/>
      <c r="Q2486" s="36"/>
      <c r="R2486" s="36"/>
    </row>
    <row r="2487" spans="6:18" x14ac:dyDescent="0.25">
      <c r="F2487" s="36"/>
      <c r="G2487" s="36"/>
      <c r="H2487" s="36"/>
      <c r="I2487" s="36"/>
      <c r="J2487" s="36"/>
      <c r="K2487" s="36"/>
      <c r="L2487" s="36"/>
      <c r="M2487" s="36"/>
      <c r="N2487" s="36"/>
      <c r="O2487" s="36"/>
      <c r="P2487" s="36"/>
      <c r="Q2487" s="36"/>
      <c r="R2487" s="36"/>
    </row>
    <row r="2488" spans="6:18" x14ac:dyDescent="0.25">
      <c r="F2488" s="36"/>
      <c r="G2488" s="36"/>
      <c r="H2488" s="36"/>
      <c r="I2488" s="36"/>
      <c r="J2488" s="36"/>
      <c r="K2488" s="36"/>
      <c r="L2488" s="36"/>
      <c r="M2488" s="36"/>
      <c r="N2488" s="36"/>
      <c r="O2488" s="36"/>
      <c r="P2488" s="36"/>
      <c r="Q2488" s="36"/>
      <c r="R2488" s="36"/>
    </row>
    <row r="2489" spans="6:18" x14ac:dyDescent="0.25">
      <c r="F2489" s="36"/>
      <c r="G2489" s="36"/>
      <c r="H2489" s="36"/>
      <c r="I2489" s="36"/>
      <c r="J2489" s="36"/>
      <c r="K2489" s="36"/>
      <c r="L2489" s="36"/>
      <c r="M2489" s="36"/>
      <c r="N2489" s="36"/>
      <c r="O2489" s="36"/>
      <c r="P2489" s="36"/>
      <c r="Q2489" s="36"/>
      <c r="R2489" s="36"/>
    </row>
    <row r="2490" spans="6:18" x14ac:dyDescent="0.25">
      <c r="F2490" s="36"/>
      <c r="G2490" s="36"/>
      <c r="H2490" s="36"/>
      <c r="I2490" s="36"/>
      <c r="J2490" s="36"/>
      <c r="K2490" s="36"/>
      <c r="L2490" s="36"/>
      <c r="M2490" s="36"/>
      <c r="N2490" s="36"/>
      <c r="O2490" s="36"/>
      <c r="P2490" s="36"/>
      <c r="Q2490" s="36"/>
      <c r="R2490" s="36"/>
    </row>
    <row r="2491" spans="6:18" x14ac:dyDescent="0.25">
      <c r="F2491" s="36"/>
      <c r="G2491" s="36"/>
      <c r="H2491" s="36"/>
      <c r="I2491" s="36"/>
      <c r="J2491" s="36"/>
      <c r="K2491" s="36"/>
      <c r="L2491" s="36"/>
      <c r="M2491" s="36"/>
      <c r="N2491" s="36"/>
      <c r="O2491" s="36"/>
      <c r="P2491" s="36"/>
      <c r="Q2491" s="36"/>
      <c r="R2491" s="36"/>
    </row>
    <row r="2492" spans="6:18" x14ac:dyDescent="0.25">
      <c r="F2492" s="36"/>
      <c r="G2492" s="36"/>
      <c r="H2492" s="36"/>
      <c r="I2492" s="36"/>
      <c r="J2492" s="36"/>
      <c r="K2492" s="36"/>
      <c r="L2492" s="36"/>
      <c r="M2492" s="36"/>
      <c r="N2492" s="36"/>
      <c r="O2492" s="36"/>
      <c r="P2492" s="36"/>
      <c r="Q2492" s="36"/>
      <c r="R2492" s="36"/>
    </row>
    <row r="2493" spans="6:18" x14ac:dyDescent="0.25">
      <c r="F2493" s="36"/>
      <c r="G2493" s="36"/>
      <c r="H2493" s="36"/>
      <c r="I2493" s="36"/>
      <c r="J2493" s="36"/>
      <c r="K2493" s="36"/>
      <c r="L2493" s="36"/>
      <c r="M2493" s="36"/>
      <c r="N2493" s="36"/>
      <c r="O2493" s="36"/>
      <c r="P2493" s="36"/>
      <c r="Q2493" s="36"/>
      <c r="R2493" s="36"/>
    </row>
    <row r="2494" spans="6:18" x14ac:dyDescent="0.25">
      <c r="F2494" s="36"/>
      <c r="G2494" s="36"/>
      <c r="H2494" s="36"/>
      <c r="I2494" s="36"/>
      <c r="J2494" s="36"/>
      <c r="K2494" s="36"/>
      <c r="L2494" s="36"/>
      <c r="M2494" s="36"/>
      <c r="N2494" s="36"/>
      <c r="O2494" s="36"/>
      <c r="P2494" s="36"/>
      <c r="Q2494" s="36"/>
      <c r="R2494" s="36"/>
    </row>
    <row r="2495" spans="6:18" x14ac:dyDescent="0.25">
      <c r="F2495" s="36"/>
      <c r="G2495" s="36"/>
      <c r="H2495" s="36"/>
      <c r="I2495" s="36"/>
      <c r="J2495" s="36"/>
      <c r="K2495" s="36"/>
      <c r="L2495" s="36"/>
      <c r="M2495" s="36"/>
      <c r="N2495" s="36"/>
      <c r="O2495" s="36"/>
      <c r="P2495" s="36"/>
      <c r="Q2495" s="36"/>
      <c r="R2495" s="36"/>
    </row>
    <row r="2496" spans="6:18" x14ac:dyDescent="0.25">
      <c r="F2496" s="36"/>
      <c r="G2496" s="36"/>
      <c r="H2496" s="36"/>
      <c r="I2496" s="36"/>
      <c r="J2496" s="36"/>
      <c r="K2496" s="36"/>
      <c r="L2496" s="36"/>
      <c r="M2496" s="36"/>
      <c r="N2496" s="36"/>
      <c r="O2496" s="36"/>
      <c r="P2496" s="36"/>
      <c r="Q2496" s="36"/>
      <c r="R2496" s="36"/>
    </row>
    <row r="2497" spans="6:18" x14ac:dyDescent="0.25">
      <c r="F2497" s="36"/>
      <c r="G2497" s="36"/>
      <c r="H2497" s="36"/>
      <c r="I2497" s="36"/>
      <c r="J2497" s="36"/>
      <c r="K2497" s="36"/>
      <c r="L2497" s="36"/>
      <c r="M2497" s="36"/>
      <c r="N2497" s="36"/>
      <c r="O2497" s="36"/>
      <c r="P2497" s="36"/>
      <c r="Q2497" s="36"/>
      <c r="R2497" s="36"/>
    </row>
    <row r="2498" spans="6:18" x14ac:dyDescent="0.25">
      <c r="F2498" s="36"/>
      <c r="G2498" s="36"/>
      <c r="H2498" s="36"/>
      <c r="I2498" s="36"/>
      <c r="J2498" s="36"/>
      <c r="K2498" s="36"/>
      <c r="L2498" s="36"/>
      <c r="M2498" s="36"/>
      <c r="N2498" s="36"/>
      <c r="O2498" s="36"/>
      <c r="P2498" s="36"/>
      <c r="Q2498" s="36"/>
      <c r="R2498" s="36"/>
    </row>
    <row r="2499" spans="6:18" x14ac:dyDescent="0.25">
      <c r="F2499" s="36"/>
      <c r="G2499" s="36"/>
      <c r="H2499" s="36"/>
      <c r="I2499" s="36"/>
      <c r="J2499" s="36"/>
      <c r="K2499" s="36"/>
      <c r="L2499" s="36"/>
      <c r="M2499" s="36"/>
      <c r="N2499" s="36"/>
      <c r="O2499" s="36"/>
      <c r="P2499" s="36"/>
      <c r="Q2499" s="36"/>
      <c r="R2499" s="36"/>
    </row>
    <row r="2500" spans="6:18" x14ac:dyDescent="0.25">
      <c r="F2500" s="36"/>
      <c r="G2500" s="36"/>
      <c r="H2500" s="36"/>
      <c r="I2500" s="36"/>
      <c r="J2500" s="36"/>
      <c r="K2500" s="36"/>
      <c r="L2500" s="36"/>
      <c r="M2500" s="36"/>
      <c r="N2500" s="36"/>
      <c r="O2500" s="36"/>
      <c r="P2500" s="36"/>
      <c r="Q2500" s="36"/>
      <c r="R2500" s="36"/>
    </row>
    <row r="2501" spans="6:18" x14ac:dyDescent="0.25">
      <c r="F2501" s="36"/>
      <c r="G2501" s="36"/>
      <c r="H2501" s="36"/>
      <c r="I2501" s="36"/>
      <c r="J2501" s="36"/>
      <c r="K2501" s="36"/>
      <c r="L2501" s="36"/>
      <c r="M2501" s="36"/>
      <c r="N2501" s="36"/>
      <c r="O2501" s="36"/>
      <c r="P2501" s="36"/>
      <c r="Q2501" s="36"/>
      <c r="R2501" s="36"/>
    </row>
    <row r="2502" spans="6:18" x14ac:dyDescent="0.25">
      <c r="F2502" s="36"/>
      <c r="G2502" s="36"/>
      <c r="H2502" s="36"/>
      <c r="I2502" s="36"/>
      <c r="J2502" s="36"/>
      <c r="K2502" s="36"/>
      <c r="L2502" s="36"/>
      <c r="M2502" s="36"/>
      <c r="N2502" s="36"/>
      <c r="O2502" s="36"/>
      <c r="P2502" s="36"/>
      <c r="Q2502" s="36"/>
      <c r="R2502" s="36"/>
    </row>
    <row r="2503" spans="6:18" x14ac:dyDescent="0.25">
      <c r="F2503" s="36"/>
      <c r="G2503" s="36"/>
      <c r="H2503" s="36"/>
      <c r="I2503" s="36"/>
      <c r="J2503" s="36"/>
      <c r="K2503" s="36"/>
      <c r="L2503" s="36"/>
      <c r="M2503" s="36"/>
      <c r="N2503" s="36"/>
      <c r="O2503" s="36"/>
      <c r="P2503" s="36"/>
      <c r="Q2503" s="36"/>
      <c r="R2503" s="36"/>
    </row>
    <row r="2504" spans="6:18" x14ac:dyDescent="0.25">
      <c r="F2504" s="36"/>
      <c r="G2504" s="36"/>
      <c r="H2504" s="36"/>
      <c r="I2504" s="36"/>
      <c r="J2504" s="36"/>
      <c r="K2504" s="36"/>
      <c r="L2504" s="36"/>
      <c r="M2504" s="36"/>
      <c r="N2504" s="36"/>
      <c r="O2504" s="36"/>
      <c r="P2504" s="36"/>
      <c r="Q2504" s="36"/>
      <c r="R2504" s="36"/>
    </row>
    <row r="2505" spans="6:18" x14ac:dyDescent="0.25">
      <c r="F2505" s="36"/>
      <c r="G2505" s="36"/>
      <c r="H2505" s="36"/>
      <c r="I2505" s="36"/>
      <c r="J2505" s="36"/>
      <c r="K2505" s="36"/>
      <c r="L2505" s="36"/>
      <c r="M2505" s="36"/>
      <c r="N2505" s="36"/>
      <c r="O2505" s="36"/>
      <c r="P2505" s="36"/>
      <c r="Q2505" s="36"/>
      <c r="R2505" s="36"/>
    </row>
    <row r="2506" spans="6:18" x14ac:dyDescent="0.25">
      <c r="F2506" s="36"/>
      <c r="G2506" s="36"/>
      <c r="H2506" s="36"/>
      <c r="I2506" s="36"/>
      <c r="J2506" s="36"/>
      <c r="K2506" s="36"/>
      <c r="L2506" s="36"/>
      <c r="M2506" s="36"/>
      <c r="N2506" s="36"/>
      <c r="O2506" s="36"/>
      <c r="P2506" s="36"/>
      <c r="Q2506" s="36"/>
      <c r="R2506" s="36"/>
    </row>
    <row r="2507" spans="6:18" x14ac:dyDescent="0.25">
      <c r="F2507" s="36"/>
      <c r="G2507" s="36"/>
      <c r="H2507" s="36"/>
      <c r="I2507" s="36"/>
      <c r="J2507" s="36"/>
      <c r="K2507" s="36"/>
      <c r="L2507" s="36"/>
      <c r="M2507" s="36"/>
      <c r="N2507" s="36"/>
      <c r="O2507" s="36"/>
      <c r="P2507" s="36"/>
      <c r="Q2507" s="36"/>
      <c r="R2507" s="36"/>
    </row>
    <row r="2508" spans="6:18" x14ac:dyDescent="0.25">
      <c r="F2508" s="36"/>
      <c r="G2508" s="36"/>
      <c r="H2508" s="36"/>
      <c r="I2508" s="36"/>
      <c r="J2508" s="36"/>
      <c r="K2508" s="36"/>
      <c r="L2508" s="36"/>
      <c r="M2508" s="36"/>
      <c r="N2508" s="36"/>
      <c r="O2508" s="36"/>
      <c r="P2508" s="36"/>
      <c r="Q2508" s="36"/>
      <c r="R2508" s="36"/>
    </row>
    <row r="2509" spans="6:18" x14ac:dyDescent="0.25">
      <c r="F2509" s="36"/>
      <c r="G2509" s="36"/>
      <c r="H2509" s="36"/>
      <c r="I2509" s="36"/>
      <c r="J2509" s="36"/>
      <c r="K2509" s="36"/>
      <c r="L2509" s="36"/>
      <c r="M2509" s="36"/>
      <c r="N2509" s="36"/>
      <c r="O2509" s="36"/>
      <c r="P2509" s="36"/>
      <c r="Q2509" s="36"/>
      <c r="R2509" s="36"/>
    </row>
    <row r="2510" spans="6:18" x14ac:dyDescent="0.25">
      <c r="F2510" s="36"/>
      <c r="G2510" s="36"/>
      <c r="H2510" s="36"/>
      <c r="I2510" s="36"/>
      <c r="J2510" s="36"/>
      <c r="K2510" s="36"/>
      <c r="L2510" s="36"/>
      <c r="M2510" s="36"/>
      <c r="N2510" s="36"/>
      <c r="O2510" s="36"/>
      <c r="P2510" s="36"/>
      <c r="Q2510" s="36"/>
      <c r="R2510" s="36"/>
    </row>
    <row r="2511" spans="6:18" x14ac:dyDescent="0.25">
      <c r="F2511" s="36"/>
      <c r="G2511" s="36"/>
      <c r="H2511" s="36"/>
      <c r="I2511" s="36"/>
      <c r="J2511" s="36"/>
      <c r="K2511" s="36"/>
      <c r="L2511" s="36"/>
      <c r="M2511" s="36"/>
      <c r="N2511" s="36"/>
      <c r="O2511" s="36"/>
      <c r="P2511" s="36"/>
      <c r="Q2511" s="36"/>
      <c r="R2511" s="36"/>
    </row>
    <row r="2512" spans="6:18" x14ac:dyDescent="0.25">
      <c r="F2512" s="36"/>
      <c r="G2512" s="36"/>
      <c r="H2512" s="36"/>
      <c r="I2512" s="36"/>
      <c r="J2512" s="36"/>
      <c r="K2512" s="36"/>
      <c r="L2512" s="36"/>
      <c r="M2512" s="36"/>
      <c r="N2512" s="36"/>
      <c r="O2512" s="36"/>
      <c r="P2512" s="36"/>
      <c r="Q2512" s="36"/>
      <c r="R2512" s="36"/>
    </row>
    <row r="2513" spans="6:18" x14ac:dyDescent="0.25">
      <c r="F2513" s="36"/>
      <c r="G2513" s="36"/>
      <c r="H2513" s="36"/>
      <c r="I2513" s="36"/>
      <c r="J2513" s="36"/>
      <c r="K2513" s="36"/>
      <c r="L2513" s="36"/>
      <c r="M2513" s="36"/>
      <c r="N2513" s="36"/>
      <c r="O2513" s="36"/>
      <c r="P2513" s="36"/>
      <c r="Q2513" s="36"/>
      <c r="R2513" s="36"/>
    </row>
    <row r="2514" spans="6:18" x14ac:dyDescent="0.25">
      <c r="F2514" s="36"/>
      <c r="G2514" s="36"/>
      <c r="H2514" s="36"/>
      <c r="I2514" s="36"/>
      <c r="J2514" s="36"/>
      <c r="K2514" s="36"/>
      <c r="L2514" s="36"/>
      <c r="M2514" s="36"/>
      <c r="N2514" s="36"/>
      <c r="O2514" s="36"/>
      <c r="P2514" s="36"/>
      <c r="Q2514" s="36"/>
      <c r="R2514" s="36"/>
    </row>
    <row r="2515" spans="6:18" x14ac:dyDescent="0.25">
      <c r="F2515" s="36"/>
      <c r="G2515" s="36"/>
      <c r="H2515" s="36"/>
      <c r="I2515" s="36"/>
      <c r="J2515" s="36"/>
      <c r="K2515" s="36"/>
      <c r="L2515" s="36"/>
      <c r="M2515" s="36"/>
      <c r="N2515" s="36"/>
      <c r="O2515" s="36"/>
      <c r="P2515" s="36"/>
      <c r="Q2515" s="36"/>
      <c r="R2515" s="36"/>
    </row>
    <row r="2516" spans="6:18" x14ac:dyDescent="0.25">
      <c r="F2516" s="36"/>
      <c r="G2516" s="36"/>
      <c r="H2516" s="36"/>
      <c r="I2516" s="36"/>
      <c r="J2516" s="36"/>
      <c r="K2516" s="36"/>
      <c r="L2516" s="36"/>
      <c r="M2516" s="36"/>
      <c r="N2516" s="36"/>
      <c r="O2516" s="36"/>
      <c r="P2516" s="36"/>
      <c r="Q2516" s="36"/>
      <c r="R2516" s="36"/>
    </row>
    <row r="2517" spans="6:18" x14ac:dyDescent="0.25">
      <c r="F2517" s="36"/>
      <c r="G2517" s="36"/>
      <c r="H2517" s="36"/>
      <c r="I2517" s="36"/>
      <c r="J2517" s="36"/>
      <c r="K2517" s="36"/>
      <c r="L2517" s="36"/>
      <c r="M2517" s="36"/>
      <c r="N2517" s="36"/>
      <c r="O2517" s="36"/>
      <c r="P2517" s="36"/>
      <c r="Q2517" s="36"/>
      <c r="R2517" s="36"/>
    </row>
    <row r="2518" spans="6:18" x14ac:dyDescent="0.25">
      <c r="F2518" s="36"/>
      <c r="G2518" s="36"/>
      <c r="H2518" s="36"/>
      <c r="I2518" s="36"/>
      <c r="J2518" s="36"/>
      <c r="K2518" s="36"/>
      <c r="L2518" s="36"/>
      <c r="M2518" s="36"/>
      <c r="N2518" s="36"/>
      <c r="O2518" s="36"/>
      <c r="P2518" s="36"/>
      <c r="Q2518" s="36"/>
      <c r="R2518" s="36"/>
    </row>
    <row r="2519" spans="6:18" x14ac:dyDescent="0.25">
      <c r="F2519" s="36"/>
      <c r="G2519" s="36"/>
      <c r="H2519" s="36"/>
      <c r="I2519" s="36"/>
      <c r="J2519" s="36"/>
      <c r="K2519" s="36"/>
      <c r="L2519" s="36"/>
      <c r="M2519" s="36"/>
      <c r="N2519" s="36"/>
      <c r="O2519" s="36"/>
      <c r="P2519" s="36"/>
      <c r="Q2519" s="36"/>
      <c r="R2519" s="36"/>
    </row>
    <row r="2520" spans="6:18" x14ac:dyDescent="0.25">
      <c r="F2520" s="36"/>
      <c r="G2520" s="36"/>
      <c r="H2520" s="36"/>
      <c r="I2520" s="36"/>
      <c r="J2520" s="36"/>
      <c r="K2520" s="36"/>
      <c r="L2520" s="36"/>
      <c r="M2520" s="36"/>
      <c r="N2520" s="36"/>
      <c r="O2520" s="36"/>
      <c r="P2520" s="36"/>
      <c r="Q2520" s="36"/>
      <c r="R2520" s="36"/>
    </row>
    <row r="2521" spans="6:18" x14ac:dyDescent="0.25">
      <c r="F2521" s="36"/>
      <c r="G2521" s="36"/>
      <c r="H2521" s="36"/>
      <c r="I2521" s="36"/>
      <c r="J2521" s="36"/>
      <c r="K2521" s="36"/>
      <c r="L2521" s="36"/>
      <c r="M2521" s="36"/>
      <c r="N2521" s="36"/>
      <c r="O2521" s="36"/>
      <c r="P2521" s="36"/>
      <c r="Q2521" s="36"/>
      <c r="R2521" s="36"/>
    </row>
    <row r="2522" spans="6:18" x14ac:dyDescent="0.25">
      <c r="F2522" s="36"/>
      <c r="G2522" s="36"/>
      <c r="H2522" s="36"/>
      <c r="I2522" s="36"/>
      <c r="J2522" s="36"/>
      <c r="K2522" s="36"/>
      <c r="L2522" s="36"/>
      <c r="M2522" s="36"/>
      <c r="N2522" s="36"/>
      <c r="O2522" s="36"/>
      <c r="P2522" s="36"/>
      <c r="Q2522" s="36"/>
      <c r="R2522" s="36"/>
    </row>
    <row r="2523" spans="6:18" x14ac:dyDescent="0.25">
      <c r="F2523" s="36"/>
      <c r="G2523" s="36"/>
      <c r="H2523" s="36"/>
      <c r="I2523" s="36"/>
      <c r="J2523" s="36"/>
      <c r="K2523" s="36"/>
      <c r="L2523" s="36"/>
      <c r="M2523" s="36"/>
      <c r="N2523" s="36"/>
      <c r="O2523" s="36"/>
      <c r="P2523" s="36"/>
      <c r="Q2523" s="36"/>
      <c r="R2523" s="36"/>
    </row>
    <row r="2524" spans="6:18" x14ac:dyDescent="0.25">
      <c r="F2524" s="36"/>
      <c r="G2524" s="36"/>
      <c r="H2524" s="36"/>
      <c r="I2524" s="36"/>
      <c r="J2524" s="36"/>
      <c r="K2524" s="36"/>
      <c r="L2524" s="36"/>
      <c r="M2524" s="36"/>
      <c r="N2524" s="36"/>
      <c r="O2524" s="36"/>
      <c r="P2524" s="36"/>
      <c r="Q2524" s="36"/>
      <c r="R2524" s="36"/>
    </row>
    <row r="2525" spans="6:18" x14ac:dyDescent="0.25">
      <c r="F2525" s="36"/>
      <c r="G2525" s="36"/>
      <c r="H2525" s="36"/>
      <c r="I2525" s="36"/>
      <c r="J2525" s="36"/>
      <c r="K2525" s="36"/>
      <c r="L2525" s="36"/>
      <c r="M2525" s="36"/>
      <c r="N2525" s="36"/>
      <c r="O2525" s="36"/>
      <c r="P2525" s="36"/>
      <c r="Q2525" s="36"/>
      <c r="R2525" s="36"/>
    </row>
    <row r="2526" spans="6:18" x14ac:dyDescent="0.25">
      <c r="F2526" s="36"/>
      <c r="G2526" s="36"/>
      <c r="H2526" s="36"/>
      <c r="I2526" s="36"/>
      <c r="J2526" s="36"/>
      <c r="K2526" s="36"/>
      <c r="L2526" s="36"/>
      <c r="M2526" s="36"/>
      <c r="N2526" s="36"/>
      <c r="O2526" s="36"/>
      <c r="P2526" s="36"/>
      <c r="Q2526" s="36"/>
      <c r="R2526" s="36"/>
    </row>
    <row r="2527" spans="6:18" x14ac:dyDescent="0.25">
      <c r="F2527" s="36"/>
      <c r="G2527" s="36"/>
      <c r="H2527" s="36"/>
      <c r="I2527" s="36"/>
      <c r="J2527" s="36"/>
      <c r="K2527" s="36"/>
      <c r="L2527" s="36"/>
      <c r="M2527" s="36"/>
      <c r="N2527" s="36"/>
      <c r="O2527" s="36"/>
      <c r="P2527" s="36"/>
      <c r="Q2527" s="36"/>
      <c r="R2527" s="36"/>
    </row>
    <row r="2528" spans="6:18" x14ac:dyDescent="0.25">
      <c r="F2528" s="36"/>
      <c r="G2528" s="36"/>
      <c r="H2528" s="36"/>
      <c r="I2528" s="36"/>
      <c r="J2528" s="36"/>
      <c r="K2528" s="36"/>
      <c r="L2528" s="36"/>
      <c r="M2528" s="36"/>
      <c r="N2528" s="36"/>
      <c r="O2528" s="36"/>
      <c r="P2528" s="36"/>
      <c r="Q2528" s="36"/>
      <c r="R2528" s="36"/>
    </row>
    <row r="2529" spans="6:18" x14ac:dyDescent="0.25">
      <c r="F2529" s="36"/>
      <c r="G2529" s="36"/>
      <c r="H2529" s="36"/>
      <c r="I2529" s="36"/>
      <c r="J2529" s="36"/>
      <c r="K2529" s="36"/>
      <c r="L2529" s="36"/>
      <c r="M2529" s="36"/>
      <c r="N2529" s="36"/>
      <c r="O2529" s="36"/>
      <c r="P2529" s="36"/>
      <c r="Q2529" s="36"/>
      <c r="R2529" s="36"/>
    </row>
    <row r="2530" spans="6:18" x14ac:dyDescent="0.25">
      <c r="F2530" s="36"/>
      <c r="G2530" s="36"/>
      <c r="H2530" s="36"/>
      <c r="I2530" s="36"/>
      <c r="J2530" s="36"/>
      <c r="K2530" s="36"/>
      <c r="L2530" s="36"/>
      <c r="M2530" s="36"/>
      <c r="N2530" s="36"/>
      <c r="O2530" s="36"/>
      <c r="P2530" s="36"/>
      <c r="Q2530" s="36"/>
      <c r="R2530" s="36"/>
    </row>
    <row r="2531" spans="6:18" x14ac:dyDescent="0.25">
      <c r="F2531" s="36"/>
      <c r="G2531" s="36"/>
      <c r="H2531" s="36"/>
      <c r="I2531" s="36"/>
      <c r="J2531" s="36"/>
      <c r="K2531" s="36"/>
      <c r="L2531" s="36"/>
      <c r="M2531" s="36"/>
      <c r="N2531" s="36"/>
      <c r="O2531" s="36"/>
      <c r="P2531" s="36"/>
      <c r="Q2531" s="36"/>
      <c r="R2531" s="36"/>
    </row>
    <row r="2532" spans="6:18" x14ac:dyDescent="0.25">
      <c r="F2532" s="36"/>
      <c r="G2532" s="36"/>
      <c r="H2532" s="36"/>
      <c r="I2532" s="36"/>
      <c r="J2532" s="36"/>
      <c r="K2532" s="36"/>
      <c r="L2532" s="36"/>
      <c r="M2532" s="36"/>
      <c r="N2532" s="36"/>
      <c r="O2532" s="36"/>
      <c r="P2532" s="36"/>
      <c r="Q2532" s="36"/>
      <c r="R2532" s="36"/>
    </row>
    <row r="2533" spans="6:18" x14ac:dyDescent="0.25">
      <c r="F2533" s="36"/>
      <c r="G2533" s="36"/>
      <c r="H2533" s="36"/>
      <c r="I2533" s="36"/>
      <c r="J2533" s="36"/>
      <c r="K2533" s="36"/>
      <c r="L2533" s="36"/>
      <c r="M2533" s="36"/>
      <c r="N2533" s="36"/>
      <c r="O2533" s="36"/>
      <c r="P2533" s="36"/>
      <c r="Q2533" s="36"/>
      <c r="R2533" s="36"/>
    </row>
    <row r="2534" spans="6:18" x14ac:dyDescent="0.25">
      <c r="F2534" s="36"/>
      <c r="G2534" s="36"/>
      <c r="H2534" s="36"/>
      <c r="I2534" s="36"/>
      <c r="J2534" s="36"/>
      <c r="K2534" s="36"/>
      <c r="L2534" s="36"/>
      <c r="M2534" s="36"/>
      <c r="N2534" s="36"/>
      <c r="O2534" s="36"/>
      <c r="P2534" s="36"/>
      <c r="Q2534" s="36"/>
      <c r="R2534" s="36"/>
    </row>
    <row r="2535" spans="6:18" x14ac:dyDescent="0.25">
      <c r="F2535" s="36"/>
      <c r="G2535" s="36"/>
      <c r="H2535" s="36"/>
      <c r="I2535" s="36"/>
      <c r="J2535" s="36"/>
      <c r="K2535" s="36"/>
      <c r="L2535" s="36"/>
      <c r="M2535" s="36"/>
      <c r="N2535" s="36"/>
      <c r="O2535" s="36"/>
      <c r="P2535" s="36"/>
      <c r="Q2535" s="36"/>
      <c r="R2535" s="36"/>
    </row>
    <row r="2536" spans="6:18" x14ac:dyDescent="0.25">
      <c r="F2536" s="36"/>
      <c r="G2536" s="36"/>
      <c r="H2536" s="36"/>
      <c r="I2536" s="36"/>
      <c r="J2536" s="36"/>
      <c r="K2536" s="36"/>
      <c r="L2536" s="36"/>
      <c r="M2536" s="36"/>
      <c r="N2536" s="36"/>
      <c r="O2536" s="36"/>
      <c r="P2536" s="36"/>
      <c r="Q2536" s="36"/>
      <c r="R2536" s="36"/>
    </row>
    <row r="2537" spans="6:18" x14ac:dyDescent="0.25">
      <c r="F2537" s="36"/>
      <c r="G2537" s="36"/>
      <c r="H2537" s="36"/>
      <c r="I2537" s="36"/>
      <c r="J2537" s="36"/>
      <c r="K2537" s="36"/>
      <c r="L2537" s="36"/>
      <c r="M2537" s="36"/>
      <c r="N2537" s="36"/>
      <c r="O2537" s="36"/>
      <c r="P2537" s="36"/>
      <c r="Q2537" s="36"/>
      <c r="R2537" s="36"/>
    </row>
    <row r="2538" spans="6:18" x14ac:dyDescent="0.25">
      <c r="F2538" s="36"/>
      <c r="G2538" s="36"/>
      <c r="H2538" s="36"/>
      <c r="I2538" s="36"/>
      <c r="J2538" s="36"/>
      <c r="K2538" s="36"/>
      <c r="L2538" s="36"/>
      <c r="M2538" s="36"/>
      <c r="N2538" s="36"/>
      <c r="O2538" s="36"/>
      <c r="P2538" s="36"/>
      <c r="Q2538" s="36"/>
      <c r="R2538" s="36"/>
    </row>
    <row r="2539" spans="6:18" x14ac:dyDescent="0.25">
      <c r="F2539" s="36"/>
      <c r="G2539" s="36"/>
      <c r="H2539" s="36"/>
      <c r="I2539" s="36"/>
      <c r="J2539" s="36"/>
      <c r="K2539" s="36"/>
      <c r="L2539" s="36"/>
      <c r="M2539" s="36"/>
      <c r="N2539" s="36"/>
      <c r="O2539" s="36"/>
      <c r="P2539" s="36"/>
      <c r="Q2539" s="36"/>
      <c r="R2539" s="36"/>
    </row>
    <row r="2540" spans="6:18" x14ac:dyDescent="0.25">
      <c r="F2540" s="36"/>
      <c r="G2540" s="36"/>
      <c r="H2540" s="36"/>
      <c r="I2540" s="36"/>
      <c r="J2540" s="36"/>
      <c r="K2540" s="36"/>
      <c r="L2540" s="36"/>
      <c r="M2540" s="36"/>
      <c r="N2540" s="36"/>
      <c r="O2540" s="36"/>
      <c r="P2540" s="36"/>
      <c r="Q2540" s="36"/>
      <c r="R2540" s="36"/>
    </row>
    <row r="2541" spans="6:18" x14ac:dyDescent="0.25">
      <c r="F2541" s="36"/>
      <c r="G2541" s="36"/>
      <c r="H2541" s="36"/>
      <c r="I2541" s="36"/>
      <c r="J2541" s="36"/>
      <c r="K2541" s="36"/>
      <c r="L2541" s="36"/>
      <c r="M2541" s="36"/>
      <c r="N2541" s="36"/>
      <c r="O2541" s="36"/>
      <c r="P2541" s="36"/>
      <c r="Q2541" s="36"/>
      <c r="R2541" s="36"/>
    </row>
    <row r="2542" spans="6:18" x14ac:dyDescent="0.25">
      <c r="F2542" s="36"/>
      <c r="G2542" s="36"/>
      <c r="H2542" s="36"/>
      <c r="I2542" s="36"/>
      <c r="J2542" s="36"/>
      <c r="K2542" s="36"/>
      <c r="L2542" s="36"/>
      <c r="M2542" s="36"/>
      <c r="N2542" s="36"/>
      <c r="O2542" s="36"/>
      <c r="P2542" s="36"/>
      <c r="Q2542" s="36"/>
      <c r="R2542" s="36"/>
    </row>
    <row r="2543" spans="6:18" x14ac:dyDescent="0.25">
      <c r="F2543" s="36"/>
      <c r="G2543" s="36"/>
      <c r="H2543" s="36"/>
      <c r="I2543" s="36"/>
      <c r="J2543" s="36"/>
      <c r="K2543" s="36"/>
      <c r="L2543" s="36"/>
      <c r="M2543" s="36"/>
      <c r="N2543" s="36"/>
      <c r="O2543" s="36"/>
      <c r="P2543" s="36"/>
      <c r="Q2543" s="36"/>
      <c r="R2543" s="36"/>
    </row>
    <row r="2544" spans="6:18" x14ac:dyDescent="0.25">
      <c r="F2544" s="36"/>
      <c r="G2544" s="36"/>
      <c r="H2544" s="36"/>
      <c r="I2544" s="36"/>
      <c r="J2544" s="36"/>
      <c r="K2544" s="36"/>
      <c r="L2544" s="36"/>
      <c r="M2544" s="36"/>
      <c r="N2544" s="36"/>
      <c r="O2544" s="36"/>
      <c r="P2544" s="36"/>
      <c r="Q2544" s="36"/>
      <c r="R2544" s="36"/>
    </row>
    <row r="2545" spans="6:18" x14ac:dyDescent="0.25">
      <c r="F2545" s="36"/>
      <c r="G2545" s="36"/>
      <c r="H2545" s="36"/>
      <c r="I2545" s="36"/>
      <c r="J2545" s="36"/>
      <c r="K2545" s="36"/>
      <c r="L2545" s="36"/>
      <c r="M2545" s="36"/>
      <c r="N2545" s="36"/>
      <c r="O2545" s="36"/>
      <c r="P2545" s="36"/>
      <c r="Q2545" s="36"/>
      <c r="R2545" s="36"/>
    </row>
    <row r="2546" spans="6:18" x14ac:dyDescent="0.25">
      <c r="F2546" s="36"/>
      <c r="G2546" s="36"/>
      <c r="H2546" s="36"/>
      <c r="I2546" s="36"/>
      <c r="J2546" s="36"/>
      <c r="K2546" s="36"/>
      <c r="L2546" s="36"/>
      <c r="M2546" s="36"/>
      <c r="N2546" s="36"/>
      <c r="O2546" s="36"/>
      <c r="P2546" s="36"/>
      <c r="Q2546" s="36"/>
      <c r="R2546" s="36"/>
    </row>
    <row r="2547" spans="6:18" x14ac:dyDescent="0.25">
      <c r="F2547" s="36"/>
      <c r="G2547" s="36"/>
      <c r="H2547" s="36"/>
      <c r="I2547" s="36"/>
      <c r="J2547" s="36"/>
      <c r="K2547" s="36"/>
      <c r="L2547" s="36"/>
      <c r="M2547" s="36"/>
      <c r="N2547" s="36"/>
      <c r="O2547" s="36"/>
      <c r="P2547" s="36"/>
      <c r="Q2547" s="36"/>
      <c r="R2547" s="36"/>
    </row>
    <row r="2548" spans="6:18" x14ac:dyDescent="0.25">
      <c r="F2548" s="36"/>
      <c r="G2548" s="36"/>
      <c r="H2548" s="36"/>
      <c r="I2548" s="36"/>
      <c r="J2548" s="36"/>
      <c r="K2548" s="36"/>
      <c r="L2548" s="36"/>
      <c r="M2548" s="36"/>
      <c r="N2548" s="36"/>
      <c r="O2548" s="36"/>
      <c r="P2548" s="36"/>
      <c r="Q2548" s="36"/>
      <c r="R2548" s="36"/>
    </row>
    <row r="2549" spans="6:18" x14ac:dyDescent="0.25">
      <c r="F2549" s="36"/>
      <c r="G2549" s="36"/>
      <c r="H2549" s="36"/>
      <c r="I2549" s="36"/>
      <c r="J2549" s="36"/>
      <c r="K2549" s="36"/>
      <c r="L2549" s="36"/>
      <c r="M2549" s="36"/>
      <c r="N2549" s="36"/>
      <c r="O2549" s="36"/>
      <c r="P2549" s="36"/>
      <c r="Q2549" s="36"/>
      <c r="R2549" s="36"/>
    </row>
    <row r="2550" spans="6:18" x14ac:dyDescent="0.25">
      <c r="F2550" s="36"/>
      <c r="G2550" s="36"/>
      <c r="H2550" s="36"/>
      <c r="I2550" s="36"/>
      <c r="J2550" s="36"/>
      <c r="K2550" s="36"/>
      <c r="L2550" s="36"/>
      <c r="M2550" s="36"/>
      <c r="N2550" s="36"/>
      <c r="O2550" s="36"/>
      <c r="P2550" s="36"/>
      <c r="Q2550" s="36"/>
      <c r="R2550" s="36"/>
    </row>
    <row r="2551" spans="6:18" x14ac:dyDescent="0.25">
      <c r="F2551" s="36"/>
      <c r="G2551" s="36"/>
      <c r="H2551" s="36"/>
      <c r="I2551" s="36"/>
      <c r="J2551" s="36"/>
      <c r="K2551" s="36"/>
      <c r="L2551" s="36"/>
      <c r="M2551" s="36"/>
      <c r="N2551" s="36"/>
      <c r="O2551" s="36"/>
      <c r="P2551" s="36"/>
      <c r="Q2551" s="36"/>
      <c r="R2551" s="36"/>
    </row>
    <row r="2552" spans="6:18" x14ac:dyDescent="0.25">
      <c r="F2552" s="36"/>
      <c r="G2552" s="36"/>
      <c r="H2552" s="36"/>
      <c r="I2552" s="36"/>
      <c r="J2552" s="36"/>
      <c r="K2552" s="36"/>
      <c r="L2552" s="36"/>
      <c r="M2552" s="36"/>
      <c r="N2552" s="36"/>
      <c r="O2552" s="36"/>
      <c r="P2552" s="36"/>
      <c r="Q2552" s="36"/>
      <c r="R2552" s="36"/>
    </row>
    <row r="2553" spans="6:18" x14ac:dyDescent="0.25">
      <c r="F2553" s="36"/>
      <c r="G2553" s="36"/>
      <c r="H2553" s="36"/>
      <c r="I2553" s="36"/>
      <c r="J2553" s="36"/>
      <c r="K2553" s="36"/>
      <c r="L2553" s="36"/>
      <c r="M2553" s="36"/>
      <c r="N2553" s="36"/>
      <c r="O2553" s="36"/>
      <c r="P2553" s="36"/>
      <c r="Q2553" s="36"/>
      <c r="R2553" s="36"/>
    </row>
    <row r="2554" spans="6:18" x14ac:dyDescent="0.25">
      <c r="F2554" s="36"/>
      <c r="G2554" s="36"/>
      <c r="H2554" s="36"/>
      <c r="I2554" s="36"/>
      <c r="J2554" s="36"/>
      <c r="K2554" s="36"/>
      <c r="L2554" s="36"/>
      <c r="M2554" s="36"/>
      <c r="N2554" s="36"/>
      <c r="O2554" s="36"/>
      <c r="P2554" s="36"/>
      <c r="Q2554" s="36"/>
      <c r="R2554" s="36"/>
    </row>
    <row r="2555" spans="6:18" x14ac:dyDescent="0.25">
      <c r="F2555" s="36"/>
      <c r="G2555" s="36"/>
      <c r="H2555" s="36"/>
      <c r="I2555" s="36"/>
      <c r="J2555" s="36"/>
      <c r="K2555" s="36"/>
      <c r="L2555" s="36"/>
      <c r="M2555" s="36"/>
      <c r="N2555" s="36"/>
      <c r="O2555" s="36"/>
      <c r="P2555" s="36"/>
      <c r="Q2555" s="36"/>
      <c r="R2555" s="36"/>
    </row>
    <row r="2556" spans="6:18" x14ac:dyDescent="0.25">
      <c r="F2556" s="36"/>
      <c r="G2556" s="36"/>
      <c r="H2556" s="36"/>
      <c r="I2556" s="36"/>
      <c r="J2556" s="36"/>
      <c r="K2556" s="36"/>
      <c r="L2556" s="36"/>
      <c r="M2556" s="36"/>
      <c r="N2556" s="36"/>
      <c r="O2556" s="36"/>
      <c r="P2556" s="36"/>
      <c r="Q2556" s="36"/>
      <c r="R2556" s="36"/>
    </row>
    <row r="2557" spans="6:18" x14ac:dyDescent="0.25">
      <c r="F2557" s="36"/>
      <c r="G2557" s="36"/>
      <c r="H2557" s="36"/>
      <c r="I2557" s="36"/>
      <c r="J2557" s="36"/>
      <c r="K2557" s="36"/>
      <c r="L2557" s="36"/>
      <c r="M2557" s="36"/>
      <c r="N2557" s="36"/>
      <c r="O2557" s="36"/>
      <c r="P2557" s="36"/>
      <c r="Q2557" s="36"/>
      <c r="R2557" s="36"/>
    </row>
    <row r="2558" spans="6:18" x14ac:dyDescent="0.25">
      <c r="F2558" s="36"/>
      <c r="G2558" s="36"/>
      <c r="H2558" s="36"/>
      <c r="I2558" s="36"/>
      <c r="J2558" s="36"/>
      <c r="K2558" s="36"/>
      <c r="L2558" s="36"/>
      <c r="M2558" s="36"/>
      <c r="N2558" s="36"/>
      <c r="O2558" s="36"/>
      <c r="P2558" s="36"/>
      <c r="Q2558" s="36"/>
      <c r="R2558" s="36"/>
    </row>
    <row r="2559" spans="6:18" x14ac:dyDescent="0.25">
      <c r="F2559" s="36"/>
      <c r="G2559" s="36"/>
      <c r="H2559" s="36"/>
      <c r="I2559" s="36"/>
      <c r="J2559" s="36"/>
      <c r="K2559" s="36"/>
      <c r="L2559" s="36"/>
      <c r="M2559" s="36"/>
      <c r="N2559" s="36"/>
      <c r="O2559" s="36"/>
      <c r="P2559" s="36"/>
      <c r="Q2559" s="36"/>
      <c r="R2559" s="36"/>
    </row>
    <row r="2560" spans="6:18" x14ac:dyDescent="0.25">
      <c r="F2560" s="36"/>
      <c r="G2560" s="36"/>
      <c r="H2560" s="36"/>
      <c r="I2560" s="36"/>
      <c r="J2560" s="36"/>
      <c r="K2560" s="36"/>
      <c r="L2560" s="36"/>
      <c r="M2560" s="36"/>
      <c r="N2560" s="36"/>
      <c r="O2560" s="36"/>
      <c r="P2560" s="36"/>
      <c r="Q2560" s="36"/>
      <c r="R2560" s="36"/>
    </row>
    <row r="2561" spans="6:18" x14ac:dyDescent="0.25">
      <c r="F2561" s="36"/>
      <c r="G2561" s="36"/>
      <c r="H2561" s="36"/>
      <c r="I2561" s="36"/>
      <c r="J2561" s="36"/>
      <c r="K2561" s="36"/>
      <c r="L2561" s="36"/>
      <c r="M2561" s="36"/>
      <c r="N2561" s="36"/>
      <c r="O2561" s="36"/>
      <c r="P2561" s="36"/>
      <c r="Q2561" s="36"/>
      <c r="R2561" s="36"/>
    </row>
    <row r="2562" spans="6:18" x14ac:dyDescent="0.25">
      <c r="F2562" s="36"/>
      <c r="G2562" s="36"/>
      <c r="H2562" s="36"/>
      <c r="I2562" s="36"/>
      <c r="J2562" s="36"/>
      <c r="K2562" s="36"/>
      <c r="L2562" s="36"/>
      <c r="M2562" s="36"/>
      <c r="N2562" s="36"/>
      <c r="O2562" s="36"/>
      <c r="P2562" s="36"/>
      <c r="Q2562" s="36"/>
      <c r="R2562" s="36"/>
    </row>
    <row r="2563" spans="6:18" x14ac:dyDescent="0.25">
      <c r="F2563" s="36"/>
      <c r="G2563" s="36"/>
      <c r="H2563" s="36"/>
      <c r="I2563" s="36"/>
      <c r="J2563" s="36"/>
      <c r="K2563" s="36"/>
      <c r="L2563" s="36"/>
      <c r="M2563" s="36"/>
      <c r="N2563" s="36"/>
      <c r="O2563" s="36"/>
      <c r="P2563" s="36"/>
      <c r="Q2563" s="36"/>
      <c r="R2563" s="36"/>
    </row>
    <row r="2564" spans="6:18" x14ac:dyDescent="0.25">
      <c r="F2564" s="36"/>
      <c r="G2564" s="36"/>
      <c r="H2564" s="36"/>
      <c r="I2564" s="36"/>
      <c r="J2564" s="36"/>
      <c r="K2564" s="36"/>
      <c r="L2564" s="36"/>
      <c r="M2564" s="36"/>
      <c r="N2564" s="36"/>
      <c r="O2564" s="36"/>
      <c r="P2564" s="36"/>
      <c r="Q2564" s="36"/>
      <c r="R2564" s="36"/>
    </row>
    <row r="2565" spans="6:18" x14ac:dyDescent="0.25">
      <c r="F2565" s="36"/>
      <c r="G2565" s="36"/>
      <c r="H2565" s="36"/>
      <c r="I2565" s="36"/>
      <c r="J2565" s="36"/>
      <c r="K2565" s="36"/>
      <c r="L2565" s="36"/>
      <c r="M2565" s="36"/>
      <c r="N2565" s="36"/>
      <c r="O2565" s="36"/>
      <c r="P2565" s="36"/>
      <c r="Q2565" s="36"/>
      <c r="R2565" s="36"/>
    </row>
    <row r="2566" spans="6:18" x14ac:dyDescent="0.25">
      <c r="F2566" s="36"/>
      <c r="G2566" s="36"/>
      <c r="H2566" s="36"/>
      <c r="I2566" s="36"/>
      <c r="J2566" s="36"/>
      <c r="K2566" s="36"/>
      <c r="L2566" s="36"/>
      <c r="M2566" s="36"/>
      <c r="N2566" s="36"/>
      <c r="O2566" s="36"/>
      <c r="P2566" s="36"/>
      <c r="Q2566" s="36"/>
      <c r="R2566" s="36"/>
    </row>
    <row r="2567" spans="6:18" x14ac:dyDescent="0.25">
      <c r="F2567" s="36"/>
      <c r="G2567" s="36"/>
      <c r="H2567" s="36"/>
      <c r="I2567" s="36"/>
      <c r="J2567" s="36"/>
      <c r="K2567" s="36"/>
      <c r="L2567" s="36"/>
      <c r="M2567" s="36"/>
      <c r="N2567" s="36"/>
      <c r="O2567" s="36"/>
      <c r="P2567" s="36"/>
      <c r="Q2567" s="36"/>
      <c r="R2567" s="36"/>
    </row>
    <row r="2568" spans="6:18" x14ac:dyDescent="0.25">
      <c r="F2568" s="36"/>
      <c r="G2568" s="36"/>
      <c r="H2568" s="36"/>
      <c r="I2568" s="36"/>
      <c r="J2568" s="36"/>
      <c r="K2568" s="36"/>
      <c r="L2568" s="36"/>
      <c r="M2568" s="36"/>
      <c r="N2568" s="36"/>
      <c r="O2568" s="36"/>
      <c r="P2568" s="36"/>
      <c r="Q2568" s="36"/>
      <c r="R2568" s="36"/>
    </row>
    <row r="2569" spans="6:18" x14ac:dyDescent="0.25">
      <c r="F2569" s="36"/>
      <c r="G2569" s="36"/>
      <c r="H2569" s="36"/>
      <c r="I2569" s="36"/>
      <c r="J2569" s="36"/>
      <c r="K2569" s="36"/>
      <c r="L2569" s="36"/>
      <c r="M2569" s="36"/>
      <c r="N2569" s="36"/>
      <c r="O2569" s="36"/>
      <c r="P2569" s="36"/>
      <c r="Q2569" s="36"/>
      <c r="R2569" s="36"/>
    </row>
    <row r="2570" spans="6:18" x14ac:dyDescent="0.25">
      <c r="F2570" s="36"/>
      <c r="G2570" s="36"/>
      <c r="H2570" s="36"/>
      <c r="I2570" s="36"/>
      <c r="J2570" s="36"/>
      <c r="K2570" s="36"/>
      <c r="L2570" s="36"/>
      <c r="M2570" s="36"/>
      <c r="N2570" s="36"/>
      <c r="O2570" s="36"/>
      <c r="P2570" s="36"/>
      <c r="Q2570" s="36"/>
      <c r="R2570" s="36"/>
    </row>
    <row r="2571" spans="6:18" x14ac:dyDescent="0.25">
      <c r="F2571" s="36"/>
      <c r="G2571" s="36"/>
      <c r="H2571" s="36"/>
      <c r="I2571" s="36"/>
      <c r="J2571" s="36"/>
      <c r="K2571" s="36"/>
      <c r="L2571" s="36"/>
      <c r="M2571" s="36"/>
      <c r="N2571" s="36"/>
      <c r="O2571" s="36"/>
      <c r="P2571" s="36"/>
      <c r="Q2571" s="36"/>
      <c r="R2571" s="36"/>
    </row>
    <row r="2572" spans="6:18" x14ac:dyDescent="0.25">
      <c r="F2572" s="36"/>
      <c r="G2572" s="36"/>
      <c r="H2572" s="36"/>
      <c r="I2572" s="36"/>
      <c r="J2572" s="36"/>
      <c r="K2572" s="36"/>
      <c r="L2572" s="36"/>
      <c r="M2572" s="36"/>
      <c r="N2572" s="36"/>
      <c r="O2572" s="36"/>
      <c r="P2572" s="36"/>
      <c r="Q2572" s="36"/>
      <c r="R2572" s="36"/>
    </row>
    <row r="2573" spans="6:18" x14ac:dyDescent="0.25">
      <c r="F2573" s="36"/>
      <c r="G2573" s="36"/>
      <c r="H2573" s="36"/>
      <c r="I2573" s="36"/>
      <c r="J2573" s="36"/>
      <c r="K2573" s="36"/>
      <c r="L2573" s="36"/>
      <c r="M2573" s="36"/>
      <c r="N2573" s="36"/>
      <c r="O2573" s="36"/>
      <c r="P2573" s="36"/>
      <c r="Q2573" s="36"/>
      <c r="R2573" s="36"/>
    </row>
    <row r="2574" spans="6:18" x14ac:dyDescent="0.25">
      <c r="F2574" s="36"/>
      <c r="G2574" s="36"/>
      <c r="H2574" s="36"/>
      <c r="I2574" s="36"/>
      <c r="J2574" s="36"/>
      <c r="K2574" s="36"/>
      <c r="L2574" s="36"/>
      <c r="M2574" s="36"/>
      <c r="N2574" s="36"/>
      <c r="O2574" s="36"/>
      <c r="P2574" s="36"/>
      <c r="Q2574" s="36"/>
      <c r="R2574" s="36"/>
    </row>
    <row r="2575" spans="6:18" x14ac:dyDescent="0.25">
      <c r="F2575" s="36"/>
      <c r="G2575" s="36"/>
      <c r="H2575" s="36"/>
      <c r="I2575" s="36"/>
      <c r="J2575" s="36"/>
      <c r="K2575" s="36"/>
      <c r="L2575" s="36"/>
      <c r="M2575" s="36"/>
      <c r="N2575" s="36"/>
      <c r="O2575" s="36"/>
      <c r="P2575" s="36"/>
      <c r="Q2575" s="36"/>
      <c r="R2575" s="36"/>
    </row>
    <row r="2576" spans="6:18" x14ac:dyDescent="0.25">
      <c r="F2576" s="36"/>
      <c r="G2576" s="36"/>
      <c r="H2576" s="36"/>
      <c r="I2576" s="36"/>
      <c r="J2576" s="36"/>
      <c r="K2576" s="36"/>
      <c r="L2576" s="36"/>
      <c r="M2576" s="36"/>
      <c r="N2576" s="36"/>
      <c r="O2576" s="36"/>
      <c r="P2576" s="36"/>
      <c r="Q2576" s="36"/>
      <c r="R2576" s="36"/>
    </row>
    <row r="2577" spans="6:18" x14ac:dyDescent="0.25">
      <c r="F2577" s="36"/>
      <c r="G2577" s="36"/>
      <c r="H2577" s="36"/>
      <c r="I2577" s="36"/>
      <c r="J2577" s="36"/>
      <c r="K2577" s="36"/>
      <c r="L2577" s="36"/>
      <c r="M2577" s="36"/>
      <c r="N2577" s="36"/>
      <c r="O2577" s="36"/>
      <c r="P2577" s="36"/>
      <c r="Q2577" s="36"/>
      <c r="R2577" s="36"/>
    </row>
    <row r="2578" spans="6:18" x14ac:dyDescent="0.25">
      <c r="F2578" s="36"/>
      <c r="G2578" s="36"/>
      <c r="H2578" s="36"/>
      <c r="I2578" s="36"/>
      <c r="J2578" s="36"/>
      <c r="K2578" s="36"/>
      <c r="L2578" s="36"/>
      <c r="M2578" s="36"/>
      <c r="N2578" s="36"/>
      <c r="O2578" s="36"/>
      <c r="P2578" s="36"/>
      <c r="Q2578" s="36"/>
      <c r="R2578" s="36"/>
    </row>
    <row r="2579" spans="6:18" x14ac:dyDescent="0.25">
      <c r="F2579" s="36"/>
      <c r="G2579" s="36"/>
      <c r="H2579" s="36"/>
      <c r="I2579" s="36"/>
      <c r="J2579" s="36"/>
      <c r="K2579" s="36"/>
      <c r="L2579" s="36"/>
      <c r="M2579" s="36"/>
      <c r="N2579" s="36"/>
      <c r="O2579" s="36"/>
      <c r="P2579" s="36"/>
      <c r="Q2579" s="36"/>
      <c r="R2579" s="36"/>
    </row>
    <row r="2580" spans="6:18" x14ac:dyDescent="0.25">
      <c r="F2580" s="36"/>
      <c r="G2580" s="36"/>
      <c r="H2580" s="36"/>
      <c r="I2580" s="36"/>
      <c r="J2580" s="36"/>
      <c r="K2580" s="36"/>
      <c r="L2580" s="36"/>
      <c r="M2580" s="36"/>
      <c r="N2580" s="36"/>
      <c r="O2580" s="36"/>
      <c r="P2580" s="36"/>
      <c r="Q2580" s="36"/>
      <c r="R2580" s="36"/>
    </row>
    <row r="2581" spans="6:18" x14ac:dyDescent="0.25">
      <c r="F2581" s="36"/>
      <c r="G2581" s="36"/>
      <c r="H2581" s="36"/>
      <c r="I2581" s="36"/>
      <c r="J2581" s="36"/>
      <c r="K2581" s="36"/>
      <c r="L2581" s="36"/>
      <c r="M2581" s="36"/>
      <c r="N2581" s="36"/>
      <c r="O2581" s="36"/>
      <c r="P2581" s="36"/>
      <c r="Q2581" s="36"/>
      <c r="R2581" s="36"/>
    </row>
    <row r="2582" spans="6:18" x14ac:dyDescent="0.25">
      <c r="F2582" s="36"/>
      <c r="G2582" s="36"/>
      <c r="H2582" s="36"/>
      <c r="I2582" s="36"/>
      <c r="J2582" s="36"/>
      <c r="K2582" s="36"/>
      <c r="L2582" s="36"/>
      <c r="M2582" s="36"/>
      <c r="N2582" s="36"/>
      <c r="O2582" s="36"/>
      <c r="P2582" s="36"/>
      <c r="Q2582" s="36"/>
      <c r="R2582" s="36"/>
    </row>
    <row r="2583" spans="6:18" x14ac:dyDescent="0.25">
      <c r="F2583" s="36"/>
      <c r="G2583" s="36"/>
      <c r="H2583" s="36"/>
      <c r="I2583" s="36"/>
      <c r="J2583" s="36"/>
      <c r="K2583" s="36"/>
      <c r="L2583" s="36"/>
      <c r="M2583" s="36"/>
      <c r="N2583" s="36"/>
      <c r="O2583" s="36"/>
      <c r="P2583" s="36"/>
      <c r="Q2583" s="36"/>
      <c r="R2583" s="36"/>
    </row>
    <row r="2584" spans="6:18" x14ac:dyDescent="0.25">
      <c r="F2584" s="36"/>
      <c r="G2584" s="36"/>
      <c r="H2584" s="36"/>
      <c r="I2584" s="36"/>
      <c r="J2584" s="36"/>
      <c r="K2584" s="36"/>
      <c r="L2584" s="36"/>
      <c r="M2584" s="36"/>
      <c r="N2584" s="36"/>
      <c r="O2584" s="36"/>
      <c r="P2584" s="36"/>
      <c r="Q2584" s="36"/>
      <c r="R2584" s="36"/>
    </row>
    <row r="2585" spans="6:18" x14ac:dyDescent="0.25">
      <c r="F2585" s="36"/>
      <c r="G2585" s="36"/>
      <c r="H2585" s="36"/>
      <c r="I2585" s="36"/>
      <c r="J2585" s="36"/>
      <c r="K2585" s="36"/>
      <c r="L2585" s="36"/>
      <c r="M2585" s="36"/>
      <c r="N2585" s="36"/>
      <c r="O2585" s="36"/>
      <c r="P2585" s="36"/>
      <c r="Q2585" s="36"/>
      <c r="R2585" s="36"/>
    </row>
    <row r="2586" spans="6:18" x14ac:dyDescent="0.25">
      <c r="F2586" s="36"/>
      <c r="G2586" s="36"/>
      <c r="H2586" s="36"/>
      <c r="I2586" s="36"/>
      <c r="J2586" s="36"/>
      <c r="K2586" s="36"/>
      <c r="L2586" s="36"/>
      <c r="M2586" s="36"/>
      <c r="N2586" s="36"/>
      <c r="O2586" s="36"/>
      <c r="P2586" s="36"/>
      <c r="Q2586" s="36"/>
      <c r="R2586" s="36"/>
    </row>
    <row r="2587" spans="6:18" x14ac:dyDescent="0.25">
      <c r="F2587" s="36"/>
      <c r="G2587" s="36"/>
      <c r="H2587" s="36"/>
      <c r="I2587" s="36"/>
      <c r="J2587" s="36"/>
      <c r="K2587" s="36"/>
      <c r="L2587" s="36"/>
      <c r="M2587" s="36"/>
      <c r="N2587" s="36"/>
      <c r="O2587" s="36"/>
      <c r="P2587" s="36"/>
      <c r="Q2587" s="36"/>
      <c r="R2587" s="36"/>
    </row>
    <row r="2588" spans="6:18" x14ac:dyDescent="0.25">
      <c r="F2588" s="36"/>
      <c r="G2588" s="36"/>
      <c r="H2588" s="36"/>
      <c r="I2588" s="36"/>
      <c r="J2588" s="36"/>
      <c r="K2588" s="36"/>
      <c r="L2588" s="36"/>
      <c r="M2588" s="36"/>
      <c r="N2588" s="36"/>
      <c r="O2588" s="36"/>
      <c r="P2588" s="36"/>
      <c r="Q2588" s="36"/>
      <c r="R2588" s="36"/>
    </row>
    <row r="2589" spans="6:18" x14ac:dyDescent="0.25">
      <c r="F2589" s="36"/>
      <c r="G2589" s="36"/>
      <c r="H2589" s="36"/>
      <c r="I2589" s="36"/>
      <c r="J2589" s="36"/>
      <c r="K2589" s="36"/>
      <c r="L2589" s="36"/>
      <c r="M2589" s="36"/>
      <c r="N2589" s="36"/>
      <c r="O2589" s="36"/>
      <c r="P2589" s="36"/>
      <c r="Q2589" s="36"/>
      <c r="R2589" s="36"/>
    </row>
    <row r="2590" spans="6:18" x14ac:dyDescent="0.25">
      <c r="F2590" s="36"/>
      <c r="G2590" s="36"/>
      <c r="H2590" s="36"/>
      <c r="I2590" s="36"/>
      <c r="J2590" s="36"/>
      <c r="K2590" s="36"/>
      <c r="L2590" s="36"/>
      <c r="M2590" s="36"/>
      <c r="N2590" s="36"/>
      <c r="O2590" s="36"/>
      <c r="P2590" s="36"/>
      <c r="Q2590" s="36"/>
      <c r="R2590" s="36"/>
    </row>
    <row r="2591" spans="6:18" x14ac:dyDescent="0.25">
      <c r="F2591" s="36"/>
      <c r="G2591" s="36"/>
      <c r="H2591" s="36"/>
      <c r="I2591" s="36"/>
      <c r="J2591" s="36"/>
      <c r="K2591" s="36"/>
      <c r="L2591" s="36"/>
      <c r="M2591" s="36"/>
      <c r="N2591" s="36"/>
      <c r="O2591" s="36"/>
      <c r="P2591" s="36"/>
      <c r="Q2591" s="36"/>
      <c r="R2591" s="36"/>
    </row>
    <row r="2592" spans="6:18" x14ac:dyDescent="0.25">
      <c r="F2592" s="36"/>
      <c r="G2592" s="36"/>
      <c r="H2592" s="36"/>
      <c r="I2592" s="36"/>
      <c r="J2592" s="36"/>
      <c r="K2592" s="36"/>
      <c r="L2592" s="36"/>
      <c r="M2592" s="36"/>
      <c r="N2592" s="36"/>
      <c r="O2592" s="36"/>
      <c r="P2592" s="36"/>
      <c r="Q2592" s="36"/>
      <c r="R2592" s="36"/>
    </row>
    <row r="2593" spans="6:18" x14ac:dyDescent="0.25">
      <c r="F2593" s="36"/>
      <c r="G2593" s="36"/>
      <c r="H2593" s="36"/>
      <c r="I2593" s="36"/>
      <c r="J2593" s="36"/>
      <c r="K2593" s="36"/>
      <c r="L2593" s="36"/>
      <c r="M2593" s="36"/>
      <c r="N2593" s="36"/>
      <c r="O2593" s="36"/>
      <c r="P2593" s="36"/>
      <c r="Q2593" s="36"/>
      <c r="R2593" s="36"/>
    </row>
    <row r="2594" spans="6:18" x14ac:dyDescent="0.25">
      <c r="F2594" s="36"/>
      <c r="G2594" s="36"/>
      <c r="H2594" s="36"/>
      <c r="I2594" s="36"/>
      <c r="J2594" s="36"/>
      <c r="K2594" s="36"/>
      <c r="L2594" s="36"/>
      <c r="M2594" s="36"/>
      <c r="N2594" s="36"/>
      <c r="O2594" s="36"/>
      <c r="P2594" s="36"/>
      <c r="Q2594" s="36"/>
      <c r="R2594" s="36"/>
    </row>
    <row r="2595" spans="6:18" x14ac:dyDescent="0.25">
      <c r="F2595" s="36"/>
      <c r="G2595" s="36"/>
      <c r="H2595" s="36"/>
      <c r="I2595" s="36"/>
      <c r="J2595" s="36"/>
      <c r="K2595" s="36"/>
      <c r="L2595" s="36"/>
      <c r="M2595" s="36"/>
      <c r="N2595" s="36"/>
      <c r="O2595" s="36"/>
      <c r="P2595" s="36"/>
      <c r="Q2595" s="36"/>
      <c r="R2595" s="36"/>
    </row>
    <row r="2596" spans="6:18" x14ac:dyDescent="0.25">
      <c r="F2596" s="36"/>
      <c r="G2596" s="36"/>
      <c r="H2596" s="36"/>
      <c r="I2596" s="36"/>
      <c r="J2596" s="36"/>
      <c r="K2596" s="36"/>
      <c r="L2596" s="36"/>
      <c r="M2596" s="36"/>
      <c r="N2596" s="36"/>
      <c r="O2596" s="36"/>
      <c r="P2596" s="36"/>
      <c r="Q2596" s="36"/>
      <c r="R2596" s="36"/>
    </row>
    <row r="2597" spans="6:18" x14ac:dyDescent="0.25">
      <c r="F2597" s="36"/>
      <c r="G2597" s="36"/>
      <c r="H2597" s="36"/>
      <c r="I2597" s="36"/>
      <c r="J2597" s="36"/>
      <c r="K2597" s="36"/>
      <c r="L2597" s="36"/>
      <c r="M2597" s="36"/>
      <c r="N2597" s="36"/>
      <c r="O2597" s="36"/>
      <c r="P2597" s="36"/>
      <c r="Q2597" s="36"/>
      <c r="R2597" s="36"/>
    </row>
    <row r="2598" spans="6:18" x14ac:dyDescent="0.25">
      <c r="F2598" s="36"/>
      <c r="G2598" s="36"/>
      <c r="H2598" s="36"/>
      <c r="I2598" s="36"/>
      <c r="J2598" s="36"/>
      <c r="K2598" s="36"/>
      <c r="L2598" s="36"/>
      <c r="M2598" s="36"/>
      <c r="N2598" s="36"/>
      <c r="O2598" s="36"/>
      <c r="P2598" s="36"/>
      <c r="Q2598" s="36"/>
      <c r="R2598" s="36"/>
    </row>
    <row r="2599" spans="6:18" x14ac:dyDescent="0.25">
      <c r="F2599" s="36"/>
      <c r="G2599" s="36"/>
      <c r="H2599" s="36"/>
      <c r="I2599" s="36"/>
      <c r="J2599" s="36"/>
      <c r="K2599" s="36"/>
      <c r="L2599" s="36"/>
      <c r="M2599" s="36"/>
      <c r="N2599" s="36"/>
      <c r="O2599" s="36"/>
      <c r="P2599" s="36"/>
      <c r="Q2599" s="36"/>
      <c r="R2599" s="36"/>
    </row>
    <row r="2600" spans="6:18" x14ac:dyDescent="0.25">
      <c r="F2600" s="36"/>
      <c r="G2600" s="36"/>
      <c r="H2600" s="36"/>
      <c r="I2600" s="36"/>
      <c r="J2600" s="36"/>
      <c r="K2600" s="36"/>
      <c r="L2600" s="36"/>
      <c r="M2600" s="36"/>
      <c r="N2600" s="36"/>
      <c r="O2600" s="36"/>
      <c r="P2600" s="36"/>
      <c r="Q2600" s="36"/>
      <c r="R2600" s="36"/>
    </row>
    <row r="2601" spans="6:18" x14ac:dyDescent="0.25">
      <c r="F2601" s="36"/>
      <c r="G2601" s="36"/>
      <c r="H2601" s="36"/>
      <c r="I2601" s="36"/>
      <c r="J2601" s="36"/>
      <c r="K2601" s="36"/>
      <c r="L2601" s="36"/>
      <c r="M2601" s="36"/>
      <c r="N2601" s="36"/>
      <c r="O2601" s="36"/>
      <c r="P2601" s="36"/>
      <c r="Q2601" s="36"/>
      <c r="R2601" s="36"/>
    </row>
    <row r="2602" spans="6:18" x14ac:dyDescent="0.25">
      <c r="F2602" s="36"/>
      <c r="G2602" s="36"/>
      <c r="H2602" s="36"/>
      <c r="I2602" s="36"/>
      <c r="J2602" s="36"/>
      <c r="K2602" s="36"/>
      <c r="L2602" s="36"/>
      <c r="M2602" s="36"/>
      <c r="N2602" s="36"/>
      <c r="O2602" s="36"/>
      <c r="P2602" s="36"/>
      <c r="Q2602" s="36"/>
      <c r="R2602" s="36"/>
    </row>
    <row r="2603" spans="6:18" x14ac:dyDescent="0.25">
      <c r="F2603" s="36"/>
      <c r="G2603" s="36"/>
      <c r="H2603" s="36"/>
      <c r="I2603" s="36"/>
      <c r="J2603" s="36"/>
      <c r="K2603" s="36"/>
      <c r="L2603" s="36"/>
      <c r="M2603" s="36"/>
      <c r="N2603" s="36"/>
      <c r="O2603" s="36"/>
      <c r="P2603" s="36"/>
      <c r="Q2603" s="36"/>
      <c r="R2603" s="36"/>
    </row>
    <row r="2604" spans="6:18" x14ac:dyDescent="0.25">
      <c r="F2604" s="36"/>
      <c r="G2604" s="36"/>
      <c r="H2604" s="36"/>
      <c r="I2604" s="36"/>
      <c r="J2604" s="36"/>
      <c r="K2604" s="36"/>
      <c r="L2604" s="36"/>
      <c r="M2604" s="36"/>
      <c r="N2604" s="36"/>
      <c r="O2604" s="36"/>
      <c r="P2604" s="36"/>
      <c r="Q2604" s="36"/>
      <c r="R2604" s="36"/>
    </row>
    <row r="2605" spans="6:18" x14ac:dyDescent="0.25">
      <c r="F2605" s="36"/>
      <c r="G2605" s="36"/>
      <c r="H2605" s="36"/>
      <c r="I2605" s="36"/>
      <c r="J2605" s="36"/>
      <c r="K2605" s="36"/>
      <c r="L2605" s="36"/>
      <c r="M2605" s="36"/>
      <c r="N2605" s="36"/>
      <c r="O2605" s="36"/>
      <c r="P2605" s="36"/>
      <c r="Q2605" s="36"/>
      <c r="R2605" s="36"/>
    </row>
    <row r="2606" spans="6:18" x14ac:dyDescent="0.25">
      <c r="F2606" s="36"/>
      <c r="G2606" s="36"/>
      <c r="H2606" s="36"/>
      <c r="I2606" s="36"/>
      <c r="J2606" s="36"/>
      <c r="K2606" s="36"/>
      <c r="L2606" s="36"/>
      <c r="M2606" s="36"/>
      <c r="N2606" s="36"/>
      <c r="O2606" s="36"/>
      <c r="P2606" s="36"/>
      <c r="Q2606" s="36"/>
      <c r="R2606" s="36"/>
    </row>
    <row r="2607" spans="6:18" x14ac:dyDescent="0.25">
      <c r="F2607" s="36"/>
      <c r="G2607" s="36"/>
      <c r="H2607" s="36"/>
      <c r="I2607" s="36"/>
      <c r="J2607" s="36"/>
      <c r="K2607" s="36"/>
      <c r="L2607" s="36"/>
      <c r="M2607" s="36"/>
      <c r="N2607" s="36"/>
      <c r="O2607" s="36"/>
      <c r="P2607" s="36"/>
      <c r="Q2607" s="36"/>
      <c r="R2607" s="36"/>
    </row>
    <row r="2608" spans="6:18" x14ac:dyDescent="0.25">
      <c r="F2608" s="36"/>
      <c r="G2608" s="36"/>
      <c r="H2608" s="36"/>
      <c r="I2608" s="36"/>
      <c r="J2608" s="36"/>
      <c r="K2608" s="36"/>
      <c r="L2608" s="36"/>
      <c r="M2608" s="36"/>
      <c r="N2608" s="36"/>
      <c r="O2608" s="36"/>
      <c r="P2608" s="36"/>
      <c r="Q2608" s="36"/>
      <c r="R2608" s="36"/>
    </row>
    <row r="2609" spans="6:18" x14ac:dyDescent="0.25">
      <c r="F2609" s="36"/>
      <c r="G2609" s="36"/>
      <c r="H2609" s="36"/>
      <c r="I2609" s="36"/>
      <c r="J2609" s="36"/>
      <c r="K2609" s="36"/>
      <c r="L2609" s="36"/>
      <c r="M2609" s="36"/>
      <c r="N2609" s="36"/>
      <c r="O2609" s="36"/>
      <c r="P2609" s="36"/>
      <c r="Q2609" s="36"/>
      <c r="R2609" s="36"/>
    </row>
    <row r="2610" spans="6:18" x14ac:dyDescent="0.25">
      <c r="F2610" s="36"/>
      <c r="G2610" s="36"/>
      <c r="H2610" s="36"/>
      <c r="I2610" s="36"/>
      <c r="J2610" s="36"/>
      <c r="K2610" s="36"/>
      <c r="L2610" s="36"/>
      <c r="M2610" s="36"/>
      <c r="N2610" s="36"/>
      <c r="O2610" s="36"/>
      <c r="P2610" s="36"/>
      <c r="Q2610" s="36"/>
      <c r="R2610" s="36"/>
    </row>
    <row r="2611" spans="6:18" x14ac:dyDescent="0.25">
      <c r="F2611" s="36"/>
      <c r="G2611" s="36"/>
      <c r="H2611" s="36"/>
      <c r="I2611" s="36"/>
      <c r="J2611" s="36"/>
      <c r="K2611" s="36"/>
      <c r="L2611" s="36"/>
      <c r="M2611" s="36"/>
      <c r="N2611" s="36"/>
      <c r="O2611" s="36"/>
      <c r="P2611" s="36"/>
      <c r="Q2611" s="36"/>
      <c r="R2611" s="36"/>
    </row>
    <row r="2612" spans="6:18" x14ac:dyDescent="0.25">
      <c r="F2612" s="36"/>
      <c r="G2612" s="36"/>
      <c r="H2612" s="36"/>
      <c r="I2612" s="36"/>
      <c r="J2612" s="36"/>
      <c r="K2612" s="36"/>
      <c r="L2612" s="36"/>
      <c r="M2612" s="36"/>
      <c r="N2612" s="36"/>
      <c r="O2612" s="36"/>
      <c r="P2612" s="36"/>
      <c r="Q2612" s="36"/>
      <c r="R2612" s="36"/>
    </row>
    <row r="2613" spans="6:18" x14ac:dyDescent="0.25">
      <c r="F2613" s="36"/>
      <c r="G2613" s="36"/>
      <c r="H2613" s="36"/>
      <c r="I2613" s="36"/>
      <c r="J2613" s="36"/>
      <c r="K2613" s="36"/>
      <c r="L2613" s="36"/>
      <c r="M2613" s="36"/>
      <c r="N2613" s="36"/>
      <c r="O2613" s="36"/>
      <c r="P2613" s="36"/>
      <c r="Q2613" s="36"/>
      <c r="R2613" s="36"/>
    </row>
    <row r="2614" spans="6:18" x14ac:dyDescent="0.25">
      <c r="F2614" s="36"/>
      <c r="G2614" s="36"/>
      <c r="H2614" s="36"/>
      <c r="I2614" s="36"/>
      <c r="J2614" s="36"/>
      <c r="K2614" s="36"/>
      <c r="L2614" s="36"/>
      <c r="M2614" s="36"/>
      <c r="N2614" s="36"/>
      <c r="O2614" s="36"/>
      <c r="P2614" s="36"/>
      <c r="Q2614" s="36"/>
      <c r="R2614" s="36"/>
    </row>
    <row r="2615" spans="6:18" x14ac:dyDescent="0.25">
      <c r="F2615" s="36"/>
      <c r="G2615" s="36"/>
      <c r="H2615" s="36"/>
      <c r="I2615" s="36"/>
      <c r="J2615" s="36"/>
      <c r="K2615" s="36"/>
      <c r="L2615" s="36"/>
      <c r="M2615" s="36"/>
      <c r="N2615" s="36"/>
      <c r="O2615" s="36"/>
      <c r="P2615" s="36"/>
      <c r="Q2615" s="36"/>
      <c r="R2615" s="36"/>
    </row>
    <row r="2616" spans="6:18" x14ac:dyDescent="0.25">
      <c r="F2616" s="36"/>
      <c r="G2616" s="36"/>
      <c r="H2616" s="36"/>
      <c r="I2616" s="36"/>
      <c r="J2616" s="36"/>
      <c r="K2616" s="36"/>
      <c r="L2616" s="36"/>
      <c r="M2616" s="36"/>
      <c r="N2616" s="36"/>
      <c r="O2616" s="36"/>
      <c r="P2616" s="36"/>
      <c r="Q2616" s="36"/>
      <c r="R2616" s="36"/>
    </row>
    <row r="2617" spans="6:18" x14ac:dyDescent="0.25">
      <c r="F2617" s="36"/>
      <c r="G2617" s="36"/>
      <c r="H2617" s="36"/>
      <c r="I2617" s="36"/>
      <c r="J2617" s="36"/>
      <c r="K2617" s="36"/>
      <c r="L2617" s="36"/>
      <c r="M2617" s="36"/>
      <c r="N2617" s="36"/>
      <c r="O2617" s="36"/>
      <c r="P2617" s="36"/>
      <c r="Q2617" s="36"/>
      <c r="R2617" s="36"/>
    </row>
    <row r="2618" spans="6:18" x14ac:dyDescent="0.25">
      <c r="F2618" s="36"/>
      <c r="G2618" s="36"/>
      <c r="H2618" s="36"/>
      <c r="I2618" s="36"/>
      <c r="J2618" s="36"/>
      <c r="K2618" s="36"/>
      <c r="L2618" s="36"/>
      <c r="M2618" s="36"/>
      <c r="N2618" s="36"/>
      <c r="O2618" s="36"/>
      <c r="P2618" s="36"/>
      <c r="Q2618" s="36"/>
      <c r="R2618" s="36"/>
    </row>
    <row r="2619" spans="6:18" x14ac:dyDescent="0.25">
      <c r="F2619" s="36"/>
      <c r="G2619" s="36"/>
      <c r="H2619" s="36"/>
      <c r="I2619" s="36"/>
      <c r="J2619" s="36"/>
      <c r="K2619" s="36"/>
      <c r="L2619" s="36"/>
      <c r="M2619" s="36"/>
      <c r="N2619" s="36"/>
      <c r="O2619" s="36"/>
      <c r="P2619" s="36"/>
      <c r="Q2619" s="36"/>
      <c r="R2619" s="36"/>
    </row>
    <row r="2620" spans="6:18" x14ac:dyDescent="0.25">
      <c r="F2620" s="36"/>
      <c r="G2620" s="36"/>
      <c r="H2620" s="36"/>
      <c r="I2620" s="36"/>
      <c r="J2620" s="36"/>
      <c r="K2620" s="36"/>
      <c r="L2620" s="36"/>
      <c r="M2620" s="36"/>
      <c r="N2620" s="36"/>
      <c r="O2620" s="36"/>
      <c r="P2620" s="36"/>
      <c r="Q2620" s="36"/>
      <c r="R2620" s="36"/>
    </row>
    <row r="2621" spans="6:18" x14ac:dyDescent="0.25">
      <c r="F2621" s="36"/>
      <c r="G2621" s="36"/>
      <c r="H2621" s="36"/>
      <c r="I2621" s="36"/>
      <c r="J2621" s="36"/>
      <c r="K2621" s="36"/>
      <c r="L2621" s="36"/>
      <c r="M2621" s="36"/>
      <c r="N2621" s="36"/>
      <c r="O2621" s="36"/>
      <c r="P2621" s="36"/>
      <c r="Q2621" s="36"/>
      <c r="R2621" s="36"/>
    </row>
    <row r="2622" spans="6:18" x14ac:dyDescent="0.25">
      <c r="F2622" s="36"/>
      <c r="G2622" s="36"/>
      <c r="H2622" s="36"/>
      <c r="I2622" s="36"/>
      <c r="J2622" s="36"/>
      <c r="K2622" s="36"/>
      <c r="L2622" s="36"/>
      <c r="M2622" s="36"/>
      <c r="N2622" s="36"/>
      <c r="O2622" s="36"/>
      <c r="P2622" s="36"/>
      <c r="Q2622" s="36"/>
      <c r="R2622" s="36"/>
    </row>
    <row r="2623" spans="6:18" x14ac:dyDescent="0.25">
      <c r="F2623" s="36"/>
      <c r="G2623" s="36"/>
      <c r="H2623" s="36"/>
      <c r="I2623" s="36"/>
      <c r="J2623" s="36"/>
      <c r="K2623" s="36"/>
      <c r="L2623" s="36"/>
      <c r="M2623" s="36"/>
      <c r="N2623" s="36"/>
      <c r="O2623" s="36"/>
      <c r="P2623" s="36"/>
      <c r="Q2623" s="36"/>
      <c r="R2623" s="36"/>
    </row>
    <row r="2624" spans="6:18" x14ac:dyDescent="0.25">
      <c r="F2624" s="36"/>
      <c r="G2624" s="36"/>
      <c r="H2624" s="36"/>
      <c r="I2624" s="36"/>
      <c r="J2624" s="36"/>
      <c r="K2624" s="36"/>
      <c r="L2624" s="36"/>
      <c r="M2624" s="36"/>
      <c r="N2624" s="36"/>
      <c r="O2624" s="36"/>
      <c r="P2624" s="36"/>
      <c r="Q2624" s="36"/>
      <c r="R2624" s="36"/>
    </row>
    <row r="2625" spans="6:18" x14ac:dyDescent="0.25">
      <c r="F2625" s="36"/>
      <c r="G2625" s="36"/>
      <c r="H2625" s="36"/>
      <c r="I2625" s="36"/>
      <c r="J2625" s="36"/>
      <c r="K2625" s="36"/>
      <c r="L2625" s="36"/>
      <c r="M2625" s="36"/>
      <c r="N2625" s="36"/>
      <c r="O2625" s="36"/>
      <c r="P2625" s="36"/>
      <c r="Q2625" s="36"/>
      <c r="R2625" s="36"/>
    </row>
    <row r="2626" spans="6:18" x14ac:dyDescent="0.25">
      <c r="F2626" s="36"/>
      <c r="G2626" s="36"/>
      <c r="H2626" s="36"/>
      <c r="I2626" s="36"/>
      <c r="J2626" s="36"/>
      <c r="K2626" s="36"/>
      <c r="L2626" s="36"/>
      <c r="M2626" s="36"/>
      <c r="N2626" s="36"/>
      <c r="O2626" s="36"/>
      <c r="P2626" s="36"/>
      <c r="Q2626" s="36"/>
      <c r="R2626" s="36"/>
    </row>
    <row r="2627" spans="6:18" x14ac:dyDescent="0.25">
      <c r="F2627" s="36"/>
      <c r="G2627" s="36"/>
      <c r="H2627" s="36"/>
      <c r="I2627" s="36"/>
      <c r="J2627" s="36"/>
      <c r="K2627" s="36"/>
      <c r="L2627" s="36"/>
      <c r="M2627" s="36"/>
      <c r="N2627" s="36"/>
      <c r="O2627" s="36"/>
      <c r="P2627" s="36"/>
      <c r="Q2627" s="36"/>
      <c r="R2627" s="36"/>
    </row>
    <row r="2628" spans="6:18" x14ac:dyDescent="0.25">
      <c r="F2628" s="36"/>
      <c r="G2628" s="36"/>
      <c r="H2628" s="36"/>
      <c r="I2628" s="36"/>
      <c r="J2628" s="36"/>
      <c r="K2628" s="36"/>
      <c r="L2628" s="36"/>
      <c r="M2628" s="36"/>
      <c r="N2628" s="36"/>
      <c r="O2628" s="36"/>
      <c r="P2628" s="36"/>
      <c r="Q2628" s="36"/>
      <c r="R2628" s="36"/>
    </row>
    <row r="2629" spans="6:18" x14ac:dyDescent="0.25">
      <c r="F2629" s="36"/>
      <c r="G2629" s="36"/>
      <c r="H2629" s="36"/>
      <c r="I2629" s="36"/>
      <c r="J2629" s="36"/>
      <c r="K2629" s="36"/>
      <c r="L2629" s="36"/>
      <c r="M2629" s="36"/>
      <c r="N2629" s="36"/>
      <c r="O2629" s="36"/>
      <c r="P2629" s="36"/>
      <c r="Q2629" s="36"/>
      <c r="R2629" s="36"/>
    </row>
    <row r="2630" spans="6:18" x14ac:dyDescent="0.25">
      <c r="F2630" s="36"/>
      <c r="G2630" s="36"/>
      <c r="H2630" s="36"/>
      <c r="I2630" s="36"/>
      <c r="J2630" s="36"/>
      <c r="K2630" s="36"/>
      <c r="L2630" s="36"/>
      <c r="M2630" s="36"/>
      <c r="N2630" s="36"/>
      <c r="O2630" s="36"/>
      <c r="P2630" s="36"/>
      <c r="Q2630" s="36"/>
      <c r="R2630" s="36"/>
    </row>
    <row r="2631" spans="6:18" x14ac:dyDescent="0.25">
      <c r="F2631" s="36"/>
      <c r="G2631" s="36"/>
      <c r="H2631" s="36"/>
      <c r="I2631" s="36"/>
      <c r="J2631" s="36"/>
      <c r="K2631" s="36"/>
      <c r="L2631" s="36"/>
      <c r="M2631" s="36"/>
      <c r="N2631" s="36"/>
      <c r="O2631" s="36"/>
      <c r="P2631" s="36"/>
      <c r="Q2631" s="36"/>
      <c r="R2631" s="36"/>
    </row>
    <row r="2632" spans="6:18" x14ac:dyDescent="0.25">
      <c r="F2632" s="36"/>
      <c r="G2632" s="36"/>
      <c r="H2632" s="36"/>
      <c r="I2632" s="36"/>
      <c r="J2632" s="36"/>
      <c r="K2632" s="36"/>
      <c r="L2632" s="36"/>
      <c r="M2632" s="36"/>
      <c r="N2632" s="36"/>
      <c r="O2632" s="36"/>
      <c r="P2632" s="36"/>
      <c r="Q2632" s="36"/>
      <c r="R2632" s="36"/>
    </row>
    <row r="2633" spans="6:18" x14ac:dyDescent="0.25">
      <c r="F2633" s="36"/>
      <c r="G2633" s="36"/>
      <c r="H2633" s="36"/>
      <c r="I2633" s="36"/>
      <c r="J2633" s="36"/>
      <c r="K2633" s="36"/>
      <c r="L2633" s="36"/>
      <c r="M2633" s="36"/>
      <c r="N2633" s="36"/>
      <c r="O2633" s="36"/>
      <c r="P2633" s="36"/>
      <c r="Q2633" s="36"/>
      <c r="R2633" s="36"/>
    </row>
    <row r="2634" spans="6:18" x14ac:dyDescent="0.25">
      <c r="F2634" s="36"/>
      <c r="G2634" s="36"/>
      <c r="H2634" s="36"/>
      <c r="I2634" s="36"/>
      <c r="J2634" s="36"/>
      <c r="K2634" s="36"/>
      <c r="L2634" s="36"/>
      <c r="M2634" s="36"/>
      <c r="N2634" s="36"/>
      <c r="O2634" s="36"/>
      <c r="P2634" s="36"/>
      <c r="Q2634" s="36"/>
      <c r="R2634" s="36"/>
    </row>
    <row r="2635" spans="6:18" x14ac:dyDescent="0.25">
      <c r="F2635" s="36"/>
      <c r="G2635" s="36"/>
      <c r="H2635" s="36"/>
      <c r="I2635" s="36"/>
      <c r="J2635" s="36"/>
      <c r="K2635" s="36"/>
      <c r="L2635" s="36"/>
      <c r="M2635" s="36"/>
      <c r="N2635" s="36"/>
      <c r="O2635" s="36"/>
      <c r="P2635" s="36"/>
      <c r="Q2635" s="36"/>
      <c r="R2635" s="36"/>
    </row>
    <row r="2636" spans="6:18" x14ac:dyDescent="0.25">
      <c r="F2636" s="36"/>
      <c r="G2636" s="36"/>
      <c r="H2636" s="36"/>
      <c r="I2636" s="36"/>
      <c r="J2636" s="36"/>
      <c r="K2636" s="36"/>
      <c r="L2636" s="36"/>
      <c r="M2636" s="36"/>
      <c r="N2636" s="36"/>
      <c r="O2636" s="36"/>
      <c r="P2636" s="36"/>
      <c r="Q2636" s="36"/>
      <c r="R2636" s="36"/>
    </row>
    <row r="2637" spans="6:18" x14ac:dyDescent="0.25">
      <c r="F2637" s="36"/>
      <c r="G2637" s="36"/>
      <c r="H2637" s="36"/>
      <c r="I2637" s="36"/>
      <c r="J2637" s="36"/>
      <c r="K2637" s="36"/>
      <c r="L2637" s="36"/>
      <c r="M2637" s="36"/>
      <c r="N2637" s="36"/>
      <c r="O2637" s="36"/>
      <c r="P2637" s="36"/>
      <c r="Q2637" s="36"/>
      <c r="R2637" s="36"/>
    </row>
    <row r="2638" spans="6:18" x14ac:dyDescent="0.25">
      <c r="F2638" s="36"/>
      <c r="G2638" s="36"/>
      <c r="H2638" s="36"/>
      <c r="I2638" s="36"/>
      <c r="J2638" s="36"/>
      <c r="K2638" s="36"/>
      <c r="L2638" s="36"/>
      <c r="M2638" s="36"/>
      <c r="N2638" s="36"/>
      <c r="O2638" s="36"/>
      <c r="P2638" s="36"/>
      <c r="Q2638" s="36"/>
      <c r="R2638" s="36"/>
    </row>
    <row r="2639" spans="6:18" x14ac:dyDescent="0.25">
      <c r="F2639" s="36"/>
      <c r="G2639" s="36"/>
      <c r="H2639" s="36"/>
      <c r="I2639" s="36"/>
      <c r="J2639" s="36"/>
      <c r="K2639" s="36"/>
      <c r="L2639" s="36"/>
      <c r="M2639" s="36"/>
      <c r="N2639" s="36"/>
      <c r="O2639" s="36"/>
      <c r="P2639" s="36"/>
      <c r="Q2639" s="36"/>
      <c r="R2639" s="36"/>
    </row>
    <row r="2640" spans="6:18" x14ac:dyDescent="0.25">
      <c r="F2640" s="36"/>
      <c r="G2640" s="36"/>
      <c r="H2640" s="36"/>
      <c r="I2640" s="36"/>
      <c r="J2640" s="36"/>
      <c r="K2640" s="36"/>
      <c r="L2640" s="36"/>
      <c r="M2640" s="36"/>
      <c r="N2640" s="36"/>
      <c r="O2640" s="36"/>
      <c r="P2640" s="36"/>
      <c r="Q2640" s="36"/>
      <c r="R2640" s="36"/>
    </row>
    <row r="2641" spans="6:18" x14ac:dyDescent="0.25">
      <c r="F2641" s="36"/>
      <c r="G2641" s="36"/>
      <c r="H2641" s="36"/>
      <c r="I2641" s="36"/>
      <c r="J2641" s="36"/>
      <c r="K2641" s="36"/>
      <c r="L2641" s="36"/>
      <c r="M2641" s="36"/>
      <c r="N2641" s="36"/>
      <c r="O2641" s="36"/>
      <c r="P2641" s="36"/>
      <c r="Q2641" s="36"/>
      <c r="R2641" s="36"/>
    </row>
    <row r="2642" spans="6:18" x14ac:dyDescent="0.25">
      <c r="F2642" s="36"/>
      <c r="G2642" s="36"/>
      <c r="H2642" s="36"/>
      <c r="I2642" s="36"/>
      <c r="J2642" s="36"/>
      <c r="K2642" s="36"/>
      <c r="L2642" s="36"/>
      <c r="M2642" s="36"/>
      <c r="N2642" s="36"/>
      <c r="O2642" s="36"/>
      <c r="P2642" s="36"/>
      <c r="Q2642" s="36"/>
      <c r="R2642" s="36"/>
    </row>
    <row r="2643" spans="6:18" x14ac:dyDescent="0.25">
      <c r="F2643" s="36"/>
      <c r="G2643" s="36"/>
      <c r="H2643" s="36"/>
      <c r="I2643" s="36"/>
      <c r="J2643" s="36"/>
      <c r="K2643" s="36"/>
      <c r="L2643" s="36"/>
      <c r="M2643" s="36"/>
      <c r="N2643" s="36"/>
      <c r="O2643" s="36"/>
      <c r="P2643" s="36"/>
      <c r="Q2643" s="36"/>
      <c r="R2643" s="36"/>
    </row>
    <row r="2644" spans="6:18" x14ac:dyDescent="0.25">
      <c r="F2644" s="36"/>
      <c r="G2644" s="36"/>
      <c r="H2644" s="36"/>
      <c r="I2644" s="36"/>
      <c r="J2644" s="36"/>
      <c r="K2644" s="36"/>
      <c r="L2644" s="36"/>
      <c r="M2644" s="36"/>
      <c r="N2644" s="36"/>
      <c r="O2644" s="36"/>
      <c r="P2644" s="36"/>
      <c r="Q2644" s="36"/>
      <c r="R2644" s="36"/>
    </row>
    <row r="2645" spans="6:18" x14ac:dyDescent="0.25">
      <c r="F2645" s="36"/>
      <c r="G2645" s="36"/>
      <c r="H2645" s="36"/>
      <c r="I2645" s="36"/>
      <c r="J2645" s="36"/>
      <c r="K2645" s="36"/>
      <c r="L2645" s="36"/>
      <c r="M2645" s="36"/>
      <c r="N2645" s="36"/>
      <c r="O2645" s="36"/>
      <c r="P2645" s="36"/>
      <c r="Q2645" s="36"/>
      <c r="R2645" s="36"/>
    </row>
    <row r="2646" spans="6:18" x14ac:dyDescent="0.25">
      <c r="F2646" s="36"/>
      <c r="G2646" s="36"/>
      <c r="H2646" s="36"/>
      <c r="I2646" s="36"/>
      <c r="J2646" s="36"/>
      <c r="K2646" s="36"/>
      <c r="L2646" s="36"/>
      <c r="M2646" s="36"/>
      <c r="N2646" s="36"/>
      <c r="O2646" s="36"/>
      <c r="P2646" s="36"/>
      <c r="Q2646" s="36"/>
      <c r="R2646" s="36"/>
    </row>
    <row r="2647" spans="6:18" x14ac:dyDescent="0.25">
      <c r="F2647" s="36"/>
      <c r="G2647" s="36"/>
      <c r="H2647" s="36"/>
      <c r="I2647" s="36"/>
      <c r="J2647" s="36"/>
      <c r="K2647" s="36"/>
      <c r="L2647" s="36"/>
      <c r="M2647" s="36"/>
      <c r="N2647" s="36"/>
      <c r="O2647" s="36"/>
      <c r="P2647" s="36"/>
      <c r="Q2647" s="36"/>
      <c r="R2647" s="36"/>
    </row>
    <row r="2648" spans="6:18" x14ac:dyDescent="0.25">
      <c r="F2648" s="36"/>
      <c r="G2648" s="36"/>
      <c r="H2648" s="36"/>
      <c r="I2648" s="36"/>
      <c r="J2648" s="36"/>
      <c r="K2648" s="36"/>
      <c r="L2648" s="36"/>
      <c r="M2648" s="36"/>
      <c r="N2648" s="36"/>
      <c r="O2648" s="36"/>
      <c r="P2648" s="36"/>
      <c r="Q2648" s="36"/>
      <c r="R2648" s="36"/>
    </row>
    <row r="2649" spans="6:18" x14ac:dyDescent="0.25">
      <c r="F2649" s="36"/>
      <c r="G2649" s="36"/>
      <c r="H2649" s="36"/>
      <c r="I2649" s="36"/>
      <c r="J2649" s="36"/>
      <c r="K2649" s="36"/>
      <c r="L2649" s="36"/>
      <c r="M2649" s="36"/>
      <c r="N2649" s="36"/>
      <c r="O2649" s="36"/>
      <c r="P2649" s="36"/>
      <c r="Q2649" s="36"/>
      <c r="R2649" s="36"/>
    </row>
    <row r="2650" spans="6:18" x14ac:dyDescent="0.25">
      <c r="F2650" s="36"/>
      <c r="G2650" s="36"/>
      <c r="H2650" s="36"/>
      <c r="I2650" s="36"/>
      <c r="J2650" s="36"/>
      <c r="K2650" s="36"/>
      <c r="L2650" s="36"/>
      <c r="M2650" s="36"/>
      <c r="N2650" s="36"/>
      <c r="O2650" s="36"/>
      <c r="P2650" s="36"/>
      <c r="Q2650" s="36"/>
      <c r="R2650" s="36"/>
    </row>
    <row r="2651" spans="6:18" x14ac:dyDescent="0.25">
      <c r="F2651" s="36"/>
      <c r="G2651" s="36"/>
      <c r="H2651" s="36"/>
      <c r="I2651" s="36"/>
      <c r="J2651" s="36"/>
      <c r="K2651" s="36"/>
      <c r="L2651" s="36"/>
      <c r="M2651" s="36"/>
      <c r="N2651" s="36"/>
      <c r="O2651" s="36"/>
      <c r="P2651" s="36"/>
      <c r="Q2651" s="36"/>
      <c r="R2651" s="36"/>
    </row>
    <row r="2652" spans="6:18" x14ac:dyDescent="0.25">
      <c r="F2652" s="36"/>
      <c r="G2652" s="36"/>
      <c r="H2652" s="36"/>
      <c r="I2652" s="36"/>
      <c r="J2652" s="36"/>
      <c r="K2652" s="36"/>
      <c r="L2652" s="36"/>
      <c r="M2652" s="36"/>
      <c r="N2652" s="36"/>
      <c r="O2652" s="36"/>
      <c r="P2652" s="36"/>
      <c r="Q2652" s="36"/>
      <c r="R2652" s="36"/>
    </row>
    <row r="2653" spans="6:18" x14ac:dyDescent="0.25">
      <c r="F2653" s="36"/>
      <c r="G2653" s="36"/>
      <c r="H2653" s="36"/>
      <c r="I2653" s="36"/>
      <c r="J2653" s="36"/>
      <c r="K2653" s="36"/>
      <c r="L2653" s="36"/>
      <c r="M2653" s="36"/>
      <c r="N2653" s="36"/>
      <c r="O2653" s="36"/>
      <c r="P2653" s="36"/>
      <c r="Q2653" s="36"/>
      <c r="R2653" s="36"/>
    </row>
    <row r="2654" spans="6:18" x14ac:dyDescent="0.25">
      <c r="F2654" s="36"/>
      <c r="G2654" s="36"/>
      <c r="H2654" s="36"/>
      <c r="I2654" s="36"/>
      <c r="J2654" s="36"/>
      <c r="K2654" s="36"/>
      <c r="L2654" s="36"/>
      <c r="M2654" s="36"/>
      <c r="N2654" s="36"/>
      <c r="O2654" s="36"/>
      <c r="P2654" s="36"/>
      <c r="Q2654" s="36"/>
      <c r="R2654" s="36"/>
    </row>
    <row r="2655" spans="6:18" x14ac:dyDescent="0.25">
      <c r="F2655" s="36"/>
      <c r="G2655" s="36"/>
      <c r="H2655" s="36"/>
      <c r="I2655" s="36"/>
      <c r="J2655" s="36"/>
      <c r="K2655" s="36"/>
      <c r="L2655" s="36"/>
      <c r="M2655" s="36"/>
      <c r="N2655" s="36"/>
      <c r="O2655" s="36"/>
      <c r="P2655" s="36"/>
      <c r="Q2655" s="36"/>
      <c r="R2655" s="36"/>
    </row>
    <row r="2656" spans="6:18" x14ac:dyDescent="0.25">
      <c r="F2656" s="36"/>
      <c r="G2656" s="36"/>
      <c r="H2656" s="36"/>
      <c r="I2656" s="36"/>
      <c r="J2656" s="36"/>
      <c r="K2656" s="36"/>
      <c r="L2656" s="36"/>
      <c r="M2656" s="36"/>
      <c r="N2656" s="36"/>
      <c r="O2656" s="36"/>
      <c r="P2656" s="36"/>
      <c r="Q2656" s="36"/>
      <c r="R2656" s="36"/>
    </row>
    <row r="2657" spans="6:18" x14ac:dyDescent="0.25">
      <c r="F2657" s="36"/>
      <c r="G2657" s="36"/>
      <c r="H2657" s="36"/>
      <c r="I2657" s="36"/>
      <c r="J2657" s="36"/>
      <c r="K2657" s="36"/>
      <c r="L2657" s="36"/>
      <c r="M2657" s="36"/>
      <c r="N2657" s="36"/>
      <c r="O2657" s="36"/>
      <c r="P2657" s="36"/>
      <c r="Q2657" s="36"/>
      <c r="R2657" s="36"/>
    </row>
    <row r="2658" spans="6:18" x14ac:dyDescent="0.25">
      <c r="F2658" s="36"/>
      <c r="G2658" s="36"/>
      <c r="H2658" s="36"/>
      <c r="I2658" s="36"/>
      <c r="J2658" s="36"/>
      <c r="K2658" s="36"/>
      <c r="L2658" s="36"/>
      <c r="M2658" s="36"/>
      <c r="N2658" s="36"/>
      <c r="O2658" s="36"/>
      <c r="P2658" s="36"/>
      <c r="Q2658" s="36"/>
      <c r="R2658" s="36"/>
    </row>
    <row r="2659" spans="6:18" x14ac:dyDescent="0.25">
      <c r="F2659" s="36"/>
      <c r="G2659" s="36"/>
      <c r="H2659" s="36"/>
      <c r="I2659" s="36"/>
      <c r="J2659" s="36"/>
      <c r="K2659" s="36"/>
      <c r="L2659" s="36"/>
      <c r="M2659" s="36"/>
      <c r="N2659" s="36"/>
      <c r="O2659" s="36"/>
      <c r="P2659" s="36"/>
      <c r="Q2659" s="36"/>
      <c r="R2659" s="36"/>
    </row>
    <row r="2660" spans="6:18" x14ac:dyDescent="0.25">
      <c r="F2660" s="36"/>
      <c r="G2660" s="36"/>
      <c r="H2660" s="36"/>
      <c r="I2660" s="36"/>
      <c r="J2660" s="36"/>
      <c r="K2660" s="36"/>
      <c r="L2660" s="36"/>
      <c r="M2660" s="36"/>
      <c r="N2660" s="36"/>
      <c r="O2660" s="36"/>
      <c r="P2660" s="36"/>
      <c r="Q2660" s="36"/>
      <c r="R2660" s="36"/>
    </row>
    <row r="2661" spans="6:18" x14ac:dyDescent="0.25">
      <c r="F2661" s="36"/>
      <c r="G2661" s="36"/>
      <c r="H2661" s="36"/>
      <c r="I2661" s="36"/>
      <c r="J2661" s="36"/>
      <c r="K2661" s="36"/>
      <c r="L2661" s="36"/>
      <c r="M2661" s="36"/>
      <c r="N2661" s="36"/>
      <c r="O2661" s="36"/>
      <c r="P2661" s="36"/>
      <c r="Q2661" s="36"/>
      <c r="R2661" s="36"/>
    </row>
    <row r="2662" spans="6:18" x14ac:dyDescent="0.25">
      <c r="F2662" s="36"/>
      <c r="G2662" s="36"/>
      <c r="H2662" s="36"/>
      <c r="I2662" s="36"/>
      <c r="J2662" s="36"/>
      <c r="K2662" s="36"/>
      <c r="L2662" s="36"/>
      <c r="M2662" s="36"/>
      <c r="N2662" s="36"/>
      <c r="O2662" s="36"/>
      <c r="P2662" s="36"/>
      <c r="Q2662" s="36"/>
      <c r="R2662" s="36"/>
    </row>
    <row r="2663" spans="6:18" x14ac:dyDescent="0.25">
      <c r="F2663" s="36"/>
      <c r="G2663" s="36"/>
      <c r="H2663" s="36"/>
      <c r="I2663" s="36"/>
      <c r="J2663" s="36"/>
      <c r="K2663" s="36"/>
      <c r="L2663" s="36"/>
      <c r="M2663" s="36"/>
      <c r="N2663" s="36"/>
      <c r="O2663" s="36"/>
      <c r="P2663" s="36"/>
      <c r="Q2663" s="36"/>
      <c r="R2663" s="36"/>
    </row>
    <row r="2664" spans="6:18" x14ac:dyDescent="0.25">
      <c r="F2664" s="36"/>
      <c r="G2664" s="36"/>
      <c r="H2664" s="36"/>
      <c r="I2664" s="36"/>
      <c r="J2664" s="36"/>
      <c r="K2664" s="36"/>
      <c r="L2664" s="36"/>
      <c r="M2664" s="36"/>
      <c r="N2664" s="36"/>
      <c r="O2664" s="36"/>
      <c r="P2664" s="36"/>
      <c r="Q2664" s="36"/>
      <c r="R2664" s="36"/>
    </row>
    <row r="2665" spans="6:18" x14ac:dyDescent="0.25">
      <c r="F2665" s="36"/>
      <c r="G2665" s="36"/>
      <c r="H2665" s="36"/>
      <c r="I2665" s="36"/>
      <c r="J2665" s="36"/>
      <c r="K2665" s="36"/>
      <c r="L2665" s="36"/>
      <c r="M2665" s="36"/>
      <c r="N2665" s="36"/>
      <c r="O2665" s="36"/>
      <c r="P2665" s="36"/>
      <c r="Q2665" s="36"/>
      <c r="R2665" s="36"/>
    </row>
    <row r="2666" spans="6:18" x14ac:dyDescent="0.25">
      <c r="F2666" s="36"/>
      <c r="G2666" s="36"/>
      <c r="H2666" s="36"/>
      <c r="I2666" s="36"/>
      <c r="J2666" s="36"/>
      <c r="K2666" s="36"/>
      <c r="L2666" s="36"/>
      <c r="M2666" s="36"/>
      <c r="N2666" s="36"/>
      <c r="O2666" s="36"/>
      <c r="P2666" s="36"/>
      <c r="Q2666" s="36"/>
      <c r="R2666" s="36"/>
    </row>
    <row r="2667" spans="6:18" x14ac:dyDescent="0.25">
      <c r="F2667" s="36"/>
      <c r="G2667" s="36"/>
      <c r="H2667" s="36"/>
      <c r="I2667" s="36"/>
      <c r="J2667" s="36"/>
      <c r="K2667" s="36"/>
      <c r="L2667" s="36"/>
      <c r="M2667" s="36"/>
      <c r="N2667" s="36"/>
      <c r="O2667" s="36"/>
      <c r="P2667" s="36"/>
      <c r="Q2667" s="36"/>
      <c r="R2667" s="36"/>
    </row>
    <row r="2668" spans="6:18" x14ac:dyDescent="0.25">
      <c r="F2668" s="36"/>
      <c r="G2668" s="36"/>
      <c r="H2668" s="36"/>
      <c r="I2668" s="36"/>
      <c r="J2668" s="36"/>
      <c r="K2668" s="36"/>
      <c r="L2668" s="36"/>
      <c r="M2668" s="36"/>
      <c r="N2668" s="36"/>
      <c r="O2668" s="36"/>
      <c r="P2668" s="36"/>
      <c r="Q2668" s="36"/>
      <c r="R2668" s="36"/>
    </row>
    <row r="2669" spans="6:18" x14ac:dyDescent="0.25">
      <c r="F2669" s="36"/>
      <c r="G2669" s="36"/>
      <c r="H2669" s="36"/>
      <c r="I2669" s="36"/>
      <c r="J2669" s="36"/>
      <c r="K2669" s="36"/>
      <c r="L2669" s="36"/>
      <c r="M2669" s="36"/>
      <c r="N2669" s="36"/>
      <c r="O2669" s="36"/>
      <c r="P2669" s="36"/>
      <c r="Q2669" s="36"/>
      <c r="R2669" s="36"/>
    </row>
    <row r="2670" spans="6:18" x14ac:dyDescent="0.25">
      <c r="F2670" s="36"/>
      <c r="G2670" s="36"/>
      <c r="H2670" s="36"/>
      <c r="I2670" s="36"/>
      <c r="J2670" s="36"/>
      <c r="K2670" s="36"/>
      <c r="L2670" s="36"/>
      <c r="M2670" s="36"/>
      <c r="N2670" s="36"/>
      <c r="O2670" s="36"/>
      <c r="P2670" s="36"/>
      <c r="Q2670" s="36"/>
      <c r="R2670" s="36"/>
    </row>
    <row r="2671" spans="6:18" x14ac:dyDescent="0.25">
      <c r="F2671" s="36"/>
      <c r="G2671" s="36"/>
      <c r="H2671" s="36"/>
      <c r="I2671" s="36"/>
      <c r="J2671" s="36"/>
      <c r="K2671" s="36"/>
      <c r="L2671" s="36"/>
      <c r="M2671" s="36"/>
      <c r="N2671" s="36"/>
      <c r="O2671" s="36"/>
      <c r="P2671" s="36"/>
      <c r="Q2671" s="36"/>
      <c r="R2671" s="36"/>
    </row>
    <row r="2672" spans="6:18" x14ac:dyDescent="0.25">
      <c r="F2672" s="36"/>
      <c r="G2672" s="36"/>
      <c r="H2672" s="36"/>
      <c r="I2672" s="36"/>
      <c r="J2672" s="36"/>
      <c r="K2672" s="36"/>
      <c r="L2672" s="36"/>
      <c r="M2672" s="36"/>
      <c r="N2672" s="36"/>
      <c r="O2672" s="36"/>
      <c r="P2672" s="36"/>
      <c r="Q2672" s="36"/>
      <c r="R2672" s="36"/>
    </row>
    <row r="2673" spans="6:18" x14ac:dyDescent="0.25">
      <c r="F2673" s="36"/>
      <c r="G2673" s="36"/>
      <c r="H2673" s="36"/>
      <c r="I2673" s="36"/>
      <c r="J2673" s="36"/>
      <c r="K2673" s="36"/>
      <c r="L2673" s="36"/>
      <c r="M2673" s="36"/>
      <c r="N2673" s="36"/>
      <c r="O2673" s="36"/>
      <c r="P2673" s="36"/>
      <c r="Q2673" s="36"/>
      <c r="R2673" s="36"/>
    </row>
    <row r="2674" spans="6:18" x14ac:dyDescent="0.25">
      <c r="F2674" s="36"/>
      <c r="G2674" s="36"/>
      <c r="H2674" s="36"/>
      <c r="I2674" s="36"/>
      <c r="J2674" s="36"/>
      <c r="K2674" s="36"/>
      <c r="L2674" s="36"/>
      <c r="M2674" s="36"/>
      <c r="N2674" s="36"/>
      <c r="O2674" s="36"/>
      <c r="P2674" s="36"/>
      <c r="Q2674" s="36"/>
      <c r="R2674" s="36"/>
    </row>
    <row r="2675" spans="6:18" x14ac:dyDescent="0.25">
      <c r="F2675" s="36"/>
      <c r="G2675" s="36"/>
      <c r="H2675" s="36"/>
      <c r="I2675" s="36"/>
      <c r="J2675" s="36"/>
      <c r="K2675" s="36"/>
      <c r="L2675" s="36"/>
      <c r="M2675" s="36"/>
      <c r="N2675" s="36"/>
      <c r="O2675" s="36"/>
      <c r="P2675" s="36"/>
      <c r="Q2675" s="36"/>
      <c r="R2675" s="36"/>
    </row>
    <row r="2676" spans="6:18" x14ac:dyDescent="0.25">
      <c r="F2676" s="36"/>
      <c r="G2676" s="36"/>
      <c r="H2676" s="36"/>
      <c r="I2676" s="36"/>
      <c r="J2676" s="36"/>
      <c r="K2676" s="36"/>
      <c r="L2676" s="36"/>
      <c r="M2676" s="36"/>
      <c r="N2676" s="36"/>
      <c r="O2676" s="36"/>
      <c r="P2676" s="36"/>
      <c r="Q2676" s="36"/>
      <c r="R2676" s="36"/>
    </row>
    <row r="2677" spans="6:18" x14ac:dyDescent="0.25">
      <c r="F2677" s="36"/>
      <c r="G2677" s="36"/>
      <c r="H2677" s="36"/>
      <c r="I2677" s="36"/>
      <c r="J2677" s="36"/>
      <c r="K2677" s="36"/>
      <c r="L2677" s="36"/>
      <c r="M2677" s="36"/>
      <c r="N2677" s="36"/>
      <c r="O2677" s="36"/>
      <c r="P2677" s="36"/>
      <c r="Q2677" s="36"/>
      <c r="R2677" s="36"/>
    </row>
    <row r="2678" spans="6:18" x14ac:dyDescent="0.25">
      <c r="F2678" s="36"/>
      <c r="G2678" s="36"/>
      <c r="H2678" s="36"/>
      <c r="I2678" s="36"/>
      <c r="J2678" s="36"/>
      <c r="K2678" s="36"/>
      <c r="L2678" s="36"/>
      <c r="M2678" s="36"/>
      <c r="N2678" s="36"/>
      <c r="O2678" s="36"/>
      <c r="P2678" s="36"/>
      <c r="Q2678" s="36"/>
      <c r="R2678" s="36"/>
    </row>
    <row r="2679" spans="6:18" x14ac:dyDescent="0.25">
      <c r="F2679" s="36"/>
      <c r="G2679" s="36"/>
      <c r="H2679" s="36"/>
      <c r="I2679" s="36"/>
      <c r="J2679" s="36"/>
      <c r="K2679" s="36"/>
      <c r="L2679" s="36"/>
      <c r="M2679" s="36"/>
      <c r="N2679" s="36"/>
      <c r="O2679" s="36"/>
      <c r="P2679" s="36"/>
      <c r="Q2679" s="36"/>
      <c r="R2679" s="36"/>
    </row>
    <row r="2680" spans="6:18" x14ac:dyDescent="0.25">
      <c r="F2680" s="36"/>
      <c r="G2680" s="36"/>
      <c r="H2680" s="36"/>
      <c r="I2680" s="36"/>
      <c r="J2680" s="36"/>
      <c r="K2680" s="36"/>
      <c r="L2680" s="36"/>
      <c r="M2680" s="36"/>
      <c r="N2680" s="36"/>
      <c r="O2680" s="36"/>
      <c r="P2680" s="36"/>
      <c r="Q2680" s="36"/>
      <c r="R2680" s="36"/>
    </row>
    <row r="2681" spans="6:18" x14ac:dyDescent="0.25">
      <c r="F2681" s="36"/>
      <c r="G2681" s="36"/>
      <c r="H2681" s="36"/>
      <c r="I2681" s="36"/>
      <c r="J2681" s="36"/>
      <c r="K2681" s="36"/>
      <c r="L2681" s="36"/>
      <c r="M2681" s="36"/>
      <c r="N2681" s="36"/>
      <c r="O2681" s="36"/>
      <c r="P2681" s="36"/>
      <c r="Q2681" s="36"/>
      <c r="R2681" s="36"/>
    </row>
    <row r="2682" spans="6:18" x14ac:dyDescent="0.25">
      <c r="F2682" s="36"/>
      <c r="G2682" s="36"/>
      <c r="H2682" s="36"/>
      <c r="I2682" s="36"/>
      <c r="J2682" s="36"/>
      <c r="K2682" s="36"/>
      <c r="L2682" s="36"/>
      <c r="M2682" s="36"/>
      <c r="N2682" s="36"/>
      <c r="O2682" s="36"/>
      <c r="P2682" s="36"/>
      <c r="Q2682" s="36"/>
      <c r="R2682" s="36"/>
    </row>
    <row r="2683" spans="6:18" x14ac:dyDescent="0.25">
      <c r="F2683" s="36"/>
      <c r="G2683" s="36"/>
      <c r="H2683" s="36"/>
      <c r="I2683" s="36"/>
      <c r="J2683" s="36"/>
      <c r="K2683" s="36"/>
      <c r="L2683" s="36"/>
      <c r="M2683" s="36"/>
      <c r="N2683" s="36"/>
      <c r="O2683" s="36"/>
      <c r="P2683" s="36"/>
      <c r="Q2683" s="36"/>
      <c r="R2683" s="36"/>
    </row>
    <row r="2684" spans="6:18" x14ac:dyDescent="0.25">
      <c r="F2684" s="36"/>
      <c r="G2684" s="36"/>
      <c r="H2684" s="36"/>
      <c r="I2684" s="36"/>
      <c r="J2684" s="36"/>
      <c r="K2684" s="36"/>
      <c r="L2684" s="36"/>
      <c r="M2684" s="36"/>
      <c r="N2684" s="36"/>
      <c r="O2684" s="36"/>
      <c r="P2684" s="36"/>
      <c r="Q2684" s="36"/>
      <c r="R2684" s="36"/>
    </row>
    <row r="2685" spans="6:18" x14ac:dyDescent="0.25">
      <c r="F2685" s="36"/>
      <c r="G2685" s="36"/>
      <c r="H2685" s="36"/>
      <c r="I2685" s="36"/>
      <c r="J2685" s="36"/>
      <c r="K2685" s="36"/>
      <c r="L2685" s="36"/>
      <c r="M2685" s="36"/>
      <c r="N2685" s="36"/>
      <c r="O2685" s="36"/>
      <c r="P2685" s="36"/>
      <c r="Q2685" s="36"/>
      <c r="R2685" s="36"/>
    </row>
    <row r="2686" spans="6:18" x14ac:dyDescent="0.25">
      <c r="F2686" s="36"/>
      <c r="G2686" s="36"/>
      <c r="H2686" s="36"/>
      <c r="I2686" s="36"/>
      <c r="J2686" s="36"/>
      <c r="K2686" s="36"/>
      <c r="L2686" s="36"/>
      <c r="M2686" s="36"/>
      <c r="N2686" s="36"/>
      <c r="O2686" s="36"/>
      <c r="P2686" s="36"/>
      <c r="Q2686" s="36"/>
      <c r="R2686" s="36"/>
    </row>
    <row r="2687" spans="6:18" x14ac:dyDescent="0.25">
      <c r="F2687" s="36"/>
      <c r="G2687" s="36"/>
      <c r="H2687" s="36"/>
      <c r="I2687" s="36"/>
      <c r="J2687" s="36"/>
      <c r="K2687" s="36"/>
      <c r="L2687" s="36"/>
      <c r="M2687" s="36"/>
      <c r="N2687" s="36"/>
      <c r="O2687" s="36"/>
      <c r="P2687" s="36"/>
      <c r="Q2687" s="36"/>
      <c r="R2687" s="36"/>
    </row>
    <row r="2688" spans="6:18" x14ac:dyDescent="0.25">
      <c r="F2688" s="36"/>
      <c r="G2688" s="36"/>
      <c r="H2688" s="36"/>
      <c r="I2688" s="36"/>
      <c r="J2688" s="36"/>
      <c r="K2688" s="36"/>
      <c r="L2688" s="36"/>
      <c r="M2688" s="36"/>
      <c r="N2688" s="36"/>
      <c r="O2688" s="36"/>
      <c r="P2688" s="36"/>
      <c r="Q2688" s="36"/>
      <c r="R2688" s="36"/>
    </row>
    <row r="2689" spans="6:18" x14ac:dyDescent="0.25">
      <c r="F2689" s="36"/>
      <c r="G2689" s="36"/>
      <c r="H2689" s="36"/>
      <c r="I2689" s="36"/>
      <c r="J2689" s="36"/>
      <c r="K2689" s="36"/>
      <c r="L2689" s="36"/>
      <c r="M2689" s="36"/>
      <c r="N2689" s="36"/>
      <c r="O2689" s="36"/>
      <c r="P2689" s="36"/>
      <c r="Q2689" s="36"/>
      <c r="R2689" s="36"/>
    </row>
    <row r="2690" spans="6:18" x14ac:dyDescent="0.25">
      <c r="F2690" s="36"/>
      <c r="G2690" s="36"/>
      <c r="H2690" s="36"/>
      <c r="I2690" s="36"/>
      <c r="J2690" s="36"/>
      <c r="K2690" s="36"/>
      <c r="L2690" s="36"/>
      <c r="M2690" s="36"/>
      <c r="N2690" s="36"/>
      <c r="O2690" s="36"/>
      <c r="P2690" s="36"/>
      <c r="Q2690" s="36"/>
      <c r="R2690" s="36"/>
    </row>
    <row r="2691" spans="6:18" x14ac:dyDescent="0.25">
      <c r="F2691" s="36"/>
      <c r="G2691" s="36"/>
      <c r="H2691" s="36"/>
      <c r="I2691" s="36"/>
      <c r="J2691" s="36"/>
      <c r="K2691" s="36"/>
      <c r="L2691" s="36"/>
      <c r="M2691" s="36"/>
      <c r="N2691" s="36"/>
      <c r="O2691" s="36"/>
      <c r="P2691" s="36"/>
      <c r="Q2691" s="36"/>
      <c r="R2691" s="36"/>
    </row>
    <row r="2692" spans="6:18" x14ac:dyDescent="0.25">
      <c r="F2692" s="36"/>
      <c r="G2692" s="36"/>
      <c r="H2692" s="36"/>
      <c r="I2692" s="36"/>
      <c r="J2692" s="36"/>
      <c r="K2692" s="36"/>
      <c r="L2692" s="36"/>
      <c r="M2692" s="36"/>
      <c r="N2692" s="36"/>
      <c r="O2692" s="36"/>
      <c r="P2692" s="36"/>
      <c r="Q2692" s="36"/>
      <c r="R2692" s="36"/>
    </row>
    <row r="2693" spans="6:18" x14ac:dyDescent="0.25">
      <c r="F2693" s="36"/>
      <c r="G2693" s="36"/>
      <c r="H2693" s="36"/>
      <c r="I2693" s="36"/>
      <c r="J2693" s="36"/>
      <c r="K2693" s="36"/>
      <c r="L2693" s="36"/>
      <c r="M2693" s="36"/>
      <c r="N2693" s="36"/>
      <c r="O2693" s="36"/>
      <c r="P2693" s="36"/>
      <c r="Q2693" s="36"/>
      <c r="R2693" s="36"/>
    </row>
    <row r="2694" spans="6:18" x14ac:dyDescent="0.25">
      <c r="F2694" s="36"/>
      <c r="G2694" s="36"/>
      <c r="H2694" s="36"/>
      <c r="I2694" s="36"/>
      <c r="J2694" s="36"/>
      <c r="K2694" s="36"/>
      <c r="L2694" s="36"/>
      <c r="M2694" s="36"/>
      <c r="N2694" s="36"/>
      <c r="O2694" s="36"/>
      <c r="P2694" s="36"/>
      <c r="Q2694" s="36"/>
      <c r="R2694" s="36"/>
    </row>
    <row r="2695" spans="6:18" x14ac:dyDescent="0.25">
      <c r="F2695" s="36"/>
      <c r="G2695" s="36"/>
      <c r="H2695" s="36"/>
      <c r="I2695" s="36"/>
      <c r="J2695" s="36"/>
      <c r="K2695" s="36"/>
      <c r="L2695" s="36"/>
      <c r="M2695" s="36"/>
      <c r="N2695" s="36"/>
      <c r="O2695" s="36"/>
      <c r="P2695" s="36"/>
      <c r="Q2695" s="36"/>
      <c r="R2695" s="36"/>
    </row>
    <row r="2696" spans="6:18" x14ac:dyDescent="0.25">
      <c r="F2696" s="36"/>
      <c r="G2696" s="36"/>
      <c r="H2696" s="36"/>
      <c r="I2696" s="36"/>
      <c r="J2696" s="36"/>
      <c r="K2696" s="36"/>
      <c r="L2696" s="36"/>
      <c r="M2696" s="36"/>
      <c r="N2696" s="36"/>
      <c r="O2696" s="36"/>
      <c r="P2696" s="36"/>
      <c r="Q2696" s="36"/>
      <c r="R2696" s="36"/>
    </row>
    <row r="2697" spans="6:18" x14ac:dyDescent="0.25">
      <c r="F2697" s="36"/>
      <c r="G2697" s="36"/>
      <c r="H2697" s="36"/>
      <c r="I2697" s="36"/>
      <c r="J2697" s="36"/>
      <c r="K2697" s="36"/>
      <c r="L2697" s="36"/>
      <c r="M2697" s="36"/>
      <c r="N2697" s="36"/>
      <c r="O2697" s="36"/>
      <c r="P2697" s="36"/>
      <c r="Q2697" s="36"/>
      <c r="R2697" s="36"/>
    </row>
    <row r="2698" spans="6:18" x14ac:dyDescent="0.25">
      <c r="F2698" s="36"/>
      <c r="G2698" s="36"/>
      <c r="H2698" s="36"/>
      <c r="I2698" s="36"/>
      <c r="J2698" s="36"/>
      <c r="K2698" s="36"/>
      <c r="L2698" s="36"/>
      <c r="M2698" s="36"/>
      <c r="N2698" s="36"/>
      <c r="O2698" s="36"/>
      <c r="P2698" s="36"/>
      <c r="Q2698" s="36"/>
      <c r="R2698" s="36"/>
    </row>
    <row r="2699" spans="6:18" x14ac:dyDescent="0.25">
      <c r="F2699" s="36"/>
      <c r="G2699" s="36"/>
      <c r="H2699" s="36"/>
      <c r="I2699" s="36"/>
      <c r="J2699" s="36"/>
      <c r="K2699" s="36"/>
      <c r="L2699" s="36"/>
      <c r="M2699" s="36"/>
      <c r="N2699" s="36"/>
      <c r="O2699" s="36"/>
      <c r="P2699" s="36"/>
      <c r="Q2699" s="36"/>
      <c r="R2699" s="36"/>
    </row>
    <row r="2700" spans="6:18" x14ac:dyDescent="0.25">
      <c r="F2700" s="36"/>
      <c r="G2700" s="36"/>
      <c r="H2700" s="36"/>
      <c r="I2700" s="36"/>
      <c r="J2700" s="36"/>
      <c r="K2700" s="36"/>
      <c r="L2700" s="36"/>
      <c r="M2700" s="36"/>
      <c r="N2700" s="36"/>
      <c r="O2700" s="36"/>
      <c r="P2700" s="36"/>
      <c r="Q2700" s="36"/>
      <c r="R2700" s="36"/>
    </row>
    <row r="2701" spans="6:18" x14ac:dyDescent="0.25">
      <c r="F2701" s="36"/>
      <c r="G2701" s="36"/>
      <c r="H2701" s="36"/>
      <c r="I2701" s="36"/>
      <c r="J2701" s="36"/>
      <c r="K2701" s="36"/>
      <c r="L2701" s="36"/>
      <c r="M2701" s="36"/>
      <c r="N2701" s="36"/>
      <c r="O2701" s="36"/>
      <c r="P2701" s="36"/>
      <c r="Q2701" s="36"/>
      <c r="R2701" s="36"/>
    </row>
    <row r="2702" spans="6:18" x14ac:dyDescent="0.25">
      <c r="F2702" s="36"/>
      <c r="G2702" s="36"/>
      <c r="H2702" s="36"/>
      <c r="I2702" s="36"/>
      <c r="J2702" s="36"/>
      <c r="K2702" s="36"/>
      <c r="L2702" s="36"/>
      <c r="M2702" s="36"/>
      <c r="N2702" s="36"/>
      <c r="O2702" s="36"/>
      <c r="P2702" s="36"/>
      <c r="Q2702" s="36"/>
      <c r="R2702" s="36"/>
    </row>
    <row r="2703" spans="6:18" x14ac:dyDescent="0.25">
      <c r="F2703" s="36"/>
      <c r="G2703" s="36"/>
      <c r="H2703" s="36"/>
      <c r="I2703" s="36"/>
      <c r="J2703" s="36"/>
      <c r="K2703" s="36"/>
      <c r="L2703" s="36"/>
      <c r="M2703" s="36"/>
      <c r="N2703" s="36"/>
      <c r="O2703" s="36"/>
      <c r="P2703" s="36"/>
      <c r="Q2703" s="36"/>
      <c r="R2703" s="36"/>
    </row>
    <row r="2704" spans="6:18" x14ac:dyDescent="0.25">
      <c r="F2704" s="36"/>
      <c r="G2704" s="36"/>
      <c r="H2704" s="36"/>
      <c r="I2704" s="36"/>
      <c r="J2704" s="36"/>
      <c r="K2704" s="36"/>
      <c r="L2704" s="36"/>
      <c r="M2704" s="36"/>
      <c r="N2704" s="36"/>
      <c r="O2704" s="36"/>
      <c r="P2704" s="36"/>
      <c r="Q2704" s="36"/>
      <c r="R2704" s="36"/>
    </row>
    <row r="2705" spans="6:18" x14ac:dyDescent="0.25">
      <c r="F2705" s="36"/>
      <c r="G2705" s="36"/>
      <c r="H2705" s="36"/>
      <c r="I2705" s="36"/>
      <c r="J2705" s="36"/>
      <c r="K2705" s="36"/>
      <c r="L2705" s="36"/>
      <c r="M2705" s="36"/>
      <c r="N2705" s="36"/>
      <c r="O2705" s="36"/>
      <c r="P2705" s="36"/>
      <c r="Q2705" s="36"/>
      <c r="R2705" s="36"/>
    </row>
    <row r="2706" spans="6:18" x14ac:dyDescent="0.25">
      <c r="F2706" s="36"/>
      <c r="G2706" s="36"/>
      <c r="H2706" s="36"/>
      <c r="I2706" s="36"/>
      <c r="J2706" s="36"/>
      <c r="K2706" s="36"/>
      <c r="L2706" s="36"/>
      <c r="M2706" s="36"/>
      <c r="N2706" s="36"/>
      <c r="O2706" s="36"/>
      <c r="P2706" s="36"/>
      <c r="Q2706" s="36"/>
      <c r="R2706" s="36"/>
    </row>
    <row r="2707" spans="6:18" x14ac:dyDescent="0.25">
      <c r="F2707" s="36"/>
      <c r="G2707" s="36"/>
      <c r="H2707" s="36"/>
      <c r="I2707" s="36"/>
      <c r="J2707" s="36"/>
      <c r="K2707" s="36"/>
      <c r="L2707" s="36"/>
      <c r="M2707" s="36"/>
      <c r="N2707" s="36"/>
      <c r="O2707" s="36"/>
      <c r="P2707" s="36"/>
      <c r="Q2707" s="36"/>
      <c r="R2707" s="36"/>
    </row>
    <row r="2708" spans="6:18" x14ac:dyDescent="0.25">
      <c r="F2708" s="36"/>
      <c r="G2708" s="36"/>
      <c r="H2708" s="36"/>
      <c r="I2708" s="36"/>
      <c r="J2708" s="36"/>
      <c r="K2708" s="36"/>
      <c r="L2708" s="36"/>
      <c r="M2708" s="36"/>
      <c r="N2708" s="36"/>
      <c r="O2708" s="36"/>
      <c r="P2708" s="36"/>
      <c r="Q2708" s="36"/>
      <c r="R2708" s="36"/>
    </row>
    <row r="2709" spans="6:18" x14ac:dyDescent="0.25">
      <c r="F2709" s="36"/>
      <c r="G2709" s="36"/>
      <c r="H2709" s="36"/>
      <c r="I2709" s="36"/>
      <c r="J2709" s="36"/>
      <c r="K2709" s="36"/>
      <c r="L2709" s="36"/>
      <c r="M2709" s="36"/>
      <c r="N2709" s="36"/>
      <c r="O2709" s="36"/>
      <c r="P2709" s="36"/>
      <c r="Q2709" s="36"/>
      <c r="R2709" s="36"/>
    </row>
    <row r="2710" spans="6:18" x14ac:dyDescent="0.25">
      <c r="F2710" s="36"/>
      <c r="G2710" s="36"/>
      <c r="H2710" s="36"/>
      <c r="I2710" s="36"/>
      <c r="J2710" s="36"/>
      <c r="K2710" s="36"/>
      <c r="L2710" s="36"/>
      <c r="M2710" s="36"/>
      <c r="N2710" s="36"/>
      <c r="O2710" s="36"/>
      <c r="P2710" s="36"/>
      <c r="Q2710" s="36"/>
      <c r="R2710" s="36"/>
    </row>
    <row r="2711" spans="6:18" x14ac:dyDescent="0.25">
      <c r="F2711" s="36"/>
      <c r="G2711" s="36"/>
      <c r="H2711" s="36"/>
      <c r="I2711" s="36"/>
      <c r="J2711" s="36"/>
      <c r="K2711" s="36"/>
      <c r="L2711" s="36"/>
      <c r="M2711" s="36"/>
      <c r="N2711" s="36"/>
      <c r="O2711" s="36"/>
      <c r="P2711" s="36"/>
      <c r="Q2711" s="36"/>
      <c r="R2711" s="36"/>
    </row>
    <row r="2712" spans="6:18" x14ac:dyDescent="0.25">
      <c r="F2712" s="36"/>
      <c r="G2712" s="36"/>
      <c r="H2712" s="36"/>
      <c r="I2712" s="36"/>
      <c r="J2712" s="36"/>
      <c r="K2712" s="36"/>
      <c r="L2712" s="36"/>
      <c r="M2712" s="36"/>
      <c r="N2712" s="36"/>
      <c r="O2712" s="36"/>
      <c r="P2712" s="36"/>
      <c r="Q2712" s="36"/>
      <c r="R2712" s="36"/>
    </row>
    <row r="2713" spans="6:18" x14ac:dyDescent="0.25">
      <c r="F2713" s="36"/>
      <c r="G2713" s="36"/>
      <c r="H2713" s="36"/>
      <c r="I2713" s="36"/>
      <c r="J2713" s="36"/>
      <c r="K2713" s="36"/>
      <c r="L2713" s="36"/>
      <c r="M2713" s="36"/>
      <c r="N2713" s="36"/>
      <c r="O2713" s="36"/>
      <c r="P2713" s="36"/>
      <c r="Q2713" s="36"/>
      <c r="R2713" s="36"/>
    </row>
    <row r="2714" spans="6:18" x14ac:dyDescent="0.25">
      <c r="F2714" s="36"/>
      <c r="G2714" s="36"/>
      <c r="H2714" s="36"/>
      <c r="I2714" s="36"/>
      <c r="J2714" s="36"/>
      <c r="K2714" s="36"/>
      <c r="L2714" s="36"/>
      <c r="M2714" s="36"/>
      <c r="N2714" s="36"/>
      <c r="O2714" s="36"/>
      <c r="P2714" s="36"/>
      <c r="Q2714" s="36"/>
      <c r="R2714" s="36"/>
    </row>
    <row r="2715" spans="6:18" x14ac:dyDescent="0.25">
      <c r="F2715" s="36"/>
      <c r="G2715" s="36"/>
      <c r="H2715" s="36"/>
      <c r="I2715" s="36"/>
      <c r="J2715" s="36"/>
      <c r="K2715" s="36"/>
      <c r="L2715" s="36"/>
      <c r="M2715" s="36"/>
      <c r="N2715" s="36"/>
      <c r="O2715" s="36"/>
      <c r="P2715" s="36"/>
      <c r="Q2715" s="36"/>
      <c r="R2715" s="36"/>
    </row>
    <row r="2716" spans="6:18" x14ac:dyDescent="0.25">
      <c r="F2716" s="36"/>
      <c r="G2716" s="36"/>
      <c r="H2716" s="36"/>
      <c r="I2716" s="36"/>
      <c r="J2716" s="36"/>
      <c r="K2716" s="36"/>
      <c r="L2716" s="36"/>
      <c r="M2716" s="36"/>
      <c r="N2716" s="36"/>
      <c r="O2716" s="36"/>
      <c r="P2716" s="36"/>
      <c r="Q2716" s="36"/>
      <c r="R2716" s="36"/>
    </row>
    <row r="2717" spans="6:18" x14ac:dyDescent="0.25">
      <c r="F2717" s="36"/>
      <c r="G2717" s="36"/>
      <c r="H2717" s="36"/>
      <c r="I2717" s="36"/>
      <c r="J2717" s="36"/>
      <c r="K2717" s="36"/>
      <c r="L2717" s="36"/>
      <c r="M2717" s="36"/>
      <c r="N2717" s="36"/>
      <c r="O2717" s="36"/>
      <c r="P2717" s="36"/>
      <c r="Q2717" s="36"/>
      <c r="R2717" s="36"/>
    </row>
    <row r="2718" spans="6:18" x14ac:dyDescent="0.25">
      <c r="F2718" s="36"/>
      <c r="G2718" s="36"/>
      <c r="H2718" s="36"/>
      <c r="I2718" s="36"/>
      <c r="J2718" s="36"/>
      <c r="K2718" s="36"/>
      <c r="L2718" s="36"/>
      <c r="M2718" s="36"/>
      <c r="N2718" s="36"/>
      <c r="O2718" s="36"/>
      <c r="P2718" s="36"/>
      <c r="Q2718" s="36"/>
      <c r="R2718" s="36"/>
    </row>
    <row r="2719" spans="6:18" x14ac:dyDescent="0.25">
      <c r="F2719" s="36"/>
      <c r="G2719" s="36"/>
      <c r="H2719" s="36"/>
      <c r="I2719" s="36"/>
      <c r="J2719" s="36"/>
      <c r="K2719" s="36"/>
      <c r="L2719" s="36"/>
      <c r="M2719" s="36"/>
      <c r="N2719" s="36"/>
      <c r="O2719" s="36"/>
      <c r="P2719" s="36"/>
      <c r="Q2719" s="36"/>
      <c r="R2719" s="36"/>
    </row>
    <row r="2720" spans="6:18" x14ac:dyDescent="0.25">
      <c r="F2720" s="36"/>
      <c r="G2720" s="36"/>
      <c r="H2720" s="36"/>
      <c r="I2720" s="36"/>
      <c r="J2720" s="36"/>
      <c r="K2720" s="36"/>
      <c r="L2720" s="36"/>
      <c r="M2720" s="36"/>
      <c r="N2720" s="36"/>
      <c r="O2720" s="36"/>
      <c r="P2720" s="36"/>
      <c r="Q2720" s="36"/>
      <c r="R2720" s="36"/>
    </row>
    <row r="2721" spans="6:18" x14ac:dyDescent="0.25">
      <c r="F2721" s="36"/>
      <c r="G2721" s="36"/>
      <c r="H2721" s="36"/>
      <c r="I2721" s="36"/>
      <c r="J2721" s="36"/>
      <c r="K2721" s="36"/>
      <c r="L2721" s="36"/>
      <c r="M2721" s="36"/>
      <c r="N2721" s="36"/>
      <c r="O2721" s="36"/>
      <c r="P2721" s="36"/>
      <c r="Q2721" s="36"/>
      <c r="R2721" s="36"/>
    </row>
    <row r="2722" spans="6:18" x14ac:dyDescent="0.25">
      <c r="F2722" s="36"/>
      <c r="G2722" s="36"/>
      <c r="H2722" s="36"/>
      <c r="I2722" s="36"/>
      <c r="J2722" s="36"/>
      <c r="K2722" s="36"/>
      <c r="L2722" s="36"/>
      <c r="M2722" s="36"/>
      <c r="N2722" s="36"/>
      <c r="O2722" s="36"/>
      <c r="P2722" s="36"/>
      <c r="Q2722" s="36"/>
      <c r="R2722" s="36"/>
    </row>
    <row r="2723" spans="6:18" x14ac:dyDescent="0.25">
      <c r="F2723" s="36"/>
      <c r="G2723" s="36"/>
      <c r="H2723" s="36"/>
      <c r="I2723" s="36"/>
      <c r="J2723" s="36"/>
      <c r="K2723" s="36"/>
      <c r="L2723" s="36"/>
      <c r="M2723" s="36"/>
      <c r="N2723" s="36"/>
      <c r="O2723" s="36"/>
      <c r="P2723" s="36"/>
      <c r="Q2723" s="36"/>
      <c r="R2723" s="36"/>
    </row>
    <row r="2724" spans="6:18" x14ac:dyDescent="0.25">
      <c r="F2724" s="36"/>
      <c r="G2724" s="36"/>
      <c r="H2724" s="36"/>
      <c r="I2724" s="36"/>
      <c r="J2724" s="36"/>
      <c r="K2724" s="36"/>
      <c r="L2724" s="36"/>
      <c r="M2724" s="36"/>
      <c r="N2724" s="36"/>
      <c r="O2724" s="36"/>
      <c r="P2724" s="36"/>
      <c r="Q2724" s="36"/>
      <c r="R2724" s="36"/>
    </row>
    <row r="2725" spans="6:18" x14ac:dyDescent="0.25">
      <c r="F2725" s="36"/>
      <c r="G2725" s="36"/>
      <c r="H2725" s="36"/>
      <c r="I2725" s="36"/>
      <c r="J2725" s="36"/>
      <c r="K2725" s="36"/>
      <c r="L2725" s="36"/>
      <c r="M2725" s="36"/>
      <c r="N2725" s="36"/>
      <c r="O2725" s="36"/>
      <c r="P2725" s="36"/>
      <c r="Q2725" s="36"/>
      <c r="R2725" s="36"/>
    </row>
    <row r="2726" spans="6:18" x14ac:dyDescent="0.25">
      <c r="F2726" s="36"/>
      <c r="G2726" s="36"/>
      <c r="H2726" s="36"/>
      <c r="I2726" s="36"/>
      <c r="J2726" s="36"/>
      <c r="K2726" s="36"/>
      <c r="L2726" s="36"/>
      <c r="M2726" s="36"/>
      <c r="N2726" s="36"/>
      <c r="O2726" s="36"/>
      <c r="P2726" s="36"/>
      <c r="Q2726" s="36"/>
      <c r="R2726" s="36"/>
    </row>
    <row r="2727" spans="6:18" x14ac:dyDescent="0.25">
      <c r="F2727" s="36"/>
      <c r="G2727" s="36"/>
      <c r="H2727" s="36"/>
      <c r="I2727" s="36"/>
      <c r="J2727" s="36"/>
      <c r="K2727" s="36"/>
      <c r="L2727" s="36"/>
      <c r="M2727" s="36"/>
      <c r="N2727" s="36"/>
      <c r="O2727" s="36"/>
      <c r="P2727" s="36"/>
      <c r="Q2727" s="36"/>
      <c r="R2727" s="36"/>
    </row>
    <row r="2728" spans="6:18" x14ac:dyDescent="0.25">
      <c r="F2728" s="36"/>
      <c r="G2728" s="36"/>
      <c r="H2728" s="36"/>
      <c r="I2728" s="36"/>
      <c r="J2728" s="36"/>
      <c r="K2728" s="36"/>
      <c r="L2728" s="36"/>
      <c r="M2728" s="36"/>
      <c r="N2728" s="36"/>
      <c r="O2728" s="36"/>
      <c r="P2728" s="36"/>
      <c r="Q2728" s="36"/>
      <c r="R2728" s="36"/>
    </row>
    <row r="2729" spans="6:18" x14ac:dyDescent="0.25">
      <c r="F2729" s="36"/>
      <c r="G2729" s="36"/>
      <c r="H2729" s="36"/>
      <c r="I2729" s="36"/>
      <c r="J2729" s="36"/>
      <c r="K2729" s="36"/>
      <c r="L2729" s="36"/>
      <c r="M2729" s="36"/>
      <c r="N2729" s="36"/>
      <c r="O2729" s="36"/>
      <c r="P2729" s="36"/>
      <c r="Q2729" s="36"/>
      <c r="R2729" s="36"/>
    </row>
    <row r="2730" spans="6:18" x14ac:dyDescent="0.25">
      <c r="F2730" s="36"/>
      <c r="G2730" s="36"/>
      <c r="H2730" s="36"/>
      <c r="I2730" s="36"/>
      <c r="J2730" s="36"/>
      <c r="K2730" s="36"/>
      <c r="L2730" s="36"/>
      <c r="M2730" s="36"/>
      <c r="N2730" s="36"/>
      <c r="O2730" s="36"/>
      <c r="P2730" s="36"/>
      <c r="Q2730" s="36"/>
      <c r="R2730" s="36"/>
    </row>
    <row r="2731" spans="6:18" x14ac:dyDescent="0.25">
      <c r="F2731" s="36"/>
      <c r="G2731" s="36"/>
      <c r="H2731" s="36"/>
      <c r="I2731" s="36"/>
      <c r="J2731" s="36"/>
      <c r="K2731" s="36"/>
      <c r="L2731" s="36"/>
      <c r="M2731" s="36"/>
      <c r="N2731" s="36"/>
      <c r="O2731" s="36"/>
      <c r="P2731" s="36"/>
      <c r="Q2731" s="36"/>
      <c r="R2731" s="36"/>
    </row>
    <row r="2732" spans="6:18" x14ac:dyDescent="0.25">
      <c r="F2732" s="36"/>
      <c r="G2732" s="36"/>
      <c r="H2732" s="36"/>
      <c r="I2732" s="36"/>
      <c r="J2732" s="36"/>
      <c r="K2732" s="36"/>
      <c r="L2732" s="36"/>
      <c r="M2732" s="36"/>
      <c r="N2732" s="36"/>
      <c r="O2732" s="36"/>
      <c r="P2732" s="36"/>
      <c r="Q2732" s="36"/>
      <c r="R2732" s="36"/>
    </row>
    <row r="2733" spans="6:18" x14ac:dyDescent="0.25">
      <c r="F2733" s="36"/>
      <c r="G2733" s="36"/>
      <c r="H2733" s="36"/>
      <c r="I2733" s="36"/>
      <c r="J2733" s="36"/>
      <c r="K2733" s="36"/>
      <c r="L2733" s="36"/>
      <c r="M2733" s="36"/>
      <c r="N2733" s="36"/>
      <c r="O2733" s="36"/>
      <c r="P2733" s="36"/>
      <c r="Q2733" s="36"/>
      <c r="R2733" s="36"/>
    </row>
    <row r="2734" spans="6:18" x14ac:dyDescent="0.25">
      <c r="F2734" s="36"/>
      <c r="G2734" s="36"/>
      <c r="H2734" s="36"/>
      <c r="I2734" s="36"/>
      <c r="J2734" s="36"/>
      <c r="K2734" s="36"/>
      <c r="L2734" s="36"/>
      <c r="M2734" s="36"/>
      <c r="N2734" s="36"/>
      <c r="O2734" s="36"/>
      <c r="P2734" s="36"/>
      <c r="Q2734" s="36"/>
      <c r="R2734" s="36"/>
    </row>
    <row r="2735" spans="6:18" x14ac:dyDescent="0.25">
      <c r="F2735" s="36"/>
      <c r="G2735" s="36"/>
      <c r="H2735" s="36"/>
      <c r="I2735" s="36"/>
      <c r="J2735" s="36"/>
      <c r="K2735" s="36"/>
      <c r="L2735" s="36"/>
      <c r="M2735" s="36"/>
      <c r="N2735" s="36"/>
      <c r="O2735" s="36"/>
      <c r="P2735" s="36"/>
      <c r="Q2735" s="36"/>
      <c r="R2735" s="36"/>
    </row>
    <row r="2736" spans="6:18" x14ac:dyDescent="0.25">
      <c r="F2736" s="36"/>
      <c r="G2736" s="36"/>
      <c r="H2736" s="36"/>
      <c r="I2736" s="36"/>
      <c r="J2736" s="36"/>
      <c r="K2736" s="36"/>
      <c r="L2736" s="36"/>
      <c r="M2736" s="36"/>
      <c r="N2736" s="36"/>
      <c r="O2736" s="36"/>
      <c r="P2736" s="36"/>
      <c r="Q2736" s="36"/>
      <c r="R2736" s="36"/>
    </row>
    <row r="2737" spans="6:18" x14ac:dyDescent="0.25">
      <c r="F2737" s="36"/>
      <c r="G2737" s="36"/>
      <c r="H2737" s="36"/>
      <c r="I2737" s="36"/>
      <c r="J2737" s="36"/>
      <c r="K2737" s="36"/>
      <c r="L2737" s="36"/>
      <c r="M2737" s="36"/>
      <c r="N2737" s="36"/>
      <c r="O2737" s="36"/>
      <c r="P2737" s="36"/>
      <c r="Q2737" s="36"/>
      <c r="R2737" s="36"/>
    </row>
    <row r="2738" spans="6:18" x14ac:dyDescent="0.25">
      <c r="F2738" s="36"/>
      <c r="G2738" s="36"/>
      <c r="H2738" s="36"/>
      <c r="I2738" s="36"/>
      <c r="J2738" s="36"/>
      <c r="K2738" s="36"/>
      <c r="L2738" s="36"/>
      <c r="M2738" s="36"/>
      <c r="N2738" s="36"/>
      <c r="O2738" s="36"/>
      <c r="P2738" s="36"/>
      <c r="Q2738" s="36"/>
      <c r="R2738" s="36"/>
    </row>
    <row r="2739" spans="6:18" x14ac:dyDescent="0.25">
      <c r="F2739" s="36"/>
      <c r="G2739" s="36"/>
      <c r="H2739" s="36"/>
      <c r="I2739" s="36"/>
      <c r="J2739" s="36"/>
      <c r="K2739" s="36"/>
      <c r="L2739" s="36"/>
      <c r="M2739" s="36"/>
      <c r="N2739" s="36"/>
      <c r="O2739" s="36"/>
      <c r="P2739" s="36"/>
      <c r="Q2739" s="36"/>
      <c r="R2739" s="36"/>
    </row>
    <row r="2740" spans="6:18" x14ac:dyDescent="0.25">
      <c r="F2740" s="36"/>
      <c r="G2740" s="36"/>
      <c r="H2740" s="36"/>
      <c r="I2740" s="36"/>
      <c r="J2740" s="36"/>
      <c r="K2740" s="36"/>
      <c r="L2740" s="36"/>
      <c r="M2740" s="36"/>
      <c r="N2740" s="36"/>
      <c r="O2740" s="36"/>
      <c r="P2740" s="36"/>
      <c r="Q2740" s="36"/>
      <c r="R2740" s="36"/>
    </row>
    <row r="2741" spans="6:18" x14ac:dyDescent="0.25">
      <c r="F2741" s="36"/>
      <c r="G2741" s="36"/>
      <c r="H2741" s="36"/>
      <c r="I2741" s="36"/>
      <c r="J2741" s="36"/>
      <c r="K2741" s="36"/>
      <c r="L2741" s="36"/>
      <c r="M2741" s="36"/>
      <c r="N2741" s="36"/>
      <c r="O2741" s="36"/>
      <c r="P2741" s="36"/>
      <c r="Q2741" s="36"/>
      <c r="R2741" s="36"/>
    </row>
    <row r="2742" spans="6:18" x14ac:dyDescent="0.25">
      <c r="F2742" s="36"/>
      <c r="G2742" s="36"/>
      <c r="H2742" s="36"/>
      <c r="I2742" s="36"/>
      <c r="J2742" s="36"/>
      <c r="K2742" s="36"/>
      <c r="L2742" s="36"/>
      <c r="M2742" s="36"/>
      <c r="N2742" s="36"/>
      <c r="O2742" s="36"/>
      <c r="P2742" s="36"/>
      <c r="Q2742" s="36"/>
      <c r="R2742" s="36"/>
    </row>
    <row r="2743" spans="6:18" x14ac:dyDescent="0.25">
      <c r="F2743" s="36"/>
      <c r="G2743" s="36"/>
      <c r="H2743" s="36"/>
      <c r="I2743" s="36"/>
      <c r="J2743" s="36"/>
      <c r="K2743" s="36"/>
      <c r="L2743" s="36"/>
      <c r="M2743" s="36"/>
      <c r="N2743" s="36"/>
      <c r="O2743" s="36"/>
      <c r="P2743" s="36"/>
      <c r="Q2743" s="36"/>
      <c r="R2743" s="36"/>
    </row>
    <row r="2744" spans="6:18" x14ac:dyDescent="0.25">
      <c r="F2744" s="36"/>
      <c r="G2744" s="36"/>
      <c r="H2744" s="36"/>
      <c r="I2744" s="36"/>
      <c r="J2744" s="36"/>
      <c r="K2744" s="36"/>
      <c r="L2744" s="36"/>
      <c r="M2744" s="36"/>
      <c r="N2744" s="36"/>
      <c r="O2744" s="36"/>
      <c r="P2744" s="36"/>
      <c r="Q2744" s="36"/>
      <c r="R2744" s="36"/>
    </row>
    <row r="2745" spans="6:18" x14ac:dyDescent="0.25">
      <c r="F2745" s="36"/>
      <c r="G2745" s="36"/>
      <c r="H2745" s="36"/>
      <c r="I2745" s="36"/>
      <c r="J2745" s="36"/>
      <c r="K2745" s="36"/>
      <c r="L2745" s="36"/>
      <c r="M2745" s="36"/>
      <c r="N2745" s="36"/>
      <c r="O2745" s="36"/>
      <c r="P2745" s="36"/>
      <c r="Q2745" s="36"/>
      <c r="R2745" s="36"/>
    </row>
    <row r="2746" spans="6:18" x14ac:dyDescent="0.25">
      <c r="F2746" s="36"/>
      <c r="G2746" s="36"/>
      <c r="H2746" s="36"/>
      <c r="I2746" s="36"/>
      <c r="J2746" s="36"/>
      <c r="K2746" s="36"/>
      <c r="L2746" s="36"/>
      <c r="M2746" s="36"/>
      <c r="N2746" s="36"/>
      <c r="O2746" s="36"/>
      <c r="P2746" s="36"/>
      <c r="Q2746" s="36"/>
      <c r="R2746" s="36"/>
    </row>
    <row r="2747" spans="6:18" x14ac:dyDescent="0.25">
      <c r="F2747" s="36"/>
      <c r="G2747" s="36"/>
      <c r="H2747" s="36"/>
      <c r="I2747" s="36"/>
      <c r="J2747" s="36"/>
      <c r="K2747" s="36"/>
      <c r="L2747" s="36"/>
      <c r="M2747" s="36"/>
      <c r="N2747" s="36"/>
      <c r="O2747" s="36"/>
      <c r="P2747" s="36"/>
      <c r="Q2747" s="36"/>
      <c r="R2747" s="36"/>
    </row>
    <row r="2748" spans="6:18" x14ac:dyDescent="0.25">
      <c r="F2748" s="36"/>
      <c r="G2748" s="36"/>
      <c r="H2748" s="36"/>
      <c r="I2748" s="36"/>
      <c r="J2748" s="36"/>
      <c r="K2748" s="36"/>
      <c r="L2748" s="36"/>
      <c r="M2748" s="36"/>
      <c r="N2748" s="36"/>
      <c r="O2748" s="36"/>
      <c r="P2748" s="36"/>
      <c r="Q2748" s="36"/>
      <c r="R2748" s="36"/>
    </row>
    <row r="2749" spans="6:18" x14ac:dyDescent="0.25">
      <c r="F2749" s="36"/>
      <c r="G2749" s="36"/>
      <c r="H2749" s="36"/>
      <c r="I2749" s="36"/>
      <c r="J2749" s="36"/>
      <c r="K2749" s="36"/>
      <c r="L2749" s="36"/>
      <c r="M2749" s="36"/>
      <c r="N2749" s="36"/>
      <c r="O2749" s="36"/>
      <c r="P2749" s="36"/>
      <c r="Q2749" s="36"/>
      <c r="R2749" s="36"/>
    </row>
    <row r="2750" spans="6:18" x14ac:dyDescent="0.25">
      <c r="F2750" s="36"/>
      <c r="G2750" s="36"/>
      <c r="H2750" s="36"/>
      <c r="I2750" s="36"/>
      <c r="J2750" s="36"/>
      <c r="K2750" s="36"/>
      <c r="L2750" s="36"/>
      <c r="M2750" s="36"/>
      <c r="N2750" s="36"/>
      <c r="O2750" s="36"/>
      <c r="P2750" s="36"/>
      <c r="Q2750" s="36"/>
      <c r="R2750" s="36"/>
    </row>
    <row r="2751" spans="6:18" x14ac:dyDescent="0.25">
      <c r="F2751" s="36"/>
      <c r="G2751" s="36"/>
      <c r="H2751" s="36"/>
      <c r="I2751" s="36"/>
      <c r="J2751" s="36"/>
      <c r="K2751" s="36"/>
      <c r="L2751" s="36"/>
      <c r="M2751" s="36"/>
      <c r="N2751" s="36"/>
      <c r="O2751" s="36"/>
      <c r="P2751" s="36"/>
      <c r="Q2751" s="36"/>
      <c r="R2751" s="36"/>
    </row>
    <row r="2752" spans="6:18" x14ac:dyDescent="0.25">
      <c r="F2752" s="36"/>
      <c r="G2752" s="36"/>
      <c r="H2752" s="36"/>
      <c r="I2752" s="36"/>
      <c r="J2752" s="36"/>
      <c r="K2752" s="36"/>
      <c r="L2752" s="36"/>
      <c r="M2752" s="36"/>
      <c r="N2752" s="36"/>
      <c r="O2752" s="36"/>
      <c r="P2752" s="36"/>
      <c r="Q2752" s="36"/>
      <c r="R2752" s="36"/>
    </row>
    <row r="2753" spans="6:18" x14ac:dyDescent="0.25">
      <c r="F2753" s="36"/>
      <c r="G2753" s="36"/>
      <c r="H2753" s="36"/>
      <c r="I2753" s="36"/>
      <c r="J2753" s="36"/>
      <c r="K2753" s="36"/>
      <c r="L2753" s="36"/>
      <c r="M2753" s="36"/>
      <c r="N2753" s="36"/>
      <c r="O2753" s="36"/>
      <c r="P2753" s="36"/>
      <c r="Q2753" s="36"/>
      <c r="R2753" s="36"/>
    </row>
    <row r="2754" spans="6:18" x14ac:dyDescent="0.25">
      <c r="F2754" s="36"/>
      <c r="G2754" s="36"/>
      <c r="H2754" s="36"/>
      <c r="I2754" s="36"/>
      <c r="J2754" s="36"/>
      <c r="K2754" s="36"/>
      <c r="L2754" s="36"/>
      <c r="M2754" s="36"/>
      <c r="N2754" s="36"/>
      <c r="O2754" s="36"/>
      <c r="P2754" s="36"/>
      <c r="Q2754" s="36"/>
      <c r="R2754" s="36"/>
    </row>
    <row r="2755" spans="6:18" x14ac:dyDescent="0.25">
      <c r="F2755" s="36"/>
      <c r="G2755" s="36"/>
      <c r="H2755" s="36"/>
      <c r="I2755" s="36"/>
      <c r="J2755" s="36"/>
      <c r="K2755" s="36"/>
      <c r="L2755" s="36"/>
      <c r="M2755" s="36"/>
      <c r="N2755" s="36"/>
      <c r="O2755" s="36"/>
      <c r="P2755" s="36"/>
      <c r="Q2755" s="36"/>
      <c r="R2755" s="36"/>
    </row>
    <row r="2756" spans="6:18" x14ac:dyDescent="0.25">
      <c r="F2756" s="36"/>
      <c r="G2756" s="36"/>
      <c r="H2756" s="36"/>
      <c r="I2756" s="36"/>
      <c r="J2756" s="36"/>
      <c r="K2756" s="36"/>
      <c r="L2756" s="36"/>
      <c r="M2756" s="36"/>
      <c r="N2756" s="36"/>
      <c r="O2756" s="36"/>
      <c r="P2756" s="36"/>
      <c r="Q2756" s="36"/>
      <c r="R2756" s="36"/>
    </row>
    <row r="2757" spans="6:18" x14ac:dyDescent="0.25">
      <c r="F2757" s="36"/>
      <c r="G2757" s="36"/>
      <c r="H2757" s="36"/>
      <c r="I2757" s="36"/>
      <c r="J2757" s="36"/>
      <c r="K2757" s="36"/>
      <c r="L2757" s="36"/>
      <c r="M2757" s="36"/>
      <c r="N2757" s="36"/>
      <c r="O2757" s="36"/>
      <c r="P2757" s="36"/>
      <c r="Q2757" s="36"/>
      <c r="R2757" s="36"/>
    </row>
    <row r="2758" spans="6:18" x14ac:dyDescent="0.25">
      <c r="F2758" s="36"/>
      <c r="G2758" s="36"/>
      <c r="H2758" s="36"/>
      <c r="I2758" s="36"/>
      <c r="J2758" s="36"/>
      <c r="K2758" s="36"/>
      <c r="L2758" s="36"/>
      <c r="M2758" s="36"/>
      <c r="N2758" s="36"/>
      <c r="O2758" s="36"/>
      <c r="P2758" s="36"/>
      <c r="Q2758" s="36"/>
      <c r="R2758" s="36"/>
    </row>
    <row r="2759" spans="6:18" x14ac:dyDescent="0.25">
      <c r="F2759" s="36"/>
      <c r="G2759" s="36"/>
      <c r="H2759" s="36"/>
      <c r="I2759" s="36"/>
      <c r="J2759" s="36"/>
      <c r="K2759" s="36"/>
      <c r="L2759" s="36"/>
      <c r="M2759" s="36"/>
      <c r="N2759" s="36"/>
      <c r="O2759" s="36"/>
      <c r="P2759" s="36"/>
      <c r="Q2759" s="36"/>
      <c r="R2759" s="36"/>
    </row>
    <row r="2760" spans="6:18" x14ac:dyDescent="0.25">
      <c r="F2760" s="36"/>
      <c r="G2760" s="36"/>
      <c r="H2760" s="36"/>
      <c r="I2760" s="36"/>
      <c r="J2760" s="36"/>
      <c r="K2760" s="36"/>
      <c r="L2760" s="36"/>
      <c r="M2760" s="36"/>
      <c r="N2760" s="36"/>
      <c r="O2760" s="36"/>
      <c r="P2760" s="36"/>
      <c r="Q2760" s="36"/>
      <c r="R2760" s="36"/>
    </row>
    <row r="2761" spans="6:18" x14ac:dyDescent="0.25">
      <c r="F2761" s="36"/>
      <c r="G2761" s="36"/>
      <c r="H2761" s="36"/>
      <c r="I2761" s="36"/>
      <c r="J2761" s="36"/>
      <c r="K2761" s="36"/>
      <c r="L2761" s="36"/>
      <c r="M2761" s="36"/>
      <c r="N2761" s="36"/>
      <c r="O2761" s="36"/>
      <c r="P2761" s="36"/>
      <c r="Q2761" s="36"/>
      <c r="R2761" s="36"/>
    </row>
    <row r="2762" spans="6:18" x14ac:dyDescent="0.25">
      <c r="F2762" s="36"/>
      <c r="G2762" s="36"/>
      <c r="H2762" s="36"/>
      <c r="I2762" s="36"/>
      <c r="J2762" s="36"/>
      <c r="K2762" s="36"/>
      <c r="L2762" s="36"/>
      <c r="M2762" s="36"/>
      <c r="N2762" s="36"/>
      <c r="O2762" s="36"/>
      <c r="P2762" s="36"/>
      <c r="Q2762" s="36"/>
      <c r="R2762" s="36"/>
    </row>
    <row r="2763" spans="6:18" x14ac:dyDescent="0.25">
      <c r="F2763" s="36"/>
      <c r="G2763" s="36"/>
      <c r="H2763" s="36"/>
      <c r="I2763" s="36"/>
      <c r="J2763" s="36"/>
      <c r="K2763" s="36"/>
      <c r="L2763" s="36"/>
      <c r="M2763" s="36"/>
      <c r="N2763" s="36"/>
      <c r="O2763" s="36"/>
      <c r="P2763" s="36"/>
      <c r="Q2763" s="36"/>
      <c r="R2763" s="36"/>
    </row>
    <row r="2764" spans="6:18" x14ac:dyDescent="0.25">
      <c r="F2764" s="36"/>
      <c r="G2764" s="36"/>
      <c r="H2764" s="36"/>
      <c r="I2764" s="36"/>
      <c r="J2764" s="36"/>
      <c r="K2764" s="36"/>
      <c r="L2764" s="36"/>
      <c r="M2764" s="36"/>
      <c r="N2764" s="36"/>
      <c r="O2764" s="36"/>
      <c r="P2764" s="36"/>
      <c r="Q2764" s="36"/>
      <c r="R2764" s="36"/>
    </row>
    <row r="2765" spans="6:18" x14ac:dyDescent="0.25">
      <c r="F2765" s="36"/>
      <c r="G2765" s="36"/>
      <c r="H2765" s="36"/>
      <c r="I2765" s="36"/>
      <c r="J2765" s="36"/>
      <c r="K2765" s="36"/>
      <c r="L2765" s="36"/>
      <c r="M2765" s="36"/>
      <c r="N2765" s="36"/>
      <c r="O2765" s="36"/>
      <c r="P2765" s="36"/>
      <c r="Q2765" s="36"/>
      <c r="R2765" s="36"/>
    </row>
    <row r="2766" spans="6:18" x14ac:dyDescent="0.25">
      <c r="F2766" s="36"/>
      <c r="G2766" s="36"/>
      <c r="H2766" s="36"/>
      <c r="I2766" s="36"/>
      <c r="J2766" s="36"/>
      <c r="K2766" s="36"/>
      <c r="L2766" s="36"/>
      <c r="M2766" s="36"/>
      <c r="N2766" s="36"/>
      <c r="O2766" s="36"/>
      <c r="P2766" s="36"/>
      <c r="Q2766" s="36"/>
      <c r="R2766" s="36"/>
    </row>
    <row r="2767" spans="6:18" x14ac:dyDescent="0.25">
      <c r="F2767" s="36"/>
      <c r="G2767" s="36"/>
      <c r="H2767" s="36"/>
      <c r="I2767" s="36"/>
      <c r="J2767" s="36"/>
      <c r="K2767" s="36"/>
      <c r="L2767" s="36"/>
      <c r="M2767" s="36"/>
      <c r="N2767" s="36"/>
      <c r="O2767" s="36"/>
      <c r="P2767" s="36"/>
      <c r="Q2767" s="36"/>
      <c r="R2767" s="36"/>
    </row>
    <row r="2768" spans="6:18" x14ac:dyDescent="0.25">
      <c r="F2768" s="36"/>
      <c r="G2768" s="36"/>
      <c r="H2768" s="36"/>
      <c r="I2768" s="36"/>
      <c r="J2768" s="36"/>
      <c r="K2768" s="36"/>
      <c r="L2768" s="36"/>
      <c r="M2768" s="36"/>
      <c r="N2768" s="36"/>
      <c r="O2768" s="36"/>
      <c r="P2768" s="36"/>
      <c r="Q2768" s="36"/>
      <c r="R2768" s="36"/>
    </row>
    <row r="2769" spans="6:18" x14ac:dyDescent="0.25">
      <c r="F2769" s="36"/>
      <c r="G2769" s="36"/>
      <c r="H2769" s="36"/>
      <c r="I2769" s="36"/>
      <c r="J2769" s="36"/>
      <c r="K2769" s="36"/>
      <c r="L2769" s="36"/>
      <c r="M2769" s="36"/>
      <c r="N2769" s="36"/>
      <c r="O2769" s="36"/>
      <c r="P2769" s="36"/>
      <c r="Q2769" s="36"/>
      <c r="R2769" s="36"/>
    </row>
    <row r="2770" spans="6:18" x14ac:dyDescent="0.25">
      <c r="F2770" s="36"/>
      <c r="G2770" s="36"/>
      <c r="H2770" s="36"/>
      <c r="I2770" s="36"/>
      <c r="J2770" s="36"/>
      <c r="K2770" s="36"/>
      <c r="L2770" s="36"/>
      <c r="M2770" s="36"/>
      <c r="N2770" s="36"/>
      <c r="O2770" s="36"/>
      <c r="P2770" s="36"/>
      <c r="Q2770" s="36"/>
      <c r="R2770" s="36"/>
    </row>
    <row r="2771" spans="6:18" x14ac:dyDescent="0.25">
      <c r="F2771" s="36"/>
      <c r="G2771" s="36"/>
      <c r="H2771" s="36"/>
      <c r="I2771" s="36"/>
      <c r="J2771" s="36"/>
      <c r="K2771" s="36"/>
      <c r="L2771" s="36"/>
      <c r="M2771" s="36"/>
      <c r="N2771" s="36"/>
      <c r="O2771" s="36"/>
      <c r="P2771" s="36"/>
      <c r="Q2771" s="36"/>
      <c r="R2771" s="36"/>
    </row>
    <row r="2772" spans="6:18" x14ac:dyDescent="0.25">
      <c r="F2772" s="36"/>
      <c r="G2772" s="36"/>
      <c r="H2772" s="36"/>
      <c r="I2772" s="36"/>
      <c r="J2772" s="36"/>
      <c r="K2772" s="36"/>
      <c r="L2772" s="36"/>
      <c r="M2772" s="36"/>
      <c r="N2772" s="36"/>
      <c r="O2772" s="36"/>
      <c r="P2772" s="36"/>
      <c r="Q2772" s="36"/>
      <c r="R2772" s="36"/>
    </row>
    <row r="2773" spans="6:18" x14ac:dyDescent="0.25">
      <c r="F2773" s="36"/>
      <c r="G2773" s="36"/>
      <c r="H2773" s="36"/>
      <c r="I2773" s="36"/>
      <c r="J2773" s="36"/>
      <c r="K2773" s="36"/>
      <c r="L2773" s="36"/>
      <c r="M2773" s="36"/>
      <c r="N2773" s="36"/>
      <c r="O2773" s="36"/>
      <c r="P2773" s="36"/>
      <c r="Q2773" s="36"/>
      <c r="R2773" s="36"/>
    </row>
    <row r="2774" spans="6:18" x14ac:dyDescent="0.25">
      <c r="F2774" s="36"/>
      <c r="G2774" s="36"/>
      <c r="H2774" s="36"/>
      <c r="I2774" s="36"/>
      <c r="J2774" s="36"/>
      <c r="K2774" s="36"/>
      <c r="L2774" s="36"/>
      <c r="M2774" s="36"/>
      <c r="N2774" s="36"/>
      <c r="O2774" s="36"/>
      <c r="P2774" s="36"/>
      <c r="Q2774" s="36"/>
      <c r="R2774" s="36"/>
    </row>
    <row r="2775" spans="6:18" x14ac:dyDescent="0.25">
      <c r="F2775" s="36"/>
      <c r="G2775" s="36"/>
      <c r="H2775" s="36"/>
      <c r="I2775" s="36"/>
      <c r="J2775" s="36"/>
      <c r="K2775" s="36"/>
      <c r="L2775" s="36"/>
      <c r="M2775" s="36"/>
      <c r="N2775" s="36"/>
      <c r="O2775" s="36"/>
      <c r="P2775" s="36"/>
      <c r="Q2775" s="36"/>
      <c r="R2775" s="36"/>
    </row>
    <row r="2776" spans="6:18" x14ac:dyDescent="0.25">
      <c r="F2776" s="36"/>
      <c r="G2776" s="36"/>
      <c r="H2776" s="36"/>
      <c r="I2776" s="36"/>
      <c r="J2776" s="36"/>
      <c r="K2776" s="36"/>
      <c r="L2776" s="36"/>
      <c r="M2776" s="36"/>
      <c r="N2776" s="36"/>
      <c r="O2776" s="36"/>
      <c r="P2776" s="36"/>
      <c r="Q2776" s="36"/>
      <c r="R2776" s="36"/>
    </row>
    <row r="2777" spans="6:18" x14ac:dyDescent="0.25">
      <c r="F2777" s="36"/>
      <c r="G2777" s="36"/>
      <c r="H2777" s="36"/>
      <c r="I2777" s="36"/>
      <c r="J2777" s="36"/>
      <c r="K2777" s="36"/>
      <c r="L2777" s="36"/>
      <c r="M2777" s="36"/>
      <c r="N2777" s="36"/>
      <c r="O2777" s="36"/>
      <c r="P2777" s="36"/>
      <c r="Q2777" s="36"/>
      <c r="R2777" s="36"/>
    </row>
    <row r="2778" spans="6:18" x14ac:dyDescent="0.25">
      <c r="F2778" s="36"/>
      <c r="G2778" s="36"/>
      <c r="H2778" s="36"/>
      <c r="I2778" s="36"/>
      <c r="J2778" s="36"/>
      <c r="K2778" s="36"/>
      <c r="L2778" s="36"/>
      <c r="M2778" s="36"/>
      <c r="N2778" s="36"/>
      <c r="O2778" s="36"/>
      <c r="P2778" s="36"/>
      <c r="Q2778" s="36"/>
      <c r="R2778" s="36"/>
    </row>
    <row r="2779" spans="6:18" x14ac:dyDescent="0.25">
      <c r="F2779" s="36"/>
      <c r="G2779" s="36"/>
      <c r="H2779" s="36"/>
      <c r="I2779" s="36"/>
      <c r="J2779" s="36"/>
      <c r="K2779" s="36"/>
      <c r="L2779" s="36"/>
      <c r="M2779" s="36"/>
      <c r="N2779" s="36"/>
      <c r="O2779" s="36"/>
      <c r="P2779" s="36"/>
      <c r="Q2779" s="36"/>
      <c r="R2779" s="36"/>
    </row>
    <row r="2780" spans="6:18" x14ac:dyDescent="0.25">
      <c r="F2780" s="36"/>
      <c r="G2780" s="36"/>
      <c r="H2780" s="36"/>
      <c r="I2780" s="36"/>
      <c r="J2780" s="36"/>
      <c r="K2780" s="36"/>
      <c r="L2780" s="36"/>
      <c r="M2780" s="36"/>
      <c r="N2780" s="36"/>
      <c r="O2780" s="36"/>
      <c r="P2780" s="36"/>
      <c r="Q2780" s="36"/>
      <c r="R2780" s="36"/>
    </row>
    <row r="2781" spans="6:18" x14ac:dyDescent="0.25">
      <c r="F2781" s="36"/>
      <c r="G2781" s="36"/>
      <c r="H2781" s="36"/>
      <c r="I2781" s="36"/>
      <c r="J2781" s="36"/>
      <c r="K2781" s="36"/>
      <c r="L2781" s="36"/>
      <c r="M2781" s="36"/>
      <c r="N2781" s="36"/>
      <c r="O2781" s="36"/>
      <c r="P2781" s="36"/>
      <c r="Q2781" s="36"/>
      <c r="R2781" s="36"/>
    </row>
    <row r="2782" spans="6:18" x14ac:dyDescent="0.25">
      <c r="F2782" s="36"/>
      <c r="G2782" s="36"/>
      <c r="H2782" s="36"/>
      <c r="I2782" s="36"/>
      <c r="J2782" s="36"/>
      <c r="K2782" s="36"/>
      <c r="L2782" s="36"/>
      <c r="M2782" s="36"/>
      <c r="N2782" s="36"/>
      <c r="O2782" s="36"/>
      <c r="P2782" s="36"/>
      <c r="Q2782" s="36"/>
      <c r="R2782" s="36"/>
    </row>
    <row r="2783" spans="6:18" x14ac:dyDescent="0.25">
      <c r="F2783" s="36"/>
      <c r="G2783" s="36"/>
      <c r="H2783" s="36"/>
      <c r="I2783" s="36"/>
      <c r="J2783" s="36"/>
      <c r="K2783" s="36"/>
      <c r="L2783" s="36"/>
      <c r="M2783" s="36"/>
      <c r="N2783" s="36"/>
      <c r="O2783" s="36"/>
      <c r="P2783" s="36"/>
      <c r="Q2783" s="36"/>
      <c r="R2783" s="36"/>
    </row>
    <row r="2784" spans="6:18" x14ac:dyDescent="0.25">
      <c r="F2784" s="36"/>
      <c r="G2784" s="36"/>
      <c r="H2784" s="36"/>
      <c r="I2784" s="36"/>
      <c r="J2784" s="36"/>
      <c r="K2784" s="36"/>
      <c r="L2784" s="36"/>
      <c r="M2784" s="36"/>
      <c r="N2784" s="36"/>
      <c r="O2784" s="36"/>
      <c r="P2784" s="36"/>
      <c r="Q2784" s="36"/>
      <c r="R2784" s="36"/>
    </row>
    <row r="2785" spans="6:18" x14ac:dyDescent="0.25">
      <c r="F2785" s="36"/>
      <c r="G2785" s="36"/>
      <c r="H2785" s="36"/>
      <c r="I2785" s="36"/>
      <c r="J2785" s="36"/>
      <c r="K2785" s="36"/>
      <c r="L2785" s="36"/>
      <c r="M2785" s="36"/>
      <c r="N2785" s="36"/>
      <c r="O2785" s="36"/>
      <c r="P2785" s="36"/>
      <c r="Q2785" s="36"/>
      <c r="R2785" s="36"/>
    </row>
    <row r="2786" spans="6:18" x14ac:dyDescent="0.25">
      <c r="F2786" s="36"/>
      <c r="G2786" s="36"/>
      <c r="H2786" s="36"/>
      <c r="I2786" s="36"/>
      <c r="J2786" s="36"/>
      <c r="K2786" s="36"/>
      <c r="L2786" s="36"/>
      <c r="M2786" s="36"/>
      <c r="N2786" s="36"/>
      <c r="O2786" s="36"/>
      <c r="P2786" s="36"/>
      <c r="Q2786" s="36"/>
      <c r="R2786" s="36"/>
    </row>
    <row r="2787" spans="6:18" x14ac:dyDescent="0.25">
      <c r="F2787" s="36"/>
      <c r="G2787" s="36"/>
      <c r="H2787" s="36"/>
      <c r="I2787" s="36"/>
      <c r="J2787" s="36"/>
      <c r="K2787" s="36"/>
      <c r="L2787" s="36"/>
      <c r="M2787" s="36"/>
      <c r="N2787" s="36"/>
      <c r="O2787" s="36"/>
      <c r="P2787" s="36"/>
      <c r="Q2787" s="36"/>
      <c r="R2787" s="36"/>
    </row>
    <row r="2788" spans="6:18" x14ac:dyDescent="0.25">
      <c r="F2788" s="36"/>
      <c r="G2788" s="36"/>
      <c r="H2788" s="36"/>
      <c r="I2788" s="36"/>
      <c r="J2788" s="36"/>
      <c r="K2788" s="36"/>
      <c r="L2788" s="36"/>
      <c r="M2788" s="36"/>
      <c r="N2788" s="36"/>
      <c r="O2788" s="36"/>
      <c r="P2788" s="36"/>
      <c r="Q2788" s="36"/>
      <c r="R2788" s="36"/>
    </row>
    <row r="2789" spans="6:18" x14ac:dyDescent="0.25">
      <c r="F2789" s="36"/>
      <c r="G2789" s="36"/>
      <c r="H2789" s="36"/>
      <c r="I2789" s="36"/>
      <c r="J2789" s="36"/>
      <c r="K2789" s="36"/>
      <c r="L2789" s="36"/>
      <c r="M2789" s="36"/>
      <c r="N2789" s="36"/>
      <c r="O2789" s="36"/>
      <c r="P2789" s="36"/>
      <c r="Q2789" s="36"/>
      <c r="R2789" s="36"/>
    </row>
    <row r="2790" spans="6:18" x14ac:dyDescent="0.25">
      <c r="F2790" s="36"/>
      <c r="G2790" s="36"/>
      <c r="H2790" s="36"/>
      <c r="I2790" s="36"/>
      <c r="J2790" s="36"/>
      <c r="K2790" s="36"/>
      <c r="L2790" s="36"/>
      <c r="M2790" s="36"/>
      <c r="N2790" s="36"/>
      <c r="O2790" s="36"/>
      <c r="P2790" s="36"/>
      <c r="Q2790" s="36"/>
      <c r="R2790" s="36"/>
    </row>
    <row r="2791" spans="6:18" x14ac:dyDescent="0.25">
      <c r="F2791" s="36"/>
      <c r="G2791" s="36"/>
      <c r="H2791" s="36"/>
      <c r="I2791" s="36"/>
      <c r="J2791" s="36"/>
      <c r="K2791" s="36"/>
      <c r="L2791" s="36"/>
      <c r="M2791" s="36"/>
      <c r="N2791" s="36"/>
      <c r="O2791" s="36"/>
      <c r="P2791" s="36"/>
      <c r="Q2791" s="36"/>
      <c r="R2791" s="36"/>
    </row>
    <row r="2792" spans="6:18" x14ac:dyDescent="0.25">
      <c r="F2792" s="36"/>
      <c r="G2792" s="36"/>
      <c r="H2792" s="36"/>
      <c r="I2792" s="36"/>
      <c r="J2792" s="36"/>
      <c r="K2792" s="36"/>
      <c r="L2792" s="36"/>
      <c r="M2792" s="36"/>
      <c r="N2792" s="36"/>
      <c r="O2792" s="36"/>
      <c r="P2792" s="36"/>
      <c r="Q2792" s="36"/>
      <c r="R2792" s="36"/>
    </row>
    <row r="2793" spans="6:18" x14ac:dyDescent="0.25">
      <c r="F2793" s="36"/>
      <c r="G2793" s="36"/>
      <c r="H2793" s="36"/>
      <c r="I2793" s="36"/>
      <c r="J2793" s="36"/>
      <c r="K2793" s="36"/>
      <c r="L2793" s="36"/>
      <c r="M2793" s="36"/>
      <c r="N2793" s="36"/>
      <c r="O2793" s="36"/>
      <c r="P2793" s="36"/>
      <c r="Q2793" s="36"/>
      <c r="R2793" s="36"/>
    </row>
    <row r="2794" spans="6:18" x14ac:dyDescent="0.25">
      <c r="F2794" s="36"/>
      <c r="G2794" s="36"/>
      <c r="H2794" s="36"/>
      <c r="I2794" s="36"/>
      <c r="J2794" s="36"/>
      <c r="K2794" s="36"/>
      <c r="L2794" s="36"/>
      <c r="M2794" s="36"/>
      <c r="N2794" s="36"/>
      <c r="O2794" s="36"/>
      <c r="P2794" s="36"/>
      <c r="Q2794" s="36"/>
      <c r="R2794" s="36"/>
    </row>
    <row r="2795" spans="6:18" x14ac:dyDescent="0.25">
      <c r="F2795" s="36"/>
      <c r="G2795" s="36"/>
      <c r="H2795" s="36"/>
      <c r="I2795" s="36"/>
      <c r="J2795" s="36"/>
      <c r="K2795" s="36"/>
      <c r="L2795" s="36"/>
      <c r="M2795" s="36"/>
      <c r="N2795" s="36"/>
      <c r="O2795" s="36"/>
      <c r="P2795" s="36"/>
      <c r="Q2795" s="36"/>
      <c r="R2795" s="36"/>
    </row>
    <row r="2796" spans="6:18" x14ac:dyDescent="0.25">
      <c r="F2796" s="36"/>
      <c r="G2796" s="36"/>
      <c r="H2796" s="36"/>
      <c r="I2796" s="36"/>
      <c r="J2796" s="36"/>
      <c r="K2796" s="36"/>
      <c r="L2796" s="36"/>
      <c r="M2796" s="36"/>
      <c r="N2796" s="36"/>
      <c r="O2796" s="36"/>
      <c r="P2796" s="36"/>
      <c r="Q2796" s="36"/>
      <c r="R2796" s="36"/>
    </row>
    <row r="2797" spans="6:18" x14ac:dyDescent="0.25">
      <c r="F2797" s="36"/>
      <c r="G2797" s="36"/>
      <c r="H2797" s="36"/>
      <c r="I2797" s="36"/>
      <c r="J2797" s="36"/>
      <c r="K2797" s="36"/>
      <c r="L2797" s="36"/>
      <c r="M2797" s="36"/>
      <c r="N2797" s="36"/>
      <c r="O2797" s="36"/>
      <c r="P2797" s="36"/>
      <c r="Q2797" s="36"/>
      <c r="R2797" s="36"/>
    </row>
    <row r="2798" spans="6:18" x14ac:dyDescent="0.25">
      <c r="F2798" s="36"/>
      <c r="G2798" s="36"/>
      <c r="H2798" s="36"/>
      <c r="I2798" s="36"/>
      <c r="J2798" s="36"/>
      <c r="K2798" s="36"/>
      <c r="L2798" s="36"/>
      <c r="M2798" s="36"/>
      <c r="N2798" s="36"/>
      <c r="O2798" s="36"/>
      <c r="P2798" s="36"/>
      <c r="Q2798" s="36"/>
      <c r="R2798" s="36"/>
    </row>
    <row r="2799" spans="6:18" x14ac:dyDescent="0.25">
      <c r="F2799" s="36"/>
      <c r="G2799" s="36"/>
      <c r="H2799" s="36"/>
      <c r="I2799" s="36"/>
      <c r="J2799" s="36"/>
      <c r="K2799" s="36"/>
      <c r="L2799" s="36"/>
      <c r="M2799" s="36"/>
      <c r="N2799" s="36"/>
      <c r="O2799" s="36"/>
      <c r="P2799" s="36"/>
      <c r="Q2799" s="36"/>
      <c r="R2799" s="36"/>
    </row>
    <row r="2800" spans="6:18" x14ac:dyDescent="0.25">
      <c r="F2800" s="36"/>
      <c r="G2800" s="36"/>
      <c r="H2800" s="36"/>
      <c r="I2800" s="36"/>
      <c r="J2800" s="36"/>
      <c r="K2800" s="36"/>
      <c r="L2800" s="36"/>
      <c r="M2800" s="36"/>
      <c r="N2800" s="36"/>
      <c r="O2800" s="36"/>
      <c r="P2800" s="36"/>
      <c r="Q2800" s="36"/>
      <c r="R2800" s="36"/>
    </row>
    <row r="2801" spans="6:18" x14ac:dyDescent="0.25">
      <c r="F2801" s="36"/>
      <c r="G2801" s="36"/>
      <c r="H2801" s="36"/>
      <c r="I2801" s="36"/>
      <c r="J2801" s="36"/>
      <c r="K2801" s="36"/>
      <c r="L2801" s="36"/>
      <c r="M2801" s="36"/>
      <c r="N2801" s="36"/>
      <c r="O2801" s="36"/>
      <c r="P2801" s="36"/>
      <c r="Q2801" s="36"/>
      <c r="R2801" s="36"/>
    </row>
    <row r="2802" spans="6:18" x14ac:dyDescent="0.25">
      <c r="F2802" s="36"/>
      <c r="G2802" s="36"/>
      <c r="H2802" s="36"/>
      <c r="I2802" s="36"/>
      <c r="J2802" s="36"/>
      <c r="K2802" s="36"/>
      <c r="L2802" s="36"/>
      <c r="M2802" s="36"/>
      <c r="N2802" s="36"/>
      <c r="O2802" s="36"/>
      <c r="P2802" s="36"/>
      <c r="Q2802" s="36"/>
      <c r="R2802" s="36"/>
    </row>
    <row r="2803" spans="6:18" x14ac:dyDescent="0.25">
      <c r="F2803" s="36"/>
      <c r="G2803" s="36"/>
      <c r="H2803" s="36"/>
      <c r="I2803" s="36"/>
      <c r="J2803" s="36"/>
      <c r="K2803" s="36"/>
      <c r="L2803" s="36"/>
      <c r="M2803" s="36"/>
      <c r="N2803" s="36"/>
      <c r="O2803" s="36"/>
      <c r="P2803" s="36"/>
      <c r="Q2803" s="36"/>
      <c r="R2803" s="36"/>
    </row>
    <row r="2804" spans="6:18" x14ac:dyDescent="0.25">
      <c r="F2804" s="36"/>
      <c r="G2804" s="36"/>
      <c r="H2804" s="36"/>
      <c r="I2804" s="36"/>
      <c r="J2804" s="36"/>
      <c r="K2804" s="36"/>
      <c r="L2804" s="36"/>
      <c r="M2804" s="36"/>
      <c r="N2804" s="36"/>
      <c r="O2804" s="36"/>
      <c r="P2804" s="36"/>
      <c r="Q2804" s="36"/>
      <c r="R2804" s="36"/>
    </row>
    <row r="2805" spans="6:18" x14ac:dyDescent="0.25">
      <c r="F2805" s="36"/>
      <c r="G2805" s="36"/>
      <c r="H2805" s="36"/>
      <c r="I2805" s="36"/>
      <c r="J2805" s="36"/>
      <c r="K2805" s="36"/>
      <c r="L2805" s="36"/>
      <c r="M2805" s="36"/>
      <c r="N2805" s="36"/>
      <c r="O2805" s="36"/>
      <c r="P2805" s="36"/>
      <c r="Q2805" s="36"/>
      <c r="R2805" s="36"/>
    </row>
    <row r="2806" spans="6:18" x14ac:dyDescent="0.25">
      <c r="F2806" s="36"/>
      <c r="G2806" s="36"/>
      <c r="H2806" s="36"/>
      <c r="I2806" s="36"/>
      <c r="J2806" s="36"/>
      <c r="K2806" s="36"/>
      <c r="L2806" s="36"/>
      <c r="M2806" s="36"/>
      <c r="N2806" s="36"/>
      <c r="O2806" s="36"/>
      <c r="P2806" s="36"/>
      <c r="Q2806" s="36"/>
      <c r="R2806" s="36"/>
    </row>
    <row r="2807" spans="6:18" x14ac:dyDescent="0.25">
      <c r="F2807" s="36"/>
      <c r="G2807" s="36"/>
      <c r="H2807" s="36"/>
      <c r="I2807" s="36"/>
      <c r="J2807" s="36"/>
      <c r="K2807" s="36"/>
      <c r="L2807" s="36"/>
      <c r="M2807" s="36"/>
      <c r="N2807" s="36"/>
      <c r="O2807" s="36"/>
      <c r="P2807" s="36"/>
      <c r="Q2807" s="36"/>
      <c r="R2807" s="36"/>
    </row>
    <row r="2808" spans="6:18" x14ac:dyDescent="0.25">
      <c r="F2808" s="36"/>
      <c r="G2808" s="36"/>
      <c r="H2808" s="36"/>
      <c r="I2808" s="36"/>
      <c r="J2808" s="36"/>
      <c r="K2808" s="36"/>
      <c r="L2808" s="36"/>
      <c r="M2808" s="36"/>
      <c r="N2808" s="36"/>
      <c r="O2808" s="36"/>
      <c r="P2808" s="36"/>
      <c r="Q2808" s="36"/>
      <c r="R2808" s="36"/>
    </row>
    <row r="2809" spans="6:18" x14ac:dyDescent="0.25">
      <c r="F2809" s="36"/>
      <c r="G2809" s="36"/>
      <c r="H2809" s="36"/>
      <c r="I2809" s="36"/>
      <c r="J2809" s="36"/>
      <c r="K2809" s="36"/>
      <c r="L2809" s="36"/>
      <c r="M2809" s="36"/>
      <c r="N2809" s="36"/>
      <c r="O2809" s="36"/>
      <c r="P2809" s="36"/>
      <c r="Q2809" s="36"/>
      <c r="R2809" s="36"/>
    </row>
    <row r="2810" spans="6:18" x14ac:dyDescent="0.25">
      <c r="F2810" s="36"/>
      <c r="G2810" s="36"/>
      <c r="H2810" s="36"/>
      <c r="I2810" s="36"/>
      <c r="J2810" s="36"/>
      <c r="K2810" s="36"/>
      <c r="L2810" s="36"/>
      <c r="M2810" s="36"/>
      <c r="N2810" s="36"/>
      <c r="O2810" s="36"/>
      <c r="P2810" s="36"/>
      <c r="Q2810" s="36"/>
      <c r="R2810" s="36"/>
    </row>
    <row r="2811" spans="6:18" x14ac:dyDescent="0.25">
      <c r="F2811" s="36"/>
      <c r="G2811" s="36"/>
      <c r="H2811" s="36"/>
      <c r="I2811" s="36"/>
      <c r="J2811" s="36"/>
      <c r="K2811" s="36"/>
      <c r="L2811" s="36"/>
      <c r="M2811" s="36"/>
      <c r="N2811" s="36"/>
      <c r="O2811" s="36"/>
      <c r="P2811" s="36"/>
      <c r="Q2811" s="36"/>
      <c r="R2811" s="36"/>
    </row>
    <row r="2812" spans="6:18" x14ac:dyDescent="0.25">
      <c r="F2812" s="36"/>
      <c r="G2812" s="36"/>
      <c r="H2812" s="36"/>
      <c r="I2812" s="36"/>
      <c r="J2812" s="36"/>
      <c r="K2812" s="36"/>
      <c r="L2812" s="36"/>
      <c r="M2812" s="36"/>
      <c r="N2812" s="36"/>
      <c r="O2812" s="36"/>
      <c r="P2812" s="36"/>
      <c r="Q2812" s="36"/>
      <c r="R2812" s="36"/>
    </row>
    <row r="2813" spans="6:18" x14ac:dyDescent="0.25">
      <c r="F2813" s="36"/>
      <c r="G2813" s="36"/>
      <c r="H2813" s="36"/>
      <c r="I2813" s="36"/>
      <c r="J2813" s="36"/>
      <c r="K2813" s="36"/>
      <c r="L2813" s="36"/>
      <c r="M2813" s="36"/>
      <c r="N2813" s="36"/>
      <c r="O2813" s="36"/>
      <c r="P2813" s="36"/>
      <c r="Q2813" s="36"/>
      <c r="R2813" s="36"/>
    </row>
    <row r="2814" spans="6:18" x14ac:dyDescent="0.25">
      <c r="F2814" s="36"/>
      <c r="G2814" s="36"/>
      <c r="H2814" s="36"/>
      <c r="I2814" s="36"/>
      <c r="J2814" s="36"/>
      <c r="K2814" s="36"/>
      <c r="L2814" s="36"/>
      <c r="M2814" s="36"/>
      <c r="N2814" s="36"/>
      <c r="O2814" s="36"/>
      <c r="P2814" s="36"/>
      <c r="Q2814" s="36"/>
      <c r="R2814" s="36"/>
    </row>
    <row r="2815" spans="6:18" x14ac:dyDescent="0.25">
      <c r="F2815" s="36"/>
      <c r="G2815" s="36"/>
      <c r="H2815" s="36"/>
      <c r="I2815" s="36"/>
      <c r="J2815" s="36"/>
      <c r="K2815" s="36"/>
      <c r="L2815" s="36"/>
      <c r="M2815" s="36"/>
      <c r="N2815" s="36"/>
      <c r="O2815" s="36"/>
      <c r="P2815" s="36"/>
      <c r="Q2815" s="36"/>
      <c r="R2815" s="36"/>
    </row>
    <row r="2816" spans="6:18" x14ac:dyDescent="0.25">
      <c r="F2816" s="36"/>
      <c r="G2816" s="36"/>
      <c r="H2816" s="36"/>
      <c r="I2816" s="36"/>
      <c r="J2816" s="36"/>
      <c r="K2816" s="36"/>
      <c r="L2816" s="36"/>
      <c r="M2816" s="36"/>
      <c r="N2816" s="36"/>
      <c r="O2816" s="36"/>
      <c r="P2816" s="36"/>
      <c r="Q2816" s="36"/>
      <c r="R2816" s="36"/>
    </row>
    <row r="2817" spans="6:18" x14ac:dyDescent="0.25">
      <c r="F2817" s="36"/>
      <c r="G2817" s="36"/>
      <c r="H2817" s="36"/>
      <c r="I2817" s="36"/>
      <c r="J2817" s="36"/>
      <c r="K2817" s="36"/>
      <c r="L2817" s="36"/>
      <c r="M2817" s="36"/>
      <c r="N2817" s="36"/>
      <c r="O2817" s="36"/>
      <c r="P2817" s="36"/>
      <c r="Q2817" s="36"/>
      <c r="R2817" s="36"/>
    </row>
    <row r="2818" spans="6:18" x14ac:dyDescent="0.25">
      <c r="F2818" s="36"/>
      <c r="G2818" s="36"/>
      <c r="H2818" s="36"/>
      <c r="I2818" s="36"/>
      <c r="J2818" s="36"/>
      <c r="K2818" s="36"/>
      <c r="L2818" s="36"/>
      <c r="M2818" s="36"/>
      <c r="N2818" s="36"/>
      <c r="O2818" s="36"/>
      <c r="P2818" s="36"/>
      <c r="Q2818" s="36"/>
      <c r="R2818" s="36"/>
    </row>
    <row r="2819" spans="6:18" x14ac:dyDescent="0.25">
      <c r="F2819" s="36"/>
      <c r="G2819" s="36"/>
      <c r="H2819" s="36"/>
      <c r="I2819" s="36"/>
      <c r="J2819" s="36"/>
      <c r="K2819" s="36"/>
      <c r="L2819" s="36"/>
      <c r="M2819" s="36"/>
      <c r="N2819" s="36"/>
      <c r="O2819" s="36"/>
      <c r="P2819" s="36"/>
      <c r="Q2819" s="36"/>
      <c r="R2819" s="36"/>
    </row>
    <row r="2820" spans="6:18" x14ac:dyDescent="0.25">
      <c r="F2820" s="36"/>
      <c r="G2820" s="36"/>
      <c r="H2820" s="36"/>
      <c r="I2820" s="36"/>
      <c r="J2820" s="36"/>
      <c r="K2820" s="36"/>
      <c r="L2820" s="36"/>
      <c r="M2820" s="36"/>
      <c r="N2820" s="36"/>
      <c r="O2820" s="36"/>
      <c r="P2820" s="36"/>
      <c r="Q2820" s="36"/>
      <c r="R2820" s="36"/>
    </row>
    <row r="2821" spans="6:18" x14ac:dyDescent="0.25">
      <c r="F2821" s="36"/>
      <c r="G2821" s="36"/>
      <c r="H2821" s="36"/>
      <c r="I2821" s="36"/>
      <c r="J2821" s="36"/>
      <c r="K2821" s="36"/>
      <c r="L2821" s="36"/>
      <c r="M2821" s="36"/>
      <c r="N2821" s="36"/>
      <c r="O2821" s="36"/>
      <c r="P2821" s="36"/>
      <c r="Q2821" s="36"/>
      <c r="R2821" s="36"/>
    </row>
    <row r="2822" spans="6:18" x14ac:dyDescent="0.25">
      <c r="F2822" s="36"/>
      <c r="G2822" s="36"/>
      <c r="H2822" s="36"/>
      <c r="I2822" s="36"/>
      <c r="J2822" s="36"/>
      <c r="K2822" s="36"/>
      <c r="L2822" s="36"/>
      <c r="M2822" s="36"/>
      <c r="N2822" s="36"/>
      <c r="O2822" s="36"/>
      <c r="P2822" s="36"/>
      <c r="Q2822" s="36"/>
      <c r="R2822" s="36"/>
    </row>
    <row r="2823" spans="6:18" x14ac:dyDescent="0.25">
      <c r="F2823" s="36"/>
      <c r="G2823" s="36"/>
      <c r="H2823" s="36"/>
      <c r="I2823" s="36"/>
      <c r="J2823" s="36"/>
      <c r="K2823" s="36"/>
      <c r="L2823" s="36"/>
      <c r="M2823" s="36"/>
      <c r="N2823" s="36"/>
      <c r="O2823" s="36"/>
      <c r="P2823" s="36"/>
      <c r="Q2823" s="36"/>
      <c r="R2823" s="36"/>
    </row>
    <row r="2824" spans="6:18" x14ac:dyDescent="0.25">
      <c r="F2824" s="36"/>
      <c r="G2824" s="36"/>
      <c r="H2824" s="36"/>
      <c r="I2824" s="36"/>
      <c r="J2824" s="36"/>
      <c r="K2824" s="36"/>
      <c r="L2824" s="36"/>
      <c r="M2824" s="36"/>
      <c r="N2824" s="36"/>
      <c r="O2824" s="36"/>
      <c r="P2824" s="36"/>
      <c r="Q2824" s="36"/>
      <c r="R2824" s="36"/>
    </row>
    <row r="2825" spans="6:18" x14ac:dyDescent="0.25">
      <c r="F2825" s="36"/>
      <c r="G2825" s="36"/>
      <c r="H2825" s="36"/>
      <c r="I2825" s="36"/>
      <c r="J2825" s="36"/>
      <c r="K2825" s="36"/>
      <c r="L2825" s="36"/>
      <c r="M2825" s="36"/>
      <c r="N2825" s="36"/>
      <c r="O2825" s="36"/>
      <c r="P2825" s="36"/>
      <c r="Q2825" s="36"/>
      <c r="R2825" s="36"/>
    </row>
    <row r="2826" spans="6:18" x14ac:dyDescent="0.25">
      <c r="F2826" s="36"/>
      <c r="G2826" s="36"/>
      <c r="H2826" s="36"/>
      <c r="I2826" s="36"/>
      <c r="J2826" s="36"/>
      <c r="K2826" s="36"/>
      <c r="L2826" s="36"/>
      <c r="M2826" s="36"/>
      <c r="N2826" s="36"/>
      <c r="O2826" s="36"/>
      <c r="P2826" s="36"/>
      <c r="Q2826" s="36"/>
      <c r="R2826" s="36"/>
    </row>
    <row r="2827" spans="6:18" x14ac:dyDescent="0.25">
      <c r="F2827" s="36"/>
      <c r="G2827" s="36"/>
      <c r="H2827" s="36"/>
      <c r="I2827" s="36"/>
      <c r="J2827" s="36"/>
      <c r="K2827" s="36"/>
      <c r="L2827" s="36"/>
      <c r="M2827" s="36"/>
      <c r="N2827" s="36"/>
      <c r="O2827" s="36"/>
      <c r="P2827" s="36"/>
      <c r="Q2827" s="36"/>
      <c r="R2827" s="36"/>
    </row>
    <row r="2828" spans="6:18" x14ac:dyDescent="0.25">
      <c r="F2828" s="36"/>
      <c r="G2828" s="36"/>
      <c r="H2828" s="36"/>
      <c r="I2828" s="36"/>
      <c r="J2828" s="36"/>
      <c r="K2828" s="36"/>
      <c r="L2828" s="36"/>
      <c r="M2828" s="36"/>
      <c r="N2828" s="36"/>
      <c r="O2828" s="36"/>
      <c r="P2828" s="36"/>
      <c r="Q2828" s="36"/>
      <c r="R2828" s="36"/>
    </row>
    <row r="2829" spans="6:18" x14ac:dyDescent="0.25">
      <c r="F2829" s="36"/>
      <c r="G2829" s="36"/>
      <c r="H2829" s="36"/>
      <c r="I2829" s="36"/>
      <c r="J2829" s="36"/>
      <c r="K2829" s="36"/>
      <c r="L2829" s="36"/>
      <c r="M2829" s="36"/>
      <c r="N2829" s="36"/>
      <c r="O2829" s="36"/>
      <c r="P2829" s="36"/>
      <c r="Q2829" s="36"/>
      <c r="R2829" s="36"/>
    </row>
    <row r="2830" spans="6:18" x14ac:dyDescent="0.25">
      <c r="F2830" s="36"/>
      <c r="G2830" s="36"/>
      <c r="H2830" s="36"/>
      <c r="I2830" s="36"/>
      <c r="J2830" s="36"/>
      <c r="K2830" s="36"/>
      <c r="L2830" s="36"/>
      <c r="M2830" s="36"/>
      <c r="N2830" s="36"/>
      <c r="O2830" s="36"/>
      <c r="P2830" s="36"/>
      <c r="Q2830" s="36"/>
      <c r="R2830" s="36"/>
    </row>
    <row r="2831" spans="6:18" x14ac:dyDescent="0.25">
      <c r="F2831" s="36"/>
      <c r="G2831" s="36"/>
      <c r="H2831" s="36"/>
      <c r="I2831" s="36"/>
      <c r="J2831" s="36"/>
      <c r="K2831" s="36"/>
      <c r="L2831" s="36"/>
      <c r="M2831" s="36"/>
      <c r="N2831" s="36"/>
      <c r="O2831" s="36"/>
      <c r="P2831" s="36"/>
      <c r="Q2831" s="36"/>
      <c r="R2831" s="36"/>
    </row>
    <row r="2832" spans="6:18" x14ac:dyDescent="0.25">
      <c r="F2832" s="36"/>
      <c r="G2832" s="36"/>
      <c r="H2832" s="36"/>
      <c r="I2832" s="36"/>
      <c r="J2832" s="36"/>
      <c r="K2832" s="36"/>
      <c r="L2832" s="36"/>
      <c r="M2832" s="36"/>
      <c r="N2832" s="36"/>
      <c r="O2832" s="36"/>
      <c r="P2832" s="36"/>
      <c r="Q2832" s="36"/>
      <c r="R2832" s="36"/>
    </row>
    <row r="2833" spans="6:18" x14ac:dyDescent="0.25">
      <c r="F2833" s="36"/>
      <c r="G2833" s="36"/>
      <c r="H2833" s="36"/>
      <c r="I2833" s="36"/>
      <c r="J2833" s="36"/>
      <c r="K2833" s="36"/>
      <c r="L2833" s="36"/>
      <c r="M2833" s="36"/>
      <c r="N2833" s="36"/>
      <c r="O2833" s="36"/>
      <c r="P2833" s="36"/>
      <c r="Q2833" s="36"/>
      <c r="R2833" s="36"/>
    </row>
    <row r="2834" spans="6:18" x14ac:dyDescent="0.25">
      <c r="F2834" s="36"/>
      <c r="G2834" s="36"/>
      <c r="H2834" s="36"/>
      <c r="I2834" s="36"/>
      <c r="J2834" s="36"/>
      <c r="K2834" s="36"/>
      <c r="L2834" s="36"/>
      <c r="M2834" s="36"/>
      <c r="N2834" s="36"/>
      <c r="O2834" s="36"/>
      <c r="P2834" s="36"/>
      <c r="Q2834" s="36"/>
      <c r="R2834" s="36"/>
    </row>
    <row r="2835" spans="6:18" x14ac:dyDescent="0.25">
      <c r="F2835" s="36"/>
      <c r="G2835" s="36"/>
      <c r="H2835" s="36"/>
      <c r="I2835" s="36"/>
      <c r="J2835" s="36"/>
      <c r="K2835" s="36"/>
      <c r="L2835" s="36"/>
      <c r="M2835" s="36"/>
      <c r="N2835" s="36"/>
      <c r="O2835" s="36"/>
      <c r="P2835" s="36"/>
      <c r="Q2835" s="36"/>
      <c r="R2835" s="36"/>
    </row>
    <row r="2836" spans="6:18" x14ac:dyDescent="0.25">
      <c r="F2836" s="36"/>
      <c r="G2836" s="36"/>
      <c r="H2836" s="36"/>
      <c r="I2836" s="36"/>
      <c r="J2836" s="36"/>
      <c r="K2836" s="36"/>
      <c r="L2836" s="36"/>
      <c r="M2836" s="36"/>
      <c r="N2836" s="36"/>
      <c r="O2836" s="36"/>
      <c r="P2836" s="36"/>
      <c r="Q2836" s="36"/>
      <c r="R2836" s="36"/>
    </row>
    <row r="2837" spans="6:18" x14ac:dyDescent="0.25">
      <c r="F2837" s="36"/>
      <c r="G2837" s="36"/>
      <c r="H2837" s="36"/>
      <c r="I2837" s="36"/>
      <c r="J2837" s="36"/>
      <c r="K2837" s="36"/>
      <c r="L2837" s="36"/>
      <c r="M2837" s="36"/>
      <c r="N2837" s="36"/>
      <c r="O2837" s="36"/>
      <c r="P2837" s="36"/>
      <c r="Q2837" s="36"/>
      <c r="R2837" s="36"/>
    </row>
    <row r="2838" spans="6:18" x14ac:dyDescent="0.25">
      <c r="F2838" s="36"/>
      <c r="G2838" s="36"/>
      <c r="H2838" s="36"/>
      <c r="I2838" s="36"/>
      <c r="J2838" s="36"/>
      <c r="K2838" s="36"/>
      <c r="L2838" s="36"/>
      <c r="M2838" s="36"/>
      <c r="N2838" s="36"/>
      <c r="O2838" s="36"/>
      <c r="P2838" s="36"/>
      <c r="Q2838" s="36"/>
      <c r="R2838" s="36"/>
    </row>
    <row r="2839" spans="6:18" x14ac:dyDescent="0.25">
      <c r="F2839" s="36"/>
      <c r="G2839" s="36"/>
      <c r="H2839" s="36"/>
      <c r="I2839" s="36"/>
      <c r="J2839" s="36"/>
      <c r="K2839" s="36"/>
      <c r="L2839" s="36"/>
      <c r="M2839" s="36"/>
      <c r="N2839" s="36"/>
      <c r="O2839" s="36"/>
      <c r="P2839" s="36"/>
      <c r="Q2839" s="36"/>
      <c r="R2839" s="36"/>
    </row>
    <row r="2840" spans="6:18" x14ac:dyDescent="0.25">
      <c r="F2840" s="36"/>
      <c r="G2840" s="36"/>
      <c r="H2840" s="36"/>
      <c r="I2840" s="36"/>
      <c r="J2840" s="36"/>
      <c r="K2840" s="36"/>
      <c r="L2840" s="36"/>
      <c r="M2840" s="36"/>
      <c r="N2840" s="36"/>
      <c r="O2840" s="36"/>
      <c r="P2840" s="36"/>
      <c r="Q2840" s="36"/>
      <c r="R2840" s="36"/>
    </row>
    <row r="2841" spans="6:18" x14ac:dyDescent="0.25">
      <c r="F2841" s="36"/>
      <c r="G2841" s="36"/>
      <c r="H2841" s="36"/>
      <c r="I2841" s="36"/>
      <c r="J2841" s="36"/>
      <c r="K2841" s="36"/>
      <c r="L2841" s="36"/>
      <c r="M2841" s="36"/>
      <c r="N2841" s="36"/>
      <c r="O2841" s="36"/>
      <c r="P2841" s="36"/>
      <c r="Q2841" s="36"/>
      <c r="R2841" s="36"/>
    </row>
    <row r="2842" spans="6:18" x14ac:dyDescent="0.25">
      <c r="F2842" s="36"/>
      <c r="G2842" s="36"/>
      <c r="H2842" s="36"/>
      <c r="I2842" s="36"/>
      <c r="J2842" s="36"/>
      <c r="K2842" s="36"/>
      <c r="L2842" s="36"/>
      <c r="M2842" s="36"/>
      <c r="N2842" s="36"/>
      <c r="O2842" s="36"/>
      <c r="P2842" s="36"/>
      <c r="Q2842" s="36"/>
      <c r="R2842" s="36"/>
    </row>
    <row r="2843" spans="6:18" x14ac:dyDescent="0.25">
      <c r="F2843" s="36"/>
      <c r="G2843" s="36"/>
      <c r="H2843" s="36"/>
      <c r="I2843" s="36"/>
      <c r="J2843" s="36"/>
      <c r="K2843" s="36"/>
      <c r="L2843" s="36"/>
      <c r="M2843" s="36"/>
      <c r="N2843" s="36"/>
      <c r="O2843" s="36"/>
      <c r="P2843" s="36"/>
      <c r="Q2843" s="36"/>
      <c r="R2843" s="36"/>
    </row>
    <row r="2844" spans="6:18" x14ac:dyDescent="0.25">
      <c r="F2844" s="36"/>
      <c r="G2844" s="36"/>
      <c r="H2844" s="36"/>
      <c r="I2844" s="36"/>
      <c r="J2844" s="36"/>
      <c r="K2844" s="36"/>
      <c r="L2844" s="36"/>
      <c r="M2844" s="36"/>
      <c r="N2844" s="36"/>
      <c r="O2844" s="36"/>
      <c r="P2844" s="36"/>
      <c r="Q2844" s="36"/>
      <c r="R2844" s="36"/>
    </row>
    <row r="2845" spans="6:18" x14ac:dyDescent="0.25">
      <c r="F2845" s="36"/>
      <c r="G2845" s="36"/>
      <c r="H2845" s="36"/>
      <c r="I2845" s="36"/>
      <c r="J2845" s="36"/>
      <c r="K2845" s="36"/>
      <c r="L2845" s="36"/>
      <c r="M2845" s="36"/>
      <c r="N2845" s="36"/>
      <c r="O2845" s="36"/>
      <c r="P2845" s="36"/>
      <c r="Q2845" s="36"/>
      <c r="R2845" s="36"/>
    </row>
    <row r="2846" spans="6:18" x14ac:dyDescent="0.25">
      <c r="F2846" s="36"/>
      <c r="G2846" s="36"/>
      <c r="H2846" s="36"/>
      <c r="I2846" s="36"/>
      <c r="J2846" s="36"/>
      <c r="K2846" s="36"/>
      <c r="L2846" s="36"/>
      <c r="M2846" s="36"/>
      <c r="N2846" s="36"/>
      <c r="O2846" s="36"/>
      <c r="P2846" s="36"/>
      <c r="Q2846" s="36"/>
      <c r="R2846" s="36"/>
    </row>
    <row r="2847" spans="6:18" x14ac:dyDescent="0.25">
      <c r="F2847" s="36"/>
      <c r="G2847" s="36"/>
      <c r="H2847" s="36"/>
      <c r="I2847" s="36"/>
      <c r="J2847" s="36"/>
      <c r="K2847" s="36"/>
      <c r="L2847" s="36"/>
      <c r="M2847" s="36"/>
      <c r="N2847" s="36"/>
      <c r="O2847" s="36"/>
      <c r="P2847" s="36"/>
      <c r="Q2847" s="36"/>
      <c r="R2847" s="36"/>
    </row>
    <row r="2848" spans="6:18" x14ac:dyDescent="0.25">
      <c r="F2848" s="36"/>
      <c r="G2848" s="36"/>
      <c r="H2848" s="36"/>
      <c r="I2848" s="36"/>
      <c r="J2848" s="36"/>
      <c r="K2848" s="36"/>
      <c r="L2848" s="36"/>
      <c r="M2848" s="36"/>
      <c r="N2848" s="36"/>
      <c r="O2848" s="36"/>
      <c r="P2848" s="36"/>
      <c r="Q2848" s="36"/>
      <c r="R2848" s="36"/>
    </row>
    <row r="2849" spans="6:18" x14ac:dyDescent="0.25">
      <c r="F2849" s="36"/>
      <c r="G2849" s="36"/>
      <c r="H2849" s="36"/>
      <c r="I2849" s="36"/>
      <c r="J2849" s="36"/>
      <c r="K2849" s="36"/>
      <c r="L2849" s="36"/>
      <c r="M2849" s="36"/>
      <c r="N2849" s="36"/>
      <c r="O2849" s="36"/>
      <c r="P2849" s="36"/>
      <c r="Q2849" s="36"/>
      <c r="R2849" s="36"/>
    </row>
    <row r="2850" spans="6:18" x14ac:dyDescent="0.25">
      <c r="F2850" s="36"/>
      <c r="G2850" s="36"/>
      <c r="H2850" s="36"/>
      <c r="I2850" s="36"/>
      <c r="J2850" s="36"/>
      <c r="K2850" s="36"/>
      <c r="L2850" s="36"/>
      <c r="M2850" s="36"/>
      <c r="N2850" s="36"/>
      <c r="O2850" s="36"/>
      <c r="P2850" s="36"/>
      <c r="Q2850" s="36"/>
      <c r="R2850" s="36"/>
    </row>
    <row r="2851" spans="6:18" x14ac:dyDescent="0.25">
      <c r="F2851" s="36"/>
      <c r="G2851" s="36"/>
      <c r="H2851" s="36"/>
      <c r="I2851" s="36"/>
      <c r="J2851" s="36"/>
      <c r="K2851" s="36"/>
      <c r="L2851" s="36"/>
      <c r="M2851" s="36"/>
      <c r="N2851" s="36"/>
      <c r="O2851" s="36"/>
      <c r="P2851" s="36"/>
      <c r="Q2851" s="36"/>
      <c r="R2851" s="36"/>
    </row>
    <row r="2852" spans="6:18" x14ac:dyDescent="0.25">
      <c r="F2852" s="36"/>
      <c r="G2852" s="36"/>
      <c r="H2852" s="36"/>
      <c r="I2852" s="36"/>
      <c r="J2852" s="36"/>
      <c r="K2852" s="36"/>
      <c r="L2852" s="36"/>
      <c r="M2852" s="36"/>
      <c r="N2852" s="36"/>
      <c r="O2852" s="36"/>
      <c r="P2852" s="36"/>
      <c r="Q2852" s="36"/>
      <c r="R2852" s="36"/>
    </row>
    <row r="2853" spans="6:18" x14ac:dyDescent="0.25">
      <c r="F2853" s="36"/>
      <c r="G2853" s="36"/>
      <c r="H2853" s="36"/>
      <c r="I2853" s="36"/>
      <c r="J2853" s="36"/>
      <c r="K2853" s="36"/>
      <c r="L2853" s="36"/>
      <c r="M2853" s="36"/>
      <c r="N2853" s="36"/>
      <c r="O2853" s="36"/>
      <c r="P2853" s="36"/>
      <c r="Q2853" s="36"/>
      <c r="R2853" s="36"/>
    </row>
    <row r="2854" spans="6:18" x14ac:dyDescent="0.25">
      <c r="F2854" s="36"/>
      <c r="G2854" s="36"/>
      <c r="H2854" s="36"/>
      <c r="I2854" s="36"/>
      <c r="J2854" s="36"/>
      <c r="K2854" s="36"/>
      <c r="L2854" s="36"/>
      <c r="M2854" s="36"/>
      <c r="N2854" s="36"/>
      <c r="O2854" s="36"/>
      <c r="P2854" s="36"/>
      <c r="Q2854" s="36"/>
      <c r="R2854" s="36"/>
    </row>
    <row r="2855" spans="6:18" x14ac:dyDescent="0.25">
      <c r="F2855" s="36"/>
      <c r="G2855" s="36"/>
      <c r="H2855" s="36"/>
      <c r="I2855" s="36"/>
      <c r="J2855" s="36"/>
      <c r="K2855" s="36"/>
      <c r="L2855" s="36"/>
      <c r="M2855" s="36"/>
      <c r="N2855" s="36"/>
      <c r="O2855" s="36"/>
      <c r="P2855" s="36"/>
      <c r="Q2855" s="36"/>
      <c r="R2855" s="36"/>
    </row>
    <row r="2856" spans="6:18" x14ac:dyDescent="0.25">
      <c r="F2856" s="36"/>
      <c r="G2856" s="36"/>
      <c r="H2856" s="36"/>
      <c r="I2856" s="36"/>
      <c r="J2856" s="36"/>
      <c r="K2856" s="36"/>
      <c r="L2856" s="36"/>
      <c r="M2856" s="36"/>
      <c r="N2856" s="36"/>
      <c r="O2856" s="36"/>
      <c r="P2856" s="36"/>
      <c r="Q2856" s="36"/>
      <c r="R2856" s="36"/>
    </row>
    <row r="2857" spans="6:18" x14ac:dyDescent="0.25">
      <c r="F2857" s="36"/>
      <c r="G2857" s="36"/>
      <c r="H2857" s="36"/>
      <c r="I2857" s="36"/>
      <c r="J2857" s="36"/>
      <c r="K2857" s="36"/>
      <c r="L2857" s="36"/>
      <c r="M2857" s="36"/>
      <c r="N2857" s="36"/>
      <c r="O2857" s="36"/>
      <c r="P2857" s="36"/>
      <c r="Q2857" s="36"/>
      <c r="R2857" s="36"/>
    </row>
    <row r="2858" spans="6:18" x14ac:dyDescent="0.25">
      <c r="F2858" s="36"/>
      <c r="G2858" s="36"/>
      <c r="H2858" s="36"/>
      <c r="I2858" s="36"/>
      <c r="J2858" s="36"/>
      <c r="K2858" s="36"/>
      <c r="L2858" s="36"/>
      <c r="M2858" s="36"/>
      <c r="N2858" s="36"/>
      <c r="O2858" s="36"/>
      <c r="P2858" s="36"/>
      <c r="Q2858" s="36"/>
      <c r="R2858" s="36"/>
    </row>
    <row r="2859" spans="6:18" x14ac:dyDescent="0.25">
      <c r="F2859" s="36"/>
      <c r="G2859" s="36"/>
      <c r="H2859" s="36"/>
      <c r="I2859" s="36"/>
      <c r="J2859" s="36"/>
      <c r="K2859" s="36"/>
      <c r="L2859" s="36"/>
      <c r="M2859" s="36"/>
      <c r="N2859" s="36"/>
      <c r="O2859" s="36"/>
      <c r="P2859" s="36"/>
      <c r="Q2859" s="36"/>
      <c r="R2859" s="36"/>
    </row>
    <row r="2860" spans="6:18" x14ac:dyDescent="0.25">
      <c r="F2860" s="36"/>
      <c r="G2860" s="36"/>
      <c r="H2860" s="36"/>
      <c r="I2860" s="36"/>
      <c r="J2860" s="36"/>
      <c r="K2860" s="36"/>
      <c r="L2860" s="36"/>
      <c r="M2860" s="36"/>
      <c r="N2860" s="36"/>
      <c r="O2860" s="36"/>
      <c r="P2860" s="36"/>
      <c r="Q2860" s="36"/>
      <c r="R2860" s="36"/>
    </row>
    <row r="2861" spans="6:18" x14ac:dyDescent="0.25">
      <c r="F2861" s="36"/>
      <c r="G2861" s="36"/>
      <c r="H2861" s="36"/>
      <c r="I2861" s="36"/>
      <c r="J2861" s="36"/>
      <c r="K2861" s="36"/>
      <c r="L2861" s="36"/>
      <c r="M2861" s="36"/>
      <c r="N2861" s="36"/>
      <c r="O2861" s="36"/>
      <c r="P2861" s="36"/>
      <c r="Q2861" s="36"/>
      <c r="R2861" s="36"/>
    </row>
    <row r="2862" spans="6:18" x14ac:dyDescent="0.25">
      <c r="F2862" s="36"/>
      <c r="G2862" s="36"/>
      <c r="H2862" s="36"/>
      <c r="I2862" s="36"/>
      <c r="J2862" s="36"/>
      <c r="K2862" s="36"/>
      <c r="L2862" s="36"/>
      <c r="M2862" s="36"/>
      <c r="N2862" s="36"/>
      <c r="O2862" s="36"/>
      <c r="P2862" s="36"/>
      <c r="Q2862" s="36"/>
      <c r="R2862" s="36"/>
    </row>
    <row r="2863" spans="6:18" x14ac:dyDescent="0.25">
      <c r="F2863" s="36"/>
      <c r="G2863" s="36"/>
      <c r="H2863" s="36"/>
      <c r="I2863" s="36"/>
      <c r="J2863" s="36"/>
      <c r="K2863" s="36"/>
      <c r="L2863" s="36"/>
      <c r="M2863" s="36"/>
      <c r="N2863" s="36"/>
      <c r="O2863" s="36"/>
      <c r="P2863" s="36"/>
      <c r="Q2863" s="36"/>
      <c r="R2863" s="36"/>
    </row>
    <row r="2864" spans="6:18" x14ac:dyDescent="0.25">
      <c r="F2864" s="36"/>
      <c r="G2864" s="36"/>
      <c r="H2864" s="36"/>
      <c r="I2864" s="36"/>
      <c r="J2864" s="36"/>
      <c r="K2864" s="36"/>
      <c r="L2864" s="36"/>
      <c r="M2864" s="36"/>
      <c r="N2864" s="36"/>
      <c r="O2864" s="36"/>
      <c r="P2864" s="36"/>
      <c r="Q2864" s="36"/>
      <c r="R2864" s="36"/>
    </row>
    <row r="2865" spans="6:18" x14ac:dyDescent="0.25">
      <c r="F2865" s="36"/>
      <c r="G2865" s="36"/>
      <c r="H2865" s="36"/>
      <c r="I2865" s="36"/>
      <c r="J2865" s="36"/>
      <c r="K2865" s="36"/>
      <c r="L2865" s="36"/>
      <c r="M2865" s="36"/>
      <c r="N2865" s="36"/>
      <c r="O2865" s="36"/>
      <c r="P2865" s="36"/>
      <c r="Q2865" s="36"/>
      <c r="R2865" s="36"/>
    </row>
    <row r="2866" spans="6:18" x14ac:dyDescent="0.25">
      <c r="F2866" s="36"/>
      <c r="G2866" s="36"/>
      <c r="H2866" s="36"/>
      <c r="I2866" s="36"/>
      <c r="J2866" s="36"/>
      <c r="K2866" s="36"/>
      <c r="L2866" s="36"/>
      <c r="M2866" s="36"/>
      <c r="N2866" s="36"/>
      <c r="O2866" s="36"/>
      <c r="P2866" s="36"/>
      <c r="Q2866" s="36"/>
      <c r="R2866" s="36"/>
    </row>
    <row r="2867" spans="6:18" x14ac:dyDescent="0.25">
      <c r="F2867" s="36"/>
      <c r="G2867" s="36"/>
      <c r="H2867" s="36"/>
      <c r="I2867" s="36"/>
      <c r="J2867" s="36"/>
      <c r="K2867" s="36"/>
      <c r="L2867" s="36"/>
      <c r="M2867" s="36"/>
      <c r="N2867" s="36"/>
      <c r="O2867" s="36"/>
      <c r="P2867" s="36"/>
      <c r="Q2867" s="36"/>
      <c r="R2867" s="36"/>
    </row>
    <row r="2868" spans="6:18" x14ac:dyDescent="0.25">
      <c r="F2868" s="36"/>
      <c r="G2868" s="36"/>
      <c r="H2868" s="36"/>
      <c r="I2868" s="36"/>
      <c r="J2868" s="36"/>
      <c r="K2868" s="36"/>
      <c r="L2868" s="36"/>
      <c r="M2868" s="36"/>
      <c r="N2868" s="36"/>
      <c r="O2868" s="36"/>
      <c r="P2868" s="36"/>
      <c r="Q2868" s="36"/>
      <c r="R2868" s="36"/>
    </row>
    <row r="2869" spans="6:18" x14ac:dyDescent="0.25">
      <c r="F2869" s="36"/>
      <c r="G2869" s="36"/>
      <c r="H2869" s="36"/>
      <c r="I2869" s="36"/>
      <c r="J2869" s="36"/>
      <c r="K2869" s="36"/>
      <c r="L2869" s="36"/>
      <c r="M2869" s="36"/>
      <c r="N2869" s="36"/>
      <c r="O2869" s="36"/>
      <c r="P2869" s="36"/>
      <c r="Q2869" s="36"/>
      <c r="R2869" s="36"/>
    </row>
    <row r="2870" spans="6:18" x14ac:dyDescent="0.25">
      <c r="F2870" s="36"/>
      <c r="G2870" s="36"/>
      <c r="H2870" s="36"/>
      <c r="I2870" s="36"/>
      <c r="J2870" s="36"/>
      <c r="K2870" s="36"/>
      <c r="L2870" s="36"/>
      <c r="M2870" s="36"/>
      <c r="N2870" s="36"/>
      <c r="O2870" s="36"/>
      <c r="P2870" s="36"/>
      <c r="Q2870" s="36"/>
      <c r="R2870" s="36"/>
    </row>
    <row r="2871" spans="6:18" x14ac:dyDescent="0.25">
      <c r="F2871" s="36"/>
      <c r="G2871" s="36"/>
      <c r="H2871" s="36"/>
      <c r="I2871" s="36"/>
      <c r="J2871" s="36"/>
      <c r="K2871" s="36"/>
      <c r="L2871" s="36"/>
      <c r="M2871" s="36"/>
      <c r="N2871" s="36"/>
      <c r="O2871" s="36"/>
      <c r="P2871" s="36"/>
      <c r="Q2871" s="36"/>
      <c r="R2871" s="36"/>
    </row>
    <row r="2872" spans="6:18" x14ac:dyDescent="0.25">
      <c r="F2872" s="36"/>
      <c r="G2872" s="36"/>
      <c r="H2872" s="36"/>
      <c r="I2872" s="36"/>
      <c r="J2872" s="36"/>
      <c r="K2872" s="36"/>
      <c r="L2872" s="36"/>
      <c r="M2872" s="36"/>
      <c r="N2872" s="36"/>
      <c r="O2872" s="36"/>
      <c r="P2872" s="36"/>
      <c r="Q2872" s="36"/>
      <c r="R2872" s="36"/>
    </row>
    <row r="2873" spans="6:18" x14ac:dyDescent="0.25">
      <c r="F2873" s="36"/>
      <c r="G2873" s="36"/>
      <c r="H2873" s="36"/>
      <c r="I2873" s="36"/>
      <c r="J2873" s="36"/>
      <c r="K2873" s="36"/>
      <c r="L2873" s="36"/>
      <c r="M2873" s="36"/>
      <c r="N2873" s="36"/>
      <c r="O2873" s="36"/>
      <c r="P2873" s="36"/>
      <c r="Q2873" s="36"/>
      <c r="R2873" s="36"/>
    </row>
    <row r="2874" spans="6:18" x14ac:dyDescent="0.25">
      <c r="F2874" s="36"/>
      <c r="G2874" s="36"/>
      <c r="H2874" s="36"/>
      <c r="I2874" s="36"/>
      <c r="J2874" s="36"/>
      <c r="K2874" s="36"/>
      <c r="L2874" s="36"/>
      <c r="M2874" s="36"/>
      <c r="N2874" s="36"/>
      <c r="O2874" s="36"/>
      <c r="P2874" s="36"/>
      <c r="Q2874" s="36"/>
      <c r="R2874" s="36"/>
    </row>
    <row r="2875" spans="6:18" x14ac:dyDescent="0.25">
      <c r="F2875" s="36"/>
      <c r="G2875" s="36"/>
      <c r="H2875" s="36"/>
      <c r="I2875" s="36"/>
      <c r="J2875" s="36"/>
      <c r="K2875" s="36"/>
      <c r="L2875" s="36"/>
      <c r="M2875" s="36"/>
      <c r="N2875" s="36"/>
      <c r="O2875" s="36"/>
      <c r="P2875" s="36"/>
      <c r="Q2875" s="36"/>
      <c r="R2875" s="36"/>
    </row>
    <row r="2876" spans="6:18" x14ac:dyDescent="0.25">
      <c r="F2876" s="36"/>
      <c r="G2876" s="36"/>
      <c r="H2876" s="36"/>
      <c r="I2876" s="36"/>
      <c r="J2876" s="36"/>
      <c r="K2876" s="36"/>
      <c r="L2876" s="36"/>
      <c r="M2876" s="36"/>
      <c r="N2876" s="36"/>
      <c r="O2876" s="36"/>
      <c r="P2876" s="36"/>
      <c r="Q2876" s="36"/>
      <c r="R2876" s="36"/>
    </row>
    <row r="2877" spans="6:18" x14ac:dyDescent="0.25">
      <c r="F2877" s="36"/>
      <c r="G2877" s="36"/>
      <c r="H2877" s="36"/>
      <c r="I2877" s="36"/>
      <c r="J2877" s="36"/>
      <c r="K2877" s="36"/>
      <c r="L2877" s="36"/>
      <c r="M2877" s="36"/>
      <c r="N2877" s="36"/>
      <c r="O2877" s="36"/>
      <c r="P2877" s="36"/>
      <c r="Q2877" s="36"/>
      <c r="R2877" s="36"/>
    </row>
    <row r="2878" spans="6:18" x14ac:dyDescent="0.25">
      <c r="F2878" s="36"/>
      <c r="G2878" s="36"/>
      <c r="H2878" s="36"/>
      <c r="I2878" s="36"/>
      <c r="J2878" s="36"/>
      <c r="K2878" s="36"/>
      <c r="L2878" s="36"/>
      <c r="M2878" s="36"/>
      <c r="N2878" s="36"/>
      <c r="O2878" s="36"/>
      <c r="P2878" s="36"/>
      <c r="Q2878" s="36"/>
      <c r="R2878" s="36"/>
    </row>
    <row r="2879" spans="6:18" x14ac:dyDescent="0.25">
      <c r="F2879" s="36"/>
      <c r="G2879" s="36"/>
      <c r="H2879" s="36"/>
      <c r="I2879" s="36"/>
      <c r="J2879" s="36"/>
      <c r="K2879" s="36"/>
      <c r="L2879" s="36"/>
      <c r="M2879" s="36"/>
      <c r="N2879" s="36"/>
      <c r="O2879" s="36"/>
      <c r="P2879" s="36"/>
      <c r="Q2879" s="36"/>
      <c r="R2879" s="36"/>
    </row>
    <row r="2880" spans="6:18" x14ac:dyDescent="0.25">
      <c r="F2880" s="36"/>
      <c r="G2880" s="36"/>
      <c r="H2880" s="36"/>
      <c r="I2880" s="36"/>
      <c r="J2880" s="36"/>
      <c r="K2880" s="36"/>
      <c r="L2880" s="36"/>
      <c r="M2880" s="36"/>
      <c r="N2880" s="36"/>
      <c r="O2880" s="36"/>
      <c r="P2880" s="36"/>
      <c r="Q2880" s="36"/>
      <c r="R2880" s="36"/>
    </row>
    <row r="2881" spans="6:18" x14ac:dyDescent="0.25">
      <c r="F2881" s="36"/>
      <c r="G2881" s="36"/>
      <c r="H2881" s="36"/>
      <c r="I2881" s="36"/>
      <c r="J2881" s="36"/>
      <c r="K2881" s="36"/>
      <c r="L2881" s="36"/>
      <c r="M2881" s="36"/>
      <c r="N2881" s="36"/>
      <c r="O2881" s="36"/>
      <c r="P2881" s="36"/>
      <c r="Q2881" s="36"/>
      <c r="R2881" s="36"/>
    </row>
    <row r="2882" spans="6:18" x14ac:dyDescent="0.25">
      <c r="F2882" s="36"/>
      <c r="G2882" s="36"/>
      <c r="H2882" s="36"/>
      <c r="I2882" s="36"/>
      <c r="J2882" s="36"/>
      <c r="K2882" s="36"/>
      <c r="L2882" s="36"/>
      <c r="M2882" s="36"/>
      <c r="N2882" s="36"/>
      <c r="O2882" s="36"/>
      <c r="P2882" s="36"/>
      <c r="Q2882" s="36"/>
      <c r="R2882" s="36"/>
    </row>
    <row r="2883" spans="6:18" x14ac:dyDescent="0.25">
      <c r="F2883" s="36"/>
      <c r="G2883" s="36"/>
      <c r="H2883" s="36"/>
      <c r="I2883" s="36"/>
      <c r="J2883" s="36"/>
      <c r="K2883" s="36"/>
      <c r="L2883" s="36"/>
      <c r="M2883" s="36"/>
      <c r="N2883" s="36"/>
      <c r="O2883" s="36"/>
      <c r="P2883" s="36"/>
      <c r="Q2883" s="36"/>
      <c r="R2883" s="36"/>
    </row>
    <row r="2884" spans="6:18" x14ac:dyDescent="0.25">
      <c r="F2884" s="36"/>
      <c r="G2884" s="36"/>
      <c r="H2884" s="36"/>
      <c r="I2884" s="36"/>
      <c r="J2884" s="36"/>
      <c r="K2884" s="36"/>
      <c r="L2884" s="36"/>
      <c r="M2884" s="36"/>
      <c r="N2884" s="36"/>
      <c r="O2884" s="36"/>
      <c r="P2884" s="36"/>
      <c r="Q2884" s="36"/>
      <c r="R2884" s="36"/>
    </row>
    <row r="2885" spans="6:18" x14ac:dyDescent="0.25">
      <c r="F2885" s="36"/>
      <c r="G2885" s="36"/>
      <c r="H2885" s="36"/>
      <c r="I2885" s="36"/>
      <c r="J2885" s="36"/>
      <c r="K2885" s="36"/>
      <c r="L2885" s="36"/>
      <c r="M2885" s="36"/>
      <c r="N2885" s="36"/>
      <c r="O2885" s="36"/>
      <c r="P2885" s="36"/>
      <c r="Q2885" s="36"/>
      <c r="R2885" s="36"/>
    </row>
    <row r="2886" spans="6:18" x14ac:dyDescent="0.25">
      <c r="F2886" s="36"/>
      <c r="G2886" s="36"/>
      <c r="H2886" s="36"/>
      <c r="I2886" s="36"/>
      <c r="J2886" s="36"/>
      <c r="K2886" s="36"/>
      <c r="L2886" s="36"/>
      <c r="M2886" s="36"/>
      <c r="N2886" s="36"/>
      <c r="O2886" s="36"/>
      <c r="P2886" s="36"/>
      <c r="Q2886" s="36"/>
      <c r="R2886" s="36"/>
    </row>
    <row r="2887" spans="6:18" x14ac:dyDescent="0.25">
      <c r="F2887" s="36"/>
      <c r="G2887" s="36"/>
      <c r="H2887" s="36"/>
      <c r="I2887" s="36"/>
      <c r="J2887" s="36"/>
      <c r="K2887" s="36"/>
      <c r="L2887" s="36"/>
      <c r="M2887" s="36"/>
      <c r="N2887" s="36"/>
      <c r="O2887" s="36"/>
      <c r="P2887" s="36"/>
      <c r="Q2887" s="36"/>
      <c r="R2887" s="36"/>
    </row>
    <row r="2888" spans="6:18" x14ac:dyDescent="0.25">
      <c r="F2888" s="36"/>
      <c r="G2888" s="36"/>
      <c r="H2888" s="36"/>
      <c r="I2888" s="36"/>
      <c r="J2888" s="36"/>
      <c r="K2888" s="36"/>
      <c r="L2888" s="36"/>
      <c r="M2888" s="36"/>
      <c r="N2888" s="36"/>
      <c r="O2888" s="36"/>
      <c r="P2888" s="36"/>
      <c r="Q2888" s="36"/>
      <c r="R2888" s="36"/>
    </row>
    <row r="2889" spans="6:18" x14ac:dyDescent="0.25">
      <c r="F2889" s="36"/>
      <c r="G2889" s="36"/>
      <c r="H2889" s="36"/>
      <c r="I2889" s="36"/>
      <c r="J2889" s="36"/>
      <c r="K2889" s="36"/>
      <c r="L2889" s="36"/>
      <c r="M2889" s="36"/>
      <c r="N2889" s="36"/>
      <c r="O2889" s="36"/>
      <c r="P2889" s="36"/>
      <c r="Q2889" s="36"/>
      <c r="R2889" s="36"/>
    </row>
    <row r="2890" spans="6:18" x14ac:dyDescent="0.25">
      <c r="F2890" s="36"/>
      <c r="G2890" s="36"/>
      <c r="H2890" s="36"/>
      <c r="I2890" s="36"/>
      <c r="J2890" s="36"/>
      <c r="K2890" s="36"/>
      <c r="L2890" s="36"/>
      <c r="M2890" s="36"/>
      <c r="N2890" s="36"/>
      <c r="O2890" s="36"/>
      <c r="P2890" s="36"/>
      <c r="Q2890" s="36"/>
      <c r="R2890" s="36"/>
    </row>
    <row r="2891" spans="6:18" x14ac:dyDescent="0.25">
      <c r="F2891" s="36"/>
      <c r="G2891" s="36"/>
      <c r="H2891" s="36"/>
      <c r="I2891" s="36"/>
      <c r="J2891" s="36"/>
      <c r="K2891" s="36"/>
      <c r="L2891" s="36"/>
      <c r="M2891" s="36"/>
      <c r="N2891" s="36"/>
      <c r="O2891" s="36"/>
      <c r="P2891" s="36"/>
      <c r="Q2891" s="36"/>
      <c r="R2891" s="36"/>
    </row>
    <row r="2892" spans="6:18" x14ac:dyDescent="0.25">
      <c r="F2892" s="36"/>
      <c r="G2892" s="36"/>
      <c r="H2892" s="36"/>
      <c r="I2892" s="36"/>
      <c r="J2892" s="36"/>
      <c r="K2892" s="36"/>
      <c r="L2892" s="36"/>
      <c r="M2892" s="36"/>
      <c r="N2892" s="36"/>
      <c r="O2892" s="36"/>
      <c r="P2892" s="36"/>
      <c r="Q2892" s="36"/>
      <c r="R2892" s="36"/>
    </row>
    <row r="2893" spans="6:18" x14ac:dyDescent="0.25">
      <c r="F2893" s="36"/>
      <c r="G2893" s="36"/>
      <c r="H2893" s="36"/>
      <c r="I2893" s="36"/>
      <c r="J2893" s="36"/>
      <c r="K2893" s="36"/>
      <c r="L2893" s="36"/>
      <c r="M2893" s="36"/>
      <c r="N2893" s="36"/>
      <c r="O2893" s="36"/>
      <c r="P2893" s="36"/>
      <c r="Q2893" s="36"/>
      <c r="R2893" s="36"/>
    </row>
    <row r="2894" spans="6:18" x14ac:dyDescent="0.25">
      <c r="F2894" s="36"/>
      <c r="G2894" s="36"/>
      <c r="H2894" s="36"/>
      <c r="I2894" s="36"/>
      <c r="J2894" s="36"/>
      <c r="K2894" s="36"/>
      <c r="L2894" s="36"/>
      <c r="M2894" s="36"/>
      <c r="N2894" s="36"/>
      <c r="O2894" s="36"/>
      <c r="P2894" s="36"/>
      <c r="Q2894" s="36"/>
      <c r="R2894" s="36"/>
    </row>
    <row r="2895" spans="6:18" x14ac:dyDescent="0.25">
      <c r="F2895" s="36"/>
      <c r="G2895" s="36"/>
      <c r="H2895" s="36"/>
      <c r="I2895" s="36"/>
      <c r="J2895" s="36"/>
      <c r="K2895" s="36"/>
      <c r="L2895" s="36"/>
      <c r="M2895" s="36"/>
      <c r="N2895" s="36"/>
      <c r="O2895" s="36"/>
      <c r="P2895" s="36"/>
      <c r="Q2895" s="36"/>
      <c r="R2895" s="36"/>
    </row>
    <row r="2896" spans="6:18" x14ac:dyDescent="0.25">
      <c r="F2896" s="36"/>
      <c r="G2896" s="36"/>
      <c r="H2896" s="36"/>
      <c r="I2896" s="36"/>
      <c r="J2896" s="36"/>
      <c r="K2896" s="36"/>
      <c r="L2896" s="36"/>
      <c r="M2896" s="36"/>
      <c r="N2896" s="36"/>
      <c r="O2896" s="36"/>
      <c r="P2896" s="36"/>
      <c r="Q2896" s="36"/>
      <c r="R2896" s="36"/>
    </row>
    <row r="2897" spans="6:18" x14ac:dyDescent="0.25">
      <c r="F2897" s="36"/>
      <c r="G2897" s="36"/>
      <c r="H2897" s="36"/>
      <c r="I2897" s="36"/>
      <c r="J2897" s="36"/>
      <c r="K2897" s="36"/>
      <c r="L2897" s="36"/>
      <c r="M2897" s="36"/>
      <c r="N2897" s="36"/>
      <c r="O2897" s="36"/>
      <c r="P2897" s="36"/>
      <c r="Q2897" s="36"/>
      <c r="R2897" s="36"/>
    </row>
    <row r="2898" spans="6:18" x14ac:dyDescent="0.25">
      <c r="F2898" s="36"/>
      <c r="G2898" s="36"/>
      <c r="H2898" s="36"/>
      <c r="I2898" s="36"/>
      <c r="J2898" s="36"/>
      <c r="K2898" s="36"/>
      <c r="L2898" s="36"/>
      <c r="M2898" s="36"/>
      <c r="N2898" s="36"/>
      <c r="O2898" s="36"/>
      <c r="P2898" s="36"/>
      <c r="Q2898" s="36"/>
      <c r="R2898" s="36"/>
    </row>
    <row r="2899" spans="6:18" x14ac:dyDescent="0.25">
      <c r="F2899" s="36"/>
      <c r="G2899" s="36"/>
      <c r="H2899" s="36"/>
      <c r="I2899" s="36"/>
      <c r="J2899" s="36"/>
      <c r="K2899" s="36"/>
      <c r="L2899" s="36"/>
      <c r="M2899" s="36"/>
      <c r="N2899" s="36"/>
      <c r="O2899" s="36"/>
      <c r="P2899" s="36"/>
      <c r="Q2899" s="36"/>
      <c r="R2899" s="36"/>
    </row>
    <row r="2900" spans="6:18" x14ac:dyDescent="0.25">
      <c r="F2900" s="36"/>
      <c r="G2900" s="36"/>
      <c r="H2900" s="36"/>
      <c r="I2900" s="36"/>
      <c r="J2900" s="36"/>
      <c r="K2900" s="36"/>
      <c r="L2900" s="36"/>
      <c r="M2900" s="36"/>
      <c r="N2900" s="36"/>
      <c r="O2900" s="36"/>
      <c r="P2900" s="36"/>
      <c r="Q2900" s="36"/>
      <c r="R2900" s="36"/>
    </row>
    <row r="2901" spans="6:18" x14ac:dyDescent="0.25">
      <c r="F2901" s="36"/>
      <c r="G2901" s="36"/>
      <c r="H2901" s="36"/>
      <c r="I2901" s="36"/>
      <c r="J2901" s="36"/>
      <c r="K2901" s="36"/>
      <c r="L2901" s="36"/>
      <c r="M2901" s="36"/>
      <c r="N2901" s="36"/>
      <c r="O2901" s="36"/>
      <c r="P2901" s="36"/>
      <c r="Q2901" s="36"/>
      <c r="R2901" s="36"/>
    </row>
    <row r="2902" spans="6:18" x14ac:dyDescent="0.25">
      <c r="F2902" s="36"/>
      <c r="G2902" s="36"/>
      <c r="H2902" s="36"/>
      <c r="I2902" s="36"/>
      <c r="J2902" s="36"/>
      <c r="K2902" s="36"/>
      <c r="L2902" s="36"/>
      <c r="M2902" s="36"/>
      <c r="N2902" s="36"/>
      <c r="O2902" s="36"/>
      <c r="P2902" s="36"/>
      <c r="Q2902" s="36"/>
      <c r="R2902" s="36"/>
    </row>
    <row r="2903" spans="6:18" x14ac:dyDescent="0.25">
      <c r="F2903" s="36"/>
      <c r="G2903" s="36"/>
      <c r="H2903" s="36"/>
      <c r="I2903" s="36"/>
      <c r="J2903" s="36"/>
      <c r="K2903" s="36"/>
      <c r="L2903" s="36"/>
      <c r="M2903" s="36"/>
      <c r="N2903" s="36"/>
      <c r="O2903" s="36"/>
      <c r="P2903" s="36"/>
      <c r="Q2903" s="36"/>
      <c r="R2903" s="36"/>
    </row>
    <row r="2904" spans="6:18" x14ac:dyDescent="0.25">
      <c r="F2904" s="36"/>
      <c r="G2904" s="36"/>
      <c r="H2904" s="36"/>
      <c r="I2904" s="36"/>
      <c r="J2904" s="36"/>
      <c r="K2904" s="36"/>
      <c r="L2904" s="36"/>
      <c r="M2904" s="36"/>
      <c r="N2904" s="36"/>
      <c r="O2904" s="36"/>
      <c r="P2904" s="36"/>
      <c r="Q2904" s="36"/>
      <c r="R2904" s="36"/>
    </row>
    <row r="2905" spans="6:18" x14ac:dyDescent="0.25">
      <c r="F2905" s="36"/>
      <c r="G2905" s="36"/>
      <c r="H2905" s="36"/>
      <c r="I2905" s="36"/>
      <c r="J2905" s="36"/>
      <c r="K2905" s="36"/>
      <c r="L2905" s="36"/>
      <c r="M2905" s="36"/>
      <c r="N2905" s="36"/>
      <c r="O2905" s="36"/>
      <c r="P2905" s="36"/>
      <c r="Q2905" s="36"/>
      <c r="R2905" s="36"/>
    </row>
    <row r="2906" spans="6:18" x14ac:dyDescent="0.25">
      <c r="F2906" s="36"/>
      <c r="G2906" s="36"/>
      <c r="H2906" s="36"/>
      <c r="I2906" s="36"/>
      <c r="J2906" s="36"/>
      <c r="K2906" s="36"/>
      <c r="L2906" s="36"/>
      <c r="M2906" s="36"/>
      <c r="N2906" s="36"/>
      <c r="O2906" s="36"/>
      <c r="P2906" s="36"/>
      <c r="Q2906" s="36"/>
      <c r="R2906" s="36"/>
    </row>
    <row r="2907" spans="6:18" x14ac:dyDescent="0.25">
      <c r="F2907" s="36"/>
      <c r="G2907" s="36"/>
      <c r="H2907" s="36"/>
      <c r="I2907" s="36"/>
      <c r="J2907" s="36"/>
      <c r="K2907" s="36"/>
      <c r="L2907" s="36"/>
      <c r="M2907" s="36"/>
      <c r="N2907" s="36"/>
      <c r="O2907" s="36"/>
      <c r="P2907" s="36"/>
      <c r="Q2907" s="36"/>
      <c r="R2907" s="36"/>
    </row>
    <row r="2908" spans="6:18" x14ac:dyDescent="0.25">
      <c r="F2908" s="36"/>
      <c r="G2908" s="36"/>
      <c r="H2908" s="36"/>
      <c r="I2908" s="36"/>
      <c r="J2908" s="36"/>
      <c r="K2908" s="36"/>
      <c r="L2908" s="36"/>
      <c r="M2908" s="36"/>
      <c r="N2908" s="36"/>
      <c r="O2908" s="36"/>
      <c r="P2908" s="36"/>
      <c r="Q2908" s="36"/>
      <c r="R2908" s="36"/>
    </row>
    <row r="2909" spans="6:18" x14ac:dyDescent="0.25">
      <c r="F2909" s="36"/>
      <c r="G2909" s="36"/>
      <c r="H2909" s="36"/>
      <c r="I2909" s="36"/>
      <c r="J2909" s="36"/>
      <c r="K2909" s="36"/>
      <c r="L2909" s="36"/>
      <c r="M2909" s="36"/>
      <c r="N2909" s="36"/>
      <c r="O2909" s="36"/>
      <c r="P2909" s="36"/>
      <c r="Q2909" s="36"/>
      <c r="R2909" s="36"/>
    </row>
    <row r="2910" spans="6:18" x14ac:dyDescent="0.25">
      <c r="F2910" s="36"/>
      <c r="G2910" s="36"/>
      <c r="H2910" s="36"/>
      <c r="I2910" s="36"/>
      <c r="J2910" s="36"/>
      <c r="K2910" s="36"/>
      <c r="L2910" s="36"/>
      <c r="M2910" s="36"/>
      <c r="N2910" s="36"/>
      <c r="O2910" s="36"/>
      <c r="P2910" s="36"/>
      <c r="Q2910" s="36"/>
      <c r="R2910" s="36"/>
    </row>
    <row r="2911" spans="6:18" x14ac:dyDescent="0.25">
      <c r="F2911" s="36"/>
      <c r="G2911" s="36"/>
      <c r="H2911" s="36"/>
      <c r="I2911" s="36"/>
      <c r="J2911" s="36"/>
      <c r="K2911" s="36"/>
      <c r="L2911" s="36"/>
      <c r="M2911" s="36"/>
      <c r="N2911" s="36"/>
      <c r="O2911" s="36"/>
      <c r="P2911" s="36"/>
      <c r="Q2911" s="36"/>
      <c r="R2911" s="36"/>
    </row>
    <row r="2912" spans="6:18" x14ac:dyDescent="0.25">
      <c r="F2912" s="36"/>
      <c r="G2912" s="36"/>
      <c r="H2912" s="36"/>
      <c r="I2912" s="36"/>
      <c r="J2912" s="36"/>
      <c r="K2912" s="36"/>
      <c r="L2912" s="36"/>
      <c r="M2912" s="36"/>
      <c r="N2912" s="36"/>
      <c r="O2912" s="36"/>
      <c r="P2912" s="36"/>
      <c r="Q2912" s="36"/>
      <c r="R2912" s="36"/>
    </row>
    <row r="2913" spans="6:18" x14ac:dyDescent="0.25">
      <c r="F2913" s="36"/>
      <c r="G2913" s="36"/>
      <c r="H2913" s="36"/>
      <c r="I2913" s="36"/>
      <c r="J2913" s="36"/>
      <c r="K2913" s="36"/>
      <c r="L2913" s="36"/>
      <c r="M2913" s="36"/>
      <c r="N2913" s="36"/>
      <c r="O2913" s="36"/>
      <c r="P2913" s="36"/>
      <c r="Q2913" s="36"/>
      <c r="R2913" s="36"/>
    </row>
    <row r="2914" spans="6:18" x14ac:dyDescent="0.25">
      <c r="F2914" s="36"/>
      <c r="G2914" s="36"/>
      <c r="H2914" s="36"/>
      <c r="I2914" s="36"/>
      <c r="J2914" s="36"/>
      <c r="K2914" s="36"/>
      <c r="L2914" s="36"/>
      <c r="M2914" s="36"/>
      <c r="N2914" s="36"/>
      <c r="O2914" s="36"/>
      <c r="P2914" s="36"/>
      <c r="Q2914" s="36"/>
      <c r="R2914" s="36"/>
    </row>
    <row r="2915" spans="6:18" x14ac:dyDescent="0.25">
      <c r="F2915" s="36"/>
      <c r="G2915" s="36"/>
      <c r="H2915" s="36"/>
      <c r="I2915" s="36"/>
      <c r="J2915" s="36"/>
      <c r="K2915" s="36"/>
      <c r="L2915" s="36"/>
      <c r="M2915" s="36"/>
      <c r="N2915" s="36"/>
      <c r="O2915" s="36"/>
      <c r="P2915" s="36"/>
      <c r="Q2915" s="36"/>
      <c r="R2915" s="36"/>
    </row>
    <row r="2916" spans="6:18" x14ac:dyDescent="0.25">
      <c r="F2916" s="36"/>
      <c r="G2916" s="36"/>
      <c r="H2916" s="36"/>
      <c r="I2916" s="36"/>
      <c r="J2916" s="36"/>
      <c r="K2916" s="36"/>
      <c r="L2916" s="36"/>
      <c r="M2916" s="36"/>
      <c r="N2916" s="36"/>
      <c r="O2916" s="36"/>
      <c r="P2916" s="36"/>
      <c r="Q2916" s="36"/>
      <c r="R2916" s="36"/>
    </row>
    <row r="2917" spans="6:18" x14ac:dyDescent="0.25">
      <c r="F2917" s="36"/>
      <c r="G2917" s="36"/>
      <c r="H2917" s="36"/>
      <c r="I2917" s="36"/>
      <c r="J2917" s="36"/>
      <c r="K2917" s="36"/>
      <c r="L2917" s="36"/>
      <c r="M2917" s="36"/>
      <c r="N2917" s="36"/>
      <c r="O2917" s="36"/>
      <c r="P2917" s="36"/>
      <c r="Q2917" s="36"/>
      <c r="R2917" s="36"/>
    </row>
    <row r="2918" spans="6:18" x14ac:dyDescent="0.25">
      <c r="F2918" s="36"/>
      <c r="G2918" s="36"/>
      <c r="H2918" s="36"/>
      <c r="I2918" s="36"/>
      <c r="J2918" s="36"/>
      <c r="K2918" s="36"/>
      <c r="L2918" s="36"/>
      <c r="M2918" s="36"/>
      <c r="N2918" s="36"/>
      <c r="O2918" s="36"/>
      <c r="P2918" s="36"/>
      <c r="Q2918" s="36"/>
      <c r="R2918" s="36"/>
    </row>
    <row r="2919" spans="6:18" x14ac:dyDescent="0.25">
      <c r="F2919" s="36"/>
      <c r="G2919" s="36"/>
      <c r="H2919" s="36"/>
      <c r="I2919" s="36"/>
      <c r="J2919" s="36"/>
      <c r="K2919" s="36"/>
      <c r="L2919" s="36"/>
      <c r="M2919" s="36"/>
      <c r="N2919" s="36"/>
      <c r="O2919" s="36"/>
      <c r="P2919" s="36"/>
      <c r="Q2919" s="36"/>
      <c r="R2919" s="36"/>
    </row>
    <row r="2920" spans="6:18" x14ac:dyDescent="0.25">
      <c r="F2920" s="36"/>
      <c r="G2920" s="36"/>
      <c r="H2920" s="36"/>
      <c r="I2920" s="36"/>
      <c r="J2920" s="36"/>
      <c r="K2920" s="36"/>
      <c r="L2920" s="36"/>
      <c r="M2920" s="36"/>
      <c r="N2920" s="36"/>
      <c r="O2920" s="36"/>
      <c r="P2920" s="36"/>
      <c r="Q2920" s="36"/>
      <c r="R2920" s="36"/>
    </row>
    <row r="2921" spans="6:18" x14ac:dyDescent="0.25">
      <c r="F2921" s="36"/>
      <c r="G2921" s="36"/>
      <c r="H2921" s="36"/>
      <c r="I2921" s="36"/>
      <c r="J2921" s="36"/>
      <c r="K2921" s="36"/>
      <c r="L2921" s="36"/>
      <c r="M2921" s="36"/>
      <c r="N2921" s="36"/>
      <c r="O2921" s="36"/>
      <c r="P2921" s="36"/>
      <c r="Q2921" s="36"/>
      <c r="R2921" s="36"/>
    </row>
    <row r="2922" spans="6:18" x14ac:dyDescent="0.25">
      <c r="F2922" s="36"/>
      <c r="G2922" s="36"/>
      <c r="H2922" s="36"/>
      <c r="I2922" s="36"/>
      <c r="J2922" s="36"/>
      <c r="K2922" s="36"/>
      <c r="L2922" s="36"/>
      <c r="M2922" s="36"/>
      <c r="N2922" s="36"/>
      <c r="O2922" s="36"/>
      <c r="P2922" s="36"/>
      <c r="Q2922" s="36"/>
      <c r="R2922" s="36"/>
    </row>
    <row r="2923" spans="6:18" x14ac:dyDescent="0.25">
      <c r="F2923" s="36"/>
      <c r="G2923" s="36"/>
      <c r="H2923" s="36"/>
      <c r="I2923" s="36"/>
      <c r="J2923" s="36"/>
      <c r="K2923" s="36"/>
      <c r="L2923" s="36"/>
      <c r="M2923" s="36"/>
      <c r="N2923" s="36"/>
      <c r="O2923" s="36"/>
      <c r="P2923" s="36"/>
      <c r="Q2923" s="36"/>
      <c r="R2923" s="36"/>
    </row>
    <row r="2924" spans="6:18" x14ac:dyDescent="0.25">
      <c r="F2924" s="36"/>
      <c r="G2924" s="36"/>
      <c r="H2924" s="36"/>
      <c r="I2924" s="36"/>
      <c r="J2924" s="36"/>
      <c r="K2924" s="36"/>
      <c r="L2924" s="36"/>
      <c r="M2924" s="36"/>
      <c r="N2924" s="36"/>
      <c r="O2924" s="36"/>
      <c r="P2924" s="36"/>
      <c r="Q2924" s="36"/>
      <c r="R2924" s="36"/>
    </row>
    <row r="2925" spans="6:18" x14ac:dyDescent="0.25">
      <c r="F2925" s="36"/>
      <c r="G2925" s="36"/>
      <c r="H2925" s="36"/>
      <c r="I2925" s="36"/>
      <c r="J2925" s="36"/>
      <c r="K2925" s="36"/>
      <c r="L2925" s="36"/>
      <c r="M2925" s="36"/>
      <c r="N2925" s="36"/>
      <c r="O2925" s="36"/>
      <c r="P2925" s="36"/>
      <c r="Q2925" s="36"/>
      <c r="R2925" s="36"/>
    </row>
    <row r="2926" spans="6:18" x14ac:dyDescent="0.25">
      <c r="F2926" s="36"/>
      <c r="G2926" s="36"/>
      <c r="H2926" s="36"/>
      <c r="I2926" s="36"/>
      <c r="J2926" s="36"/>
      <c r="K2926" s="36"/>
      <c r="L2926" s="36"/>
      <c r="M2926" s="36"/>
      <c r="N2926" s="36"/>
      <c r="O2926" s="36"/>
      <c r="P2926" s="36"/>
      <c r="Q2926" s="36"/>
      <c r="R2926" s="36"/>
    </row>
    <row r="2927" spans="6:18" x14ac:dyDescent="0.25">
      <c r="F2927" s="36"/>
      <c r="G2927" s="36"/>
      <c r="H2927" s="36"/>
      <c r="I2927" s="36"/>
      <c r="J2927" s="36"/>
      <c r="K2927" s="36"/>
      <c r="L2927" s="36"/>
      <c r="M2927" s="36"/>
      <c r="N2927" s="36"/>
      <c r="O2927" s="36"/>
      <c r="P2927" s="36"/>
      <c r="Q2927" s="36"/>
      <c r="R2927" s="36"/>
    </row>
    <row r="2928" spans="6:18" x14ac:dyDescent="0.25">
      <c r="F2928" s="36"/>
      <c r="G2928" s="36"/>
      <c r="H2928" s="36"/>
      <c r="I2928" s="36"/>
      <c r="J2928" s="36"/>
      <c r="K2928" s="36"/>
      <c r="L2928" s="36"/>
      <c r="M2928" s="36"/>
      <c r="N2928" s="36"/>
      <c r="O2928" s="36"/>
      <c r="P2928" s="36"/>
      <c r="Q2928" s="36"/>
      <c r="R2928" s="36"/>
    </row>
    <row r="2929" spans="6:18" x14ac:dyDescent="0.25">
      <c r="F2929" s="36"/>
      <c r="G2929" s="36"/>
      <c r="H2929" s="36"/>
      <c r="I2929" s="36"/>
      <c r="J2929" s="36"/>
      <c r="K2929" s="36"/>
      <c r="L2929" s="36"/>
      <c r="M2929" s="36"/>
      <c r="N2929" s="36"/>
      <c r="O2929" s="36"/>
      <c r="P2929" s="36"/>
      <c r="Q2929" s="36"/>
      <c r="R2929" s="36"/>
    </row>
    <row r="2930" spans="6:18" x14ac:dyDescent="0.25">
      <c r="F2930" s="36"/>
      <c r="G2930" s="36"/>
      <c r="H2930" s="36"/>
      <c r="I2930" s="36"/>
      <c r="J2930" s="36"/>
      <c r="K2930" s="36"/>
      <c r="L2930" s="36"/>
      <c r="M2930" s="36"/>
      <c r="N2930" s="36"/>
      <c r="O2930" s="36"/>
      <c r="P2930" s="36"/>
      <c r="Q2930" s="36"/>
      <c r="R2930" s="36"/>
    </row>
    <row r="2931" spans="6:18" x14ac:dyDescent="0.25">
      <c r="F2931" s="36"/>
      <c r="G2931" s="36"/>
      <c r="H2931" s="36"/>
      <c r="I2931" s="36"/>
      <c r="J2931" s="36"/>
      <c r="K2931" s="36"/>
      <c r="L2931" s="36"/>
      <c r="M2931" s="36"/>
      <c r="N2931" s="36"/>
      <c r="O2931" s="36"/>
      <c r="P2931" s="36"/>
      <c r="Q2931" s="36"/>
      <c r="R2931" s="36"/>
    </row>
    <row r="2932" spans="6:18" x14ac:dyDescent="0.25">
      <c r="F2932" s="36"/>
      <c r="G2932" s="36"/>
      <c r="H2932" s="36"/>
      <c r="I2932" s="36"/>
      <c r="J2932" s="36"/>
      <c r="K2932" s="36"/>
      <c r="L2932" s="36"/>
      <c r="M2932" s="36"/>
      <c r="N2932" s="36"/>
      <c r="O2932" s="36"/>
      <c r="P2932" s="36"/>
      <c r="Q2932" s="36"/>
      <c r="R2932" s="36"/>
    </row>
    <row r="2933" spans="6:18" x14ac:dyDescent="0.25">
      <c r="F2933" s="36"/>
      <c r="G2933" s="36"/>
      <c r="H2933" s="36"/>
      <c r="I2933" s="36"/>
      <c r="J2933" s="36"/>
      <c r="K2933" s="36"/>
      <c r="L2933" s="36"/>
      <c r="M2933" s="36"/>
      <c r="N2933" s="36"/>
      <c r="O2933" s="36"/>
      <c r="P2933" s="36"/>
      <c r="Q2933" s="36"/>
      <c r="R2933" s="36"/>
    </row>
    <row r="2934" spans="6:18" x14ac:dyDescent="0.25">
      <c r="F2934" s="36"/>
      <c r="G2934" s="36"/>
      <c r="H2934" s="36"/>
      <c r="I2934" s="36"/>
      <c r="J2934" s="36"/>
      <c r="K2934" s="36"/>
      <c r="L2934" s="36"/>
      <c r="M2934" s="36"/>
      <c r="N2934" s="36"/>
      <c r="O2934" s="36"/>
      <c r="P2934" s="36"/>
      <c r="Q2934" s="36"/>
      <c r="R2934" s="36"/>
    </row>
    <row r="2935" spans="6:18" x14ac:dyDescent="0.25">
      <c r="F2935" s="36"/>
      <c r="G2935" s="36"/>
      <c r="H2935" s="36"/>
      <c r="I2935" s="36"/>
      <c r="J2935" s="36"/>
      <c r="K2935" s="36"/>
      <c r="L2935" s="36"/>
      <c r="M2935" s="36"/>
      <c r="N2935" s="36"/>
      <c r="O2935" s="36"/>
      <c r="P2935" s="36"/>
      <c r="Q2935" s="36"/>
      <c r="R2935" s="36"/>
    </row>
    <row r="2936" spans="6:18" x14ac:dyDescent="0.25">
      <c r="F2936" s="36"/>
      <c r="G2936" s="36"/>
      <c r="H2936" s="36"/>
      <c r="I2936" s="36"/>
      <c r="J2936" s="36"/>
      <c r="K2936" s="36"/>
      <c r="L2936" s="36"/>
      <c r="M2936" s="36"/>
      <c r="N2936" s="36"/>
      <c r="O2936" s="36"/>
      <c r="P2936" s="36"/>
      <c r="Q2936" s="36"/>
      <c r="R2936" s="36"/>
    </row>
    <row r="2937" spans="6:18" x14ac:dyDescent="0.25">
      <c r="F2937" s="36"/>
      <c r="G2937" s="36"/>
      <c r="H2937" s="36"/>
      <c r="I2937" s="36"/>
      <c r="J2937" s="36"/>
      <c r="K2937" s="36"/>
      <c r="L2937" s="36"/>
      <c r="M2937" s="36"/>
      <c r="N2937" s="36"/>
      <c r="O2937" s="36"/>
      <c r="P2937" s="36"/>
      <c r="Q2937" s="36"/>
      <c r="R2937" s="36"/>
    </row>
    <row r="2938" spans="6:18" x14ac:dyDescent="0.25">
      <c r="F2938" s="36"/>
      <c r="G2938" s="36"/>
      <c r="H2938" s="36"/>
      <c r="I2938" s="36"/>
      <c r="J2938" s="36"/>
      <c r="K2938" s="36"/>
      <c r="L2938" s="36"/>
      <c r="M2938" s="36"/>
      <c r="N2938" s="36"/>
      <c r="O2938" s="36"/>
      <c r="P2938" s="36"/>
      <c r="Q2938" s="36"/>
      <c r="R2938" s="36"/>
    </row>
    <row r="2939" spans="6:18" x14ac:dyDescent="0.25">
      <c r="F2939" s="36"/>
      <c r="G2939" s="36"/>
      <c r="H2939" s="36"/>
      <c r="I2939" s="36"/>
      <c r="J2939" s="36"/>
      <c r="K2939" s="36"/>
      <c r="L2939" s="36"/>
      <c r="M2939" s="36"/>
      <c r="N2939" s="36"/>
      <c r="O2939" s="36"/>
      <c r="P2939" s="36"/>
      <c r="Q2939" s="36"/>
      <c r="R2939" s="36"/>
    </row>
    <row r="2940" spans="6:18" x14ac:dyDescent="0.25">
      <c r="F2940" s="36"/>
      <c r="G2940" s="36"/>
      <c r="H2940" s="36"/>
      <c r="I2940" s="36"/>
      <c r="J2940" s="36"/>
      <c r="K2940" s="36"/>
      <c r="L2940" s="36"/>
      <c r="M2940" s="36"/>
      <c r="N2940" s="36"/>
      <c r="O2940" s="36"/>
      <c r="P2940" s="36"/>
      <c r="Q2940" s="36"/>
      <c r="R2940" s="36"/>
    </row>
    <row r="2941" spans="6:18" x14ac:dyDescent="0.25">
      <c r="F2941" s="36"/>
      <c r="G2941" s="36"/>
      <c r="H2941" s="36"/>
      <c r="I2941" s="36"/>
      <c r="J2941" s="36"/>
      <c r="K2941" s="36"/>
      <c r="L2941" s="36"/>
      <c r="M2941" s="36"/>
      <c r="N2941" s="36"/>
      <c r="O2941" s="36"/>
      <c r="P2941" s="36"/>
      <c r="Q2941" s="36"/>
      <c r="R2941" s="36"/>
    </row>
    <row r="2942" spans="6:18" x14ac:dyDescent="0.25">
      <c r="F2942" s="36"/>
      <c r="G2942" s="36"/>
      <c r="H2942" s="36"/>
      <c r="I2942" s="36"/>
      <c r="J2942" s="36"/>
      <c r="K2942" s="36"/>
      <c r="L2942" s="36"/>
      <c r="M2942" s="36"/>
      <c r="N2942" s="36"/>
      <c r="O2942" s="36"/>
      <c r="P2942" s="36"/>
      <c r="Q2942" s="36"/>
      <c r="R2942" s="36"/>
    </row>
    <row r="2943" spans="6:18" x14ac:dyDescent="0.25">
      <c r="F2943" s="36"/>
      <c r="G2943" s="36"/>
      <c r="H2943" s="36"/>
      <c r="I2943" s="36"/>
      <c r="J2943" s="36"/>
      <c r="K2943" s="36"/>
      <c r="L2943" s="36"/>
      <c r="M2943" s="36"/>
      <c r="N2943" s="36"/>
      <c r="O2943" s="36"/>
      <c r="P2943" s="36"/>
      <c r="Q2943" s="36"/>
      <c r="R2943" s="36"/>
    </row>
    <row r="2944" spans="6:18" x14ac:dyDescent="0.25">
      <c r="F2944" s="36"/>
      <c r="G2944" s="36"/>
      <c r="H2944" s="36"/>
      <c r="I2944" s="36"/>
      <c r="J2944" s="36"/>
      <c r="K2944" s="36"/>
      <c r="L2944" s="36"/>
      <c r="M2944" s="36"/>
      <c r="N2944" s="36"/>
      <c r="O2944" s="36"/>
      <c r="P2944" s="36"/>
      <c r="Q2944" s="36"/>
      <c r="R2944" s="36"/>
    </row>
    <row r="2945" spans="6:18" x14ac:dyDescent="0.25">
      <c r="F2945" s="36"/>
      <c r="G2945" s="36"/>
      <c r="H2945" s="36"/>
      <c r="I2945" s="36"/>
      <c r="J2945" s="36"/>
      <c r="K2945" s="36"/>
      <c r="L2945" s="36"/>
      <c r="M2945" s="36"/>
      <c r="N2945" s="36"/>
      <c r="O2945" s="36"/>
      <c r="P2945" s="36"/>
      <c r="Q2945" s="36"/>
      <c r="R2945" s="36"/>
    </row>
    <row r="2946" spans="6:18" x14ac:dyDescent="0.25">
      <c r="F2946" s="36"/>
      <c r="G2946" s="36"/>
      <c r="H2946" s="36"/>
      <c r="I2946" s="36"/>
      <c r="J2946" s="36"/>
      <c r="K2946" s="36"/>
      <c r="L2946" s="36"/>
      <c r="M2946" s="36"/>
      <c r="N2946" s="36"/>
      <c r="O2946" s="36"/>
      <c r="P2946" s="36"/>
      <c r="Q2946" s="36"/>
      <c r="R2946" s="36"/>
    </row>
    <row r="2947" spans="6:18" x14ac:dyDescent="0.25">
      <c r="F2947" s="36"/>
      <c r="G2947" s="36"/>
      <c r="H2947" s="36"/>
      <c r="I2947" s="36"/>
      <c r="J2947" s="36"/>
      <c r="K2947" s="36"/>
      <c r="L2947" s="36"/>
      <c r="M2947" s="36"/>
      <c r="N2947" s="36"/>
      <c r="O2947" s="36"/>
      <c r="P2947" s="36"/>
      <c r="Q2947" s="36"/>
      <c r="R2947" s="36"/>
    </row>
    <row r="2948" spans="6:18" x14ac:dyDescent="0.25">
      <c r="F2948" s="36"/>
      <c r="G2948" s="36"/>
      <c r="H2948" s="36"/>
      <c r="I2948" s="36"/>
      <c r="J2948" s="36"/>
      <c r="K2948" s="36"/>
      <c r="L2948" s="36"/>
      <c r="M2948" s="36"/>
      <c r="N2948" s="36"/>
      <c r="O2948" s="36"/>
      <c r="P2948" s="36"/>
      <c r="Q2948" s="36"/>
      <c r="R2948" s="36"/>
    </row>
    <row r="2949" spans="6:18" x14ac:dyDescent="0.25">
      <c r="F2949" s="36"/>
      <c r="G2949" s="36"/>
      <c r="H2949" s="36"/>
      <c r="I2949" s="36"/>
      <c r="J2949" s="36"/>
      <c r="K2949" s="36"/>
      <c r="L2949" s="36"/>
      <c r="M2949" s="36"/>
      <c r="N2949" s="36"/>
      <c r="O2949" s="36"/>
      <c r="P2949" s="36"/>
      <c r="Q2949" s="36"/>
      <c r="R2949" s="36"/>
    </row>
    <row r="2950" spans="6:18" x14ac:dyDescent="0.25">
      <c r="F2950" s="36"/>
      <c r="G2950" s="36"/>
      <c r="H2950" s="36"/>
      <c r="I2950" s="36"/>
      <c r="J2950" s="36"/>
      <c r="K2950" s="36"/>
      <c r="L2950" s="36"/>
      <c r="M2950" s="36"/>
      <c r="N2950" s="36"/>
      <c r="O2950" s="36"/>
      <c r="P2950" s="36"/>
      <c r="Q2950" s="36"/>
      <c r="R2950" s="36"/>
    </row>
    <row r="2951" spans="6:18" x14ac:dyDescent="0.25">
      <c r="F2951" s="36"/>
      <c r="G2951" s="36"/>
      <c r="H2951" s="36"/>
      <c r="I2951" s="36"/>
      <c r="J2951" s="36"/>
      <c r="K2951" s="36"/>
      <c r="L2951" s="36"/>
      <c r="M2951" s="36"/>
      <c r="N2951" s="36"/>
      <c r="O2951" s="36"/>
      <c r="P2951" s="36"/>
      <c r="Q2951" s="36"/>
      <c r="R2951" s="36"/>
    </row>
    <row r="2952" spans="6:18" x14ac:dyDescent="0.25">
      <c r="F2952" s="36"/>
      <c r="G2952" s="36"/>
      <c r="H2952" s="36"/>
      <c r="I2952" s="36"/>
      <c r="J2952" s="36"/>
      <c r="K2952" s="36"/>
      <c r="L2952" s="36"/>
      <c r="M2952" s="36"/>
      <c r="N2952" s="36"/>
      <c r="O2952" s="36"/>
      <c r="P2952" s="36"/>
      <c r="Q2952" s="36"/>
      <c r="R2952" s="36"/>
    </row>
    <row r="2953" spans="6:18" x14ac:dyDescent="0.25">
      <c r="F2953" s="36"/>
      <c r="G2953" s="36"/>
      <c r="H2953" s="36"/>
      <c r="I2953" s="36"/>
      <c r="J2953" s="36"/>
      <c r="K2953" s="36"/>
      <c r="L2953" s="36"/>
      <c r="M2953" s="36"/>
      <c r="N2953" s="36"/>
      <c r="O2953" s="36"/>
      <c r="P2953" s="36"/>
      <c r="Q2953" s="36"/>
      <c r="R2953" s="36"/>
    </row>
    <row r="2954" spans="6:18" x14ac:dyDescent="0.25">
      <c r="F2954" s="36"/>
      <c r="G2954" s="36"/>
      <c r="H2954" s="36"/>
      <c r="I2954" s="36"/>
      <c r="J2954" s="36"/>
      <c r="K2954" s="36"/>
      <c r="L2954" s="36"/>
      <c r="M2954" s="36"/>
      <c r="N2954" s="36"/>
      <c r="O2954" s="36"/>
      <c r="P2954" s="36"/>
      <c r="Q2954" s="36"/>
      <c r="R2954" s="36"/>
    </row>
    <row r="2955" spans="6:18" x14ac:dyDescent="0.25">
      <c r="F2955" s="36"/>
      <c r="G2955" s="36"/>
      <c r="H2955" s="36"/>
      <c r="I2955" s="36"/>
      <c r="J2955" s="36"/>
      <c r="K2955" s="36"/>
      <c r="L2955" s="36"/>
      <c r="M2955" s="36"/>
      <c r="N2955" s="36"/>
      <c r="O2955" s="36"/>
      <c r="P2955" s="36"/>
      <c r="Q2955" s="36"/>
      <c r="R2955" s="36"/>
    </row>
    <row r="2956" spans="6:18" x14ac:dyDescent="0.25">
      <c r="F2956" s="36"/>
      <c r="G2956" s="36"/>
      <c r="H2956" s="36"/>
      <c r="I2956" s="36"/>
      <c r="J2956" s="36"/>
      <c r="K2956" s="36"/>
      <c r="L2956" s="36"/>
      <c r="M2956" s="36"/>
      <c r="N2956" s="36"/>
      <c r="O2956" s="36"/>
      <c r="P2956" s="36"/>
      <c r="Q2956" s="36"/>
      <c r="R2956" s="36"/>
    </row>
    <row r="2957" spans="6:18" x14ac:dyDescent="0.25">
      <c r="F2957" s="36"/>
      <c r="G2957" s="36"/>
      <c r="H2957" s="36"/>
      <c r="I2957" s="36"/>
      <c r="J2957" s="36"/>
      <c r="K2957" s="36"/>
      <c r="L2957" s="36"/>
      <c r="M2957" s="36"/>
      <c r="N2957" s="36"/>
      <c r="O2957" s="36"/>
      <c r="P2957" s="36"/>
      <c r="Q2957" s="36"/>
      <c r="R2957" s="36"/>
    </row>
    <row r="2958" spans="6:18" x14ac:dyDescent="0.25">
      <c r="F2958" s="36"/>
      <c r="G2958" s="36"/>
      <c r="H2958" s="36"/>
      <c r="I2958" s="36"/>
      <c r="J2958" s="36"/>
      <c r="K2958" s="36"/>
      <c r="L2958" s="36"/>
      <c r="M2958" s="36"/>
      <c r="N2958" s="36"/>
      <c r="O2958" s="36"/>
      <c r="P2958" s="36"/>
      <c r="Q2958" s="36"/>
      <c r="R2958" s="36"/>
    </row>
    <row r="2959" spans="6:18" x14ac:dyDescent="0.25">
      <c r="F2959" s="36"/>
      <c r="G2959" s="36"/>
      <c r="H2959" s="36"/>
      <c r="I2959" s="36"/>
      <c r="J2959" s="36"/>
      <c r="K2959" s="36"/>
      <c r="L2959" s="36"/>
      <c r="M2959" s="36"/>
      <c r="N2959" s="36"/>
      <c r="O2959" s="36"/>
      <c r="P2959" s="36"/>
      <c r="Q2959" s="36"/>
      <c r="R2959" s="36"/>
    </row>
    <row r="2960" spans="6:18" x14ac:dyDescent="0.25">
      <c r="F2960" s="36"/>
      <c r="G2960" s="36"/>
      <c r="H2960" s="36"/>
      <c r="I2960" s="36"/>
      <c r="J2960" s="36"/>
      <c r="K2960" s="36"/>
      <c r="L2960" s="36"/>
      <c r="M2960" s="36"/>
      <c r="N2960" s="36"/>
      <c r="O2960" s="36"/>
      <c r="P2960" s="36"/>
      <c r="Q2960" s="36"/>
      <c r="R2960" s="36"/>
    </row>
    <row r="2961" spans="6:18" x14ac:dyDescent="0.25">
      <c r="F2961" s="36"/>
      <c r="G2961" s="36"/>
      <c r="H2961" s="36"/>
      <c r="I2961" s="36"/>
      <c r="J2961" s="36"/>
      <c r="K2961" s="36"/>
      <c r="L2961" s="36"/>
      <c r="M2961" s="36"/>
      <c r="N2961" s="36"/>
      <c r="O2961" s="36"/>
      <c r="P2961" s="36"/>
      <c r="Q2961" s="36"/>
      <c r="R2961" s="36"/>
    </row>
    <row r="2962" spans="6:18" x14ac:dyDescent="0.25">
      <c r="F2962" s="36"/>
      <c r="G2962" s="36"/>
      <c r="H2962" s="36"/>
      <c r="I2962" s="36"/>
      <c r="J2962" s="36"/>
      <c r="K2962" s="36"/>
      <c r="L2962" s="36"/>
      <c r="M2962" s="36"/>
      <c r="N2962" s="36"/>
      <c r="O2962" s="36"/>
      <c r="P2962" s="36"/>
      <c r="Q2962" s="36"/>
      <c r="R2962" s="36"/>
    </row>
    <row r="2963" spans="6:18" x14ac:dyDescent="0.25">
      <c r="F2963" s="36"/>
      <c r="G2963" s="36"/>
      <c r="H2963" s="36"/>
      <c r="I2963" s="36"/>
      <c r="J2963" s="36"/>
      <c r="K2963" s="36"/>
      <c r="L2963" s="36"/>
      <c r="M2963" s="36"/>
      <c r="N2963" s="36"/>
      <c r="O2963" s="36"/>
      <c r="P2963" s="36"/>
      <c r="Q2963" s="36"/>
      <c r="R2963" s="36"/>
    </row>
    <row r="2964" spans="6:18" x14ac:dyDescent="0.25">
      <c r="F2964" s="36"/>
      <c r="G2964" s="36"/>
      <c r="H2964" s="36"/>
      <c r="I2964" s="36"/>
      <c r="J2964" s="36"/>
      <c r="K2964" s="36"/>
      <c r="L2964" s="36"/>
      <c r="M2964" s="36"/>
      <c r="N2964" s="36"/>
      <c r="O2964" s="36"/>
      <c r="P2964" s="36"/>
      <c r="Q2964" s="36"/>
      <c r="R2964" s="36"/>
    </row>
    <row r="2965" spans="6:18" x14ac:dyDescent="0.25">
      <c r="F2965" s="36"/>
      <c r="G2965" s="36"/>
      <c r="H2965" s="36"/>
      <c r="I2965" s="36"/>
      <c r="J2965" s="36"/>
      <c r="K2965" s="36"/>
      <c r="L2965" s="36"/>
      <c r="M2965" s="36"/>
      <c r="N2965" s="36"/>
      <c r="O2965" s="36"/>
      <c r="P2965" s="36"/>
      <c r="Q2965" s="36"/>
      <c r="R2965" s="36"/>
    </row>
    <row r="2966" spans="6:18" x14ac:dyDescent="0.25">
      <c r="F2966" s="36"/>
      <c r="G2966" s="36"/>
      <c r="H2966" s="36"/>
      <c r="I2966" s="36"/>
      <c r="J2966" s="36"/>
      <c r="K2966" s="36"/>
      <c r="L2966" s="36"/>
      <c r="M2966" s="36"/>
      <c r="N2966" s="36"/>
      <c r="O2966" s="36"/>
      <c r="P2966" s="36"/>
      <c r="Q2966" s="36"/>
      <c r="R2966" s="36"/>
    </row>
    <row r="2967" spans="6:18" x14ac:dyDescent="0.25">
      <c r="F2967" s="36"/>
      <c r="G2967" s="36"/>
      <c r="H2967" s="36"/>
      <c r="I2967" s="36"/>
      <c r="J2967" s="36"/>
      <c r="K2967" s="36"/>
      <c r="L2967" s="36"/>
      <c r="M2967" s="36"/>
      <c r="N2967" s="36"/>
      <c r="O2967" s="36"/>
      <c r="P2967" s="36"/>
      <c r="Q2967" s="36"/>
      <c r="R2967" s="36"/>
    </row>
    <row r="2968" spans="6:18" x14ac:dyDescent="0.25">
      <c r="F2968" s="36"/>
      <c r="G2968" s="36"/>
      <c r="H2968" s="36"/>
      <c r="I2968" s="36"/>
      <c r="J2968" s="36"/>
      <c r="K2968" s="36"/>
      <c r="L2968" s="36"/>
      <c r="M2968" s="36"/>
      <c r="N2968" s="36"/>
      <c r="O2968" s="36"/>
      <c r="P2968" s="36"/>
      <c r="Q2968" s="36"/>
      <c r="R2968" s="36"/>
    </row>
    <row r="2969" spans="6:18" x14ac:dyDescent="0.25">
      <c r="F2969" s="36"/>
      <c r="G2969" s="36"/>
      <c r="H2969" s="36"/>
      <c r="I2969" s="36"/>
      <c r="J2969" s="36"/>
      <c r="K2969" s="36"/>
      <c r="L2969" s="36"/>
      <c r="M2969" s="36"/>
      <c r="N2969" s="36"/>
      <c r="O2969" s="36"/>
      <c r="P2969" s="36"/>
      <c r="Q2969" s="36"/>
      <c r="R2969" s="36"/>
    </row>
    <row r="2970" spans="6:18" x14ac:dyDescent="0.25">
      <c r="F2970" s="36"/>
      <c r="G2970" s="36"/>
      <c r="H2970" s="36"/>
      <c r="I2970" s="36"/>
      <c r="J2970" s="36"/>
      <c r="K2970" s="36"/>
      <c r="L2970" s="36"/>
      <c r="M2970" s="36"/>
      <c r="N2970" s="36"/>
      <c r="O2970" s="36"/>
      <c r="P2970" s="36"/>
      <c r="Q2970" s="36"/>
      <c r="R2970" s="36"/>
    </row>
    <row r="2971" spans="6:18" x14ac:dyDescent="0.25">
      <c r="F2971" s="36"/>
      <c r="G2971" s="36"/>
      <c r="H2971" s="36"/>
      <c r="I2971" s="36"/>
      <c r="J2971" s="36"/>
      <c r="K2971" s="36"/>
      <c r="L2971" s="36"/>
      <c r="M2971" s="36"/>
      <c r="N2971" s="36"/>
      <c r="O2971" s="36"/>
      <c r="P2971" s="36"/>
      <c r="Q2971" s="36"/>
      <c r="R2971" s="36"/>
    </row>
    <row r="2972" spans="6:18" x14ac:dyDescent="0.25">
      <c r="F2972" s="36"/>
      <c r="G2972" s="36"/>
      <c r="H2972" s="36"/>
      <c r="I2972" s="36"/>
      <c r="J2972" s="36"/>
      <c r="K2972" s="36"/>
      <c r="L2972" s="36"/>
      <c r="M2972" s="36"/>
      <c r="N2972" s="36"/>
      <c r="O2972" s="36"/>
      <c r="P2972" s="36"/>
      <c r="Q2972" s="36"/>
      <c r="R2972" s="36"/>
    </row>
    <row r="2973" spans="6:18" x14ac:dyDescent="0.25">
      <c r="F2973" s="36"/>
      <c r="G2973" s="36"/>
      <c r="H2973" s="36"/>
      <c r="I2973" s="36"/>
      <c r="J2973" s="36"/>
      <c r="K2973" s="36"/>
      <c r="L2973" s="36"/>
      <c r="M2973" s="36"/>
      <c r="N2973" s="36"/>
      <c r="O2973" s="36"/>
      <c r="P2973" s="36"/>
      <c r="Q2973" s="36"/>
      <c r="R2973" s="36"/>
    </row>
    <row r="2974" spans="6:18" x14ac:dyDescent="0.25">
      <c r="F2974" s="36"/>
      <c r="G2974" s="36"/>
      <c r="H2974" s="36"/>
      <c r="I2974" s="36"/>
      <c r="J2974" s="36"/>
      <c r="K2974" s="36"/>
      <c r="L2974" s="36"/>
      <c r="M2974" s="36"/>
      <c r="N2974" s="36"/>
      <c r="O2974" s="36"/>
      <c r="P2974" s="36"/>
      <c r="Q2974" s="36"/>
      <c r="R2974" s="36"/>
    </row>
    <row r="2975" spans="6:18" x14ac:dyDescent="0.25">
      <c r="F2975" s="36"/>
      <c r="G2975" s="36"/>
      <c r="H2975" s="36"/>
      <c r="I2975" s="36"/>
      <c r="J2975" s="36"/>
      <c r="K2975" s="36"/>
      <c r="L2975" s="36"/>
      <c r="M2975" s="36"/>
      <c r="N2975" s="36"/>
      <c r="O2975" s="36"/>
      <c r="P2975" s="36"/>
      <c r="Q2975" s="36"/>
      <c r="R2975" s="36"/>
    </row>
    <row r="2976" spans="6:18" x14ac:dyDescent="0.25">
      <c r="F2976" s="36"/>
      <c r="G2976" s="36"/>
      <c r="H2976" s="36"/>
      <c r="I2976" s="36"/>
      <c r="J2976" s="36"/>
      <c r="K2976" s="36"/>
      <c r="L2976" s="36"/>
      <c r="M2976" s="36"/>
      <c r="N2976" s="36"/>
      <c r="O2976" s="36"/>
      <c r="P2976" s="36"/>
      <c r="Q2976" s="36"/>
      <c r="R2976" s="36"/>
    </row>
    <row r="2977" spans="6:18" x14ac:dyDescent="0.25">
      <c r="F2977" s="36"/>
      <c r="G2977" s="36"/>
      <c r="H2977" s="36"/>
      <c r="I2977" s="36"/>
      <c r="J2977" s="36"/>
      <c r="K2977" s="36"/>
      <c r="L2977" s="36"/>
      <c r="M2977" s="36"/>
      <c r="N2977" s="36"/>
      <c r="O2977" s="36"/>
      <c r="P2977" s="36"/>
      <c r="Q2977" s="36"/>
      <c r="R2977" s="36"/>
    </row>
    <row r="2978" spans="6:18" x14ac:dyDescent="0.25">
      <c r="F2978" s="36"/>
      <c r="G2978" s="36"/>
      <c r="H2978" s="36"/>
      <c r="I2978" s="36"/>
      <c r="J2978" s="36"/>
      <c r="K2978" s="36"/>
      <c r="L2978" s="36"/>
      <c r="M2978" s="36"/>
      <c r="N2978" s="36"/>
      <c r="O2978" s="36"/>
      <c r="P2978" s="36"/>
      <c r="Q2978" s="36"/>
      <c r="R2978" s="36"/>
    </row>
    <row r="2979" spans="6:18" x14ac:dyDescent="0.25">
      <c r="F2979" s="36"/>
      <c r="G2979" s="36"/>
      <c r="H2979" s="36"/>
      <c r="I2979" s="36"/>
      <c r="J2979" s="36"/>
      <c r="K2979" s="36"/>
      <c r="L2979" s="36"/>
      <c r="M2979" s="36"/>
      <c r="N2979" s="36"/>
      <c r="O2979" s="36"/>
      <c r="P2979" s="36"/>
      <c r="Q2979" s="36"/>
      <c r="R2979" s="36"/>
    </row>
    <row r="2980" spans="6:18" x14ac:dyDescent="0.25">
      <c r="F2980" s="36"/>
      <c r="G2980" s="36"/>
      <c r="H2980" s="36"/>
      <c r="I2980" s="36"/>
      <c r="J2980" s="36"/>
      <c r="K2980" s="36"/>
      <c r="L2980" s="36"/>
      <c r="M2980" s="36"/>
      <c r="N2980" s="36"/>
      <c r="O2980" s="36"/>
      <c r="P2980" s="36"/>
      <c r="Q2980" s="36"/>
      <c r="R2980" s="36"/>
    </row>
    <row r="2981" spans="6:18" x14ac:dyDescent="0.25">
      <c r="F2981" s="36"/>
      <c r="G2981" s="36"/>
      <c r="H2981" s="36"/>
      <c r="I2981" s="36"/>
      <c r="J2981" s="36"/>
      <c r="K2981" s="36"/>
      <c r="L2981" s="36"/>
      <c r="M2981" s="36"/>
      <c r="N2981" s="36"/>
      <c r="O2981" s="36"/>
      <c r="P2981" s="36"/>
      <c r="Q2981" s="36"/>
      <c r="R2981" s="36"/>
    </row>
    <row r="2982" spans="6:18" x14ac:dyDescent="0.25">
      <c r="F2982" s="36"/>
      <c r="G2982" s="36"/>
      <c r="H2982" s="36"/>
      <c r="I2982" s="36"/>
      <c r="J2982" s="36"/>
      <c r="K2982" s="36"/>
      <c r="L2982" s="36"/>
      <c r="M2982" s="36"/>
      <c r="N2982" s="36"/>
      <c r="O2982" s="36"/>
      <c r="P2982" s="36"/>
      <c r="Q2982" s="36"/>
      <c r="R2982" s="36"/>
    </row>
    <row r="2983" spans="6:18" x14ac:dyDescent="0.25">
      <c r="F2983" s="36"/>
      <c r="G2983" s="36"/>
      <c r="H2983" s="36"/>
      <c r="I2983" s="36"/>
      <c r="J2983" s="36"/>
      <c r="K2983" s="36"/>
      <c r="L2983" s="36"/>
      <c r="M2983" s="36"/>
      <c r="N2983" s="36"/>
      <c r="O2983" s="36"/>
      <c r="P2983" s="36"/>
      <c r="Q2983" s="36"/>
      <c r="R2983" s="36"/>
    </row>
    <row r="2984" spans="6:18" x14ac:dyDescent="0.25">
      <c r="F2984" s="36"/>
      <c r="G2984" s="36"/>
      <c r="H2984" s="36"/>
      <c r="I2984" s="36"/>
      <c r="J2984" s="36"/>
      <c r="K2984" s="36"/>
      <c r="L2984" s="36"/>
      <c r="M2984" s="36"/>
      <c r="N2984" s="36"/>
      <c r="O2984" s="36"/>
      <c r="P2984" s="36"/>
      <c r="Q2984" s="36"/>
      <c r="R2984" s="36"/>
    </row>
    <row r="2985" spans="6:18" x14ac:dyDescent="0.25">
      <c r="F2985" s="36"/>
      <c r="G2985" s="36"/>
      <c r="H2985" s="36"/>
      <c r="I2985" s="36"/>
      <c r="J2985" s="36"/>
      <c r="K2985" s="36"/>
      <c r="L2985" s="36"/>
      <c r="M2985" s="36"/>
      <c r="N2985" s="36"/>
      <c r="O2985" s="36"/>
      <c r="P2985" s="36"/>
      <c r="Q2985" s="36"/>
      <c r="R2985" s="36"/>
    </row>
    <row r="2986" spans="6:18" x14ac:dyDescent="0.25">
      <c r="F2986" s="36"/>
      <c r="G2986" s="36"/>
      <c r="H2986" s="36"/>
      <c r="I2986" s="36"/>
      <c r="J2986" s="36"/>
      <c r="K2986" s="36"/>
      <c r="L2986" s="36"/>
      <c r="M2986" s="36"/>
      <c r="N2986" s="36"/>
      <c r="O2986" s="36"/>
      <c r="P2986" s="36"/>
      <c r="Q2986" s="36"/>
      <c r="R2986" s="36"/>
    </row>
    <row r="2987" spans="6:18" x14ac:dyDescent="0.25">
      <c r="F2987" s="36"/>
      <c r="G2987" s="36"/>
      <c r="H2987" s="36"/>
      <c r="I2987" s="36"/>
      <c r="J2987" s="36"/>
      <c r="K2987" s="36"/>
      <c r="L2987" s="36"/>
      <c r="M2987" s="36"/>
      <c r="N2987" s="36"/>
      <c r="O2987" s="36"/>
      <c r="P2987" s="36"/>
      <c r="Q2987" s="36"/>
      <c r="R2987" s="36"/>
    </row>
    <row r="2988" spans="6:18" x14ac:dyDescent="0.25">
      <c r="F2988" s="36"/>
      <c r="G2988" s="36"/>
      <c r="H2988" s="36"/>
      <c r="I2988" s="36"/>
      <c r="J2988" s="36"/>
      <c r="K2988" s="36"/>
      <c r="L2988" s="36"/>
      <c r="M2988" s="36"/>
      <c r="N2988" s="36"/>
      <c r="O2988" s="36"/>
      <c r="P2988" s="36"/>
      <c r="Q2988" s="36"/>
      <c r="R2988" s="36"/>
    </row>
    <row r="2989" spans="6:18" x14ac:dyDescent="0.25">
      <c r="F2989" s="36"/>
      <c r="G2989" s="36"/>
      <c r="H2989" s="36"/>
      <c r="I2989" s="36"/>
      <c r="J2989" s="36"/>
      <c r="K2989" s="36"/>
      <c r="L2989" s="36"/>
      <c r="M2989" s="36"/>
      <c r="N2989" s="36"/>
      <c r="O2989" s="36"/>
      <c r="P2989" s="36"/>
      <c r="Q2989" s="36"/>
      <c r="R2989" s="36"/>
    </row>
    <row r="2990" spans="6:18" x14ac:dyDescent="0.25">
      <c r="F2990" s="36"/>
      <c r="G2990" s="36"/>
      <c r="H2990" s="36"/>
      <c r="I2990" s="36"/>
      <c r="J2990" s="36"/>
      <c r="K2990" s="36"/>
      <c r="L2990" s="36"/>
      <c r="M2990" s="36"/>
      <c r="N2990" s="36"/>
      <c r="O2990" s="36"/>
      <c r="P2990" s="36"/>
      <c r="Q2990" s="36"/>
      <c r="R2990" s="36"/>
    </row>
    <row r="2991" spans="6:18" x14ac:dyDescent="0.25">
      <c r="F2991" s="36"/>
      <c r="G2991" s="36"/>
      <c r="H2991" s="36"/>
      <c r="I2991" s="36"/>
      <c r="J2991" s="36"/>
      <c r="K2991" s="36"/>
      <c r="L2991" s="36"/>
      <c r="M2991" s="36"/>
      <c r="N2991" s="36"/>
      <c r="O2991" s="36"/>
      <c r="P2991" s="36"/>
      <c r="Q2991" s="36"/>
      <c r="R2991" s="36"/>
    </row>
    <row r="2992" spans="6:18" x14ac:dyDescent="0.25">
      <c r="F2992" s="36"/>
      <c r="G2992" s="36"/>
      <c r="H2992" s="36"/>
      <c r="I2992" s="36"/>
      <c r="J2992" s="36"/>
      <c r="K2992" s="36"/>
      <c r="L2992" s="36"/>
      <c r="M2992" s="36"/>
      <c r="N2992" s="36"/>
      <c r="O2992" s="36"/>
      <c r="P2992" s="36"/>
      <c r="Q2992" s="36"/>
      <c r="R2992" s="36"/>
    </row>
    <row r="2993" spans="6:18" x14ac:dyDescent="0.25">
      <c r="F2993" s="36"/>
      <c r="G2993" s="36"/>
      <c r="H2993" s="36"/>
      <c r="I2993" s="36"/>
      <c r="J2993" s="36"/>
      <c r="K2993" s="36"/>
      <c r="L2993" s="36"/>
      <c r="M2993" s="36"/>
      <c r="N2993" s="36"/>
      <c r="O2993" s="36"/>
      <c r="P2993" s="36"/>
      <c r="Q2993" s="36"/>
      <c r="R2993" s="36"/>
    </row>
    <row r="2994" spans="6:18" x14ac:dyDescent="0.25">
      <c r="F2994" s="36"/>
      <c r="G2994" s="36"/>
      <c r="H2994" s="36"/>
      <c r="I2994" s="36"/>
      <c r="J2994" s="36"/>
      <c r="K2994" s="36"/>
      <c r="L2994" s="36"/>
      <c r="M2994" s="36"/>
      <c r="N2994" s="36"/>
      <c r="O2994" s="36"/>
      <c r="P2994" s="36"/>
      <c r="Q2994" s="36"/>
      <c r="R2994" s="36"/>
    </row>
    <row r="2995" spans="6:18" x14ac:dyDescent="0.25">
      <c r="F2995" s="36"/>
      <c r="G2995" s="36"/>
      <c r="H2995" s="36"/>
      <c r="I2995" s="36"/>
      <c r="J2995" s="36"/>
      <c r="K2995" s="36"/>
      <c r="L2995" s="36"/>
      <c r="M2995" s="36"/>
      <c r="N2995" s="36"/>
      <c r="O2995" s="36"/>
      <c r="P2995" s="36"/>
      <c r="Q2995" s="36"/>
      <c r="R2995" s="36"/>
    </row>
    <row r="2996" spans="6:18" x14ac:dyDescent="0.25">
      <c r="F2996" s="36"/>
      <c r="G2996" s="36"/>
      <c r="H2996" s="36"/>
      <c r="I2996" s="36"/>
      <c r="J2996" s="36"/>
      <c r="K2996" s="36"/>
      <c r="L2996" s="36"/>
      <c r="M2996" s="36"/>
      <c r="N2996" s="36"/>
      <c r="O2996" s="36"/>
      <c r="P2996" s="36"/>
      <c r="Q2996" s="36"/>
      <c r="R2996" s="36"/>
    </row>
    <row r="2997" spans="6:18" x14ac:dyDescent="0.25">
      <c r="F2997" s="36"/>
      <c r="G2997" s="36"/>
      <c r="H2997" s="36"/>
      <c r="I2997" s="36"/>
      <c r="J2997" s="36"/>
      <c r="K2997" s="36"/>
      <c r="L2997" s="36"/>
      <c r="M2997" s="36"/>
      <c r="N2997" s="36"/>
      <c r="O2997" s="36"/>
      <c r="P2997" s="36"/>
      <c r="Q2997" s="36"/>
      <c r="R2997" s="36"/>
    </row>
    <row r="2998" spans="6:18" x14ac:dyDescent="0.25">
      <c r="F2998" s="36"/>
      <c r="G2998" s="36"/>
      <c r="H2998" s="36"/>
      <c r="I2998" s="36"/>
      <c r="J2998" s="36"/>
      <c r="K2998" s="36"/>
      <c r="L2998" s="36"/>
      <c r="M2998" s="36"/>
      <c r="N2998" s="36"/>
      <c r="O2998" s="36"/>
      <c r="P2998" s="36"/>
      <c r="Q2998" s="36"/>
      <c r="R2998" s="36"/>
    </row>
    <row r="2999" spans="6:18" x14ac:dyDescent="0.25">
      <c r="F2999" s="36"/>
      <c r="G2999" s="36"/>
      <c r="H2999" s="36"/>
      <c r="I2999" s="36"/>
      <c r="J2999" s="36"/>
      <c r="K2999" s="36"/>
      <c r="L2999" s="36"/>
      <c r="M2999" s="36"/>
      <c r="N2999" s="36"/>
      <c r="O2999" s="36"/>
      <c r="P2999" s="36"/>
      <c r="Q2999" s="36"/>
      <c r="R2999" s="36"/>
    </row>
    <row r="3000" spans="6:18" x14ac:dyDescent="0.25">
      <c r="F3000" s="36"/>
      <c r="G3000" s="36"/>
      <c r="H3000" s="36"/>
      <c r="I3000" s="36"/>
      <c r="J3000" s="36"/>
      <c r="K3000" s="36"/>
      <c r="L3000" s="36"/>
      <c r="M3000" s="36"/>
      <c r="N3000" s="36"/>
      <c r="O3000" s="36"/>
      <c r="P3000" s="36"/>
      <c r="Q3000" s="36"/>
      <c r="R3000" s="36"/>
    </row>
    <row r="3001" spans="6:18" x14ac:dyDescent="0.25">
      <c r="F3001" s="36"/>
      <c r="G3001" s="36"/>
      <c r="H3001" s="36"/>
      <c r="I3001" s="36"/>
      <c r="J3001" s="36"/>
      <c r="K3001" s="36"/>
      <c r="L3001" s="36"/>
      <c r="M3001" s="36"/>
      <c r="N3001" s="36"/>
      <c r="O3001" s="36"/>
      <c r="P3001" s="36"/>
      <c r="Q3001" s="36"/>
      <c r="R3001" s="36"/>
    </row>
    <row r="3002" spans="6:18" x14ac:dyDescent="0.25">
      <c r="F3002" s="36"/>
      <c r="G3002" s="36"/>
      <c r="H3002" s="36"/>
      <c r="I3002" s="36"/>
      <c r="J3002" s="36"/>
      <c r="K3002" s="36"/>
      <c r="L3002" s="36"/>
      <c r="M3002" s="36"/>
      <c r="N3002" s="36"/>
      <c r="O3002" s="36"/>
      <c r="P3002" s="36"/>
      <c r="Q3002" s="36"/>
      <c r="R3002" s="36"/>
    </row>
    <row r="3003" spans="6:18" x14ac:dyDescent="0.25">
      <c r="F3003" s="36"/>
      <c r="G3003" s="36"/>
      <c r="H3003" s="36"/>
      <c r="I3003" s="36"/>
      <c r="J3003" s="36"/>
      <c r="K3003" s="36"/>
      <c r="L3003" s="36"/>
      <c r="M3003" s="36"/>
      <c r="N3003" s="36"/>
      <c r="O3003" s="36"/>
      <c r="P3003" s="36"/>
      <c r="Q3003" s="36"/>
      <c r="R3003" s="36"/>
    </row>
    <row r="3004" spans="6:18" x14ac:dyDescent="0.25">
      <c r="F3004" s="36"/>
      <c r="G3004" s="36"/>
      <c r="H3004" s="36"/>
      <c r="I3004" s="36"/>
      <c r="J3004" s="36"/>
      <c r="K3004" s="36"/>
      <c r="L3004" s="36"/>
      <c r="M3004" s="36"/>
      <c r="N3004" s="36"/>
      <c r="O3004" s="36"/>
      <c r="P3004" s="36"/>
      <c r="Q3004" s="36"/>
      <c r="R3004" s="36"/>
    </row>
    <row r="3005" spans="6:18" x14ac:dyDescent="0.25">
      <c r="F3005" s="36"/>
      <c r="G3005" s="36"/>
      <c r="H3005" s="36"/>
      <c r="I3005" s="36"/>
      <c r="J3005" s="36"/>
      <c r="K3005" s="36"/>
      <c r="L3005" s="36"/>
      <c r="M3005" s="36"/>
      <c r="N3005" s="36"/>
      <c r="O3005" s="36"/>
      <c r="P3005" s="36"/>
      <c r="Q3005" s="36"/>
      <c r="R3005" s="36"/>
    </row>
    <row r="3006" spans="6:18" x14ac:dyDescent="0.25">
      <c r="F3006" s="36"/>
      <c r="G3006" s="36"/>
      <c r="H3006" s="36"/>
      <c r="I3006" s="36"/>
      <c r="J3006" s="36"/>
      <c r="K3006" s="36"/>
      <c r="L3006" s="36"/>
      <c r="M3006" s="36"/>
      <c r="N3006" s="36"/>
      <c r="O3006" s="36"/>
      <c r="P3006" s="36"/>
      <c r="Q3006" s="36"/>
      <c r="R3006" s="36"/>
    </row>
    <row r="3007" spans="6:18" x14ac:dyDescent="0.25">
      <c r="F3007" s="36"/>
      <c r="G3007" s="36"/>
      <c r="H3007" s="36"/>
      <c r="I3007" s="36"/>
      <c r="J3007" s="36"/>
      <c r="K3007" s="36"/>
      <c r="L3007" s="36"/>
      <c r="M3007" s="36"/>
      <c r="N3007" s="36"/>
      <c r="O3007" s="36"/>
      <c r="P3007" s="36"/>
      <c r="Q3007" s="36"/>
      <c r="R3007" s="36"/>
    </row>
    <row r="3008" spans="6:18" x14ac:dyDescent="0.25">
      <c r="F3008" s="36"/>
      <c r="G3008" s="36"/>
      <c r="H3008" s="36"/>
      <c r="I3008" s="36"/>
      <c r="J3008" s="36"/>
      <c r="K3008" s="36"/>
      <c r="L3008" s="36"/>
      <c r="M3008" s="36"/>
      <c r="N3008" s="36"/>
      <c r="O3008" s="36"/>
      <c r="P3008" s="36"/>
      <c r="Q3008" s="36"/>
      <c r="R3008" s="36"/>
    </row>
    <row r="3009" spans="6:18" x14ac:dyDescent="0.25">
      <c r="F3009" s="36"/>
      <c r="G3009" s="36"/>
      <c r="H3009" s="36"/>
      <c r="I3009" s="36"/>
      <c r="J3009" s="36"/>
      <c r="K3009" s="36"/>
      <c r="L3009" s="36"/>
      <c r="M3009" s="36"/>
      <c r="N3009" s="36"/>
      <c r="O3009" s="36"/>
      <c r="P3009" s="36"/>
      <c r="Q3009" s="36"/>
      <c r="R3009" s="36"/>
    </row>
    <row r="3010" spans="6:18" x14ac:dyDescent="0.25">
      <c r="F3010" s="36"/>
      <c r="G3010" s="36"/>
      <c r="H3010" s="36"/>
      <c r="I3010" s="36"/>
      <c r="J3010" s="36"/>
      <c r="K3010" s="36"/>
      <c r="L3010" s="36"/>
      <c r="M3010" s="36"/>
      <c r="N3010" s="36"/>
      <c r="O3010" s="36"/>
      <c r="P3010" s="36"/>
      <c r="Q3010" s="36"/>
      <c r="R3010" s="36"/>
    </row>
    <row r="3011" spans="6:18" x14ac:dyDescent="0.25">
      <c r="F3011" s="36"/>
      <c r="G3011" s="36"/>
      <c r="H3011" s="36"/>
      <c r="I3011" s="36"/>
      <c r="J3011" s="36"/>
      <c r="K3011" s="36"/>
      <c r="L3011" s="36"/>
      <c r="M3011" s="36"/>
      <c r="N3011" s="36"/>
      <c r="O3011" s="36"/>
      <c r="P3011" s="36"/>
      <c r="Q3011" s="36"/>
      <c r="R3011" s="36"/>
    </row>
    <row r="3012" spans="6:18" x14ac:dyDescent="0.25">
      <c r="F3012" s="36"/>
      <c r="G3012" s="36"/>
      <c r="H3012" s="36"/>
      <c r="I3012" s="36"/>
      <c r="J3012" s="36"/>
      <c r="K3012" s="36"/>
      <c r="L3012" s="36"/>
      <c r="M3012" s="36"/>
      <c r="N3012" s="36"/>
      <c r="O3012" s="36"/>
      <c r="P3012" s="36"/>
      <c r="Q3012" s="36"/>
      <c r="R3012" s="36"/>
    </row>
    <row r="3013" spans="6:18" x14ac:dyDescent="0.25">
      <c r="F3013" s="36"/>
      <c r="G3013" s="36"/>
      <c r="H3013" s="36"/>
      <c r="I3013" s="36"/>
      <c r="J3013" s="36"/>
      <c r="K3013" s="36"/>
      <c r="L3013" s="36"/>
      <c r="M3013" s="36"/>
      <c r="N3013" s="36"/>
      <c r="O3013" s="36"/>
      <c r="P3013" s="36"/>
      <c r="Q3013" s="36"/>
      <c r="R3013" s="36"/>
    </row>
    <row r="3014" spans="6:18" x14ac:dyDescent="0.25">
      <c r="F3014" s="36"/>
      <c r="G3014" s="36"/>
      <c r="H3014" s="36"/>
      <c r="I3014" s="36"/>
      <c r="J3014" s="36"/>
      <c r="K3014" s="36"/>
      <c r="L3014" s="36"/>
      <c r="M3014" s="36"/>
      <c r="N3014" s="36"/>
      <c r="O3014" s="36"/>
      <c r="P3014" s="36"/>
      <c r="Q3014" s="36"/>
      <c r="R3014" s="36"/>
    </row>
    <row r="3015" spans="6:18" x14ac:dyDescent="0.25">
      <c r="F3015" s="36"/>
      <c r="G3015" s="36"/>
      <c r="H3015" s="36"/>
      <c r="I3015" s="36"/>
      <c r="J3015" s="36"/>
      <c r="K3015" s="36"/>
      <c r="L3015" s="36"/>
      <c r="M3015" s="36"/>
      <c r="N3015" s="36"/>
      <c r="O3015" s="36"/>
      <c r="P3015" s="36"/>
      <c r="Q3015" s="36"/>
      <c r="R3015" s="36"/>
    </row>
    <row r="3016" spans="6:18" x14ac:dyDescent="0.25">
      <c r="F3016" s="36"/>
      <c r="G3016" s="36"/>
      <c r="H3016" s="36"/>
      <c r="I3016" s="36"/>
      <c r="J3016" s="36"/>
      <c r="K3016" s="36"/>
      <c r="L3016" s="36"/>
      <c r="M3016" s="36"/>
      <c r="N3016" s="36"/>
      <c r="O3016" s="36"/>
      <c r="P3016" s="36"/>
      <c r="Q3016" s="36"/>
      <c r="R3016" s="36"/>
    </row>
    <row r="3017" spans="6:18" x14ac:dyDescent="0.25">
      <c r="F3017" s="36"/>
      <c r="G3017" s="36"/>
      <c r="H3017" s="36"/>
      <c r="I3017" s="36"/>
      <c r="J3017" s="36"/>
      <c r="K3017" s="36"/>
      <c r="L3017" s="36"/>
      <c r="M3017" s="36"/>
      <c r="N3017" s="36"/>
      <c r="O3017" s="36"/>
      <c r="P3017" s="36"/>
      <c r="Q3017" s="36"/>
      <c r="R3017" s="36"/>
    </row>
    <row r="3018" spans="6:18" x14ac:dyDescent="0.25">
      <c r="F3018" s="36"/>
      <c r="G3018" s="36"/>
      <c r="H3018" s="36"/>
      <c r="I3018" s="36"/>
      <c r="J3018" s="36"/>
      <c r="K3018" s="36"/>
      <c r="L3018" s="36"/>
      <c r="M3018" s="36"/>
      <c r="N3018" s="36"/>
      <c r="O3018" s="36"/>
      <c r="P3018" s="36"/>
      <c r="Q3018" s="36"/>
      <c r="R3018" s="36"/>
    </row>
    <row r="3019" spans="6:18" x14ac:dyDescent="0.25">
      <c r="F3019" s="36"/>
      <c r="G3019" s="36"/>
      <c r="H3019" s="36"/>
      <c r="I3019" s="36"/>
      <c r="J3019" s="36"/>
      <c r="K3019" s="36"/>
      <c r="L3019" s="36"/>
      <c r="M3019" s="36"/>
      <c r="N3019" s="36"/>
      <c r="O3019" s="36"/>
      <c r="P3019" s="36"/>
      <c r="Q3019" s="36"/>
      <c r="R3019" s="36"/>
    </row>
    <row r="3020" spans="6:18" x14ac:dyDescent="0.25">
      <c r="F3020" s="36"/>
      <c r="G3020" s="36"/>
      <c r="H3020" s="36"/>
      <c r="I3020" s="36"/>
      <c r="J3020" s="36"/>
      <c r="K3020" s="36"/>
      <c r="L3020" s="36"/>
      <c r="M3020" s="36"/>
      <c r="N3020" s="36"/>
      <c r="O3020" s="36"/>
      <c r="P3020" s="36"/>
      <c r="Q3020" s="36"/>
      <c r="R3020" s="36"/>
    </row>
    <row r="3021" spans="6:18" x14ac:dyDescent="0.25">
      <c r="F3021" s="36"/>
      <c r="G3021" s="36"/>
      <c r="H3021" s="36"/>
      <c r="I3021" s="36"/>
      <c r="J3021" s="36"/>
      <c r="K3021" s="36"/>
      <c r="L3021" s="36"/>
      <c r="M3021" s="36"/>
      <c r="N3021" s="36"/>
      <c r="O3021" s="36"/>
      <c r="P3021" s="36"/>
      <c r="Q3021" s="36"/>
      <c r="R3021" s="36"/>
    </row>
    <row r="3022" spans="6:18" x14ac:dyDescent="0.25">
      <c r="F3022" s="36"/>
      <c r="G3022" s="36"/>
      <c r="H3022" s="36"/>
      <c r="I3022" s="36"/>
      <c r="J3022" s="36"/>
      <c r="K3022" s="36"/>
      <c r="L3022" s="36"/>
      <c r="M3022" s="36"/>
      <c r="N3022" s="36"/>
      <c r="O3022" s="36"/>
      <c r="P3022" s="36"/>
      <c r="Q3022" s="36"/>
      <c r="R3022" s="36"/>
    </row>
    <row r="3023" spans="6:18" x14ac:dyDescent="0.25">
      <c r="F3023" s="36"/>
      <c r="G3023" s="36"/>
      <c r="H3023" s="36"/>
      <c r="I3023" s="36"/>
      <c r="J3023" s="36"/>
      <c r="K3023" s="36"/>
      <c r="L3023" s="36"/>
      <c r="M3023" s="36"/>
      <c r="N3023" s="36"/>
      <c r="O3023" s="36"/>
      <c r="P3023" s="36"/>
      <c r="Q3023" s="36"/>
      <c r="R3023" s="36"/>
    </row>
    <row r="3024" spans="6:18" x14ac:dyDescent="0.25">
      <c r="F3024" s="36"/>
      <c r="G3024" s="36"/>
      <c r="H3024" s="36"/>
      <c r="I3024" s="36"/>
      <c r="J3024" s="36"/>
      <c r="K3024" s="36"/>
      <c r="L3024" s="36"/>
      <c r="M3024" s="36"/>
      <c r="N3024" s="36"/>
      <c r="O3024" s="36"/>
      <c r="P3024" s="36"/>
      <c r="Q3024" s="36"/>
      <c r="R3024" s="36"/>
    </row>
    <row r="3025" spans="6:18" x14ac:dyDescent="0.25">
      <c r="F3025" s="36"/>
      <c r="G3025" s="36"/>
      <c r="H3025" s="36"/>
      <c r="I3025" s="36"/>
      <c r="J3025" s="36"/>
      <c r="K3025" s="36"/>
      <c r="L3025" s="36"/>
      <c r="M3025" s="36"/>
      <c r="N3025" s="36"/>
      <c r="O3025" s="36"/>
      <c r="P3025" s="36"/>
      <c r="Q3025" s="36"/>
      <c r="R3025" s="36"/>
    </row>
    <row r="3026" spans="6:18" x14ac:dyDescent="0.25">
      <c r="F3026" s="36"/>
      <c r="G3026" s="36"/>
      <c r="H3026" s="36"/>
      <c r="I3026" s="36"/>
      <c r="J3026" s="36"/>
      <c r="K3026" s="36"/>
      <c r="L3026" s="36"/>
      <c r="M3026" s="36"/>
      <c r="N3026" s="36"/>
      <c r="O3026" s="36"/>
      <c r="P3026" s="36"/>
      <c r="Q3026" s="36"/>
      <c r="R3026" s="36"/>
    </row>
    <row r="3027" spans="6:18" x14ac:dyDescent="0.25">
      <c r="F3027" s="36"/>
      <c r="G3027" s="36"/>
      <c r="H3027" s="36"/>
      <c r="I3027" s="36"/>
      <c r="J3027" s="36"/>
      <c r="K3027" s="36"/>
      <c r="L3027" s="36"/>
      <c r="M3027" s="36"/>
      <c r="N3027" s="36"/>
      <c r="O3027" s="36"/>
      <c r="P3027" s="36"/>
      <c r="Q3027" s="36"/>
      <c r="R3027" s="36"/>
    </row>
    <row r="3028" spans="6:18" x14ac:dyDescent="0.25">
      <c r="F3028" s="36"/>
      <c r="G3028" s="36"/>
      <c r="H3028" s="36"/>
      <c r="I3028" s="36"/>
      <c r="J3028" s="36"/>
      <c r="K3028" s="36"/>
      <c r="L3028" s="36"/>
      <c r="M3028" s="36"/>
      <c r="N3028" s="36"/>
      <c r="O3028" s="36"/>
      <c r="P3028" s="36"/>
      <c r="Q3028" s="36"/>
      <c r="R3028" s="36"/>
    </row>
    <row r="3029" spans="6:18" x14ac:dyDescent="0.25">
      <c r="F3029" s="36"/>
      <c r="G3029" s="36"/>
      <c r="H3029" s="36"/>
      <c r="I3029" s="36"/>
      <c r="J3029" s="36"/>
      <c r="K3029" s="36"/>
      <c r="L3029" s="36"/>
      <c r="M3029" s="36"/>
      <c r="N3029" s="36"/>
      <c r="O3029" s="36"/>
      <c r="P3029" s="36"/>
      <c r="Q3029" s="36"/>
      <c r="R3029" s="36"/>
    </row>
    <row r="3030" spans="6:18" x14ac:dyDescent="0.25">
      <c r="F3030" s="36"/>
      <c r="G3030" s="36"/>
      <c r="H3030" s="36"/>
      <c r="I3030" s="36"/>
      <c r="J3030" s="36"/>
      <c r="K3030" s="36"/>
      <c r="L3030" s="36"/>
      <c r="M3030" s="36"/>
      <c r="N3030" s="36"/>
      <c r="O3030" s="36"/>
      <c r="P3030" s="36"/>
      <c r="Q3030" s="36"/>
      <c r="R3030" s="36"/>
    </row>
    <row r="3031" spans="6:18" x14ac:dyDescent="0.25">
      <c r="F3031" s="36"/>
      <c r="G3031" s="36"/>
      <c r="H3031" s="36"/>
      <c r="I3031" s="36"/>
      <c r="J3031" s="36"/>
      <c r="K3031" s="36"/>
      <c r="L3031" s="36"/>
      <c r="M3031" s="36"/>
      <c r="N3031" s="36"/>
      <c r="O3031" s="36"/>
      <c r="P3031" s="36"/>
      <c r="Q3031" s="36"/>
      <c r="R3031" s="36"/>
    </row>
    <row r="3032" spans="6:18" x14ac:dyDescent="0.25">
      <c r="F3032" s="36"/>
      <c r="G3032" s="36"/>
      <c r="H3032" s="36"/>
      <c r="I3032" s="36"/>
      <c r="J3032" s="36"/>
      <c r="K3032" s="36"/>
      <c r="L3032" s="36"/>
      <c r="M3032" s="36"/>
      <c r="N3032" s="36"/>
      <c r="O3032" s="36"/>
      <c r="P3032" s="36"/>
      <c r="Q3032" s="36"/>
      <c r="R3032" s="36"/>
    </row>
    <row r="3033" spans="6:18" x14ac:dyDescent="0.25">
      <c r="F3033" s="36"/>
      <c r="G3033" s="36"/>
      <c r="H3033" s="36"/>
      <c r="I3033" s="36"/>
      <c r="J3033" s="36"/>
      <c r="K3033" s="36"/>
      <c r="L3033" s="36"/>
      <c r="M3033" s="36"/>
      <c r="N3033" s="36"/>
      <c r="O3033" s="36"/>
      <c r="P3033" s="36"/>
      <c r="Q3033" s="36"/>
      <c r="R3033" s="36"/>
    </row>
    <row r="3034" spans="6:18" x14ac:dyDescent="0.25">
      <c r="F3034" s="36"/>
      <c r="G3034" s="36"/>
      <c r="H3034" s="36"/>
      <c r="I3034" s="36"/>
      <c r="J3034" s="36"/>
      <c r="K3034" s="36"/>
      <c r="L3034" s="36"/>
      <c r="M3034" s="36"/>
      <c r="N3034" s="36"/>
      <c r="O3034" s="36"/>
      <c r="P3034" s="36"/>
      <c r="Q3034" s="36"/>
      <c r="R3034" s="36"/>
    </row>
    <row r="3035" spans="6:18" x14ac:dyDescent="0.25">
      <c r="F3035" s="36"/>
      <c r="G3035" s="36"/>
      <c r="H3035" s="36"/>
      <c r="I3035" s="36"/>
      <c r="J3035" s="36"/>
      <c r="K3035" s="36"/>
      <c r="L3035" s="36"/>
      <c r="M3035" s="36"/>
      <c r="N3035" s="36"/>
      <c r="O3035" s="36"/>
      <c r="P3035" s="36"/>
      <c r="Q3035" s="36"/>
      <c r="R3035" s="36"/>
    </row>
    <row r="3036" spans="6:18" x14ac:dyDescent="0.25">
      <c r="F3036" s="36"/>
      <c r="G3036" s="36"/>
      <c r="H3036" s="36"/>
      <c r="I3036" s="36"/>
      <c r="J3036" s="36"/>
      <c r="K3036" s="36"/>
      <c r="L3036" s="36"/>
      <c r="M3036" s="36"/>
      <c r="N3036" s="36"/>
      <c r="O3036" s="36"/>
      <c r="P3036" s="36"/>
      <c r="Q3036" s="36"/>
      <c r="R3036" s="36"/>
    </row>
    <row r="3037" spans="6:18" x14ac:dyDescent="0.25">
      <c r="F3037" s="36"/>
      <c r="G3037" s="36"/>
      <c r="H3037" s="36"/>
      <c r="I3037" s="36"/>
      <c r="J3037" s="36"/>
      <c r="K3037" s="36"/>
      <c r="L3037" s="36"/>
      <c r="M3037" s="36"/>
      <c r="N3037" s="36"/>
      <c r="O3037" s="36"/>
      <c r="P3037" s="36"/>
      <c r="Q3037" s="36"/>
      <c r="R3037" s="36"/>
    </row>
    <row r="3038" spans="6:18" x14ac:dyDescent="0.25">
      <c r="F3038" s="36"/>
      <c r="G3038" s="36"/>
      <c r="H3038" s="36"/>
      <c r="I3038" s="36"/>
      <c r="J3038" s="36"/>
      <c r="K3038" s="36"/>
      <c r="L3038" s="36"/>
      <c r="M3038" s="36"/>
      <c r="N3038" s="36"/>
      <c r="O3038" s="36"/>
      <c r="P3038" s="36"/>
      <c r="Q3038" s="36"/>
      <c r="R3038" s="36"/>
    </row>
    <row r="3039" spans="6:18" x14ac:dyDescent="0.25">
      <c r="F3039" s="36"/>
      <c r="G3039" s="36"/>
      <c r="H3039" s="36"/>
      <c r="I3039" s="36"/>
      <c r="J3039" s="36"/>
      <c r="K3039" s="36"/>
      <c r="L3039" s="36"/>
      <c r="M3039" s="36"/>
      <c r="N3039" s="36"/>
      <c r="O3039" s="36"/>
      <c r="P3039" s="36"/>
      <c r="Q3039" s="36"/>
      <c r="R3039" s="36"/>
    </row>
    <row r="3040" spans="6:18" x14ac:dyDescent="0.25">
      <c r="F3040" s="36"/>
      <c r="G3040" s="36"/>
      <c r="H3040" s="36"/>
      <c r="I3040" s="36"/>
      <c r="J3040" s="36"/>
      <c r="K3040" s="36"/>
      <c r="L3040" s="36"/>
      <c r="M3040" s="36"/>
      <c r="N3040" s="36"/>
      <c r="O3040" s="36"/>
      <c r="P3040" s="36"/>
      <c r="Q3040" s="36"/>
      <c r="R3040" s="36"/>
    </row>
    <row r="3041" spans="6:18" x14ac:dyDescent="0.25">
      <c r="F3041" s="36"/>
      <c r="G3041" s="36"/>
      <c r="H3041" s="36"/>
      <c r="I3041" s="36"/>
      <c r="J3041" s="36"/>
      <c r="K3041" s="36"/>
      <c r="L3041" s="36"/>
      <c r="M3041" s="36"/>
      <c r="N3041" s="36"/>
      <c r="O3041" s="36"/>
      <c r="P3041" s="36"/>
      <c r="Q3041" s="36"/>
      <c r="R3041" s="36"/>
    </row>
    <row r="3042" spans="6:18" x14ac:dyDescent="0.25">
      <c r="F3042" s="36"/>
      <c r="G3042" s="36"/>
      <c r="H3042" s="36"/>
      <c r="I3042" s="36"/>
      <c r="J3042" s="36"/>
      <c r="K3042" s="36"/>
      <c r="L3042" s="36"/>
      <c r="M3042" s="36"/>
      <c r="N3042" s="36"/>
      <c r="O3042" s="36"/>
      <c r="P3042" s="36"/>
      <c r="Q3042" s="36"/>
      <c r="R3042" s="36"/>
    </row>
    <row r="3043" spans="6:18" x14ac:dyDescent="0.25">
      <c r="F3043" s="36"/>
      <c r="G3043" s="36"/>
      <c r="H3043" s="36"/>
      <c r="I3043" s="36"/>
      <c r="J3043" s="36"/>
      <c r="K3043" s="36"/>
      <c r="L3043" s="36"/>
      <c r="M3043" s="36"/>
      <c r="N3043" s="36"/>
      <c r="O3043" s="36"/>
      <c r="P3043" s="36"/>
      <c r="Q3043" s="36"/>
      <c r="R3043" s="36"/>
    </row>
    <row r="3044" spans="6:18" x14ac:dyDescent="0.25">
      <c r="F3044" s="36"/>
      <c r="G3044" s="36"/>
      <c r="H3044" s="36"/>
      <c r="I3044" s="36"/>
      <c r="J3044" s="36"/>
      <c r="K3044" s="36"/>
      <c r="L3044" s="36"/>
      <c r="M3044" s="36"/>
      <c r="N3044" s="36"/>
      <c r="O3044" s="36"/>
      <c r="P3044" s="36"/>
      <c r="Q3044" s="36"/>
      <c r="R3044" s="36"/>
    </row>
    <row r="3045" spans="6:18" x14ac:dyDescent="0.25">
      <c r="F3045" s="36"/>
      <c r="G3045" s="36"/>
      <c r="H3045" s="36"/>
      <c r="I3045" s="36"/>
      <c r="J3045" s="36"/>
      <c r="K3045" s="36"/>
      <c r="L3045" s="36"/>
      <c r="M3045" s="36"/>
      <c r="N3045" s="36"/>
      <c r="O3045" s="36"/>
      <c r="P3045" s="36"/>
      <c r="Q3045" s="36"/>
      <c r="R3045" s="36"/>
    </row>
    <row r="3046" spans="6:18" x14ac:dyDescent="0.25">
      <c r="F3046" s="36"/>
      <c r="G3046" s="36"/>
      <c r="H3046" s="36"/>
      <c r="I3046" s="36"/>
      <c r="J3046" s="36"/>
      <c r="K3046" s="36"/>
      <c r="L3046" s="36"/>
      <c r="M3046" s="36"/>
      <c r="N3046" s="36"/>
      <c r="O3046" s="36"/>
      <c r="P3046" s="36"/>
      <c r="Q3046" s="36"/>
      <c r="R3046" s="36"/>
    </row>
    <row r="3047" spans="6:18" x14ac:dyDescent="0.25">
      <c r="F3047" s="36"/>
      <c r="G3047" s="36"/>
      <c r="H3047" s="36"/>
      <c r="I3047" s="36"/>
      <c r="J3047" s="36"/>
      <c r="K3047" s="36"/>
      <c r="L3047" s="36"/>
      <c r="M3047" s="36"/>
      <c r="N3047" s="36"/>
      <c r="O3047" s="36"/>
      <c r="P3047" s="36"/>
      <c r="Q3047" s="36"/>
      <c r="R3047" s="36"/>
    </row>
    <row r="3048" spans="6:18" x14ac:dyDescent="0.25">
      <c r="F3048" s="36"/>
      <c r="G3048" s="36"/>
      <c r="H3048" s="36"/>
      <c r="I3048" s="36"/>
      <c r="J3048" s="36"/>
      <c r="K3048" s="36"/>
      <c r="L3048" s="36"/>
      <c r="M3048" s="36"/>
      <c r="N3048" s="36"/>
      <c r="O3048" s="36"/>
      <c r="P3048" s="36"/>
      <c r="Q3048" s="36"/>
      <c r="R3048" s="36"/>
    </row>
    <row r="3049" spans="6:18" x14ac:dyDescent="0.25">
      <c r="F3049" s="36"/>
      <c r="G3049" s="36"/>
      <c r="H3049" s="36"/>
      <c r="I3049" s="36"/>
      <c r="J3049" s="36"/>
      <c r="K3049" s="36"/>
      <c r="L3049" s="36"/>
      <c r="M3049" s="36"/>
      <c r="N3049" s="36"/>
      <c r="O3049" s="36"/>
      <c r="P3049" s="36"/>
      <c r="Q3049" s="36"/>
      <c r="R3049" s="36"/>
    </row>
    <row r="3050" spans="6:18" x14ac:dyDescent="0.25">
      <c r="F3050" s="36"/>
      <c r="G3050" s="36"/>
      <c r="H3050" s="36"/>
      <c r="I3050" s="36"/>
      <c r="J3050" s="36"/>
      <c r="K3050" s="36"/>
      <c r="L3050" s="36"/>
      <c r="M3050" s="36"/>
      <c r="N3050" s="36"/>
      <c r="O3050" s="36"/>
      <c r="P3050" s="36"/>
      <c r="Q3050" s="36"/>
      <c r="R3050" s="36"/>
    </row>
    <row r="3051" spans="6:18" x14ac:dyDescent="0.25">
      <c r="F3051" s="36"/>
      <c r="G3051" s="36"/>
      <c r="H3051" s="36"/>
      <c r="I3051" s="36"/>
      <c r="J3051" s="36"/>
      <c r="K3051" s="36"/>
      <c r="L3051" s="36"/>
      <c r="M3051" s="36"/>
      <c r="N3051" s="36"/>
      <c r="O3051" s="36"/>
      <c r="P3051" s="36"/>
      <c r="Q3051" s="36"/>
      <c r="R3051" s="36"/>
    </row>
    <row r="3052" spans="6:18" x14ac:dyDescent="0.25">
      <c r="F3052" s="36"/>
      <c r="G3052" s="36"/>
      <c r="H3052" s="36"/>
      <c r="I3052" s="36"/>
      <c r="J3052" s="36"/>
      <c r="K3052" s="36"/>
      <c r="L3052" s="36"/>
      <c r="M3052" s="36"/>
      <c r="N3052" s="36"/>
      <c r="O3052" s="36"/>
      <c r="P3052" s="36"/>
      <c r="Q3052" s="36"/>
      <c r="R3052" s="36"/>
    </row>
    <row r="3053" spans="6:18" x14ac:dyDescent="0.25">
      <c r="F3053" s="36"/>
      <c r="G3053" s="36"/>
      <c r="H3053" s="36"/>
      <c r="I3053" s="36"/>
      <c r="J3053" s="36"/>
      <c r="K3053" s="36"/>
      <c r="L3053" s="36"/>
      <c r="M3053" s="36"/>
      <c r="N3053" s="36"/>
      <c r="O3053" s="36"/>
      <c r="P3053" s="36"/>
      <c r="Q3053" s="36"/>
      <c r="R3053" s="36"/>
    </row>
    <row r="3054" spans="6:18" x14ac:dyDescent="0.25">
      <c r="F3054" s="36"/>
      <c r="G3054" s="36"/>
      <c r="H3054" s="36"/>
      <c r="I3054" s="36"/>
      <c r="J3054" s="36"/>
      <c r="K3054" s="36"/>
      <c r="L3054" s="36"/>
      <c r="M3054" s="36"/>
      <c r="N3054" s="36"/>
      <c r="O3054" s="36"/>
      <c r="P3054" s="36"/>
      <c r="Q3054" s="36"/>
      <c r="R3054" s="36"/>
    </row>
    <row r="3055" spans="6:18" x14ac:dyDescent="0.25">
      <c r="F3055" s="36"/>
      <c r="G3055" s="36"/>
      <c r="H3055" s="36"/>
      <c r="I3055" s="36"/>
      <c r="J3055" s="36"/>
      <c r="K3055" s="36"/>
      <c r="L3055" s="36"/>
      <c r="M3055" s="36"/>
      <c r="N3055" s="36"/>
      <c r="O3055" s="36"/>
      <c r="P3055" s="36"/>
      <c r="Q3055" s="36"/>
      <c r="R3055" s="36"/>
    </row>
    <row r="3056" spans="6:18" x14ac:dyDescent="0.25">
      <c r="F3056" s="36"/>
      <c r="G3056" s="36"/>
      <c r="H3056" s="36"/>
      <c r="I3056" s="36"/>
      <c r="J3056" s="36"/>
      <c r="K3056" s="36"/>
      <c r="L3056" s="36"/>
      <c r="M3056" s="36"/>
      <c r="N3056" s="36"/>
      <c r="O3056" s="36"/>
      <c r="P3056" s="36"/>
      <c r="Q3056" s="36"/>
      <c r="R3056" s="36"/>
    </row>
    <row r="3057" spans="6:18" x14ac:dyDescent="0.25">
      <c r="F3057" s="36"/>
      <c r="G3057" s="36"/>
      <c r="H3057" s="36"/>
      <c r="I3057" s="36"/>
      <c r="J3057" s="36"/>
      <c r="K3057" s="36"/>
      <c r="L3057" s="36"/>
      <c r="M3057" s="36"/>
      <c r="N3057" s="36"/>
      <c r="O3057" s="36"/>
      <c r="P3057" s="36"/>
      <c r="Q3057" s="36"/>
      <c r="R3057" s="36"/>
    </row>
    <row r="3058" spans="6:18" x14ac:dyDescent="0.25">
      <c r="F3058" s="36"/>
      <c r="G3058" s="36"/>
      <c r="H3058" s="36"/>
      <c r="I3058" s="36"/>
      <c r="J3058" s="36"/>
      <c r="K3058" s="36"/>
      <c r="L3058" s="36"/>
      <c r="M3058" s="36"/>
      <c r="N3058" s="36"/>
      <c r="O3058" s="36"/>
      <c r="P3058" s="36"/>
      <c r="Q3058" s="36"/>
      <c r="R3058" s="36"/>
    </row>
    <row r="3059" spans="6:18" x14ac:dyDescent="0.25">
      <c r="F3059" s="36"/>
      <c r="G3059" s="36"/>
      <c r="H3059" s="36"/>
      <c r="I3059" s="36"/>
      <c r="J3059" s="36"/>
      <c r="K3059" s="36"/>
      <c r="L3059" s="36"/>
      <c r="M3059" s="36"/>
      <c r="N3059" s="36"/>
      <c r="O3059" s="36"/>
      <c r="P3059" s="36"/>
      <c r="Q3059" s="36"/>
      <c r="R3059" s="36"/>
    </row>
    <row r="3060" spans="6:18" x14ac:dyDescent="0.25">
      <c r="F3060" s="36"/>
      <c r="G3060" s="36"/>
      <c r="H3060" s="36"/>
      <c r="I3060" s="36"/>
      <c r="J3060" s="36"/>
      <c r="K3060" s="36"/>
      <c r="L3060" s="36"/>
      <c r="M3060" s="36"/>
      <c r="N3060" s="36"/>
      <c r="O3060" s="36"/>
      <c r="P3060" s="36"/>
      <c r="Q3060" s="36"/>
      <c r="R3060" s="36"/>
    </row>
    <row r="3061" spans="6:18" x14ac:dyDescent="0.25">
      <c r="F3061" s="36"/>
      <c r="G3061" s="36"/>
      <c r="H3061" s="36"/>
      <c r="I3061" s="36"/>
      <c r="J3061" s="36"/>
      <c r="K3061" s="36"/>
      <c r="L3061" s="36"/>
      <c r="M3061" s="36"/>
      <c r="N3061" s="36"/>
      <c r="O3061" s="36"/>
      <c r="P3061" s="36"/>
      <c r="Q3061" s="36"/>
      <c r="R3061" s="36"/>
    </row>
    <row r="3062" spans="6:18" x14ac:dyDescent="0.25">
      <c r="F3062" s="36"/>
      <c r="G3062" s="36"/>
      <c r="H3062" s="36"/>
      <c r="I3062" s="36"/>
      <c r="J3062" s="36"/>
      <c r="K3062" s="36"/>
      <c r="L3062" s="36"/>
      <c r="M3062" s="36"/>
      <c r="N3062" s="36"/>
      <c r="O3062" s="36"/>
      <c r="P3062" s="36"/>
      <c r="Q3062" s="36"/>
      <c r="R3062" s="36"/>
    </row>
    <row r="3063" spans="6:18" x14ac:dyDescent="0.25">
      <c r="F3063" s="36"/>
      <c r="G3063" s="36"/>
      <c r="H3063" s="36"/>
      <c r="I3063" s="36"/>
      <c r="J3063" s="36"/>
      <c r="K3063" s="36"/>
      <c r="L3063" s="36"/>
      <c r="M3063" s="36"/>
      <c r="N3063" s="36"/>
      <c r="O3063" s="36"/>
      <c r="P3063" s="36"/>
      <c r="Q3063" s="36"/>
      <c r="R3063" s="36"/>
    </row>
    <row r="3064" spans="6:18" x14ac:dyDescent="0.25">
      <c r="F3064" s="36"/>
      <c r="G3064" s="36"/>
      <c r="H3064" s="36"/>
      <c r="I3064" s="36"/>
      <c r="J3064" s="36"/>
      <c r="K3064" s="36"/>
      <c r="L3064" s="36"/>
      <c r="M3064" s="36"/>
      <c r="N3064" s="36"/>
      <c r="O3064" s="36"/>
      <c r="P3064" s="36"/>
      <c r="Q3064" s="36"/>
      <c r="R3064" s="36"/>
    </row>
    <row r="3065" spans="6:18" x14ac:dyDescent="0.25">
      <c r="F3065" s="36"/>
      <c r="G3065" s="36"/>
      <c r="H3065" s="36"/>
      <c r="I3065" s="36"/>
      <c r="J3065" s="36"/>
      <c r="K3065" s="36"/>
      <c r="L3065" s="36"/>
      <c r="M3065" s="36"/>
      <c r="N3065" s="36"/>
      <c r="O3065" s="36"/>
      <c r="P3065" s="36"/>
      <c r="Q3065" s="36"/>
      <c r="R3065" s="36"/>
    </row>
    <row r="3066" spans="6:18" x14ac:dyDescent="0.25">
      <c r="F3066" s="36"/>
      <c r="G3066" s="36"/>
      <c r="H3066" s="36"/>
      <c r="I3066" s="36"/>
      <c r="J3066" s="36"/>
      <c r="K3066" s="36"/>
      <c r="L3066" s="36"/>
      <c r="M3066" s="36"/>
      <c r="N3066" s="36"/>
      <c r="O3066" s="36"/>
      <c r="P3066" s="36"/>
      <c r="Q3066" s="36"/>
      <c r="R3066" s="36"/>
    </row>
    <row r="3067" spans="6:18" x14ac:dyDescent="0.25">
      <c r="F3067" s="36"/>
      <c r="G3067" s="36"/>
      <c r="H3067" s="36"/>
      <c r="I3067" s="36"/>
      <c r="J3067" s="36"/>
      <c r="K3067" s="36"/>
      <c r="L3067" s="36"/>
      <c r="M3067" s="36"/>
      <c r="N3067" s="36"/>
      <c r="O3067" s="36"/>
      <c r="P3067" s="36"/>
      <c r="Q3067" s="36"/>
      <c r="R3067" s="36"/>
    </row>
    <row r="3068" spans="6:18" x14ac:dyDescent="0.25">
      <c r="F3068" s="36"/>
      <c r="G3068" s="36"/>
      <c r="H3068" s="36"/>
      <c r="I3068" s="36"/>
      <c r="J3068" s="36"/>
      <c r="K3068" s="36"/>
      <c r="L3068" s="36"/>
      <c r="M3068" s="36"/>
      <c r="N3068" s="36"/>
      <c r="O3068" s="36"/>
      <c r="P3068" s="36"/>
      <c r="Q3068" s="36"/>
      <c r="R3068" s="36"/>
    </row>
    <row r="3069" spans="6:18" x14ac:dyDescent="0.25">
      <c r="F3069" s="36"/>
      <c r="G3069" s="36"/>
      <c r="H3069" s="36"/>
      <c r="I3069" s="36"/>
      <c r="J3069" s="36"/>
      <c r="K3069" s="36"/>
      <c r="L3069" s="36"/>
      <c r="M3069" s="36"/>
      <c r="N3069" s="36"/>
      <c r="O3069" s="36"/>
      <c r="P3069" s="36"/>
      <c r="Q3069" s="36"/>
      <c r="R3069" s="36"/>
    </row>
    <row r="3070" spans="6:18" x14ac:dyDescent="0.25">
      <c r="F3070" s="36"/>
      <c r="G3070" s="36"/>
      <c r="H3070" s="36"/>
      <c r="I3070" s="36"/>
      <c r="J3070" s="36"/>
      <c r="K3070" s="36"/>
      <c r="L3070" s="36"/>
      <c r="M3070" s="36"/>
      <c r="N3070" s="36"/>
      <c r="O3070" s="36"/>
      <c r="P3070" s="36"/>
      <c r="Q3070" s="36"/>
      <c r="R3070" s="36"/>
    </row>
    <row r="3071" spans="6:18" x14ac:dyDescent="0.25">
      <c r="F3071" s="36"/>
      <c r="G3071" s="36"/>
      <c r="H3071" s="36"/>
      <c r="I3071" s="36"/>
      <c r="J3071" s="36"/>
      <c r="K3071" s="36"/>
      <c r="L3071" s="36"/>
      <c r="M3071" s="36"/>
      <c r="N3071" s="36"/>
      <c r="O3071" s="36"/>
      <c r="P3071" s="36"/>
      <c r="Q3071" s="36"/>
      <c r="R3071" s="36"/>
    </row>
    <row r="3072" spans="6:18" x14ac:dyDescent="0.25">
      <c r="F3072" s="36"/>
      <c r="G3072" s="36"/>
      <c r="H3072" s="36"/>
      <c r="I3072" s="36"/>
      <c r="J3072" s="36"/>
      <c r="K3072" s="36"/>
      <c r="L3072" s="36"/>
      <c r="M3072" s="36"/>
      <c r="N3072" s="36"/>
      <c r="O3072" s="36"/>
      <c r="P3072" s="36"/>
      <c r="Q3072" s="36"/>
      <c r="R3072" s="36"/>
    </row>
    <row r="3073" spans="6:18" x14ac:dyDescent="0.25">
      <c r="F3073" s="36"/>
      <c r="G3073" s="36"/>
      <c r="H3073" s="36"/>
      <c r="I3073" s="36"/>
      <c r="J3073" s="36"/>
      <c r="K3073" s="36"/>
      <c r="L3073" s="36"/>
      <c r="M3073" s="36"/>
      <c r="N3073" s="36"/>
      <c r="O3073" s="36"/>
      <c r="P3073" s="36"/>
      <c r="Q3073" s="36"/>
      <c r="R3073" s="36"/>
    </row>
    <row r="3074" spans="6:18" x14ac:dyDescent="0.25">
      <c r="F3074" s="36"/>
      <c r="G3074" s="36"/>
      <c r="H3074" s="36"/>
      <c r="I3074" s="36"/>
      <c r="J3074" s="36"/>
      <c r="K3074" s="36"/>
      <c r="L3074" s="36"/>
      <c r="M3074" s="36"/>
      <c r="N3074" s="36"/>
      <c r="O3074" s="36"/>
      <c r="P3074" s="36"/>
      <c r="Q3074" s="36"/>
      <c r="R3074" s="36"/>
    </row>
    <row r="3075" spans="6:18" x14ac:dyDescent="0.25">
      <c r="F3075" s="36"/>
      <c r="G3075" s="36"/>
      <c r="H3075" s="36"/>
      <c r="I3075" s="36"/>
      <c r="J3075" s="36"/>
      <c r="K3075" s="36"/>
      <c r="L3075" s="36"/>
      <c r="M3075" s="36"/>
      <c r="N3075" s="36"/>
      <c r="O3075" s="36"/>
      <c r="P3075" s="36"/>
      <c r="Q3075" s="36"/>
      <c r="R3075" s="36"/>
    </row>
    <row r="3076" spans="6:18" x14ac:dyDescent="0.25">
      <c r="F3076" s="36"/>
      <c r="G3076" s="36"/>
      <c r="H3076" s="36"/>
      <c r="I3076" s="36"/>
      <c r="J3076" s="36"/>
      <c r="K3076" s="36"/>
      <c r="L3076" s="36"/>
      <c r="M3076" s="36"/>
      <c r="N3076" s="36"/>
      <c r="O3076" s="36"/>
      <c r="P3076" s="36"/>
      <c r="Q3076" s="36"/>
      <c r="R3076" s="36"/>
    </row>
    <row r="3077" spans="6:18" x14ac:dyDescent="0.25">
      <c r="F3077" s="36"/>
      <c r="G3077" s="36"/>
      <c r="H3077" s="36"/>
      <c r="I3077" s="36"/>
      <c r="J3077" s="36"/>
      <c r="K3077" s="36"/>
      <c r="L3077" s="36"/>
      <c r="M3077" s="36"/>
      <c r="N3077" s="36"/>
      <c r="O3077" s="36"/>
      <c r="P3077" s="36"/>
      <c r="Q3077" s="36"/>
      <c r="R3077" s="36"/>
    </row>
    <row r="3078" spans="6:18" x14ac:dyDescent="0.25">
      <c r="F3078" s="36"/>
      <c r="G3078" s="36"/>
      <c r="H3078" s="36"/>
      <c r="I3078" s="36"/>
      <c r="J3078" s="36"/>
      <c r="K3078" s="36"/>
      <c r="L3078" s="36"/>
      <c r="M3078" s="36"/>
      <c r="N3078" s="36"/>
      <c r="O3078" s="36"/>
      <c r="P3078" s="36"/>
      <c r="Q3078" s="36"/>
      <c r="R3078" s="36"/>
    </row>
    <row r="3079" spans="6:18" x14ac:dyDescent="0.25">
      <c r="F3079" s="36"/>
      <c r="G3079" s="36"/>
      <c r="H3079" s="36"/>
      <c r="I3079" s="36"/>
      <c r="J3079" s="36"/>
      <c r="K3079" s="36"/>
      <c r="L3079" s="36"/>
      <c r="M3079" s="36"/>
      <c r="N3079" s="36"/>
      <c r="O3079" s="36"/>
      <c r="P3079" s="36"/>
      <c r="Q3079" s="36"/>
      <c r="R3079" s="36"/>
    </row>
    <row r="3080" spans="6:18" x14ac:dyDescent="0.25">
      <c r="F3080" s="36"/>
      <c r="G3080" s="36"/>
      <c r="H3080" s="36"/>
      <c r="I3080" s="36"/>
      <c r="J3080" s="36"/>
      <c r="K3080" s="36"/>
      <c r="L3080" s="36"/>
      <c r="M3080" s="36"/>
      <c r="N3080" s="36"/>
      <c r="O3080" s="36"/>
      <c r="P3080" s="36"/>
      <c r="Q3080" s="36"/>
      <c r="R3080" s="36"/>
    </row>
    <row r="3081" spans="6:18" x14ac:dyDescent="0.25">
      <c r="F3081" s="36"/>
      <c r="G3081" s="36"/>
      <c r="H3081" s="36"/>
      <c r="I3081" s="36"/>
      <c r="J3081" s="36"/>
      <c r="K3081" s="36"/>
      <c r="L3081" s="36"/>
      <c r="M3081" s="36"/>
      <c r="N3081" s="36"/>
      <c r="O3081" s="36"/>
      <c r="P3081" s="36"/>
      <c r="Q3081" s="36"/>
      <c r="R3081" s="36"/>
    </row>
    <row r="3082" spans="6:18" x14ac:dyDescent="0.25">
      <c r="F3082" s="36"/>
      <c r="G3082" s="36"/>
      <c r="H3082" s="36"/>
      <c r="I3082" s="36"/>
      <c r="J3082" s="36"/>
      <c r="K3082" s="36"/>
      <c r="L3082" s="36"/>
      <c r="M3082" s="36"/>
      <c r="N3082" s="36"/>
      <c r="O3082" s="36"/>
      <c r="P3082" s="36"/>
      <c r="Q3082" s="36"/>
      <c r="R3082" s="36"/>
    </row>
    <row r="3083" spans="6:18" x14ac:dyDescent="0.25">
      <c r="F3083" s="36"/>
      <c r="G3083" s="36"/>
      <c r="H3083" s="36"/>
      <c r="I3083" s="36"/>
      <c r="J3083" s="36"/>
      <c r="K3083" s="36"/>
      <c r="L3083" s="36"/>
      <c r="M3083" s="36"/>
      <c r="N3083" s="36"/>
      <c r="O3083" s="36"/>
      <c r="P3083" s="36"/>
      <c r="Q3083" s="36"/>
      <c r="R3083" s="36"/>
    </row>
    <row r="3084" spans="6:18" x14ac:dyDescent="0.25">
      <c r="F3084" s="36"/>
      <c r="G3084" s="36"/>
      <c r="H3084" s="36"/>
      <c r="I3084" s="36"/>
      <c r="J3084" s="36"/>
      <c r="K3084" s="36"/>
      <c r="L3084" s="36"/>
      <c r="M3084" s="36"/>
      <c r="N3084" s="36"/>
      <c r="O3084" s="36"/>
      <c r="P3084" s="36"/>
      <c r="Q3084" s="36"/>
      <c r="R3084" s="36"/>
    </row>
    <row r="3085" spans="6:18" x14ac:dyDescent="0.25">
      <c r="F3085" s="36"/>
      <c r="G3085" s="36"/>
      <c r="H3085" s="36"/>
      <c r="I3085" s="36"/>
      <c r="J3085" s="36"/>
      <c r="K3085" s="36"/>
      <c r="L3085" s="36"/>
      <c r="M3085" s="36"/>
      <c r="N3085" s="36"/>
      <c r="O3085" s="36"/>
      <c r="P3085" s="36"/>
      <c r="Q3085" s="36"/>
      <c r="R3085" s="36"/>
    </row>
    <row r="3086" spans="6:18" x14ac:dyDescent="0.25">
      <c r="F3086" s="36"/>
      <c r="G3086" s="36"/>
      <c r="H3086" s="36"/>
      <c r="I3086" s="36"/>
      <c r="J3086" s="36"/>
      <c r="K3086" s="36"/>
      <c r="L3086" s="36"/>
      <c r="M3086" s="36"/>
      <c r="N3086" s="36"/>
      <c r="O3086" s="36"/>
      <c r="P3086" s="36"/>
      <c r="Q3086" s="36"/>
      <c r="R3086" s="36"/>
    </row>
    <row r="3087" spans="6:18" x14ac:dyDescent="0.25">
      <c r="F3087" s="36"/>
      <c r="G3087" s="36"/>
      <c r="H3087" s="36"/>
      <c r="I3087" s="36"/>
      <c r="J3087" s="36"/>
      <c r="K3087" s="36"/>
      <c r="L3087" s="36"/>
      <c r="M3087" s="36"/>
      <c r="N3087" s="36"/>
      <c r="O3087" s="36"/>
      <c r="P3087" s="36"/>
      <c r="Q3087" s="36"/>
      <c r="R3087" s="36"/>
    </row>
    <row r="3088" spans="6:18" x14ac:dyDescent="0.25">
      <c r="F3088" s="36"/>
      <c r="G3088" s="36"/>
      <c r="H3088" s="36"/>
      <c r="I3088" s="36"/>
      <c r="J3088" s="36"/>
      <c r="K3088" s="36"/>
      <c r="L3088" s="36"/>
      <c r="M3088" s="36"/>
      <c r="N3088" s="36"/>
      <c r="O3088" s="36"/>
      <c r="P3088" s="36"/>
      <c r="Q3088" s="36"/>
      <c r="R3088" s="36"/>
    </row>
    <row r="3089" spans="6:18" x14ac:dyDescent="0.25">
      <c r="F3089" s="36"/>
      <c r="G3089" s="36"/>
      <c r="H3089" s="36"/>
      <c r="I3089" s="36"/>
      <c r="J3089" s="36"/>
      <c r="K3089" s="36"/>
      <c r="L3089" s="36"/>
      <c r="M3089" s="36"/>
      <c r="N3089" s="36"/>
      <c r="O3089" s="36"/>
      <c r="P3089" s="36"/>
      <c r="Q3089" s="36"/>
      <c r="R3089" s="36"/>
    </row>
    <row r="3090" spans="6:18" x14ac:dyDescent="0.25">
      <c r="F3090" s="36"/>
      <c r="G3090" s="36"/>
      <c r="H3090" s="36"/>
      <c r="I3090" s="36"/>
      <c r="J3090" s="36"/>
      <c r="K3090" s="36"/>
      <c r="L3090" s="36"/>
      <c r="M3090" s="36"/>
      <c r="N3090" s="36"/>
      <c r="O3090" s="36"/>
      <c r="P3090" s="36"/>
      <c r="Q3090" s="36"/>
      <c r="R3090" s="36"/>
    </row>
    <row r="3091" spans="6:18" x14ac:dyDescent="0.25">
      <c r="F3091" s="36"/>
      <c r="G3091" s="36"/>
      <c r="H3091" s="36"/>
      <c r="I3091" s="36"/>
      <c r="J3091" s="36"/>
      <c r="K3091" s="36"/>
      <c r="L3091" s="36"/>
      <c r="M3091" s="36"/>
      <c r="N3091" s="36"/>
      <c r="O3091" s="36"/>
      <c r="P3091" s="36"/>
      <c r="Q3091" s="36"/>
      <c r="R3091" s="36"/>
    </row>
    <row r="3092" spans="6:18" x14ac:dyDescent="0.25">
      <c r="F3092" s="36"/>
      <c r="G3092" s="36"/>
      <c r="H3092" s="36"/>
      <c r="I3092" s="36"/>
      <c r="J3092" s="36"/>
      <c r="K3092" s="36"/>
      <c r="L3092" s="36"/>
      <c r="M3092" s="36"/>
      <c r="N3092" s="36"/>
      <c r="O3092" s="36"/>
      <c r="P3092" s="36"/>
      <c r="Q3092" s="36"/>
      <c r="R3092" s="36"/>
    </row>
    <row r="3093" spans="6:18" x14ac:dyDescent="0.25">
      <c r="F3093" s="36"/>
      <c r="G3093" s="36"/>
      <c r="H3093" s="36"/>
      <c r="I3093" s="36"/>
      <c r="J3093" s="36"/>
      <c r="K3093" s="36"/>
      <c r="L3093" s="36"/>
      <c r="M3093" s="36"/>
      <c r="N3093" s="36"/>
      <c r="O3093" s="36"/>
      <c r="P3093" s="36"/>
      <c r="Q3093" s="36"/>
      <c r="R3093" s="36"/>
    </row>
    <row r="3094" spans="6:18" x14ac:dyDescent="0.25">
      <c r="F3094" s="36"/>
      <c r="G3094" s="36"/>
      <c r="H3094" s="36"/>
      <c r="I3094" s="36"/>
      <c r="J3094" s="36"/>
      <c r="K3094" s="36"/>
      <c r="L3094" s="36"/>
      <c r="M3094" s="36"/>
      <c r="N3094" s="36"/>
      <c r="O3094" s="36"/>
      <c r="P3094" s="36"/>
      <c r="Q3094" s="36"/>
      <c r="R3094" s="36"/>
    </row>
    <row r="3095" spans="6:18" x14ac:dyDescent="0.25">
      <c r="F3095" s="36"/>
      <c r="G3095" s="36"/>
      <c r="H3095" s="36"/>
      <c r="I3095" s="36"/>
      <c r="J3095" s="36"/>
      <c r="K3095" s="36"/>
      <c r="L3095" s="36"/>
      <c r="M3095" s="36"/>
      <c r="N3095" s="36"/>
      <c r="O3095" s="36"/>
      <c r="P3095" s="36"/>
      <c r="Q3095" s="36"/>
      <c r="R3095" s="36"/>
    </row>
    <row r="3096" spans="6:18" x14ac:dyDescent="0.25">
      <c r="F3096" s="36"/>
      <c r="G3096" s="36"/>
      <c r="H3096" s="36"/>
      <c r="I3096" s="36"/>
      <c r="J3096" s="36"/>
      <c r="K3096" s="36"/>
      <c r="L3096" s="36"/>
      <c r="M3096" s="36"/>
      <c r="N3096" s="36"/>
      <c r="O3096" s="36"/>
      <c r="P3096" s="36"/>
      <c r="Q3096" s="36"/>
      <c r="R3096" s="36"/>
    </row>
    <row r="3097" spans="6:18" x14ac:dyDescent="0.25">
      <c r="F3097" s="36"/>
      <c r="G3097" s="36"/>
      <c r="H3097" s="36"/>
      <c r="I3097" s="36"/>
      <c r="J3097" s="36"/>
      <c r="K3097" s="36"/>
      <c r="L3097" s="36"/>
      <c r="M3097" s="36"/>
      <c r="N3097" s="36"/>
      <c r="O3097" s="36"/>
      <c r="P3097" s="36"/>
      <c r="Q3097" s="36"/>
      <c r="R3097" s="36"/>
    </row>
    <row r="3098" spans="6:18" x14ac:dyDescent="0.25">
      <c r="F3098" s="36"/>
      <c r="G3098" s="36"/>
      <c r="H3098" s="36"/>
      <c r="I3098" s="36"/>
      <c r="J3098" s="36"/>
      <c r="K3098" s="36"/>
      <c r="L3098" s="36"/>
      <c r="M3098" s="36"/>
      <c r="N3098" s="36"/>
      <c r="O3098" s="36"/>
      <c r="P3098" s="36"/>
      <c r="Q3098" s="36"/>
      <c r="R3098" s="36"/>
    </row>
    <row r="3099" spans="6:18" x14ac:dyDescent="0.25">
      <c r="F3099" s="36"/>
      <c r="G3099" s="36"/>
      <c r="H3099" s="36"/>
      <c r="I3099" s="36"/>
      <c r="J3099" s="36"/>
      <c r="K3099" s="36"/>
      <c r="L3099" s="36"/>
      <c r="M3099" s="36"/>
      <c r="N3099" s="36"/>
      <c r="O3099" s="36"/>
      <c r="P3099" s="36"/>
      <c r="Q3099" s="36"/>
      <c r="R3099" s="36"/>
    </row>
    <row r="3100" spans="6:18" x14ac:dyDescent="0.25">
      <c r="F3100" s="36"/>
      <c r="G3100" s="36"/>
      <c r="H3100" s="36"/>
      <c r="I3100" s="36"/>
      <c r="J3100" s="36"/>
      <c r="K3100" s="36"/>
      <c r="L3100" s="36"/>
      <c r="M3100" s="36"/>
      <c r="N3100" s="36"/>
      <c r="O3100" s="36"/>
      <c r="P3100" s="36"/>
      <c r="Q3100" s="36"/>
      <c r="R3100" s="36"/>
    </row>
    <row r="3101" spans="6:18" x14ac:dyDescent="0.25">
      <c r="F3101" s="36"/>
      <c r="G3101" s="36"/>
      <c r="H3101" s="36"/>
      <c r="I3101" s="36"/>
      <c r="J3101" s="36"/>
      <c r="K3101" s="36"/>
      <c r="L3101" s="36"/>
      <c r="M3101" s="36"/>
      <c r="N3101" s="36"/>
      <c r="O3101" s="36"/>
      <c r="P3101" s="36"/>
      <c r="Q3101" s="36"/>
      <c r="R3101" s="36"/>
    </row>
    <row r="3102" spans="6:18" x14ac:dyDescent="0.25">
      <c r="F3102" s="36"/>
      <c r="G3102" s="36"/>
      <c r="H3102" s="36"/>
      <c r="I3102" s="36"/>
      <c r="J3102" s="36"/>
      <c r="K3102" s="36"/>
      <c r="L3102" s="36"/>
      <c r="M3102" s="36"/>
      <c r="N3102" s="36"/>
      <c r="O3102" s="36"/>
      <c r="P3102" s="36"/>
      <c r="Q3102" s="36"/>
      <c r="R3102" s="36"/>
    </row>
    <row r="3103" spans="6:18" x14ac:dyDescent="0.25">
      <c r="F3103" s="36"/>
      <c r="G3103" s="36"/>
      <c r="H3103" s="36"/>
      <c r="I3103" s="36"/>
      <c r="J3103" s="36"/>
      <c r="K3103" s="36"/>
      <c r="L3103" s="36"/>
      <c r="M3103" s="36"/>
      <c r="N3103" s="36"/>
      <c r="O3103" s="36"/>
      <c r="P3103" s="36"/>
      <c r="Q3103" s="36"/>
      <c r="R3103" s="36"/>
    </row>
    <row r="3104" spans="6:18" x14ac:dyDescent="0.25">
      <c r="F3104" s="36"/>
      <c r="G3104" s="36"/>
      <c r="H3104" s="36"/>
      <c r="I3104" s="36"/>
      <c r="J3104" s="36"/>
      <c r="K3104" s="36"/>
      <c r="L3104" s="36"/>
      <c r="M3104" s="36"/>
      <c r="N3104" s="36"/>
      <c r="O3104" s="36"/>
      <c r="P3104" s="36"/>
      <c r="Q3104" s="36"/>
      <c r="R3104" s="36"/>
    </row>
    <row r="3105" spans="6:18" x14ac:dyDescent="0.25">
      <c r="F3105" s="36"/>
      <c r="G3105" s="36"/>
      <c r="H3105" s="36"/>
      <c r="I3105" s="36"/>
      <c r="J3105" s="36"/>
      <c r="K3105" s="36"/>
      <c r="L3105" s="36"/>
      <c r="M3105" s="36"/>
      <c r="N3105" s="36"/>
      <c r="O3105" s="36"/>
      <c r="P3105" s="36"/>
      <c r="Q3105" s="36"/>
      <c r="R3105" s="36"/>
    </row>
    <row r="3106" spans="6:18" x14ac:dyDescent="0.25">
      <c r="F3106" s="36"/>
      <c r="G3106" s="36"/>
      <c r="H3106" s="36"/>
      <c r="I3106" s="36"/>
      <c r="J3106" s="36"/>
      <c r="K3106" s="36"/>
      <c r="L3106" s="36"/>
      <c r="M3106" s="36"/>
      <c r="N3106" s="36"/>
      <c r="O3106" s="36"/>
      <c r="P3106" s="36"/>
      <c r="Q3106" s="36"/>
      <c r="R3106" s="36"/>
    </row>
    <row r="3107" spans="6:18" x14ac:dyDescent="0.25">
      <c r="F3107" s="36"/>
      <c r="G3107" s="36"/>
      <c r="H3107" s="36"/>
      <c r="I3107" s="36"/>
      <c r="J3107" s="36"/>
      <c r="K3107" s="36"/>
      <c r="L3107" s="36"/>
      <c r="M3107" s="36"/>
      <c r="N3107" s="36"/>
      <c r="O3107" s="36"/>
      <c r="P3107" s="36"/>
      <c r="Q3107" s="36"/>
      <c r="R3107" s="36"/>
    </row>
    <row r="3108" spans="6:18" x14ac:dyDescent="0.25">
      <c r="F3108" s="36"/>
      <c r="G3108" s="36"/>
      <c r="H3108" s="36"/>
      <c r="I3108" s="36"/>
      <c r="J3108" s="36"/>
      <c r="K3108" s="36"/>
      <c r="L3108" s="36"/>
      <c r="M3108" s="36"/>
      <c r="N3108" s="36"/>
      <c r="O3108" s="36"/>
      <c r="P3108" s="36"/>
      <c r="Q3108" s="36"/>
      <c r="R3108" s="36"/>
    </row>
    <row r="3109" spans="6:18" x14ac:dyDescent="0.25">
      <c r="F3109" s="36"/>
      <c r="G3109" s="36"/>
      <c r="H3109" s="36"/>
      <c r="I3109" s="36"/>
      <c r="J3109" s="36"/>
      <c r="K3109" s="36"/>
      <c r="L3109" s="36"/>
      <c r="M3109" s="36"/>
      <c r="N3109" s="36"/>
      <c r="O3109" s="36"/>
      <c r="P3109" s="36"/>
      <c r="Q3109" s="36"/>
      <c r="R3109" s="36"/>
    </row>
    <row r="3110" spans="6:18" x14ac:dyDescent="0.25">
      <c r="F3110" s="36"/>
      <c r="G3110" s="36"/>
      <c r="H3110" s="36"/>
      <c r="I3110" s="36"/>
      <c r="J3110" s="36"/>
      <c r="K3110" s="36"/>
      <c r="L3110" s="36"/>
      <c r="M3110" s="36"/>
      <c r="N3110" s="36"/>
      <c r="O3110" s="36"/>
      <c r="P3110" s="36"/>
      <c r="Q3110" s="36"/>
      <c r="R3110" s="36"/>
    </row>
    <row r="3111" spans="6:18" x14ac:dyDescent="0.25">
      <c r="F3111" s="36"/>
      <c r="G3111" s="36"/>
      <c r="H3111" s="36"/>
      <c r="I3111" s="36"/>
      <c r="J3111" s="36"/>
      <c r="K3111" s="36"/>
      <c r="L3111" s="36"/>
      <c r="M3111" s="36"/>
      <c r="N3111" s="36"/>
      <c r="O3111" s="36"/>
      <c r="P3111" s="36"/>
      <c r="Q3111" s="36"/>
      <c r="R3111" s="36"/>
    </row>
    <row r="3112" spans="6:18" x14ac:dyDescent="0.25">
      <c r="F3112" s="36"/>
      <c r="G3112" s="36"/>
      <c r="H3112" s="36"/>
      <c r="I3112" s="36"/>
      <c r="J3112" s="36"/>
      <c r="K3112" s="36"/>
      <c r="L3112" s="36"/>
      <c r="M3112" s="36"/>
      <c r="N3112" s="36"/>
      <c r="O3112" s="36"/>
      <c r="P3112" s="36"/>
      <c r="Q3112" s="36"/>
      <c r="R3112" s="36"/>
    </row>
    <row r="3113" spans="6:18" x14ac:dyDescent="0.25">
      <c r="F3113" s="36"/>
      <c r="G3113" s="36"/>
      <c r="H3113" s="36"/>
      <c r="I3113" s="36"/>
      <c r="J3113" s="36"/>
      <c r="K3113" s="36"/>
      <c r="L3113" s="36"/>
      <c r="M3113" s="36"/>
      <c r="N3113" s="36"/>
      <c r="O3113" s="36"/>
      <c r="P3113" s="36"/>
      <c r="Q3113" s="36"/>
      <c r="R3113" s="36"/>
    </row>
    <row r="3114" spans="6:18" x14ac:dyDescent="0.25">
      <c r="F3114" s="36"/>
      <c r="G3114" s="36"/>
      <c r="H3114" s="36"/>
      <c r="I3114" s="36"/>
      <c r="J3114" s="36"/>
      <c r="K3114" s="36"/>
      <c r="L3114" s="36"/>
      <c r="M3114" s="36"/>
      <c r="N3114" s="36"/>
      <c r="O3114" s="36"/>
      <c r="P3114" s="36"/>
      <c r="Q3114" s="36"/>
      <c r="R3114" s="36"/>
    </row>
    <row r="3115" spans="6:18" x14ac:dyDescent="0.25">
      <c r="F3115" s="36"/>
      <c r="G3115" s="36"/>
      <c r="H3115" s="36"/>
      <c r="I3115" s="36"/>
      <c r="J3115" s="36"/>
      <c r="K3115" s="36"/>
      <c r="L3115" s="36"/>
      <c r="M3115" s="36"/>
      <c r="N3115" s="36"/>
      <c r="O3115" s="36"/>
      <c r="P3115" s="36"/>
      <c r="Q3115" s="36"/>
      <c r="R3115" s="36"/>
    </row>
    <row r="3116" spans="6:18" x14ac:dyDescent="0.25">
      <c r="F3116" s="36"/>
      <c r="G3116" s="36"/>
      <c r="H3116" s="36"/>
      <c r="I3116" s="36"/>
      <c r="J3116" s="36"/>
      <c r="K3116" s="36"/>
      <c r="L3116" s="36"/>
      <c r="M3116" s="36"/>
      <c r="N3116" s="36"/>
      <c r="O3116" s="36"/>
      <c r="P3116" s="36"/>
      <c r="Q3116" s="36"/>
      <c r="R3116" s="36"/>
    </row>
    <row r="3117" spans="6:18" x14ac:dyDescent="0.25">
      <c r="F3117" s="36"/>
      <c r="G3117" s="36"/>
      <c r="H3117" s="36"/>
      <c r="I3117" s="36"/>
      <c r="J3117" s="36"/>
      <c r="K3117" s="36"/>
      <c r="L3117" s="36"/>
      <c r="M3117" s="36"/>
      <c r="N3117" s="36"/>
      <c r="O3117" s="36"/>
      <c r="P3117" s="36"/>
      <c r="Q3117" s="36"/>
      <c r="R3117" s="36"/>
    </row>
    <row r="3118" spans="6:18" x14ac:dyDescent="0.25">
      <c r="F3118" s="36"/>
      <c r="G3118" s="36"/>
      <c r="H3118" s="36"/>
      <c r="I3118" s="36"/>
      <c r="J3118" s="36"/>
      <c r="K3118" s="36"/>
      <c r="L3118" s="36"/>
      <c r="M3118" s="36"/>
      <c r="N3118" s="36"/>
      <c r="O3118" s="36"/>
      <c r="P3118" s="36"/>
      <c r="Q3118" s="36"/>
      <c r="R3118" s="36"/>
    </row>
    <row r="3119" spans="6:18" x14ac:dyDescent="0.25">
      <c r="F3119" s="36"/>
      <c r="G3119" s="36"/>
      <c r="H3119" s="36"/>
      <c r="I3119" s="36"/>
      <c r="J3119" s="36"/>
      <c r="K3119" s="36"/>
      <c r="L3119" s="36"/>
      <c r="M3119" s="36"/>
      <c r="N3119" s="36"/>
      <c r="O3119" s="36"/>
      <c r="P3119" s="36"/>
      <c r="Q3119" s="36"/>
      <c r="R3119" s="36"/>
    </row>
    <row r="3120" spans="6:18" x14ac:dyDescent="0.25">
      <c r="F3120" s="36"/>
      <c r="G3120" s="36"/>
      <c r="H3120" s="36"/>
      <c r="I3120" s="36"/>
      <c r="J3120" s="36"/>
      <c r="K3120" s="36"/>
      <c r="L3120" s="36"/>
      <c r="M3120" s="36"/>
      <c r="N3120" s="36"/>
      <c r="O3120" s="36"/>
      <c r="P3120" s="36"/>
      <c r="Q3120" s="36"/>
      <c r="R3120" s="36"/>
    </row>
    <row r="3121" spans="6:18" x14ac:dyDescent="0.25">
      <c r="F3121" s="36"/>
      <c r="G3121" s="36"/>
      <c r="H3121" s="36"/>
      <c r="I3121" s="36"/>
      <c r="J3121" s="36"/>
      <c r="K3121" s="36"/>
      <c r="L3121" s="36"/>
      <c r="M3121" s="36"/>
      <c r="N3121" s="36"/>
      <c r="O3121" s="36"/>
      <c r="P3121" s="36"/>
      <c r="Q3121" s="36"/>
      <c r="R3121" s="36"/>
    </row>
    <row r="3122" spans="6:18" x14ac:dyDescent="0.25">
      <c r="F3122" s="36"/>
      <c r="G3122" s="36"/>
      <c r="H3122" s="36"/>
      <c r="I3122" s="36"/>
      <c r="J3122" s="36"/>
      <c r="K3122" s="36"/>
      <c r="L3122" s="36"/>
      <c r="M3122" s="36"/>
      <c r="N3122" s="36"/>
      <c r="O3122" s="36"/>
      <c r="P3122" s="36"/>
      <c r="Q3122" s="36"/>
      <c r="R3122" s="36"/>
    </row>
    <row r="3123" spans="6:18" x14ac:dyDescent="0.25">
      <c r="F3123" s="36"/>
      <c r="G3123" s="36"/>
      <c r="H3123" s="36"/>
      <c r="I3123" s="36"/>
      <c r="J3123" s="36"/>
      <c r="K3123" s="36"/>
      <c r="L3123" s="36"/>
      <c r="M3123" s="36"/>
      <c r="N3123" s="36"/>
      <c r="O3123" s="36"/>
      <c r="P3123" s="36"/>
      <c r="Q3123" s="36"/>
      <c r="R3123" s="36"/>
    </row>
    <row r="3124" spans="6:18" x14ac:dyDescent="0.25">
      <c r="F3124" s="36"/>
      <c r="G3124" s="36"/>
      <c r="H3124" s="36"/>
      <c r="I3124" s="36"/>
      <c r="J3124" s="36"/>
      <c r="K3124" s="36"/>
      <c r="L3124" s="36"/>
      <c r="M3124" s="36"/>
      <c r="N3124" s="36"/>
      <c r="O3124" s="36"/>
      <c r="P3124" s="36"/>
      <c r="Q3124" s="36"/>
      <c r="R3124" s="36"/>
    </row>
    <row r="3125" spans="6:18" x14ac:dyDescent="0.25">
      <c r="F3125" s="36"/>
      <c r="G3125" s="36"/>
      <c r="H3125" s="36"/>
      <c r="I3125" s="36"/>
      <c r="J3125" s="36"/>
      <c r="K3125" s="36"/>
      <c r="L3125" s="36"/>
      <c r="M3125" s="36"/>
      <c r="N3125" s="36"/>
      <c r="O3125" s="36"/>
      <c r="P3125" s="36"/>
      <c r="Q3125" s="36"/>
      <c r="R3125" s="36"/>
    </row>
    <row r="3126" spans="6:18" x14ac:dyDescent="0.25">
      <c r="F3126" s="36"/>
      <c r="G3126" s="36"/>
      <c r="H3126" s="36"/>
      <c r="I3126" s="36"/>
      <c r="J3126" s="36"/>
      <c r="K3126" s="36"/>
      <c r="L3126" s="36"/>
      <c r="M3126" s="36"/>
      <c r="N3126" s="36"/>
      <c r="O3126" s="36"/>
      <c r="P3126" s="36"/>
      <c r="Q3126" s="36"/>
      <c r="R3126" s="36"/>
    </row>
    <row r="3127" spans="6:18" x14ac:dyDescent="0.25">
      <c r="F3127" s="36"/>
      <c r="G3127" s="36"/>
      <c r="H3127" s="36"/>
      <c r="I3127" s="36"/>
      <c r="J3127" s="36"/>
      <c r="K3127" s="36"/>
      <c r="L3127" s="36"/>
      <c r="M3127" s="36"/>
      <c r="N3127" s="36"/>
      <c r="O3127" s="36"/>
      <c r="P3127" s="36"/>
      <c r="Q3127" s="36"/>
      <c r="R3127" s="36"/>
    </row>
    <row r="3128" spans="6:18" x14ac:dyDescent="0.25">
      <c r="F3128" s="36"/>
      <c r="G3128" s="36"/>
      <c r="H3128" s="36"/>
      <c r="I3128" s="36"/>
      <c r="J3128" s="36"/>
      <c r="K3128" s="36"/>
      <c r="L3128" s="36"/>
      <c r="M3128" s="36"/>
      <c r="N3128" s="36"/>
      <c r="O3128" s="36"/>
      <c r="P3128" s="36"/>
      <c r="Q3128" s="36"/>
      <c r="R3128" s="36"/>
    </row>
    <row r="3129" spans="6:18" x14ac:dyDescent="0.25">
      <c r="F3129" s="36"/>
      <c r="G3129" s="36"/>
      <c r="H3129" s="36"/>
      <c r="I3129" s="36"/>
      <c r="J3129" s="36"/>
      <c r="K3129" s="36"/>
      <c r="L3129" s="36"/>
      <c r="M3129" s="36"/>
      <c r="N3129" s="36"/>
      <c r="O3129" s="36"/>
      <c r="P3129" s="36"/>
      <c r="Q3129" s="36"/>
      <c r="R3129" s="36"/>
    </row>
    <row r="3130" spans="6:18" x14ac:dyDescent="0.25">
      <c r="F3130" s="36"/>
      <c r="G3130" s="36"/>
      <c r="H3130" s="36"/>
      <c r="I3130" s="36"/>
      <c r="J3130" s="36"/>
      <c r="K3130" s="36"/>
      <c r="L3130" s="36"/>
      <c r="M3130" s="36"/>
      <c r="N3130" s="36"/>
      <c r="O3130" s="36"/>
      <c r="P3130" s="36"/>
      <c r="Q3130" s="36"/>
      <c r="R3130" s="36"/>
    </row>
    <row r="3131" spans="6:18" x14ac:dyDescent="0.25">
      <c r="F3131" s="36"/>
      <c r="G3131" s="36"/>
      <c r="H3131" s="36"/>
      <c r="I3131" s="36"/>
      <c r="J3131" s="36"/>
      <c r="K3131" s="36"/>
      <c r="L3131" s="36"/>
      <c r="M3131" s="36"/>
      <c r="N3131" s="36"/>
      <c r="O3131" s="36"/>
      <c r="P3131" s="36"/>
      <c r="Q3131" s="36"/>
      <c r="R3131" s="36"/>
    </row>
    <row r="3132" spans="6:18" x14ac:dyDescent="0.25">
      <c r="F3132" s="36"/>
      <c r="G3132" s="36"/>
      <c r="H3132" s="36"/>
      <c r="I3132" s="36"/>
      <c r="J3132" s="36"/>
      <c r="K3132" s="36"/>
      <c r="L3132" s="36"/>
      <c r="M3132" s="36"/>
      <c r="N3132" s="36"/>
      <c r="O3132" s="36"/>
      <c r="P3132" s="36"/>
      <c r="Q3132" s="36"/>
      <c r="R3132" s="36"/>
    </row>
    <row r="3133" spans="6:18" x14ac:dyDescent="0.25">
      <c r="F3133" s="36"/>
      <c r="G3133" s="36"/>
      <c r="H3133" s="36"/>
      <c r="I3133" s="36"/>
      <c r="J3133" s="36"/>
      <c r="K3133" s="36"/>
      <c r="L3133" s="36"/>
      <c r="M3133" s="36"/>
      <c r="N3133" s="36"/>
      <c r="O3133" s="36"/>
      <c r="P3133" s="36"/>
      <c r="Q3133" s="36"/>
      <c r="R3133" s="36"/>
    </row>
    <row r="3134" spans="6:18" x14ac:dyDescent="0.25">
      <c r="F3134" s="36"/>
      <c r="G3134" s="36"/>
      <c r="H3134" s="36"/>
      <c r="I3134" s="36"/>
      <c r="J3134" s="36"/>
      <c r="K3134" s="36"/>
      <c r="L3134" s="36"/>
      <c r="M3134" s="36"/>
      <c r="N3134" s="36"/>
      <c r="O3134" s="36"/>
      <c r="P3134" s="36"/>
      <c r="Q3134" s="36"/>
      <c r="R3134" s="36"/>
    </row>
    <row r="3135" spans="6:18" x14ac:dyDescent="0.25">
      <c r="F3135" s="36"/>
      <c r="G3135" s="36"/>
      <c r="H3135" s="36"/>
      <c r="I3135" s="36"/>
      <c r="J3135" s="36"/>
      <c r="K3135" s="36"/>
      <c r="L3135" s="36"/>
      <c r="M3135" s="36"/>
      <c r="N3135" s="36"/>
      <c r="O3135" s="36"/>
      <c r="P3135" s="36"/>
      <c r="Q3135" s="36"/>
      <c r="R3135" s="36"/>
    </row>
    <row r="3136" spans="6:18" x14ac:dyDescent="0.25">
      <c r="F3136" s="36"/>
      <c r="G3136" s="36"/>
      <c r="H3136" s="36"/>
      <c r="I3136" s="36"/>
      <c r="J3136" s="36"/>
      <c r="K3136" s="36"/>
      <c r="L3136" s="36"/>
      <c r="M3136" s="36"/>
      <c r="N3136" s="36"/>
      <c r="O3136" s="36"/>
      <c r="P3136" s="36"/>
      <c r="Q3136" s="36"/>
      <c r="R3136" s="36"/>
    </row>
    <row r="3137" spans="6:18" x14ac:dyDescent="0.25">
      <c r="F3137" s="36"/>
      <c r="G3137" s="36"/>
      <c r="H3137" s="36"/>
      <c r="I3137" s="36"/>
      <c r="J3137" s="36"/>
      <c r="K3137" s="36"/>
      <c r="L3137" s="36"/>
      <c r="M3137" s="36"/>
      <c r="N3137" s="36"/>
      <c r="O3137" s="36"/>
      <c r="P3137" s="36"/>
      <c r="Q3137" s="36"/>
      <c r="R3137" s="36"/>
    </row>
    <row r="3138" spans="6:18" x14ac:dyDescent="0.25">
      <c r="F3138" s="36"/>
      <c r="G3138" s="36"/>
      <c r="H3138" s="36"/>
      <c r="I3138" s="36"/>
      <c r="J3138" s="36"/>
      <c r="K3138" s="36"/>
      <c r="L3138" s="36"/>
      <c r="M3138" s="36"/>
      <c r="N3138" s="36"/>
      <c r="O3138" s="36"/>
      <c r="P3138" s="36"/>
      <c r="Q3138" s="36"/>
      <c r="R3138" s="36"/>
    </row>
    <row r="3139" spans="6:18" x14ac:dyDescent="0.25">
      <c r="F3139" s="36"/>
      <c r="G3139" s="36"/>
      <c r="H3139" s="36"/>
      <c r="I3139" s="36"/>
      <c r="J3139" s="36"/>
      <c r="K3139" s="36"/>
      <c r="L3139" s="36"/>
      <c r="M3139" s="36"/>
      <c r="N3139" s="36"/>
      <c r="O3139" s="36"/>
      <c r="P3139" s="36"/>
      <c r="Q3139" s="36"/>
      <c r="R3139" s="36"/>
    </row>
    <row r="3140" spans="6:18" x14ac:dyDescent="0.25">
      <c r="F3140" s="36"/>
      <c r="G3140" s="36"/>
      <c r="H3140" s="36"/>
      <c r="I3140" s="36"/>
      <c r="J3140" s="36"/>
      <c r="K3140" s="36"/>
      <c r="L3140" s="36"/>
      <c r="M3140" s="36"/>
      <c r="N3140" s="36"/>
      <c r="O3140" s="36"/>
      <c r="P3140" s="36"/>
      <c r="Q3140" s="36"/>
      <c r="R3140" s="36"/>
    </row>
    <row r="3141" spans="6:18" x14ac:dyDescent="0.25">
      <c r="F3141" s="36"/>
      <c r="G3141" s="36"/>
      <c r="H3141" s="36"/>
      <c r="I3141" s="36"/>
      <c r="J3141" s="36"/>
      <c r="K3141" s="36"/>
      <c r="L3141" s="36"/>
      <c r="M3141" s="36"/>
      <c r="N3141" s="36"/>
      <c r="O3141" s="36"/>
      <c r="P3141" s="36"/>
      <c r="Q3141" s="36"/>
      <c r="R3141" s="36"/>
    </row>
    <row r="3142" spans="6:18" x14ac:dyDescent="0.25">
      <c r="F3142" s="36"/>
      <c r="G3142" s="36"/>
      <c r="H3142" s="36"/>
      <c r="I3142" s="36"/>
      <c r="J3142" s="36"/>
      <c r="K3142" s="36"/>
      <c r="L3142" s="36"/>
      <c r="M3142" s="36"/>
      <c r="N3142" s="36"/>
      <c r="O3142" s="36"/>
      <c r="P3142" s="36"/>
      <c r="Q3142" s="36"/>
      <c r="R3142" s="36"/>
    </row>
    <row r="3143" spans="6:18" x14ac:dyDescent="0.25">
      <c r="F3143" s="36"/>
      <c r="G3143" s="36"/>
      <c r="H3143" s="36"/>
      <c r="I3143" s="36"/>
      <c r="J3143" s="36"/>
      <c r="K3143" s="36"/>
      <c r="L3143" s="36"/>
      <c r="M3143" s="36"/>
      <c r="N3143" s="36"/>
      <c r="O3143" s="36"/>
      <c r="P3143" s="36"/>
      <c r="Q3143" s="36"/>
      <c r="R3143" s="36"/>
    </row>
    <row r="3144" spans="6:18" x14ac:dyDescent="0.25">
      <c r="F3144" s="36"/>
      <c r="G3144" s="36"/>
      <c r="H3144" s="36"/>
      <c r="I3144" s="36"/>
      <c r="J3144" s="36"/>
      <c r="K3144" s="36"/>
      <c r="L3144" s="36"/>
      <c r="M3144" s="36"/>
      <c r="N3144" s="36"/>
      <c r="O3144" s="36"/>
      <c r="P3144" s="36"/>
      <c r="Q3144" s="36"/>
      <c r="R3144" s="36"/>
    </row>
    <row r="3145" spans="6:18" x14ac:dyDescent="0.25">
      <c r="F3145" s="36"/>
      <c r="G3145" s="36"/>
      <c r="H3145" s="36"/>
      <c r="I3145" s="36"/>
      <c r="J3145" s="36"/>
      <c r="K3145" s="36"/>
      <c r="L3145" s="36"/>
      <c r="M3145" s="36"/>
      <c r="N3145" s="36"/>
      <c r="O3145" s="36"/>
      <c r="P3145" s="36"/>
      <c r="Q3145" s="36"/>
      <c r="R3145" s="36"/>
    </row>
    <row r="3146" spans="6:18" x14ac:dyDescent="0.25">
      <c r="F3146" s="36"/>
      <c r="G3146" s="36"/>
      <c r="H3146" s="36"/>
      <c r="I3146" s="36"/>
      <c r="J3146" s="36"/>
      <c r="K3146" s="36"/>
      <c r="L3146" s="36"/>
      <c r="M3146" s="36"/>
      <c r="N3146" s="36"/>
      <c r="O3146" s="36"/>
      <c r="P3146" s="36"/>
      <c r="Q3146" s="36"/>
      <c r="R3146" s="36"/>
    </row>
    <row r="3147" spans="6:18" x14ac:dyDescent="0.25">
      <c r="F3147" s="36"/>
      <c r="G3147" s="36"/>
      <c r="H3147" s="36"/>
      <c r="I3147" s="36"/>
      <c r="J3147" s="36"/>
      <c r="K3147" s="36"/>
      <c r="L3147" s="36"/>
      <c r="M3147" s="36"/>
      <c r="N3147" s="36"/>
      <c r="O3147" s="36"/>
      <c r="P3147" s="36"/>
      <c r="Q3147" s="36"/>
      <c r="R3147" s="36"/>
    </row>
    <row r="3148" spans="6:18" x14ac:dyDescent="0.25">
      <c r="F3148" s="36"/>
      <c r="G3148" s="36"/>
      <c r="H3148" s="36"/>
      <c r="I3148" s="36"/>
      <c r="J3148" s="36"/>
      <c r="K3148" s="36"/>
      <c r="L3148" s="36"/>
      <c r="M3148" s="36"/>
      <c r="N3148" s="36"/>
      <c r="O3148" s="36"/>
      <c r="P3148" s="36"/>
      <c r="Q3148" s="36"/>
      <c r="R3148" s="36"/>
    </row>
    <row r="3149" spans="6:18" x14ac:dyDescent="0.25">
      <c r="F3149" s="36"/>
      <c r="G3149" s="36"/>
      <c r="H3149" s="36"/>
      <c r="I3149" s="36"/>
      <c r="J3149" s="36"/>
      <c r="K3149" s="36"/>
      <c r="L3149" s="36"/>
      <c r="M3149" s="36"/>
      <c r="N3149" s="36"/>
      <c r="O3149" s="36"/>
      <c r="P3149" s="36"/>
      <c r="Q3149" s="36"/>
      <c r="R3149" s="36"/>
    </row>
    <row r="3150" spans="6:18" x14ac:dyDescent="0.25">
      <c r="F3150" s="36"/>
      <c r="G3150" s="36"/>
      <c r="H3150" s="36"/>
      <c r="I3150" s="36"/>
      <c r="J3150" s="36"/>
      <c r="K3150" s="36"/>
      <c r="L3150" s="36"/>
      <c r="M3150" s="36"/>
      <c r="N3150" s="36"/>
      <c r="O3150" s="36"/>
      <c r="P3150" s="36"/>
      <c r="Q3150" s="36"/>
      <c r="R3150" s="36"/>
    </row>
    <row r="3151" spans="6:18" x14ac:dyDescent="0.25">
      <c r="F3151" s="36"/>
      <c r="G3151" s="36"/>
      <c r="H3151" s="36"/>
      <c r="I3151" s="36"/>
      <c r="J3151" s="36"/>
      <c r="K3151" s="36"/>
      <c r="L3151" s="36"/>
      <c r="M3151" s="36"/>
      <c r="N3151" s="36"/>
      <c r="O3151" s="36"/>
      <c r="P3151" s="36"/>
      <c r="Q3151" s="36"/>
      <c r="R3151" s="36"/>
    </row>
    <row r="3152" spans="6:18" x14ac:dyDescent="0.25">
      <c r="F3152" s="36"/>
      <c r="G3152" s="36"/>
      <c r="H3152" s="36"/>
      <c r="I3152" s="36"/>
      <c r="J3152" s="36"/>
      <c r="K3152" s="36"/>
      <c r="L3152" s="36"/>
      <c r="M3152" s="36"/>
      <c r="N3152" s="36"/>
      <c r="O3152" s="36"/>
      <c r="P3152" s="36"/>
      <c r="Q3152" s="36"/>
      <c r="R3152" s="36"/>
    </row>
    <row r="3153" spans="6:18" x14ac:dyDescent="0.25">
      <c r="F3153" s="36"/>
      <c r="G3153" s="36"/>
      <c r="H3153" s="36"/>
      <c r="I3153" s="36"/>
      <c r="J3153" s="36"/>
      <c r="K3153" s="36"/>
      <c r="L3153" s="36"/>
      <c r="M3153" s="36"/>
      <c r="N3153" s="36"/>
      <c r="O3153" s="36"/>
      <c r="P3153" s="36"/>
      <c r="Q3153" s="36"/>
      <c r="R3153" s="36"/>
    </row>
    <row r="3154" spans="6:18" x14ac:dyDescent="0.25">
      <c r="F3154" s="36"/>
      <c r="G3154" s="36"/>
      <c r="H3154" s="36"/>
      <c r="I3154" s="36"/>
      <c r="J3154" s="36"/>
      <c r="K3154" s="36"/>
      <c r="L3154" s="36"/>
      <c r="M3154" s="36"/>
      <c r="N3154" s="36"/>
      <c r="O3154" s="36"/>
      <c r="P3154" s="36"/>
      <c r="Q3154" s="36"/>
      <c r="R3154" s="36"/>
    </row>
    <row r="3155" spans="6:18" x14ac:dyDescent="0.25">
      <c r="F3155" s="36"/>
      <c r="G3155" s="36"/>
      <c r="H3155" s="36"/>
      <c r="I3155" s="36"/>
      <c r="J3155" s="36"/>
      <c r="K3155" s="36"/>
      <c r="L3155" s="36"/>
      <c r="M3155" s="36"/>
      <c r="N3155" s="36"/>
      <c r="O3155" s="36"/>
      <c r="P3155" s="36"/>
      <c r="Q3155" s="36"/>
      <c r="R3155" s="36"/>
    </row>
    <row r="3156" spans="6:18" x14ac:dyDescent="0.25">
      <c r="F3156" s="36"/>
      <c r="G3156" s="36"/>
      <c r="H3156" s="36"/>
      <c r="I3156" s="36"/>
      <c r="J3156" s="36"/>
      <c r="K3156" s="36"/>
      <c r="L3156" s="36"/>
      <c r="M3156" s="36"/>
      <c r="N3156" s="36"/>
      <c r="O3156" s="36"/>
      <c r="P3156" s="36"/>
      <c r="Q3156" s="36"/>
      <c r="R3156" s="36"/>
    </row>
    <row r="3157" spans="6:18" x14ac:dyDescent="0.25">
      <c r="F3157" s="36"/>
      <c r="G3157" s="36"/>
      <c r="H3157" s="36"/>
      <c r="I3157" s="36"/>
      <c r="J3157" s="36"/>
      <c r="K3157" s="36"/>
      <c r="L3157" s="36"/>
      <c r="M3157" s="36"/>
      <c r="N3157" s="36"/>
      <c r="O3157" s="36"/>
      <c r="P3157" s="36"/>
      <c r="Q3157" s="36"/>
      <c r="R3157" s="36"/>
    </row>
    <row r="3158" spans="6:18" x14ac:dyDescent="0.25">
      <c r="F3158" s="36"/>
      <c r="G3158" s="36"/>
      <c r="H3158" s="36"/>
      <c r="I3158" s="36"/>
      <c r="J3158" s="36"/>
      <c r="K3158" s="36"/>
      <c r="L3158" s="36"/>
      <c r="M3158" s="36"/>
      <c r="N3158" s="36"/>
      <c r="O3158" s="36"/>
      <c r="P3158" s="36"/>
      <c r="Q3158" s="36"/>
      <c r="R3158" s="36"/>
    </row>
    <row r="3159" spans="6:18" x14ac:dyDescent="0.25">
      <c r="F3159" s="36"/>
      <c r="G3159" s="36"/>
      <c r="H3159" s="36"/>
      <c r="I3159" s="36"/>
      <c r="J3159" s="36"/>
      <c r="K3159" s="36"/>
      <c r="L3159" s="36"/>
      <c r="M3159" s="36"/>
      <c r="N3159" s="36"/>
      <c r="O3159" s="36"/>
      <c r="P3159" s="36"/>
      <c r="Q3159" s="36"/>
      <c r="R3159" s="36"/>
    </row>
    <row r="3160" spans="6:18" x14ac:dyDescent="0.25">
      <c r="F3160" s="36"/>
      <c r="G3160" s="36"/>
      <c r="H3160" s="36"/>
      <c r="I3160" s="36"/>
      <c r="J3160" s="36"/>
      <c r="K3160" s="36"/>
      <c r="L3160" s="36"/>
      <c r="M3160" s="36"/>
      <c r="N3160" s="36"/>
      <c r="O3160" s="36"/>
      <c r="P3160" s="36"/>
      <c r="Q3160" s="36"/>
      <c r="R3160" s="36"/>
    </row>
    <row r="3161" spans="6:18" x14ac:dyDescent="0.25">
      <c r="F3161" s="36"/>
      <c r="G3161" s="36"/>
      <c r="H3161" s="36"/>
      <c r="I3161" s="36"/>
      <c r="J3161" s="36"/>
      <c r="K3161" s="36"/>
      <c r="L3161" s="36"/>
      <c r="M3161" s="36"/>
      <c r="N3161" s="36"/>
      <c r="O3161" s="36"/>
      <c r="P3161" s="36"/>
      <c r="Q3161" s="36"/>
      <c r="R3161" s="36"/>
    </row>
    <row r="3162" spans="6:18" x14ac:dyDescent="0.25">
      <c r="F3162" s="36"/>
      <c r="G3162" s="36"/>
      <c r="H3162" s="36"/>
      <c r="I3162" s="36"/>
      <c r="J3162" s="36"/>
      <c r="K3162" s="36"/>
      <c r="L3162" s="36"/>
      <c r="M3162" s="36"/>
      <c r="N3162" s="36"/>
      <c r="O3162" s="36"/>
      <c r="P3162" s="36"/>
      <c r="Q3162" s="36"/>
      <c r="R3162" s="36"/>
    </row>
    <row r="3163" spans="6:18" x14ac:dyDescent="0.25">
      <c r="F3163" s="36"/>
      <c r="G3163" s="36"/>
      <c r="H3163" s="36"/>
      <c r="I3163" s="36"/>
      <c r="J3163" s="36"/>
      <c r="K3163" s="36"/>
      <c r="L3163" s="36"/>
      <c r="M3163" s="36"/>
      <c r="N3163" s="36"/>
      <c r="O3163" s="36"/>
      <c r="P3163" s="36"/>
      <c r="Q3163" s="36"/>
      <c r="R3163" s="36"/>
    </row>
    <row r="3164" spans="6:18" x14ac:dyDescent="0.25">
      <c r="F3164" s="36"/>
      <c r="G3164" s="36"/>
      <c r="H3164" s="36"/>
      <c r="I3164" s="36"/>
      <c r="J3164" s="36"/>
      <c r="K3164" s="36"/>
      <c r="L3164" s="36"/>
      <c r="M3164" s="36"/>
      <c r="N3164" s="36"/>
      <c r="O3164" s="36"/>
      <c r="P3164" s="36"/>
      <c r="Q3164" s="36"/>
      <c r="R3164" s="36"/>
    </row>
    <row r="3165" spans="6:18" x14ac:dyDescent="0.25">
      <c r="F3165" s="36"/>
      <c r="G3165" s="36"/>
      <c r="H3165" s="36"/>
      <c r="I3165" s="36"/>
      <c r="J3165" s="36"/>
      <c r="K3165" s="36"/>
      <c r="L3165" s="36"/>
      <c r="M3165" s="36"/>
      <c r="N3165" s="36"/>
      <c r="O3165" s="36"/>
      <c r="P3165" s="36"/>
      <c r="Q3165" s="36"/>
      <c r="R3165" s="36"/>
    </row>
    <row r="3166" spans="6:18" x14ac:dyDescent="0.25">
      <c r="F3166" s="36"/>
      <c r="G3166" s="36"/>
      <c r="H3166" s="36"/>
      <c r="I3166" s="36"/>
      <c r="J3166" s="36"/>
      <c r="K3166" s="36"/>
      <c r="L3166" s="36"/>
      <c r="M3166" s="36"/>
      <c r="N3166" s="36"/>
      <c r="O3166" s="36"/>
      <c r="P3166" s="36"/>
      <c r="Q3166" s="36"/>
      <c r="R3166" s="36"/>
    </row>
    <row r="3167" spans="6:18" x14ac:dyDescent="0.25">
      <c r="F3167" s="36"/>
      <c r="G3167" s="36"/>
      <c r="H3167" s="36"/>
      <c r="I3167" s="36"/>
      <c r="J3167" s="36"/>
      <c r="K3167" s="36"/>
      <c r="L3167" s="36"/>
      <c r="M3167" s="36"/>
      <c r="N3167" s="36"/>
      <c r="O3167" s="36"/>
      <c r="P3167" s="36"/>
      <c r="Q3167" s="36"/>
      <c r="R3167" s="36"/>
    </row>
    <row r="3168" spans="6:18" x14ac:dyDescent="0.25">
      <c r="F3168" s="36"/>
      <c r="G3168" s="36"/>
      <c r="H3168" s="36"/>
      <c r="I3168" s="36"/>
      <c r="J3168" s="36"/>
      <c r="K3168" s="36"/>
      <c r="L3168" s="36"/>
      <c r="M3168" s="36"/>
      <c r="N3168" s="36"/>
      <c r="O3168" s="36"/>
      <c r="P3168" s="36"/>
      <c r="Q3168" s="36"/>
      <c r="R3168" s="36"/>
    </row>
    <row r="3169" spans="6:18" x14ac:dyDescent="0.25">
      <c r="F3169" s="36"/>
      <c r="G3169" s="36"/>
      <c r="H3169" s="36"/>
      <c r="I3169" s="36"/>
      <c r="J3169" s="36"/>
      <c r="K3169" s="36"/>
      <c r="L3169" s="36"/>
      <c r="M3169" s="36"/>
      <c r="N3169" s="36"/>
      <c r="O3169" s="36"/>
      <c r="P3169" s="36"/>
      <c r="Q3169" s="36"/>
      <c r="R3169" s="36"/>
    </row>
    <row r="3170" spans="6:18" x14ac:dyDescent="0.25">
      <c r="F3170" s="36"/>
      <c r="G3170" s="36"/>
      <c r="H3170" s="36"/>
      <c r="I3170" s="36"/>
      <c r="J3170" s="36"/>
      <c r="K3170" s="36"/>
      <c r="L3170" s="36"/>
      <c r="M3170" s="36"/>
      <c r="N3170" s="36"/>
      <c r="O3170" s="36"/>
      <c r="P3170" s="36"/>
      <c r="Q3170" s="36"/>
      <c r="R3170" s="36"/>
    </row>
    <row r="3171" spans="6:18" x14ac:dyDescent="0.25">
      <c r="F3171" s="36"/>
      <c r="G3171" s="36"/>
      <c r="H3171" s="36"/>
      <c r="I3171" s="36"/>
      <c r="J3171" s="36"/>
      <c r="K3171" s="36"/>
      <c r="L3171" s="36"/>
      <c r="M3171" s="36"/>
      <c r="N3171" s="36"/>
      <c r="O3171" s="36"/>
      <c r="P3171" s="36"/>
      <c r="Q3171" s="36"/>
      <c r="R3171" s="36"/>
    </row>
    <row r="3172" spans="6:18" x14ac:dyDescent="0.25">
      <c r="F3172" s="36"/>
      <c r="G3172" s="36"/>
      <c r="H3172" s="36"/>
      <c r="I3172" s="36"/>
      <c r="J3172" s="36"/>
      <c r="K3172" s="36"/>
      <c r="L3172" s="36"/>
      <c r="M3172" s="36"/>
      <c r="N3172" s="36"/>
      <c r="O3172" s="36"/>
      <c r="P3172" s="36"/>
      <c r="Q3172" s="36"/>
      <c r="R3172" s="36"/>
    </row>
    <row r="3173" spans="6:18" x14ac:dyDescent="0.25">
      <c r="F3173" s="36"/>
      <c r="G3173" s="36"/>
      <c r="H3173" s="36"/>
      <c r="I3173" s="36"/>
      <c r="J3173" s="36"/>
      <c r="K3173" s="36"/>
      <c r="L3173" s="36"/>
      <c r="M3173" s="36"/>
      <c r="N3173" s="36"/>
      <c r="O3173" s="36"/>
      <c r="P3173" s="36"/>
      <c r="Q3173" s="36"/>
      <c r="R3173" s="36"/>
    </row>
    <row r="3174" spans="6:18" x14ac:dyDescent="0.25">
      <c r="F3174" s="36"/>
      <c r="G3174" s="36"/>
      <c r="H3174" s="36"/>
      <c r="I3174" s="36"/>
      <c r="J3174" s="36"/>
      <c r="K3174" s="36"/>
      <c r="L3174" s="36"/>
      <c r="M3174" s="36"/>
      <c r="N3174" s="36"/>
      <c r="O3174" s="36"/>
      <c r="P3174" s="36"/>
      <c r="Q3174" s="36"/>
      <c r="R3174" s="36"/>
    </row>
    <row r="3175" spans="6:18" x14ac:dyDescent="0.25">
      <c r="F3175" s="36"/>
      <c r="G3175" s="36"/>
      <c r="H3175" s="36"/>
      <c r="I3175" s="36"/>
      <c r="J3175" s="36"/>
      <c r="K3175" s="36"/>
      <c r="L3175" s="36"/>
      <c r="M3175" s="36"/>
      <c r="N3175" s="36"/>
      <c r="O3175" s="36"/>
      <c r="P3175" s="36"/>
      <c r="Q3175" s="36"/>
      <c r="R3175" s="36"/>
    </row>
    <row r="3176" spans="6:18" x14ac:dyDescent="0.25">
      <c r="F3176" s="36"/>
      <c r="G3176" s="36"/>
      <c r="H3176" s="36"/>
      <c r="I3176" s="36"/>
      <c r="J3176" s="36"/>
      <c r="K3176" s="36"/>
      <c r="L3176" s="36"/>
      <c r="M3176" s="36"/>
      <c r="N3176" s="36"/>
      <c r="O3176" s="36"/>
      <c r="P3176" s="36"/>
      <c r="Q3176" s="36"/>
      <c r="R3176" s="36"/>
    </row>
    <row r="3177" spans="6:18" x14ac:dyDescent="0.25">
      <c r="F3177" s="36"/>
      <c r="G3177" s="36"/>
      <c r="H3177" s="36"/>
      <c r="I3177" s="36"/>
      <c r="J3177" s="36"/>
      <c r="K3177" s="36"/>
      <c r="L3177" s="36"/>
      <c r="M3177" s="36"/>
      <c r="N3177" s="36"/>
      <c r="O3177" s="36"/>
      <c r="P3177" s="36"/>
      <c r="Q3177" s="36"/>
      <c r="R3177" s="36"/>
    </row>
    <row r="3178" spans="6:18" x14ac:dyDescent="0.25">
      <c r="F3178" s="36"/>
      <c r="G3178" s="36"/>
      <c r="H3178" s="36"/>
      <c r="I3178" s="36"/>
      <c r="J3178" s="36"/>
      <c r="K3178" s="36"/>
      <c r="L3178" s="36"/>
      <c r="M3178" s="36"/>
      <c r="N3178" s="36"/>
      <c r="O3178" s="36"/>
      <c r="P3178" s="36"/>
      <c r="Q3178" s="36"/>
      <c r="R3178" s="36"/>
    </row>
    <row r="3179" spans="6:18" x14ac:dyDescent="0.25">
      <c r="F3179" s="36"/>
      <c r="G3179" s="36"/>
      <c r="H3179" s="36"/>
      <c r="I3179" s="36"/>
      <c r="J3179" s="36"/>
      <c r="K3179" s="36"/>
      <c r="L3179" s="36"/>
      <c r="M3179" s="36"/>
      <c r="N3179" s="36"/>
      <c r="O3179" s="36"/>
      <c r="P3179" s="36"/>
      <c r="Q3179" s="36"/>
      <c r="R3179" s="36"/>
    </row>
    <row r="3180" spans="6:18" x14ac:dyDescent="0.25">
      <c r="F3180" s="36"/>
      <c r="G3180" s="36"/>
      <c r="H3180" s="36"/>
      <c r="I3180" s="36"/>
      <c r="J3180" s="36"/>
      <c r="K3180" s="36"/>
      <c r="L3180" s="36"/>
      <c r="M3180" s="36"/>
      <c r="N3180" s="36"/>
      <c r="O3180" s="36"/>
      <c r="P3180" s="36"/>
      <c r="Q3180" s="36"/>
      <c r="R3180" s="36"/>
    </row>
    <row r="3181" spans="6:18" x14ac:dyDescent="0.25">
      <c r="F3181" s="36"/>
      <c r="G3181" s="36"/>
      <c r="H3181" s="36"/>
      <c r="I3181" s="36"/>
      <c r="J3181" s="36"/>
      <c r="K3181" s="36"/>
      <c r="L3181" s="36"/>
      <c r="M3181" s="36"/>
      <c r="N3181" s="36"/>
      <c r="O3181" s="36"/>
      <c r="P3181" s="36"/>
      <c r="Q3181" s="36"/>
      <c r="R3181" s="36"/>
    </row>
    <row r="3182" spans="6:18" x14ac:dyDescent="0.25">
      <c r="F3182" s="36"/>
      <c r="G3182" s="36"/>
      <c r="H3182" s="36"/>
      <c r="I3182" s="36"/>
      <c r="J3182" s="36"/>
      <c r="K3182" s="36"/>
      <c r="L3182" s="36"/>
      <c r="M3182" s="36"/>
      <c r="N3182" s="36"/>
      <c r="O3182" s="36"/>
      <c r="P3182" s="36"/>
      <c r="Q3182" s="36"/>
      <c r="R3182" s="36"/>
    </row>
    <row r="3183" spans="6:18" x14ac:dyDescent="0.25">
      <c r="F3183" s="36"/>
      <c r="G3183" s="36"/>
      <c r="H3183" s="36"/>
      <c r="I3183" s="36"/>
      <c r="J3183" s="36"/>
      <c r="K3183" s="36"/>
      <c r="L3183" s="36"/>
      <c r="M3183" s="36"/>
      <c r="N3183" s="36"/>
      <c r="O3183" s="36"/>
      <c r="P3183" s="36"/>
      <c r="Q3183" s="36"/>
      <c r="R3183" s="36"/>
    </row>
    <row r="3184" spans="6:18" x14ac:dyDescent="0.25">
      <c r="F3184" s="36"/>
      <c r="G3184" s="36"/>
      <c r="H3184" s="36"/>
      <c r="I3184" s="36"/>
      <c r="J3184" s="36"/>
      <c r="K3184" s="36"/>
      <c r="L3184" s="36"/>
      <c r="M3184" s="36"/>
      <c r="N3184" s="36"/>
      <c r="O3184" s="36"/>
      <c r="P3184" s="36"/>
      <c r="Q3184" s="36"/>
      <c r="R3184" s="36"/>
    </row>
    <row r="3185" spans="6:18" x14ac:dyDescent="0.25">
      <c r="F3185" s="36"/>
      <c r="G3185" s="36"/>
      <c r="H3185" s="36"/>
      <c r="I3185" s="36"/>
      <c r="J3185" s="36"/>
      <c r="K3185" s="36"/>
      <c r="L3185" s="36"/>
      <c r="M3185" s="36"/>
      <c r="N3185" s="36"/>
      <c r="O3185" s="36"/>
      <c r="P3185" s="36"/>
      <c r="Q3185" s="36"/>
      <c r="R3185" s="36"/>
    </row>
    <row r="3186" spans="6:18" x14ac:dyDescent="0.25">
      <c r="F3186" s="36"/>
      <c r="G3186" s="36"/>
      <c r="H3186" s="36"/>
      <c r="I3186" s="36"/>
      <c r="J3186" s="36"/>
      <c r="K3186" s="36"/>
      <c r="L3186" s="36"/>
      <c r="M3186" s="36"/>
      <c r="N3186" s="36"/>
      <c r="O3186" s="36"/>
      <c r="P3186" s="36"/>
      <c r="Q3186" s="36"/>
      <c r="R3186" s="36"/>
    </row>
    <row r="3187" spans="6:18" x14ac:dyDescent="0.25">
      <c r="F3187" s="36"/>
      <c r="G3187" s="36"/>
      <c r="H3187" s="36"/>
      <c r="I3187" s="36"/>
      <c r="J3187" s="36"/>
      <c r="K3187" s="36"/>
      <c r="L3187" s="36"/>
      <c r="M3187" s="36"/>
      <c r="N3187" s="36"/>
      <c r="O3187" s="36"/>
      <c r="P3187" s="36"/>
      <c r="Q3187" s="36"/>
      <c r="R3187" s="36"/>
    </row>
    <row r="3188" spans="6:18" x14ac:dyDescent="0.25">
      <c r="F3188" s="36"/>
      <c r="G3188" s="36"/>
      <c r="H3188" s="36"/>
      <c r="I3188" s="36"/>
      <c r="J3188" s="36"/>
      <c r="K3188" s="36"/>
      <c r="L3188" s="36"/>
      <c r="M3188" s="36"/>
      <c r="N3188" s="36"/>
      <c r="O3188" s="36"/>
      <c r="P3188" s="36"/>
      <c r="Q3188" s="36"/>
      <c r="R3188" s="36"/>
    </row>
    <row r="3189" spans="6:18" x14ac:dyDescent="0.25">
      <c r="F3189" s="36"/>
      <c r="G3189" s="36"/>
      <c r="H3189" s="36"/>
      <c r="I3189" s="36"/>
      <c r="J3189" s="36"/>
      <c r="K3189" s="36"/>
      <c r="L3189" s="36"/>
      <c r="M3189" s="36"/>
      <c r="N3189" s="36"/>
      <c r="O3189" s="36"/>
      <c r="P3189" s="36"/>
      <c r="Q3189" s="36"/>
      <c r="R3189" s="36"/>
    </row>
    <row r="3190" spans="6:18" x14ac:dyDescent="0.25">
      <c r="F3190" s="36"/>
      <c r="G3190" s="36"/>
      <c r="H3190" s="36"/>
      <c r="I3190" s="36"/>
      <c r="J3190" s="36"/>
      <c r="K3190" s="36"/>
      <c r="L3190" s="36"/>
      <c r="M3190" s="36"/>
      <c r="N3190" s="36"/>
      <c r="O3190" s="36"/>
      <c r="P3190" s="36"/>
      <c r="Q3190" s="36"/>
      <c r="R3190" s="36"/>
    </row>
    <row r="3191" spans="6:18" x14ac:dyDescent="0.25">
      <c r="F3191" s="36"/>
      <c r="G3191" s="36"/>
      <c r="H3191" s="36"/>
      <c r="I3191" s="36"/>
      <c r="J3191" s="36"/>
      <c r="K3191" s="36"/>
      <c r="L3191" s="36"/>
      <c r="M3191" s="36"/>
      <c r="N3191" s="36"/>
      <c r="O3191" s="36"/>
      <c r="P3191" s="36"/>
      <c r="Q3191" s="36"/>
      <c r="R3191" s="36"/>
    </row>
    <row r="3192" spans="6:18" x14ac:dyDescent="0.25">
      <c r="F3192" s="36"/>
      <c r="G3192" s="36"/>
      <c r="H3192" s="36"/>
      <c r="I3192" s="36"/>
      <c r="J3192" s="36"/>
      <c r="K3192" s="36"/>
      <c r="L3192" s="36"/>
      <c r="M3192" s="36"/>
      <c r="N3192" s="36"/>
      <c r="O3192" s="36"/>
      <c r="P3192" s="36"/>
      <c r="Q3192" s="36"/>
      <c r="R3192" s="36"/>
    </row>
    <row r="3193" spans="6:18" x14ac:dyDescent="0.25">
      <c r="F3193" s="36"/>
      <c r="G3193" s="36"/>
      <c r="H3193" s="36"/>
      <c r="I3193" s="36"/>
      <c r="J3193" s="36"/>
      <c r="K3193" s="36"/>
      <c r="L3193" s="36"/>
      <c r="M3193" s="36"/>
      <c r="N3193" s="36"/>
      <c r="O3193" s="36"/>
      <c r="P3193" s="36"/>
      <c r="Q3193" s="36"/>
      <c r="R3193" s="36"/>
    </row>
    <row r="3194" spans="6:18" x14ac:dyDescent="0.25">
      <c r="F3194" s="36"/>
      <c r="G3194" s="36"/>
      <c r="H3194" s="36"/>
      <c r="I3194" s="36"/>
      <c r="J3194" s="36"/>
      <c r="K3194" s="36"/>
      <c r="L3194" s="36"/>
      <c r="M3194" s="36"/>
      <c r="N3194" s="36"/>
      <c r="O3194" s="36"/>
      <c r="P3194" s="36"/>
      <c r="Q3194" s="36"/>
      <c r="R3194" s="36"/>
    </row>
    <row r="3195" spans="6:18" x14ac:dyDescent="0.25">
      <c r="F3195" s="36"/>
      <c r="G3195" s="36"/>
      <c r="H3195" s="36"/>
      <c r="I3195" s="36"/>
      <c r="J3195" s="36"/>
      <c r="K3195" s="36"/>
      <c r="L3195" s="36"/>
      <c r="M3195" s="36"/>
      <c r="N3195" s="36"/>
      <c r="O3195" s="36"/>
      <c r="P3195" s="36"/>
      <c r="Q3195" s="36"/>
      <c r="R3195" s="36"/>
    </row>
    <row r="3196" spans="6:18" x14ac:dyDescent="0.25">
      <c r="F3196" s="36"/>
      <c r="G3196" s="36"/>
      <c r="H3196" s="36"/>
      <c r="I3196" s="36"/>
      <c r="J3196" s="36"/>
      <c r="K3196" s="36"/>
      <c r="L3196" s="36"/>
      <c r="M3196" s="36"/>
      <c r="N3196" s="36"/>
      <c r="O3196" s="36"/>
      <c r="P3196" s="36"/>
      <c r="Q3196" s="36"/>
      <c r="R3196" s="36"/>
    </row>
    <row r="3197" spans="6:18" x14ac:dyDescent="0.25">
      <c r="F3197" s="36"/>
      <c r="G3197" s="36"/>
      <c r="H3197" s="36"/>
      <c r="I3197" s="36"/>
      <c r="J3197" s="36"/>
      <c r="K3197" s="36"/>
      <c r="L3197" s="36"/>
      <c r="M3197" s="36"/>
      <c r="N3197" s="36"/>
      <c r="O3197" s="36"/>
      <c r="P3197" s="36"/>
      <c r="Q3197" s="36"/>
      <c r="R3197" s="36"/>
    </row>
    <row r="3198" spans="6:18" x14ac:dyDescent="0.25">
      <c r="F3198" s="36"/>
      <c r="G3198" s="36"/>
      <c r="H3198" s="36"/>
      <c r="I3198" s="36"/>
      <c r="J3198" s="36"/>
      <c r="K3198" s="36"/>
      <c r="L3198" s="36"/>
      <c r="M3198" s="36"/>
      <c r="N3198" s="36"/>
      <c r="O3198" s="36"/>
      <c r="P3198" s="36"/>
      <c r="Q3198" s="36"/>
      <c r="R3198" s="36"/>
    </row>
    <row r="3199" spans="6:18" x14ac:dyDescent="0.25">
      <c r="F3199" s="36"/>
      <c r="G3199" s="36"/>
      <c r="H3199" s="36"/>
      <c r="I3199" s="36"/>
      <c r="J3199" s="36"/>
      <c r="K3199" s="36"/>
      <c r="L3199" s="36"/>
      <c r="M3199" s="36"/>
      <c r="N3199" s="36"/>
      <c r="O3199" s="36"/>
      <c r="P3199" s="36"/>
      <c r="Q3199" s="36"/>
      <c r="R3199" s="36"/>
    </row>
    <row r="3200" spans="6:18" x14ac:dyDescent="0.25">
      <c r="F3200" s="36"/>
      <c r="G3200" s="36"/>
      <c r="H3200" s="36"/>
      <c r="I3200" s="36"/>
      <c r="J3200" s="36"/>
      <c r="K3200" s="36"/>
      <c r="L3200" s="36"/>
      <c r="M3200" s="36"/>
      <c r="N3200" s="36"/>
      <c r="O3200" s="36"/>
      <c r="P3200" s="36"/>
      <c r="Q3200" s="36"/>
      <c r="R3200" s="36"/>
    </row>
    <row r="3201" spans="6:18" x14ac:dyDescent="0.25">
      <c r="F3201" s="36"/>
      <c r="G3201" s="36"/>
      <c r="H3201" s="36"/>
      <c r="I3201" s="36"/>
      <c r="J3201" s="36"/>
      <c r="K3201" s="36"/>
      <c r="L3201" s="36"/>
      <c r="M3201" s="36"/>
      <c r="N3201" s="36"/>
      <c r="O3201" s="36"/>
      <c r="P3201" s="36"/>
      <c r="Q3201" s="36"/>
      <c r="R3201" s="36"/>
    </row>
    <row r="3202" spans="6:18" x14ac:dyDescent="0.25">
      <c r="F3202" s="36"/>
      <c r="G3202" s="36"/>
      <c r="H3202" s="36"/>
      <c r="I3202" s="36"/>
      <c r="J3202" s="36"/>
      <c r="K3202" s="36"/>
      <c r="L3202" s="36"/>
      <c r="M3202" s="36"/>
      <c r="N3202" s="36"/>
      <c r="O3202" s="36"/>
      <c r="P3202" s="36"/>
      <c r="Q3202" s="36"/>
      <c r="R3202" s="36"/>
    </row>
    <row r="3203" spans="6:18" x14ac:dyDescent="0.25">
      <c r="F3203" s="36"/>
      <c r="G3203" s="36"/>
      <c r="H3203" s="36"/>
      <c r="I3203" s="36"/>
      <c r="J3203" s="36"/>
      <c r="K3203" s="36"/>
      <c r="L3203" s="36"/>
      <c r="M3203" s="36"/>
      <c r="N3203" s="36"/>
      <c r="O3203" s="36"/>
      <c r="P3203" s="36"/>
      <c r="Q3203" s="36"/>
      <c r="R3203" s="36"/>
    </row>
    <row r="3204" spans="6:18" x14ac:dyDescent="0.25">
      <c r="F3204" s="36"/>
      <c r="G3204" s="36"/>
      <c r="H3204" s="36"/>
      <c r="I3204" s="36"/>
      <c r="J3204" s="36"/>
      <c r="K3204" s="36"/>
      <c r="L3204" s="36"/>
      <c r="M3204" s="36"/>
      <c r="N3204" s="36"/>
      <c r="O3204" s="36"/>
      <c r="P3204" s="36"/>
      <c r="Q3204" s="36"/>
      <c r="R3204" s="36"/>
    </row>
    <row r="3205" spans="6:18" x14ac:dyDescent="0.25">
      <c r="F3205" s="36"/>
      <c r="G3205" s="36"/>
      <c r="H3205" s="36"/>
      <c r="I3205" s="36"/>
      <c r="J3205" s="36"/>
      <c r="K3205" s="36"/>
      <c r="L3205" s="36"/>
      <c r="M3205" s="36"/>
      <c r="N3205" s="36"/>
      <c r="O3205" s="36"/>
      <c r="P3205" s="36"/>
      <c r="Q3205" s="36"/>
      <c r="R3205" s="36"/>
    </row>
    <row r="3206" spans="6:18" x14ac:dyDescent="0.25">
      <c r="F3206" s="36"/>
      <c r="G3206" s="36"/>
      <c r="H3206" s="36"/>
      <c r="I3206" s="36"/>
      <c r="J3206" s="36"/>
      <c r="K3206" s="36"/>
      <c r="L3206" s="36"/>
      <c r="M3206" s="36"/>
      <c r="N3206" s="36"/>
      <c r="O3206" s="36"/>
      <c r="P3206" s="36"/>
      <c r="Q3206" s="36"/>
      <c r="R3206" s="36"/>
    </row>
    <row r="3207" spans="6:18" x14ac:dyDescent="0.25">
      <c r="F3207" s="36"/>
      <c r="G3207" s="36"/>
      <c r="H3207" s="36"/>
      <c r="I3207" s="36"/>
      <c r="J3207" s="36"/>
      <c r="K3207" s="36"/>
      <c r="L3207" s="36"/>
      <c r="M3207" s="36"/>
      <c r="N3207" s="36"/>
      <c r="O3207" s="36"/>
      <c r="P3207" s="36"/>
      <c r="Q3207" s="36"/>
      <c r="R3207" s="36"/>
    </row>
    <row r="3208" spans="6:18" x14ac:dyDescent="0.25">
      <c r="F3208" s="36"/>
      <c r="G3208" s="36"/>
      <c r="H3208" s="36"/>
      <c r="I3208" s="36"/>
      <c r="J3208" s="36"/>
      <c r="K3208" s="36"/>
      <c r="L3208" s="36"/>
      <c r="M3208" s="36"/>
      <c r="N3208" s="36"/>
      <c r="O3208" s="36"/>
      <c r="P3208" s="36"/>
      <c r="Q3208" s="36"/>
      <c r="R3208" s="36"/>
    </row>
    <row r="3209" spans="6:18" x14ac:dyDescent="0.25">
      <c r="F3209" s="36"/>
      <c r="G3209" s="36"/>
      <c r="H3209" s="36"/>
      <c r="I3209" s="36"/>
      <c r="J3209" s="36"/>
      <c r="K3209" s="36"/>
      <c r="L3209" s="36"/>
      <c r="M3209" s="36"/>
      <c r="N3209" s="36"/>
      <c r="O3209" s="36"/>
      <c r="P3209" s="36"/>
      <c r="Q3209" s="36"/>
      <c r="R3209" s="36"/>
    </row>
    <row r="3210" spans="6:18" x14ac:dyDescent="0.25">
      <c r="F3210" s="36"/>
      <c r="G3210" s="36"/>
      <c r="H3210" s="36"/>
      <c r="I3210" s="36"/>
      <c r="J3210" s="36"/>
      <c r="K3210" s="36"/>
      <c r="L3210" s="36"/>
      <c r="M3210" s="36"/>
      <c r="N3210" s="36"/>
      <c r="O3210" s="36"/>
      <c r="P3210" s="36"/>
      <c r="Q3210" s="36"/>
      <c r="R3210" s="36"/>
    </row>
    <row r="3211" spans="6:18" x14ac:dyDescent="0.25">
      <c r="F3211" s="36"/>
      <c r="G3211" s="36"/>
      <c r="H3211" s="36"/>
      <c r="I3211" s="36"/>
      <c r="J3211" s="36"/>
      <c r="K3211" s="36"/>
      <c r="L3211" s="36"/>
      <c r="M3211" s="36"/>
      <c r="N3211" s="36"/>
      <c r="O3211" s="36"/>
      <c r="P3211" s="36"/>
      <c r="Q3211" s="36"/>
      <c r="R3211" s="36"/>
    </row>
    <row r="3212" spans="6:18" x14ac:dyDescent="0.25">
      <c r="F3212" s="36"/>
      <c r="G3212" s="36"/>
      <c r="H3212" s="36"/>
      <c r="I3212" s="36"/>
      <c r="J3212" s="36"/>
      <c r="K3212" s="36"/>
      <c r="L3212" s="36"/>
      <c r="M3212" s="36"/>
      <c r="N3212" s="36"/>
      <c r="O3212" s="36"/>
      <c r="P3212" s="36"/>
      <c r="Q3212" s="36"/>
      <c r="R3212" s="36"/>
    </row>
    <row r="3213" spans="6:18" x14ac:dyDescent="0.25">
      <c r="F3213" s="36"/>
      <c r="G3213" s="36"/>
      <c r="H3213" s="36"/>
      <c r="I3213" s="36"/>
      <c r="J3213" s="36"/>
      <c r="K3213" s="36"/>
      <c r="L3213" s="36"/>
      <c r="M3213" s="36"/>
      <c r="N3213" s="36"/>
      <c r="O3213" s="36"/>
      <c r="P3213" s="36"/>
      <c r="Q3213" s="36"/>
      <c r="R3213" s="36"/>
    </row>
    <row r="3214" spans="6:18" x14ac:dyDescent="0.25">
      <c r="F3214" s="36"/>
      <c r="G3214" s="36"/>
      <c r="H3214" s="36"/>
      <c r="I3214" s="36"/>
      <c r="J3214" s="36"/>
      <c r="K3214" s="36"/>
      <c r="L3214" s="36"/>
      <c r="M3214" s="36"/>
      <c r="N3214" s="36"/>
      <c r="O3214" s="36"/>
      <c r="P3214" s="36"/>
      <c r="Q3214" s="36"/>
      <c r="R3214" s="36"/>
    </row>
    <row r="3215" spans="6:18" x14ac:dyDescent="0.25">
      <c r="F3215" s="36"/>
      <c r="G3215" s="36"/>
      <c r="H3215" s="36"/>
      <c r="I3215" s="36"/>
      <c r="J3215" s="36"/>
      <c r="K3215" s="36"/>
      <c r="L3215" s="36"/>
      <c r="M3215" s="36"/>
      <c r="N3215" s="36"/>
      <c r="O3215" s="36"/>
      <c r="P3215" s="36"/>
      <c r="Q3215" s="36"/>
      <c r="R3215" s="36"/>
    </row>
    <row r="3216" spans="6:18" x14ac:dyDescent="0.25">
      <c r="F3216" s="36"/>
      <c r="G3216" s="36"/>
      <c r="H3216" s="36"/>
      <c r="I3216" s="36"/>
      <c r="J3216" s="36"/>
      <c r="K3216" s="36"/>
      <c r="L3216" s="36"/>
      <c r="M3216" s="36"/>
      <c r="N3216" s="36"/>
      <c r="O3216" s="36"/>
      <c r="P3216" s="36"/>
      <c r="Q3216" s="36"/>
      <c r="R3216" s="36"/>
    </row>
    <row r="3217" spans="6:18" x14ac:dyDescent="0.25">
      <c r="F3217" s="36"/>
      <c r="G3217" s="36"/>
      <c r="H3217" s="36"/>
      <c r="I3217" s="36"/>
      <c r="J3217" s="36"/>
      <c r="K3217" s="36"/>
      <c r="L3217" s="36"/>
      <c r="M3217" s="36"/>
      <c r="N3217" s="36"/>
      <c r="O3217" s="36"/>
      <c r="P3217" s="36"/>
      <c r="Q3217" s="36"/>
      <c r="R3217" s="36"/>
    </row>
    <row r="3218" spans="6:18" x14ac:dyDescent="0.25">
      <c r="F3218" s="36"/>
      <c r="G3218" s="36"/>
      <c r="H3218" s="36"/>
      <c r="I3218" s="36"/>
      <c r="J3218" s="36"/>
      <c r="K3218" s="36"/>
      <c r="L3218" s="36"/>
      <c r="M3218" s="36"/>
      <c r="N3218" s="36"/>
      <c r="O3218" s="36"/>
      <c r="P3218" s="36"/>
      <c r="Q3218" s="36"/>
      <c r="R3218" s="36"/>
    </row>
    <row r="3219" spans="6:18" x14ac:dyDescent="0.25">
      <c r="F3219" s="36"/>
      <c r="G3219" s="36"/>
      <c r="H3219" s="36"/>
      <c r="I3219" s="36"/>
      <c r="J3219" s="36"/>
      <c r="K3219" s="36"/>
      <c r="L3219" s="36"/>
      <c r="M3219" s="36"/>
      <c r="N3219" s="36"/>
      <c r="O3219" s="36"/>
      <c r="P3219" s="36"/>
      <c r="Q3219" s="36"/>
      <c r="R3219" s="36"/>
    </row>
    <row r="3220" spans="6:18" x14ac:dyDescent="0.25">
      <c r="F3220" s="36"/>
      <c r="G3220" s="36"/>
      <c r="H3220" s="36"/>
      <c r="I3220" s="36"/>
      <c r="J3220" s="36"/>
      <c r="K3220" s="36"/>
      <c r="L3220" s="36"/>
      <c r="M3220" s="36"/>
      <c r="N3220" s="36"/>
      <c r="O3220" s="36"/>
      <c r="P3220" s="36"/>
      <c r="Q3220" s="36"/>
      <c r="R3220" s="36"/>
    </row>
    <row r="3221" spans="6:18" x14ac:dyDescent="0.25">
      <c r="F3221" s="36"/>
      <c r="G3221" s="36"/>
      <c r="H3221" s="36"/>
      <c r="I3221" s="36"/>
      <c r="J3221" s="36"/>
      <c r="K3221" s="36"/>
      <c r="L3221" s="36"/>
      <c r="M3221" s="36"/>
      <c r="N3221" s="36"/>
      <c r="O3221" s="36"/>
      <c r="P3221" s="36"/>
      <c r="Q3221" s="36"/>
      <c r="R3221" s="36"/>
    </row>
    <row r="3222" spans="6:18" x14ac:dyDescent="0.25">
      <c r="F3222" s="36"/>
      <c r="G3222" s="36"/>
      <c r="H3222" s="36"/>
      <c r="I3222" s="36"/>
      <c r="J3222" s="36"/>
      <c r="K3222" s="36"/>
      <c r="L3222" s="36"/>
      <c r="M3222" s="36"/>
      <c r="N3222" s="36"/>
      <c r="O3222" s="36"/>
      <c r="P3222" s="36"/>
      <c r="Q3222" s="36"/>
      <c r="R3222" s="36"/>
    </row>
    <row r="3223" spans="6:18" x14ac:dyDescent="0.25">
      <c r="F3223" s="36"/>
      <c r="G3223" s="36"/>
      <c r="H3223" s="36"/>
      <c r="I3223" s="36"/>
      <c r="J3223" s="36"/>
      <c r="K3223" s="36"/>
      <c r="L3223" s="36"/>
      <c r="M3223" s="36"/>
      <c r="N3223" s="36"/>
      <c r="O3223" s="36"/>
      <c r="P3223" s="36"/>
      <c r="Q3223" s="36"/>
      <c r="R3223" s="36"/>
    </row>
    <row r="3224" spans="6:18" x14ac:dyDescent="0.25">
      <c r="F3224" s="36"/>
      <c r="G3224" s="36"/>
      <c r="H3224" s="36"/>
      <c r="I3224" s="36"/>
      <c r="J3224" s="36"/>
      <c r="K3224" s="36"/>
      <c r="L3224" s="36"/>
      <c r="M3224" s="36"/>
      <c r="N3224" s="36"/>
      <c r="O3224" s="36"/>
      <c r="P3224" s="36"/>
      <c r="Q3224" s="36"/>
      <c r="R3224" s="36"/>
    </row>
    <row r="3225" spans="6:18" x14ac:dyDescent="0.25">
      <c r="F3225" s="36"/>
      <c r="G3225" s="36"/>
      <c r="H3225" s="36"/>
      <c r="I3225" s="36"/>
      <c r="J3225" s="36"/>
      <c r="K3225" s="36"/>
      <c r="L3225" s="36"/>
      <c r="M3225" s="36"/>
      <c r="N3225" s="36"/>
      <c r="O3225" s="36"/>
      <c r="P3225" s="36"/>
      <c r="Q3225" s="36"/>
      <c r="R3225" s="36"/>
    </row>
    <row r="3226" spans="6:18" x14ac:dyDescent="0.25">
      <c r="F3226" s="36"/>
      <c r="G3226" s="36"/>
      <c r="H3226" s="36"/>
      <c r="I3226" s="36"/>
      <c r="J3226" s="36"/>
      <c r="K3226" s="36"/>
      <c r="L3226" s="36"/>
      <c r="M3226" s="36"/>
      <c r="N3226" s="36"/>
      <c r="O3226" s="36"/>
      <c r="P3226" s="36"/>
      <c r="Q3226" s="36"/>
      <c r="R3226" s="36"/>
    </row>
    <row r="3227" spans="6:18" x14ac:dyDescent="0.25">
      <c r="F3227" s="36"/>
      <c r="G3227" s="36"/>
      <c r="H3227" s="36"/>
      <c r="I3227" s="36"/>
      <c r="J3227" s="36"/>
      <c r="K3227" s="36"/>
      <c r="L3227" s="36"/>
      <c r="M3227" s="36"/>
      <c r="N3227" s="36"/>
      <c r="O3227" s="36"/>
      <c r="P3227" s="36"/>
      <c r="Q3227" s="36"/>
      <c r="R3227" s="36"/>
    </row>
    <row r="3228" spans="6:18" x14ac:dyDescent="0.25">
      <c r="F3228" s="36"/>
      <c r="G3228" s="36"/>
      <c r="H3228" s="36"/>
      <c r="I3228" s="36"/>
      <c r="J3228" s="36"/>
      <c r="K3228" s="36"/>
      <c r="L3228" s="36"/>
      <c r="M3228" s="36"/>
      <c r="N3228" s="36"/>
      <c r="O3228" s="36"/>
      <c r="P3228" s="36"/>
      <c r="Q3228" s="36"/>
      <c r="R3228" s="36"/>
    </row>
    <row r="3229" spans="6:18" x14ac:dyDescent="0.25">
      <c r="F3229" s="36"/>
      <c r="G3229" s="36"/>
      <c r="H3229" s="36"/>
      <c r="I3229" s="36"/>
      <c r="J3229" s="36"/>
      <c r="K3229" s="36"/>
      <c r="L3229" s="36"/>
      <c r="M3229" s="36"/>
      <c r="N3229" s="36"/>
      <c r="O3229" s="36"/>
      <c r="P3229" s="36"/>
      <c r="Q3229" s="36"/>
      <c r="R3229" s="36"/>
    </row>
    <row r="3230" spans="6:18" x14ac:dyDescent="0.25">
      <c r="F3230" s="36"/>
      <c r="G3230" s="36"/>
      <c r="H3230" s="36"/>
      <c r="I3230" s="36"/>
      <c r="J3230" s="36"/>
      <c r="K3230" s="36"/>
      <c r="L3230" s="36"/>
      <c r="M3230" s="36"/>
      <c r="N3230" s="36"/>
      <c r="O3230" s="36"/>
      <c r="P3230" s="36"/>
      <c r="Q3230" s="36"/>
      <c r="R3230" s="36"/>
    </row>
    <row r="3231" spans="6:18" x14ac:dyDescent="0.25">
      <c r="F3231" s="36"/>
      <c r="G3231" s="36"/>
      <c r="H3231" s="36"/>
      <c r="I3231" s="36"/>
      <c r="J3231" s="36"/>
      <c r="K3231" s="36"/>
      <c r="L3231" s="36"/>
      <c r="M3231" s="36"/>
      <c r="N3231" s="36"/>
      <c r="O3231" s="36"/>
      <c r="P3231" s="36"/>
      <c r="Q3231" s="36"/>
      <c r="R3231" s="36"/>
    </row>
    <row r="3232" spans="6:18" x14ac:dyDescent="0.25">
      <c r="F3232" s="36"/>
      <c r="G3232" s="36"/>
      <c r="H3232" s="36"/>
      <c r="I3232" s="36"/>
      <c r="J3232" s="36"/>
      <c r="K3232" s="36"/>
      <c r="L3232" s="36"/>
      <c r="M3232" s="36"/>
      <c r="N3232" s="36"/>
      <c r="O3232" s="36"/>
      <c r="P3232" s="36"/>
      <c r="Q3232" s="36"/>
      <c r="R3232" s="36"/>
    </row>
    <row r="3233" spans="6:18" x14ac:dyDescent="0.25">
      <c r="F3233" s="36"/>
      <c r="G3233" s="36"/>
      <c r="H3233" s="36"/>
      <c r="I3233" s="36"/>
      <c r="J3233" s="36"/>
      <c r="K3233" s="36"/>
      <c r="L3233" s="36"/>
      <c r="M3233" s="36"/>
      <c r="N3233" s="36"/>
      <c r="O3233" s="36"/>
      <c r="P3233" s="36"/>
      <c r="Q3233" s="36"/>
      <c r="R3233" s="36"/>
    </row>
    <row r="3234" spans="6:18" x14ac:dyDescent="0.25">
      <c r="F3234" s="36"/>
      <c r="G3234" s="36"/>
      <c r="H3234" s="36"/>
      <c r="I3234" s="36"/>
      <c r="J3234" s="36"/>
      <c r="K3234" s="36"/>
      <c r="L3234" s="36"/>
      <c r="M3234" s="36"/>
      <c r="N3234" s="36"/>
      <c r="O3234" s="36"/>
      <c r="P3234" s="36"/>
      <c r="Q3234" s="36"/>
      <c r="R3234" s="36"/>
    </row>
    <row r="3235" spans="6:18" x14ac:dyDescent="0.25">
      <c r="F3235" s="36"/>
      <c r="G3235" s="36"/>
      <c r="H3235" s="36"/>
      <c r="I3235" s="36"/>
      <c r="J3235" s="36"/>
      <c r="K3235" s="36"/>
      <c r="L3235" s="36"/>
      <c r="M3235" s="36"/>
      <c r="N3235" s="36"/>
      <c r="O3235" s="36"/>
      <c r="P3235" s="36"/>
      <c r="Q3235" s="36"/>
      <c r="R3235" s="36"/>
    </row>
    <row r="3236" spans="6:18" x14ac:dyDescent="0.25">
      <c r="F3236" s="36"/>
      <c r="G3236" s="36"/>
      <c r="H3236" s="36"/>
      <c r="I3236" s="36"/>
      <c r="J3236" s="36"/>
      <c r="K3236" s="36"/>
      <c r="L3236" s="36"/>
      <c r="M3236" s="36"/>
      <c r="N3236" s="36"/>
      <c r="O3236" s="36"/>
      <c r="P3236" s="36"/>
      <c r="Q3236" s="36"/>
      <c r="R3236" s="36"/>
    </row>
    <row r="3237" spans="6:18" x14ac:dyDescent="0.25">
      <c r="F3237" s="36"/>
      <c r="G3237" s="36"/>
      <c r="H3237" s="36"/>
      <c r="I3237" s="36"/>
      <c r="J3237" s="36"/>
      <c r="K3237" s="36"/>
      <c r="L3237" s="36"/>
      <c r="M3237" s="36"/>
      <c r="N3237" s="36"/>
      <c r="O3237" s="36"/>
      <c r="P3237" s="36"/>
      <c r="Q3237" s="36"/>
      <c r="R3237" s="36"/>
    </row>
    <row r="3238" spans="6:18" x14ac:dyDescent="0.25">
      <c r="F3238" s="36"/>
      <c r="G3238" s="36"/>
      <c r="H3238" s="36"/>
      <c r="I3238" s="36"/>
      <c r="J3238" s="36"/>
      <c r="K3238" s="36"/>
      <c r="L3238" s="36"/>
      <c r="M3238" s="36"/>
      <c r="N3238" s="36"/>
      <c r="O3238" s="36"/>
      <c r="P3238" s="36"/>
      <c r="Q3238" s="36"/>
      <c r="R3238" s="36"/>
    </row>
    <row r="3239" spans="6:18" x14ac:dyDescent="0.25">
      <c r="F3239" s="36"/>
      <c r="G3239" s="36"/>
      <c r="H3239" s="36"/>
      <c r="I3239" s="36"/>
      <c r="J3239" s="36"/>
      <c r="K3239" s="36"/>
      <c r="L3239" s="36"/>
      <c r="M3239" s="36"/>
      <c r="N3239" s="36"/>
      <c r="O3239" s="36"/>
      <c r="P3239" s="36"/>
      <c r="Q3239" s="36"/>
      <c r="R3239" s="36"/>
    </row>
    <row r="3240" spans="6:18" x14ac:dyDescent="0.25">
      <c r="F3240" s="36"/>
      <c r="G3240" s="36"/>
      <c r="H3240" s="36"/>
      <c r="I3240" s="36"/>
      <c r="J3240" s="36"/>
      <c r="K3240" s="36"/>
      <c r="L3240" s="36"/>
      <c r="M3240" s="36"/>
      <c r="N3240" s="36"/>
      <c r="O3240" s="36"/>
      <c r="P3240" s="36"/>
      <c r="Q3240" s="36"/>
      <c r="R3240" s="36"/>
    </row>
    <row r="3241" spans="6:18" x14ac:dyDescent="0.25">
      <c r="F3241" s="36"/>
      <c r="G3241" s="36"/>
      <c r="H3241" s="36"/>
      <c r="I3241" s="36"/>
      <c r="J3241" s="36"/>
      <c r="K3241" s="36"/>
      <c r="L3241" s="36"/>
      <c r="M3241" s="36"/>
      <c r="N3241" s="36"/>
      <c r="O3241" s="36"/>
      <c r="P3241" s="36"/>
      <c r="Q3241" s="36"/>
      <c r="R3241" s="36"/>
    </row>
    <row r="3242" spans="6:18" x14ac:dyDescent="0.25">
      <c r="F3242" s="36"/>
      <c r="G3242" s="36"/>
      <c r="H3242" s="36"/>
      <c r="I3242" s="36"/>
      <c r="J3242" s="36"/>
      <c r="K3242" s="36"/>
      <c r="L3242" s="36"/>
      <c r="M3242" s="36"/>
      <c r="N3242" s="36"/>
      <c r="O3242" s="36"/>
      <c r="P3242" s="36"/>
      <c r="Q3242" s="36"/>
      <c r="R3242" s="36"/>
    </row>
    <row r="3243" spans="6:18" x14ac:dyDescent="0.25">
      <c r="F3243" s="36"/>
      <c r="G3243" s="36"/>
      <c r="H3243" s="36"/>
      <c r="I3243" s="36"/>
      <c r="J3243" s="36"/>
      <c r="K3243" s="36"/>
      <c r="L3243" s="36"/>
      <c r="M3243" s="36"/>
      <c r="N3243" s="36"/>
      <c r="O3243" s="36"/>
      <c r="P3243" s="36"/>
      <c r="Q3243" s="36"/>
      <c r="R3243" s="36"/>
    </row>
    <row r="3244" spans="6:18" x14ac:dyDescent="0.25">
      <c r="F3244" s="36"/>
      <c r="G3244" s="36"/>
      <c r="H3244" s="36"/>
      <c r="I3244" s="36"/>
      <c r="J3244" s="36"/>
      <c r="K3244" s="36"/>
      <c r="L3244" s="36"/>
      <c r="M3244" s="36"/>
      <c r="N3244" s="36"/>
      <c r="O3244" s="36"/>
      <c r="P3244" s="36"/>
      <c r="Q3244" s="36"/>
      <c r="R3244" s="36"/>
    </row>
    <row r="3245" spans="6:18" x14ac:dyDescent="0.25">
      <c r="F3245" s="36"/>
      <c r="G3245" s="36"/>
      <c r="H3245" s="36"/>
      <c r="I3245" s="36"/>
      <c r="J3245" s="36"/>
      <c r="K3245" s="36"/>
      <c r="L3245" s="36"/>
      <c r="M3245" s="36"/>
      <c r="N3245" s="36"/>
      <c r="O3245" s="36"/>
      <c r="P3245" s="36"/>
      <c r="Q3245" s="36"/>
      <c r="R3245" s="36"/>
    </row>
    <row r="3246" spans="6:18" x14ac:dyDescent="0.25">
      <c r="F3246" s="36"/>
      <c r="G3246" s="36"/>
      <c r="H3246" s="36"/>
      <c r="I3246" s="36"/>
      <c r="J3246" s="36"/>
      <c r="K3246" s="36"/>
      <c r="L3246" s="36"/>
      <c r="M3246" s="36"/>
      <c r="N3246" s="36"/>
      <c r="O3246" s="36"/>
      <c r="P3246" s="36"/>
      <c r="Q3246" s="36"/>
      <c r="R3246" s="36"/>
    </row>
    <row r="3247" spans="6:18" x14ac:dyDescent="0.25">
      <c r="F3247" s="36"/>
      <c r="G3247" s="36"/>
      <c r="H3247" s="36"/>
      <c r="I3247" s="36"/>
      <c r="J3247" s="36"/>
      <c r="K3247" s="36"/>
      <c r="L3247" s="36"/>
      <c r="M3247" s="36"/>
      <c r="N3247" s="36"/>
      <c r="O3247" s="36"/>
      <c r="P3247" s="36"/>
      <c r="Q3247" s="36"/>
      <c r="R3247" s="36"/>
    </row>
    <row r="3248" spans="6:18" x14ac:dyDescent="0.25">
      <c r="F3248" s="36"/>
      <c r="G3248" s="36"/>
      <c r="H3248" s="36"/>
      <c r="I3248" s="36"/>
      <c r="J3248" s="36"/>
      <c r="K3248" s="36"/>
      <c r="L3248" s="36"/>
      <c r="M3248" s="36"/>
      <c r="N3248" s="36"/>
      <c r="O3248" s="36"/>
      <c r="P3248" s="36"/>
      <c r="Q3248" s="36"/>
      <c r="R3248" s="36"/>
    </row>
    <row r="3249" spans="6:18" x14ac:dyDescent="0.25">
      <c r="F3249" s="36"/>
      <c r="G3249" s="36"/>
      <c r="H3249" s="36"/>
      <c r="I3249" s="36"/>
      <c r="J3249" s="36"/>
      <c r="K3249" s="36"/>
      <c r="L3249" s="36"/>
      <c r="M3249" s="36"/>
      <c r="N3249" s="36"/>
      <c r="O3249" s="36"/>
      <c r="P3249" s="36"/>
      <c r="Q3249" s="36"/>
      <c r="R3249" s="36"/>
    </row>
    <row r="3250" spans="6:18" x14ac:dyDescent="0.25">
      <c r="F3250" s="36"/>
      <c r="G3250" s="36"/>
      <c r="H3250" s="36"/>
      <c r="I3250" s="36"/>
      <c r="J3250" s="36"/>
      <c r="K3250" s="36"/>
      <c r="L3250" s="36"/>
      <c r="M3250" s="36"/>
      <c r="N3250" s="36"/>
      <c r="O3250" s="36"/>
      <c r="P3250" s="36"/>
      <c r="Q3250" s="36"/>
      <c r="R3250" s="36"/>
    </row>
    <row r="3251" spans="6:18" x14ac:dyDescent="0.25">
      <c r="F3251" s="36"/>
      <c r="G3251" s="36"/>
      <c r="H3251" s="36"/>
      <c r="I3251" s="36"/>
      <c r="J3251" s="36"/>
      <c r="K3251" s="36"/>
      <c r="L3251" s="36"/>
      <c r="M3251" s="36"/>
      <c r="N3251" s="36"/>
      <c r="O3251" s="36"/>
      <c r="P3251" s="36"/>
      <c r="Q3251" s="36"/>
      <c r="R3251" s="36"/>
    </row>
    <row r="3252" spans="6:18" x14ac:dyDescent="0.25">
      <c r="F3252" s="36"/>
      <c r="G3252" s="36"/>
      <c r="H3252" s="36"/>
      <c r="I3252" s="36"/>
      <c r="J3252" s="36"/>
      <c r="K3252" s="36"/>
      <c r="L3252" s="36"/>
      <c r="M3252" s="36"/>
      <c r="N3252" s="36"/>
      <c r="O3252" s="36"/>
      <c r="P3252" s="36"/>
      <c r="Q3252" s="36"/>
      <c r="R3252" s="36"/>
    </row>
    <row r="3253" spans="6:18" x14ac:dyDescent="0.25">
      <c r="F3253" s="36"/>
      <c r="G3253" s="36"/>
      <c r="H3253" s="36"/>
      <c r="I3253" s="36"/>
      <c r="J3253" s="36"/>
      <c r="K3253" s="36"/>
      <c r="L3253" s="36"/>
      <c r="M3253" s="36"/>
      <c r="N3253" s="36"/>
      <c r="O3253" s="36"/>
      <c r="P3253" s="36"/>
      <c r="Q3253" s="36"/>
      <c r="R3253" s="36"/>
    </row>
    <row r="3254" spans="6:18" x14ac:dyDescent="0.25">
      <c r="F3254" s="36"/>
      <c r="G3254" s="36"/>
      <c r="H3254" s="36"/>
      <c r="I3254" s="36"/>
      <c r="J3254" s="36"/>
      <c r="K3254" s="36"/>
      <c r="L3254" s="36"/>
      <c r="M3254" s="36"/>
      <c r="N3254" s="36"/>
      <c r="O3254" s="36"/>
      <c r="P3254" s="36"/>
      <c r="Q3254" s="36"/>
      <c r="R3254" s="36"/>
    </row>
    <row r="3255" spans="6:18" x14ac:dyDescent="0.25">
      <c r="F3255" s="36"/>
      <c r="G3255" s="36"/>
      <c r="H3255" s="36"/>
      <c r="I3255" s="36"/>
      <c r="J3255" s="36"/>
      <c r="K3255" s="36"/>
      <c r="L3255" s="36"/>
      <c r="M3255" s="36"/>
      <c r="N3255" s="36"/>
      <c r="O3255" s="36"/>
      <c r="P3255" s="36"/>
      <c r="Q3255" s="36"/>
      <c r="R3255" s="36"/>
    </row>
    <row r="3256" spans="6:18" x14ac:dyDescent="0.25">
      <c r="F3256" s="36"/>
      <c r="G3256" s="36"/>
      <c r="H3256" s="36"/>
      <c r="I3256" s="36"/>
      <c r="J3256" s="36"/>
      <c r="K3256" s="36"/>
      <c r="L3256" s="36"/>
      <c r="M3256" s="36"/>
      <c r="N3256" s="36"/>
      <c r="O3256" s="36"/>
      <c r="P3256" s="36"/>
      <c r="Q3256" s="36"/>
      <c r="R3256" s="36"/>
    </row>
    <row r="3257" spans="6:18" x14ac:dyDescent="0.25">
      <c r="F3257" s="36"/>
      <c r="G3257" s="36"/>
      <c r="H3257" s="36"/>
      <c r="I3257" s="36"/>
      <c r="J3257" s="36"/>
      <c r="K3257" s="36"/>
      <c r="L3257" s="36"/>
      <c r="M3257" s="36"/>
      <c r="N3257" s="36"/>
      <c r="O3257" s="36"/>
      <c r="P3257" s="36"/>
      <c r="Q3257" s="36"/>
      <c r="R3257" s="36"/>
    </row>
    <row r="3258" spans="6:18" x14ac:dyDescent="0.25">
      <c r="F3258" s="36"/>
      <c r="G3258" s="36"/>
      <c r="H3258" s="36"/>
      <c r="I3258" s="36"/>
      <c r="J3258" s="36"/>
      <c r="K3258" s="36"/>
      <c r="L3258" s="36"/>
      <c r="M3258" s="36"/>
      <c r="N3258" s="36"/>
      <c r="O3258" s="36"/>
      <c r="P3258" s="36"/>
      <c r="Q3258" s="36"/>
      <c r="R3258" s="36"/>
    </row>
    <row r="3259" spans="6:18" x14ac:dyDescent="0.25">
      <c r="F3259" s="36"/>
      <c r="G3259" s="36"/>
      <c r="H3259" s="36"/>
      <c r="I3259" s="36"/>
      <c r="J3259" s="36"/>
      <c r="K3259" s="36"/>
      <c r="L3259" s="36"/>
      <c r="M3259" s="36"/>
      <c r="N3259" s="36"/>
      <c r="O3259" s="36"/>
      <c r="P3259" s="36"/>
      <c r="Q3259" s="36"/>
      <c r="R3259" s="36"/>
    </row>
    <row r="3260" spans="6:18" x14ac:dyDescent="0.25">
      <c r="F3260" s="36"/>
      <c r="G3260" s="36"/>
      <c r="H3260" s="36"/>
      <c r="I3260" s="36"/>
      <c r="J3260" s="36"/>
      <c r="K3260" s="36"/>
      <c r="L3260" s="36"/>
      <c r="M3260" s="36"/>
      <c r="N3260" s="36"/>
      <c r="O3260" s="36"/>
      <c r="P3260" s="36"/>
      <c r="Q3260" s="36"/>
      <c r="R3260" s="36"/>
    </row>
    <row r="3261" spans="6:18" x14ac:dyDescent="0.25">
      <c r="F3261" s="36"/>
      <c r="G3261" s="36"/>
      <c r="H3261" s="36"/>
      <c r="I3261" s="36"/>
      <c r="J3261" s="36"/>
      <c r="K3261" s="36"/>
      <c r="L3261" s="36"/>
      <c r="M3261" s="36"/>
      <c r="N3261" s="36"/>
      <c r="O3261" s="36"/>
      <c r="P3261" s="36"/>
      <c r="Q3261" s="36"/>
      <c r="R3261" s="36"/>
    </row>
    <row r="3262" spans="6:18" x14ac:dyDescent="0.25">
      <c r="F3262" s="36"/>
      <c r="G3262" s="36"/>
      <c r="H3262" s="36"/>
      <c r="I3262" s="36"/>
      <c r="J3262" s="36"/>
      <c r="K3262" s="36"/>
      <c r="L3262" s="36"/>
      <c r="M3262" s="36"/>
      <c r="N3262" s="36"/>
      <c r="O3262" s="36"/>
      <c r="P3262" s="36"/>
      <c r="Q3262" s="36"/>
      <c r="R3262" s="36"/>
    </row>
    <row r="3263" spans="6:18" x14ac:dyDescent="0.25">
      <c r="F3263" s="36"/>
      <c r="G3263" s="36"/>
      <c r="H3263" s="36"/>
      <c r="I3263" s="36"/>
      <c r="J3263" s="36"/>
      <c r="K3263" s="36"/>
      <c r="L3263" s="36"/>
      <c r="M3263" s="36"/>
      <c r="N3263" s="36"/>
      <c r="O3263" s="36"/>
      <c r="P3263" s="36"/>
      <c r="Q3263" s="36"/>
      <c r="R3263" s="36"/>
    </row>
    <row r="3264" spans="6:18" x14ac:dyDescent="0.25">
      <c r="F3264" s="36"/>
      <c r="G3264" s="36"/>
      <c r="H3264" s="36"/>
      <c r="I3264" s="36"/>
      <c r="J3264" s="36"/>
      <c r="K3264" s="36"/>
      <c r="L3264" s="36"/>
      <c r="M3264" s="36"/>
      <c r="N3264" s="36"/>
      <c r="O3264" s="36"/>
      <c r="P3264" s="36"/>
      <c r="Q3264" s="36"/>
      <c r="R3264" s="36"/>
    </row>
    <row r="3265" spans="6:18" x14ac:dyDescent="0.25">
      <c r="F3265" s="36"/>
      <c r="G3265" s="36"/>
      <c r="H3265" s="36"/>
      <c r="I3265" s="36"/>
      <c r="J3265" s="36"/>
      <c r="K3265" s="36"/>
      <c r="L3265" s="36"/>
      <c r="M3265" s="36"/>
      <c r="N3265" s="36"/>
      <c r="O3265" s="36"/>
      <c r="P3265" s="36"/>
      <c r="Q3265" s="36"/>
      <c r="R3265" s="36"/>
    </row>
    <row r="3266" spans="6:18" x14ac:dyDescent="0.25">
      <c r="F3266" s="36"/>
      <c r="G3266" s="36"/>
      <c r="H3266" s="36"/>
      <c r="I3266" s="36"/>
      <c r="J3266" s="36"/>
      <c r="K3266" s="36"/>
      <c r="L3266" s="36"/>
      <c r="M3266" s="36"/>
      <c r="N3266" s="36"/>
      <c r="O3266" s="36"/>
      <c r="P3266" s="36"/>
      <c r="Q3266" s="36"/>
      <c r="R3266" s="36"/>
    </row>
    <row r="3267" spans="6:18" x14ac:dyDescent="0.25">
      <c r="F3267" s="36"/>
      <c r="G3267" s="36"/>
      <c r="H3267" s="36"/>
      <c r="I3267" s="36"/>
      <c r="J3267" s="36"/>
      <c r="K3267" s="36"/>
      <c r="L3267" s="36"/>
      <c r="M3267" s="36"/>
      <c r="N3267" s="36"/>
      <c r="O3267" s="36"/>
      <c r="P3267" s="36"/>
      <c r="Q3267" s="36"/>
      <c r="R3267" s="36"/>
    </row>
    <row r="3268" spans="6:18" x14ac:dyDescent="0.25">
      <c r="F3268" s="36"/>
      <c r="G3268" s="36"/>
      <c r="H3268" s="36"/>
      <c r="I3268" s="36"/>
      <c r="J3268" s="36"/>
      <c r="K3268" s="36"/>
      <c r="L3268" s="36"/>
      <c r="M3268" s="36"/>
      <c r="N3268" s="36"/>
      <c r="O3268" s="36"/>
      <c r="P3268" s="36"/>
      <c r="Q3268" s="36"/>
      <c r="R3268" s="36"/>
    </row>
    <row r="3269" spans="6:18" x14ac:dyDescent="0.25">
      <c r="F3269" s="36"/>
      <c r="G3269" s="36"/>
      <c r="H3269" s="36"/>
      <c r="I3269" s="36"/>
      <c r="J3269" s="36"/>
      <c r="K3269" s="36"/>
      <c r="L3269" s="36"/>
      <c r="M3269" s="36"/>
      <c r="N3269" s="36"/>
      <c r="O3269" s="36"/>
      <c r="P3269" s="36"/>
      <c r="Q3269" s="36"/>
      <c r="R3269" s="36"/>
    </row>
    <row r="3270" spans="6:18" x14ac:dyDescent="0.25">
      <c r="F3270" s="36"/>
      <c r="G3270" s="36"/>
      <c r="H3270" s="36"/>
      <c r="I3270" s="36"/>
      <c r="J3270" s="36"/>
      <c r="K3270" s="36"/>
      <c r="L3270" s="36"/>
      <c r="M3270" s="36"/>
      <c r="N3270" s="36"/>
      <c r="O3270" s="36"/>
      <c r="P3270" s="36"/>
      <c r="Q3270" s="36"/>
      <c r="R3270" s="36"/>
    </row>
    <row r="3271" spans="6:18" x14ac:dyDescent="0.25">
      <c r="F3271" s="36"/>
      <c r="G3271" s="36"/>
      <c r="H3271" s="36"/>
      <c r="I3271" s="36"/>
      <c r="J3271" s="36"/>
      <c r="K3271" s="36"/>
      <c r="L3271" s="36"/>
      <c r="M3271" s="36"/>
      <c r="N3271" s="36"/>
      <c r="O3271" s="36"/>
      <c r="P3271" s="36"/>
      <c r="Q3271" s="36"/>
      <c r="R3271" s="36"/>
    </row>
    <row r="3272" spans="6:18" x14ac:dyDescent="0.25">
      <c r="F3272" s="36"/>
      <c r="G3272" s="36"/>
      <c r="H3272" s="36"/>
      <c r="I3272" s="36"/>
      <c r="J3272" s="36"/>
      <c r="K3272" s="36"/>
      <c r="L3272" s="36"/>
      <c r="M3272" s="36"/>
      <c r="N3272" s="36"/>
      <c r="O3272" s="36"/>
      <c r="P3272" s="36"/>
      <c r="Q3272" s="36"/>
      <c r="R3272" s="36"/>
    </row>
    <row r="3273" spans="6:18" x14ac:dyDescent="0.25">
      <c r="F3273" s="36"/>
      <c r="G3273" s="36"/>
      <c r="H3273" s="36"/>
      <c r="I3273" s="36"/>
      <c r="J3273" s="36"/>
      <c r="K3273" s="36"/>
      <c r="L3273" s="36"/>
      <c r="M3273" s="36"/>
      <c r="N3273" s="36"/>
      <c r="O3273" s="36"/>
      <c r="P3273" s="36"/>
      <c r="Q3273" s="36"/>
      <c r="R3273" s="36"/>
    </row>
    <row r="3274" spans="6:18" x14ac:dyDescent="0.25">
      <c r="F3274" s="36"/>
      <c r="G3274" s="36"/>
      <c r="H3274" s="36"/>
      <c r="I3274" s="36"/>
      <c r="J3274" s="36"/>
      <c r="K3274" s="36"/>
      <c r="L3274" s="36"/>
      <c r="M3274" s="36"/>
      <c r="N3274" s="36"/>
      <c r="O3274" s="36"/>
      <c r="P3274" s="36"/>
      <c r="Q3274" s="36"/>
      <c r="R3274" s="36"/>
    </row>
    <row r="3275" spans="6:18" x14ac:dyDescent="0.25">
      <c r="F3275" s="36"/>
      <c r="G3275" s="36"/>
      <c r="H3275" s="36"/>
      <c r="I3275" s="36"/>
      <c r="J3275" s="36"/>
      <c r="K3275" s="36"/>
      <c r="L3275" s="36"/>
      <c r="M3275" s="36"/>
      <c r="N3275" s="36"/>
      <c r="O3275" s="36"/>
      <c r="P3275" s="36"/>
      <c r="Q3275" s="36"/>
      <c r="R3275" s="36"/>
    </row>
    <row r="3276" spans="6:18" x14ac:dyDescent="0.25">
      <c r="F3276" s="36"/>
      <c r="G3276" s="36"/>
      <c r="H3276" s="36"/>
      <c r="I3276" s="36"/>
      <c r="J3276" s="36"/>
      <c r="K3276" s="36"/>
      <c r="L3276" s="36"/>
      <c r="M3276" s="36"/>
      <c r="N3276" s="36"/>
      <c r="O3276" s="36"/>
      <c r="P3276" s="36"/>
      <c r="Q3276" s="36"/>
      <c r="R3276" s="36"/>
    </row>
    <row r="3277" spans="6:18" x14ac:dyDescent="0.25">
      <c r="F3277" s="36"/>
      <c r="G3277" s="36"/>
      <c r="H3277" s="36"/>
      <c r="I3277" s="36"/>
      <c r="J3277" s="36"/>
      <c r="K3277" s="36"/>
      <c r="L3277" s="36"/>
      <c r="M3277" s="36"/>
      <c r="N3277" s="36"/>
      <c r="O3277" s="36"/>
      <c r="P3277" s="36"/>
      <c r="Q3277" s="36"/>
      <c r="R3277" s="36"/>
    </row>
    <row r="3278" spans="6:18" x14ac:dyDescent="0.25">
      <c r="F3278" s="36"/>
      <c r="G3278" s="36"/>
      <c r="H3278" s="36"/>
      <c r="I3278" s="36"/>
      <c r="J3278" s="36"/>
      <c r="K3278" s="36"/>
      <c r="L3278" s="36"/>
      <c r="M3278" s="36"/>
      <c r="N3278" s="36"/>
      <c r="O3278" s="36"/>
      <c r="P3278" s="36"/>
      <c r="Q3278" s="36"/>
      <c r="R3278" s="36"/>
    </row>
    <row r="3279" spans="6:18" x14ac:dyDescent="0.25">
      <c r="F3279" s="36"/>
      <c r="G3279" s="36"/>
      <c r="H3279" s="36"/>
      <c r="I3279" s="36"/>
      <c r="J3279" s="36"/>
      <c r="K3279" s="36"/>
      <c r="L3279" s="36"/>
      <c r="M3279" s="36"/>
      <c r="N3279" s="36"/>
      <c r="O3279" s="36"/>
      <c r="P3279" s="36"/>
      <c r="Q3279" s="36"/>
      <c r="R3279" s="36"/>
    </row>
    <row r="3280" spans="6:18" x14ac:dyDescent="0.25">
      <c r="F3280" s="36"/>
      <c r="G3280" s="36"/>
      <c r="H3280" s="36"/>
      <c r="I3280" s="36"/>
      <c r="J3280" s="36"/>
      <c r="K3280" s="36"/>
      <c r="L3280" s="36"/>
      <c r="M3280" s="36"/>
      <c r="N3280" s="36"/>
      <c r="O3280" s="36"/>
      <c r="P3280" s="36"/>
      <c r="Q3280" s="36"/>
      <c r="R3280" s="36"/>
    </row>
    <row r="3281" spans="6:18" x14ac:dyDescent="0.25">
      <c r="F3281" s="36"/>
      <c r="G3281" s="36"/>
      <c r="H3281" s="36"/>
      <c r="I3281" s="36"/>
      <c r="J3281" s="36"/>
      <c r="K3281" s="36"/>
      <c r="L3281" s="36"/>
      <c r="M3281" s="36"/>
      <c r="N3281" s="36"/>
      <c r="O3281" s="36"/>
      <c r="P3281" s="36"/>
      <c r="Q3281" s="36"/>
      <c r="R3281" s="36"/>
    </row>
    <row r="3282" spans="6:18" x14ac:dyDescent="0.25">
      <c r="F3282" s="36"/>
      <c r="G3282" s="36"/>
      <c r="H3282" s="36"/>
      <c r="I3282" s="36"/>
      <c r="J3282" s="36"/>
      <c r="K3282" s="36"/>
      <c r="L3282" s="36"/>
      <c r="M3282" s="36"/>
      <c r="N3282" s="36"/>
      <c r="O3282" s="36"/>
      <c r="P3282" s="36"/>
      <c r="Q3282" s="36"/>
      <c r="R3282" s="36"/>
    </row>
    <row r="3283" spans="6:18" x14ac:dyDescent="0.25">
      <c r="F3283" s="36"/>
      <c r="G3283" s="36"/>
      <c r="H3283" s="36"/>
      <c r="I3283" s="36"/>
      <c r="J3283" s="36"/>
      <c r="K3283" s="36"/>
      <c r="L3283" s="36"/>
      <c r="M3283" s="36"/>
      <c r="N3283" s="36"/>
      <c r="O3283" s="36"/>
      <c r="P3283" s="36"/>
      <c r="Q3283" s="36"/>
      <c r="R3283" s="36"/>
    </row>
    <row r="3284" spans="6:18" x14ac:dyDescent="0.25">
      <c r="F3284" s="36"/>
      <c r="G3284" s="36"/>
      <c r="H3284" s="36"/>
      <c r="I3284" s="36"/>
      <c r="J3284" s="36"/>
      <c r="K3284" s="36"/>
      <c r="L3284" s="36"/>
      <c r="M3284" s="36"/>
      <c r="N3284" s="36"/>
      <c r="O3284" s="36"/>
      <c r="P3284" s="36"/>
      <c r="Q3284" s="36"/>
      <c r="R3284" s="36"/>
    </row>
    <row r="3285" spans="6:18" x14ac:dyDescent="0.25">
      <c r="F3285" s="36"/>
      <c r="G3285" s="36"/>
      <c r="H3285" s="36"/>
      <c r="I3285" s="36"/>
      <c r="J3285" s="36"/>
      <c r="K3285" s="36"/>
      <c r="L3285" s="36"/>
      <c r="M3285" s="36"/>
      <c r="N3285" s="36"/>
      <c r="O3285" s="36"/>
      <c r="P3285" s="36"/>
      <c r="Q3285" s="36"/>
      <c r="R3285" s="36"/>
    </row>
    <row r="3286" spans="6:18" x14ac:dyDescent="0.25">
      <c r="F3286" s="36"/>
      <c r="G3286" s="36"/>
      <c r="H3286" s="36"/>
      <c r="I3286" s="36"/>
      <c r="J3286" s="36"/>
      <c r="K3286" s="36"/>
      <c r="L3286" s="36"/>
      <c r="M3286" s="36"/>
      <c r="N3286" s="36"/>
      <c r="O3286" s="36"/>
      <c r="P3286" s="36"/>
      <c r="Q3286" s="36"/>
      <c r="R3286" s="36"/>
    </row>
    <row r="3287" spans="6:18" x14ac:dyDescent="0.25">
      <c r="F3287" s="36"/>
      <c r="G3287" s="36"/>
      <c r="H3287" s="36"/>
      <c r="I3287" s="36"/>
      <c r="J3287" s="36"/>
      <c r="K3287" s="36"/>
      <c r="L3287" s="36"/>
      <c r="M3287" s="36"/>
      <c r="N3287" s="36"/>
      <c r="O3287" s="36"/>
      <c r="P3287" s="36"/>
      <c r="Q3287" s="36"/>
      <c r="R3287" s="36"/>
    </row>
    <row r="3288" spans="6:18" x14ac:dyDescent="0.25">
      <c r="F3288" s="36"/>
      <c r="G3288" s="36"/>
      <c r="H3288" s="36"/>
      <c r="I3288" s="36"/>
      <c r="J3288" s="36"/>
      <c r="K3288" s="36"/>
      <c r="L3288" s="36"/>
      <c r="M3288" s="36"/>
      <c r="N3288" s="36"/>
      <c r="O3288" s="36"/>
      <c r="P3288" s="36"/>
      <c r="Q3288" s="36"/>
      <c r="R3288" s="36"/>
    </row>
    <row r="3289" spans="6:18" x14ac:dyDescent="0.25">
      <c r="F3289" s="36"/>
      <c r="G3289" s="36"/>
      <c r="H3289" s="36"/>
      <c r="I3289" s="36"/>
      <c r="J3289" s="36"/>
      <c r="K3289" s="36"/>
      <c r="L3289" s="36"/>
      <c r="M3289" s="36"/>
      <c r="N3289" s="36"/>
      <c r="O3289" s="36"/>
      <c r="P3289" s="36"/>
      <c r="Q3289" s="36"/>
      <c r="R3289" s="36"/>
    </row>
    <row r="3290" spans="6:18" x14ac:dyDescent="0.25">
      <c r="F3290" s="36"/>
      <c r="G3290" s="36"/>
      <c r="H3290" s="36"/>
      <c r="I3290" s="36"/>
      <c r="J3290" s="36"/>
      <c r="K3290" s="36"/>
      <c r="L3290" s="36"/>
      <c r="M3290" s="36"/>
      <c r="N3290" s="36"/>
      <c r="O3290" s="36"/>
      <c r="P3290" s="36"/>
      <c r="Q3290" s="36"/>
      <c r="R3290" s="36"/>
    </row>
    <row r="3291" spans="6:18" x14ac:dyDescent="0.25">
      <c r="F3291" s="36"/>
      <c r="G3291" s="36"/>
      <c r="H3291" s="36"/>
      <c r="I3291" s="36"/>
      <c r="J3291" s="36"/>
      <c r="K3291" s="36"/>
      <c r="L3291" s="36"/>
      <c r="M3291" s="36"/>
      <c r="N3291" s="36"/>
      <c r="O3291" s="36"/>
      <c r="P3291" s="36"/>
      <c r="Q3291" s="36"/>
      <c r="R3291" s="36"/>
    </row>
    <row r="3292" spans="6:18" x14ac:dyDescent="0.25">
      <c r="F3292" s="36"/>
      <c r="G3292" s="36"/>
      <c r="H3292" s="36"/>
      <c r="I3292" s="36"/>
      <c r="J3292" s="36"/>
      <c r="K3292" s="36"/>
      <c r="L3292" s="36"/>
      <c r="M3292" s="36"/>
      <c r="N3292" s="36"/>
      <c r="O3292" s="36"/>
      <c r="P3292" s="36"/>
      <c r="Q3292" s="36"/>
      <c r="R3292" s="36"/>
    </row>
    <row r="3293" spans="6:18" x14ac:dyDescent="0.25">
      <c r="F3293" s="36"/>
      <c r="G3293" s="36"/>
      <c r="H3293" s="36"/>
      <c r="I3293" s="36"/>
      <c r="J3293" s="36"/>
      <c r="K3293" s="36"/>
      <c r="L3293" s="36"/>
      <c r="M3293" s="36"/>
      <c r="N3293" s="36"/>
      <c r="O3293" s="36"/>
      <c r="P3293" s="36"/>
      <c r="Q3293" s="36"/>
      <c r="R3293" s="36"/>
    </row>
    <row r="3294" spans="6:18" x14ac:dyDescent="0.25">
      <c r="F3294" s="36"/>
      <c r="G3294" s="36"/>
      <c r="H3294" s="36"/>
      <c r="I3294" s="36"/>
      <c r="J3294" s="36"/>
      <c r="K3294" s="36"/>
      <c r="L3294" s="36"/>
      <c r="M3294" s="36"/>
      <c r="N3294" s="36"/>
      <c r="O3294" s="36"/>
      <c r="P3294" s="36"/>
      <c r="Q3294" s="36"/>
      <c r="R3294" s="36"/>
    </row>
    <row r="3295" spans="6:18" x14ac:dyDescent="0.25">
      <c r="F3295" s="36"/>
      <c r="G3295" s="36"/>
      <c r="H3295" s="36"/>
      <c r="I3295" s="36"/>
      <c r="J3295" s="36"/>
      <c r="K3295" s="36"/>
      <c r="L3295" s="36"/>
      <c r="M3295" s="36"/>
      <c r="N3295" s="36"/>
      <c r="O3295" s="36"/>
      <c r="P3295" s="36"/>
      <c r="Q3295" s="36"/>
      <c r="R3295" s="36"/>
    </row>
    <row r="3296" spans="6:18" x14ac:dyDescent="0.25">
      <c r="F3296" s="36"/>
      <c r="G3296" s="36"/>
      <c r="H3296" s="36"/>
      <c r="I3296" s="36"/>
      <c r="J3296" s="36"/>
      <c r="K3296" s="36"/>
      <c r="L3296" s="36"/>
      <c r="M3296" s="36"/>
      <c r="N3296" s="36"/>
      <c r="O3296" s="36"/>
      <c r="P3296" s="36"/>
      <c r="Q3296" s="36"/>
      <c r="R3296" s="36"/>
    </row>
    <row r="3297" spans="6:18" x14ac:dyDescent="0.25">
      <c r="F3297" s="36"/>
      <c r="G3297" s="36"/>
      <c r="H3297" s="36"/>
      <c r="I3297" s="36"/>
      <c r="J3297" s="36"/>
      <c r="K3297" s="36"/>
      <c r="L3297" s="36"/>
      <c r="M3297" s="36"/>
      <c r="N3297" s="36"/>
      <c r="O3297" s="36"/>
      <c r="P3297" s="36"/>
      <c r="Q3297" s="36"/>
      <c r="R3297" s="36"/>
    </row>
    <row r="3298" spans="6:18" x14ac:dyDescent="0.25">
      <c r="F3298" s="36"/>
      <c r="G3298" s="36"/>
      <c r="H3298" s="36"/>
      <c r="I3298" s="36"/>
      <c r="J3298" s="36"/>
      <c r="K3298" s="36"/>
      <c r="L3298" s="36"/>
      <c r="M3298" s="36"/>
      <c r="N3298" s="36"/>
      <c r="O3298" s="36"/>
      <c r="P3298" s="36"/>
      <c r="Q3298" s="36"/>
      <c r="R3298" s="36"/>
    </row>
    <row r="3299" spans="6:18" x14ac:dyDescent="0.25">
      <c r="F3299" s="36"/>
      <c r="G3299" s="36"/>
      <c r="H3299" s="36"/>
      <c r="I3299" s="36"/>
      <c r="J3299" s="36"/>
      <c r="K3299" s="36"/>
      <c r="L3299" s="36"/>
      <c r="M3299" s="36"/>
      <c r="N3299" s="36"/>
      <c r="O3299" s="36"/>
      <c r="P3299" s="36"/>
      <c r="Q3299" s="36"/>
      <c r="R3299" s="36"/>
    </row>
    <row r="3300" spans="6:18" x14ac:dyDescent="0.25">
      <c r="F3300" s="36"/>
      <c r="G3300" s="36"/>
      <c r="H3300" s="36"/>
      <c r="I3300" s="36"/>
      <c r="J3300" s="36"/>
      <c r="K3300" s="36"/>
      <c r="L3300" s="36"/>
      <c r="M3300" s="36"/>
      <c r="N3300" s="36"/>
      <c r="O3300" s="36"/>
      <c r="P3300" s="36"/>
      <c r="Q3300" s="36"/>
      <c r="R3300" s="36"/>
    </row>
    <row r="3301" spans="6:18" x14ac:dyDescent="0.25">
      <c r="F3301" s="36"/>
      <c r="G3301" s="36"/>
      <c r="H3301" s="36"/>
      <c r="I3301" s="36"/>
      <c r="J3301" s="36"/>
      <c r="K3301" s="36"/>
      <c r="L3301" s="36"/>
      <c r="M3301" s="36"/>
      <c r="N3301" s="36"/>
      <c r="O3301" s="36"/>
      <c r="P3301" s="36"/>
      <c r="Q3301" s="36"/>
      <c r="R3301" s="36"/>
    </row>
    <row r="3302" spans="6:18" x14ac:dyDescent="0.25">
      <c r="F3302" s="36"/>
      <c r="G3302" s="36"/>
      <c r="H3302" s="36"/>
      <c r="I3302" s="36"/>
      <c r="J3302" s="36"/>
      <c r="K3302" s="36"/>
      <c r="L3302" s="36"/>
      <c r="M3302" s="36"/>
      <c r="N3302" s="36"/>
      <c r="O3302" s="36"/>
      <c r="P3302" s="36"/>
      <c r="Q3302" s="36"/>
      <c r="R3302" s="36"/>
    </row>
    <row r="3303" spans="6:18" x14ac:dyDescent="0.25">
      <c r="F3303" s="36"/>
      <c r="G3303" s="36"/>
      <c r="H3303" s="36"/>
      <c r="I3303" s="36"/>
      <c r="J3303" s="36"/>
      <c r="K3303" s="36"/>
      <c r="L3303" s="36"/>
      <c r="M3303" s="36"/>
      <c r="N3303" s="36"/>
      <c r="O3303" s="36"/>
      <c r="P3303" s="36"/>
      <c r="Q3303" s="36"/>
      <c r="R3303" s="36"/>
    </row>
    <row r="3304" spans="6:18" x14ac:dyDescent="0.25">
      <c r="F3304" s="36"/>
      <c r="G3304" s="36"/>
      <c r="H3304" s="36"/>
      <c r="I3304" s="36"/>
      <c r="J3304" s="36"/>
      <c r="K3304" s="36"/>
      <c r="L3304" s="36"/>
      <c r="M3304" s="36"/>
      <c r="N3304" s="36"/>
      <c r="O3304" s="36"/>
      <c r="P3304" s="36"/>
      <c r="Q3304" s="36"/>
      <c r="R3304" s="36"/>
    </row>
    <row r="3305" spans="6:18" x14ac:dyDescent="0.25">
      <c r="F3305" s="36"/>
      <c r="G3305" s="36"/>
      <c r="H3305" s="36"/>
      <c r="I3305" s="36"/>
      <c r="J3305" s="36"/>
      <c r="K3305" s="36"/>
      <c r="L3305" s="36"/>
      <c r="M3305" s="36"/>
      <c r="N3305" s="36"/>
      <c r="O3305" s="36"/>
      <c r="P3305" s="36"/>
      <c r="Q3305" s="36"/>
      <c r="R3305" s="36"/>
    </row>
    <row r="3306" spans="6:18" x14ac:dyDescent="0.25">
      <c r="F3306" s="36"/>
      <c r="G3306" s="36"/>
      <c r="H3306" s="36"/>
      <c r="I3306" s="36"/>
      <c r="J3306" s="36"/>
      <c r="K3306" s="36"/>
      <c r="L3306" s="36"/>
      <c r="M3306" s="36"/>
      <c r="N3306" s="36"/>
      <c r="O3306" s="36"/>
      <c r="P3306" s="36"/>
      <c r="Q3306" s="36"/>
      <c r="R3306" s="36"/>
    </row>
    <row r="3307" spans="6:18" x14ac:dyDescent="0.25">
      <c r="F3307" s="36"/>
      <c r="G3307" s="36"/>
      <c r="H3307" s="36"/>
      <c r="I3307" s="36"/>
      <c r="J3307" s="36"/>
      <c r="K3307" s="36"/>
      <c r="L3307" s="36"/>
      <c r="M3307" s="36"/>
      <c r="N3307" s="36"/>
      <c r="O3307" s="36"/>
      <c r="P3307" s="36"/>
      <c r="Q3307" s="36"/>
      <c r="R3307" s="36"/>
    </row>
    <row r="3308" spans="6:18" x14ac:dyDescent="0.25">
      <c r="F3308" s="36"/>
      <c r="G3308" s="36"/>
      <c r="H3308" s="36"/>
      <c r="I3308" s="36"/>
      <c r="J3308" s="36"/>
      <c r="K3308" s="36"/>
      <c r="L3308" s="36"/>
      <c r="M3308" s="36"/>
      <c r="N3308" s="36"/>
      <c r="O3308" s="36"/>
      <c r="P3308" s="36"/>
      <c r="Q3308" s="36"/>
      <c r="R3308" s="36"/>
    </row>
    <row r="3309" spans="6:18" x14ac:dyDescent="0.25">
      <c r="F3309" s="36"/>
      <c r="G3309" s="36"/>
      <c r="H3309" s="36"/>
      <c r="I3309" s="36"/>
      <c r="J3309" s="36"/>
      <c r="K3309" s="36"/>
      <c r="L3309" s="36"/>
      <c r="M3309" s="36"/>
      <c r="N3309" s="36"/>
      <c r="O3309" s="36"/>
      <c r="P3309" s="36"/>
      <c r="Q3309" s="36"/>
      <c r="R3309" s="36"/>
    </row>
    <row r="3310" spans="6:18" x14ac:dyDescent="0.25">
      <c r="F3310" s="36"/>
      <c r="G3310" s="36"/>
      <c r="H3310" s="36"/>
      <c r="I3310" s="36"/>
      <c r="J3310" s="36"/>
      <c r="K3310" s="36"/>
      <c r="L3310" s="36"/>
      <c r="M3310" s="36"/>
      <c r="N3310" s="36"/>
      <c r="O3310" s="36"/>
      <c r="P3310" s="36"/>
      <c r="Q3310" s="36"/>
      <c r="R3310" s="36"/>
    </row>
    <row r="3311" spans="6:18" x14ac:dyDescent="0.25">
      <c r="F3311" s="36"/>
      <c r="G3311" s="36"/>
      <c r="H3311" s="36"/>
      <c r="I3311" s="36"/>
      <c r="J3311" s="36"/>
      <c r="K3311" s="36"/>
      <c r="L3311" s="36"/>
      <c r="M3311" s="36"/>
      <c r="N3311" s="36"/>
      <c r="O3311" s="36"/>
      <c r="P3311" s="36"/>
      <c r="Q3311" s="36"/>
      <c r="R3311" s="36"/>
    </row>
    <row r="3312" spans="6:18" x14ac:dyDescent="0.25">
      <c r="F3312" s="36"/>
      <c r="G3312" s="36"/>
      <c r="H3312" s="36"/>
      <c r="I3312" s="36"/>
      <c r="J3312" s="36"/>
      <c r="K3312" s="36"/>
      <c r="L3312" s="36"/>
      <c r="M3312" s="36"/>
      <c r="N3312" s="36"/>
      <c r="O3312" s="36"/>
      <c r="P3312" s="36"/>
      <c r="Q3312" s="36"/>
      <c r="R3312" s="36"/>
    </row>
    <row r="3313" spans="6:18" x14ac:dyDescent="0.25">
      <c r="F3313" s="36"/>
      <c r="G3313" s="36"/>
      <c r="H3313" s="36"/>
      <c r="I3313" s="36"/>
      <c r="J3313" s="36"/>
      <c r="K3313" s="36"/>
      <c r="L3313" s="36"/>
      <c r="M3313" s="36"/>
      <c r="N3313" s="36"/>
      <c r="O3313" s="36"/>
      <c r="P3313" s="36"/>
      <c r="Q3313" s="36"/>
      <c r="R3313" s="36"/>
    </row>
    <row r="3314" spans="6:18" x14ac:dyDescent="0.25">
      <c r="F3314" s="36"/>
      <c r="G3314" s="36"/>
      <c r="H3314" s="36"/>
      <c r="I3314" s="36"/>
      <c r="J3314" s="36"/>
      <c r="K3314" s="36"/>
      <c r="L3314" s="36"/>
      <c r="M3314" s="36"/>
      <c r="N3314" s="36"/>
      <c r="O3314" s="36"/>
      <c r="P3314" s="36"/>
      <c r="Q3314" s="36"/>
      <c r="R3314" s="36"/>
    </row>
    <row r="3315" spans="6:18" x14ac:dyDescent="0.25">
      <c r="F3315" s="36"/>
      <c r="G3315" s="36"/>
      <c r="H3315" s="36"/>
      <c r="I3315" s="36"/>
      <c r="J3315" s="36"/>
      <c r="K3315" s="36"/>
      <c r="L3315" s="36"/>
      <c r="M3315" s="36"/>
      <c r="N3315" s="36"/>
      <c r="O3315" s="36"/>
      <c r="P3315" s="36"/>
      <c r="Q3315" s="36"/>
      <c r="R3315" s="36"/>
    </row>
    <row r="3316" spans="6:18" x14ac:dyDescent="0.25">
      <c r="F3316" s="36"/>
      <c r="G3316" s="36"/>
      <c r="H3316" s="36"/>
      <c r="I3316" s="36"/>
      <c r="J3316" s="36"/>
      <c r="K3316" s="36"/>
      <c r="L3316" s="36"/>
      <c r="M3316" s="36"/>
      <c r="N3316" s="36"/>
      <c r="O3316" s="36"/>
      <c r="P3316" s="36"/>
      <c r="Q3316" s="36"/>
      <c r="R3316" s="36"/>
    </row>
    <row r="3317" spans="6:18" x14ac:dyDescent="0.25">
      <c r="F3317" s="36"/>
      <c r="G3317" s="36"/>
      <c r="H3317" s="36"/>
      <c r="I3317" s="36"/>
      <c r="J3317" s="36"/>
      <c r="K3317" s="36"/>
      <c r="L3317" s="36"/>
      <c r="M3317" s="36"/>
      <c r="N3317" s="36"/>
      <c r="O3317" s="36"/>
      <c r="P3317" s="36"/>
      <c r="Q3317" s="36"/>
      <c r="R3317" s="36"/>
    </row>
    <row r="3318" spans="6:18" x14ac:dyDescent="0.25">
      <c r="F3318" s="36"/>
      <c r="G3318" s="36"/>
      <c r="H3318" s="36"/>
      <c r="I3318" s="36"/>
      <c r="J3318" s="36"/>
      <c r="K3318" s="36"/>
      <c r="L3318" s="36"/>
      <c r="M3318" s="36"/>
      <c r="N3318" s="36"/>
      <c r="O3318" s="36"/>
      <c r="P3318" s="36"/>
      <c r="Q3318" s="36"/>
      <c r="R3318" s="36"/>
    </row>
    <row r="3319" spans="6:18" x14ac:dyDescent="0.25">
      <c r="F3319" s="36"/>
      <c r="G3319" s="36"/>
      <c r="H3319" s="36"/>
      <c r="I3319" s="36"/>
      <c r="J3319" s="36"/>
      <c r="K3319" s="36"/>
      <c r="L3319" s="36"/>
      <c r="M3319" s="36"/>
      <c r="N3319" s="36"/>
      <c r="O3319" s="36"/>
      <c r="P3319" s="36"/>
      <c r="Q3319" s="36"/>
      <c r="R3319" s="36"/>
    </row>
    <row r="3320" spans="6:18" x14ac:dyDescent="0.25">
      <c r="F3320" s="36"/>
      <c r="G3320" s="36"/>
      <c r="H3320" s="36"/>
      <c r="I3320" s="36"/>
      <c r="J3320" s="36"/>
      <c r="K3320" s="36"/>
      <c r="L3320" s="36"/>
      <c r="M3320" s="36"/>
      <c r="N3320" s="36"/>
      <c r="O3320" s="36"/>
      <c r="P3320" s="36"/>
      <c r="Q3320" s="36"/>
      <c r="R3320" s="36"/>
    </row>
    <row r="3321" spans="6:18" x14ac:dyDescent="0.25">
      <c r="F3321" s="36"/>
      <c r="G3321" s="36"/>
      <c r="H3321" s="36"/>
      <c r="I3321" s="36"/>
      <c r="J3321" s="36"/>
      <c r="K3321" s="36"/>
      <c r="L3321" s="36"/>
      <c r="M3321" s="36"/>
      <c r="N3321" s="36"/>
      <c r="O3321" s="36"/>
      <c r="P3321" s="36"/>
      <c r="Q3321" s="36"/>
      <c r="R3321" s="36"/>
    </row>
    <row r="3322" spans="6:18" x14ac:dyDescent="0.25">
      <c r="F3322" s="36"/>
      <c r="G3322" s="36"/>
      <c r="H3322" s="36"/>
      <c r="I3322" s="36"/>
      <c r="J3322" s="36"/>
      <c r="K3322" s="36"/>
      <c r="L3322" s="36"/>
      <c r="M3322" s="36"/>
      <c r="N3322" s="36"/>
      <c r="O3322" s="36"/>
      <c r="P3322" s="36"/>
      <c r="Q3322" s="36"/>
      <c r="R3322" s="36"/>
    </row>
    <row r="3323" spans="6:18" x14ac:dyDescent="0.25">
      <c r="F3323" s="36"/>
      <c r="G3323" s="36"/>
      <c r="H3323" s="36"/>
      <c r="I3323" s="36"/>
      <c r="J3323" s="36"/>
      <c r="K3323" s="36"/>
      <c r="L3323" s="36"/>
      <c r="M3323" s="36"/>
      <c r="N3323" s="36"/>
      <c r="O3323" s="36"/>
      <c r="P3323" s="36"/>
      <c r="Q3323" s="36"/>
      <c r="R3323" s="36"/>
    </row>
    <row r="3324" spans="6:18" x14ac:dyDescent="0.25">
      <c r="F3324" s="36"/>
      <c r="G3324" s="36"/>
      <c r="H3324" s="36"/>
      <c r="I3324" s="36"/>
      <c r="J3324" s="36"/>
      <c r="K3324" s="36"/>
      <c r="L3324" s="36"/>
      <c r="M3324" s="36"/>
      <c r="N3324" s="36"/>
      <c r="O3324" s="36"/>
      <c r="P3324" s="36"/>
      <c r="Q3324" s="36"/>
      <c r="R3324" s="36"/>
    </row>
    <row r="3325" spans="6:18" x14ac:dyDescent="0.25">
      <c r="F3325" s="36"/>
      <c r="G3325" s="36"/>
      <c r="H3325" s="36"/>
      <c r="I3325" s="36"/>
      <c r="J3325" s="36"/>
      <c r="K3325" s="36"/>
      <c r="L3325" s="36"/>
      <c r="M3325" s="36"/>
      <c r="N3325" s="36"/>
      <c r="O3325" s="36"/>
      <c r="P3325" s="36"/>
      <c r="Q3325" s="36"/>
      <c r="R3325" s="36"/>
    </row>
    <row r="3326" spans="6:18" x14ac:dyDescent="0.25">
      <c r="F3326" s="36"/>
      <c r="G3326" s="36"/>
      <c r="H3326" s="36"/>
      <c r="I3326" s="36"/>
      <c r="J3326" s="36"/>
      <c r="K3326" s="36"/>
      <c r="L3326" s="36"/>
      <c r="M3326" s="36"/>
      <c r="N3326" s="36"/>
      <c r="O3326" s="36"/>
      <c r="P3326" s="36"/>
      <c r="Q3326" s="36"/>
      <c r="R3326" s="36"/>
    </row>
    <row r="3327" spans="6:18" x14ac:dyDescent="0.25">
      <c r="F3327" s="36"/>
      <c r="G3327" s="36"/>
      <c r="H3327" s="36"/>
      <c r="I3327" s="36"/>
      <c r="J3327" s="36"/>
      <c r="K3327" s="36"/>
      <c r="L3327" s="36"/>
      <c r="M3327" s="36"/>
      <c r="N3327" s="36"/>
      <c r="O3327" s="36"/>
      <c r="P3327" s="36"/>
      <c r="Q3327" s="36"/>
      <c r="R3327" s="36"/>
    </row>
    <row r="3328" spans="6:18" x14ac:dyDescent="0.25">
      <c r="F3328" s="36"/>
      <c r="G3328" s="36"/>
      <c r="H3328" s="36"/>
      <c r="I3328" s="36"/>
      <c r="J3328" s="36"/>
      <c r="K3328" s="36"/>
      <c r="L3328" s="36"/>
      <c r="M3328" s="36"/>
      <c r="N3328" s="36"/>
      <c r="O3328" s="36"/>
      <c r="P3328" s="36"/>
      <c r="Q3328" s="36"/>
      <c r="R3328" s="36"/>
    </row>
    <row r="3329" spans="6:18" x14ac:dyDescent="0.25">
      <c r="F3329" s="36"/>
      <c r="G3329" s="36"/>
      <c r="H3329" s="36"/>
      <c r="I3329" s="36"/>
      <c r="J3329" s="36"/>
      <c r="K3329" s="36"/>
      <c r="L3329" s="36"/>
      <c r="M3329" s="36"/>
      <c r="N3329" s="36"/>
      <c r="O3329" s="36"/>
      <c r="P3329" s="36"/>
      <c r="Q3329" s="36"/>
      <c r="R3329" s="36"/>
    </row>
    <row r="3330" spans="6:18" x14ac:dyDescent="0.25">
      <c r="F3330" s="36"/>
      <c r="G3330" s="36"/>
      <c r="H3330" s="36"/>
      <c r="I3330" s="36"/>
      <c r="J3330" s="36"/>
      <c r="K3330" s="36"/>
      <c r="L3330" s="36"/>
      <c r="M3330" s="36"/>
      <c r="N3330" s="36"/>
      <c r="O3330" s="36"/>
      <c r="P3330" s="36"/>
      <c r="Q3330" s="36"/>
      <c r="R3330" s="36"/>
    </row>
    <row r="3331" spans="6:18" x14ac:dyDescent="0.25">
      <c r="F3331" s="36"/>
      <c r="G3331" s="36"/>
      <c r="H3331" s="36"/>
      <c r="I3331" s="36"/>
      <c r="J3331" s="36"/>
      <c r="K3331" s="36"/>
      <c r="L3331" s="36"/>
      <c r="M3331" s="36"/>
      <c r="N3331" s="36"/>
      <c r="O3331" s="36"/>
      <c r="P3331" s="36"/>
      <c r="Q3331" s="36"/>
      <c r="R3331" s="36"/>
    </row>
    <row r="3332" spans="6:18" x14ac:dyDescent="0.25">
      <c r="F3332" s="36"/>
      <c r="G3332" s="36"/>
      <c r="H3332" s="36"/>
      <c r="I3332" s="36"/>
      <c r="J3332" s="36"/>
      <c r="K3332" s="36"/>
      <c r="L3332" s="36"/>
      <c r="M3332" s="36"/>
      <c r="N3332" s="36"/>
      <c r="O3332" s="36"/>
      <c r="P3332" s="36"/>
      <c r="Q3332" s="36"/>
      <c r="R3332" s="36"/>
    </row>
    <row r="3333" spans="6:18" x14ac:dyDescent="0.25">
      <c r="F3333" s="36"/>
      <c r="G3333" s="36"/>
      <c r="H3333" s="36"/>
      <c r="I3333" s="36"/>
      <c r="J3333" s="36"/>
      <c r="K3333" s="36"/>
      <c r="L3333" s="36"/>
      <c r="M3333" s="36"/>
      <c r="N3333" s="36"/>
      <c r="O3333" s="36"/>
      <c r="P3333" s="36"/>
      <c r="Q3333" s="36"/>
      <c r="R3333" s="36"/>
    </row>
    <row r="3334" spans="6:18" x14ac:dyDescent="0.25">
      <c r="F3334" s="36"/>
      <c r="G3334" s="36"/>
      <c r="H3334" s="36"/>
      <c r="I3334" s="36"/>
      <c r="J3334" s="36"/>
      <c r="K3334" s="36"/>
      <c r="L3334" s="36"/>
      <c r="M3334" s="36"/>
      <c r="N3334" s="36"/>
      <c r="O3334" s="36"/>
      <c r="P3334" s="36"/>
      <c r="Q3334" s="36"/>
      <c r="R3334" s="36"/>
    </row>
    <row r="3335" spans="6:18" x14ac:dyDescent="0.25">
      <c r="F3335" s="36"/>
      <c r="G3335" s="36"/>
      <c r="H3335" s="36"/>
      <c r="I3335" s="36"/>
      <c r="J3335" s="36"/>
      <c r="K3335" s="36"/>
      <c r="L3335" s="36"/>
      <c r="M3335" s="36"/>
      <c r="N3335" s="36"/>
      <c r="O3335" s="36"/>
      <c r="P3335" s="36"/>
      <c r="Q3335" s="36"/>
      <c r="R3335" s="36"/>
    </row>
    <row r="3336" spans="6:18" x14ac:dyDescent="0.25">
      <c r="F3336" s="36"/>
      <c r="G3336" s="36"/>
      <c r="H3336" s="36"/>
      <c r="I3336" s="36"/>
      <c r="J3336" s="36"/>
      <c r="K3336" s="36"/>
      <c r="L3336" s="36"/>
      <c r="M3336" s="36"/>
      <c r="N3336" s="36"/>
      <c r="O3336" s="36"/>
      <c r="P3336" s="36"/>
      <c r="Q3336" s="36"/>
      <c r="R3336" s="36"/>
    </row>
    <row r="3337" spans="6:18" x14ac:dyDescent="0.25">
      <c r="F3337" s="36"/>
      <c r="G3337" s="36"/>
      <c r="H3337" s="36"/>
      <c r="I3337" s="36"/>
      <c r="J3337" s="36"/>
      <c r="K3337" s="36"/>
      <c r="L3337" s="36"/>
      <c r="M3337" s="36"/>
      <c r="N3337" s="36"/>
      <c r="O3337" s="36"/>
      <c r="P3337" s="36"/>
      <c r="Q3337" s="36"/>
      <c r="R3337" s="36"/>
    </row>
    <row r="3338" spans="6:18" x14ac:dyDescent="0.25">
      <c r="F3338" s="36"/>
      <c r="G3338" s="36"/>
      <c r="H3338" s="36"/>
      <c r="I3338" s="36"/>
      <c r="J3338" s="36"/>
      <c r="K3338" s="36"/>
      <c r="L3338" s="36"/>
      <c r="M3338" s="36"/>
      <c r="N3338" s="36"/>
      <c r="O3338" s="36"/>
      <c r="P3338" s="36"/>
      <c r="Q3338" s="36"/>
      <c r="R3338" s="36"/>
    </row>
    <row r="3339" spans="6:18" x14ac:dyDescent="0.25">
      <c r="F3339" s="36"/>
      <c r="G3339" s="36"/>
      <c r="H3339" s="36"/>
      <c r="I3339" s="36"/>
      <c r="J3339" s="36"/>
      <c r="K3339" s="36"/>
      <c r="L3339" s="36"/>
      <c r="M3339" s="36"/>
      <c r="N3339" s="36"/>
      <c r="O3339" s="36"/>
      <c r="P3339" s="36"/>
      <c r="Q3339" s="36"/>
      <c r="R3339" s="36"/>
    </row>
    <row r="3340" spans="6:18" x14ac:dyDescent="0.25">
      <c r="F3340" s="36"/>
      <c r="G3340" s="36"/>
      <c r="H3340" s="36"/>
      <c r="I3340" s="36"/>
      <c r="J3340" s="36"/>
      <c r="K3340" s="36"/>
      <c r="L3340" s="36"/>
      <c r="M3340" s="36"/>
      <c r="N3340" s="36"/>
      <c r="O3340" s="36"/>
      <c r="P3340" s="36"/>
      <c r="Q3340" s="36"/>
      <c r="R3340" s="36"/>
    </row>
    <row r="3341" spans="6:18" x14ac:dyDescent="0.25">
      <c r="F3341" s="36"/>
      <c r="G3341" s="36"/>
      <c r="H3341" s="36"/>
      <c r="I3341" s="36"/>
      <c r="J3341" s="36"/>
      <c r="K3341" s="36"/>
      <c r="L3341" s="36"/>
      <c r="M3341" s="36"/>
      <c r="N3341" s="36"/>
      <c r="O3341" s="36"/>
      <c r="P3341" s="36"/>
      <c r="Q3341" s="36"/>
      <c r="R3341" s="36"/>
    </row>
    <row r="3342" spans="6:18" x14ac:dyDescent="0.25">
      <c r="F3342" s="36"/>
      <c r="G3342" s="36"/>
      <c r="H3342" s="36"/>
      <c r="I3342" s="36"/>
      <c r="J3342" s="36"/>
      <c r="K3342" s="36"/>
      <c r="L3342" s="36"/>
      <c r="M3342" s="36"/>
      <c r="N3342" s="36"/>
      <c r="O3342" s="36"/>
      <c r="P3342" s="36"/>
      <c r="Q3342" s="36"/>
      <c r="R3342" s="36"/>
    </row>
    <row r="3343" spans="6:18" x14ac:dyDescent="0.25">
      <c r="F3343" s="36"/>
      <c r="G3343" s="36"/>
      <c r="H3343" s="36"/>
      <c r="I3343" s="36"/>
      <c r="J3343" s="36"/>
      <c r="K3343" s="36"/>
      <c r="L3343" s="36"/>
      <c r="M3343" s="36"/>
      <c r="N3343" s="36"/>
      <c r="O3343" s="36"/>
      <c r="P3343" s="36"/>
      <c r="Q3343" s="36"/>
      <c r="R3343" s="36"/>
    </row>
    <row r="3344" spans="6:18" x14ac:dyDescent="0.25">
      <c r="F3344" s="36"/>
      <c r="G3344" s="36"/>
      <c r="H3344" s="36"/>
      <c r="I3344" s="36"/>
      <c r="J3344" s="36"/>
      <c r="K3344" s="36"/>
      <c r="L3344" s="36"/>
      <c r="M3344" s="36"/>
      <c r="N3344" s="36"/>
      <c r="O3344" s="36"/>
      <c r="P3344" s="36"/>
      <c r="Q3344" s="36"/>
      <c r="R3344" s="36"/>
    </row>
    <row r="3345" spans="6:18" x14ac:dyDescent="0.25">
      <c r="F3345" s="36"/>
      <c r="G3345" s="36"/>
      <c r="H3345" s="36"/>
      <c r="I3345" s="36"/>
      <c r="J3345" s="36"/>
      <c r="K3345" s="36"/>
      <c r="L3345" s="36"/>
      <c r="M3345" s="36"/>
      <c r="N3345" s="36"/>
      <c r="O3345" s="36"/>
      <c r="P3345" s="36"/>
      <c r="Q3345" s="36"/>
      <c r="R3345" s="36"/>
    </row>
    <row r="3346" spans="6:18" x14ac:dyDescent="0.25">
      <c r="F3346" s="36"/>
      <c r="G3346" s="36"/>
      <c r="H3346" s="36"/>
      <c r="I3346" s="36"/>
      <c r="J3346" s="36"/>
      <c r="K3346" s="36"/>
      <c r="L3346" s="36"/>
      <c r="M3346" s="36"/>
      <c r="N3346" s="36"/>
      <c r="O3346" s="36"/>
      <c r="P3346" s="36"/>
      <c r="Q3346" s="36"/>
      <c r="R3346" s="36"/>
    </row>
    <row r="3347" spans="6:18" x14ac:dyDescent="0.25">
      <c r="F3347" s="36"/>
      <c r="G3347" s="36"/>
      <c r="H3347" s="36"/>
      <c r="I3347" s="36"/>
      <c r="J3347" s="36"/>
      <c r="K3347" s="36"/>
      <c r="L3347" s="36"/>
      <c r="M3347" s="36"/>
      <c r="N3347" s="36"/>
      <c r="O3347" s="36"/>
      <c r="P3347" s="36"/>
      <c r="Q3347" s="36"/>
      <c r="R3347" s="36"/>
    </row>
    <row r="3348" spans="6:18" x14ac:dyDescent="0.25">
      <c r="F3348" s="36"/>
      <c r="G3348" s="36"/>
      <c r="H3348" s="36"/>
      <c r="I3348" s="36"/>
      <c r="J3348" s="36"/>
      <c r="K3348" s="36"/>
      <c r="L3348" s="36"/>
      <c r="M3348" s="36"/>
      <c r="N3348" s="36"/>
      <c r="O3348" s="36"/>
      <c r="P3348" s="36"/>
      <c r="Q3348" s="36"/>
      <c r="R3348" s="36"/>
    </row>
    <row r="3349" spans="6:18" x14ac:dyDescent="0.25">
      <c r="F3349" s="36"/>
      <c r="G3349" s="36"/>
      <c r="H3349" s="36"/>
      <c r="I3349" s="36"/>
      <c r="J3349" s="36"/>
      <c r="K3349" s="36"/>
      <c r="L3349" s="36"/>
      <c r="M3349" s="36"/>
      <c r="N3349" s="36"/>
      <c r="O3349" s="36"/>
      <c r="P3349" s="36"/>
      <c r="Q3349" s="36"/>
      <c r="R3349" s="36"/>
    </row>
    <row r="3350" spans="6:18" x14ac:dyDescent="0.25">
      <c r="F3350" s="36"/>
      <c r="G3350" s="36"/>
      <c r="H3350" s="36"/>
      <c r="I3350" s="36"/>
      <c r="J3350" s="36"/>
      <c r="K3350" s="36"/>
      <c r="L3350" s="36"/>
      <c r="M3350" s="36"/>
      <c r="N3350" s="36"/>
      <c r="O3350" s="36"/>
      <c r="P3350" s="36"/>
      <c r="Q3350" s="36"/>
      <c r="R3350" s="36"/>
    </row>
    <row r="3351" spans="6:18" x14ac:dyDescent="0.25">
      <c r="F3351" s="36"/>
      <c r="G3351" s="36"/>
      <c r="H3351" s="36"/>
      <c r="I3351" s="36"/>
      <c r="J3351" s="36"/>
      <c r="K3351" s="36"/>
      <c r="L3351" s="36"/>
      <c r="M3351" s="36"/>
      <c r="N3351" s="36"/>
      <c r="O3351" s="36"/>
      <c r="P3351" s="36"/>
      <c r="Q3351" s="36"/>
      <c r="R3351" s="36"/>
    </row>
    <row r="3352" spans="6:18" x14ac:dyDescent="0.25">
      <c r="F3352" s="36"/>
      <c r="G3352" s="36"/>
      <c r="H3352" s="36"/>
      <c r="I3352" s="36"/>
      <c r="J3352" s="36"/>
      <c r="K3352" s="36"/>
      <c r="L3352" s="36"/>
      <c r="M3352" s="36"/>
      <c r="N3352" s="36"/>
      <c r="O3352" s="36"/>
      <c r="P3352" s="36"/>
      <c r="Q3352" s="36"/>
      <c r="R3352" s="36"/>
    </row>
    <row r="3353" spans="6:18" x14ac:dyDescent="0.25">
      <c r="F3353" s="36"/>
      <c r="G3353" s="36"/>
      <c r="H3353" s="36"/>
      <c r="I3353" s="36"/>
      <c r="J3353" s="36"/>
      <c r="K3353" s="36"/>
      <c r="L3353" s="36"/>
      <c r="M3353" s="36"/>
      <c r="N3353" s="36"/>
      <c r="O3353" s="36"/>
      <c r="P3353" s="36"/>
      <c r="Q3353" s="36"/>
      <c r="R3353" s="36"/>
    </row>
    <row r="3354" spans="6:18" x14ac:dyDescent="0.25">
      <c r="F3354" s="36"/>
      <c r="G3354" s="36"/>
      <c r="H3354" s="36"/>
      <c r="I3354" s="36"/>
      <c r="J3354" s="36"/>
      <c r="K3354" s="36"/>
      <c r="L3354" s="36"/>
      <c r="M3354" s="36"/>
      <c r="N3354" s="36"/>
      <c r="O3354" s="36"/>
      <c r="P3354" s="36"/>
      <c r="Q3354" s="36"/>
      <c r="R3354" s="36"/>
    </row>
    <row r="3355" spans="6:18" x14ac:dyDescent="0.25">
      <c r="F3355" s="36"/>
      <c r="G3355" s="36"/>
      <c r="H3355" s="36"/>
      <c r="I3355" s="36"/>
      <c r="J3355" s="36"/>
      <c r="K3355" s="36"/>
      <c r="L3355" s="36"/>
      <c r="M3355" s="36"/>
      <c r="N3355" s="36"/>
      <c r="O3355" s="36"/>
      <c r="P3355" s="36"/>
      <c r="Q3355" s="36"/>
      <c r="R3355" s="36"/>
    </row>
    <row r="3356" spans="6:18" x14ac:dyDescent="0.25">
      <c r="F3356" s="36"/>
      <c r="G3356" s="36"/>
      <c r="H3356" s="36"/>
      <c r="I3356" s="36"/>
      <c r="J3356" s="36"/>
      <c r="K3356" s="36"/>
      <c r="L3356" s="36"/>
      <c r="M3356" s="36"/>
      <c r="N3356" s="36"/>
      <c r="O3356" s="36"/>
      <c r="P3356" s="36"/>
      <c r="Q3356" s="36"/>
      <c r="R3356" s="36"/>
    </row>
    <row r="3357" spans="6:18" x14ac:dyDescent="0.25">
      <c r="F3357" s="36"/>
      <c r="G3357" s="36"/>
      <c r="H3357" s="36"/>
      <c r="I3357" s="36"/>
      <c r="J3357" s="36"/>
      <c r="K3357" s="36"/>
      <c r="L3357" s="36"/>
      <c r="M3357" s="36"/>
      <c r="N3357" s="36"/>
      <c r="O3357" s="36"/>
      <c r="P3357" s="36"/>
      <c r="Q3357" s="36"/>
      <c r="R3357" s="36"/>
    </row>
    <row r="3358" spans="6:18" x14ac:dyDescent="0.25">
      <c r="F3358" s="36"/>
      <c r="G3358" s="36"/>
      <c r="H3358" s="36"/>
      <c r="I3358" s="36"/>
      <c r="J3358" s="36"/>
      <c r="K3358" s="36"/>
      <c r="L3358" s="36"/>
      <c r="M3358" s="36"/>
      <c r="N3358" s="36"/>
      <c r="O3358" s="36"/>
      <c r="P3358" s="36"/>
      <c r="Q3358" s="36"/>
      <c r="R3358" s="36"/>
    </row>
    <row r="3359" spans="6:18" x14ac:dyDescent="0.25">
      <c r="F3359" s="36"/>
      <c r="G3359" s="36"/>
      <c r="H3359" s="36"/>
      <c r="I3359" s="36"/>
      <c r="J3359" s="36"/>
      <c r="K3359" s="36"/>
      <c r="L3359" s="36"/>
      <c r="M3359" s="36"/>
      <c r="N3359" s="36"/>
      <c r="O3359" s="36"/>
      <c r="P3359" s="36"/>
      <c r="Q3359" s="36"/>
      <c r="R3359" s="36"/>
    </row>
    <row r="3360" spans="6:18" x14ac:dyDescent="0.25">
      <c r="F3360" s="36"/>
      <c r="G3360" s="36"/>
      <c r="H3360" s="36"/>
      <c r="I3360" s="36"/>
      <c r="J3360" s="36"/>
      <c r="K3360" s="36"/>
      <c r="L3360" s="36"/>
      <c r="M3360" s="36"/>
      <c r="N3360" s="36"/>
      <c r="O3360" s="36"/>
      <c r="P3360" s="36"/>
      <c r="Q3360" s="36"/>
      <c r="R3360" s="36"/>
    </row>
    <row r="3361" spans="6:18" x14ac:dyDescent="0.25">
      <c r="F3361" s="36"/>
      <c r="G3361" s="36"/>
      <c r="H3361" s="36"/>
      <c r="I3361" s="36"/>
      <c r="J3361" s="36"/>
      <c r="K3361" s="36"/>
      <c r="L3361" s="36"/>
      <c r="M3361" s="36"/>
      <c r="N3361" s="36"/>
      <c r="O3361" s="36"/>
      <c r="P3361" s="36"/>
      <c r="Q3361" s="36"/>
      <c r="R3361" s="36"/>
    </row>
    <row r="3362" spans="6:18" x14ac:dyDescent="0.25">
      <c r="F3362" s="36"/>
      <c r="G3362" s="36"/>
      <c r="H3362" s="36"/>
      <c r="I3362" s="36"/>
      <c r="J3362" s="36"/>
      <c r="K3362" s="36"/>
      <c r="L3362" s="36"/>
      <c r="M3362" s="36"/>
      <c r="N3362" s="36"/>
      <c r="O3362" s="36"/>
      <c r="P3362" s="36"/>
      <c r="Q3362" s="36"/>
      <c r="R3362" s="36"/>
    </row>
    <row r="3363" spans="6:18" x14ac:dyDescent="0.25">
      <c r="F3363" s="36"/>
      <c r="G3363" s="36"/>
      <c r="H3363" s="36"/>
      <c r="I3363" s="36"/>
      <c r="J3363" s="36"/>
      <c r="K3363" s="36"/>
      <c r="L3363" s="36"/>
      <c r="M3363" s="36"/>
      <c r="N3363" s="36"/>
      <c r="O3363" s="36"/>
      <c r="P3363" s="36"/>
      <c r="Q3363" s="36"/>
      <c r="R3363" s="36"/>
    </row>
    <row r="3364" spans="6:18" x14ac:dyDescent="0.25">
      <c r="F3364" s="36"/>
      <c r="G3364" s="36"/>
      <c r="H3364" s="36"/>
      <c r="I3364" s="36"/>
      <c r="J3364" s="36"/>
      <c r="K3364" s="36"/>
      <c r="L3364" s="36"/>
      <c r="M3364" s="36"/>
      <c r="N3364" s="36"/>
      <c r="O3364" s="36"/>
      <c r="P3364" s="36"/>
      <c r="Q3364" s="36"/>
      <c r="R3364" s="36"/>
    </row>
    <row r="3365" spans="6:18" x14ac:dyDescent="0.25">
      <c r="F3365" s="36"/>
      <c r="G3365" s="36"/>
      <c r="H3365" s="36"/>
      <c r="I3365" s="36"/>
      <c r="J3365" s="36"/>
      <c r="K3365" s="36"/>
      <c r="L3365" s="36"/>
      <c r="M3365" s="36"/>
      <c r="N3365" s="36"/>
      <c r="O3365" s="36"/>
      <c r="P3365" s="36"/>
      <c r="Q3365" s="36"/>
      <c r="R3365" s="36"/>
    </row>
    <row r="3366" spans="6:18" x14ac:dyDescent="0.25">
      <c r="F3366" s="36"/>
      <c r="G3366" s="36"/>
      <c r="H3366" s="36"/>
      <c r="I3366" s="36"/>
      <c r="J3366" s="36"/>
      <c r="K3366" s="36"/>
      <c r="L3366" s="36"/>
      <c r="M3366" s="36"/>
      <c r="N3366" s="36"/>
      <c r="O3366" s="36"/>
      <c r="P3366" s="36"/>
      <c r="Q3366" s="36"/>
      <c r="R3366" s="36"/>
    </row>
    <row r="3367" spans="6:18" x14ac:dyDescent="0.25">
      <c r="F3367" s="36"/>
      <c r="G3367" s="36"/>
      <c r="H3367" s="36"/>
      <c r="I3367" s="36"/>
      <c r="J3367" s="36"/>
      <c r="K3367" s="36"/>
      <c r="L3367" s="36"/>
      <c r="M3367" s="36"/>
      <c r="N3367" s="36"/>
      <c r="O3367" s="36"/>
      <c r="P3367" s="36"/>
      <c r="Q3367" s="36"/>
      <c r="R3367" s="36"/>
    </row>
    <row r="3368" spans="6:18" x14ac:dyDescent="0.25">
      <c r="F3368" s="36"/>
      <c r="G3368" s="36"/>
      <c r="H3368" s="36"/>
      <c r="I3368" s="36"/>
      <c r="J3368" s="36"/>
      <c r="K3368" s="36"/>
      <c r="L3368" s="36"/>
      <c r="M3368" s="36"/>
      <c r="N3368" s="36"/>
      <c r="O3368" s="36"/>
      <c r="P3368" s="36"/>
      <c r="Q3368" s="36"/>
      <c r="R3368" s="36"/>
    </row>
    <row r="3369" spans="6:18" x14ac:dyDescent="0.25">
      <c r="F3369" s="36"/>
      <c r="G3369" s="36"/>
      <c r="H3369" s="36"/>
      <c r="I3369" s="36"/>
      <c r="J3369" s="36"/>
      <c r="K3369" s="36"/>
      <c r="L3369" s="36"/>
      <c r="M3369" s="36"/>
      <c r="N3369" s="36"/>
      <c r="O3369" s="36"/>
      <c r="P3369" s="36"/>
      <c r="Q3369" s="36"/>
      <c r="R3369" s="36"/>
    </row>
    <row r="3370" spans="6:18" x14ac:dyDescent="0.25">
      <c r="F3370" s="36"/>
      <c r="G3370" s="36"/>
      <c r="H3370" s="36"/>
      <c r="I3370" s="36"/>
      <c r="J3370" s="36"/>
      <c r="K3370" s="36"/>
      <c r="L3370" s="36"/>
      <c r="M3370" s="36"/>
      <c r="N3370" s="36"/>
      <c r="O3370" s="36"/>
      <c r="P3370" s="36"/>
      <c r="Q3370" s="36"/>
      <c r="R3370" s="36"/>
    </row>
    <row r="3371" spans="6:18" x14ac:dyDescent="0.25">
      <c r="F3371" s="36"/>
      <c r="G3371" s="36"/>
      <c r="H3371" s="36"/>
      <c r="I3371" s="36"/>
      <c r="J3371" s="36"/>
      <c r="K3371" s="36"/>
      <c r="L3371" s="36"/>
      <c r="M3371" s="36"/>
      <c r="N3371" s="36"/>
      <c r="O3371" s="36"/>
      <c r="P3371" s="36"/>
      <c r="Q3371" s="36"/>
      <c r="R3371" s="36"/>
    </row>
    <row r="3372" spans="6:18" x14ac:dyDescent="0.25">
      <c r="F3372" s="36"/>
      <c r="G3372" s="36"/>
      <c r="H3372" s="36"/>
      <c r="I3372" s="36"/>
      <c r="J3372" s="36"/>
      <c r="K3372" s="36"/>
      <c r="L3372" s="36"/>
      <c r="M3372" s="36"/>
      <c r="N3372" s="36"/>
      <c r="O3372" s="36"/>
      <c r="P3372" s="36"/>
      <c r="Q3372" s="36"/>
      <c r="R3372" s="36"/>
    </row>
    <row r="3373" spans="6:18" x14ac:dyDescent="0.25">
      <c r="F3373" s="36"/>
      <c r="G3373" s="36"/>
      <c r="H3373" s="36"/>
      <c r="I3373" s="36"/>
      <c r="J3373" s="36"/>
      <c r="K3373" s="36"/>
      <c r="L3373" s="36"/>
      <c r="M3373" s="36"/>
      <c r="N3373" s="36"/>
      <c r="O3373" s="36"/>
      <c r="P3373" s="36"/>
      <c r="Q3373" s="36"/>
      <c r="R3373" s="36"/>
    </row>
    <row r="3374" spans="6:18" x14ac:dyDescent="0.25">
      <c r="F3374" s="36"/>
      <c r="G3374" s="36"/>
      <c r="H3374" s="36"/>
      <c r="I3374" s="36"/>
      <c r="J3374" s="36"/>
      <c r="K3374" s="36"/>
      <c r="L3374" s="36"/>
      <c r="M3374" s="36"/>
      <c r="N3374" s="36"/>
      <c r="O3374" s="36"/>
      <c r="P3374" s="36"/>
      <c r="Q3374" s="36"/>
      <c r="R3374" s="36"/>
    </row>
    <row r="3375" spans="6:18" x14ac:dyDescent="0.25">
      <c r="F3375" s="36"/>
      <c r="G3375" s="36"/>
      <c r="H3375" s="36"/>
      <c r="I3375" s="36"/>
      <c r="J3375" s="36"/>
      <c r="K3375" s="36"/>
      <c r="L3375" s="36"/>
      <c r="M3375" s="36"/>
      <c r="N3375" s="36"/>
      <c r="O3375" s="36"/>
      <c r="P3375" s="36"/>
      <c r="Q3375" s="36"/>
      <c r="R3375" s="36"/>
    </row>
    <row r="3376" spans="6:18" x14ac:dyDescent="0.25">
      <c r="F3376" s="36"/>
      <c r="G3376" s="36"/>
      <c r="H3376" s="36"/>
      <c r="I3376" s="36"/>
      <c r="J3376" s="36"/>
      <c r="K3376" s="36"/>
      <c r="L3376" s="36"/>
      <c r="M3376" s="36"/>
      <c r="N3376" s="36"/>
      <c r="O3376" s="36"/>
      <c r="P3376" s="36"/>
      <c r="Q3376" s="36"/>
      <c r="R3376" s="36"/>
    </row>
    <row r="3377" spans="6:18" x14ac:dyDescent="0.25">
      <c r="F3377" s="36"/>
      <c r="G3377" s="36"/>
      <c r="H3377" s="36"/>
      <c r="I3377" s="36"/>
      <c r="J3377" s="36"/>
      <c r="K3377" s="36"/>
      <c r="L3377" s="36"/>
      <c r="M3377" s="36"/>
      <c r="N3377" s="36"/>
      <c r="O3377" s="36"/>
      <c r="P3377" s="36"/>
      <c r="Q3377" s="36"/>
      <c r="R3377" s="36"/>
    </row>
    <row r="3378" spans="6:18" x14ac:dyDescent="0.25">
      <c r="F3378" s="36"/>
      <c r="G3378" s="36"/>
      <c r="H3378" s="36"/>
      <c r="I3378" s="36"/>
      <c r="J3378" s="36"/>
      <c r="K3378" s="36"/>
      <c r="L3378" s="36"/>
      <c r="M3378" s="36"/>
      <c r="N3378" s="36"/>
      <c r="O3378" s="36"/>
      <c r="P3378" s="36"/>
      <c r="Q3378" s="36"/>
      <c r="R3378" s="36"/>
    </row>
    <row r="3379" spans="6:18" x14ac:dyDescent="0.25">
      <c r="F3379" s="36"/>
      <c r="G3379" s="36"/>
      <c r="H3379" s="36"/>
      <c r="I3379" s="36"/>
      <c r="J3379" s="36"/>
      <c r="K3379" s="36"/>
      <c r="L3379" s="36"/>
      <c r="M3379" s="36"/>
      <c r="N3379" s="36"/>
      <c r="O3379" s="36"/>
      <c r="P3379" s="36"/>
      <c r="Q3379" s="36"/>
      <c r="R3379" s="36"/>
    </row>
    <row r="3380" spans="6:18" x14ac:dyDescent="0.25">
      <c r="F3380" s="36"/>
      <c r="G3380" s="36"/>
      <c r="H3380" s="36"/>
      <c r="I3380" s="36"/>
      <c r="J3380" s="36"/>
      <c r="K3380" s="36"/>
      <c r="L3380" s="36"/>
      <c r="M3380" s="36"/>
      <c r="N3380" s="36"/>
      <c r="O3380" s="36"/>
      <c r="P3380" s="36"/>
      <c r="Q3380" s="36"/>
      <c r="R3380" s="36"/>
    </row>
    <row r="3381" spans="6:18" x14ac:dyDescent="0.25">
      <c r="F3381" s="36"/>
      <c r="G3381" s="36"/>
      <c r="H3381" s="36"/>
      <c r="I3381" s="36"/>
      <c r="J3381" s="36"/>
      <c r="K3381" s="36"/>
      <c r="L3381" s="36"/>
      <c r="M3381" s="36"/>
      <c r="N3381" s="36"/>
      <c r="O3381" s="36"/>
      <c r="P3381" s="36"/>
      <c r="Q3381" s="36"/>
      <c r="R3381" s="36"/>
    </row>
    <row r="3382" spans="6:18" x14ac:dyDescent="0.25">
      <c r="F3382" s="36"/>
      <c r="G3382" s="36"/>
      <c r="H3382" s="36"/>
      <c r="I3382" s="36"/>
      <c r="J3382" s="36"/>
      <c r="K3382" s="36"/>
      <c r="L3382" s="36"/>
      <c r="M3382" s="36"/>
      <c r="N3382" s="36"/>
      <c r="O3382" s="36"/>
      <c r="P3382" s="36"/>
      <c r="Q3382" s="36"/>
      <c r="R3382" s="36"/>
    </row>
    <row r="3383" spans="6:18" x14ac:dyDescent="0.25">
      <c r="F3383" s="36"/>
      <c r="G3383" s="36"/>
      <c r="H3383" s="36"/>
      <c r="I3383" s="36"/>
      <c r="J3383" s="36"/>
      <c r="K3383" s="36"/>
      <c r="L3383" s="36"/>
      <c r="M3383" s="36"/>
      <c r="N3383" s="36"/>
      <c r="O3383" s="36"/>
      <c r="P3383" s="36"/>
      <c r="Q3383" s="36"/>
      <c r="R3383" s="36"/>
    </row>
    <row r="3384" spans="6:18" x14ac:dyDescent="0.25">
      <c r="F3384" s="36"/>
      <c r="G3384" s="36"/>
      <c r="H3384" s="36"/>
      <c r="I3384" s="36"/>
      <c r="J3384" s="36"/>
      <c r="K3384" s="36"/>
      <c r="L3384" s="36"/>
      <c r="M3384" s="36"/>
      <c r="N3384" s="36"/>
      <c r="O3384" s="36"/>
      <c r="P3384" s="36"/>
      <c r="Q3384" s="36"/>
      <c r="R3384" s="36"/>
    </row>
    <row r="3385" spans="6:18" x14ac:dyDescent="0.25">
      <c r="F3385" s="36"/>
      <c r="G3385" s="36"/>
      <c r="H3385" s="36"/>
      <c r="I3385" s="36"/>
      <c r="J3385" s="36"/>
      <c r="K3385" s="36"/>
      <c r="L3385" s="36"/>
      <c r="M3385" s="36"/>
      <c r="N3385" s="36"/>
      <c r="O3385" s="36"/>
      <c r="P3385" s="36"/>
      <c r="Q3385" s="36"/>
      <c r="R3385" s="36"/>
    </row>
    <row r="3386" spans="6:18" x14ac:dyDescent="0.25">
      <c r="F3386" s="36"/>
      <c r="G3386" s="36"/>
      <c r="H3386" s="36"/>
      <c r="I3386" s="36"/>
      <c r="J3386" s="36"/>
      <c r="K3386" s="36"/>
      <c r="L3386" s="36"/>
      <c r="M3386" s="36"/>
      <c r="N3386" s="36"/>
      <c r="O3386" s="36"/>
      <c r="P3386" s="36"/>
      <c r="Q3386" s="36"/>
      <c r="R3386" s="36"/>
    </row>
    <row r="3387" spans="6:18" x14ac:dyDescent="0.25">
      <c r="F3387" s="36"/>
      <c r="G3387" s="36"/>
      <c r="H3387" s="36"/>
      <c r="I3387" s="36"/>
      <c r="J3387" s="36"/>
      <c r="K3387" s="36"/>
      <c r="L3387" s="36"/>
      <c r="M3387" s="36"/>
      <c r="N3387" s="36"/>
      <c r="O3387" s="36"/>
      <c r="P3387" s="36"/>
      <c r="Q3387" s="36"/>
      <c r="R3387" s="36"/>
    </row>
    <row r="3388" spans="6:18" x14ac:dyDescent="0.25">
      <c r="F3388" s="36"/>
      <c r="G3388" s="36"/>
      <c r="H3388" s="36"/>
      <c r="I3388" s="36"/>
      <c r="J3388" s="36"/>
      <c r="K3388" s="36"/>
      <c r="L3388" s="36"/>
      <c r="M3388" s="36"/>
      <c r="N3388" s="36"/>
      <c r="O3388" s="36"/>
      <c r="P3388" s="36"/>
      <c r="Q3388" s="36"/>
      <c r="R3388" s="36"/>
    </row>
    <row r="3389" spans="6:18" x14ac:dyDescent="0.25">
      <c r="F3389" s="36"/>
      <c r="G3389" s="36"/>
      <c r="H3389" s="36"/>
      <c r="I3389" s="36"/>
      <c r="J3389" s="36"/>
      <c r="K3389" s="36"/>
      <c r="L3389" s="36"/>
      <c r="M3389" s="36"/>
      <c r="N3389" s="36"/>
      <c r="O3389" s="36"/>
      <c r="P3389" s="36"/>
      <c r="Q3389" s="36"/>
      <c r="R3389" s="36"/>
    </row>
    <row r="3390" spans="6:18" x14ac:dyDescent="0.25">
      <c r="F3390" s="36"/>
      <c r="G3390" s="36"/>
      <c r="H3390" s="36"/>
      <c r="I3390" s="36"/>
      <c r="J3390" s="36"/>
      <c r="K3390" s="36"/>
      <c r="L3390" s="36"/>
      <c r="M3390" s="36"/>
      <c r="N3390" s="36"/>
      <c r="O3390" s="36"/>
      <c r="P3390" s="36"/>
      <c r="Q3390" s="36"/>
      <c r="R3390" s="36"/>
    </row>
    <row r="3391" spans="6:18" x14ac:dyDescent="0.25">
      <c r="F3391" s="36"/>
      <c r="G3391" s="36"/>
      <c r="H3391" s="36"/>
      <c r="I3391" s="36"/>
      <c r="J3391" s="36"/>
      <c r="K3391" s="36"/>
      <c r="L3391" s="36"/>
      <c r="M3391" s="36"/>
      <c r="N3391" s="36"/>
      <c r="O3391" s="36"/>
      <c r="P3391" s="36"/>
      <c r="Q3391" s="36"/>
      <c r="R3391" s="36"/>
    </row>
    <row r="3392" spans="6:18" x14ac:dyDescent="0.25">
      <c r="F3392" s="36"/>
      <c r="G3392" s="36"/>
      <c r="H3392" s="36"/>
      <c r="I3392" s="36"/>
      <c r="J3392" s="36"/>
      <c r="K3392" s="36"/>
      <c r="L3392" s="36"/>
      <c r="M3392" s="36"/>
      <c r="N3392" s="36"/>
      <c r="O3392" s="36"/>
      <c r="P3392" s="36"/>
      <c r="Q3392" s="36"/>
      <c r="R3392" s="36"/>
    </row>
    <row r="3393" spans="6:18" x14ac:dyDescent="0.25">
      <c r="F3393" s="36"/>
      <c r="G3393" s="36"/>
      <c r="H3393" s="36"/>
      <c r="I3393" s="36"/>
      <c r="J3393" s="36"/>
      <c r="K3393" s="36"/>
      <c r="L3393" s="36"/>
      <c r="M3393" s="36"/>
      <c r="N3393" s="36"/>
      <c r="O3393" s="36"/>
      <c r="P3393" s="36"/>
      <c r="Q3393" s="36"/>
      <c r="R3393" s="36"/>
    </row>
    <row r="3394" spans="6:18" x14ac:dyDescent="0.25">
      <c r="F3394" s="36"/>
      <c r="G3394" s="36"/>
      <c r="H3394" s="36"/>
      <c r="I3394" s="36"/>
      <c r="J3394" s="36"/>
      <c r="K3394" s="36"/>
      <c r="L3394" s="36"/>
      <c r="M3394" s="36"/>
      <c r="N3394" s="36"/>
      <c r="O3394" s="36"/>
      <c r="P3394" s="36"/>
      <c r="Q3394" s="36"/>
      <c r="R3394" s="36"/>
    </row>
    <row r="3395" spans="6:18" x14ac:dyDescent="0.25">
      <c r="F3395" s="36"/>
      <c r="G3395" s="36"/>
      <c r="H3395" s="36"/>
      <c r="I3395" s="36"/>
      <c r="J3395" s="36"/>
      <c r="K3395" s="36"/>
      <c r="L3395" s="36"/>
      <c r="M3395" s="36"/>
      <c r="N3395" s="36"/>
      <c r="O3395" s="36"/>
      <c r="P3395" s="36"/>
      <c r="Q3395" s="36"/>
      <c r="R3395" s="36"/>
    </row>
    <row r="3396" spans="6:18" x14ac:dyDescent="0.25">
      <c r="F3396" s="36"/>
      <c r="G3396" s="36"/>
      <c r="H3396" s="36"/>
      <c r="I3396" s="36"/>
      <c r="J3396" s="36"/>
      <c r="K3396" s="36"/>
      <c r="L3396" s="36"/>
      <c r="M3396" s="36"/>
      <c r="N3396" s="36"/>
      <c r="O3396" s="36"/>
      <c r="P3396" s="36"/>
      <c r="Q3396" s="36"/>
      <c r="R3396" s="36"/>
    </row>
    <row r="3397" spans="6:18" x14ac:dyDescent="0.25">
      <c r="F3397" s="36"/>
      <c r="G3397" s="36"/>
      <c r="H3397" s="36"/>
      <c r="I3397" s="36"/>
      <c r="J3397" s="36"/>
      <c r="K3397" s="36"/>
      <c r="L3397" s="36"/>
      <c r="M3397" s="36"/>
      <c r="N3397" s="36"/>
      <c r="O3397" s="36"/>
      <c r="P3397" s="36"/>
      <c r="Q3397" s="36"/>
      <c r="R3397" s="36"/>
    </row>
    <row r="3398" spans="6:18" x14ac:dyDescent="0.25">
      <c r="F3398" s="36"/>
      <c r="G3398" s="36"/>
      <c r="H3398" s="36"/>
      <c r="I3398" s="36"/>
      <c r="J3398" s="36"/>
      <c r="K3398" s="36"/>
      <c r="L3398" s="36"/>
      <c r="M3398" s="36"/>
      <c r="N3398" s="36"/>
      <c r="O3398" s="36"/>
      <c r="P3398" s="36"/>
      <c r="Q3398" s="36"/>
      <c r="R3398" s="36"/>
    </row>
    <row r="3399" spans="6:18" x14ac:dyDescent="0.25">
      <c r="F3399" s="36"/>
      <c r="G3399" s="36"/>
      <c r="H3399" s="36"/>
      <c r="I3399" s="36"/>
      <c r="J3399" s="36"/>
      <c r="K3399" s="36"/>
      <c r="L3399" s="36"/>
      <c r="M3399" s="36"/>
      <c r="N3399" s="36"/>
      <c r="O3399" s="36"/>
      <c r="P3399" s="36"/>
      <c r="Q3399" s="36"/>
      <c r="R3399" s="36"/>
    </row>
    <row r="3400" spans="6:18" x14ac:dyDescent="0.25">
      <c r="F3400" s="36"/>
      <c r="G3400" s="36"/>
      <c r="H3400" s="36"/>
      <c r="I3400" s="36"/>
      <c r="J3400" s="36"/>
      <c r="K3400" s="36"/>
      <c r="L3400" s="36"/>
      <c r="M3400" s="36"/>
      <c r="N3400" s="36"/>
      <c r="O3400" s="36"/>
      <c r="P3400" s="36"/>
      <c r="Q3400" s="36"/>
      <c r="R3400" s="36"/>
    </row>
    <row r="3401" spans="6:18" x14ac:dyDescent="0.25">
      <c r="F3401" s="36"/>
      <c r="G3401" s="36"/>
      <c r="H3401" s="36"/>
      <c r="I3401" s="36"/>
      <c r="J3401" s="36"/>
      <c r="K3401" s="36"/>
      <c r="L3401" s="36"/>
      <c r="M3401" s="36"/>
      <c r="N3401" s="36"/>
      <c r="O3401" s="36"/>
      <c r="P3401" s="36"/>
      <c r="Q3401" s="36"/>
      <c r="R3401" s="36"/>
    </row>
    <row r="3402" spans="6:18" x14ac:dyDescent="0.25">
      <c r="F3402" s="36"/>
      <c r="G3402" s="36"/>
      <c r="H3402" s="36"/>
      <c r="I3402" s="36"/>
      <c r="J3402" s="36"/>
      <c r="K3402" s="36"/>
      <c r="L3402" s="36"/>
      <c r="M3402" s="36"/>
      <c r="N3402" s="36"/>
      <c r="O3402" s="36"/>
      <c r="P3402" s="36"/>
      <c r="Q3402" s="36"/>
      <c r="R3402" s="36"/>
    </row>
    <row r="3403" spans="6:18" x14ac:dyDescent="0.25">
      <c r="F3403" s="36"/>
      <c r="G3403" s="36"/>
      <c r="H3403" s="36"/>
      <c r="I3403" s="36"/>
      <c r="J3403" s="36"/>
      <c r="K3403" s="36"/>
      <c r="L3403" s="36"/>
      <c r="M3403" s="36"/>
      <c r="N3403" s="36"/>
      <c r="O3403" s="36"/>
      <c r="P3403" s="36"/>
      <c r="Q3403" s="36"/>
      <c r="R3403" s="36"/>
    </row>
    <row r="3404" spans="6:18" x14ac:dyDescent="0.25">
      <c r="F3404" s="36"/>
      <c r="G3404" s="36"/>
      <c r="H3404" s="36"/>
      <c r="I3404" s="36"/>
      <c r="J3404" s="36"/>
      <c r="K3404" s="36"/>
      <c r="L3404" s="36"/>
      <c r="M3404" s="36"/>
      <c r="N3404" s="36"/>
      <c r="O3404" s="36"/>
      <c r="P3404" s="36"/>
      <c r="Q3404" s="36"/>
      <c r="R3404" s="36"/>
    </row>
    <row r="3405" spans="6:18" x14ac:dyDescent="0.25">
      <c r="F3405" s="36"/>
      <c r="G3405" s="36"/>
      <c r="H3405" s="36"/>
      <c r="I3405" s="36"/>
      <c r="J3405" s="36"/>
      <c r="K3405" s="36"/>
      <c r="L3405" s="36"/>
      <c r="M3405" s="36"/>
      <c r="N3405" s="36"/>
      <c r="O3405" s="36"/>
      <c r="P3405" s="36"/>
      <c r="Q3405" s="36"/>
      <c r="R3405" s="36"/>
    </row>
    <row r="3406" spans="6:18" x14ac:dyDescent="0.25">
      <c r="F3406" s="36"/>
      <c r="G3406" s="36"/>
      <c r="H3406" s="36"/>
      <c r="I3406" s="36"/>
      <c r="J3406" s="36"/>
      <c r="K3406" s="36"/>
      <c r="L3406" s="36"/>
      <c r="M3406" s="36"/>
      <c r="N3406" s="36"/>
      <c r="O3406" s="36"/>
      <c r="P3406" s="36"/>
      <c r="Q3406" s="36"/>
      <c r="R3406" s="36"/>
    </row>
    <row r="3407" spans="6:18" x14ac:dyDescent="0.25">
      <c r="F3407" s="36"/>
      <c r="G3407" s="36"/>
      <c r="H3407" s="36"/>
      <c r="I3407" s="36"/>
      <c r="J3407" s="36"/>
      <c r="K3407" s="36"/>
      <c r="L3407" s="36"/>
      <c r="M3407" s="36"/>
      <c r="N3407" s="36"/>
      <c r="O3407" s="36"/>
      <c r="P3407" s="36"/>
      <c r="Q3407" s="36"/>
      <c r="R3407" s="36"/>
    </row>
    <row r="3408" spans="6:18" x14ac:dyDescent="0.25">
      <c r="F3408" s="36"/>
      <c r="G3408" s="36"/>
      <c r="H3408" s="36"/>
      <c r="I3408" s="36"/>
      <c r="J3408" s="36"/>
      <c r="K3408" s="36"/>
      <c r="L3408" s="36"/>
      <c r="M3408" s="36"/>
      <c r="N3408" s="36"/>
      <c r="O3408" s="36"/>
      <c r="P3408" s="36"/>
      <c r="Q3408" s="36"/>
      <c r="R3408" s="36"/>
    </row>
    <row r="3409" spans="6:18" x14ac:dyDescent="0.25">
      <c r="F3409" s="36"/>
      <c r="G3409" s="36"/>
      <c r="H3409" s="36"/>
      <c r="I3409" s="36"/>
      <c r="J3409" s="36"/>
      <c r="K3409" s="36"/>
      <c r="L3409" s="36"/>
      <c r="M3409" s="36"/>
      <c r="N3409" s="36"/>
      <c r="O3409" s="36"/>
      <c r="P3409" s="36"/>
      <c r="Q3409" s="36"/>
      <c r="R3409" s="36"/>
    </row>
    <row r="3410" spans="6:18" x14ac:dyDescent="0.25">
      <c r="F3410" s="36"/>
      <c r="G3410" s="36"/>
      <c r="H3410" s="36"/>
      <c r="I3410" s="36"/>
      <c r="J3410" s="36"/>
      <c r="K3410" s="36"/>
      <c r="L3410" s="36"/>
      <c r="M3410" s="36"/>
      <c r="N3410" s="36"/>
      <c r="O3410" s="36"/>
      <c r="P3410" s="36"/>
      <c r="Q3410" s="36"/>
      <c r="R3410" s="36"/>
    </row>
    <row r="3411" spans="6:18" x14ac:dyDescent="0.25">
      <c r="F3411" s="36"/>
      <c r="G3411" s="36"/>
      <c r="H3411" s="36"/>
      <c r="I3411" s="36"/>
      <c r="J3411" s="36"/>
      <c r="K3411" s="36"/>
      <c r="L3411" s="36"/>
      <c r="M3411" s="36"/>
      <c r="N3411" s="36"/>
      <c r="O3411" s="36"/>
      <c r="P3411" s="36"/>
      <c r="Q3411" s="36"/>
      <c r="R3411" s="36"/>
    </row>
    <row r="3412" spans="6:18" x14ac:dyDescent="0.25">
      <c r="F3412" s="36"/>
      <c r="G3412" s="36"/>
      <c r="H3412" s="36"/>
      <c r="I3412" s="36"/>
      <c r="J3412" s="36"/>
      <c r="K3412" s="36"/>
      <c r="L3412" s="36"/>
      <c r="M3412" s="36"/>
      <c r="N3412" s="36"/>
      <c r="O3412" s="36"/>
      <c r="P3412" s="36"/>
      <c r="Q3412" s="36"/>
      <c r="R3412" s="36"/>
    </row>
    <row r="3413" spans="6:18" x14ac:dyDescent="0.25">
      <c r="F3413" s="36"/>
      <c r="G3413" s="36"/>
      <c r="H3413" s="36"/>
      <c r="I3413" s="36"/>
      <c r="J3413" s="36"/>
      <c r="K3413" s="36"/>
      <c r="L3413" s="36"/>
      <c r="M3413" s="36"/>
      <c r="N3413" s="36"/>
      <c r="O3413" s="36"/>
      <c r="P3413" s="36"/>
      <c r="Q3413" s="36"/>
      <c r="R3413" s="36"/>
    </row>
    <row r="3414" spans="6:18" x14ac:dyDescent="0.25">
      <c r="F3414" s="36"/>
      <c r="G3414" s="36"/>
      <c r="H3414" s="36"/>
      <c r="I3414" s="36"/>
      <c r="J3414" s="36"/>
      <c r="K3414" s="36"/>
      <c r="L3414" s="36"/>
      <c r="M3414" s="36"/>
      <c r="N3414" s="36"/>
      <c r="O3414" s="36"/>
      <c r="P3414" s="36"/>
      <c r="Q3414" s="36"/>
      <c r="R3414" s="36"/>
    </row>
    <row r="3415" spans="6:18" x14ac:dyDescent="0.25">
      <c r="F3415" s="36"/>
      <c r="G3415" s="36"/>
      <c r="H3415" s="36"/>
      <c r="I3415" s="36"/>
      <c r="J3415" s="36"/>
      <c r="K3415" s="36"/>
      <c r="L3415" s="36"/>
      <c r="M3415" s="36"/>
      <c r="N3415" s="36"/>
      <c r="O3415" s="36"/>
      <c r="P3415" s="36"/>
      <c r="Q3415" s="36"/>
      <c r="R3415" s="36"/>
    </row>
    <row r="3416" spans="6:18" x14ac:dyDescent="0.25">
      <c r="F3416" s="36"/>
      <c r="G3416" s="36"/>
      <c r="H3416" s="36"/>
      <c r="I3416" s="36"/>
      <c r="J3416" s="36"/>
      <c r="K3416" s="36"/>
      <c r="L3416" s="36"/>
      <c r="M3416" s="36"/>
      <c r="N3416" s="36"/>
      <c r="O3416" s="36"/>
      <c r="P3416" s="36"/>
      <c r="Q3416" s="36"/>
      <c r="R3416" s="36"/>
    </row>
    <row r="3417" spans="6:18" x14ac:dyDescent="0.25">
      <c r="F3417" s="36"/>
      <c r="G3417" s="36"/>
      <c r="H3417" s="36"/>
      <c r="I3417" s="36"/>
      <c r="J3417" s="36"/>
      <c r="K3417" s="36"/>
      <c r="L3417" s="36"/>
      <c r="M3417" s="36"/>
      <c r="N3417" s="36"/>
      <c r="O3417" s="36"/>
      <c r="P3417" s="36"/>
      <c r="Q3417" s="36"/>
      <c r="R3417" s="36"/>
    </row>
    <row r="3418" spans="6:18" x14ac:dyDescent="0.25">
      <c r="F3418" s="36"/>
      <c r="G3418" s="36"/>
      <c r="H3418" s="36"/>
      <c r="I3418" s="36"/>
      <c r="J3418" s="36"/>
      <c r="K3418" s="36"/>
      <c r="L3418" s="36"/>
      <c r="M3418" s="36"/>
      <c r="N3418" s="36"/>
      <c r="O3418" s="36"/>
      <c r="P3418" s="36"/>
      <c r="Q3418" s="36"/>
      <c r="R3418" s="36"/>
    </row>
    <row r="3419" spans="6:18" x14ac:dyDescent="0.25">
      <c r="F3419" s="36"/>
      <c r="G3419" s="36"/>
      <c r="H3419" s="36"/>
      <c r="I3419" s="36"/>
      <c r="J3419" s="36"/>
      <c r="K3419" s="36"/>
      <c r="L3419" s="36"/>
      <c r="M3419" s="36"/>
      <c r="N3419" s="36"/>
      <c r="O3419" s="36"/>
      <c r="P3419" s="36"/>
      <c r="Q3419" s="36"/>
      <c r="R3419" s="36"/>
    </row>
    <row r="3420" spans="6:18" x14ac:dyDescent="0.25">
      <c r="F3420" s="36"/>
      <c r="G3420" s="36"/>
      <c r="H3420" s="36"/>
      <c r="I3420" s="36"/>
      <c r="J3420" s="36"/>
      <c r="K3420" s="36"/>
      <c r="L3420" s="36"/>
      <c r="M3420" s="36"/>
      <c r="N3420" s="36"/>
      <c r="O3420" s="36"/>
      <c r="P3420" s="36"/>
      <c r="Q3420" s="36"/>
      <c r="R3420" s="36"/>
    </row>
    <row r="3421" spans="6:18" x14ac:dyDescent="0.25">
      <c r="F3421" s="36"/>
      <c r="G3421" s="36"/>
      <c r="H3421" s="36"/>
      <c r="I3421" s="36"/>
      <c r="J3421" s="36"/>
      <c r="K3421" s="36"/>
      <c r="L3421" s="36"/>
      <c r="M3421" s="36"/>
      <c r="N3421" s="36"/>
      <c r="O3421" s="36"/>
      <c r="P3421" s="36"/>
      <c r="Q3421" s="36"/>
      <c r="R3421" s="36"/>
    </row>
    <row r="3422" spans="6:18" x14ac:dyDescent="0.25">
      <c r="F3422" s="36"/>
      <c r="G3422" s="36"/>
      <c r="H3422" s="36"/>
      <c r="I3422" s="36"/>
      <c r="J3422" s="36"/>
      <c r="K3422" s="36"/>
      <c r="L3422" s="36"/>
      <c r="M3422" s="36"/>
      <c r="N3422" s="36"/>
      <c r="O3422" s="36"/>
      <c r="P3422" s="36"/>
      <c r="Q3422" s="36"/>
      <c r="R3422" s="36"/>
    </row>
    <row r="3423" spans="6:18" x14ac:dyDescent="0.25">
      <c r="F3423" s="36"/>
      <c r="G3423" s="36"/>
      <c r="H3423" s="36"/>
      <c r="I3423" s="36"/>
      <c r="J3423" s="36"/>
      <c r="K3423" s="36"/>
      <c r="L3423" s="36"/>
      <c r="M3423" s="36"/>
      <c r="N3423" s="36"/>
      <c r="O3423" s="36"/>
      <c r="P3423" s="36"/>
      <c r="Q3423" s="36"/>
      <c r="R3423" s="36"/>
    </row>
    <row r="3424" spans="6:18" x14ac:dyDescent="0.25">
      <c r="F3424" s="36"/>
      <c r="G3424" s="36"/>
      <c r="H3424" s="36"/>
      <c r="I3424" s="36"/>
      <c r="J3424" s="36"/>
      <c r="K3424" s="36"/>
      <c r="L3424" s="36"/>
      <c r="M3424" s="36"/>
      <c r="N3424" s="36"/>
      <c r="O3424" s="36"/>
      <c r="P3424" s="36"/>
      <c r="Q3424" s="36"/>
      <c r="R3424" s="36"/>
    </row>
    <row r="3425" spans="6:18" x14ac:dyDescent="0.25">
      <c r="F3425" s="36"/>
      <c r="G3425" s="36"/>
      <c r="H3425" s="36"/>
      <c r="I3425" s="36"/>
      <c r="J3425" s="36"/>
      <c r="K3425" s="36"/>
      <c r="L3425" s="36"/>
      <c r="M3425" s="36"/>
      <c r="N3425" s="36"/>
      <c r="O3425" s="36"/>
      <c r="P3425" s="36"/>
      <c r="Q3425" s="36"/>
      <c r="R3425" s="36"/>
    </row>
    <row r="3426" spans="6:18" x14ac:dyDescent="0.25">
      <c r="F3426" s="36"/>
      <c r="G3426" s="36"/>
      <c r="H3426" s="36"/>
      <c r="I3426" s="36"/>
      <c r="J3426" s="36"/>
      <c r="K3426" s="36"/>
      <c r="L3426" s="36"/>
      <c r="M3426" s="36"/>
      <c r="N3426" s="36"/>
      <c r="O3426" s="36"/>
      <c r="P3426" s="36"/>
      <c r="Q3426" s="36"/>
      <c r="R3426" s="36"/>
    </row>
    <row r="3427" spans="6:18" x14ac:dyDescent="0.25">
      <c r="F3427" s="36"/>
      <c r="G3427" s="36"/>
      <c r="H3427" s="36"/>
      <c r="I3427" s="36"/>
      <c r="J3427" s="36"/>
      <c r="K3427" s="36"/>
      <c r="L3427" s="36"/>
      <c r="M3427" s="36"/>
      <c r="N3427" s="36"/>
      <c r="O3427" s="36"/>
      <c r="P3427" s="36"/>
      <c r="Q3427" s="36"/>
      <c r="R3427" s="36"/>
    </row>
    <row r="3428" spans="6:18" x14ac:dyDescent="0.25">
      <c r="F3428" s="36"/>
      <c r="G3428" s="36"/>
      <c r="H3428" s="36"/>
      <c r="I3428" s="36"/>
      <c r="J3428" s="36"/>
      <c r="K3428" s="36"/>
      <c r="L3428" s="36"/>
      <c r="M3428" s="36"/>
      <c r="N3428" s="36"/>
      <c r="O3428" s="36"/>
      <c r="P3428" s="36"/>
      <c r="Q3428" s="36"/>
      <c r="R3428" s="36"/>
    </row>
    <row r="3429" spans="6:18" x14ac:dyDescent="0.25">
      <c r="F3429" s="36"/>
      <c r="G3429" s="36"/>
      <c r="H3429" s="36"/>
      <c r="I3429" s="36"/>
      <c r="J3429" s="36"/>
      <c r="K3429" s="36"/>
      <c r="L3429" s="36"/>
      <c r="M3429" s="36"/>
      <c r="N3429" s="36"/>
      <c r="O3429" s="36"/>
      <c r="P3429" s="36"/>
      <c r="Q3429" s="36"/>
      <c r="R3429" s="36"/>
    </row>
    <row r="3430" spans="6:18" x14ac:dyDescent="0.25">
      <c r="F3430" s="36"/>
      <c r="G3430" s="36"/>
      <c r="H3430" s="36"/>
      <c r="I3430" s="36"/>
      <c r="J3430" s="36"/>
      <c r="K3430" s="36"/>
      <c r="L3430" s="36"/>
      <c r="M3430" s="36"/>
      <c r="N3430" s="36"/>
      <c r="O3430" s="36"/>
      <c r="P3430" s="36"/>
      <c r="Q3430" s="36"/>
      <c r="R3430" s="36"/>
    </row>
    <row r="3431" spans="6:18" x14ac:dyDescent="0.25">
      <c r="F3431" s="36"/>
      <c r="G3431" s="36"/>
      <c r="H3431" s="36"/>
      <c r="I3431" s="36"/>
      <c r="J3431" s="36"/>
      <c r="K3431" s="36"/>
      <c r="L3431" s="36"/>
      <c r="M3431" s="36"/>
      <c r="N3431" s="36"/>
      <c r="O3431" s="36"/>
      <c r="P3431" s="36"/>
      <c r="Q3431" s="36"/>
      <c r="R3431" s="36"/>
    </row>
    <row r="3432" spans="6:18" x14ac:dyDescent="0.25">
      <c r="F3432" s="36"/>
      <c r="G3432" s="36"/>
      <c r="H3432" s="36"/>
      <c r="I3432" s="36"/>
      <c r="J3432" s="36"/>
      <c r="K3432" s="36"/>
      <c r="L3432" s="36"/>
      <c r="M3432" s="36"/>
      <c r="N3432" s="36"/>
      <c r="O3432" s="36"/>
      <c r="P3432" s="36"/>
      <c r="Q3432" s="36"/>
      <c r="R3432" s="36"/>
    </row>
    <row r="3433" spans="6:18" x14ac:dyDescent="0.25">
      <c r="F3433" s="36"/>
      <c r="G3433" s="36"/>
      <c r="H3433" s="36"/>
      <c r="I3433" s="36"/>
      <c r="J3433" s="36"/>
      <c r="K3433" s="36"/>
      <c r="L3433" s="36"/>
      <c r="M3433" s="36"/>
      <c r="N3433" s="36"/>
      <c r="O3433" s="36"/>
      <c r="P3433" s="36"/>
      <c r="Q3433" s="36"/>
      <c r="R3433" s="36"/>
    </row>
    <row r="3434" spans="6:18" x14ac:dyDescent="0.25">
      <c r="F3434" s="36"/>
      <c r="G3434" s="36"/>
      <c r="H3434" s="36"/>
      <c r="I3434" s="36"/>
      <c r="J3434" s="36"/>
      <c r="K3434" s="36"/>
      <c r="L3434" s="36"/>
      <c r="M3434" s="36"/>
      <c r="N3434" s="36"/>
      <c r="O3434" s="36"/>
      <c r="P3434" s="36"/>
      <c r="Q3434" s="36"/>
      <c r="R3434" s="36"/>
    </row>
    <row r="3435" spans="6:18" x14ac:dyDescent="0.25">
      <c r="F3435" s="36"/>
      <c r="G3435" s="36"/>
      <c r="H3435" s="36"/>
      <c r="I3435" s="36"/>
      <c r="J3435" s="36"/>
      <c r="K3435" s="36"/>
      <c r="L3435" s="36"/>
      <c r="M3435" s="36"/>
      <c r="N3435" s="36"/>
      <c r="O3435" s="36"/>
      <c r="P3435" s="36"/>
      <c r="Q3435" s="36"/>
      <c r="R3435" s="36"/>
    </row>
    <row r="3436" spans="6:18" x14ac:dyDescent="0.25">
      <c r="F3436" s="36"/>
      <c r="G3436" s="36"/>
      <c r="H3436" s="36"/>
      <c r="I3436" s="36"/>
      <c r="J3436" s="36"/>
      <c r="K3436" s="36"/>
      <c r="L3436" s="36"/>
      <c r="M3436" s="36"/>
      <c r="N3436" s="36"/>
      <c r="O3436" s="36"/>
      <c r="P3436" s="36"/>
      <c r="Q3436" s="36"/>
      <c r="R3436" s="36"/>
    </row>
    <row r="3437" spans="6:18" x14ac:dyDescent="0.25">
      <c r="F3437" s="36"/>
      <c r="G3437" s="36"/>
      <c r="H3437" s="36"/>
      <c r="I3437" s="36"/>
      <c r="J3437" s="36"/>
      <c r="K3437" s="36"/>
      <c r="L3437" s="36"/>
      <c r="M3437" s="36"/>
      <c r="N3437" s="36"/>
      <c r="O3437" s="36"/>
      <c r="P3437" s="36"/>
      <c r="Q3437" s="36"/>
      <c r="R3437" s="36"/>
    </row>
    <row r="3438" spans="6:18" x14ac:dyDescent="0.25">
      <c r="F3438" s="36"/>
      <c r="G3438" s="36"/>
      <c r="H3438" s="36"/>
      <c r="I3438" s="36"/>
      <c r="J3438" s="36"/>
      <c r="K3438" s="36"/>
      <c r="L3438" s="36"/>
      <c r="M3438" s="36"/>
      <c r="N3438" s="36"/>
      <c r="O3438" s="36"/>
      <c r="P3438" s="36"/>
      <c r="Q3438" s="36"/>
      <c r="R3438" s="36"/>
    </row>
    <row r="3439" spans="6:18" x14ac:dyDescent="0.25">
      <c r="F3439" s="36"/>
      <c r="G3439" s="36"/>
      <c r="H3439" s="36"/>
      <c r="I3439" s="36"/>
      <c r="J3439" s="36"/>
      <c r="K3439" s="36"/>
      <c r="L3439" s="36"/>
      <c r="M3439" s="36"/>
      <c r="N3439" s="36"/>
      <c r="O3439" s="36"/>
      <c r="P3439" s="36"/>
      <c r="Q3439" s="36"/>
      <c r="R3439" s="36"/>
    </row>
    <row r="3440" spans="6:18" x14ac:dyDescent="0.25">
      <c r="F3440" s="36"/>
      <c r="G3440" s="36"/>
      <c r="H3440" s="36"/>
      <c r="I3440" s="36"/>
      <c r="J3440" s="36"/>
      <c r="K3440" s="36"/>
      <c r="L3440" s="36"/>
      <c r="M3440" s="36"/>
      <c r="N3440" s="36"/>
      <c r="O3440" s="36"/>
      <c r="P3440" s="36"/>
      <c r="Q3440" s="36"/>
      <c r="R3440" s="36"/>
    </row>
    <row r="3441" spans="6:18" x14ac:dyDescent="0.25">
      <c r="F3441" s="36"/>
      <c r="G3441" s="36"/>
      <c r="H3441" s="36"/>
      <c r="I3441" s="36"/>
      <c r="J3441" s="36"/>
      <c r="K3441" s="36"/>
      <c r="L3441" s="36"/>
      <c r="M3441" s="36"/>
      <c r="N3441" s="36"/>
      <c r="O3441" s="36"/>
      <c r="P3441" s="36"/>
      <c r="Q3441" s="36"/>
      <c r="R3441" s="36"/>
    </row>
    <row r="3442" spans="6:18" x14ac:dyDescent="0.25">
      <c r="F3442" s="36"/>
      <c r="G3442" s="36"/>
      <c r="H3442" s="36"/>
      <c r="I3442" s="36"/>
      <c r="J3442" s="36"/>
      <c r="K3442" s="36"/>
      <c r="L3442" s="36"/>
      <c r="M3442" s="36"/>
      <c r="N3442" s="36"/>
      <c r="O3442" s="36"/>
      <c r="P3442" s="36"/>
      <c r="Q3442" s="36"/>
      <c r="R3442" s="36"/>
    </row>
    <row r="3443" spans="6:18" x14ac:dyDescent="0.25">
      <c r="F3443" s="36"/>
      <c r="G3443" s="36"/>
      <c r="H3443" s="36"/>
      <c r="I3443" s="36"/>
      <c r="J3443" s="36"/>
      <c r="K3443" s="36"/>
      <c r="L3443" s="36"/>
      <c r="M3443" s="36"/>
      <c r="N3443" s="36"/>
      <c r="O3443" s="36"/>
      <c r="P3443" s="36"/>
      <c r="Q3443" s="36"/>
      <c r="R3443" s="36"/>
    </row>
    <row r="3444" spans="6:18" x14ac:dyDescent="0.25">
      <c r="F3444" s="36"/>
      <c r="G3444" s="36"/>
      <c r="H3444" s="36"/>
      <c r="I3444" s="36"/>
      <c r="J3444" s="36"/>
      <c r="K3444" s="36"/>
      <c r="L3444" s="36"/>
      <c r="M3444" s="36"/>
      <c r="N3444" s="36"/>
      <c r="O3444" s="36"/>
      <c r="P3444" s="36"/>
      <c r="Q3444" s="36"/>
      <c r="R3444" s="36"/>
    </row>
    <row r="3445" spans="6:18" x14ac:dyDescent="0.25">
      <c r="F3445" s="36"/>
      <c r="G3445" s="36"/>
      <c r="H3445" s="36"/>
      <c r="I3445" s="36"/>
      <c r="J3445" s="36"/>
      <c r="K3445" s="36"/>
      <c r="L3445" s="36"/>
      <c r="M3445" s="36"/>
      <c r="N3445" s="36"/>
      <c r="O3445" s="36"/>
      <c r="P3445" s="36"/>
      <c r="Q3445" s="36"/>
      <c r="R3445" s="36"/>
    </row>
    <row r="3446" spans="6:18" x14ac:dyDescent="0.25">
      <c r="F3446" s="36"/>
      <c r="G3446" s="36"/>
      <c r="H3446" s="36"/>
      <c r="I3446" s="36"/>
      <c r="J3446" s="36"/>
      <c r="K3446" s="36"/>
      <c r="L3446" s="36"/>
      <c r="M3446" s="36"/>
      <c r="N3446" s="36"/>
      <c r="O3446" s="36"/>
      <c r="P3446" s="36"/>
      <c r="Q3446" s="36"/>
      <c r="R3446" s="36"/>
    </row>
    <row r="3447" spans="6:18" x14ac:dyDescent="0.25">
      <c r="F3447" s="36"/>
      <c r="G3447" s="36"/>
      <c r="H3447" s="36"/>
      <c r="I3447" s="36"/>
      <c r="J3447" s="36"/>
      <c r="K3447" s="36"/>
      <c r="L3447" s="36"/>
      <c r="M3447" s="36"/>
      <c r="N3447" s="36"/>
      <c r="O3447" s="36"/>
      <c r="P3447" s="36"/>
      <c r="Q3447" s="36"/>
      <c r="R3447" s="36"/>
    </row>
    <row r="3448" spans="6:18" x14ac:dyDescent="0.25">
      <c r="F3448" s="36"/>
      <c r="G3448" s="36"/>
      <c r="H3448" s="36"/>
      <c r="I3448" s="36"/>
      <c r="J3448" s="36"/>
      <c r="K3448" s="36"/>
      <c r="L3448" s="36"/>
      <c r="M3448" s="36"/>
      <c r="N3448" s="36"/>
      <c r="O3448" s="36"/>
      <c r="P3448" s="36"/>
      <c r="Q3448" s="36"/>
      <c r="R3448" s="36"/>
    </row>
    <row r="3449" spans="6:18" x14ac:dyDescent="0.25">
      <c r="F3449" s="36"/>
      <c r="G3449" s="36"/>
      <c r="H3449" s="36"/>
      <c r="I3449" s="36"/>
      <c r="J3449" s="36"/>
      <c r="K3449" s="36"/>
      <c r="L3449" s="36"/>
      <c r="M3449" s="36"/>
      <c r="N3449" s="36"/>
      <c r="O3449" s="36"/>
      <c r="P3449" s="36"/>
      <c r="Q3449" s="36"/>
      <c r="R3449" s="36"/>
    </row>
    <row r="3450" spans="6:18" x14ac:dyDescent="0.25">
      <c r="F3450" s="36"/>
      <c r="G3450" s="36"/>
      <c r="H3450" s="36"/>
      <c r="I3450" s="36"/>
      <c r="J3450" s="36"/>
      <c r="K3450" s="36"/>
      <c r="L3450" s="36"/>
      <c r="M3450" s="36"/>
      <c r="N3450" s="36"/>
      <c r="O3450" s="36"/>
      <c r="P3450" s="36"/>
      <c r="Q3450" s="36"/>
      <c r="R3450" s="36"/>
    </row>
    <row r="3451" spans="6:18" x14ac:dyDescent="0.25">
      <c r="F3451" s="36"/>
      <c r="G3451" s="36"/>
      <c r="H3451" s="36"/>
      <c r="I3451" s="36"/>
      <c r="J3451" s="36"/>
      <c r="K3451" s="36"/>
      <c r="L3451" s="36"/>
      <c r="M3451" s="36"/>
      <c r="N3451" s="36"/>
      <c r="O3451" s="36"/>
      <c r="P3451" s="36"/>
      <c r="Q3451" s="36"/>
      <c r="R3451" s="36"/>
    </row>
    <row r="3452" spans="6:18" x14ac:dyDescent="0.25">
      <c r="F3452" s="36"/>
      <c r="G3452" s="36"/>
      <c r="H3452" s="36"/>
      <c r="I3452" s="36"/>
      <c r="J3452" s="36"/>
      <c r="K3452" s="36"/>
      <c r="L3452" s="36"/>
      <c r="M3452" s="36"/>
      <c r="N3452" s="36"/>
      <c r="O3452" s="36"/>
      <c r="P3452" s="36"/>
      <c r="Q3452" s="36"/>
      <c r="R3452" s="36"/>
    </row>
    <row r="3453" spans="6:18" x14ac:dyDescent="0.25">
      <c r="F3453" s="36"/>
      <c r="G3453" s="36"/>
      <c r="H3453" s="36"/>
      <c r="I3453" s="36"/>
      <c r="J3453" s="36"/>
      <c r="K3453" s="36"/>
      <c r="L3453" s="36"/>
      <c r="M3453" s="36"/>
      <c r="N3453" s="36"/>
      <c r="O3453" s="36"/>
      <c r="P3453" s="36"/>
      <c r="Q3453" s="36"/>
      <c r="R3453" s="36"/>
    </row>
    <row r="3454" spans="6:18" x14ac:dyDescent="0.25">
      <c r="F3454" s="36"/>
      <c r="G3454" s="36"/>
      <c r="H3454" s="36"/>
      <c r="I3454" s="36"/>
      <c r="J3454" s="36"/>
      <c r="K3454" s="36"/>
      <c r="L3454" s="36"/>
      <c r="M3454" s="36"/>
      <c r="N3454" s="36"/>
      <c r="O3454" s="36"/>
      <c r="P3454" s="36"/>
      <c r="Q3454" s="36"/>
      <c r="R3454" s="36"/>
    </row>
    <row r="3455" spans="6:18" x14ac:dyDescent="0.25">
      <c r="F3455" s="36"/>
      <c r="G3455" s="36"/>
      <c r="H3455" s="36"/>
      <c r="I3455" s="36"/>
      <c r="J3455" s="36"/>
      <c r="K3455" s="36"/>
      <c r="L3455" s="36"/>
      <c r="M3455" s="36"/>
      <c r="N3455" s="36"/>
      <c r="O3455" s="36"/>
      <c r="P3455" s="36"/>
      <c r="Q3455" s="36"/>
      <c r="R3455" s="36"/>
    </row>
    <row r="3456" spans="6:18" x14ac:dyDescent="0.25">
      <c r="F3456" s="36"/>
      <c r="G3456" s="36"/>
      <c r="H3456" s="36"/>
      <c r="I3456" s="36"/>
      <c r="J3456" s="36"/>
      <c r="K3456" s="36"/>
      <c r="L3456" s="36"/>
      <c r="M3456" s="36"/>
      <c r="N3456" s="36"/>
      <c r="O3456" s="36"/>
      <c r="P3456" s="36"/>
      <c r="Q3456" s="36"/>
      <c r="R3456" s="36"/>
    </row>
    <row r="3457" spans="6:18" x14ac:dyDescent="0.25">
      <c r="F3457" s="36"/>
      <c r="G3457" s="36"/>
      <c r="H3457" s="36"/>
      <c r="I3457" s="36"/>
      <c r="J3457" s="36"/>
      <c r="K3457" s="36"/>
      <c r="L3457" s="36"/>
      <c r="M3457" s="36"/>
      <c r="N3457" s="36"/>
      <c r="O3457" s="36"/>
      <c r="P3457" s="36"/>
      <c r="Q3457" s="36"/>
      <c r="R3457" s="36"/>
    </row>
    <row r="3458" spans="6:18" x14ac:dyDescent="0.25">
      <c r="F3458" s="36"/>
      <c r="G3458" s="36"/>
      <c r="H3458" s="36"/>
      <c r="I3458" s="36"/>
      <c r="J3458" s="36"/>
      <c r="K3458" s="36"/>
      <c r="L3458" s="36"/>
      <c r="M3458" s="36"/>
      <c r="N3458" s="36"/>
      <c r="O3458" s="36"/>
      <c r="P3458" s="36"/>
      <c r="Q3458" s="36"/>
      <c r="R3458" s="36"/>
    </row>
    <row r="3459" spans="6:18" x14ac:dyDescent="0.25">
      <c r="F3459" s="36"/>
      <c r="G3459" s="36"/>
      <c r="H3459" s="36"/>
      <c r="I3459" s="36"/>
      <c r="J3459" s="36"/>
      <c r="K3459" s="36"/>
      <c r="L3459" s="36"/>
      <c r="M3459" s="36"/>
      <c r="N3459" s="36"/>
      <c r="O3459" s="36"/>
      <c r="P3459" s="36"/>
      <c r="Q3459" s="36"/>
      <c r="R3459" s="36"/>
    </row>
    <row r="3460" spans="6:18" x14ac:dyDescent="0.25">
      <c r="F3460" s="36"/>
      <c r="G3460" s="36"/>
      <c r="H3460" s="36"/>
      <c r="I3460" s="36"/>
      <c r="J3460" s="36"/>
      <c r="K3460" s="36"/>
      <c r="L3460" s="36"/>
      <c r="M3460" s="36"/>
      <c r="N3460" s="36"/>
      <c r="O3460" s="36"/>
      <c r="P3460" s="36"/>
      <c r="Q3460" s="36"/>
      <c r="R3460" s="36"/>
    </row>
    <row r="3461" spans="6:18" x14ac:dyDescent="0.25">
      <c r="F3461" s="36"/>
      <c r="G3461" s="36"/>
      <c r="H3461" s="36"/>
      <c r="I3461" s="36"/>
      <c r="J3461" s="36"/>
      <c r="K3461" s="36"/>
      <c r="L3461" s="36"/>
      <c r="M3461" s="36"/>
      <c r="N3461" s="36"/>
      <c r="O3461" s="36"/>
      <c r="P3461" s="36"/>
      <c r="Q3461" s="36"/>
      <c r="R3461" s="36"/>
    </row>
    <row r="3462" spans="6:18" x14ac:dyDescent="0.25">
      <c r="F3462" s="36"/>
      <c r="G3462" s="36"/>
      <c r="H3462" s="36"/>
      <c r="I3462" s="36"/>
      <c r="J3462" s="36"/>
      <c r="K3462" s="36"/>
      <c r="L3462" s="36"/>
      <c r="M3462" s="36"/>
      <c r="N3462" s="36"/>
      <c r="O3462" s="36"/>
      <c r="P3462" s="36"/>
      <c r="Q3462" s="36"/>
      <c r="R3462" s="36"/>
    </row>
    <row r="3463" spans="6:18" x14ac:dyDescent="0.25">
      <c r="F3463" s="36"/>
      <c r="G3463" s="36"/>
      <c r="H3463" s="36"/>
      <c r="I3463" s="36"/>
      <c r="J3463" s="36"/>
      <c r="K3463" s="36"/>
      <c r="L3463" s="36"/>
      <c r="M3463" s="36"/>
      <c r="N3463" s="36"/>
      <c r="O3463" s="36"/>
      <c r="P3463" s="36"/>
      <c r="Q3463" s="36"/>
      <c r="R3463" s="36"/>
    </row>
    <row r="3464" spans="6:18" x14ac:dyDescent="0.25">
      <c r="F3464" s="36"/>
      <c r="G3464" s="36"/>
      <c r="H3464" s="36"/>
      <c r="I3464" s="36"/>
      <c r="J3464" s="36"/>
      <c r="K3464" s="36"/>
      <c r="L3464" s="36"/>
      <c r="M3464" s="36"/>
      <c r="N3464" s="36"/>
      <c r="O3464" s="36"/>
      <c r="P3464" s="36"/>
      <c r="Q3464" s="36"/>
      <c r="R3464" s="36"/>
    </row>
    <row r="3465" spans="6:18" x14ac:dyDescent="0.25">
      <c r="F3465" s="36"/>
      <c r="G3465" s="36"/>
      <c r="H3465" s="36"/>
      <c r="I3465" s="36"/>
      <c r="J3465" s="36"/>
      <c r="K3465" s="36"/>
      <c r="L3465" s="36"/>
      <c r="M3465" s="36"/>
      <c r="N3465" s="36"/>
      <c r="O3465" s="36"/>
      <c r="P3465" s="36"/>
      <c r="Q3465" s="36"/>
      <c r="R3465" s="36"/>
    </row>
    <row r="3466" spans="6:18" x14ac:dyDescent="0.25">
      <c r="F3466" s="36"/>
      <c r="G3466" s="36"/>
      <c r="H3466" s="36"/>
      <c r="I3466" s="36"/>
      <c r="J3466" s="36"/>
      <c r="K3466" s="36"/>
      <c r="L3466" s="36"/>
      <c r="M3466" s="36"/>
      <c r="N3466" s="36"/>
      <c r="O3466" s="36"/>
      <c r="P3466" s="36"/>
      <c r="Q3466" s="36"/>
      <c r="R3466" s="36"/>
    </row>
    <row r="3467" spans="6:18" x14ac:dyDescent="0.25">
      <c r="F3467" s="36"/>
      <c r="G3467" s="36"/>
      <c r="H3467" s="36"/>
      <c r="I3467" s="36"/>
      <c r="J3467" s="36"/>
      <c r="K3467" s="36"/>
      <c r="L3467" s="36"/>
      <c r="M3467" s="36"/>
      <c r="N3467" s="36"/>
      <c r="O3467" s="36"/>
      <c r="P3467" s="36"/>
      <c r="Q3467" s="36"/>
      <c r="R3467" s="36"/>
    </row>
    <row r="3468" spans="6:18" x14ac:dyDescent="0.25">
      <c r="F3468" s="36"/>
      <c r="G3468" s="36"/>
      <c r="H3468" s="36"/>
      <c r="I3468" s="36"/>
      <c r="J3468" s="36"/>
      <c r="K3468" s="36"/>
      <c r="L3468" s="36"/>
      <c r="M3468" s="36"/>
      <c r="N3468" s="36"/>
      <c r="O3468" s="36"/>
      <c r="P3468" s="36"/>
      <c r="Q3468" s="36"/>
      <c r="R3468" s="36"/>
    </row>
    <row r="3469" spans="6:18" x14ac:dyDescent="0.25">
      <c r="F3469" s="36"/>
      <c r="G3469" s="36"/>
      <c r="H3469" s="36"/>
      <c r="I3469" s="36"/>
      <c r="J3469" s="36"/>
      <c r="K3469" s="36"/>
      <c r="L3469" s="36"/>
      <c r="M3469" s="36"/>
      <c r="N3469" s="36"/>
      <c r="O3469" s="36"/>
      <c r="P3469" s="36"/>
      <c r="Q3469" s="36"/>
      <c r="R3469" s="36"/>
    </row>
    <row r="3470" spans="6:18" x14ac:dyDescent="0.25">
      <c r="F3470" s="36"/>
      <c r="G3470" s="36"/>
      <c r="H3470" s="36"/>
      <c r="I3470" s="36"/>
      <c r="J3470" s="36"/>
      <c r="K3470" s="36"/>
      <c r="L3470" s="36"/>
      <c r="M3470" s="36"/>
      <c r="N3470" s="36"/>
      <c r="O3470" s="36"/>
      <c r="P3470" s="36"/>
      <c r="Q3470" s="36"/>
      <c r="R3470" s="36"/>
    </row>
    <row r="3471" spans="6:18" x14ac:dyDescent="0.25">
      <c r="F3471" s="36"/>
      <c r="G3471" s="36"/>
      <c r="H3471" s="36"/>
      <c r="I3471" s="36"/>
      <c r="J3471" s="36"/>
      <c r="K3471" s="36"/>
      <c r="L3471" s="36"/>
      <c r="M3471" s="36"/>
      <c r="N3471" s="36"/>
      <c r="O3471" s="36"/>
      <c r="P3471" s="36"/>
      <c r="Q3471" s="36"/>
      <c r="R3471" s="36"/>
    </row>
    <row r="3472" spans="6:18" x14ac:dyDescent="0.25">
      <c r="F3472" s="36"/>
      <c r="G3472" s="36"/>
      <c r="H3472" s="36"/>
      <c r="I3472" s="36"/>
      <c r="J3472" s="36"/>
      <c r="K3472" s="36"/>
      <c r="L3472" s="36"/>
      <c r="M3472" s="36"/>
      <c r="N3472" s="36"/>
      <c r="O3472" s="36"/>
      <c r="P3472" s="36"/>
      <c r="Q3472" s="36"/>
      <c r="R3472" s="36"/>
    </row>
    <row r="3473" spans="6:18" x14ac:dyDescent="0.25">
      <c r="F3473" s="36"/>
      <c r="G3473" s="36"/>
      <c r="H3473" s="36"/>
      <c r="I3473" s="36"/>
      <c r="J3473" s="36"/>
      <c r="K3473" s="36"/>
      <c r="L3473" s="36"/>
      <c r="M3473" s="36"/>
      <c r="N3473" s="36"/>
      <c r="O3473" s="36"/>
      <c r="P3473" s="36"/>
      <c r="Q3473" s="36"/>
      <c r="R3473" s="36"/>
    </row>
    <row r="3474" spans="6:18" x14ac:dyDescent="0.25">
      <c r="F3474" s="36"/>
      <c r="G3474" s="36"/>
      <c r="H3474" s="36"/>
      <c r="I3474" s="36"/>
      <c r="J3474" s="36"/>
      <c r="K3474" s="36"/>
      <c r="L3474" s="36"/>
      <c r="M3474" s="36"/>
      <c r="N3474" s="36"/>
      <c r="O3474" s="36"/>
      <c r="P3474" s="36"/>
      <c r="Q3474" s="36"/>
      <c r="R3474" s="36"/>
    </row>
    <row r="3475" spans="6:18" x14ac:dyDescent="0.25">
      <c r="F3475" s="36"/>
      <c r="G3475" s="36"/>
      <c r="H3475" s="36"/>
      <c r="I3475" s="36"/>
      <c r="J3475" s="36"/>
      <c r="K3475" s="36"/>
      <c r="L3475" s="36"/>
      <c r="M3475" s="36"/>
      <c r="N3475" s="36"/>
      <c r="O3475" s="36"/>
      <c r="P3475" s="36"/>
      <c r="Q3475" s="36"/>
      <c r="R3475" s="36"/>
    </row>
    <row r="3476" spans="6:18" x14ac:dyDescent="0.25">
      <c r="F3476" s="36"/>
      <c r="G3476" s="36"/>
      <c r="H3476" s="36"/>
      <c r="I3476" s="36"/>
      <c r="J3476" s="36"/>
      <c r="K3476" s="36"/>
      <c r="L3476" s="36"/>
      <c r="M3476" s="36"/>
      <c r="N3476" s="36"/>
      <c r="O3476" s="36"/>
      <c r="P3476" s="36"/>
      <c r="Q3476" s="36"/>
      <c r="R3476" s="36"/>
    </row>
    <row r="3477" spans="6:18" x14ac:dyDescent="0.25">
      <c r="F3477" s="36"/>
      <c r="G3477" s="36"/>
      <c r="H3477" s="36"/>
      <c r="I3477" s="36"/>
      <c r="J3477" s="36"/>
      <c r="K3477" s="36"/>
      <c r="L3477" s="36"/>
      <c r="M3477" s="36"/>
      <c r="N3477" s="36"/>
      <c r="O3477" s="36"/>
      <c r="P3477" s="36"/>
      <c r="Q3477" s="36"/>
      <c r="R3477" s="36"/>
    </row>
    <row r="3478" spans="6:18" x14ac:dyDescent="0.25">
      <c r="F3478" s="36"/>
      <c r="G3478" s="36"/>
      <c r="H3478" s="36"/>
      <c r="I3478" s="36"/>
      <c r="J3478" s="36"/>
      <c r="K3478" s="36"/>
      <c r="L3478" s="36"/>
      <c r="M3478" s="36"/>
      <c r="N3478" s="36"/>
      <c r="O3478" s="36"/>
      <c r="P3478" s="36"/>
      <c r="Q3478" s="36"/>
      <c r="R3478" s="36"/>
    </row>
    <row r="3479" spans="6:18" x14ac:dyDescent="0.25">
      <c r="F3479" s="36"/>
      <c r="G3479" s="36"/>
      <c r="H3479" s="36"/>
      <c r="I3479" s="36"/>
      <c r="J3479" s="36"/>
      <c r="K3479" s="36"/>
      <c r="L3479" s="36"/>
      <c r="M3479" s="36"/>
      <c r="N3479" s="36"/>
      <c r="O3479" s="36"/>
      <c r="P3479" s="36"/>
      <c r="Q3479" s="36"/>
      <c r="R3479" s="36"/>
    </row>
    <row r="3480" spans="6:18" x14ac:dyDescent="0.25">
      <c r="F3480" s="36"/>
      <c r="G3480" s="36"/>
      <c r="H3480" s="36"/>
      <c r="I3480" s="36"/>
      <c r="J3480" s="36"/>
      <c r="K3480" s="36"/>
      <c r="L3480" s="36"/>
      <c r="M3480" s="36"/>
      <c r="N3480" s="36"/>
      <c r="O3480" s="36"/>
      <c r="P3480" s="36"/>
      <c r="Q3480" s="36"/>
      <c r="R3480" s="36"/>
    </row>
    <row r="3481" spans="6:18" x14ac:dyDescent="0.25">
      <c r="F3481" s="36"/>
      <c r="G3481" s="36"/>
      <c r="H3481" s="36"/>
      <c r="I3481" s="36"/>
      <c r="J3481" s="36"/>
      <c r="K3481" s="36"/>
      <c r="L3481" s="36"/>
      <c r="M3481" s="36"/>
      <c r="N3481" s="36"/>
      <c r="O3481" s="36"/>
      <c r="P3481" s="36"/>
      <c r="Q3481" s="36"/>
      <c r="R3481" s="36"/>
    </row>
    <row r="3482" spans="6:18" x14ac:dyDescent="0.25">
      <c r="F3482" s="36"/>
      <c r="G3482" s="36"/>
      <c r="H3482" s="36"/>
      <c r="I3482" s="36"/>
      <c r="J3482" s="36"/>
      <c r="K3482" s="36"/>
      <c r="L3482" s="36"/>
      <c r="M3482" s="36"/>
      <c r="N3482" s="36"/>
      <c r="O3482" s="36"/>
      <c r="P3482" s="36"/>
      <c r="Q3482" s="36"/>
      <c r="R3482" s="36"/>
    </row>
    <row r="3483" spans="6:18" x14ac:dyDescent="0.25">
      <c r="F3483" s="36"/>
      <c r="G3483" s="36"/>
      <c r="H3483" s="36"/>
      <c r="I3483" s="36"/>
      <c r="J3483" s="36"/>
      <c r="K3483" s="36"/>
      <c r="L3483" s="36"/>
      <c r="M3483" s="36"/>
      <c r="N3483" s="36"/>
      <c r="O3483" s="36"/>
      <c r="P3483" s="36"/>
      <c r="Q3483" s="36"/>
      <c r="R3483" s="36"/>
    </row>
    <row r="3484" spans="6:18" x14ac:dyDescent="0.25">
      <c r="F3484" s="36"/>
      <c r="G3484" s="36"/>
      <c r="H3484" s="36"/>
      <c r="I3484" s="36"/>
      <c r="J3484" s="36"/>
      <c r="K3484" s="36"/>
      <c r="L3484" s="36"/>
      <c r="M3484" s="36"/>
      <c r="N3484" s="36"/>
      <c r="O3484" s="36"/>
      <c r="P3484" s="36"/>
      <c r="Q3484" s="36"/>
      <c r="R3484" s="36"/>
    </row>
    <row r="3485" spans="6:18" x14ac:dyDescent="0.25">
      <c r="F3485" s="36"/>
      <c r="G3485" s="36"/>
      <c r="H3485" s="36"/>
      <c r="I3485" s="36"/>
      <c r="J3485" s="36"/>
      <c r="K3485" s="36"/>
      <c r="L3485" s="36"/>
      <c r="M3485" s="36"/>
      <c r="N3485" s="36"/>
      <c r="O3485" s="36"/>
      <c r="P3485" s="36"/>
      <c r="Q3485" s="36"/>
      <c r="R3485" s="36"/>
    </row>
    <row r="3486" spans="6:18" x14ac:dyDescent="0.25">
      <c r="F3486" s="36"/>
      <c r="G3486" s="36"/>
      <c r="H3486" s="36"/>
      <c r="I3486" s="36"/>
      <c r="J3486" s="36"/>
      <c r="K3486" s="36"/>
      <c r="L3486" s="36"/>
      <c r="M3486" s="36"/>
      <c r="N3486" s="36"/>
      <c r="O3486" s="36"/>
      <c r="P3486" s="36"/>
      <c r="Q3486" s="36"/>
      <c r="R3486" s="36"/>
    </row>
    <row r="3487" spans="6:18" x14ac:dyDescent="0.25">
      <c r="F3487" s="36"/>
      <c r="G3487" s="36"/>
      <c r="H3487" s="36"/>
      <c r="I3487" s="36"/>
      <c r="J3487" s="36"/>
      <c r="K3487" s="36"/>
      <c r="L3487" s="36"/>
      <c r="M3487" s="36"/>
      <c r="N3487" s="36"/>
      <c r="O3487" s="36"/>
      <c r="P3487" s="36"/>
      <c r="Q3487" s="36"/>
      <c r="R3487" s="36"/>
    </row>
    <row r="3488" spans="6:18" x14ac:dyDescent="0.25">
      <c r="F3488" s="36"/>
      <c r="G3488" s="36"/>
      <c r="H3488" s="36"/>
      <c r="I3488" s="36"/>
      <c r="J3488" s="36"/>
      <c r="K3488" s="36"/>
      <c r="L3488" s="36"/>
      <c r="M3488" s="36"/>
      <c r="N3488" s="36"/>
      <c r="O3488" s="36"/>
      <c r="P3488" s="36"/>
      <c r="Q3488" s="36"/>
      <c r="R3488" s="36"/>
    </row>
    <row r="3489" spans="6:18" x14ac:dyDescent="0.25">
      <c r="F3489" s="36"/>
      <c r="G3489" s="36"/>
      <c r="H3489" s="36"/>
      <c r="I3489" s="36"/>
      <c r="J3489" s="36"/>
      <c r="K3489" s="36"/>
      <c r="L3489" s="36"/>
      <c r="M3489" s="36"/>
      <c r="N3489" s="36"/>
      <c r="O3489" s="36"/>
      <c r="P3489" s="36"/>
      <c r="Q3489" s="36"/>
      <c r="R3489" s="36"/>
    </row>
    <row r="3490" spans="6:18" x14ac:dyDescent="0.25">
      <c r="F3490" s="36"/>
      <c r="G3490" s="36"/>
      <c r="H3490" s="36"/>
      <c r="I3490" s="36"/>
      <c r="J3490" s="36"/>
      <c r="K3490" s="36"/>
      <c r="L3490" s="36"/>
      <c r="M3490" s="36"/>
      <c r="N3490" s="36"/>
      <c r="O3490" s="36"/>
      <c r="P3490" s="36"/>
      <c r="Q3490" s="36"/>
      <c r="R3490" s="36"/>
    </row>
    <row r="3491" spans="6:18" x14ac:dyDescent="0.25">
      <c r="F3491" s="36"/>
      <c r="G3491" s="36"/>
      <c r="H3491" s="36"/>
      <c r="I3491" s="36"/>
      <c r="J3491" s="36"/>
      <c r="K3491" s="36"/>
      <c r="L3491" s="36"/>
      <c r="M3491" s="36"/>
      <c r="N3491" s="36"/>
      <c r="O3491" s="36"/>
      <c r="P3491" s="36"/>
      <c r="Q3491" s="36"/>
      <c r="R3491" s="36"/>
    </row>
    <row r="3492" spans="6:18" x14ac:dyDescent="0.25">
      <c r="F3492" s="36"/>
      <c r="G3492" s="36"/>
      <c r="H3492" s="36"/>
      <c r="I3492" s="36"/>
      <c r="J3492" s="36"/>
      <c r="K3492" s="36"/>
      <c r="L3492" s="36"/>
      <c r="M3492" s="36"/>
      <c r="N3492" s="36"/>
      <c r="O3492" s="36"/>
      <c r="P3492" s="36"/>
      <c r="Q3492" s="36"/>
      <c r="R3492" s="36"/>
    </row>
    <row r="3493" spans="6:18" x14ac:dyDescent="0.25">
      <c r="F3493" s="36"/>
      <c r="G3493" s="36"/>
      <c r="H3493" s="36"/>
      <c r="I3493" s="36"/>
      <c r="J3493" s="36"/>
      <c r="K3493" s="36"/>
      <c r="L3493" s="36"/>
      <c r="M3493" s="36"/>
      <c r="N3493" s="36"/>
      <c r="O3493" s="36"/>
      <c r="P3493" s="36"/>
      <c r="Q3493" s="36"/>
      <c r="R3493" s="36"/>
    </row>
    <row r="3494" spans="6:18" x14ac:dyDescent="0.25">
      <c r="F3494" s="36"/>
      <c r="G3494" s="36"/>
      <c r="H3494" s="36"/>
      <c r="I3494" s="36"/>
      <c r="J3494" s="36"/>
      <c r="K3494" s="36"/>
      <c r="L3494" s="36"/>
      <c r="M3494" s="36"/>
      <c r="N3494" s="36"/>
      <c r="O3494" s="36"/>
      <c r="P3494" s="36"/>
      <c r="Q3494" s="36"/>
      <c r="R3494" s="36"/>
    </row>
    <row r="3495" spans="6:18" x14ac:dyDescent="0.25">
      <c r="F3495" s="36"/>
      <c r="G3495" s="36"/>
      <c r="H3495" s="36"/>
      <c r="I3495" s="36"/>
      <c r="J3495" s="36"/>
      <c r="K3495" s="36"/>
      <c r="L3495" s="36"/>
      <c r="M3495" s="36"/>
      <c r="N3495" s="36"/>
      <c r="O3495" s="36"/>
      <c r="P3495" s="36"/>
      <c r="Q3495" s="36"/>
      <c r="R3495" s="36"/>
    </row>
    <row r="3496" spans="6:18" x14ac:dyDescent="0.25">
      <c r="F3496" s="36"/>
      <c r="G3496" s="36"/>
      <c r="H3496" s="36"/>
      <c r="I3496" s="36"/>
      <c r="J3496" s="36"/>
      <c r="K3496" s="36"/>
      <c r="L3496" s="36"/>
      <c r="M3496" s="36"/>
      <c r="N3496" s="36"/>
      <c r="O3496" s="36"/>
      <c r="P3496" s="36"/>
      <c r="Q3496" s="36"/>
      <c r="R3496" s="36"/>
    </row>
    <row r="3497" spans="6:18" x14ac:dyDescent="0.25">
      <c r="F3497" s="36"/>
      <c r="G3497" s="36"/>
      <c r="H3497" s="36"/>
      <c r="I3497" s="36"/>
      <c r="J3497" s="36"/>
      <c r="K3497" s="36"/>
      <c r="L3497" s="36"/>
      <c r="M3497" s="36"/>
      <c r="N3497" s="36"/>
      <c r="O3497" s="36"/>
      <c r="P3497" s="36"/>
      <c r="Q3497" s="36"/>
      <c r="R3497" s="36"/>
    </row>
    <row r="3498" spans="6:18" x14ac:dyDescent="0.25">
      <c r="F3498" s="36"/>
      <c r="G3498" s="36"/>
      <c r="H3498" s="36"/>
      <c r="I3498" s="36"/>
      <c r="J3498" s="36"/>
      <c r="K3498" s="36"/>
      <c r="L3498" s="36"/>
      <c r="M3498" s="36"/>
      <c r="N3498" s="36"/>
      <c r="O3498" s="36"/>
      <c r="P3498" s="36"/>
      <c r="Q3498" s="36"/>
      <c r="R3498" s="36"/>
    </row>
    <row r="3499" spans="6:18" x14ac:dyDescent="0.25">
      <c r="F3499" s="36"/>
      <c r="G3499" s="36"/>
      <c r="H3499" s="36"/>
      <c r="I3499" s="36"/>
      <c r="J3499" s="36"/>
      <c r="K3499" s="36"/>
      <c r="L3499" s="36"/>
      <c r="M3499" s="36"/>
      <c r="N3499" s="36"/>
      <c r="O3499" s="36"/>
      <c r="P3499" s="36"/>
      <c r="Q3499" s="36"/>
      <c r="R3499" s="36"/>
    </row>
    <row r="3500" spans="6:18" x14ac:dyDescent="0.25">
      <c r="F3500" s="36"/>
      <c r="G3500" s="36"/>
      <c r="H3500" s="36"/>
      <c r="I3500" s="36"/>
      <c r="J3500" s="36"/>
      <c r="K3500" s="36"/>
      <c r="L3500" s="36"/>
      <c r="M3500" s="36"/>
      <c r="N3500" s="36"/>
      <c r="O3500" s="36"/>
      <c r="P3500" s="36"/>
      <c r="Q3500" s="36"/>
      <c r="R3500" s="36"/>
    </row>
    <row r="3501" spans="6:18" x14ac:dyDescent="0.25">
      <c r="F3501" s="36"/>
      <c r="G3501" s="36"/>
      <c r="H3501" s="36"/>
      <c r="I3501" s="36"/>
      <c r="J3501" s="36"/>
      <c r="K3501" s="36"/>
      <c r="L3501" s="36"/>
      <c r="M3501" s="36"/>
      <c r="N3501" s="36"/>
      <c r="O3501" s="36"/>
      <c r="P3501" s="36"/>
      <c r="Q3501" s="36"/>
      <c r="R3501" s="36"/>
    </row>
    <row r="3502" spans="6:18" x14ac:dyDescent="0.25">
      <c r="F3502" s="36"/>
      <c r="G3502" s="36"/>
      <c r="H3502" s="36"/>
      <c r="I3502" s="36"/>
      <c r="J3502" s="36"/>
      <c r="K3502" s="36"/>
      <c r="L3502" s="36"/>
      <c r="M3502" s="36"/>
      <c r="N3502" s="36"/>
      <c r="O3502" s="36"/>
      <c r="P3502" s="36"/>
      <c r="Q3502" s="36"/>
      <c r="R3502" s="36"/>
    </row>
    <row r="3503" spans="6:18" x14ac:dyDescent="0.25">
      <c r="F3503" s="36"/>
      <c r="G3503" s="36"/>
      <c r="H3503" s="36"/>
      <c r="I3503" s="36"/>
      <c r="J3503" s="36"/>
      <c r="K3503" s="36"/>
      <c r="L3503" s="36"/>
      <c r="M3503" s="36"/>
      <c r="N3503" s="36"/>
      <c r="O3503" s="36"/>
      <c r="P3503" s="36"/>
      <c r="Q3503" s="36"/>
      <c r="R3503" s="36"/>
    </row>
    <row r="3504" spans="6:18" x14ac:dyDescent="0.25">
      <c r="F3504" s="36"/>
      <c r="G3504" s="36"/>
      <c r="H3504" s="36"/>
      <c r="I3504" s="36"/>
      <c r="J3504" s="36"/>
      <c r="K3504" s="36"/>
      <c r="L3504" s="36"/>
      <c r="M3504" s="36"/>
      <c r="N3504" s="36"/>
      <c r="O3504" s="36"/>
      <c r="P3504" s="36"/>
      <c r="Q3504" s="36"/>
      <c r="R3504" s="36"/>
    </row>
    <row r="3505" spans="6:18" x14ac:dyDescent="0.25">
      <c r="F3505" s="36"/>
      <c r="G3505" s="36"/>
      <c r="H3505" s="36"/>
      <c r="I3505" s="36"/>
      <c r="J3505" s="36"/>
      <c r="K3505" s="36"/>
      <c r="L3505" s="36"/>
      <c r="M3505" s="36"/>
      <c r="N3505" s="36"/>
      <c r="O3505" s="36"/>
      <c r="P3505" s="36"/>
      <c r="Q3505" s="36"/>
      <c r="R3505" s="36"/>
    </row>
    <row r="3506" spans="6:18" x14ac:dyDescent="0.25">
      <c r="F3506" s="36"/>
      <c r="G3506" s="36"/>
      <c r="H3506" s="36"/>
      <c r="I3506" s="36"/>
      <c r="J3506" s="36"/>
      <c r="K3506" s="36"/>
      <c r="L3506" s="36"/>
      <c r="M3506" s="36"/>
      <c r="N3506" s="36"/>
      <c r="O3506" s="36"/>
      <c r="P3506" s="36"/>
      <c r="Q3506" s="36"/>
      <c r="R3506" s="36"/>
    </row>
    <row r="3507" spans="6:18" x14ac:dyDescent="0.25">
      <c r="F3507" s="36"/>
      <c r="G3507" s="36"/>
      <c r="H3507" s="36"/>
      <c r="I3507" s="36"/>
      <c r="J3507" s="36"/>
      <c r="K3507" s="36"/>
      <c r="L3507" s="36"/>
      <c r="M3507" s="36"/>
      <c r="N3507" s="36"/>
      <c r="O3507" s="36"/>
      <c r="P3507" s="36"/>
      <c r="Q3507" s="36"/>
      <c r="R3507" s="36"/>
    </row>
    <row r="3508" spans="6:18" x14ac:dyDescent="0.25">
      <c r="F3508" s="36"/>
      <c r="G3508" s="36"/>
      <c r="H3508" s="36"/>
      <c r="I3508" s="36"/>
      <c r="J3508" s="36"/>
      <c r="K3508" s="36"/>
      <c r="L3508" s="36"/>
      <c r="M3508" s="36"/>
      <c r="N3508" s="36"/>
      <c r="O3508" s="36"/>
      <c r="P3508" s="36"/>
      <c r="Q3508" s="36"/>
      <c r="R3508" s="36"/>
    </row>
    <row r="3509" spans="6:18" x14ac:dyDescent="0.25">
      <c r="F3509" s="36"/>
      <c r="G3509" s="36"/>
      <c r="H3509" s="36"/>
      <c r="I3509" s="36"/>
      <c r="J3509" s="36"/>
      <c r="K3509" s="36"/>
      <c r="L3509" s="36"/>
      <c r="M3509" s="36"/>
      <c r="N3509" s="36"/>
      <c r="O3509" s="36"/>
      <c r="P3509" s="36"/>
      <c r="Q3509" s="36"/>
      <c r="R3509" s="36"/>
    </row>
    <row r="3510" spans="6:18" x14ac:dyDescent="0.25">
      <c r="F3510" s="36"/>
      <c r="G3510" s="36"/>
      <c r="H3510" s="36"/>
      <c r="I3510" s="36"/>
      <c r="J3510" s="36"/>
      <c r="K3510" s="36"/>
      <c r="L3510" s="36"/>
      <c r="M3510" s="36"/>
      <c r="N3510" s="36"/>
      <c r="O3510" s="36"/>
      <c r="P3510" s="36"/>
      <c r="Q3510" s="36"/>
      <c r="R3510" s="36"/>
    </row>
    <row r="3511" spans="6:18" x14ac:dyDescent="0.25">
      <c r="F3511" s="36"/>
      <c r="G3511" s="36"/>
      <c r="H3511" s="36"/>
      <c r="I3511" s="36"/>
      <c r="J3511" s="36"/>
      <c r="K3511" s="36"/>
      <c r="L3511" s="36"/>
      <c r="M3511" s="36"/>
      <c r="N3511" s="36"/>
      <c r="O3511" s="36"/>
      <c r="P3511" s="36"/>
      <c r="Q3511" s="36"/>
      <c r="R3511" s="36"/>
    </row>
    <row r="3512" spans="6:18" x14ac:dyDescent="0.25">
      <c r="F3512" s="36"/>
      <c r="G3512" s="36"/>
      <c r="H3512" s="36"/>
      <c r="I3512" s="36"/>
      <c r="J3512" s="36"/>
      <c r="K3512" s="36"/>
      <c r="L3512" s="36"/>
      <c r="M3512" s="36"/>
      <c r="N3512" s="36"/>
      <c r="O3512" s="36"/>
      <c r="P3512" s="36"/>
      <c r="Q3512" s="36"/>
      <c r="R3512" s="36"/>
    </row>
    <row r="3513" spans="6:18" x14ac:dyDescent="0.25">
      <c r="F3513" s="36"/>
      <c r="G3513" s="36"/>
      <c r="H3513" s="36"/>
      <c r="I3513" s="36"/>
      <c r="J3513" s="36"/>
      <c r="K3513" s="36"/>
      <c r="L3513" s="36"/>
      <c r="M3513" s="36"/>
      <c r="N3513" s="36"/>
      <c r="O3513" s="36"/>
      <c r="P3513" s="36"/>
      <c r="Q3513" s="36"/>
      <c r="R3513" s="36"/>
    </row>
    <row r="3514" spans="6:18" x14ac:dyDescent="0.25">
      <c r="F3514" s="36"/>
      <c r="G3514" s="36"/>
      <c r="H3514" s="36"/>
      <c r="I3514" s="36"/>
      <c r="J3514" s="36"/>
      <c r="K3514" s="36"/>
      <c r="L3514" s="36"/>
      <c r="M3514" s="36"/>
      <c r="N3514" s="36"/>
      <c r="O3514" s="36"/>
      <c r="P3514" s="36"/>
      <c r="Q3514" s="36"/>
      <c r="R3514" s="36"/>
    </row>
    <row r="3515" spans="6:18" x14ac:dyDescent="0.25">
      <c r="F3515" s="36"/>
      <c r="G3515" s="36"/>
      <c r="H3515" s="36"/>
      <c r="I3515" s="36"/>
      <c r="J3515" s="36"/>
      <c r="K3515" s="36"/>
      <c r="L3515" s="36"/>
      <c r="M3515" s="36"/>
      <c r="N3515" s="36"/>
      <c r="O3515" s="36"/>
      <c r="P3515" s="36"/>
      <c r="Q3515" s="36"/>
      <c r="R3515" s="36"/>
    </row>
    <row r="3516" spans="6:18" x14ac:dyDescent="0.25">
      <c r="F3516" s="36"/>
      <c r="G3516" s="36"/>
      <c r="H3516" s="36"/>
      <c r="I3516" s="36"/>
      <c r="J3516" s="36"/>
      <c r="K3516" s="36"/>
      <c r="L3516" s="36"/>
      <c r="M3516" s="36"/>
      <c r="N3516" s="36"/>
      <c r="O3516" s="36"/>
      <c r="P3516" s="36"/>
      <c r="Q3516" s="36"/>
      <c r="R3516" s="36"/>
    </row>
    <row r="3517" spans="6:18" x14ac:dyDescent="0.25">
      <c r="F3517" s="36"/>
      <c r="G3517" s="36"/>
      <c r="H3517" s="36"/>
      <c r="I3517" s="36"/>
      <c r="J3517" s="36"/>
      <c r="K3517" s="36"/>
      <c r="L3517" s="36"/>
      <c r="M3517" s="36"/>
      <c r="N3517" s="36"/>
      <c r="O3517" s="36"/>
      <c r="P3517" s="36"/>
      <c r="Q3517" s="36"/>
      <c r="R3517" s="36"/>
    </row>
    <row r="3518" spans="6:18" x14ac:dyDescent="0.25">
      <c r="F3518" s="36"/>
      <c r="G3518" s="36"/>
      <c r="H3518" s="36"/>
      <c r="I3518" s="36"/>
      <c r="J3518" s="36"/>
      <c r="K3518" s="36"/>
      <c r="L3518" s="36"/>
      <c r="M3518" s="36"/>
      <c r="N3518" s="36"/>
      <c r="O3518" s="36"/>
      <c r="P3518" s="36"/>
      <c r="Q3518" s="36"/>
      <c r="R3518" s="36"/>
    </row>
    <row r="3519" spans="6:18" x14ac:dyDescent="0.25">
      <c r="F3519" s="36"/>
      <c r="G3519" s="36"/>
      <c r="H3519" s="36"/>
      <c r="I3519" s="36"/>
      <c r="J3519" s="36"/>
      <c r="K3519" s="36"/>
      <c r="L3519" s="36"/>
      <c r="M3519" s="36"/>
      <c r="N3519" s="36"/>
      <c r="O3519" s="36"/>
      <c r="P3519" s="36"/>
      <c r="Q3519" s="36"/>
      <c r="R3519" s="36"/>
    </row>
    <row r="3520" spans="6:18" x14ac:dyDescent="0.25">
      <c r="F3520" s="36"/>
      <c r="G3520" s="36"/>
      <c r="H3520" s="36"/>
      <c r="I3520" s="36"/>
      <c r="J3520" s="36"/>
      <c r="K3520" s="36"/>
      <c r="L3520" s="36"/>
      <c r="M3520" s="36"/>
      <c r="N3520" s="36"/>
      <c r="O3520" s="36"/>
      <c r="P3520" s="36"/>
      <c r="Q3520" s="36"/>
      <c r="R3520" s="36"/>
    </row>
    <row r="3521" spans="6:18" x14ac:dyDescent="0.25">
      <c r="F3521" s="36"/>
      <c r="G3521" s="36"/>
      <c r="H3521" s="36"/>
      <c r="I3521" s="36"/>
      <c r="J3521" s="36"/>
      <c r="K3521" s="36"/>
      <c r="L3521" s="36"/>
      <c r="M3521" s="36"/>
      <c r="N3521" s="36"/>
      <c r="O3521" s="36"/>
      <c r="P3521" s="36"/>
      <c r="Q3521" s="36"/>
      <c r="R3521" s="36"/>
    </row>
    <row r="3522" spans="6:18" x14ac:dyDescent="0.25">
      <c r="F3522" s="36"/>
      <c r="G3522" s="36"/>
      <c r="H3522" s="36"/>
      <c r="I3522" s="36"/>
      <c r="J3522" s="36"/>
      <c r="K3522" s="36"/>
      <c r="L3522" s="36"/>
      <c r="M3522" s="36"/>
      <c r="N3522" s="36"/>
      <c r="O3522" s="36"/>
      <c r="P3522" s="36"/>
      <c r="Q3522" s="36"/>
      <c r="R3522" s="36"/>
    </row>
    <row r="3523" spans="6:18" x14ac:dyDescent="0.25">
      <c r="F3523" s="36"/>
      <c r="G3523" s="36"/>
      <c r="H3523" s="36"/>
      <c r="I3523" s="36"/>
      <c r="J3523" s="36"/>
      <c r="K3523" s="36"/>
      <c r="L3523" s="36"/>
      <c r="M3523" s="36"/>
      <c r="N3523" s="36"/>
      <c r="O3523" s="36"/>
      <c r="P3523" s="36"/>
      <c r="Q3523" s="36"/>
      <c r="R3523" s="36"/>
    </row>
    <row r="3524" spans="6:18" x14ac:dyDescent="0.25">
      <c r="F3524" s="36"/>
      <c r="G3524" s="36"/>
      <c r="H3524" s="36"/>
      <c r="I3524" s="36"/>
      <c r="J3524" s="36"/>
      <c r="K3524" s="36"/>
      <c r="L3524" s="36"/>
      <c r="M3524" s="36"/>
      <c r="N3524" s="36"/>
      <c r="O3524" s="36"/>
      <c r="P3524" s="36"/>
      <c r="Q3524" s="36"/>
      <c r="R3524" s="36"/>
    </row>
    <row r="3525" spans="6:18" x14ac:dyDescent="0.25">
      <c r="F3525" s="36"/>
      <c r="G3525" s="36"/>
      <c r="H3525" s="36"/>
      <c r="I3525" s="36"/>
      <c r="J3525" s="36"/>
      <c r="K3525" s="36"/>
      <c r="L3525" s="36"/>
      <c r="M3525" s="36"/>
      <c r="N3525" s="36"/>
      <c r="O3525" s="36"/>
      <c r="P3525" s="36"/>
      <c r="Q3525" s="36"/>
      <c r="R3525" s="36"/>
    </row>
    <row r="3526" spans="6:18" x14ac:dyDescent="0.25">
      <c r="F3526" s="36"/>
      <c r="G3526" s="36"/>
      <c r="H3526" s="36"/>
      <c r="I3526" s="36"/>
      <c r="J3526" s="36"/>
      <c r="K3526" s="36"/>
      <c r="L3526" s="36"/>
      <c r="M3526" s="36"/>
      <c r="N3526" s="36"/>
      <c r="O3526" s="36"/>
      <c r="P3526" s="36"/>
      <c r="Q3526" s="36"/>
      <c r="R3526" s="36"/>
    </row>
    <row r="3527" spans="6:18" x14ac:dyDescent="0.25">
      <c r="F3527" s="36"/>
      <c r="G3527" s="36"/>
      <c r="H3527" s="36"/>
      <c r="I3527" s="36"/>
      <c r="J3527" s="36"/>
      <c r="K3527" s="36"/>
      <c r="L3527" s="36"/>
      <c r="M3527" s="36"/>
      <c r="N3527" s="36"/>
      <c r="O3527" s="36"/>
      <c r="P3527" s="36"/>
      <c r="Q3527" s="36"/>
      <c r="R3527" s="36"/>
    </row>
    <row r="3528" spans="6:18" x14ac:dyDescent="0.25">
      <c r="F3528" s="36"/>
      <c r="G3528" s="36"/>
      <c r="H3528" s="36"/>
      <c r="I3528" s="36"/>
      <c r="J3528" s="36"/>
      <c r="K3528" s="36"/>
      <c r="L3528" s="36"/>
      <c r="M3528" s="36"/>
      <c r="N3528" s="36"/>
      <c r="O3528" s="36"/>
      <c r="P3528" s="36"/>
      <c r="Q3528" s="36"/>
      <c r="R3528" s="36"/>
    </row>
    <row r="3529" spans="6:18" x14ac:dyDescent="0.25">
      <c r="F3529" s="36"/>
      <c r="G3529" s="36"/>
      <c r="H3529" s="36"/>
      <c r="I3529" s="36"/>
      <c r="J3529" s="36"/>
      <c r="K3529" s="36"/>
      <c r="L3529" s="36"/>
      <c r="M3529" s="36"/>
      <c r="N3529" s="36"/>
      <c r="O3529" s="36"/>
      <c r="P3529" s="36"/>
      <c r="Q3529" s="36"/>
      <c r="R3529" s="36"/>
    </row>
    <row r="3530" spans="6:18" x14ac:dyDescent="0.25">
      <c r="F3530" s="36"/>
      <c r="G3530" s="36"/>
      <c r="H3530" s="36"/>
      <c r="I3530" s="36"/>
      <c r="J3530" s="36"/>
      <c r="K3530" s="36"/>
      <c r="L3530" s="36"/>
      <c r="M3530" s="36"/>
      <c r="N3530" s="36"/>
      <c r="O3530" s="36"/>
      <c r="P3530" s="36"/>
      <c r="Q3530" s="36"/>
      <c r="R3530" s="36"/>
    </row>
    <row r="3531" spans="6:18" x14ac:dyDescent="0.25">
      <c r="F3531" s="36"/>
      <c r="G3531" s="36"/>
      <c r="H3531" s="36"/>
      <c r="I3531" s="36"/>
      <c r="J3531" s="36"/>
      <c r="K3531" s="36"/>
      <c r="L3531" s="36"/>
      <c r="M3531" s="36"/>
      <c r="N3531" s="36"/>
      <c r="O3531" s="36"/>
      <c r="P3531" s="36"/>
      <c r="Q3531" s="36"/>
      <c r="R3531" s="36"/>
    </row>
    <row r="3532" spans="6:18" x14ac:dyDescent="0.25">
      <c r="F3532" s="36"/>
      <c r="G3532" s="36"/>
      <c r="H3532" s="36"/>
      <c r="I3532" s="36"/>
      <c r="J3532" s="36"/>
      <c r="K3532" s="36"/>
      <c r="L3532" s="36"/>
      <c r="M3532" s="36"/>
      <c r="N3532" s="36"/>
      <c r="O3532" s="36"/>
      <c r="P3532" s="36"/>
      <c r="Q3532" s="36"/>
      <c r="R3532" s="36"/>
    </row>
    <row r="3533" spans="6:18" x14ac:dyDescent="0.25">
      <c r="F3533" s="36"/>
      <c r="G3533" s="36"/>
      <c r="H3533" s="36"/>
      <c r="I3533" s="36"/>
      <c r="J3533" s="36"/>
      <c r="K3533" s="36"/>
      <c r="L3533" s="36"/>
      <c r="M3533" s="36"/>
      <c r="N3533" s="36"/>
      <c r="O3533" s="36"/>
      <c r="P3533" s="36"/>
      <c r="Q3533" s="36"/>
      <c r="R3533" s="36"/>
    </row>
    <row r="3534" spans="6:18" x14ac:dyDescent="0.25">
      <c r="F3534" s="36"/>
      <c r="G3534" s="36"/>
      <c r="H3534" s="36"/>
      <c r="I3534" s="36"/>
      <c r="J3534" s="36"/>
      <c r="K3534" s="36"/>
      <c r="L3534" s="36"/>
      <c r="M3534" s="36"/>
      <c r="N3534" s="36"/>
      <c r="O3534" s="36"/>
      <c r="P3534" s="36"/>
      <c r="Q3534" s="36"/>
      <c r="R3534" s="36"/>
    </row>
    <row r="3535" spans="6:18" x14ac:dyDescent="0.25">
      <c r="F3535" s="36"/>
      <c r="G3535" s="36"/>
      <c r="H3535" s="36"/>
      <c r="I3535" s="36"/>
      <c r="J3535" s="36"/>
      <c r="K3535" s="36"/>
      <c r="L3535" s="36"/>
      <c r="M3535" s="36"/>
      <c r="N3535" s="36"/>
      <c r="O3535" s="36"/>
      <c r="P3535" s="36"/>
      <c r="Q3535" s="36"/>
      <c r="R3535" s="36"/>
    </row>
    <row r="3536" spans="6:18" x14ac:dyDescent="0.25">
      <c r="F3536" s="36"/>
      <c r="G3536" s="36"/>
      <c r="H3536" s="36"/>
      <c r="I3536" s="36"/>
      <c r="J3536" s="36"/>
      <c r="K3536" s="36"/>
      <c r="L3536" s="36"/>
      <c r="M3536" s="36"/>
      <c r="N3536" s="36"/>
      <c r="O3536" s="36"/>
      <c r="P3536" s="36"/>
      <c r="Q3536" s="36"/>
      <c r="R3536" s="36"/>
    </row>
    <row r="3537" spans="6:18" x14ac:dyDescent="0.25">
      <c r="F3537" s="36"/>
      <c r="G3537" s="36"/>
      <c r="H3537" s="36"/>
      <c r="I3537" s="36"/>
      <c r="J3537" s="36"/>
      <c r="K3537" s="36"/>
      <c r="L3537" s="36"/>
      <c r="M3537" s="36"/>
      <c r="N3537" s="36"/>
      <c r="O3537" s="36"/>
      <c r="P3537" s="36"/>
      <c r="Q3537" s="36"/>
      <c r="R3537" s="36"/>
    </row>
    <row r="3538" spans="6:18" x14ac:dyDescent="0.25">
      <c r="F3538" s="36"/>
      <c r="G3538" s="36"/>
      <c r="H3538" s="36"/>
      <c r="I3538" s="36"/>
      <c r="J3538" s="36"/>
      <c r="K3538" s="36"/>
      <c r="L3538" s="36"/>
      <c r="M3538" s="36"/>
      <c r="N3538" s="36"/>
      <c r="O3538" s="36"/>
      <c r="P3538" s="36"/>
      <c r="Q3538" s="36"/>
      <c r="R3538" s="36"/>
    </row>
    <row r="3539" spans="6:18" x14ac:dyDescent="0.25">
      <c r="F3539" s="36"/>
      <c r="G3539" s="36"/>
      <c r="H3539" s="36"/>
      <c r="I3539" s="36"/>
      <c r="J3539" s="36"/>
      <c r="K3539" s="36"/>
      <c r="L3539" s="36"/>
      <c r="M3539" s="36"/>
      <c r="N3539" s="36"/>
      <c r="O3539" s="36"/>
      <c r="P3539" s="36"/>
      <c r="Q3539" s="36"/>
      <c r="R3539" s="36"/>
    </row>
    <row r="3540" spans="6:18" x14ac:dyDescent="0.25">
      <c r="F3540" s="36"/>
      <c r="G3540" s="36"/>
      <c r="H3540" s="36"/>
      <c r="I3540" s="36"/>
      <c r="J3540" s="36"/>
      <c r="K3540" s="36"/>
      <c r="L3540" s="36"/>
      <c r="M3540" s="36"/>
      <c r="N3540" s="36"/>
      <c r="O3540" s="36"/>
      <c r="P3540" s="36"/>
      <c r="Q3540" s="36"/>
      <c r="R3540" s="36"/>
    </row>
    <row r="3541" spans="6:18" x14ac:dyDescent="0.25">
      <c r="F3541" s="36"/>
      <c r="G3541" s="36"/>
      <c r="H3541" s="36"/>
      <c r="I3541" s="36"/>
      <c r="J3541" s="36"/>
      <c r="K3541" s="36"/>
      <c r="L3541" s="36"/>
      <c r="M3541" s="36"/>
      <c r="N3541" s="36"/>
      <c r="O3541" s="36"/>
      <c r="P3541" s="36"/>
      <c r="Q3541" s="36"/>
      <c r="R3541" s="36"/>
    </row>
    <row r="3542" spans="6:18" x14ac:dyDescent="0.25">
      <c r="F3542" s="36"/>
      <c r="G3542" s="36"/>
      <c r="H3542" s="36"/>
      <c r="I3542" s="36"/>
      <c r="J3542" s="36"/>
      <c r="K3542" s="36"/>
      <c r="L3542" s="36"/>
      <c r="M3542" s="36"/>
      <c r="N3542" s="36"/>
      <c r="O3542" s="36"/>
      <c r="P3542" s="36"/>
      <c r="Q3542" s="36"/>
      <c r="R3542" s="36"/>
    </row>
    <row r="3543" spans="6:18" x14ac:dyDescent="0.25">
      <c r="F3543" s="36"/>
      <c r="G3543" s="36"/>
      <c r="H3543" s="36"/>
      <c r="I3543" s="36"/>
      <c r="J3543" s="36"/>
      <c r="K3543" s="36"/>
      <c r="L3543" s="36"/>
      <c r="M3543" s="36"/>
      <c r="N3543" s="36"/>
      <c r="O3543" s="36"/>
      <c r="P3543" s="36"/>
      <c r="Q3543" s="36"/>
      <c r="R3543" s="36"/>
    </row>
    <row r="3544" spans="6:18" x14ac:dyDescent="0.25">
      <c r="F3544" s="36"/>
      <c r="G3544" s="36"/>
      <c r="H3544" s="36"/>
      <c r="I3544" s="36"/>
      <c r="J3544" s="36"/>
      <c r="K3544" s="36"/>
      <c r="L3544" s="36"/>
      <c r="M3544" s="36"/>
      <c r="N3544" s="36"/>
      <c r="O3544" s="36"/>
      <c r="P3544" s="36"/>
      <c r="Q3544" s="36"/>
      <c r="R3544" s="36"/>
    </row>
    <row r="3545" spans="6:18" x14ac:dyDescent="0.25">
      <c r="F3545" s="36"/>
      <c r="G3545" s="36"/>
      <c r="H3545" s="36"/>
      <c r="I3545" s="36"/>
      <c r="J3545" s="36"/>
      <c r="K3545" s="36"/>
      <c r="L3545" s="36"/>
      <c r="M3545" s="36"/>
      <c r="N3545" s="36"/>
      <c r="O3545" s="36"/>
      <c r="P3545" s="36"/>
      <c r="Q3545" s="36"/>
      <c r="R3545" s="36"/>
    </row>
    <row r="3546" spans="6:18" x14ac:dyDescent="0.25">
      <c r="F3546" s="36"/>
      <c r="G3546" s="36"/>
      <c r="H3546" s="36"/>
      <c r="I3546" s="36"/>
      <c r="J3546" s="36"/>
      <c r="K3546" s="36"/>
      <c r="L3546" s="36"/>
      <c r="M3546" s="36"/>
      <c r="N3546" s="36"/>
      <c r="O3546" s="36"/>
      <c r="P3546" s="36"/>
      <c r="Q3546" s="36"/>
      <c r="R3546" s="36"/>
    </row>
    <row r="3547" spans="6:18" x14ac:dyDescent="0.25">
      <c r="F3547" s="36"/>
      <c r="G3547" s="36"/>
      <c r="H3547" s="36"/>
      <c r="I3547" s="36"/>
      <c r="J3547" s="36"/>
      <c r="K3547" s="36"/>
      <c r="L3547" s="36"/>
      <c r="M3547" s="36"/>
      <c r="N3547" s="36"/>
      <c r="O3547" s="36"/>
      <c r="P3547" s="36"/>
      <c r="Q3547" s="36"/>
      <c r="R3547" s="36"/>
    </row>
    <row r="3548" spans="6:18" x14ac:dyDescent="0.25">
      <c r="F3548" s="36"/>
      <c r="G3548" s="36"/>
      <c r="H3548" s="36"/>
      <c r="I3548" s="36"/>
      <c r="J3548" s="36"/>
      <c r="K3548" s="36"/>
      <c r="L3548" s="36"/>
      <c r="M3548" s="36"/>
      <c r="N3548" s="36"/>
      <c r="O3548" s="36"/>
      <c r="P3548" s="36"/>
      <c r="Q3548" s="36"/>
      <c r="R3548" s="36"/>
    </row>
    <row r="3549" spans="6:18" x14ac:dyDescent="0.25">
      <c r="F3549" s="36"/>
      <c r="G3549" s="36"/>
      <c r="H3549" s="36"/>
      <c r="I3549" s="36"/>
      <c r="J3549" s="36"/>
      <c r="K3549" s="36"/>
      <c r="L3549" s="36"/>
      <c r="M3549" s="36"/>
      <c r="N3549" s="36"/>
      <c r="O3549" s="36"/>
      <c r="P3549" s="36"/>
      <c r="Q3549" s="36"/>
      <c r="R3549" s="36"/>
    </row>
    <row r="3550" spans="6:18" x14ac:dyDescent="0.25">
      <c r="F3550" s="36"/>
      <c r="G3550" s="36"/>
      <c r="H3550" s="36"/>
      <c r="I3550" s="36"/>
      <c r="J3550" s="36"/>
      <c r="K3550" s="36"/>
      <c r="L3550" s="36"/>
      <c r="M3550" s="36"/>
      <c r="N3550" s="36"/>
      <c r="O3550" s="36"/>
      <c r="P3550" s="36"/>
      <c r="Q3550" s="36"/>
      <c r="R3550" s="36"/>
    </row>
    <row r="3551" spans="6:18" x14ac:dyDescent="0.25">
      <c r="F3551" s="36"/>
      <c r="G3551" s="36"/>
      <c r="H3551" s="36"/>
      <c r="I3551" s="36"/>
      <c r="J3551" s="36"/>
      <c r="K3551" s="36"/>
      <c r="L3551" s="36"/>
      <c r="M3551" s="36"/>
      <c r="N3551" s="36"/>
      <c r="O3551" s="36"/>
      <c r="P3551" s="36"/>
      <c r="Q3551" s="36"/>
      <c r="R3551" s="36"/>
    </row>
    <row r="3552" spans="6:18" x14ac:dyDescent="0.25">
      <c r="F3552" s="36"/>
      <c r="G3552" s="36"/>
      <c r="H3552" s="36"/>
      <c r="I3552" s="36"/>
      <c r="J3552" s="36"/>
      <c r="K3552" s="36"/>
      <c r="L3552" s="36"/>
      <c r="M3552" s="36"/>
      <c r="N3552" s="36"/>
      <c r="O3552" s="36"/>
      <c r="P3552" s="36"/>
      <c r="Q3552" s="36"/>
      <c r="R3552" s="36"/>
    </row>
    <row r="3553" spans="6:18" x14ac:dyDescent="0.25">
      <c r="F3553" s="36"/>
      <c r="G3553" s="36"/>
      <c r="H3553" s="36"/>
      <c r="I3553" s="36"/>
      <c r="J3553" s="36"/>
      <c r="K3553" s="36"/>
      <c r="L3553" s="36"/>
      <c r="M3553" s="36"/>
      <c r="N3553" s="36"/>
      <c r="O3553" s="36"/>
      <c r="P3553" s="36"/>
      <c r="Q3553" s="36"/>
      <c r="R3553" s="36"/>
    </row>
    <row r="3554" spans="6:18" x14ac:dyDescent="0.25">
      <c r="F3554" s="36"/>
      <c r="G3554" s="36"/>
      <c r="H3554" s="36"/>
      <c r="I3554" s="36"/>
      <c r="J3554" s="36"/>
      <c r="K3554" s="36"/>
      <c r="L3554" s="36"/>
      <c r="M3554" s="36"/>
      <c r="N3554" s="36"/>
      <c r="O3554" s="36"/>
      <c r="P3554" s="36"/>
      <c r="Q3554" s="36"/>
      <c r="R3554" s="36"/>
    </row>
    <row r="3555" spans="6:18" x14ac:dyDescent="0.25">
      <c r="F3555" s="36"/>
      <c r="G3555" s="36"/>
      <c r="H3555" s="36"/>
      <c r="I3555" s="36"/>
      <c r="J3555" s="36"/>
      <c r="K3555" s="36"/>
      <c r="L3555" s="36"/>
      <c r="M3555" s="36"/>
      <c r="N3555" s="36"/>
      <c r="O3555" s="36"/>
      <c r="P3555" s="36"/>
      <c r="Q3555" s="36"/>
      <c r="R3555" s="36"/>
    </row>
    <row r="3556" spans="6:18" x14ac:dyDescent="0.25">
      <c r="F3556" s="36"/>
      <c r="G3556" s="36"/>
      <c r="H3556" s="36"/>
      <c r="I3556" s="36"/>
      <c r="J3556" s="36"/>
      <c r="K3556" s="36"/>
      <c r="L3556" s="36"/>
      <c r="M3556" s="36"/>
      <c r="N3556" s="36"/>
      <c r="O3556" s="36"/>
      <c r="P3556" s="36"/>
      <c r="Q3556" s="36"/>
      <c r="R3556" s="36"/>
    </row>
    <row r="3557" spans="6:18" x14ac:dyDescent="0.25">
      <c r="F3557" s="36"/>
      <c r="G3557" s="36"/>
      <c r="H3557" s="36"/>
      <c r="I3557" s="36"/>
      <c r="J3557" s="36"/>
      <c r="K3557" s="36"/>
      <c r="L3557" s="36"/>
      <c r="M3557" s="36"/>
      <c r="N3557" s="36"/>
      <c r="O3557" s="36"/>
      <c r="P3557" s="36"/>
      <c r="Q3557" s="36"/>
      <c r="R3557" s="36"/>
    </row>
    <row r="3558" spans="6:18" x14ac:dyDescent="0.25">
      <c r="F3558" s="36"/>
      <c r="G3558" s="36"/>
      <c r="H3558" s="36"/>
      <c r="I3558" s="36"/>
      <c r="J3558" s="36"/>
      <c r="K3558" s="36"/>
      <c r="L3558" s="36"/>
      <c r="M3558" s="36"/>
      <c r="N3558" s="36"/>
      <c r="O3558" s="36"/>
      <c r="P3558" s="36"/>
      <c r="Q3558" s="36"/>
      <c r="R3558" s="36"/>
    </row>
    <row r="3559" spans="6:18" x14ac:dyDescent="0.25">
      <c r="F3559" s="36"/>
      <c r="G3559" s="36"/>
      <c r="H3559" s="36"/>
      <c r="I3559" s="36"/>
      <c r="J3559" s="36"/>
      <c r="K3559" s="36"/>
      <c r="L3559" s="36"/>
      <c r="M3559" s="36"/>
      <c r="N3559" s="36"/>
      <c r="O3559" s="36"/>
      <c r="P3559" s="36"/>
      <c r="Q3559" s="36"/>
      <c r="R3559" s="36"/>
    </row>
    <row r="3560" spans="6:18" x14ac:dyDescent="0.25">
      <c r="F3560" s="36"/>
      <c r="G3560" s="36"/>
      <c r="H3560" s="36"/>
      <c r="I3560" s="36"/>
      <c r="J3560" s="36"/>
      <c r="K3560" s="36"/>
      <c r="L3560" s="36"/>
      <c r="M3560" s="36"/>
      <c r="N3560" s="36"/>
      <c r="O3560" s="36"/>
      <c r="P3560" s="36"/>
      <c r="Q3560" s="36"/>
      <c r="R3560" s="36"/>
    </row>
    <row r="3561" spans="6:18" x14ac:dyDescent="0.25">
      <c r="F3561" s="36"/>
      <c r="G3561" s="36"/>
      <c r="H3561" s="36"/>
      <c r="I3561" s="36"/>
      <c r="J3561" s="36"/>
      <c r="K3561" s="36"/>
      <c r="L3561" s="36"/>
      <c r="M3561" s="36"/>
      <c r="N3561" s="36"/>
      <c r="O3561" s="36"/>
      <c r="P3561" s="36"/>
      <c r="Q3561" s="36"/>
      <c r="R3561" s="36"/>
    </row>
    <row r="3562" spans="6:18" x14ac:dyDescent="0.25">
      <c r="F3562" s="36"/>
      <c r="G3562" s="36"/>
      <c r="H3562" s="36"/>
      <c r="I3562" s="36"/>
      <c r="J3562" s="36"/>
      <c r="K3562" s="36"/>
      <c r="L3562" s="36"/>
      <c r="M3562" s="36"/>
      <c r="N3562" s="36"/>
      <c r="O3562" s="36"/>
      <c r="P3562" s="36"/>
      <c r="Q3562" s="36"/>
      <c r="R3562" s="36"/>
    </row>
    <row r="3563" spans="6:18" x14ac:dyDescent="0.25">
      <c r="F3563" s="36"/>
      <c r="G3563" s="36"/>
      <c r="H3563" s="36"/>
      <c r="I3563" s="36"/>
      <c r="J3563" s="36"/>
      <c r="K3563" s="36"/>
      <c r="L3563" s="36"/>
      <c r="M3563" s="36"/>
      <c r="N3563" s="36"/>
      <c r="O3563" s="36"/>
      <c r="P3563" s="36"/>
      <c r="Q3563" s="36"/>
      <c r="R3563" s="36"/>
    </row>
    <row r="3564" spans="6:18" x14ac:dyDescent="0.25">
      <c r="F3564" s="36"/>
      <c r="G3564" s="36"/>
      <c r="H3564" s="36"/>
      <c r="I3564" s="36"/>
      <c r="J3564" s="36"/>
      <c r="K3564" s="36"/>
      <c r="L3564" s="36"/>
      <c r="M3564" s="36"/>
      <c r="N3564" s="36"/>
      <c r="O3564" s="36"/>
      <c r="P3564" s="36"/>
      <c r="Q3564" s="36"/>
      <c r="R3564" s="36"/>
    </row>
    <row r="3565" spans="6:18" x14ac:dyDescent="0.25">
      <c r="F3565" s="36"/>
      <c r="G3565" s="36"/>
      <c r="H3565" s="36"/>
      <c r="I3565" s="36"/>
      <c r="J3565" s="36"/>
      <c r="K3565" s="36"/>
      <c r="L3565" s="36"/>
      <c r="M3565" s="36"/>
      <c r="N3565" s="36"/>
      <c r="O3565" s="36"/>
      <c r="P3565" s="36"/>
      <c r="Q3565" s="36"/>
      <c r="R3565" s="36"/>
    </row>
    <row r="3566" spans="6:18" x14ac:dyDescent="0.25">
      <c r="F3566" s="36"/>
      <c r="G3566" s="36"/>
      <c r="H3566" s="36"/>
      <c r="I3566" s="36"/>
      <c r="J3566" s="36"/>
      <c r="K3566" s="36"/>
      <c r="L3566" s="36"/>
      <c r="M3566" s="36"/>
      <c r="N3566" s="36"/>
      <c r="O3566" s="36"/>
      <c r="P3566" s="36"/>
      <c r="Q3566" s="36"/>
      <c r="R3566" s="36"/>
    </row>
    <row r="3567" spans="6:18" x14ac:dyDescent="0.25">
      <c r="F3567" s="36"/>
      <c r="G3567" s="36"/>
      <c r="H3567" s="36"/>
      <c r="I3567" s="36"/>
      <c r="J3567" s="36"/>
      <c r="K3567" s="36"/>
      <c r="L3567" s="36"/>
      <c r="M3567" s="36"/>
      <c r="N3567" s="36"/>
      <c r="O3567" s="36"/>
      <c r="P3567" s="36"/>
      <c r="Q3567" s="36"/>
      <c r="R3567" s="36"/>
    </row>
    <row r="3568" spans="6:18" x14ac:dyDescent="0.25">
      <c r="F3568" s="36"/>
      <c r="G3568" s="36"/>
      <c r="H3568" s="36"/>
      <c r="I3568" s="36"/>
      <c r="J3568" s="36"/>
      <c r="K3568" s="36"/>
      <c r="L3568" s="36"/>
      <c r="M3568" s="36"/>
      <c r="N3568" s="36"/>
      <c r="O3568" s="36"/>
      <c r="P3568" s="36"/>
      <c r="Q3568" s="36"/>
      <c r="R3568" s="36"/>
    </row>
    <row r="3569" spans="6:18" x14ac:dyDescent="0.25">
      <c r="F3569" s="36"/>
      <c r="G3569" s="36"/>
      <c r="H3569" s="36"/>
      <c r="I3569" s="36"/>
      <c r="J3569" s="36"/>
      <c r="K3569" s="36"/>
      <c r="L3569" s="36"/>
      <c r="M3569" s="36"/>
      <c r="N3569" s="36"/>
      <c r="O3569" s="36"/>
      <c r="P3569" s="36"/>
      <c r="Q3569" s="36"/>
      <c r="R3569" s="36"/>
    </row>
    <row r="3570" spans="6:18" x14ac:dyDescent="0.25">
      <c r="F3570" s="36"/>
      <c r="G3570" s="36"/>
      <c r="H3570" s="36"/>
      <c r="I3570" s="36"/>
      <c r="J3570" s="36"/>
      <c r="K3570" s="36"/>
      <c r="L3570" s="36"/>
      <c r="M3570" s="36"/>
      <c r="N3570" s="36"/>
      <c r="O3570" s="36"/>
      <c r="P3570" s="36"/>
      <c r="Q3570" s="36"/>
      <c r="R3570" s="36"/>
    </row>
    <row r="3571" spans="6:18" x14ac:dyDescent="0.25">
      <c r="F3571" s="36"/>
      <c r="G3571" s="36"/>
      <c r="H3571" s="36"/>
      <c r="I3571" s="36"/>
      <c r="J3571" s="36"/>
      <c r="K3571" s="36"/>
      <c r="L3571" s="36"/>
      <c r="M3571" s="36"/>
      <c r="N3571" s="36"/>
      <c r="O3571" s="36"/>
      <c r="P3571" s="36"/>
      <c r="Q3571" s="36"/>
      <c r="R3571" s="36"/>
    </row>
    <row r="3572" spans="6:18" x14ac:dyDescent="0.25">
      <c r="F3572" s="36"/>
      <c r="G3572" s="36"/>
      <c r="H3572" s="36"/>
      <c r="I3572" s="36"/>
      <c r="J3572" s="36"/>
      <c r="K3572" s="36"/>
      <c r="L3572" s="36"/>
      <c r="M3572" s="36"/>
      <c r="N3572" s="36"/>
      <c r="O3572" s="36"/>
      <c r="P3572" s="36"/>
      <c r="Q3572" s="36"/>
      <c r="R3572" s="36"/>
    </row>
    <row r="3573" spans="6:18" x14ac:dyDescent="0.25">
      <c r="F3573" s="36"/>
      <c r="G3573" s="36"/>
      <c r="H3573" s="36"/>
      <c r="I3573" s="36"/>
      <c r="J3573" s="36"/>
      <c r="K3573" s="36"/>
      <c r="L3573" s="36"/>
      <c r="M3573" s="36"/>
      <c r="N3573" s="36"/>
      <c r="O3573" s="36"/>
      <c r="P3573" s="36"/>
      <c r="Q3573" s="36"/>
      <c r="R3573" s="36"/>
    </row>
    <row r="3574" spans="6:18" x14ac:dyDescent="0.25">
      <c r="F3574" s="36"/>
      <c r="G3574" s="36"/>
      <c r="H3574" s="36"/>
      <c r="I3574" s="36"/>
      <c r="J3574" s="36"/>
      <c r="K3574" s="36"/>
      <c r="L3574" s="36"/>
      <c r="M3574" s="36"/>
      <c r="N3574" s="36"/>
      <c r="O3574" s="36"/>
      <c r="P3574" s="36"/>
      <c r="Q3574" s="36"/>
      <c r="R3574" s="36"/>
    </row>
    <row r="3575" spans="6:18" x14ac:dyDescent="0.25">
      <c r="F3575" s="36"/>
      <c r="G3575" s="36"/>
      <c r="H3575" s="36"/>
      <c r="I3575" s="36"/>
      <c r="J3575" s="36"/>
      <c r="K3575" s="36"/>
      <c r="L3575" s="36"/>
      <c r="M3575" s="36"/>
      <c r="N3575" s="36"/>
      <c r="O3575" s="36"/>
      <c r="P3575" s="36"/>
      <c r="Q3575" s="36"/>
      <c r="R3575" s="36"/>
    </row>
    <row r="3576" spans="6:18" x14ac:dyDescent="0.25">
      <c r="F3576" s="36"/>
      <c r="G3576" s="36"/>
      <c r="H3576" s="36"/>
      <c r="I3576" s="36"/>
      <c r="J3576" s="36"/>
      <c r="K3576" s="36"/>
      <c r="L3576" s="36"/>
      <c r="M3576" s="36"/>
      <c r="N3576" s="36"/>
      <c r="O3576" s="36"/>
      <c r="P3576" s="36"/>
      <c r="Q3576" s="36"/>
      <c r="R3576" s="36"/>
    </row>
    <row r="3577" spans="6:18" x14ac:dyDescent="0.25">
      <c r="F3577" s="36"/>
      <c r="G3577" s="36"/>
      <c r="H3577" s="36"/>
      <c r="I3577" s="36"/>
      <c r="J3577" s="36"/>
      <c r="K3577" s="36"/>
      <c r="L3577" s="36"/>
      <c r="M3577" s="36"/>
      <c r="N3577" s="36"/>
      <c r="O3577" s="36"/>
      <c r="P3577" s="36"/>
      <c r="Q3577" s="36"/>
      <c r="R3577" s="36"/>
    </row>
    <row r="3578" spans="6:18" x14ac:dyDescent="0.25">
      <c r="F3578" s="36"/>
      <c r="G3578" s="36"/>
      <c r="H3578" s="36"/>
      <c r="I3578" s="36"/>
      <c r="J3578" s="36"/>
      <c r="K3578" s="36"/>
      <c r="L3578" s="36"/>
      <c r="M3578" s="36"/>
      <c r="N3578" s="36"/>
      <c r="O3578" s="36"/>
      <c r="P3578" s="36"/>
      <c r="Q3578" s="36"/>
      <c r="R3578" s="36"/>
    </row>
    <row r="3579" spans="6:18" x14ac:dyDescent="0.25">
      <c r="F3579" s="36"/>
      <c r="G3579" s="36"/>
      <c r="H3579" s="36"/>
      <c r="I3579" s="36"/>
      <c r="J3579" s="36"/>
      <c r="K3579" s="36"/>
      <c r="L3579" s="36"/>
      <c r="M3579" s="36"/>
      <c r="N3579" s="36"/>
      <c r="O3579" s="36"/>
      <c r="P3579" s="36"/>
      <c r="Q3579" s="36"/>
      <c r="R3579" s="36"/>
    </row>
    <row r="3580" spans="6:18" x14ac:dyDescent="0.25">
      <c r="F3580" s="36"/>
      <c r="G3580" s="36"/>
      <c r="H3580" s="36"/>
      <c r="I3580" s="36"/>
      <c r="J3580" s="36"/>
      <c r="K3580" s="36"/>
      <c r="L3580" s="36"/>
      <c r="M3580" s="36"/>
      <c r="N3580" s="36"/>
      <c r="O3580" s="36"/>
      <c r="P3580" s="36"/>
      <c r="Q3580" s="36"/>
      <c r="R3580" s="36"/>
    </row>
    <row r="3581" spans="6:18" x14ac:dyDescent="0.25">
      <c r="F3581" s="36"/>
      <c r="G3581" s="36"/>
      <c r="H3581" s="36"/>
      <c r="I3581" s="36"/>
      <c r="J3581" s="36"/>
      <c r="K3581" s="36"/>
      <c r="L3581" s="36"/>
      <c r="M3581" s="36"/>
      <c r="N3581" s="36"/>
      <c r="O3581" s="36"/>
      <c r="P3581" s="36"/>
      <c r="Q3581" s="36"/>
      <c r="R3581" s="36"/>
    </row>
    <row r="3582" spans="6:18" x14ac:dyDescent="0.25">
      <c r="F3582" s="36"/>
      <c r="G3582" s="36"/>
      <c r="H3582" s="36"/>
      <c r="I3582" s="36"/>
      <c r="J3582" s="36"/>
      <c r="K3582" s="36"/>
      <c r="L3582" s="36"/>
      <c r="M3582" s="36"/>
      <c r="N3582" s="36"/>
      <c r="O3582" s="36"/>
      <c r="P3582" s="36"/>
      <c r="Q3582" s="36"/>
      <c r="R3582" s="36"/>
    </row>
    <row r="3583" spans="6:18" x14ac:dyDescent="0.25">
      <c r="F3583" s="36"/>
      <c r="G3583" s="36"/>
      <c r="H3583" s="36"/>
      <c r="I3583" s="36"/>
      <c r="J3583" s="36"/>
      <c r="K3583" s="36"/>
      <c r="L3583" s="36"/>
      <c r="M3583" s="36"/>
      <c r="N3583" s="36"/>
      <c r="O3583" s="36"/>
      <c r="P3583" s="36"/>
      <c r="Q3583" s="36"/>
      <c r="R3583" s="36"/>
    </row>
    <row r="3584" spans="6:18" x14ac:dyDescent="0.25">
      <c r="F3584" s="36"/>
      <c r="G3584" s="36"/>
      <c r="H3584" s="36"/>
      <c r="I3584" s="36"/>
      <c r="J3584" s="36"/>
      <c r="K3584" s="36"/>
      <c r="L3584" s="36"/>
      <c r="M3584" s="36"/>
      <c r="N3584" s="36"/>
      <c r="O3584" s="36"/>
      <c r="P3584" s="36"/>
      <c r="Q3584" s="36"/>
      <c r="R3584" s="36"/>
    </row>
    <row r="3585" spans="6:18" x14ac:dyDescent="0.25">
      <c r="F3585" s="36"/>
      <c r="G3585" s="36"/>
      <c r="H3585" s="36"/>
      <c r="I3585" s="36"/>
      <c r="J3585" s="36"/>
      <c r="K3585" s="36"/>
      <c r="L3585" s="36"/>
      <c r="M3585" s="36"/>
      <c r="N3585" s="36"/>
      <c r="O3585" s="36"/>
      <c r="P3585" s="36"/>
      <c r="Q3585" s="36"/>
      <c r="R3585" s="36"/>
    </row>
    <row r="3586" spans="6:18" x14ac:dyDescent="0.25">
      <c r="F3586" s="36"/>
      <c r="G3586" s="36"/>
      <c r="H3586" s="36"/>
      <c r="I3586" s="36"/>
      <c r="J3586" s="36"/>
      <c r="K3586" s="36"/>
      <c r="L3586" s="36"/>
      <c r="M3586" s="36"/>
      <c r="N3586" s="36"/>
      <c r="O3586" s="36"/>
      <c r="P3586" s="36"/>
      <c r="Q3586" s="36"/>
      <c r="R3586" s="36"/>
    </row>
    <row r="3587" spans="6:18" x14ac:dyDescent="0.25">
      <c r="F3587" s="36"/>
      <c r="G3587" s="36"/>
      <c r="H3587" s="36"/>
      <c r="I3587" s="36"/>
      <c r="J3587" s="36"/>
      <c r="K3587" s="36"/>
      <c r="L3587" s="36"/>
      <c r="M3587" s="36"/>
      <c r="N3587" s="36"/>
      <c r="O3587" s="36"/>
      <c r="P3587" s="36"/>
      <c r="Q3587" s="36"/>
      <c r="R3587" s="36"/>
    </row>
    <row r="3588" spans="6:18" x14ac:dyDescent="0.25">
      <c r="F3588" s="36"/>
      <c r="G3588" s="36"/>
      <c r="H3588" s="36"/>
      <c r="I3588" s="36"/>
      <c r="J3588" s="36"/>
      <c r="K3588" s="36"/>
      <c r="L3588" s="36"/>
      <c r="M3588" s="36"/>
      <c r="N3588" s="36"/>
      <c r="O3588" s="36"/>
      <c r="P3588" s="36"/>
      <c r="Q3588" s="36"/>
      <c r="R3588" s="36"/>
    </row>
    <row r="3589" spans="6:18" x14ac:dyDescent="0.25">
      <c r="F3589" s="36"/>
      <c r="G3589" s="36"/>
      <c r="H3589" s="36"/>
      <c r="I3589" s="36"/>
      <c r="J3589" s="36"/>
      <c r="K3589" s="36"/>
      <c r="L3589" s="36"/>
      <c r="M3589" s="36"/>
      <c r="N3589" s="36"/>
      <c r="O3589" s="36"/>
      <c r="P3589" s="36"/>
      <c r="Q3589" s="36"/>
      <c r="R3589" s="36"/>
    </row>
    <row r="3590" spans="6:18" x14ac:dyDescent="0.25">
      <c r="F3590" s="36"/>
      <c r="G3590" s="36"/>
      <c r="H3590" s="36"/>
      <c r="I3590" s="36"/>
      <c r="J3590" s="36"/>
      <c r="K3590" s="36"/>
      <c r="L3590" s="36"/>
      <c r="M3590" s="36"/>
      <c r="N3590" s="36"/>
      <c r="O3590" s="36"/>
      <c r="P3590" s="36"/>
      <c r="Q3590" s="36"/>
      <c r="R3590" s="36"/>
    </row>
    <row r="3591" spans="6:18" x14ac:dyDescent="0.25">
      <c r="F3591" s="36"/>
      <c r="G3591" s="36"/>
      <c r="H3591" s="36"/>
      <c r="I3591" s="36"/>
      <c r="J3591" s="36"/>
      <c r="K3591" s="36"/>
      <c r="L3591" s="36"/>
      <c r="M3591" s="36"/>
      <c r="N3591" s="36"/>
      <c r="O3591" s="36"/>
      <c r="P3591" s="36"/>
      <c r="Q3591" s="36"/>
      <c r="R3591" s="36"/>
    </row>
    <row r="3592" spans="6:18" x14ac:dyDescent="0.25">
      <c r="F3592" s="36"/>
      <c r="G3592" s="36"/>
      <c r="H3592" s="36"/>
      <c r="I3592" s="36"/>
      <c r="J3592" s="36"/>
      <c r="K3592" s="36"/>
      <c r="L3592" s="36"/>
      <c r="M3592" s="36"/>
      <c r="N3592" s="36"/>
      <c r="O3592" s="36"/>
      <c r="P3592" s="36"/>
      <c r="Q3592" s="36"/>
      <c r="R3592" s="36"/>
    </row>
    <row r="3593" spans="6:18" x14ac:dyDescent="0.25">
      <c r="F3593" s="36"/>
      <c r="G3593" s="36"/>
      <c r="H3593" s="36"/>
      <c r="I3593" s="36"/>
      <c r="J3593" s="36"/>
      <c r="K3593" s="36"/>
      <c r="L3593" s="36"/>
      <c r="M3593" s="36"/>
      <c r="N3593" s="36"/>
      <c r="O3593" s="36"/>
      <c r="P3593" s="36"/>
      <c r="Q3593" s="36"/>
      <c r="R3593" s="36"/>
    </row>
    <row r="3594" spans="6:18" x14ac:dyDescent="0.25">
      <c r="F3594" s="36"/>
      <c r="G3594" s="36"/>
      <c r="H3594" s="36"/>
      <c r="I3594" s="36"/>
      <c r="J3594" s="36"/>
      <c r="K3594" s="36"/>
      <c r="L3594" s="36"/>
      <c r="M3594" s="36"/>
      <c r="N3594" s="36"/>
      <c r="O3594" s="36"/>
      <c r="P3594" s="36"/>
      <c r="Q3594" s="36"/>
      <c r="R3594" s="36"/>
    </row>
    <row r="3595" spans="6:18" x14ac:dyDescent="0.25">
      <c r="F3595" s="36"/>
      <c r="G3595" s="36"/>
      <c r="H3595" s="36"/>
      <c r="I3595" s="36"/>
      <c r="J3595" s="36"/>
      <c r="K3595" s="36"/>
      <c r="L3595" s="36"/>
      <c r="M3595" s="36"/>
      <c r="N3595" s="36"/>
      <c r="O3595" s="36"/>
      <c r="P3595" s="36"/>
      <c r="Q3595" s="36"/>
      <c r="R3595" s="36"/>
    </row>
    <row r="3596" spans="6:18" x14ac:dyDescent="0.25">
      <c r="F3596" s="36"/>
      <c r="G3596" s="36"/>
      <c r="H3596" s="36"/>
      <c r="I3596" s="36"/>
      <c r="J3596" s="36"/>
      <c r="K3596" s="36"/>
      <c r="L3596" s="36"/>
      <c r="M3596" s="36"/>
      <c r="N3596" s="36"/>
      <c r="O3596" s="36"/>
      <c r="P3596" s="36"/>
      <c r="Q3596" s="36"/>
      <c r="R3596" s="36"/>
    </row>
    <row r="3597" spans="6:18" x14ac:dyDescent="0.25">
      <c r="F3597" s="36"/>
      <c r="G3597" s="36"/>
      <c r="H3597" s="36"/>
      <c r="I3597" s="36"/>
      <c r="J3597" s="36"/>
      <c r="K3597" s="36"/>
      <c r="L3597" s="36"/>
      <c r="M3597" s="36"/>
      <c r="N3597" s="36"/>
      <c r="O3597" s="36"/>
      <c r="P3597" s="36"/>
      <c r="Q3597" s="36"/>
      <c r="R3597" s="36"/>
    </row>
    <row r="3598" spans="6:18" x14ac:dyDescent="0.25">
      <c r="F3598" s="36"/>
      <c r="G3598" s="36"/>
      <c r="H3598" s="36"/>
      <c r="I3598" s="36"/>
      <c r="J3598" s="36"/>
      <c r="K3598" s="36"/>
      <c r="L3598" s="36"/>
      <c r="M3598" s="36"/>
      <c r="N3598" s="36"/>
      <c r="O3598" s="36"/>
      <c r="P3598" s="36"/>
      <c r="Q3598" s="36"/>
      <c r="R3598" s="36"/>
    </row>
    <row r="3599" spans="6:18" x14ac:dyDescent="0.25">
      <c r="F3599" s="36"/>
      <c r="G3599" s="36"/>
      <c r="H3599" s="36"/>
      <c r="I3599" s="36"/>
      <c r="J3599" s="36"/>
      <c r="K3599" s="36"/>
      <c r="L3599" s="36"/>
      <c r="M3599" s="36"/>
      <c r="N3599" s="36"/>
      <c r="O3599" s="36"/>
      <c r="P3599" s="36"/>
      <c r="Q3599" s="36"/>
      <c r="R3599" s="36"/>
    </row>
    <row r="3600" spans="6:18" x14ac:dyDescent="0.25">
      <c r="F3600" s="36"/>
      <c r="G3600" s="36"/>
      <c r="H3600" s="36"/>
      <c r="I3600" s="36"/>
      <c r="J3600" s="36"/>
      <c r="K3600" s="36"/>
      <c r="L3600" s="36"/>
      <c r="M3600" s="36"/>
      <c r="N3600" s="36"/>
      <c r="O3600" s="36"/>
      <c r="P3600" s="36"/>
      <c r="Q3600" s="36"/>
      <c r="R3600" s="36"/>
    </row>
    <row r="3601" spans="6:18" x14ac:dyDescent="0.25">
      <c r="F3601" s="36"/>
      <c r="G3601" s="36"/>
      <c r="H3601" s="36"/>
      <c r="I3601" s="36"/>
      <c r="J3601" s="36"/>
      <c r="K3601" s="36"/>
      <c r="L3601" s="36"/>
      <c r="M3601" s="36"/>
      <c r="N3601" s="36"/>
      <c r="O3601" s="36"/>
      <c r="P3601" s="36"/>
      <c r="Q3601" s="36"/>
      <c r="R3601" s="36"/>
    </row>
    <row r="3602" spans="6:18" x14ac:dyDescent="0.25">
      <c r="F3602" s="36"/>
      <c r="G3602" s="36"/>
      <c r="H3602" s="36"/>
      <c r="I3602" s="36"/>
      <c r="J3602" s="36"/>
      <c r="K3602" s="36"/>
      <c r="L3602" s="36"/>
      <c r="M3602" s="36"/>
      <c r="N3602" s="36"/>
      <c r="O3602" s="36"/>
      <c r="P3602" s="36"/>
      <c r="Q3602" s="36"/>
      <c r="R3602" s="36"/>
    </row>
    <row r="3603" spans="6:18" x14ac:dyDescent="0.25">
      <c r="F3603" s="36"/>
      <c r="G3603" s="36"/>
      <c r="H3603" s="36"/>
      <c r="I3603" s="36"/>
      <c r="J3603" s="36"/>
      <c r="K3603" s="36"/>
      <c r="L3603" s="36"/>
      <c r="M3603" s="36"/>
      <c r="N3603" s="36"/>
      <c r="O3603" s="36"/>
      <c r="P3603" s="36"/>
      <c r="Q3603" s="36"/>
      <c r="R3603" s="36"/>
    </row>
    <row r="3604" spans="6:18" x14ac:dyDescent="0.25">
      <c r="F3604" s="36"/>
      <c r="G3604" s="36"/>
      <c r="H3604" s="36"/>
      <c r="I3604" s="36"/>
      <c r="J3604" s="36"/>
      <c r="K3604" s="36"/>
      <c r="L3604" s="36"/>
      <c r="M3604" s="36"/>
      <c r="N3604" s="36"/>
      <c r="O3604" s="36"/>
      <c r="P3604" s="36"/>
      <c r="Q3604" s="36"/>
      <c r="R3604" s="36"/>
    </row>
    <row r="3605" spans="6:18" x14ac:dyDescent="0.25">
      <c r="F3605" s="36"/>
      <c r="G3605" s="36"/>
      <c r="H3605" s="36"/>
      <c r="I3605" s="36"/>
      <c r="J3605" s="36"/>
      <c r="K3605" s="36"/>
      <c r="L3605" s="36"/>
      <c r="M3605" s="36"/>
      <c r="N3605" s="36"/>
      <c r="O3605" s="36"/>
      <c r="P3605" s="36"/>
      <c r="Q3605" s="36"/>
      <c r="R3605" s="36"/>
    </row>
    <row r="3606" spans="6:18" x14ac:dyDescent="0.25">
      <c r="F3606" s="36"/>
      <c r="G3606" s="36"/>
      <c r="H3606" s="36"/>
      <c r="I3606" s="36"/>
      <c r="J3606" s="36"/>
      <c r="K3606" s="36"/>
      <c r="L3606" s="36"/>
      <c r="M3606" s="36"/>
      <c r="N3606" s="36"/>
      <c r="O3606" s="36"/>
      <c r="P3606" s="36"/>
      <c r="Q3606" s="36"/>
      <c r="R3606" s="36"/>
    </row>
    <row r="3607" spans="6:18" x14ac:dyDescent="0.25">
      <c r="F3607" s="36"/>
      <c r="G3607" s="36"/>
      <c r="H3607" s="36"/>
      <c r="I3607" s="36"/>
      <c r="J3607" s="36"/>
      <c r="K3607" s="36"/>
      <c r="L3607" s="36"/>
      <c r="M3607" s="36"/>
      <c r="N3607" s="36"/>
      <c r="O3607" s="36"/>
      <c r="P3607" s="36"/>
      <c r="Q3607" s="36"/>
      <c r="R3607" s="36"/>
    </row>
    <row r="3608" spans="6:18" x14ac:dyDescent="0.25">
      <c r="F3608" s="36"/>
      <c r="G3608" s="36"/>
      <c r="H3608" s="36"/>
      <c r="I3608" s="36"/>
      <c r="J3608" s="36"/>
      <c r="K3608" s="36"/>
      <c r="L3608" s="36"/>
      <c r="M3608" s="36"/>
      <c r="N3608" s="36"/>
      <c r="O3608" s="36"/>
      <c r="P3608" s="36"/>
      <c r="Q3608" s="36"/>
      <c r="R3608" s="36"/>
    </row>
    <row r="3609" spans="6:18" x14ac:dyDescent="0.25">
      <c r="F3609" s="36"/>
      <c r="G3609" s="36"/>
      <c r="H3609" s="36"/>
      <c r="I3609" s="36"/>
      <c r="J3609" s="36"/>
      <c r="K3609" s="36"/>
      <c r="L3609" s="36"/>
      <c r="M3609" s="36"/>
      <c r="N3609" s="36"/>
      <c r="O3609" s="36"/>
      <c r="P3609" s="36"/>
      <c r="Q3609" s="36"/>
      <c r="R3609" s="36"/>
    </row>
    <row r="3610" spans="6:18" x14ac:dyDescent="0.25">
      <c r="F3610" s="36"/>
      <c r="G3610" s="36"/>
      <c r="H3610" s="36"/>
      <c r="I3610" s="36"/>
      <c r="J3610" s="36"/>
      <c r="K3610" s="36"/>
      <c r="L3610" s="36"/>
      <c r="M3610" s="36"/>
      <c r="N3610" s="36"/>
      <c r="O3610" s="36"/>
      <c r="P3610" s="36"/>
      <c r="Q3610" s="36"/>
      <c r="R3610" s="36"/>
    </row>
    <row r="3611" spans="6:18" x14ac:dyDescent="0.25">
      <c r="F3611" s="36"/>
      <c r="G3611" s="36"/>
      <c r="H3611" s="36"/>
      <c r="I3611" s="36"/>
      <c r="J3611" s="36"/>
      <c r="K3611" s="36"/>
      <c r="L3611" s="36"/>
      <c r="M3611" s="36"/>
      <c r="N3611" s="36"/>
      <c r="O3611" s="36"/>
      <c r="P3611" s="36"/>
      <c r="Q3611" s="36"/>
      <c r="R3611" s="36"/>
    </row>
    <row r="3612" spans="6:18" x14ac:dyDescent="0.25">
      <c r="F3612" s="36"/>
      <c r="G3612" s="36"/>
      <c r="H3612" s="36"/>
      <c r="I3612" s="36"/>
      <c r="J3612" s="36"/>
      <c r="K3612" s="36"/>
      <c r="L3612" s="36"/>
      <c r="M3612" s="36"/>
      <c r="N3612" s="36"/>
      <c r="O3612" s="36"/>
      <c r="P3612" s="36"/>
      <c r="Q3612" s="36"/>
      <c r="R3612" s="36"/>
    </row>
    <row r="3613" spans="6:18" x14ac:dyDescent="0.25">
      <c r="F3613" s="36"/>
      <c r="G3613" s="36"/>
      <c r="H3613" s="36"/>
      <c r="I3613" s="36"/>
      <c r="J3613" s="36"/>
      <c r="K3613" s="36"/>
      <c r="L3613" s="36"/>
      <c r="M3613" s="36"/>
      <c r="N3613" s="36"/>
      <c r="O3613" s="36"/>
      <c r="P3613" s="36"/>
      <c r="Q3613" s="36"/>
      <c r="R3613" s="36"/>
    </row>
    <row r="3614" spans="6:18" x14ac:dyDescent="0.25">
      <c r="F3614" s="36"/>
      <c r="G3614" s="36"/>
      <c r="H3614" s="36"/>
      <c r="I3614" s="36"/>
      <c r="J3614" s="36"/>
      <c r="K3614" s="36"/>
      <c r="L3614" s="36"/>
      <c r="M3614" s="36"/>
      <c r="N3614" s="36"/>
      <c r="O3614" s="36"/>
      <c r="P3614" s="36"/>
      <c r="Q3614" s="36"/>
      <c r="R3614" s="36"/>
    </row>
    <row r="3615" spans="6:18" x14ac:dyDescent="0.25">
      <c r="F3615" s="36"/>
      <c r="G3615" s="36"/>
      <c r="H3615" s="36"/>
      <c r="I3615" s="36"/>
      <c r="J3615" s="36"/>
      <c r="K3615" s="36"/>
      <c r="L3615" s="36"/>
      <c r="M3615" s="36"/>
      <c r="N3615" s="36"/>
      <c r="O3615" s="36"/>
      <c r="P3615" s="36"/>
      <c r="Q3615" s="36"/>
      <c r="R3615" s="36"/>
    </row>
    <row r="3616" spans="6:18" x14ac:dyDescent="0.25">
      <c r="F3616" s="36"/>
      <c r="G3616" s="36"/>
      <c r="H3616" s="36"/>
      <c r="I3616" s="36"/>
      <c r="J3616" s="36"/>
      <c r="K3616" s="36"/>
      <c r="L3616" s="36"/>
      <c r="M3616" s="36"/>
      <c r="N3616" s="36"/>
      <c r="O3616" s="36"/>
      <c r="P3616" s="36"/>
      <c r="Q3616" s="36"/>
      <c r="R3616" s="36"/>
    </row>
    <row r="3617" spans="6:18" x14ac:dyDescent="0.25">
      <c r="F3617" s="36"/>
      <c r="G3617" s="36"/>
      <c r="H3617" s="36"/>
      <c r="I3617" s="36"/>
      <c r="J3617" s="36"/>
      <c r="K3617" s="36"/>
      <c r="L3617" s="36"/>
      <c r="M3617" s="36"/>
      <c r="N3617" s="36"/>
      <c r="O3617" s="36"/>
      <c r="P3617" s="36"/>
      <c r="Q3617" s="36"/>
      <c r="R3617" s="36"/>
    </row>
    <row r="3618" spans="6:18" x14ac:dyDescent="0.25">
      <c r="F3618" s="36"/>
      <c r="G3618" s="36"/>
      <c r="H3618" s="36"/>
      <c r="I3618" s="36"/>
      <c r="J3618" s="36"/>
      <c r="K3618" s="36"/>
      <c r="L3618" s="36"/>
      <c r="M3618" s="36"/>
      <c r="N3618" s="36"/>
      <c r="O3618" s="36"/>
      <c r="P3618" s="36"/>
      <c r="Q3618" s="36"/>
      <c r="R3618" s="36"/>
    </row>
    <row r="3619" spans="6:18" x14ac:dyDescent="0.25">
      <c r="F3619" s="36"/>
      <c r="G3619" s="36"/>
      <c r="H3619" s="36"/>
      <c r="I3619" s="36"/>
      <c r="J3619" s="36"/>
      <c r="K3619" s="36"/>
      <c r="L3619" s="36"/>
      <c r="M3619" s="36"/>
      <c r="N3619" s="36"/>
      <c r="O3619" s="36"/>
      <c r="P3619" s="36"/>
      <c r="Q3619" s="36"/>
      <c r="R3619" s="36"/>
    </row>
    <row r="3620" spans="6:18" x14ac:dyDescent="0.25">
      <c r="F3620" s="36"/>
      <c r="G3620" s="36"/>
      <c r="H3620" s="36"/>
      <c r="I3620" s="36"/>
      <c r="J3620" s="36"/>
      <c r="K3620" s="36"/>
      <c r="L3620" s="36"/>
      <c r="M3620" s="36"/>
      <c r="N3620" s="36"/>
      <c r="O3620" s="36"/>
      <c r="P3620" s="36"/>
      <c r="Q3620" s="36"/>
      <c r="R3620" s="36"/>
    </row>
    <row r="3621" spans="6:18" x14ac:dyDescent="0.25">
      <c r="F3621" s="36"/>
      <c r="G3621" s="36"/>
      <c r="H3621" s="36"/>
      <c r="I3621" s="36"/>
      <c r="J3621" s="36"/>
      <c r="K3621" s="36"/>
      <c r="L3621" s="36"/>
      <c r="M3621" s="36"/>
      <c r="N3621" s="36"/>
      <c r="O3621" s="36"/>
      <c r="P3621" s="36"/>
      <c r="Q3621" s="36"/>
      <c r="R3621" s="36"/>
    </row>
    <row r="3622" spans="6:18" x14ac:dyDescent="0.25">
      <c r="F3622" s="36"/>
      <c r="G3622" s="36"/>
      <c r="H3622" s="36"/>
      <c r="I3622" s="36"/>
      <c r="J3622" s="36"/>
      <c r="K3622" s="36"/>
      <c r="L3622" s="36"/>
      <c r="M3622" s="36"/>
      <c r="N3622" s="36"/>
      <c r="O3622" s="36"/>
      <c r="P3622" s="36"/>
      <c r="Q3622" s="36"/>
      <c r="R3622" s="36"/>
    </row>
    <row r="3623" spans="6:18" x14ac:dyDescent="0.25">
      <c r="F3623" s="36"/>
      <c r="G3623" s="36"/>
      <c r="H3623" s="36"/>
      <c r="I3623" s="36"/>
      <c r="J3623" s="36"/>
      <c r="K3623" s="36"/>
      <c r="L3623" s="36"/>
      <c r="M3623" s="36"/>
      <c r="N3623" s="36"/>
      <c r="O3623" s="36"/>
      <c r="P3623" s="36"/>
      <c r="Q3623" s="36"/>
      <c r="R3623" s="36"/>
    </row>
    <row r="3624" spans="6:18" x14ac:dyDescent="0.25">
      <c r="F3624" s="36"/>
      <c r="G3624" s="36"/>
      <c r="H3624" s="36"/>
      <c r="I3624" s="36"/>
      <c r="J3624" s="36"/>
      <c r="K3624" s="36"/>
      <c r="L3624" s="36"/>
      <c r="M3624" s="36"/>
      <c r="N3624" s="36"/>
      <c r="O3624" s="36"/>
      <c r="P3624" s="36"/>
      <c r="Q3624" s="36"/>
      <c r="R3624" s="36"/>
    </row>
    <row r="3625" spans="6:18" x14ac:dyDescent="0.25">
      <c r="F3625" s="36"/>
      <c r="G3625" s="36"/>
      <c r="H3625" s="36"/>
      <c r="I3625" s="36"/>
      <c r="J3625" s="36"/>
      <c r="K3625" s="36"/>
      <c r="L3625" s="36"/>
      <c r="M3625" s="36"/>
      <c r="N3625" s="36"/>
      <c r="O3625" s="36"/>
      <c r="P3625" s="36"/>
      <c r="Q3625" s="36"/>
      <c r="R3625" s="36"/>
    </row>
    <row r="3626" spans="6:18" x14ac:dyDescent="0.25">
      <c r="F3626" s="36"/>
      <c r="G3626" s="36"/>
      <c r="H3626" s="36"/>
      <c r="I3626" s="36"/>
      <c r="J3626" s="36"/>
      <c r="K3626" s="36"/>
      <c r="L3626" s="36"/>
      <c r="M3626" s="36"/>
      <c r="N3626" s="36"/>
      <c r="O3626" s="36"/>
      <c r="P3626" s="36"/>
      <c r="Q3626" s="36"/>
      <c r="R3626" s="36"/>
    </row>
    <row r="3627" spans="6:18" x14ac:dyDescent="0.25">
      <c r="F3627" s="36"/>
      <c r="G3627" s="36"/>
      <c r="H3627" s="36"/>
      <c r="I3627" s="36"/>
      <c r="J3627" s="36"/>
      <c r="K3627" s="36"/>
      <c r="L3627" s="36"/>
      <c r="M3627" s="36"/>
      <c r="N3627" s="36"/>
      <c r="O3627" s="36"/>
      <c r="P3627" s="36"/>
      <c r="Q3627" s="36"/>
      <c r="R3627" s="36"/>
    </row>
    <row r="3628" spans="6:18" x14ac:dyDescent="0.25">
      <c r="F3628" s="36"/>
      <c r="G3628" s="36"/>
      <c r="H3628" s="36"/>
      <c r="I3628" s="36"/>
      <c r="J3628" s="36"/>
      <c r="K3628" s="36"/>
      <c r="L3628" s="36"/>
      <c r="M3628" s="36"/>
      <c r="N3628" s="36"/>
      <c r="O3628" s="36"/>
      <c r="P3628" s="36"/>
      <c r="Q3628" s="36"/>
      <c r="R3628" s="36"/>
    </row>
    <row r="3629" spans="6:18" x14ac:dyDescent="0.25">
      <c r="F3629" s="36"/>
      <c r="G3629" s="36"/>
      <c r="H3629" s="36"/>
      <c r="I3629" s="36"/>
      <c r="J3629" s="36"/>
      <c r="K3629" s="36"/>
      <c r="L3629" s="36"/>
      <c r="M3629" s="36"/>
      <c r="N3629" s="36"/>
      <c r="O3629" s="36"/>
      <c r="P3629" s="36"/>
      <c r="Q3629" s="36"/>
      <c r="R3629" s="36"/>
    </row>
    <row r="3630" spans="6:18" x14ac:dyDescent="0.25">
      <c r="F3630" s="36"/>
      <c r="G3630" s="36"/>
      <c r="H3630" s="36"/>
      <c r="I3630" s="36"/>
      <c r="J3630" s="36"/>
      <c r="K3630" s="36"/>
      <c r="L3630" s="36"/>
      <c r="M3630" s="36"/>
      <c r="N3630" s="36"/>
      <c r="O3630" s="36"/>
      <c r="P3630" s="36"/>
      <c r="Q3630" s="36"/>
      <c r="R3630" s="36"/>
    </row>
    <row r="3631" spans="6:18" x14ac:dyDescent="0.25">
      <c r="F3631" s="36"/>
      <c r="G3631" s="36"/>
      <c r="H3631" s="36"/>
      <c r="I3631" s="36"/>
      <c r="J3631" s="36"/>
      <c r="K3631" s="36"/>
      <c r="L3631" s="36"/>
      <c r="M3631" s="36"/>
      <c r="N3631" s="36"/>
      <c r="O3631" s="36"/>
      <c r="P3631" s="36"/>
      <c r="Q3631" s="36"/>
      <c r="R3631" s="36"/>
    </row>
    <row r="3632" spans="6:18" x14ac:dyDescent="0.25">
      <c r="F3632" s="36"/>
      <c r="G3632" s="36"/>
      <c r="H3632" s="36"/>
      <c r="I3632" s="36"/>
      <c r="J3632" s="36"/>
      <c r="K3632" s="36"/>
      <c r="L3632" s="36"/>
      <c r="M3632" s="36"/>
      <c r="N3632" s="36"/>
      <c r="O3632" s="36"/>
      <c r="P3632" s="36"/>
      <c r="Q3632" s="36"/>
      <c r="R3632" s="36"/>
    </row>
    <row r="3633" spans="6:18" x14ac:dyDescent="0.25">
      <c r="F3633" s="36"/>
      <c r="G3633" s="36"/>
      <c r="H3633" s="36"/>
      <c r="I3633" s="36"/>
      <c r="J3633" s="36"/>
      <c r="K3633" s="36"/>
      <c r="L3633" s="36"/>
      <c r="M3633" s="36"/>
      <c r="N3633" s="36"/>
      <c r="O3633" s="36"/>
      <c r="P3633" s="36"/>
      <c r="Q3633" s="36"/>
      <c r="R3633" s="36"/>
    </row>
    <row r="3634" spans="6:18" x14ac:dyDescent="0.25">
      <c r="F3634" s="36"/>
      <c r="G3634" s="36"/>
      <c r="H3634" s="36"/>
      <c r="I3634" s="36"/>
      <c r="J3634" s="36"/>
      <c r="K3634" s="36"/>
      <c r="L3634" s="36"/>
      <c r="M3634" s="36"/>
      <c r="N3634" s="36"/>
      <c r="O3634" s="36"/>
      <c r="P3634" s="36"/>
      <c r="Q3634" s="36"/>
      <c r="R3634" s="36"/>
    </row>
    <row r="3635" spans="6:18" x14ac:dyDescent="0.25">
      <c r="F3635" s="36"/>
      <c r="G3635" s="36"/>
      <c r="H3635" s="36"/>
      <c r="I3635" s="36"/>
      <c r="J3635" s="36"/>
      <c r="K3635" s="36"/>
      <c r="L3635" s="36"/>
      <c r="M3635" s="36"/>
      <c r="N3635" s="36"/>
      <c r="O3635" s="36"/>
      <c r="P3635" s="36"/>
      <c r="Q3635" s="36"/>
      <c r="R3635" s="36"/>
    </row>
    <row r="3636" spans="6:18" x14ac:dyDescent="0.25">
      <c r="F3636" s="36"/>
      <c r="G3636" s="36"/>
      <c r="H3636" s="36"/>
      <c r="I3636" s="36"/>
      <c r="J3636" s="36"/>
      <c r="K3636" s="36"/>
      <c r="L3636" s="36"/>
      <c r="M3636" s="36"/>
      <c r="N3636" s="36"/>
      <c r="O3636" s="36"/>
      <c r="P3636" s="36"/>
      <c r="Q3636" s="36"/>
      <c r="R3636" s="36"/>
    </row>
    <row r="3637" spans="6:18" x14ac:dyDescent="0.25">
      <c r="F3637" s="36"/>
      <c r="G3637" s="36"/>
      <c r="H3637" s="36"/>
      <c r="I3637" s="36"/>
      <c r="J3637" s="36"/>
      <c r="K3637" s="36"/>
      <c r="L3637" s="36"/>
      <c r="M3637" s="36"/>
      <c r="N3637" s="36"/>
      <c r="O3637" s="36"/>
      <c r="P3637" s="36"/>
      <c r="Q3637" s="36"/>
      <c r="R3637" s="36"/>
    </row>
    <row r="3638" spans="6:18" x14ac:dyDescent="0.25">
      <c r="F3638" s="36"/>
      <c r="G3638" s="36"/>
      <c r="H3638" s="36"/>
      <c r="I3638" s="36"/>
      <c r="J3638" s="36"/>
      <c r="K3638" s="36"/>
      <c r="L3638" s="36"/>
      <c r="M3638" s="36"/>
      <c r="N3638" s="36"/>
      <c r="O3638" s="36"/>
      <c r="P3638" s="36"/>
      <c r="Q3638" s="36"/>
      <c r="R3638" s="36"/>
    </row>
    <row r="3639" spans="6:18" x14ac:dyDescent="0.25">
      <c r="F3639" s="36"/>
      <c r="G3639" s="36"/>
      <c r="H3639" s="36"/>
      <c r="I3639" s="36"/>
      <c r="J3639" s="36"/>
      <c r="K3639" s="36"/>
      <c r="L3639" s="36"/>
      <c r="M3639" s="36"/>
      <c r="N3639" s="36"/>
      <c r="O3639" s="36"/>
      <c r="P3639" s="36"/>
      <c r="Q3639" s="36"/>
      <c r="R3639" s="36"/>
    </row>
    <row r="3640" spans="6:18" x14ac:dyDescent="0.25">
      <c r="F3640" s="36"/>
      <c r="G3640" s="36"/>
      <c r="H3640" s="36"/>
      <c r="I3640" s="36"/>
      <c r="J3640" s="36"/>
      <c r="K3640" s="36"/>
      <c r="L3640" s="36"/>
      <c r="M3640" s="36"/>
      <c r="N3640" s="36"/>
      <c r="O3640" s="36"/>
      <c r="P3640" s="36"/>
      <c r="Q3640" s="36"/>
      <c r="R3640" s="36"/>
    </row>
    <row r="3641" spans="6:18" x14ac:dyDescent="0.25">
      <c r="F3641" s="36"/>
      <c r="G3641" s="36"/>
      <c r="H3641" s="36"/>
      <c r="I3641" s="36"/>
      <c r="J3641" s="36"/>
      <c r="K3641" s="36"/>
      <c r="L3641" s="36"/>
      <c r="M3641" s="36"/>
      <c r="N3641" s="36"/>
      <c r="O3641" s="36"/>
      <c r="P3641" s="36"/>
      <c r="Q3641" s="36"/>
      <c r="R3641" s="36"/>
    </row>
    <row r="3642" spans="6:18" x14ac:dyDescent="0.25">
      <c r="F3642" s="36"/>
      <c r="G3642" s="36"/>
      <c r="H3642" s="36"/>
      <c r="I3642" s="36"/>
      <c r="J3642" s="36"/>
      <c r="K3642" s="36"/>
      <c r="L3642" s="36"/>
      <c r="M3642" s="36"/>
      <c r="N3642" s="36"/>
      <c r="O3642" s="36"/>
      <c r="P3642" s="36"/>
      <c r="Q3642" s="36"/>
      <c r="R3642" s="36"/>
    </row>
    <row r="3643" spans="6:18" x14ac:dyDescent="0.25">
      <c r="F3643" s="36"/>
      <c r="G3643" s="36"/>
      <c r="H3643" s="36"/>
      <c r="I3643" s="36"/>
      <c r="J3643" s="36"/>
      <c r="K3643" s="36"/>
      <c r="L3643" s="36"/>
      <c r="M3643" s="36"/>
      <c r="N3643" s="36"/>
      <c r="O3643" s="36"/>
      <c r="P3643" s="36"/>
      <c r="Q3643" s="36"/>
      <c r="R3643" s="36"/>
    </row>
    <row r="3644" spans="6:18" x14ac:dyDescent="0.25">
      <c r="F3644" s="36"/>
      <c r="G3644" s="36"/>
      <c r="H3644" s="36"/>
      <c r="I3644" s="36"/>
      <c r="J3644" s="36"/>
      <c r="K3644" s="36"/>
      <c r="L3644" s="36"/>
      <c r="M3644" s="36"/>
      <c r="N3644" s="36"/>
      <c r="O3644" s="36"/>
      <c r="P3644" s="36"/>
      <c r="Q3644" s="36"/>
      <c r="R3644" s="36"/>
    </row>
    <row r="3645" spans="6:18" x14ac:dyDescent="0.25">
      <c r="F3645" s="36"/>
      <c r="G3645" s="36"/>
      <c r="H3645" s="36"/>
      <c r="I3645" s="36"/>
      <c r="J3645" s="36"/>
      <c r="K3645" s="36"/>
      <c r="L3645" s="36"/>
      <c r="M3645" s="36"/>
      <c r="N3645" s="36"/>
      <c r="O3645" s="36"/>
      <c r="P3645" s="36"/>
      <c r="Q3645" s="36"/>
      <c r="R3645" s="36"/>
    </row>
    <row r="3646" spans="6:18" x14ac:dyDescent="0.25">
      <c r="F3646" s="36"/>
      <c r="G3646" s="36"/>
      <c r="H3646" s="36"/>
      <c r="I3646" s="36"/>
      <c r="J3646" s="36"/>
      <c r="K3646" s="36"/>
      <c r="L3646" s="36"/>
      <c r="M3646" s="36"/>
      <c r="N3646" s="36"/>
      <c r="O3646" s="36"/>
      <c r="P3646" s="36"/>
      <c r="Q3646" s="36"/>
      <c r="R3646" s="36"/>
    </row>
    <row r="3647" spans="6:18" x14ac:dyDescent="0.25">
      <c r="F3647" s="36"/>
      <c r="G3647" s="36"/>
      <c r="H3647" s="36"/>
      <c r="I3647" s="36"/>
      <c r="J3647" s="36"/>
      <c r="K3647" s="36"/>
      <c r="L3647" s="36"/>
      <c r="M3647" s="36"/>
      <c r="N3647" s="36"/>
      <c r="O3647" s="36"/>
      <c r="P3647" s="36"/>
      <c r="Q3647" s="36"/>
      <c r="R3647" s="36"/>
    </row>
    <row r="3648" spans="6:18" x14ac:dyDescent="0.25">
      <c r="F3648" s="36"/>
      <c r="G3648" s="36"/>
      <c r="H3648" s="36"/>
      <c r="I3648" s="36"/>
      <c r="J3648" s="36"/>
      <c r="K3648" s="36"/>
      <c r="L3648" s="36"/>
      <c r="M3648" s="36"/>
      <c r="N3648" s="36"/>
      <c r="O3648" s="36"/>
      <c r="P3648" s="36"/>
      <c r="Q3648" s="36"/>
      <c r="R3648" s="36"/>
    </row>
    <row r="3649" spans="6:18" x14ac:dyDescent="0.25">
      <c r="F3649" s="36"/>
      <c r="G3649" s="36"/>
      <c r="H3649" s="36"/>
      <c r="I3649" s="36"/>
      <c r="J3649" s="36"/>
      <c r="K3649" s="36"/>
      <c r="L3649" s="36"/>
      <c r="M3649" s="36"/>
      <c r="N3649" s="36"/>
      <c r="O3649" s="36"/>
      <c r="P3649" s="36"/>
      <c r="Q3649" s="36"/>
      <c r="R3649" s="36"/>
    </row>
    <row r="3650" spans="6:18" x14ac:dyDescent="0.25">
      <c r="F3650" s="36"/>
      <c r="G3650" s="36"/>
      <c r="H3650" s="36"/>
      <c r="I3650" s="36"/>
      <c r="J3650" s="36"/>
      <c r="K3650" s="36"/>
      <c r="L3650" s="36"/>
      <c r="M3650" s="36"/>
      <c r="N3650" s="36"/>
      <c r="O3650" s="36"/>
      <c r="P3650" s="36"/>
      <c r="Q3650" s="36"/>
      <c r="R3650" s="36"/>
    </row>
    <row r="3651" spans="6:18" x14ac:dyDescent="0.25">
      <c r="F3651" s="36"/>
      <c r="G3651" s="36"/>
      <c r="H3651" s="36"/>
      <c r="I3651" s="36"/>
      <c r="J3651" s="36"/>
      <c r="K3651" s="36"/>
      <c r="L3651" s="36"/>
      <c r="M3651" s="36"/>
      <c r="N3651" s="36"/>
      <c r="O3651" s="36"/>
      <c r="P3651" s="36"/>
      <c r="Q3651" s="36"/>
      <c r="R3651" s="36"/>
    </row>
    <row r="3652" spans="6:18" x14ac:dyDescent="0.25">
      <c r="F3652" s="36"/>
      <c r="G3652" s="36"/>
      <c r="H3652" s="36"/>
      <c r="I3652" s="36"/>
      <c r="J3652" s="36"/>
      <c r="K3652" s="36"/>
      <c r="L3652" s="36"/>
      <c r="M3652" s="36"/>
      <c r="N3652" s="36"/>
      <c r="O3652" s="36"/>
      <c r="P3652" s="36"/>
      <c r="Q3652" s="36"/>
      <c r="R3652" s="36"/>
    </row>
    <row r="3653" spans="6:18" x14ac:dyDescent="0.25">
      <c r="F3653" s="36"/>
      <c r="G3653" s="36"/>
      <c r="H3653" s="36"/>
      <c r="I3653" s="36"/>
      <c r="J3653" s="36"/>
      <c r="K3653" s="36"/>
      <c r="L3653" s="36"/>
      <c r="M3653" s="36"/>
      <c r="N3653" s="36"/>
      <c r="O3653" s="36"/>
      <c r="P3653" s="36"/>
      <c r="Q3653" s="36"/>
      <c r="R3653" s="36"/>
    </row>
    <row r="3654" spans="6:18" x14ac:dyDescent="0.25">
      <c r="F3654" s="36"/>
      <c r="G3654" s="36"/>
      <c r="H3654" s="36"/>
      <c r="I3654" s="36"/>
      <c r="J3654" s="36"/>
      <c r="K3654" s="36"/>
      <c r="L3654" s="36"/>
      <c r="M3654" s="36"/>
      <c r="N3654" s="36"/>
      <c r="O3654" s="36"/>
      <c r="P3654" s="36"/>
      <c r="Q3654" s="36"/>
      <c r="R3654" s="36"/>
    </row>
    <row r="3655" spans="6:18" x14ac:dyDescent="0.25">
      <c r="F3655" s="36"/>
      <c r="G3655" s="36"/>
      <c r="H3655" s="36"/>
      <c r="I3655" s="36"/>
      <c r="J3655" s="36"/>
      <c r="K3655" s="36"/>
      <c r="L3655" s="36"/>
      <c r="M3655" s="36"/>
      <c r="N3655" s="36"/>
      <c r="O3655" s="36"/>
      <c r="P3655" s="36"/>
      <c r="Q3655" s="36"/>
      <c r="R3655" s="36"/>
    </row>
    <row r="3656" spans="6:18" x14ac:dyDescent="0.25">
      <c r="F3656" s="36"/>
      <c r="G3656" s="36"/>
      <c r="H3656" s="36"/>
      <c r="I3656" s="36"/>
      <c r="J3656" s="36"/>
      <c r="K3656" s="36"/>
      <c r="L3656" s="36"/>
      <c r="M3656" s="36"/>
      <c r="N3656" s="36"/>
      <c r="O3656" s="36"/>
      <c r="P3656" s="36"/>
      <c r="Q3656" s="36"/>
      <c r="R3656" s="36"/>
    </row>
    <row r="3657" spans="6:18" x14ac:dyDescent="0.25">
      <c r="F3657" s="36"/>
      <c r="G3657" s="36"/>
      <c r="H3657" s="36"/>
      <c r="I3657" s="36"/>
      <c r="J3657" s="36"/>
      <c r="K3657" s="36"/>
      <c r="L3657" s="36"/>
      <c r="M3657" s="36"/>
      <c r="N3657" s="36"/>
      <c r="O3657" s="36"/>
      <c r="P3657" s="36"/>
      <c r="Q3657" s="36"/>
      <c r="R3657" s="36"/>
    </row>
    <row r="3658" spans="6:18" x14ac:dyDescent="0.25">
      <c r="F3658" s="36"/>
      <c r="G3658" s="36"/>
      <c r="H3658" s="36"/>
      <c r="I3658" s="36"/>
      <c r="J3658" s="36"/>
      <c r="K3658" s="36"/>
      <c r="L3658" s="36"/>
      <c r="M3658" s="36"/>
      <c r="N3658" s="36"/>
      <c r="O3658" s="36"/>
      <c r="P3658" s="36"/>
      <c r="Q3658" s="36"/>
      <c r="R3658" s="36"/>
    </row>
    <row r="3659" spans="6:18" x14ac:dyDescent="0.25">
      <c r="F3659" s="36"/>
      <c r="G3659" s="36"/>
      <c r="H3659" s="36"/>
      <c r="I3659" s="36"/>
      <c r="J3659" s="36"/>
      <c r="K3659" s="36"/>
      <c r="L3659" s="36"/>
      <c r="M3659" s="36"/>
      <c r="N3659" s="36"/>
      <c r="O3659" s="36"/>
      <c r="P3659" s="36"/>
      <c r="Q3659" s="36"/>
      <c r="R3659" s="36"/>
    </row>
    <row r="3660" spans="6:18" x14ac:dyDescent="0.25">
      <c r="F3660" s="36"/>
      <c r="G3660" s="36"/>
      <c r="H3660" s="36"/>
      <c r="I3660" s="36"/>
      <c r="J3660" s="36"/>
      <c r="K3660" s="36"/>
      <c r="L3660" s="36"/>
      <c r="M3660" s="36"/>
      <c r="N3660" s="36"/>
      <c r="O3660" s="36"/>
      <c r="P3660" s="36"/>
      <c r="Q3660" s="36"/>
      <c r="R3660" s="36"/>
    </row>
    <row r="3661" spans="6:18" x14ac:dyDescent="0.25">
      <c r="F3661" s="36"/>
      <c r="G3661" s="36"/>
      <c r="H3661" s="36"/>
      <c r="I3661" s="36"/>
      <c r="J3661" s="36"/>
      <c r="K3661" s="36"/>
      <c r="L3661" s="36"/>
      <c r="M3661" s="36"/>
      <c r="N3661" s="36"/>
      <c r="O3661" s="36"/>
      <c r="P3661" s="36"/>
      <c r="Q3661" s="36"/>
      <c r="R3661" s="36"/>
    </row>
    <row r="3662" spans="6:18" x14ac:dyDescent="0.25">
      <c r="F3662" s="36"/>
      <c r="G3662" s="36"/>
      <c r="H3662" s="36"/>
      <c r="I3662" s="36"/>
      <c r="J3662" s="36"/>
      <c r="K3662" s="36"/>
      <c r="L3662" s="36"/>
      <c r="M3662" s="36"/>
      <c r="N3662" s="36"/>
      <c r="O3662" s="36"/>
      <c r="P3662" s="36"/>
      <c r="Q3662" s="36"/>
      <c r="R3662" s="36"/>
    </row>
    <row r="3663" spans="6:18" x14ac:dyDescent="0.25">
      <c r="F3663" s="36"/>
      <c r="G3663" s="36"/>
      <c r="H3663" s="36"/>
      <c r="I3663" s="36"/>
      <c r="J3663" s="36"/>
      <c r="K3663" s="36"/>
      <c r="L3663" s="36"/>
      <c r="M3663" s="36"/>
      <c r="N3663" s="36"/>
      <c r="O3663" s="36"/>
      <c r="P3663" s="36"/>
      <c r="Q3663" s="36"/>
      <c r="R3663" s="36"/>
    </row>
    <row r="3664" spans="6:18" x14ac:dyDescent="0.25">
      <c r="F3664" s="36"/>
      <c r="G3664" s="36"/>
      <c r="H3664" s="36"/>
      <c r="I3664" s="36"/>
      <c r="J3664" s="36"/>
      <c r="K3664" s="36"/>
      <c r="L3664" s="36"/>
      <c r="M3664" s="36"/>
      <c r="N3664" s="36"/>
      <c r="O3664" s="36"/>
      <c r="P3664" s="36"/>
      <c r="Q3664" s="36"/>
      <c r="R3664" s="36"/>
    </row>
    <row r="3665" spans="6:18" x14ac:dyDescent="0.25">
      <c r="F3665" s="36"/>
      <c r="G3665" s="36"/>
      <c r="H3665" s="36"/>
      <c r="I3665" s="36"/>
      <c r="J3665" s="36"/>
      <c r="K3665" s="36"/>
      <c r="L3665" s="36"/>
      <c r="M3665" s="36"/>
      <c r="N3665" s="36"/>
      <c r="O3665" s="36"/>
      <c r="P3665" s="36"/>
      <c r="Q3665" s="36"/>
      <c r="R3665" s="36"/>
    </row>
    <row r="3666" spans="6:18" x14ac:dyDescent="0.25">
      <c r="F3666" s="36"/>
      <c r="G3666" s="36"/>
      <c r="H3666" s="36"/>
      <c r="I3666" s="36"/>
      <c r="J3666" s="36"/>
      <c r="K3666" s="36"/>
      <c r="L3666" s="36"/>
      <c r="M3666" s="36"/>
      <c r="N3666" s="36"/>
      <c r="O3666" s="36"/>
      <c r="P3666" s="36"/>
      <c r="Q3666" s="36"/>
      <c r="R3666" s="36"/>
    </row>
    <row r="3667" spans="6:18" x14ac:dyDescent="0.25">
      <c r="F3667" s="36"/>
      <c r="G3667" s="36"/>
      <c r="H3667" s="36"/>
      <c r="I3667" s="36"/>
      <c r="J3667" s="36"/>
      <c r="K3667" s="36"/>
      <c r="L3667" s="36"/>
      <c r="M3667" s="36"/>
      <c r="N3667" s="36"/>
      <c r="O3667" s="36"/>
      <c r="P3667" s="36"/>
      <c r="Q3667" s="36"/>
      <c r="R3667" s="36"/>
    </row>
    <row r="3668" spans="6:18" x14ac:dyDescent="0.25">
      <c r="F3668" s="36"/>
      <c r="G3668" s="36"/>
      <c r="H3668" s="36"/>
      <c r="I3668" s="36"/>
      <c r="J3668" s="36"/>
      <c r="K3668" s="36"/>
      <c r="L3668" s="36"/>
      <c r="M3668" s="36"/>
      <c r="N3668" s="36"/>
      <c r="O3668" s="36"/>
      <c r="P3668" s="36"/>
      <c r="Q3668" s="36"/>
      <c r="R3668" s="36"/>
    </row>
    <row r="3669" spans="6:18" x14ac:dyDescent="0.25">
      <c r="F3669" s="36"/>
      <c r="G3669" s="36"/>
      <c r="H3669" s="36"/>
      <c r="I3669" s="36"/>
      <c r="J3669" s="36"/>
      <c r="K3669" s="36"/>
      <c r="L3669" s="36"/>
      <c r="M3669" s="36"/>
      <c r="N3669" s="36"/>
      <c r="O3669" s="36"/>
      <c r="P3669" s="36"/>
      <c r="Q3669" s="36"/>
      <c r="R3669" s="36"/>
    </row>
    <row r="3670" spans="6:18" x14ac:dyDescent="0.25">
      <c r="F3670" s="36"/>
      <c r="G3670" s="36"/>
      <c r="H3670" s="36"/>
      <c r="I3670" s="36"/>
      <c r="J3670" s="36"/>
      <c r="K3670" s="36"/>
      <c r="L3670" s="36"/>
      <c r="M3670" s="36"/>
      <c r="N3670" s="36"/>
      <c r="O3670" s="36"/>
      <c r="P3670" s="36"/>
      <c r="Q3670" s="36"/>
      <c r="R3670" s="36"/>
    </row>
    <row r="3671" spans="6:18" x14ac:dyDescent="0.25">
      <c r="F3671" s="36"/>
      <c r="G3671" s="36"/>
      <c r="H3671" s="36"/>
      <c r="I3671" s="36"/>
      <c r="J3671" s="36"/>
      <c r="K3671" s="36"/>
      <c r="L3671" s="36"/>
      <c r="M3671" s="36"/>
      <c r="N3671" s="36"/>
      <c r="O3671" s="36"/>
      <c r="P3671" s="36"/>
      <c r="Q3671" s="36"/>
      <c r="R3671" s="36"/>
    </row>
    <row r="3672" spans="6:18" x14ac:dyDescent="0.25">
      <c r="F3672" s="36"/>
      <c r="G3672" s="36"/>
      <c r="H3672" s="36"/>
      <c r="I3672" s="36"/>
      <c r="J3672" s="36"/>
      <c r="K3672" s="36"/>
      <c r="L3672" s="36"/>
      <c r="M3672" s="36"/>
      <c r="N3672" s="36"/>
      <c r="O3672" s="36"/>
      <c r="P3672" s="36"/>
      <c r="Q3672" s="36"/>
      <c r="R3672" s="36"/>
    </row>
    <row r="3673" spans="6:18" x14ac:dyDescent="0.25">
      <c r="F3673" s="36"/>
      <c r="G3673" s="36"/>
      <c r="H3673" s="36"/>
      <c r="I3673" s="36"/>
      <c r="J3673" s="36"/>
      <c r="K3673" s="36"/>
      <c r="L3673" s="36"/>
      <c r="M3673" s="36"/>
      <c r="N3673" s="36"/>
      <c r="O3673" s="36"/>
      <c r="P3673" s="36"/>
      <c r="Q3673" s="36"/>
      <c r="R3673" s="36"/>
    </row>
    <row r="3674" spans="6:18" x14ac:dyDescent="0.25">
      <c r="F3674" s="36"/>
      <c r="G3674" s="36"/>
      <c r="H3674" s="36"/>
      <c r="I3674" s="36"/>
      <c r="J3674" s="36"/>
      <c r="K3674" s="36"/>
      <c r="L3674" s="36"/>
      <c r="M3674" s="36"/>
      <c r="N3674" s="36"/>
      <c r="O3674" s="36"/>
      <c r="P3674" s="36"/>
      <c r="Q3674" s="36"/>
      <c r="R3674" s="36"/>
    </row>
    <row r="3675" spans="6:18" x14ac:dyDescent="0.25">
      <c r="F3675" s="36"/>
      <c r="G3675" s="36"/>
      <c r="H3675" s="36"/>
      <c r="I3675" s="36"/>
      <c r="J3675" s="36"/>
      <c r="K3675" s="36"/>
      <c r="L3675" s="36"/>
      <c r="M3675" s="36"/>
      <c r="N3675" s="36"/>
      <c r="O3675" s="36"/>
      <c r="P3675" s="36"/>
      <c r="Q3675" s="36"/>
      <c r="R3675" s="36"/>
    </row>
    <row r="3676" spans="6:18" x14ac:dyDescent="0.25">
      <c r="F3676" s="36"/>
      <c r="G3676" s="36"/>
      <c r="H3676" s="36"/>
      <c r="I3676" s="36"/>
      <c r="J3676" s="36"/>
      <c r="K3676" s="36"/>
      <c r="L3676" s="36"/>
      <c r="M3676" s="36"/>
      <c r="N3676" s="36"/>
      <c r="O3676" s="36"/>
      <c r="P3676" s="36"/>
      <c r="Q3676" s="36"/>
      <c r="R3676" s="36"/>
    </row>
    <row r="3677" spans="6:18" x14ac:dyDescent="0.25">
      <c r="F3677" s="36"/>
      <c r="G3677" s="36"/>
      <c r="H3677" s="36"/>
      <c r="I3677" s="36"/>
      <c r="J3677" s="36"/>
      <c r="K3677" s="36"/>
      <c r="L3677" s="36"/>
      <c r="M3677" s="36"/>
      <c r="N3677" s="36"/>
      <c r="O3677" s="36"/>
      <c r="P3677" s="36"/>
      <c r="Q3677" s="36"/>
      <c r="R3677" s="36"/>
    </row>
    <row r="3678" spans="6:18" x14ac:dyDescent="0.25">
      <c r="F3678" s="36"/>
      <c r="G3678" s="36"/>
      <c r="H3678" s="36"/>
      <c r="I3678" s="36"/>
      <c r="J3678" s="36"/>
      <c r="K3678" s="36"/>
      <c r="L3678" s="36"/>
      <c r="M3678" s="36"/>
      <c r="N3678" s="36"/>
      <c r="O3678" s="36"/>
      <c r="P3678" s="36"/>
      <c r="Q3678" s="36"/>
      <c r="R3678" s="36"/>
    </row>
    <row r="3679" spans="6:18" x14ac:dyDescent="0.25">
      <c r="F3679" s="36"/>
      <c r="G3679" s="36"/>
      <c r="H3679" s="36"/>
      <c r="I3679" s="36"/>
      <c r="J3679" s="36"/>
      <c r="K3679" s="36"/>
      <c r="L3679" s="36"/>
      <c r="M3679" s="36"/>
      <c r="N3679" s="36"/>
      <c r="O3679" s="36"/>
      <c r="P3679" s="36"/>
      <c r="Q3679" s="36"/>
      <c r="R3679" s="36"/>
    </row>
    <row r="3680" spans="6:18" x14ac:dyDescent="0.25">
      <c r="F3680" s="36"/>
      <c r="G3680" s="36"/>
      <c r="H3680" s="36"/>
      <c r="I3680" s="36"/>
      <c r="J3680" s="36"/>
      <c r="K3680" s="36"/>
      <c r="L3680" s="36"/>
      <c r="M3680" s="36"/>
      <c r="N3680" s="36"/>
      <c r="O3680" s="36"/>
      <c r="P3680" s="36"/>
      <c r="Q3680" s="36"/>
      <c r="R3680" s="36"/>
    </row>
    <row r="3681" spans="6:18" x14ac:dyDescent="0.25">
      <c r="F3681" s="36"/>
      <c r="G3681" s="36"/>
      <c r="H3681" s="36"/>
      <c r="I3681" s="36"/>
      <c r="J3681" s="36"/>
      <c r="K3681" s="36"/>
      <c r="L3681" s="36"/>
      <c r="M3681" s="36"/>
      <c r="N3681" s="36"/>
      <c r="O3681" s="36"/>
      <c r="P3681" s="36"/>
      <c r="Q3681" s="36"/>
      <c r="R3681" s="36"/>
    </row>
    <row r="3682" spans="6:18" x14ac:dyDescent="0.25">
      <c r="F3682" s="36"/>
      <c r="G3682" s="36"/>
      <c r="H3682" s="36"/>
      <c r="I3682" s="36"/>
      <c r="J3682" s="36"/>
      <c r="K3682" s="36"/>
      <c r="L3682" s="36"/>
      <c r="M3682" s="36"/>
      <c r="N3682" s="36"/>
      <c r="O3682" s="36"/>
      <c r="P3682" s="36"/>
      <c r="Q3682" s="36"/>
      <c r="R3682" s="36"/>
    </row>
    <row r="3683" spans="6:18" x14ac:dyDescent="0.25">
      <c r="F3683" s="36"/>
      <c r="G3683" s="36"/>
      <c r="H3683" s="36"/>
      <c r="I3683" s="36"/>
      <c r="J3683" s="36"/>
      <c r="K3683" s="36"/>
      <c r="L3683" s="36"/>
      <c r="M3683" s="36"/>
      <c r="N3683" s="36"/>
      <c r="O3683" s="36"/>
      <c r="P3683" s="36"/>
      <c r="Q3683" s="36"/>
      <c r="R3683" s="36"/>
    </row>
    <row r="3684" spans="6:18" x14ac:dyDescent="0.25">
      <c r="F3684" s="36"/>
      <c r="G3684" s="36"/>
      <c r="H3684" s="36"/>
      <c r="I3684" s="36"/>
      <c r="J3684" s="36"/>
      <c r="K3684" s="36"/>
      <c r="L3684" s="36"/>
      <c r="M3684" s="36"/>
      <c r="N3684" s="36"/>
      <c r="O3684" s="36"/>
      <c r="P3684" s="36"/>
      <c r="Q3684" s="36"/>
      <c r="R3684" s="36"/>
    </row>
    <row r="3685" spans="6:18" x14ac:dyDescent="0.25">
      <c r="F3685" s="36"/>
      <c r="G3685" s="36"/>
      <c r="H3685" s="36"/>
      <c r="I3685" s="36"/>
      <c r="J3685" s="36"/>
      <c r="K3685" s="36"/>
      <c r="L3685" s="36"/>
      <c r="M3685" s="36"/>
      <c r="N3685" s="36"/>
      <c r="O3685" s="36"/>
      <c r="P3685" s="36"/>
      <c r="Q3685" s="36"/>
      <c r="R3685" s="36"/>
    </row>
    <row r="3686" spans="6:18" x14ac:dyDescent="0.25">
      <c r="F3686" s="36"/>
      <c r="G3686" s="36"/>
      <c r="H3686" s="36"/>
      <c r="I3686" s="36"/>
      <c r="J3686" s="36"/>
      <c r="K3686" s="36"/>
      <c r="L3686" s="36"/>
      <c r="M3686" s="36"/>
      <c r="N3686" s="36"/>
      <c r="O3686" s="36"/>
      <c r="P3686" s="36"/>
      <c r="Q3686" s="36"/>
      <c r="R3686" s="36"/>
    </row>
    <row r="3687" spans="6:18" x14ac:dyDescent="0.25">
      <c r="F3687" s="36"/>
      <c r="G3687" s="36"/>
      <c r="H3687" s="36"/>
      <c r="I3687" s="36"/>
      <c r="J3687" s="36"/>
      <c r="K3687" s="36"/>
      <c r="L3687" s="36"/>
      <c r="M3687" s="36"/>
      <c r="N3687" s="36"/>
      <c r="O3687" s="36"/>
      <c r="P3687" s="36"/>
      <c r="Q3687" s="36"/>
      <c r="R3687" s="36"/>
    </row>
    <row r="3688" spans="6:18" x14ac:dyDescent="0.25">
      <c r="F3688" s="36"/>
      <c r="G3688" s="36"/>
      <c r="H3688" s="36"/>
      <c r="I3688" s="36"/>
      <c r="J3688" s="36"/>
      <c r="K3688" s="36"/>
      <c r="L3688" s="36"/>
      <c r="M3688" s="36"/>
      <c r="N3688" s="36"/>
      <c r="O3688" s="36"/>
      <c r="P3688" s="36"/>
      <c r="Q3688" s="36"/>
      <c r="R3688" s="36"/>
    </row>
    <row r="3689" spans="6:18" x14ac:dyDescent="0.25">
      <c r="F3689" s="36"/>
      <c r="G3689" s="36"/>
      <c r="H3689" s="36"/>
      <c r="I3689" s="36"/>
      <c r="J3689" s="36"/>
      <c r="K3689" s="36"/>
      <c r="L3689" s="36"/>
      <c r="M3689" s="36"/>
      <c r="N3689" s="36"/>
      <c r="O3689" s="36"/>
      <c r="P3689" s="36"/>
      <c r="Q3689" s="36"/>
      <c r="R3689" s="36"/>
    </row>
    <row r="3690" spans="6:18" x14ac:dyDescent="0.25">
      <c r="F3690" s="36"/>
      <c r="G3690" s="36"/>
      <c r="H3690" s="36"/>
      <c r="I3690" s="36"/>
      <c r="J3690" s="36"/>
      <c r="K3690" s="36"/>
      <c r="L3690" s="36"/>
      <c r="M3690" s="36"/>
      <c r="N3690" s="36"/>
      <c r="O3690" s="36"/>
      <c r="P3690" s="36"/>
      <c r="Q3690" s="36"/>
      <c r="R3690" s="36"/>
    </row>
    <row r="3691" spans="6:18" x14ac:dyDescent="0.25">
      <c r="F3691" s="36"/>
      <c r="G3691" s="36"/>
      <c r="H3691" s="36"/>
      <c r="I3691" s="36"/>
      <c r="J3691" s="36"/>
      <c r="K3691" s="36"/>
      <c r="L3691" s="36"/>
      <c r="M3691" s="36"/>
      <c r="N3691" s="36"/>
      <c r="O3691" s="36"/>
      <c r="P3691" s="36"/>
      <c r="Q3691" s="36"/>
      <c r="R3691" s="36"/>
    </row>
    <row r="3692" spans="6:18" x14ac:dyDescent="0.25">
      <c r="F3692" s="36"/>
      <c r="G3692" s="36"/>
      <c r="H3692" s="36"/>
      <c r="I3692" s="36"/>
      <c r="J3692" s="36"/>
      <c r="K3692" s="36"/>
      <c r="L3692" s="36"/>
      <c r="M3692" s="36"/>
      <c r="N3692" s="36"/>
      <c r="O3692" s="36"/>
      <c r="P3692" s="36"/>
      <c r="Q3692" s="36"/>
      <c r="R3692" s="36"/>
    </row>
    <row r="3693" spans="6:18" x14ac:dyDescent="0.25">
      <c r="F3693" s="36"/>
      <c r="G3693" s="36"/>
      <c r="H3693" s="36"/>
      <c r="I3693" s="36"/>
      <c r="J3693" s="36"/>
      <c r="K3693" s="36"/>
      <c r="L3693" s="36"/>
      <c r="M3693" s="36"/>
      <c r="N3693" s="36"/>
      <c r="O3693" s="36"/>
      <c r="P3693" s="36"/>
      <c r="Q3693" s="36"/>
      <c r="R3693" s="36"/>
    </row>
    <row r="3694" spans="6:18" x14ac:dyDescent="0.25">
      <c r="F3694" s="36"/>
      <c r="G3694" s="36"/>
      <c r="H3694" s="36"/>
      <c r="I3694" s="36"/>
      <c r="J3694" s="36"/>
      <c r="K3694" s="36"/>
      <c r="L3694" s="36"/>
      <c r="M3694" s="36"/>
      <c r="N3694" s="36"/>
      <c r="O3694" s="36"/>
      <c r="P3694" s="36"/>
      <c r="Q3694" s="36"/>
      <c r="R3694" s="36"/>
    </row>
    <row r="3695" spans="6:18" x14ac:dyDescent="0.25">
      <c r="F3695" s="36"/>
      <c r="G3695" s="36"/>
      <c r="H3695" s="36"/>
      <c r="I3695" s="36"/>
      <c r="J3695" s="36"/>
      <c r="K3695" s="36"/>
      <c r="L3695" s="36"/>
      <c r="M3695" s="36"/>
      <c r="N3695" s="36"/>
      <c r="O3695" s="36"/>
      <c r="P3695" s="36"/>
      <c r="Q3695" s="36"/>
      <c r="R3695" s="36"/>
    </row>
    <row r="3696" spans="6:18" x14ac:dyDescent="0.25">
      <c r="F3696" s="36"/>
      <c r="G3696" s="36"/>
      <c r="H3696" s="36"/>
      <c r="I3696" s="36"/>
      <c r="J3696" s="36"/>
      <c r="K3696" s="36"/>
      <c r="L3696" s="36"/>
      <c r="M3696" s="36"/>
      <c r="N3696" s="36"/>
      <c r="O3696" s="36"/>
      <c r="P3696" s="36"/>
      <c r="Q3696" s="36"/>
      <c r="R3696" s="36"/>
    </row>
    <row r="3697" spans="6:18" x14ac:dyDescent="0.25">
      <c r="F3697" s="36"/>
      <c r="G3697" s="36"/>
      <c r="H3697" s="36"/>
      <c r="I3697" s="36"/>
      <c r="J3697" s="36"/>
      <c r="K3697" s="36"/>
      <c r="L3697" s="36"/>
      <c r="M3697" s="36"/>
      <c r="N3697" s="36"/>
      <c r="O3697" s="36"/>
      <c r="P3697" s="36"/>
      <c r="Q3697" s="36"/>
      <c r="R3697" s="36"/>
    </row>
    <row r="3698" spans="6:18" x14ac:dyDescent="0.25">
      <c r="F3698" s="36"/>
      <c r="G3698" s="36"/>
      <c r="H3698" s="36"/>
      <c r="I3698" s="36"/>
      <c r="J3698" s="36"/>
      <c r="K3698" s="36"/>
      <c r="L3698" s="36"/>
      <c r="M3698" s="36"/>
      <c r="N3698" s="36"/>
      <c r="O3698" s="36"/>
      <c r="P3698" s="36"/>
      <c r="Q3698" s="36"/>
      <c r="R3698" s="36"/>
    </row>
    <row r="3699" spans="6:18" x14ac:dyDescent="0.25">
      <c r="F3699" s="36"/>
      <c r="G3699" s="36"/>
      <c r="H3699" s="36"/>
      <c r="I3699" s="36"/>
      <c r="J3699" s="36"/>
      <c r="K3699" s="36"/>
      <c r="L3699" s="36"/>
      <c r="M3699" s="36"/>
      <c r="N3699" s="36"/>
      <c r="O3699" s="36"/>
      <c r="P3699" s="36"/>
      <c r="Q3699" s="36"/>
      <c r="R3699" s="36"/>
    </row>
    <row r="3700" spans="6:18" x14ac:dyDescent="0.25">
      <c r="F3700" s="36"/>
      <c r="G3700" s="36"/>
      <c r="H3700" s="36"/>
      <c r="I3700" s="36"/>
      <c r="J3700" s="36"/>
      <c r="K3700" s="36"/>
      <c r="L3700" s="36"/>
      <c r="M3700" s="36"/>
      <c r="N3700" s="36"/>
      <c r="O3700" s="36"/>
      <c r="P3700" s="36"/>
      <c r="Q3700" s="36"/>
      <c r="R3700" s="36"/>
    </row>
    <row r="3701" spans="6:18" x14ac:dyDescent="0.25">
      <c r="F3701" s="36"/>
      <c r="G3701" s="36"/>
      <c r="H3701" s="36"/>
      <c r="I3701" s="36"/>
      <c r="J3701" s="36"/>
      <c r="K3701" s="36"/>
      <c r="L3701" s="36"/>
      <c r="M3701" s="36"/>
      <c r="N3701" s="36"/>
      <c r="O3701" s="36"/>
      <c r="P3701" s="36"/>
      <c r="Q3701" s="36"/>
      <c r="R3701" s="36"/>
    </row>
    <row r="3702" spans="6:18" x14ac:dyDescent="0.25">
      <c r="F3702" s="36"/>
      <c r="G3702" s="36"/>
      <c r="H3702" s="36"/>
      <c r="I3702" s="36"/>
      <c r="J3702" s="36"/>
      <c r="K3702" s="36"/>
      <c r="L3702" s="36"/>
      <c r="M3702" s="36"/>
      <c r="N3702" s="36"/>
      <c r="O3702" s="36"/>
      <c r="P3702" s="36"/>
      <c r="Q3702" s="36"/>
      <c r="R3702" s="36"/>
    </row>
    <row r="3703" spans="6:18" x14ac:dyDescent="0.25">
      <c r="F3703" s="36"/>
      <c r="G3703" s="36"/>
      <c r="H3703" s="36"/>
      <c r="I3703" s="36"/>
      <c r="J3703" s="36"/>
      <c r="K3703" s="36"/>
      <c r="L3703" s="36"/>
      <c r="M3703" s="36"/>
      <c r="N3703" s="36"/>
      <c r="O3703" s="36"/>
      <c r="P3703" s="36"/>
      <c r="Q3703" s="36"/>
      <c r="R3703" s="36"/>
    </row>
    <row r="3704" spans="6:18" x14ac:dyDescent="0.25">
      <c r="F3704" s="36"/>
      <c r="G3704" s="36"/>
      <c r="H3704" s="36"/>
      <c r="I3704" s="36"/>
      <c r="J3704" s="36"/>
      <c r="K3704" s="36"/>
      <c r="L3704" s="36"/>
      <c r="M3704" s="36"/>
      <c r="N3704" s="36"/>
      <c r="O3704" s="36"/>
      <c r="P3704" s="36"/>
      <c r="Q3704" s="36"/>
      <c r="R3704" s="36"/>
    </row>
    <row r="3705" spans="6:18" x14ac:dyDescent="0.25">
      <c r="F3705" s="36"/>
      <c r="G3705" s="36"/>
      <c r="H3705" s="36"/>
      <c r="I3705" s="36"/>
      <c r="J3705" s="36"/>
      <c r="K3705" s="36"/>
      <c r="L3705" s="36"/>
      <c r="M3705" s="36"/>
      <c r="N3705" s="36"/>
      <c r="O3705" s="36"/>
      <c r="P3705" s="36"/>
      <c r="Q3705" s="36"/>
      <c r="R3705" s="36"/>
    </row>
    <row r="3706" spans="6:18" x14ac:dyDescent="0.25">
      <c r="F3706" s="36"/>
      <c r="G3706" s="36"/>
      <c r="H3706" s="36"/>
      <c r="I3706" s="36"/>
      <c r="J3706" s="36"/>
      <c r="K3706" s="36"/>
      <c r="L3706" s="36"/>
      <c r="M3706" s="36"/>
      <c r="N3706" s="36"/>
      <c r="O3706" s="36"/>
      <c r="P3706" s="36"/>
      <c r="Q3706" s="36"/>
      <c r="R3706" s="36"/>
    </row>
    <row r="3707" spans="6:18" x14ac:dyDescent="0.25">
      <c r="F3707" s="36"/>
      <c r="G3707" s="36"/>
      <c r="H3707" s="36"/>
      <c r="I3707" s="36"/>
      <c r="J3707" s="36"/>
      <c r="K3707" s="36"/>
      <c r="L3707" s="36"/>
      <c r="M3707" s="36"/>
      <c r="N3707" s="36"/>
      <c r="O3707" s="36"/>
      <c r="P3707" s="36"/>
      <c r="Q3707" s="36"/>
      <c r="R3707" s="36"/>
    </row>
    <row r="3708" spans="6:18" x14ac:dyDescent="0.25">
      <c r="F3708" s="36"/>
      <c r="G3708" s="36"/>
      <c r="H3708" s="36"/>
      <c r="I3708" s="36"/>
      <c r="J3708" s="36"/>
      <c r="K3708" s="36"/>
      <c r="L3708" s="36"/>
      <c r="M3708" s="36"/>
      <c r="N3708" s="36"/>
      <c r="O3708" s="36"/>
      <c r="P3708" s="36"/>
      <c r="Q3708" s="36"/>
      <c r="R3708" s="36"/>
    </row>
    <row r="3709" spans="6:18" x14ac:dyDescent="0.25">
      <c r="F3709" s="36"/>
      <c r="G3709" s="36"/>
      <c r="H3709" s="36"/>
      <c r="I3709" s="36"/>
      <c r="J3709" s="36"/>
      <c r="K3709" s="36"/>
      <c r="L3709" s="36"/>
      <c r="M3709" s="36"/>
      <c r="N3709" s="36"/>
      <c r="O3709" s="36"/>
      <c r="P3709" s="36"/>
      <c r="Q3709" s="36"/>
      <c r="R3709" s="36"/>
    </row>
    <row r="3710" spans="6:18" x14ac:dyDescent="0.25">
      <c r="F3710" s="36"/>
      <c r="G3710" s="36"/>
      <c r="H3710" s="36"/>
      <c r="I3710" s="36"/>
      <c r="J3710" s="36"/>
      <c r="K3710" s="36"/>
      <c r="L3710" s="36"/>
      <c r="M3710" s="36"/>
      <c r="N3710" s="36"/>
      <c r="O3710" s="36"/>
      <c r="P3710" s="36"/>
      <c r="Q3710" s="36"/>
      <c r="R3710" s="36"/>
    </row>
    <row r="3711" spans="6:18" x14ac:dyDescent="0.25">
      <c r="F3711" s="36"/>
      <c r="G3711" s="36"/>
      <c r="H3711" s="36"/>
      <c r="I3711" s="36"/>
      <c r="J3711" s="36"/>
      <c r="K3711" s="36"/>
      <c r="L3711" s="36"/>
      <c r="M3711" s="36"/>
      <c r="N3711" s="36"/>
      <c r="O3711" s="36"/>
      <c r="P3711" s="36"/>
      <c r="Q3711" s="36"/>
      <c r="R3711" s="36"/>
    </row>
    <row r="3712" spans="6:18" x14ac:dyDescent="0.25">
      <c r="F3712" s="36"/>
      <c r="G3712" s="36"/>
      <c r="H3712" s="36"/>
      <c r="I3712" s="36"/>
      <c r="J3712" s="36"/>
      <c r="K3712" s="36"/>
      <c r="L3712" s="36"/>
      <c r="M3712" s="36"/>
      <c r="N3712" s="36"/>
      <c r="O3712" s="36"/>
      <c r="P3712" s="36"/>
      <c r="Q3712" s="36"/>
      <c r="R3712" s="36"/>
    </row>
    <row r="3713" spans="6:18" x14ac:dyDescent="0.25">
      <c r="F3713" s="36"/>
      <c r="G3713" s="36"/>
      <c r="H3713" s="36"/>
      <c r="I3713" s="36"/>
      <c r="J3713" s="36"/>
      <c r="K3713" s="36"/>
      <c r="L3713" s="36"/>
      <c r="M3713" s="36"/>
      <c r="N3713" s="36"/>
      <c r="O3713" s="36"/>
      <c r="P3713" s="36"/>
      <c r="Q3713" s="36"/>
      <c r="R3713" s="36"/>
    </row>
    <row r="3714" spans="6:18" x14ac:dyDescent="0.25">
      <c r="F3714" s="36"/>
      <c r="G3714" s="36"/>
      <c r="H3714" s="36"/>
      <c r="I3714" s="36"/>
      <c r="J3714" s="36"/>
      <c r="K3714" s="36"/>
      <c r="L3714" s="36"/>
      <c r="M3714" s="36"/>
      <c r="N3714" s="36"/>
      <c r="O3714" s="36"/>
      <c r="P3714" s="36"/>
      <c r="Q3714" s="36"/>
      <c r="R3714" s="36"/>
    </row>
    <row r="3715" spans="6:18" x14ac:dyDescent="0.25">
      <c r="F3715" s="36"/>
      <c r="G3715" s="36"/>
      <c r="H3715" s="36"/>
      <c r="I3715" s="36"/>
      <c r="J3715" s="36"/>
      <c r="K3715" s="36"/>
      <c r="L3715" s="36"/>
      <c r="M3715" s="36"/>
      <c r="N3715" s="36"/>
      <c r="O3715" s="36"/>
      <c r="P3715" s="36"/>
      <c r="Q3715" s="36"/>
      <c r="R3715" s="36"/>
    </row>
    <row r="3716" spans="6:18" x14ac:dyDescent="0.25">
      <c r="F3716" s="36"/>
      <c r="G3716" s="36"/>
      <c r="H3716" s="36"/>
      <c r="I3716" s="36"/>
      <c r="J3716" s="36"/>
      <c r="K3716" s="36"/>
      <c r="L3716" s="36"/>
      <c r="M3716" s="36"/>
      <c r="N3716" s="36"/>
      <c r="O3716" s="36"/>
      <c r="P3716" s="36"/>
      <c r="Q3716" s="36"/>
      <c r="R3716" s="36"/>
    </row>
    <row r="3717" spans="6:18" x14ac:dyDescent="0.25">
      <c r="F3717" s="36"/>
      <c r="G3717" s="36"/>
      <c r="H3717" s="36"/>
      <c r="I3717" s="36"/>
      <c r="J3717" s="36"/>
      <c r="K3717" s="36"/>
      <c r="L3717" s="36"/>
      <c r="M3717" s="36"/>
      <c r="N3717" s="36"/>
      <c r="O3717" s="36"/>
      <c r="P3717" s="36"/>
      <c r="Q3717" s="36"/>
      <c r="R3717" s="36"/>
    </row>
    <row r="3718" spans="6:18" x14ac:dyDescent="0.25">
      <c r="F3718" s="36"/>
      <c r="G3718" s="36"/>
      <c r="H3718" s="36"/>
      <c r="I3718" s="36"/>
      <c r="J3718" s="36"/>
      <c r="K3718" s="36"/>
      <c r="L3718" s="36"/>
      <c r="M3718" s="36"/>
      <c r="N3718" s="36"/>
      <c r="O3718" s="36"/>
      <c r="P3718" s="36"/>
      <c r="Q3718" s="36"/>
      <c r="R3718" s="36"/>
    </row>
    <row r="3719" spans="6:18" x14ac:dyDescent="0.25">
      <c r="F3719" s="36"/>
      <c r="G3719" s="36"/>
      <c r="H3719" s="36"/>
      <c r="I3719" s="36"/>
      <c r="J3719" s="36"/>
      <c r="K3719" s="36"/>
      <c r="L3719" s="36"/>
      <c r="M3719" s="36"/>
      <c r="N3719" s="36"/>
      <c r="O3719" s="36"/>
      <c r="P3719" s="36"/>
      <c r="Q3719" s="36"/>
      <c r="R3719" s="36"/>
    </row>
    <row r="3720" spans="6:18" x14ac:dyDescent="0.25">
      <c r="F3720" s="36"/>
      <c r="G3720" s="36"/>
      <c r="H3720" s="36"/>
      <c r="I3720" s="36"/>
      <c r="J3720" s="36"/>
      <c r="K3720" s="36"/>
      <c r="L3720" s="36"/>
      <c r="M3720" s="36"/>
      <c r="N3720" s="36"/>
      <c r="O3720" s="36"/>
      <c r="P3720" s="36"/>
      <c r="Q3720" s="36"/>
      <c r="R3720" s="36"/>
    </row>
    <row r="3721" spans="6:18" x14ac:dyDescent="0.25">
      <c r="F3721" s="36"/>
      <c r="G3721" s="36"/>
      <c r="H3721" s="36"/>
      <c r="I3721" s="36"/>
      <c r="J3721" s="36"/>
      <c r="K3721" s="36"/>
      <c r="L3721" s="36"/>
      <c r="M3721" s="36"/>
      <c r="N3721" s="36"/>
      <c r="O3721" s="36"/>
      <c r="P3721" s="36"/>
      <c r="Q3721" s="36"/>
      <c r="R3721" s="36"/>
    </row>
    <row r="3722" spans="6:18" x14ac:dyDescent="0.25">
      <c r="F3722" s="36"/>
      <c r="G3722" s="36"/>
      <c r="H3722" s="36"/>
      <c r="I3722" s="36"/>
      <c r="J3722" s="36"/>
      <c r="K3722" s="36"/>
      <c r="L3722" s="36"/>
      <c r="M3722" s="36"/>
      <c r="N3722" s="36"/>
      <c r="O3722" s="36"/>
      <c r="P3722" s="36"/>
      <c r="Q3722" s="36"/>
      <c r="R3722" s="36"/>
    </row>
    <row r="3723" spans="6:18" x14ac:dyDescent="0.25">
      <c r="F3723" s="36"/>
      <c r="G3723" s="36"/>
      <c r="H3723" s="36"/>
      <c r="I3723" s="36"/>
      <c r="J3723" s="36"/>
      <c r="K3723" s="36"/>
      <c r="L3723" s="36"/>
      <c r="M3723" s="36"/>
      <c r="N3723" s="36"/>
      <c r="O3723" s="36"/>
      <c r="P3723" s="36"/>
      <c r="Q3723" s="36"/>
      <c r="R3723" s="36"/>
    </row>
    <row r="3724" spans="6:18" x14ac:dyDescent="0.25">
      <c r="F3724" s="36"/>
      <c r="G3724" s="36"/>
      <c r="H3724" s="36"/>
      <c r="I3724" s="36"/>
      <c r="J3724" s="36"/>
      <c r="K3724" s="36"/>
      <c r="L3724" s="36"/>
      <c r="M3724" s="36"/>
      <c r="N3724" s="36"/>
      <c r="O3724" s="36"/>
      <c r="P3724" s="36"/>
      <c r="Q3724" s="36"/>
      <c r="R3724" s="36"/>
    </row>
    <row r="3725" spans="6:18" x14ac:dyDescent="0.25">
      <c r="F3725" s="36"/>
      <c r="G3725" s="36"/>
      <c r="H3725" s="36"/>
      <c r="I3725" s="36"/>
      <c r="J3725" s="36"/>
      <c r="K3725" s="36"/>
      <c r="L3725" s="36"/>
      <c r="M3725" s="36"/>
      <c r="N3725" s="36"/>
      <c r="O3725" s="36"/>
      <c r="P3725" s="36"/>
      <c r="Q3725" s="36"/>
      <c r="R3725" s="36"/>
    </row>
    <row r="3726" spans="6:18" x14ac:dyDescent="0.25">
      <c r="F3726" s="36"/>
      <c r="G3726" s="36"/>
      <c r="H3726" s="36"/>
      <c r="I3726" s="36"/>
      <c r="J3726" s="36"/>
      <c r="K3726" s="36"/>
      <c r="L3726" s="36"/>
      <c r="M3726" s="36"/>
      <c r="N3726" s="36"/>
      <c r="O3726" s="36"/>
      <c r="P3726" s="36"/>
      <c r="Q3726" s="36"/>
      <c r="R3726" s="36"/>
    </row>
    <row r="3727" spans="6:18" x14ac:dyDescent="0.25">
      <c r="F3727" s="36"/>
      <c r="G3727" s="36"/>
      <c r="H3727" s="36"/>
      <c r="I3727" s="36"/>
      <c r="J3727" s="36"/>
      <c r="K3727" s="36"/>
      <c r="L3727" s="36"/>
      <c r="M3727" s="36"/>
      <c r="N3727" s="36"/>
      <c r="O3727" s="36"/>
      <c r="P3727" s="36"/>
      <c r="Q3727" s="36"/>
      <c r="R3727" s="36"/>
    </row>
    <row r="3728" spans="6:18" x14ac:dyDescent="0.25">
      <c r="F3728" s="36"/>
      <c r="G3728" s="36"/>
      <c r="H3728" s="36"/>
      <c r="I3728" s="36"/>
      <c r="J3728" s="36"/>
      <c r="K3728" s="36"/>
      <c r="L3728" s="36"/>
      <c r="M3728" s="36"/>
      <c r="N3728" s="36"/>
      <c r="O3728" s="36"/>
      <c r="P3728" s="36"/>
      <c r="Q3728" s="36"/>
      <c r="R3728" s="36"/>
    </row>
    <row r="3729" spans="6:18" x14ac:dyDescent="0.25">
      <c r="F3729" s="36"/>
      <c r="G3729" s="36"/>
      <c r="H3729" s="36"/>
      <c r="I3729" s="36"/>
      <c r="J3729" s="36"/>
      <c r="K3729" s="36"/>
      <c r="L3729" s="36"/>
      <c r="M3729" s="36"/>
      <c r="N3729" s="36"/>
      <c r="O3729" s="36"/>
      <c r="P3729" s="36"/>
      <c r="Q3729" s="36"/>
      <c r="R3729" s="36"/>
    </row>
    <row r="3730" spans="6:18" x14ac:dyDescent="0.25">
      <c r="F3730" s="36"/>
      <c r="G3730" s="36"/>
      <c r="H3730" s="36"/>
      <c r="I3730" s="36"/>
      <c r="J3730" s="36"/>
      <c r="K3730" s="36"/>
      <c r="L3730" s="36"/>
      <c r="M3730" s="36"/>
      <c r="N3730" s="36"/>
      <c r="O3730" s="36"/>
      <c r="P3730" s="36"/>
      <c r="Q3730" s="36"/>
      <c r="R3730" s="36"/>
    </row>
    <row r="3731" spans="6:18" x14ac:dyDescent="0.25">
      <c r="F3731" s="36"/>
      <c r="G3731" s="36"/>
      <c r="H3731" s="36"/>
      <c r="I3731" s="36"/>
      <c r="J3731" s="36"/>
      <c r="K3731" s="36"/>
      <c r="L3731" s="36"/>
      <c r="M3731" s="36"/>
      <c r="N3731" s="36"/>
      <c r="O3731" s="36"/>
      <c r="P3731" s="36"/>
      <c r="Q3731" s="36"/>
      <c r="R3731" s="36"/>
    </row>
    <row r="3732" spans="6:18" x14ac:dyDescent="0.25">
      <c r="F3732" s="36"/>
      <c r="G3732" s="36"/>
      <c r="H3732" s="36"/>
      <c r="I3732" s="36"/>
      <c r="J3732" s="36"/>
      <c r="K3732" s="36"/>
      <c r="L3732" s="36"/>
      <c r="M3732" s="36"/>
      <c r="N3732" s="36"/>
      <c r="O3732" s="36"/>
      <c r="P3732" s="36"/>
      <c r="Q3732" s="36"/>
      <c r="R3732" s="36"/>
    </row>
    <row r="3733" spans="6:18" x14ac:dyDescent="0.25">
      <c r="F3733" s="36"/>
      <c r="G3733" s="36"/>
      <c r="H3733" s="36"/>
      <c r="I3733" s="36"/>
      <c r="J3733" s="36"/>
      <c r="K3733" s="36"/>
      <c r="L3733" s="36"/>
      <c r="M3733" s="36"/>
      <c r="N3733" s="36"/>
      <c r="O3733" s="36"/>
      <c r="P3733" s="36"/>
      <c r="Q3733" s="36"/>
      <c r="R3733" s="36"/>
    </row>
    <row r="3734" spans="6:18" x14ac:dyDescent="0.25">
      <c r="F3734" s="36"/>
      <c r="G3734" s="36"/>
      <c r="H3734" s="36"/>
      <c r="I3734" s="36"/>
      <c r="J3734" s="36"/>
      <c r="K3734" s="36"/>
      <c r="L3734" s="36"/>
      <c r="M3734" s="36"/>
      <c r="N3734" s="36"/>
      <c r="O3734" s="36"/>
      <c r="P3734" s="36"/>
      <c r="Q3734" s="36"/>
      <c r="R3734" s="36"/>
    </row>
    <row r="3735" spans="6:18" x14ac:dyDescent="0.25">
      <c r="F3735" s="36"/>
      <c r="G3735" s="36"/>
      <c r="H3735" s="36"/>
      <c r="I3735" s="36"/>
      <c r="J3735" s="36"/>
      <c r="K3735" s="36"/>
      <c r="L3735" s="36"/>
      <c r="M3735" s="36"/>
      <c r="N3735" s="36"/>
      <c r="O3735" s="36"/>
      <c r="P3735" s="36"/>
      <c r="Q3735" s="36"/>
      <c r="R3735" s="36"/>
    </row>
    <row r="3736" spans="6:18" x14ac:dyDescent="0.25">
      <c r="F3736" s="36"/>
      <c r="G3736" s="36"/>
      <c r="H3736" s="36"/>
      <c r="I3736" s="36"/>
      <c r="J3736" s="36"/>
      <c r="K3736" s="36"/>
      <c r="L3736" s="36"/>
      <c r="M3736" s="36"/>
      <c r="N3736" s="36"/>
      <c r="O3736" s="36"/>
      <c r="P3736" s="36"/>
      <c r="Q3736" s="36"/>
      <c r="R3736" s="36"/>
    </row>
    <row r="3737" spans="6:18" x14ac:dyDescent="0.25">
      <c r="F3737" s="36"/>
      <c r="G3737" s="36"/>
      <c r="H3737" s="36"/>
      <c r="I3737" s="36"/>
      <c r="J3737" s="36"/>
      <c r="K3737" s="36"/>
      <c r="L3737" s="36"/>
      <c r="M3737" s="36"/>
      <c r="N3737" s="36"/>
      <c r="O3737" s="36"/>
      <c r="P3737" s="36"/>
      <c r="Q3737" s="36"/>
      <c r="R3737" s="36"/>
    </row>
    <row r="3738" spans="6:18" x14ac:dyDescent="0.25">
      <c r="F3738" s="36"/>
      <c r="G3738" s="36"/>
      <c r="H3738" s="36"/>
      <c r="I3738" s="36"/>
      <c r="J3738" s="36"/>
      <c r="K3738" s="36"/>
      <c r="L3738" s="36"/>
      <c r="M3738" s="36"/>
      <c r="N3738" s="36"/>
      <c r="O3738" s="36"/>
      <c r="P3738" s="36"/>
      <c r="Q3738" s="36"/>
      <c r="R3738" s="36"/>
    </row>
    <row r="3739" spans="6:18" x14ac:dyDescent="0.25">
      <c r="F3739" s="36"/>
      <c r="G3739" s="36"/>
      <c r="H3739" s="36"/>
      <c r="I3739" s="36"/>
      <c r="J3739" s="36"/>
      <c r="K3739" s="36"/>
      <c r="L3739" s="36"/>
      <c r="M3739" s="36"/>
      <c r="N3739" s="36"/>
      <c r="O3739" s="36"/>
      <c r="P3739" s="36"/>
      <c r="Q3739" s="36"/>
      <c r="R3739" s="36"/>
    </row>
    <row r="3740" spans="6:18" x14ac:dyDescent="0.25">
      <c r="F3740" s="36"/>
      <c r="G3740" s="36"/>
      <c r="H3740" s="36"/>
      <c r="I3740" s="36"/>
      <c r="J3740" s="36"/>
      <c r="K3740" s="36"/>
      <c r="L3740" s="36"/>
      <c r="M3740" s="36"/>
      <c r="N3740" s="36"/>
      <c r="O3740" s="36"/>
      <c r="P3740" s="36"/>
      <c r="Q3740" s="36"/>
      <c r="R3740" s="36"/>
    </row>
    <row r="3741" spans="6:18" x14ac:dyDescent="0.25">
      <c r="F3741" s="36"/>
      <c r="G3741" s="36"/>
      <c r="H3741" s="36"/>
      <c r="I3741" s="36"/>
      <c r="J3741" s="36"/>
      <c r="K3741" s="36"/>
      <c r="L3741" s="36"/>
      <c r="M3741" s="36"/>
      <c r="N3741" s="36"/>
      <c r="O3741" s="36"/>
      <c r="P3741" s="36"/>
      <c r="Q3741" s="36"/>
      <c r="R3741" s="36"/>
    </row>
    <row r="3742" spans="6:18" x14ac:dyDescent="0.25">
      <c r="F3742" s="36"/>
      <c r="G3742" s="36"/>
      <c r="H3742" s="36"/>
      <c r="I3742" s="36"/>
      <c r="J3742" s="36"/>
      <c r="K3742" s="36"/>
      <c r="L3742" s="36"/>
      <c r="M3742" s="36"/>
      <c r="N3742" s="36"/>
      <c r="O3742" s="36"/>
      <c r="P3742" s="36"/>
      <c r="Q3742" s="36"/>
      <c r="R3742" s="36"/>
    </row>
    <row r="3743" spans="6:18" x14ac:dyDescent="0.25">
      <c r="F3743" s="36"/>
      <c r="G3743" s="36"/>
      <c r="H3743" s="36"/>
      <c r="I3743" s="36"/>
      <c r="J3743" s="36"/>
      <c r="K3743" s="36"/>
      <c r="L3743" s="36"/>
      <c r="M3743" s="36"/>
      <c r="N3743" s="36"/>
      <c r="O3743" s="36"/>
      <c r="P3743" s="36"/>
      <c r="Q3743" s="36"/>
      <c r="R3743" s="36"/>
    </row>
    <row r="3744" spans="6:18" x14ac:dyDescent="0.25">
      <c r="F3744" s="36"/>
      <c r="G3744" s="36"/>
      <c r="H3744" s="36"/>
      <c r="I3744" s="36"/>
      <c r="J3744" s="36"/>
      <c r="K3744" s="36"/>
      <c r="L3744" s="36"/>
      <c r="M3744" s="36"/>
      <c r="N3744" s="36"/>
      <c r="O3744" s="36"/>
      <c r="P3744" s="36"/>
      <c r="Q3744" s="36"/>
      <c r="R3744" s="36"/>
    </row>
    <row r="3745" spans="6:18" x14ac:dyDescent="0.25">
      <c r="F3745" s="36"/>
      <c r="G3745" s="36"/>
      <c r="H3745" s="36"/>
      <c r="I3745" s="36"/>
      <c r="J3745" s="36"/>
      <c r="K3745" s="36"/>
      <c r="L3745" s="36"/>
      <c r="M3745" s="36"/>
      <c r="N3745" s="36"/>
      <c r="O3745" s="36"/>
      <c r="P3745" s="36"/>
      <c r="Q3745" s="36"/>
      <c r="R3745" s="36"/>
    </row>
    <row r="3746" spans="6:18" x14ac:dyDescent="0.25">
      <c r="F3746" s="36"/>
      <c r="G3746" s="36"/>
      <c r="H3746" s="36"/>
      <c r="I3746" s="36"/>
      <c r="J3746" s="36"/>
      <c r="K3746" s="36"/>
      <c r="L3746" s="36"/>
      <c r="M3746" s="36"/>
      <c r="N3746" s="36"/>
      <c r="O3746" s="36"/>
      <c r="P3746" s="36"/>
      <c r="Q3746" s="36"/>
      <c r="R3746" s="36"/>
    </row>
    <row r="3747" spans="6:18" x14ac:dyDescent="0.25">
      <c r="F3747" s="36"/>
      <c r="G3747" s="36"/>
      <c r="H3747" s="36"/>
      <c r="I3747" s="36"/>
      <c r="J3747" s="36"/>
      <c r="K3747" s="36"/>
      <c r="L3747" s="36"/>
      <c r="M3747" s="36"/>
      <c r="N3747" s="36"/>
      <c r="O3747" s="36"/>
      <c r="P3747" s="36"/>
      <c r="Q3747" s="36"/>
      <c r="R3747" s="36"/>
    </row>
    <row r="3748" spans="6:18" x14ac:dyDescent="0.25">
      <c r="F3748" s="36"/>
      <c r="G3748" s="36"/>
      <c r="H3748" s="36"/>
      <c r="I3748" s="36"/>
      <c r="J3748" s="36"/>
      <c r="K3748" s="36"/>
      <c r="L3748" s="36"/>
      <c r="M3748" s="36"/>
      <c r="N3748" s="36"/>
      <c r="O3748" s="36"/>
      <c r="P3748" s="36"/>
      <c r="Q3748" s="36"/>
      <c r="R3748" s="36"/>
    </row>
    <row r="3749" spans="6:18" x14ac:dyDescent="0.25">
      <c r="F3749" s="36"/>
      <c r="G3749" s="36"/>
      <c r="H3749" s="36"/>
      <c r="I3749" s="36"/>
      <c r="J3749" s="36"/>
      <c r="K3749" s="36"/>
      <c r="L3749" s="36"/>
      <c r="M3749" s="36"/>
      <c r="N3749" s="36"/>
      <c r="O3749" s="36"/>
      <c r="P3749" s="36"/>
      <c r="Q3749" s="36"/>
      <c r="R3749" s="36"/>
    </row>
    <row r="3750" spans="6:18" x14ac:dyDescent="0.25">
      <c r="F3750" s="36"/>
      <c r="G3750" s="36"/>
      <c r="H3750" s="36"/>
      <c r="I3750" s="36"/>
      <c r="J3750" s="36"/>
      <c r="K3750" s="36"/>
      <c r="L3750" s="36"/>
      <c r="M3750" s="36"/>
      <c r="N3750" s="36"/>
      <c r="O3750" s="36"/>
      <c r="P3750" s="36"/>
      <c r="Q3750" s="36"/>
      <c r="R3750" s="36"/>
    </row>
    <row r="3751" spans="6:18" x14ac:dyDescent="0.25">
      <c r="F3751" s="36"/>
      <c r="G3751" s="36"/>
      <c r="H3751" s="36"/>
      <c r="I3751" s="36"/>
      <c r="J3751" s="36"/>
      <c r="K3751" s="36"/>
      <c r="L3751" s="36"/>
      <c r="M3751" s="36"/>
      <c r="N3751" s="36"/>
      <c r="O3751" s="36"/>
      <c r="P3751" s="36"/>
      <c r="Q3751" s="36"/>
      <c r="R3751" s="36"/>
    </row>
    <row r="3752" spans="6:18" x14ac:dyDescent="0.25">
      <c r="F3752" s="36"/>
      <c r="G3752" s="36"/>
      <c r="H3752" s="36"/>
      <c r="I3752" s="36"/>
      <c r="J3752" s="36"/>
      <c r="K3752" s="36"/>
      <c r="L3752" s="36"/>
      <c r="M3752" s="36"/>
      <c r="N3752" s="36"/>
      <c r="O3752" s="36"/>
      <c r="P3752" s="36"/>
      <c r="Q3752" s="36"/>
      <c r="R3752" s="36"/>
    </row>
    <row r="3753" spans="6:18" x14ac:dyDescent="0.25">
      <c r="F3753" s="36"/>
      <c r="G3753" s="36"/>
      <c r="H3753" s="36"/>
      <c r="I3753" s="36"/>
      <c r="J3753" s="36"/>
      <c r="K3753" s="36"/>
      <c r="L3753" s="36"/>
      <c r="M3753" s="36"/>
      <c r="N3753" s="36"/>
      <c r="O3753" s="36"/>
      <c r="P3753" s="36"/>
      <c r="Q3753" s="36"/>
      <c r="R3753" s="36"/>
    </row>
    <row r="3754" spans="6:18" x14ac:dyDescent="0.25">
      <c r="F3754" s="36"/>
      <c r="G3754" s="36"/>
      <c r="H3754" s="36"/>
      <c r="I3754" s="36"/>
      <c r="J3754" s="36"/>
      <c r="K3754" s="36"/>
      <c r="L3754" s="36"/>
      <c r="M3754" s="36"/>
      <c r="N3754" s="36"/>
      <c r="O3754" s="36"/>
      <c r="P3754" s="36"/>
      <c r="Q3754" s="36"/>
      <c r="R3754" s="36"/>
    </row>
    <row r="3755" spans="6:18" x14ac:dyDescent="0.25">
      <c r="F3755" s="36"/>
      <c r="G3755" s="36"/>
      <c r="H3755" s="36"/>
      <c r="I3755" s="36"/>
      <c r="J3755" s="36"/>
      <c r="K3755" s="36"/>
      <c r="L3755" s="36"/>
      <c r="M3755" s="36"/>
      <c r="N3755" s="36"/>
      <c r="O3755" s="36"/>
      <c r="P3755" s="36"/>
      <c r="Q3755" s="36"/>
      <c r="R3755" s="36"/>
    </row>
    <row r="3756" spans="6:18" x14ac:dyDescent="0.25">
      <c r="F3756" s="36"/>
      <c r="G3756" s="36"/>
      <c r="H3756" s="36"/>
      <c r="I3756" s="36"/>
      <c r="J3756" s="36"/>
      <c r="K3756" s="36"/>
      <c r="L3756" s="36"/>
      <c r="M3756" s="36"/>
      <c r="N3756" s="36"/>
      <c r="O3756" s="36"/>
      <c r="P3756" s="36"/>
      <c r="Q3756" s="36"/>
      <c r="R3756" s="36"/>
    </row>
    <row r="3757" spans="6:18" x14ac:dyDescent="0.25">
      <c r="F3757" s="36"/>
      <c r="G3757" s="36"/>
      <c r="H3757" s="36"/>
      <c r="I3757" s="36"/>
      <c r="J3757" s="36"/>
      <c r="K3757" s="36"/>
      <c r="L3757" s="36"/>
      <c r="M3757" s="36"/>
      <c r="N3757" s="36"/>
      <c r="O3757" s="36"/>
      <c r="P3757" s="36"/>
      <c r="Q3757" s="36"/>
      <c r="R3757" s="36"/>
    </row>
    <row r="3758" spans="6:18" x14ac:dyDescent="0.25">
      <c r="F3758" s="36"/>
      <c r="G3758" s="36"/>
      <c r="H3758" s="36"/>
      <c r="I3758" s="36"/>
      <c r="J3758" s="36"/>
      <c r="K3758" s="36"/>
      <c r="L3758" s="36"/>
      <c r="M3758" s="36"/>
      <c r="N3758" s="36"/>
      <c r="O3758" s="36"/>
      <c r="P3758" s="36"/>
      <c r="Q3758" s="36"/>
      <c r="R3758" s="36"/>
    </row>
    <row r="3759" spans="6:18" x14ac:dyDescent="0.25">
      <c r="F3759" s="36"/>
      <c r="G3759" s="36"/>
      <c r="H3759" s="36"/>
      <c r="I3759" s="36"/>
      <c r="J3759" s="36"/>
      <c r="K3759" s="36"/>
      <c r="L3759" s="36"/>
      <c r="M3759" s="36"/>
      <c r="N3759" s="36"/>
      <c r="O3759" s="36"/>
      <c r="P3759" s="36"/>
      <c r="Q3759" s="36"/>
      <c r="R3759" s="36"/>
    </row>
    <row r="3760" spans="6:18" x14ac:dyDescent="0.25">
      <c r="F3760" s="36"/>
      <c r="G3760" s="36"/>
      <c r="H3760" s="36"/>
      <c r="I3760" s="36"/>
      <c r="J3760" s="36"/>
      <c r="K3760" s="36"/>
      <c r="L3760" s="36"/>
      <c r="M3760" s="36"/>
      <c r="N3760" s="36"/>
      <c r="O3760" s="36"/>
      <c r="P3760" s="36"/>
      <c r="Q3760" s="36"/>
      <c r="R3760" s="36"/>
    </row>
    <row r="3761" spans="6:18" x14ac:dyDescent="0.25">
      <c r="F3761" s="36"/>
      <c r="G3761" s="36"/>
      <c r="H3761" s="36"/>
      <c r="I3761" s="36"/>
      <c r="J3761" s="36"/>
      <c r="K3761" s="36"/>
      <c r="L3761" s="36"/>
      <c r="M3761" s="36"/>
      <c r="N3761" s="36"/>
      <c r="O3761" s="36"/>
      <c r="P3761" s="36"/>
      <c r="Q3761" s="36"/>
      <c r="R3761" s="36"/>
    </row>
    <row r="3762" spans="6:18" x14ac:dyDescent="0.25">
      <c r="F3762" s="36"/>
      <c r="G3762" s="36"/>
      <c r="H3762" s="36"/>
      <c r="I3762" s="36"/>
      <c r="J3762" s="36"/>
      <c r="K3762" s="36"/>
      <c r="L3762" s="36"/>
      <c r="M3762" s="36"/>
      <c r="N3762" s="36"/>
      <c r="O3762" s="36"/>
      <c r="P3762" s="36"/>
      <c r="Q3762" s="36"/>
      <c r="R3762" s="36"/>
    </row>
    <row r="3763" spans="6:18" x14ac:dyDescent="0.25">
      <c r="F3763" s="36"/>
      <c r="G3763" s="36"/>
      <c r="H3763" s="36"/>
      <c r="I3763" s="36"/>
      <c r="J3763" s="36"/>
      <c r="K3763" s="36"/>
      <c r="L3763" s="36"/>
      <c r="M3763" s="36"/>
      <c r="N3763" s="36"/>
      <c r="O3763" s="36"/>
      <c r="P3763" s="36"/>
      <c r="Q3763" s="36"/>
      <c r="R3763" s="36"/>
    </row>
    <row r="3764" spans="6:18" x14ac:dyDescent="0.25">
      <c r="F3764" s="36"/>
      <c r="G3764" s="36"/>
      <c r="H3764" s="36"/>
      <c r="I3764" s="36"/>
      <c r="J3764" s="36"/>
      <c r="K3764" s="36"/>
      <c r="L3764" s="36"/>
      <c r="M3764" s="36"/>
      <c r="N3764" s="36"/>
      <c r="O3764" s="36"/>
      <c r="P3764" s="36"/>
      <c r="Q3764" s="36"/>
      <c r="R3764" s="36"/>
    </row>
    <row r="3765" spans="6:18" x14ac:dyDescent="0.25">
      <c r="F3765" s="36"/>
      <c r="G3765" s="36"/>
      <c r="H3765" s="36"/>
      <c r="I3765" s="36"/>
      <c r="J3765" s="36"/>
      <c r="K3765" s="36"/>
      <c r="L3765" s="36"/>
      <c r="M3765" s="36"/>
      <c r="N3765" s="36"/>
      <c r="O3765" s="36"/>
      <c r="P3765" s="36"/>
      <c r="Q3765" s="36"/>
      <c r="R3765" s="36"/>
    </row>
    <row r="3766" spans="6:18" x14ac:dyDescent="0.25">
      <c r="F3766" s="36"/>
      <c r="G3766" s="36"/>
      <c r="H3766" s="36"/>
      <c r="I3766" s="36"/>
      <c r="J3766" s="36"/>
      <c r="K3766" s="36"/>
      <c r="L3766" s="36"/>
      <c r="M3766" s="36"/>
      <c r="N3766" s="36"/>
      <c r="O3766" s="36"/>
      <c r="P3766" s="36"/>
      <c r="Q3766" s="36"/>
      <c r="R3766" s="36"/>
    </row>
    <row r="3767" spans="6:18" x14ac:dyDescent="0.25">
      <c r="F3767" s="36"/>
      <c r="G3767" s="36"/>
      <c r="H3767" s="36"/>
      <c r="I3767" s="36"/>
      <c r="J3767" s="36"/>
      <c r="K3767" s="36"/>
      <c r="L3767" s="36"/>
      <c r="M3767" s="36"/>
      <c r="N3767" s="36"/>
      <c r="O3767" s="36"/>
      <c r="P3767" s="36"/>
      <c r="Q3767" s="36"/>
      <c r="R3767" s="36"/>
    </row>
    <row r="3768" spans="6:18" x14ac:dyDescent="0.25">
      <c r="F3768" s="36"/>
      <c r="G3768" s="36"/>
      <c r="H3768" s="36"/>
      <c r="I3768" s="36"/>
      <c r="J3768" s="36"/>
      <c r="K3768" s="36"/>
      <c r="L3768" s="36"/>
      <c r="M3768" s="36"/>
      <c r="N3768" s="36"/>
      <c r="O3768" s="36"/>
      <c r="P3768" s="36"/>
      <c r="Q3768" s="36"/>
      <c r="R3768" s="36"/>
    </row>
    <row r="3769" spans="6:18" x14ac:dyDescent="0.25">
      <c r="F3769" s="36"/>
      <c r="G3769" s="36"/>
      <c r="H3769" s="36"/>
      <c r="I3769" s="36"/>
      <c r="J3769" s="36"/>
      <c r="K3769" s="36"/>
      <c r="L3769" s="36"/>
      <c r="M3769" s="36"/>
      <c r="N3769" s="36"/>
      <c r="O3769" s="36"/>
      <c r="P3769" s="36"/>
      <c r="Q3769" s="36"/>
      <c r="R3769" s="36"/>
    </row>
    <row r="3770" spans="6:18" x14ac:dyDescent="0.25">
      <c r="F3770" s="36"/>
      <c r="G3770" s="36"/>
      <c r="H3770" s="36"/>
      <c r="I3770" s="36"/>
      <c r="J3770" s="36"/>
      <c r="K3770" s="36"/>
      <c r="L3770" s="36"/>
      <c r="M3770" s="36"/>
      <c r="N3770" s="36"/>
      <c r="O3770" s="36"/>
      <c r="P3770" s="36"/>
      <c r="Q3770" s="36"/>
      <c r="R3770" s="36"/>
    </row>
    <row r="3771" spans="6:18" x14ac:dyDescent="0.25">
      <c r="F3771" s="36"/>
      <c r="G3771" s="36"/>
      <c r="H3771" s="36"/>
      <c r="I3771" s="36"/>
      <c r="J3771" s="36"/>
      <c r="K3771" s="36"/>
      <c r="L3771" s="36"/>
      <c r="M3771" s="36"/>
      <c r="N3771" s="36"/>
      <c r="O3771" s="36"/>
      <c r="P3771" s="36"/>
      <c r="Q3771" s="36"/>
      <c r="R3771" s="36"/>
    </row>
    <row r="3772" spans="6:18" x14ac:dyDescent="0.25">
      <c r="F3772" s="36"/>
      <c r="G3772" s="36"/>
      <c r="H3772" s="36"/>
      <c r="I3772" s="36"/>
      <c r="J3772" s="36"/>
      <c r="K3772" s="36"/>
      <c r="L3772" s="36"/>
      <c r="M3772" s="36"/>
      <c r="N3772" s="36"/>
      <c r="O3772" s="36"/>
      <c r="P3772" s="36"/>
      <c r="Q3772" s="36"/>
      <c r="R3772" s="36"/>
    </row>
    <row r="3773" spans="6:18" x14ac:dyDescent="0.25">
      <c r="F3773" s="36"/>
      <c r="G3773" s="36"/>
      <c r="H3773" s="36"/>
      <c r="I3773" s="36"/>
      <c r="J3773" s="36"/>
      <c r="K3773" s="36"/>
      <c r="L3773" s="36"/>
      <c r="M3773" s="36"/>
      <c r="N3773" s="36"/>
      <c r="O3773" s="36"/>
      <c r="P3773" s="36"/>
      <c r="Q3773" s="36"/>
      <c r="R3773" s="36"/>
    </row>
    <row r="3774" spans="6:18" x14ac:dyDescent="0.25">
      <c r="F3774" s="36"/>
      <c r="G3774" s="36"/>
      <c r="H3774" s="36"/>
      <c r="I3774" s="36"/>
      <c r="J3774" s="36"/>
      <c r="K3774" s="36"/>
      <c r="L3774" s="36"/>
      <c r="M3774" s="36"/>
      <c r="N3774" s="36"/>
      <c r="O3774" s="36"/>
      <c r="P3774" s="36"/>
      <c r="Q3774" s="36"/>
      <c r="R3774" s="36"/>
    </row>
    <row r="3775" spans="6:18" x14ac:dyDescent="0.25">
      <c r="F3775" s="36"/>
      <c r="G3775" s="36"/>
      <c r="H3775" s="36"/>
      <c r="I3775" s="36"/>
      <c r="J3775" s="36"/>
      <c r="K3775" s="36"/>
      <c r="L3775" s="36"/>
      <c r="M3775" s="36"/>
      <c r="N3775" s="36"/>
      <c r="O3775" s="36"/>
      <c r="P3775" s="36"/>
      <c r="Q3775" s="36"/>
      <c r="R3775" s="36"/>
    </row>
    <row r="3776" spans="6:18" x14ac:dyDescent="0.25">
      <c r="F3776" s="36"/>
      <c r="G3776" s="36"/>
      <c r="H3776" s="36"/>
      <c r="I3776" s="36"/>
      <c r="J3776" s="36"/>
      <c r="K3776" s="36"/>
      <c r="L3776" s="36"/>
      <c r="M3776" s="36"/>
      <c r="N3776" s="36"/>
      <c r="O3776" s="36"/>
      <c r="P3776" s="36"/>
      <c r="Q3776" s="36"/>
      <c r="R3776" s="36"/>
    </row>
    <row r="3777" spans="6:18" x14ac:dyDescent="0.25">
      <c r="F3777" s="36"/>
      <c r="G3777" s="36"/>
      <c r="H3777" s="36"/>
      <c r="I3777" s="36"/>
      <c r="J3777" s="36"/>
      <c r="K3777" s="36"/>
      <c r="L3777" s="36"/>
      <c r="M3777" s="36"/>
      <c r="N3777" s="36"/>
      <c r="O3777" s="36"/>
      <c r="P3777" s="36"/>
      <c r="Q3777" s="36"/>
      <c r="R3777" s="36"/>
    </row>
    <row r="3778" spans="6:18" x14ac:dyDescent="0.25">
      <c r="F3778" s="36"/>
      <c r="G3778" s="36"/>
      <c r="H3778" s="36"/>
      <c r="I3778" s="36"/>
      <c r="J3778" s="36"/>
      <c r="K3778" s="36"/>
      <c r="L3778" s="36"/>
      <c r="M3778" s="36"/>
      <c r="N3778" s="36"/>
      <c r="O3778" s="36"/>
      <c r="P3778" s="36"/>
      <c r="Q3778" s="36"/>
      <c r="R3778" s="36"/>
    </row>
    <row r="3779" spans="6:18" x14ac:dyDescent="0.25">
      <c r="F3779" s="36"/>
      <c r="G3779" s="36"/>
      <c r="H3779" s="36"/>
      <c r="I3779" s="36"/>
      <c r="J3779" s="36"/>
      <c r="K3779" s="36"/>
      <c r="L3779" s="36"/>
      <c r="M3779" s="36"/>
      <c r="N3779" s="36"/>
      <c r="O3779" s="36"/>
      <c r="P3779" s="36"/>
      <c r="Q3779" s="36"/>
      <c r="R3779" s="36"/>
    </row>
    <row r="3780" spans="6:18" x14ac:dyDescent="0.25">
      <c r="F3780" s="36"/>
      <c r="G3780" s="36"/>
      <c r="H3780" s="36"/>
      <c r="I3780" s="36"/>
      <c r="J3780" s="36"/>
      <c r="K3780" s="36"/>
      <c r="L3780" s="36"/>
      <c r="M3780" s="36"/>
      <c r="N3780" s="36"/>
      <c r="O3780" s="36"/>
      <c r="P3780" s="36"/>
      <c r="Q3780" s="36"/>
      <c r="R3780" s="36"/>
    </row>
    <row r="3781" spans="6:18" x14ac:dyDescent="0.25">
      <c r="F3781" s="36"/>
      <c r="G3781" s="36"/>
      <c r="H3781" s="36"/>
      <c r="I3781" s="36"/>
      <c r="J3781" s="36"/>
      <c r="K3781" s="36"/>
      <c r="L3781" s="36"/>
      <c r="M3781" s="36"/>
      <c r="N3781" s="36"/>
      <c r="O3781" s="36"/>
      <c r="P3781" s="36"/>
      <c r="Q3781" s="36"/>
      <c r="R3781" s="36"/>
    </row>
    <row r="3782" spans="6:18" x14ac:dyDescent="0.25">
      <c r="F3782" s="36"/>
      <c r="G3782" s="36"/>
      <c r="H3782" s="36"/>
      <c r="I3782" s="36"/>
      <c r="J3782" s="36"/>
      <c r="K3782" s="36"/>
      <c r="L3782" s="36"/>
      <c r="M3782" s="36"/>
      <c r="N3782" s="36"/>
      <c r="O3782" s="36"/>
      <c r="P3782" s="36"/>
      <c r="Q3782" s="36"/>
      <c r="R3782" s="36"/>
    </row>
    <row r="3783" spans="6:18" x14ac:dyDescent="0.25">
      <c r="F3783" s="36"/>
      <c r="G3783" s="36"/>
      <c r="H3783" s="36"/>
      <c r="I3783" s="36"/>
      <c r="J3783" s="36"/>
      <c r="K3783" s="36"/>
      <c r="L3783" s="36"/>
      <c r="M3783" s="36"/>
      <c r="N3783" s="36"/>
      <c r="O3783" s="36"/>
      <c r="P3783" s="36"/>
      <c r="Q3783" s="36"/>
      <c r="R3783" s="36"/>
    </row>
    <row r="3784" spans="6:18" x14ac:dyDescent="0.25">
      <c r="F3784" s="36"/>
      <c r="G3784" s="36"/>
      <c r="H3784" s="36"/>
      <c r="I3784" s="36"/>
      <c r="J3784" s="36"/>
      <c r="K3784" s="36"/>
      <c r="L3784" s="36"/>
      <c r="M3784" s="36"/>
      <c r="N3784" s="36"/>
      <c r="O3784" s="36"/>
      <c r="P3784" s="36"/>
      <c r="Q3784" s="36"/>
      <c r="R3784" s="36"/>
    </row>
    <row r="3785" spans="6:18" x14ac:dyDescent="0.25">
      <c r="F3785" s="36"/>
      <c r="G3785" s="36"/>
      <c r="H3785" s="36"/>
      <c r="I3785" s="36"/>
      <c r="J3785" s="36"/>
      <c r="K3785" s="36"/>
      <c r="L3785" s="36"/>
      <c r="M3785" s="36"/>
      <c r="N3785" s="36"/>
      <c r="O3785" s="36"/>
      <c r="P3785" s="36"/>
      <c r="Q3785" s="36"/>
      <c r="R3785" s="36"/>
    </row>
    <row r="3786" spans="6:18" x14ac:dyDescent="0.25">
      <c r="F3786" s="36"/>
      <c r="G3786" s="36"/>
      <c r="H3786" s="36"/>
      <c r="I3786" s="36"/>
      <c r="J3786" s="36"/>
      <c r="K3786" s="36"/>
      <c r="L3786" s="36"/>
      <c r="M3786" s="36"/>
      <c r="N3786" s="36"/>
      <c r="O3786" s="36"/>
      <c r="P3786" s="36"/>
      <c r="Q3786" s="36"/>
      <c r="R3786" s="36"/>
    </row>
    <row r="3787" spans="6:18" x14ac:dyDescent="0.25">
      <c r="F3787" s="36"/>
      <c r="G3787" s="36"/>
      <c r="H3787" s="36"/>
      <c r="I3787" s="36"/>
      <c r="J3787" s="36"/>
      <c r="K3787" s="36"/>
      <c r="L3787" s="36"/>
      <c r="M3787" s="36"/>
      <c r="N3787" s="36"/>
      <c r="O3787" s="36"/>
      <c r="P3787" s="36"/>
      <c r="Q3787" s="36"/>
      <c r="R3787" s="36"/>
    </row>
    <row r="3788" spans="6:18" x14ac:dyDescent="0.25">
      <c r="F3788" s="36"/>
      <c r="G3788" s="36"/>
      <c r="H3788" s="36"/>
      <c r="I3788" s="36"/>
      <c r="J3788" s="36"/>
      <c r="K3788" s="36"/>
      <c r="L3788" s="36"/>
      <c r="M3788" s="36"/>
      <c r="N3788" s="36"/>
      <c r="O3788" s="36"/>
      <c r="P3788" s="36"/>
      <c r="Q3788" s="36"/>
      <c r="R3788" s="36"/>
    </row>
    <row r="3789" spans="6:18" x14ac:dyDescent="0.25">
      <c r="F3789" s="36"/>
      <c r="G3789" s="36"/>
      <c r="H3789" s="36"/>
      <c r="I3789" s="36"/>
      <c r="J3789" s="36"/>
      <c r="K3789" s="36"/>
      <c r="L3789" s="36"/>
      <c r="M3789" s="36"/>
      <c r="N3789" s="36"/>
      <c r="O3789" s="36"/>
      <c r="P3789" s="36"/>
      <c r="Q3789" s="36"/>
      <c r="R3789" s="36"/>
    </row>
    <row r="3790" spans="6:18" x14ac:dyDescent="0.25">
      <c r="F3790" s="36"/>
      <c r="G3790" s="36"/>
      <c r="H3790" s="36"/>
      <c r="I3790" s="36"/>
      <c r="J3790" s="36"/>
      <c r="K3790" s="36"/>
      <c r="L3790" s="36"/>
      <c r="M3790" s="36"/>
      <c r="N3790" s="36"/>
      <c r="O3790" s="36"/>
      <c r="P3790" s="36"/>
      <c r="Q3790" s="36"/>
      <c r="R3790" s="36"/>
    </row>
    <row r="3791" spans="6:18" x14ac:dyDescent="0.25">
      <c r="F3791" s="36"/>
      <c r="G3791" s="36"/>
      <c r="H3791" s="36"/>
      <c r="I3791" s="36"/>
      <c r="J3791" s="36"/>
      <c r="K3791" s="36"/>
      <c r="L3791" s="36"/>
      <c r="M3791" s="36"/>
      <c r="N3791" s="36"/>
      <c r="O3791" s="36"/>
      <c r="P3791" s="36"/>
      <c r="Q3791" s="36"/>
      <c r="R3791" s="36"/>
    </row>
    <row r="3792" spans="6:18" x14ac:dyDescent="0.25">
      <c r="F3792" s="36"/>
      <c r="G3792" s="36"/>
      <c r="H3792" s="36"/>
      <c r="I3792" s="36"/>
      <c r="J3792" s="36"/>
      <c r="K3792" s="36"/>
      <c r="L3792" s="36"/>
      <c r="M3792" s="36"/>
      <c r="N3792" s="36"/>
      <c r="O3792" s="36"/>
      <c r="P3792" s="36"/>
      <c r="Q3792" s="36"/>
      <c r="R3792" s="36"/>
    </row>
    <row r="3793" spans="6:18" x14ac:dyDescent="0.25">
      <c r="F3793" s="36"/>
      <c r="G3793" s="36"/>
      <c r="H3793" s="36"/>
      <c r="I3793" s="36"/>
      <c r="J3793" s="36"/>
      <c r="K3793" s="36"/>
      <c r="L3793" s="36"/>
      <c r="M3793" s="36"/>
      <c r="N3793" s="36"/>
      <c r="O3793" s="36"/>
      <c r="P3793" s="36"/>
      <c r="Q3793" s="36"/>
      <c r="R3793" s="36"/>
    </row>
    <row r="3794" spans="6:18" x14ac:dyDescent="0.25">
      <c r="F3794" s="36"/>
      <c r="G3794" s="36"/>
      <c r="H3794" s="36"/>
      <c r="I3794" s="36"/>
      <c r="J3794" s="36"/>
      <c r="K3794" s="36"/>
      <c r="L3794" s="36"/>
      <c r="M3794" s="36"/>
      <c r="N3794" s="36"/>
      <c r="O3794" s="36"/>
      <c r="P3794" s="36"/>
      <c r="Q3794" s="36"/>
      <c r="R3794" s="36"/>
    </row>
    <row r="3795" spans="6:18" x14ac:dyDescent="0.25">
      <c r="F3795" s="36"/>
      <c r="G3795" s="36"/>
      <c r="H3795" s="36"/>
      <c r="I3795" s="36"/>
      <c r="J3795" s="36"/>
      <c r="K3795" s="36"/>
      <c r="L3795" s="36"/>
      <c r="M3795" s="36"/>
      <c r="N3795" s="36"/>
      <c r="O3795" s="36"/>
      <c r="P3795" s="36"/>
      <c r="Q3795" s="36"/>
      <c r="R3795" s="36"/>
    </row>
    <row r="3796" spans="6:18" x14ac:dyDescent="0.25">
      <c r="F3796" s="36"/>
      <c r="G3796" s="36"/>
      <c r="H3796" s="36"/>
      <c r="I3796" s="36"/>
      <c r="J3796" s="36"/>
      <c r="K3796" s="36"/>
      <c r="L3796" s="36"/>
      <c r="M3796" s="36"/>
      <c r="N3796" s="36"/>
      <c r="O3796" s="36"/>
      <c r="P3796" s="36"/>
      <c r="Q3796" s="36"/>
      <c r="R3796" s="36"/>
    </row>
    <row r="3797" spans="6:18" x14ac:dyDescent="0.25">
      <c r="F3797" s="36"/>
      <c r="G3797" s="36"/>
      <c r="H3797" s="36"/>
      <c r="I3797" s="36"/>
      <c r="J3797" s="36"/>
      <c r="K3797" s="36"/>
      <c r="L3797" s="36"/>
      <c r="M3797" s="36"/>
      <c r="N3797" s="36"/>
      <c r="O3797" s="36"/>
      <c r="P3797" s="36"/>
      <c r="Q3797" s="36"/>
      <c r="R3797" s="36"/>
    </row>
    <row r="3798" spans="6:18" x14ac:dyDescent="0.25">
      <c r="F3798" s="36"/>
      <c r="G3798" s="36"/>
      <c r="H3798" s="36"/>
      <c r="I3798" s="36"/>
      <c r="J3798" s="36"/>
      <c r="K3798" s="36"/>
      <c r="L3798" s="36"/>
      <c r="M3798" s="36"/>
      <c r="N3798" s="36"/>
      <c r="O3798" s="36"/>
      <c r="P3798" s="36"/>
      <c r="Q3798" s="36"/>
      <c r="R3798" s="36"/>
    </row>
    <row r="3799" spans="6:18" x14ac:dyDescent="0.25">
      <c r="F3799" s="36"/>
      <c r="G3799" s="36"/>
      <c r="H3799" s="36"/>
      <c r="I3799" s="36"/>
      <c r="J3799" s="36"/>
      <c r="K3799" s="36"/>
      <c r="L3799" s="36"/>
      <c r="M3799" s="36"/>
      <c r="N3799" s="36"/>
      <c r="O3799" s="36"/>
      <c r="P3799" s="36"/>
      <c r="Q3799" s="36"/>
      <c r="R3799" s="36"/>
    </row>
    <row r="3800" spans="6:18" x14ac:dyDescent="0.25">
      <c r="F3800" s="36"/>
      <c r="G3800" s="36"/>
      <c r="H3800" s="36"/>
      <c r="I3800" s="36"/>
      <c r="J3800" s="36"/>
      <c r="K3800" s="36"/>
      <c r="L3800" s="36"/>
      <c r="M3800" s="36"/>
      <c r="N3800" s="36"/>
      <c r="O3800" s="36"/>
      <c r="P3800" s="36"/>
      <c r="Q3800" s="36"/>
      <c r="R3800" s="36"/>
    </row>
    <row r="3801" spans="6:18" x14ac:dyDescent="0.25">
      <c r="F3801" s="36"/>
      <c r="G3801" s="36"/>
      <c r="H3801" s="36"/>
      <c r="I3801" s="36"/>
      <c r="J3801" s="36"/>
      <c r="K3801" s="36"/>
      <c r="L3801" s="36"/>
      <c r="M3801" s="36"/>
      <c r="N3801" s="36"/>
      <c r="O3801" s="36"/>
      <c r="P3801" s="36"/>
      <c r="Q3801" s="36"/>
      <c r="R3801" s="36"/>
    </row>
    <row r="3802" spans="6:18" x14ac:dyDescent="0.25">
      <c r="F3802" s="36"/>
      <c r="G3802" s="36"/>
      <c r="H3802" s="36"/>
      <c r="I3802" s="36"/>
      <c r="J3802" s="36"/>
      <c r="K3802" s="36"/>
      <c r="L3802" s="36"/>
      <c r="M3802" s="36"/>
      <c r="N3802" s="36"/>
      <c r="O3802" s="36"/>
      <c r="P3802" s="36"/>
      <c r="Q3802" s="36"/>
      <c r="R3802" s="36"/>
    </row>
    <row r="3803" spans="6:18" x14ac:dyDescent="0.25">
      <c r="F3803" s="36"/>
      <c r="G3803" s="36"/>
      <c r="H3803" s="36"/>
      <c r="I3803" s="36"/>
      <c r="J3803" s="36"/>
      <c r="K3803" s="36"/>
      <c r="L3803" s="36"/>
      <c r="M3803" s="36"/>
      <c r="N3803" s="36"/>
      <c r="O3803" s="36"/>
      <c r="P3803" s="36"/>
      <c r="Q3803" s="36"/>
      <c r="R3803" s="36"/>
    </row>
    <row r="3804" spans="6:18" x14ac:dyDescent="0.25">
      <c r="F3804" s="36"/>
      <c r="G3804" s="36"/>
      <c r="H3804" s="36"/>
      <c r="I3804" s="36"/>
      <c r="J3804" s="36"/>
      <c r="K3804" s="36"/>
      <c r="L3804" s="36"/>
      <c r="M3804" s="36"/>
      <c r="N3804" s="36"/>
      <c r="O3804" s="36"/>
      <c r="P3804" s="36"/>
      <c r="Q3804" s="36"/>
      <c r="R3804" s="36"/>
    </row>
    <row r="3805" spans="6:18" x14ac:dyDescent="0.25">
      <c r="F3805" s="36"/>
      <c r="G3805" s="36"/>
      <c r="H3805" s="36"/>
      <c r="I3805" s="36"/>
      <c r="J3805" s="36"/>
      <c r="K3805" s="36"/>
      <c r="L3805" s="36"/>
      <c r="M3805" s="36"/>
      <c r="N3805" s="36"/>
      <c r="O3805" s="36"/>
      <c r="P3805" s="36"/>
      <c r="Q3805" s="36"/>
      <c r="R3805" s="36"/>
    </row>
    <row r="3806" spans="6:18" x14ac:dyDescent="0.25">
      <c r="F3806" s="36"/>
      <c r="G3806" s="36"/>
      <c r="H3806" s="36"/>
      <c r="I3806" s="36"/>
      <c r="J3806" s="36"/>
      <c r="K3806" s="36"/>
      <c r="L3806" s="36"/>
      <c r="M3806" s="36"/>
      <c r="N3806" s="36"/>
      <c r="O3806" s="36"/>
      <c r="P3806" s="36"/>
      <c r="Q3806" s="36"/>
      <c r="R3806" s="36"/>
    </row>
    <row r="3807" spans="6:18" x14ac:dyDescent="0.25">
      <c r="F3807" s="36"/>
      <c r="G3807" s="36"/>
      <c r="H3807" s="36"/>
      <c r="I3807" s="36"/>
      <c r="J3807" s="36"/>
      <c r="K3807" s="36"/>
      <c r="L3807" s="36"/>
      <c r="M3807" s="36"/>
      <c r="N3807" s="36"/>
      <c r="O3807" s="36"/>
      <c r="P3807" s="36"/>
      <c r="Q3807" s="36"/>
      <c r="R3807" s="36"/>
    </row>
    <row r="3808" spans="6:18" x14ac:dyDescent="0.25">
      <c r="F3808" s="36"/>
      <c r="G3808" s="36"/>
      <c r="H3808" s="36"/>
      <c r="I3808" s="36"/>
      <c r="J3808" s="36"/>
      <c r="K3808" s="36"/>
      <c r="L3808" s="36"/>
      <c r="M3808" s="36"/>
      <c r="N3808" s="36"/>
      <c r="O3808" s="36"/>
      <c r="P3808" s="36"/>
      <c r="Q3808" s="36"/>
      <c r="R3808" s="36"/>
    </row>
    <row r="3809" spans="6:18" x14ac:dyDescent="0.25">
      <c r="F3809" s="36"/>
      <c r="G3809" s="36"/>
      <c r="H3809" s="36"/>
      <c r="I3809" s="36"/>
      <c r="J3809" s="36"/>
      <c r="K3809" s="36"/>
      <c r="L3809" s="36"/>
      <c r="M3809" s="36"/>
      <c r="N3809" s="36"/>
      <c r="O3809" s="36"/>
      <c r="P3809" s="36"/>
      <c r="Q3809" s="36"/>
      <c r="R3809" s="36"/>
    </row>
    <row r="3810" spans="6:18" x14ac:dyDescent="0.25">
      <c r="F3810" s="36"/>
      <c r="G3810" s="36"/>
      <c r="H3810" s="36"/>
      <c r="I3810" s="36"/>
      <c r="J3810" s="36"/>
      <c r="K3810" s="36"/>
      <c r="L3810" s="36"/>
      <c r="M3810" s="36"/>
      <c r="N3810" s="36"/>
      <c r="O3810" s="36"/>
      <c r="P3810" s="36"/>
      <c r="Q3810" s="36"/>
      <c r="R3810" s="36"/>
    </row>
    <row r="3811" spans="6:18" x14ac:dyDescent="0.25">
      <c r="F3811" s="36"/>
      <c r="G3811" s="36"/>
      <c r="H3811" s="36"/>
      <c r="I3811" s="36"/>
      <c r="J3811" s="36"/>
      <c r="K3811" s="36"/>
      <c r="L3811" s="36"/>
      <c r="M3811" s="36"/>
      <c r="N3811" s="36"/>
      <c r="O3811" s="36"/>
      <c r="P3811" s="36"/>
      <c r="Q3811" s="36"/>
      <c r="R3811" s="36"/>
    </row>
    <row r="3812" spans="6:18" x14ac:dyDescent="0.25">
      <c r="F3812" s="36"/>
      <c r="G3812" s="36"/>
      <c r="H3812" s="36"/>
      <c r="I3812" s="36"/>
      <c r="J3812" s="36"/>
      <c r="K3812" s="36"/>
      <c r="L3812" s="36"/>
      <c r="M3812" s="36"/>
      <c r="N3812" s="36"/>
      <c r="O3812" s="36"/>
      <c r="P3812" s="36"/>
      <c r="Q3812" s="36"/>
      <c r="R3812" s="36"/>
    </row>
    <row r="3813" spans="6:18" x14ac:dyDescent="0.25">
      <c r="F3813" s="36"/>
      <c r="G3813" s="36"/>
      <c r="H3813" s="36"/>
      <c r="I3813" s="36"/>
      <c r="J3813" s="36"/>
      <c r="K3813" s="36"/>
      <c r="L3813" s="36"/>
      <c r="M3813" s="36"/>
      <c r="N3813" s="36"/>
      <c r="O3813" s="36"/>
      <c r="P3813" s="36"/>
      <c r="Q3813" s="36"/>
      <c r="R3813" s="36"/>
    </row>
    <row r="3814" spans="6:18" x14ac:dyDescent="0.25">
      <c r="F3814" s="36"/>
      <c r="G3814" s="36"/>
      <c r="H3814" s="36"/>
      <c r="I3814" s="36"/>
      <c r="J3814" s="36"/>
      <c r="K3814" s="36"/>
      <c r="L3814" s="36"/>
      <c r="M3814" s="36"/>
      <c r="N3814" s="36"/>
      <c r="O3814" s="36"/>
      <c r="P3814" s="36"/>
      <c r="Q3814" s="36"/>
      <c r="R3814" s="36"/>
    </row>
    <row r="3815" spans="6:18" x14ac:dyDescent="0.25">
      <c r="F3815" s="36"/>
      <c r="G3815" s="36"/>
      <c r="H3815" s="36"/>
      <c r="I3815" s="36"/>
      <c r="J3815" s="36"/>
      <c r="K3815" s="36"/>
      <c r="L3815" s="36"/>
      <c r="M3815" s="36"/>
      <c r="N3815" s="36"/>
      <c r="O3815" s="36"/>
      <c r="P3815" s="36"/>
      <c r="Q3815" s="36"/>
      <c r="R3815" s="36"/>
    </row>
    <row r="3816" spans="6:18" x14ac:dyDescent="0.25">
      <c r="F3816" s="36"/>
      <c r="G3816" s="36"/>
      <c r="H3816" s="36"/>
      <c r="I3816" s="36"/>
      <c r="J3816" s="36"/>
      <c r="K3816" s="36"/>
      <c r="L3816" s="36"/>
      <c r="M3816" s="36"/>
      <c r="N3816" s="36"/>
      <c r="O3816" s="36"/>
      <c r="P3816" s="36"/>
      <c r="Q3816" s="36"/>
      <c r="R3816" s="36"/>
    </row>
    <row r="3817" spans="6:18" x14ac:dyDescent="0.25">
      <c r="F3817" s="36"/>
      <c r="G3817" s="36"/>
      <c r="H3817" s="36"/>
      <c r="I3817" s="36"/>
      <c r="J3817" s="36"/>
      <c r="K3817" s="36"/>
      <c r="L3817" s="36"/>
      <c r="M3817" s="36"/>
      <c r="N3817" s="36"/>
      <c r="O3817" s="36"/>
      <c r="P3817" s="36"/>
      <c r="Q3817" s="36"/>
      <c r="R3817" s="36"/>
    </row>
    <row r="3818" spans="6:18" x14ac:dyDescent="0.25">
      <c r="F3818" s="36"/>
      <c r="G3818" s="36"/>
      <c r="H3818" s="36"/>
      <c r="I3818" s="36"/>
      <c r="J3818" s="36"/>
      <c r="K3818" s="36"/>
      <c r="L3818" s="36"/>
      <c r="M3818" s="36"/>
      <c r="N3818" s="36"/>
      <c r="O3818" s="36"/>
      <c r="P3818" s="36"/>
      <c r="Q3818" s="36"/>
      <c r="R3818" s="36"/>
    </row>
    <row r="3819" spans="6:18" x14ac:dyDescent="0.25">
      <c r="F3819" s="36"/>
      <c r="G3819" s="36"/>
      <c r="H3819" s="36"/>
      <c r="I3819" s="36"/>
      <c r="J3819" s="36"/>
      <c r="K3819" s="36"/>
      <c r="L3819" s="36"/>
      <c r="M3819" s="36"/>
      <c r="N3819" s="36"/>
      <c r="O3819" s="36"/>
      <c r="P3819" s="36"/>
      <c r="Q3819" s="36"/>
      <c r="R3819" s="36"/>
    </row>
    <row r="3820" spans="6:18" x14ac:dyDescent="0.25">
      <c r="F3820" s="36"/>
      <c r="G3820" s="36"/>
      <c r="H3820" s="36"/>
      <c r="I3820" s="36"/>
      <c r="J3820" s="36"/>
      <c r="K3820" s="36"/>
      <c r="L3820" s="36"/>
      <c r="M3820" s="36"/>
      <c r="N3820" s="36"/>
      <c r="O3820" s="36"/>
      <c r="P3820" s="36"/>
      <c r="Q3820" s="36"/>
      <c r="R3820" s="36"/>
    </row>
    <row r="3821" spans="6:18" x14ac:dyDescent="0.25">
      <c r="F3821" s="36"/>
      <c r="G3821" s="36"/>
      <c r="H3821" s="36"/>
      <c r="I3821" s="36"/>
      <c r="J3821" s="36"/>
      <c r="K3821" s="36"/>
      <c r="L3821" s="36"/>
      <c r="M3821" s="36"/>
      <c r="N3821" s="36"/>
      <c r="O3821" s="36"/>
      <c r="P3821" s="36"/>
      <c r="Q3821" s="36"/>
      <c r="R3821" s="36"/>
    </row>
    <row r="3822" spans="6:18" x14ac:dyDescent="0.25">
      <c r="F3822" s="36"/>
      <c r="G3822" s="36"/>
      <c r="H3822" s="36"/>
      <c r="I3822" s="36"/>
      <c r="J3822" s="36"/>
      <c r="K3822" s="36"/>
      <c r="L3822" s="36"/>
      <c r="M3822" s="36"/>
      <c r="N3822" s="36"/>
      <c r="O3822" s="36"/>
      <c r="P3822" s="36"/>
      <c r="Q3822" s="36"/>
      <c r="R3822" s="36"/>
    </row>
    <row r="3823" spans="6:18" x14ac:dyDescent="0.25">
      <c r="F3823" s="36"/>
      <c r="G3823" s="36"/>
      <c r="H3823" s="36"/>
      <c r="I3823" s="36"/>
      <c r="J3823" s="36"/>
      <c r="K3823" s="36"/>
      <c r="L3823" s="36"/>
      <c r="M3823" s="36"/>
      <c r="N3823" s="36"/>
      <c r="O3823" s="36"/>
      <c r="P3823" s="36"/>
      <c r="Q3823" s="36"/>
      <c r="R3823" s="36"/>
    </row>
    <row r="3824" spans="6:18" x14ac:dyDescent="0.25">
      <c r="F3824" s="36"/>
      <c r="G3824" s="36"/>
      <c r="H3824" s="36"/>
      <c r="I3824" s="36"/>
      <c r="J3824" s="36"/>
      <c r="K3824" s="36"/>
      <c r="L3824" s="36"/>
      <c r="M3824" s="36"/>
      <c r="N3824" s="36"/>
      <c r="O3824" s="36"/>
      <c r="P3824" s="36"/>
      <c r="Q3824" s="36"/>
      <c r="R3824" s="36"/>
    </row>
    <row r="3825" spans="6:18" x14ac:dyDescent="0.25">
      <c r="F3825" s="36"/>
      <c r="G3825" s="36"/>
      <c r="H3825" s="36"/>
      <c r="I3825" s="36"/>
      <c r="J3825" s="36"/>
      <c r="K3825" s="36"/>
      <c r="L3825" s="36"/>
      <c r="M3825" s="36"/>
      <c r="N3825" s="36"/>
      <c r="O3825" s="36"/>
      <c r="P3825" s="36"/>
      <c r="Q3825" s="36"/>
      <c r="R3825" s="36"/>
    </row>
    <row r="3826" spans="6:18" x14ac:dyDescent="0.25">
      <c r="F3826" s="36"/>
      <c r="G3826" s="36"/>
      <c r="H3826" s="36"/>
      <c r="I3826" s="36"/>
      <c r="J3826" s="36"/>
      <c r="K3826" s="36"/>
      <c r="L3826" s="36"/>
      <c r="M3826" s="36"/>
      <c r="N3826" s="36"/>
      <c r="O3826" s="36"/>
      <c r="P3826" s="36"/>
      <c r="Q3826" s="36"/>
      <c r="R3826" s="36"/>
    </row>
    <row r="3827" spans="6:18" x14ac:dyDescent="0.25">
      <c r="F3827" s="36"/>
      <c r="G3827" s="36"/>
      <c r="H3827" s="36"/>
      <c r="I3827" s="36"/>
      <c r="J3827" s="36"/>
      <c r="K3827" s="36"/>
      <c r="L3827" s="36"/>
      <c r="M3827" s="36"/>
      <c r="N3827" s="36"/>
      <c r="O3827" s="36"/>
      <c r="P3827" s="36"/>
      <c r="Q3827" s="36"/>
      <c r="R3827" s="36"/>
    </row>
    <row r="3828" spans="6:18" x14ac:dyDescent="0.25">
      <c r="F3828" s="36"/>
      <c r="G3828" s="36"/>
      <c r="H3828" s="36"/>
      <c r="I3828" s="36"/>
      <c r="J3828" s="36"/>
      <c r="K3828" s="36"/>
      <c r="L3828" s="36"/>
      <c r="M3828" s="36"/>
      <c r="N3828" s="36"/>
      <c r="O3828" s="36"/>
      <c r="P3828" s="36"/>
      <c r="Q3828" s="36"/>
      <c r="R3828" s="36"/>
    </row>
    <row r="3829" spans="6:18" x14ac:dyDescent="0.25">
      <c r="F3829" s="36"/>
      <c r="G3829" s="36"/>
      <c r="H3829" s="36"/>
      <c r="I3829" s="36"/>
      <c r="J3829" s="36"/>
      <c r="K3829" s="36"/>
      <c r="L3829" s="36"/>
      <c r="M3829" s="36"/>
      <c r="N3829" s="36"/>
      <c r="O3829" s="36"/>
      <c r="P3829" s="36"/>
      <c r="Q3829" s="36"/>
      <c r="R3829" s="36"/>
    </row>
    <row r="3830" spans="6:18" x14ac:dyDescent="0.25">
      <c r="F3830" s="36"/>
      <c r="G3830" s="36"/>
      <c r="H3830" s="36"/>
      <c r="I3830" s="36"/>
      <c r="J3830" s="36"/>
      <c r="K3830" s="36"/>
      <c r="L3830" s="36"/>
      <c r="M3830" s="36"/>
      <c r="N3830" s="36"/>
      <c r="O3830" s="36"/>
      <c r="P3830" s="36"/>
      <c r="Q3830" s="36"/>
      <c r="R3830" s="36"/>
    </row>
    <row r="3831" spans="6:18" x14ac:dyDescent="0.25">
      <c r="F3831" s="36"/>
      <c r="G3831" s="36"/>
      <c r="H3831" s="36"/>
      <c r="I3831" s="36"/>
      <c r="J3831" s="36"/>
      <c r="K3831" s="36"/>
      <c r="L3831" s="36"/>
      <c r="M3831" s="36"/>
      <c r="N3831" s="36"/>
      <c r="O3831" s="36"/>
      <c r="P3831" s="36"/>
      <c r="Q3831" s="36"/>
      <c r="R3831" s="36"/>
    </row>
    <row r="3832" spans="6:18" x14ac:dyDescent="0.25">
      <c r="F3832" s="36"/>
      <c r="G3832" s="36"/>
      <c r="H3832" s="36"/>
      <c r="I3832" s="36"/>
      <c r="J3832" s="36"/>
      <c r="K3832" s="36"/>
      <c r="L3832" s="36"/>
      <c r="M3832" s="36"/>
      <c r="N3832" s="36"/>
      <c r="O3832" s="36"/>
      <c r="P3832" s="36"/>
      <c r="Q3832" s="36"/>
      <c r="R3832" s="36"/>
    </row>
    <row r="3833" spans="6:18" x14ac:dyDescent="0.25">
      <c r="F3833" s="36"/>
      <c r="G3833" s="36"/>
      <c r="H3833" s="36"/>
      <c r="I3833" s="36"/>
      <c r="J3833" s="36"/>
      <c r="K3833" s="36"/>
      <c r="L3833" s="36"/>
      <c r="M3833" s="36"/>
      <c r="N3833" s="36"/>
      <c r="O3833" s="36"/>
      <c r="P3833" s="36"/>
      <c r="Q3833" s="36"/>
      <c r="R3833" s="36"/>
    </row>
    <row r="3834" spans="6:18" x14ac:dyDescent="0.25">
      <c r="F3834" s="36"/>
      <c r="G3834" s="36"/>
      <c r="H3834" s="36"/>
      <c r="I3834" s="36"/>
      <c r="J3834" s="36"/>
      <c r="K3834" s="36"/>
      <c r="L3834" s="36"/>
      <c r="M3834" s="36"/>
      <c r="N3834" s="36"/>
      <c r="O3834" s="36"/>
      <c r="P3834" s="36"/>
      <c r="Q3834" s="36"/>
      <c r="R3834" s="36"/>
    </row>
    <row r="3835" spans="6:18" x14ac:dyDescent="0.25">
      <c r="F3835" s="36"/>
      <c r="G3835" s="36"/>
      <c r="H3835" s="36"/>
      <c r="I3835" s="36"/>
      <c r="J3835" s="36"/>
      <c r="K3835" s="36"/>
      <c r="L3835" s="36"/>
      <c r="M3835" s="36"/>
      <c r="N3835" s="36"/>
      <c r="O3835" s="36"/>
      <c r="P3835" s="36"/>
      <c r="Q3835" s="36"/>
      <c r="R3835" s="36"/>
    </row>
    <row r="3836" spans="6:18" x14ac:dyDescent="0.25">
      <c r="F3836" s="36"/>
      <c r="G3836" s="36"/>
      <c r="H3836" s="36"/>
      <c r="I3836" s="36"/>
      <c r="J3836" s="36"/>
      <c r="K3836" s="36"/>
      <c r="L3836" s="36"/>
      <c r="M3836" s="36"/>
      <c r="N3836" s="36"/>
      <c r="O3836" s="36"/>
      <c r="P3836" s="36"/>
      <c r="Q3836" s="36"/>
      <c r="R3836" s="36"/>
    </row>
    <row r="3837" spans="6:18" x14ac:dyDescent="0.25">
      <c r="F3837" s="36"/>
      <c r="G3837" s="36"/>
      <c r="H3837" s="36"/>
      <c r="I3837" s="36"/>
      <c r="J3837" s="36"/>
      <c r="K3837" s="36"/>
      <c r="L3837" s="36"/>
      <c r="M3837" s="36"/>
      <c r="N3837" s="36"/>
      <c r="O3837" s="36"/>
      <c r="P3837" s="36"/>
      <c r="Q3837" s="36"/>
      <c r="R3837" s="36"/>
    </row>
    <row r="3838" spans="6:18" x14ac:dyDescent="0.25">
      <c r="F3838" s="36"/>
      <c r="G3838" s="36"/>
      <c r="H3838" s="36"/>
      <c r="I3838" s="36"/>
      <c r="J3838" s="36"/>
      <c r="K3838" s="36"/>
      <c r="L3838" s="36"/>
      <c r="M3838" s="36"/>
      <c r="N3838" s="36"/>
      <c r="O3838" s="36"/>
      <c r="P3838" s="36"/>
      <c r="Q3838" s="36"/>
      <c r="R3838" s="36"/>
    </row>
    <row r="3839" spans="6:18" x14ac:dyDescent="0.25">
      <c r="F3839" s="36"/>
      <c r="G3839" s="36"/>
      <c r="H3839" s="36"/>
      <c r="I3839" s="36"/>
      <c r="J3839" s="36"/>
      <c r="K3839" s="36"/>
      <c r="L3839" s="36"/>
      <c r="M3839" s="36"/>
      <c r="N3839" s="36"/>
      <c r="O3839" s="36"/>
      <c r="P3839" s="36"/>
      <c r="Q3839" s="36"/>
      <c r="R3839" s="36"/>
    </row>
    <row r="3840" spans="6:18" x14ac:dyDescent="0.25">
      <c r="F3840" s="36"/>
      <c r="G3840" s="36"/>
      <c r="H3840" s="36"/>
      <c r="I3840" s="36"/>
      <c r="J3840" s="36"/>
      <c r="K3840" s="36"/>
      <c r="L3840" s="36"/>
      <c r="M3840" s="36"/>
      <c r="N3840" s="36"/>
      <c r="O3840" s="36"/>
      <c r="P3840" s="36"/>
      <c r="Q3840" s="36"/>
      <c r="R3840" s="36"/>
    </row>
    <row r="3841" spans="6:18" x14ac:dyDescent="0.25">
      <c r="F3841" s="36"/>
      <c r="G3841" s="36"/>
      <c r="H3841" s="36"/>
      <c r="I3841" s="36"/>
      <c r="J3841" s="36"/>
      <c r="K3841" s="36"/>
      <c r="L3841" s="36"/>
      <c r="M3841" s="36"/>
      <c r="N3841" s="36"/>
      <c r="O3841" s="36"/>
      <c r="P3841" s="36"/>
      <c r="Q3841" s="36"/>
      <c r="R3841" s="36"/>
    </row>
    <row r="3842" spans="6:18" x14ac:dyDescent="0.25">
      <c r="F3842" s="36"/>
      <c r="G3842" s="36"/>
      <c r="H3842" s="36"/>
      <c r="I3842" s="36"/>
      <c r="J3842" s="36"/>
      <c r="K3842" s="36"/>
      <c r="L3842" s="36"/>
      <c r="M3842" s="36"/>
      <c r="N3842" s="36"/>
      <c r="O3842" s="36"/>
      <c r="P3842" s="36"/>
      <c r="Q3842" s="36"/>
      <c r="R3842" s="36"/>
    </row>
    <row r="3843" spans="6:18" x14ac:dyDescent="0.25">
      <c r="F3843" s="36"/>
      <c r="G3843" s="36"/>
      <c r="H3843" s="36"/>
      <c r="I3843" s="36"/>
      <c r="J3843" s="36"/>
      <c r="K3843" s="36"/>
      <c r="L3843" s="36"/>
      <c r="M3843" s="36"/>
      <c r="N3843" s="36"/>
      <c r="O3843" s="36"/>
      <c r="P3843" s="36"/>
      <c r="Q3843" s="36"/>
      <c r="R3843" s="36"/>
    </row>
    <row r="3844" spans="6:18" x14ac:dyDescent="0.25">
      <c r="F3844" s="36"/>
      <c r="G3844" s="36"/>
      <c r="H3844" s="36"/>
      <c r="I3844" s="36"/>
      <c r="J3844" s="36"/>
      <c r="K3844" s="36"/>
      <c r="L3844" s="36"/>
      <c r="M3844" s="36"/>
      <c r="N3844" s="36"/>
      <c r="O3844" s="36"/>
      <c r="P3844" s="36"/>
      <c r="Q3844" s="36"/>
      <c r="R3844" s="36"/>
    </row>
    <row r="3845" spans="6:18" x14ac:dyDescent="0.25">
      <c r="F3845" s="36"/>
      <c r="G3845" s="36"/>
      <c r="H3845" s="36"/>
      <c r="I3845" s="36"/>
      <c r="J3845" s="36"/>
      <c r="K3845" s="36"/>
      <c r="L3845" s="36"/>
      <c r="M3845" s="36"/>
      <c r="N3845" s="36"/>
      <c r="O3845" s="36"/>
      <c r="P3845" s="36"/>
      <c r="Q3845" s="36"/>
      <c r="R3845" s="36"/>
    </row>
    <row r="3846" spans="6:18" x14ac:dyDescent="0.25">
      <c r="F3846" s="36"/>
      <c r="G3846" s="36"/>
      <c r="H3846" s="36"/>
      <c r="I3846" s="36"/>
      <c r="J3846" s="36"/>
      <c r="K3846" s="36"/>
      <c r="L3846" s="36"/>
      <c r="M3846" s="36"/>
      <c r="N3846" s="36"/>
      <c r="O3846" s="36"/>
      <c r="P3846" s="36"/>
      <c r="Q3846" s="36"/>
      <c r="R3846" s="36"/>
    </row>
    <row r="3847" spans="6:18" x14ac:dyDescent="0.25">
      <c r="F3847" s="36"/>
      <c r="G3847" s="36"/>
      <c r="H3847" s="36"/>
      <c r="I3847" s="36"/>
      <c r="J3847" s="36"/>
      <c r="K3847" s="36"/>
      <c r="L3847" s="36"/>
      <c r="M3847" s="36"/>
      <c r="N3847" s="36"/>
      <c r="O3847" s="36"/>
      <c r="P3847" s="36"/>
      <c r="Q3847" s="36"/>
      <c r="R3847" s="36"/>
    </row>
    <row r="3848" spans="6:18" x14ac:dyDescent="0.25">
      <c r="F3848" s="36"/>
      <c r="G3848" s="36"/>
      <c r="H3848" s="36"/>
      <c r="I3848" s="36"/>
      <c r="J3848" s="36"/>
      <c r="K3848" s="36"/>
      <c r="L3848" s="36"/>
      <c r="M3848" s="36"/>
      <c r="N3848" s="36"/>
      <c r="O3848" s="36"/>
      <c r="P3848" s="36"/>
      <c r="Q3848" s="36"/>
      <c r="R3848" s="36"/>
    </row>
    <row r="3849" spans="6:18" x14ac:dyDescent="0.25">
      <c r="F3849" s="36"/>
      <c r="G3849" s="36"/>
      <c r="H3849" s="36"/>
      <c r="I3849" s="36"/>
      <c r="J3849" s="36"/>
      <c r="K3849" s="36"/>
      <c r="L3849" s="36"/>
      <c r="M3849" s="36"/>
      <c r="N3849" s="36"/>
      <c r="O3849" s="36"/>
      <c r="P3849" s="36"/>
      <c r="Q3849" s="36"/>
      <c r="R3849" s="36"/>
    </row>
    <row r="3850" spans="6:18" x14ac:dyDescent="0.25">
      <c r="F3850" s="36"/>
      <c r="G3850" s="36"/>
      <c r="H3850" s="36"/>
      <c r="I3850" s="36"/>
      <c r="J3850" s="36"/>
      <c r="K3850" s="36"/>
      <c r="L3850" s="36"/>
      <c r="M3850" s="36"/>
      <c r="N3850" s="36"/>
      <c r="O3850" s="36"/>
      <c r="P3850" s="36"/>
      <c r="Q3850" s="36"/>
      <c r="R3850" s="36"/>
    </row>
    <row r="3851" spans="6:18" x14ac:dyDescent="0.25">
      <c r="F3851" s="36"/>
      <c r="G3851" s="36"/>
      <c r="H3851" s="36"/>
      <c r="I3851" s="36"/>
      <c r="J3851" s="36"/>
      <c r="K3851" s="36"/>
      <c r="L3851" s="36"/>
      <c r="M3851" s="36"/>
      <c r="N3851" s="36"/>
      <c r="O3851" s="36"/>
      <c r="P3851" s="36"/>
      <c r="Q3851" s="36"/>
      <c r="R3851" s="36"/>
    </row>
    <row r="3852" spans="6:18" x14ac:dyDescent="0.25">
      <c r="F3852" s="36"/>
      <c r="G3852" s="36"/>
      <c r="H3852" s="36"/>
      <c r="I3852" s="36"/>
      <c r="J3852" s="36"/>
      <c r="K3852" s="36"/>
      <c r="L3852" s="36"/>
      <c r="M3852" s="36"/>
      <c r="N3852" s="36"/>
      <c r="O3852" s="36"/>
      <c r="P3852" s="36"/>
      <c r="Q3852" s="36"/>
      <c r="R3852" s="36"/>
    </row>
    <row r="3853" spans="6:18" x14ac:dyDescent="0.25">
      <c r="F3853" s="36"/>
      <c r="G3853" s="36"/>
      <c r="H3853" s="36"/>
      <c r="I3853" s="36"/>
      <c r="J3853" s="36"/>
      <c r="K3853" s="36"/>
      <c r="L3853" s="36"/>
      <c r="M3853" s="36"/>
      <c r="N3853" s="36"/>
      <c r="O3853" s="36"/>
      <c r="P3853" s="36"/>
      <c r="Q3853" s="36"/>
      <c r="R3853" s="36"/>
    </row>
    <row r="3854" spans="6:18" x14ac:dyDescent="0.25">
      <c r="F3854" s="36"/>
      <c r="G3854" s="36"/>
      <c r="H3854" s="36"/>
      <c r="I3854" s="36"/>
      <c r="J3854" s="36"/>
      <c r="K3854" s="36"/>
      <c r="L3854" s="36"/>
      <c r="M3854" s="36"/>
      <c r="N3854" s="36"/>
      <c r="O3854" s="36"/>
      <c r="P3854" s="36"/>
      <c r="Q3854" s="36"/>
      <c r="R3854" s="36"/>
    </row>
    <row r="3855" spans="6:18" x14ac:dyDescent="0.25">
      <c r="F3855" s="36"/>
      <c r="G3855" s="36"/>
      <c r="H3855" s="36"/>
      <c r="I3855" s="36"/>
      <c r="J3855" s="36"/>
      <c r="K3855" s="36"/>
      <c r="L3855" s="36"/>
      <c r="M3855" s="36"/>
      <c r="N3855" s="36"/>
      <c r="O3855" s="36"/>
      <c r="P3855" s="36"/>
      <c r="Q3855" s="36"/>
      <c r="R3855" s="36"/>
    </row>
    <row r="3856" spans="6:18" x14ac:dyDescent="0.25">
      <c r="F3856" s="36"/>
      <c r="G3856" s="36"/>
      <c r="H3856" s="36"/>
      <c r="I3856" s="36"/>
      <c r="J3856" s="36"/>
      <c r="K3856" s="36"/>
      <c r="L3856" s="36"/>
      <c r="M3856" s="36"/>
      <c r="N3856" s="36"/>
      <c r="O3856" s="36"/>
      <c r="P3856" s="36"/>
      <c r="Q3856" s="36"/>
      <c r="R3856" s="36"/>
    </row>
    <row r="3857" spans="6:18" x14ac:dyDescent="0.25">
      <c r="F3857" s="36"/>
      <c r="G3857" s="36"/>
      <c r="H3857" s="36"/>
      <c r="I3857" s="36"/>
      <c r="J3857" s="36"/>
      <c r="K3857" s="36"/>
      <c r="L3857" s="36"/>
      <c r="M3857" s="36"/>
      <c r="N3857" s="36"/>
      <c r="O3857" s="36"/>
      <c r="P3857" s="36"/>
      <c r="Q3857" s="36"/>
      <c r="R3857" s="36"/>
    </row>
    <row r="3858" spans="6:18" x14ac:dyDescent="0.25">
      <c r="F3858" s="36"/>
      <c r="G3858" s="36"/>
      <c r="H3858" s="36"/>
      <c r="I3858" s="36"/>
      <c r="J3858" s="36"/>
      <c r="K3858" s="36"/>
      <c r="L3858" s="36"/>
      <c r="M3858" s="36"/>
      <c r="N3858" s="36"/>
      <c r="O3858" s="36"/>
      <c r="P3858" s="36"/>
      <c r="Q3858" s="36"/>
      <c r="R3858" s="36"/>
    </row>
    <row r="3859" spans="6:18" x14ac:dyDescent="0.25">
      <c r="F3859" s="36"/>
      <c r="G3859" s="36"/>
      <c r="H3859" s="36"/>
      <c r="I3859" s="36"/>
      <c r="J3859" s="36"/>
      <c r="K3859" s="36"/>
      <c r="L3859" s="36"/>
      <c r="M3859" s="36"/>
      <c r="N3859" s="36"/>
      <c r="O3859" s="36"/>
      <c r="P3859" s="36"/>
      <c r="Q3859" s="36"/>
      <c r="R3859" s="36"/>
    </row>
    <row r="3860" spans="6:18" x14ac:dyDescent="0.25">
      <c r="F3860" s="36"/>
      <c r="G3860" s="36"/>
      <c r="H3860" s="36"/>
      <c r="I3860" s="36"/>
      <c r="J3860" s="36"/>
      <c r="K3860" s="36"/>
      <c r="L3860" s="36"/>
      <c r="M3860" s="36"/>
      <c r="N3860" s="36"/>
      <c r="O3860" s="36"/>
      <c r="P3860" s="36"/>
      <c r="Q3860" s="36"/>
      <c r="R3860" s="36"/>
    </row>
    <row r="3861" spans="6:18" x14ac:dyDescent="0.25">
      <c r="F3861" s="36"/>
      <c r="G3861" s="36"/>
      <c r="H3861" s="36"/>
      <c r="I3861" s="36"/>
      <c r="J3861" s="36"/>
      <c r="K3861" s="36"/>
      <c r="L3861" s="36"/>
      <c r="M3861" s="36"/>
      <c r="N3861" s="36"/>
      <c r="O3861" s="36"/>
      <c r="P3861" s="36"/>
      <c r="Q3861" s="36"/>
      <c r="R3861" s="36"/>
    </row>
    <row r="3862" spans="6:18" x14ac:dyDescent="0.25">
      <c r="F3862" s="36"/>
      <c r="G3862" s="36"/>
      <c r="H3862" s="36"/>
      <c r="I3862" s="36"/>
      <c r="J3862" s="36"/>
      <c r="K3862" s="36"/>
      <c r="L3862" s="36"/>
      <c r="M3862" s="36"/>
      <c r="N3862" s="36"/>
      <c r="O3862" s="36"/>
      <c r="P3862" s="36"/>
      <c r="Q3862" s="36"/>
      <c r="R3862" s="36"/>
    </row>
    <row r="3863" spans="6:18" x14ac:dyDescent="0.25">
      <c r="F3863" s="36"/>
      <c r="G3863" s="36"/>
      <c r="H3863" s="36"/>
      <c r="I3863" s="36"/>
      <c r="J3863" s="36"/>
      <c r="K3863" s="36"/>
      <c r="L3863" s="36"/>
      <c r="M3863" s="36"/>
      <c r="N3863" s="36"/>
      <c r="O3863" s="36"/>
      <c r="P3863" s="36"/>
      <c r="Q3863" s="36"/>
      <c r="R3863" s="36"/>
    </row>
    <row r="3864" spans="6:18" x14ac:dyDescent="0.25">
      <c r="F3864" s="36"/>
      <c r="G3864" s="36"/>
      <c r="H3864" s="36"/>
      <c r="I3864" s="36"/>
      <c r="J3864" s="36"/>
      <c r="K3864" s="36"/>
      <c r="L3864" s="36"/>
      <c r="M3864" s="36"/>
      <c r="N3864" s="36"/>
      <c r="O3864" s="36"/>
      <c r="P3864" s="36"/>
      <c r="Q3864" s="36"/>
      <c r="R3864" s="36"/>
    </row>
    <row r="3865" spans="6:18" x14ac:dyDescent="0.25">
      <c r="F3865" s="36"/>
      <c r="G3865" s="36"/>
      <c r="H3865" s="36"/>
      <c r="I3865" s="36"/>
      <c r="J3865" s="36"/>
      <c r="K3865" s="36"/>
      <c r="L3865" s="36"/>
      <c r="M3865" s="36"/>
      <c r="N3865" s="36"/>
      <c r="O3865" s="36"/>
      <c r="P3865" s="36"/>
      <c r="Q3865" s="36"/>
      <c r="R3865" s="36"/>
    </row>
    <row r="3866" spans="6:18" x14ac:dyDescent="0.25">
      <c r="F3866" s="36"/>
      <c r="G3866" s="36"/>
      <c r="H3866" s="36"/>
      <c r="I3866" s="36"/>
      <c r="J3866" s="36"/>
      <c r="K3866" s="36"/>
      <c r="L3866" s="36"/>
      <c r="M3866" s="36"/>
      <c r="N3866" s="36"/>
      <c r="O3866" s="36"/>
      <c r="P3866" s="36"/>
      <c r="Q3866" s="36"/>
      <c r="R3866" s="36"/>
    </row>
    <row r="3867" spans="6:18" x14ac:dyDescent="0.25">
      <c r="F3867" s="36"/>
      <c r="G3867" s="36"/>
      <c r="H3867" s="36"/>
      <c r="I3867" s="36"/>
      <c r="J3867" s="36"/>
      <c r="K3867" s="36"/>
      <c r="L3867" s="36"/>
      <c r="M3867" s="36"/>
      <c r="N3867" s="36"/>
      <c r="O3867" s="36"/>
      <c r="P3867" s="36"/>
      <c r="Q3867" s="36"/>
      <c r="R3867" s="36"/>
    </row>
    <row r="3868" spans="6:18" x14ac:dyDescent="0.25">
      <c r="F3868" s="36"/>
      <c r="G3868" s="36"/>
      <c r="H3868" s="36"/>
      <c r="I3868" s="36"/>
      <c r="J3868" s="36"/>
      <c r="K3868" s="36"/>
      <c r="L3868" s="36"/>
      <c r="M3868" s="36"/>
      <c r="N3868" s="36"/>
      <c r="O3868" s="36"/>
      <c r="P3868" s="36"/>
      <c r="Q3868" s="36"/>
      <c r="R3868" s="36"/>
    </row>
    <row r="3869" spans="6:18" x14ac:dyDescent="0.25">
      <c r="F3869" s="36"/>
      <c r="G3869" s="36"/>
      <c r="H3869" s="36"/>
      <c r="I3869" s="36"/>
      <c r="J3869" s="36"/>
      <c r="K3869" s="36"/>
      <c r="L3869" s="36"/>
      <c r="M3869" s="36"/>
      <c r="N3869" s="36"/>
      <c r="O3869" s="36"/>
      <c r="P3869" s="36"/>
      <c r="Q3869" s="36"/>
      <c r="R3869" s="36"/>
    </row>
    <row r="3870" spans="6:18" x14ac:dyDescent="0.25">
      <c r="F3870" s="36"/>
      <c r="G3870" s="36"/>
      <c r="H3870" s="36"/>
      <c r="I3870" s="36"/>
      <c r="J3870" s="36"/>
      <c r="K3870" s="36"/>
      <c r="L3870" s="36"/>
      <c r="M3870" s="36"/>
      <c r="N3870" s="36"/>
      <c r="O3870" s="36"/>
      <c r="P3870" s="36"/>
      <c r="Q3870" s="36"/>
      <c r="R3870" s="36"/>
    </row>
    <row r="3871" spans="6:18" x14ac:dyDescent="0.25">
      <c r="F3871" s="36"/>
      <c r="G3871" s="36"/>
      <c r="H3871" s="36"/>
      <c r="I3871" s="36"/>
      <c r="J3871" s="36"/>
      <c r="K3871" s="36"/>
      <c r="L3871" s="36"/>
      <c r="M3871" s="36"/>
      <c r="N3871" s="36"/>
      <c r="O3871" s="36"/>
      <c r="P3871" s="36"/>
      <c r="Q3871" s="36"/>
      <c r="R3871" s="36"/>
    </row>
    <row r="3872" spans="6:18" x14ac:dyDescent="0.25">
      <c r="F3872" s="36"/>
      <c r="G3872" s="36"/>
      <c r="H3872" s="36"/>
      <c r="I3872" s="36"/>
      <c r="J3872" s="36"/>
      <c r="K3872" s="36"/>
      <c r="L3872" s="36"/>
      <c r="M3872" s="36"/>
      <c r="N3872" s="36"/>
      <c r="O3872" s="36"/>
      <c r="P3872" s="36"/>
      <c r="Q3872" s="36"/>
      <c r="R3872" s="36"/>
    </row>
    <row r="3873" spans="6:18" x14ac:dyDescent="0.25">
      <c r="F3873" s="36"/>
      <c r="G3873" s="36"/>
      <c r="H3873" s="36"/>
      <c r="I3873" s="36"/>
      <c r="J3873" s="36"/>
      <c r="K3873" s="36"/>
      <c r="L3873" s="36"/>
      <c r="M3873" s="36"/>
      <c r="N3873" s="36"/>
      <c r="O3873" s="36"/>
      <c r="P3873" s="36"/>
      <c r="Q3873" s="36"/>
      <c r="R3873" s="36"/>
    </row>
    <row r="3874" spans="6:18" x14ac:dyDescent="0.25">
      <c r="F3874" s="36"/>
      <c r="G3874" s="36"/>
      <c r="H3874" s="36"/>
      <c r="I3874" s="36"/>
      <c r="J3874" s="36"/>
      <c r="K3874" s="36"/>
      <c r="L3874" s="36"/>
      <c r="M3874" s="36"/>
      <c r="N3874" s="36"/>
      <c r="O3874" s="36"/>
      <c r="P3874" s="36"/>
      <c r="Q3874" s="36"/>
      <c r="R3874" s="36"/>
    </row>
    <row r="3875" spans="6:18" x14ac:dyDescent="0.25">
      <c r="F3875" s="36"/>
      <c r="G3875" s="36"/>
      <c r="H3875" s="36"/>
      <c r="I3875" s="36"/>
      <c r="J3875" s="36"/>
      <c r="K3875" s="36"/>
      <c r="L3875" s="36"/>
      <c r="M3875" s="36"/>
      <c r="N3875" s="36"/>
      <c r="O3875" s="36"/>
      <c r="P3875" s="36"/>
      <c r="Q3875" s="36"/>
      <c r="R3875" s="36"/>
    </row>
    <row r="3876" spans="6:18" x14ac:dyDescent="0.25">
      <c r="F3876" s="36"/>
      <c r="G3876" s="36"/>
      <c r="H3876" s="36"/>
      <c r="I3876" s="36"/>
      <c r="J3876" s="36"/>
      <c r="K3876" s="36"/>
      <c r="L3876" s="36"/>
      <c r="M3876" s="36"/>
      <c r="N3876" s="36"/>
      <c r="O3876" s="36"/>
      <c r="P3876" s="36"/>
      <c r="Q3876" s="36"/>
      <c r="R3876" s="36"/>
    </row>
    <row r="3877" spans="6:18" x14ac:dyDescent="0.25">
      <c r="F3877" s="36"/>
      <c r="G3877" s="36"/>
      <c r="H3877" s="36"/>
      <c r="I3877" s="36"/>
      <c r="J3877" s="36"/>
      <c r="K3877" s="36"/>
      <c r="L3877" s="36"/>
      <c r="M3877" s="36"/>
      <c r="N3877" s="36"/>
      <c r="O3877" s="36"/>
      <c r="P3877" s="36"/>
      <c r="Q3877" s="36"/>
      <c r="R3877" s="36"/>
    </row>
    <row r="3878" spans="6:18" x14ac:dyDescent="0.25">
      <c r="F3878" s="36"/>
      <c r="G3878" s="36"/>
      <c r="H3878" s="36"/>
      <c r="I3878" s="36"/>
      <c r="J3878" s="36"/>
      <c r="K3878" s="36"/>
      <c r="L3878" s="36"/>
      <c r="M3878" s="36"/>
      <c r="N3878" s="36"/>
      <c r="O3878" s="36"/>
      <c r="P3878" s="36"/>
      <c r="Q3878" s="36"/>
      <c r="R3878" s="36"/>
    </row>
    <row r="3879" spans="6:18" x14ac:dyDescent="0.25">
      <c r="F3879" s="36"/>
      <c r="G3879" s="36"/>
      <c r="H3879" s="36"/>
      <c r="I3879" s="36"/>
      <c r="J3879" s="36"/>
      <c r="K3879" s="36"/>
      <c r="L3879" s="36"/>
      <c r="M3879" s="36"/>
      <c r="N3879" s="36"/>
      <c r="O3879" s="36"/>
      <c r="P3879" s="36"/>
      <c r="Q3879" s="36"/>
      <c r="R3879" s="36"/>
    </row>
    <row r="3880" spans="6:18" x14ac:dyDescent="0.25">
      <c r="F3880" s="36"/>
      <c r="G3880" s="36"/>
      <c r="H3880" s="36"/>
      <c r="I3880" s="36"/>
      <c r="J3880" s="36"/>
      <c r="K3880" s="36"/>
      <c r="L3880" s="36"/>
      <c r="M3880" s="36"/>
      <c r="N3880" s="36"/>
      <c r="O3880" s="36"/>
      <c r="P3880" s="36"/>
      <c r="Q3880" s="36"/>
      <c r="R3880" s="36"/>
    </row>
    <row r="3881" spans="6:18" x14ac:dyDescent="0.25">
      <c r="F3881" s="36"/>
      <c r="G3881" s="36"/>
      <c r="H3881" s="36"/>
      <c r="I3881" s="36"/>
      <c r="J3881" s="36"/>
      <c r="K3881" s="36"/>
      <c r="L3881" s="36"/>
      <c r="M3881" s="36"/>
      <c r="N3881" s="36"/>
      <c r="O3881" s="36"/>
      <c r="P3881" s="36"/>
      <c r="Q3881" s="36"/>
      <c r="R3881" s="36"/>
    </row>
    <row r="3882" spans="6:18" x14ac:dyDescent="0.25">
      <c r="F3882" s="36"/>
      <c r="G3882" s="36"/>
      <c r="H3882" s="36"/>
      <c r="I3882" s="36"/>
      <c r="J3882" s="36"/>
      <c r="K3882" s="36"/>
      <c r="L3882" s="36"/>
      <c r="M3882" s="36"/>
      <c r="N3882" s="36"/>
      <c r="O3882" s="36"/>
      <c r="P3882" s="36"/>
      <c r="Q3882" s="36"/>
      <c r="R3882" s="36"/>
    </row>
    <row r="3883" spans="6:18" x14ac:dyDescent="0.25">
      <c r="F3883" s="36"/>
      <c r="G3883" s="36"/>
      <c r="H3883" s="36"/>
      <c r="I3883" s="36"/>
      <c r="J3883" s="36"/>
      <c r="K3883" s="36"/>
      <c r="L3883" s="36"/>
      <c r="M3883" s="36"/>
      <c r="N3883" s="36"/>
      <c r="O3883" s="36"/>
      <c r="P3883" s="36"/>
      <c r="Q3883" s="36"/>
      <c r="R3883" s="36"/>
    </row>
    <row r="3884" spans="6:18" x14ac:dyDescent="0.25">
      <c r="F3884" s="36"/>
      <c r="G3884" s="36"/>
      <c r="H3884" s="36"/>
      <c r="I3884" s="36"/>
      <c r="J3884" s="36"/>
      <c r="K3884" s="36"/>
      <c r="L3884" s="36"/>
      <c r="M3884" s="36"/>
      <c r="N3884" s="36"/>
      <c r="O3884" s="36"/>
      <c r="P3884" s="36"/>
      <c r="Q3884" s="36"/>
      <c r="R3884" s="36"/>
    </row>
    <row r="3885" spans="6:18" x14ac:dyDescent="0.25">
      <c r="F3885" s="36"/>
      <c r="G3885" s="36"/>
      <c r="H3885" s="36"/>
      <c r="I3885" s="36"/>
      <c r="J3885" s="36"/>
      <c r="K3885" s="36"/>
      <c r="L3885" s="36"/>
      <c r="M3885" s="36"/>
      <c r="N3885" s="36"/>
      <c r="O3885" s="36"/>
      <c r="P3885" s="36"/>
      <c r="Q3885" s="36"/>
      <c r="R3885" s="36"/>
    </row>
    <row r="3886" spans="6:18" x14ac:dyDescent="0.25">
      <c r="F3886" s="36"/>
      <c r="G3886" s="36"/>
      <c r="H3886" s="36"/>
      <c r="I3886" s="36"/>
      <c r="J3886" s="36"/>
      <c r="K3886" s="36"/>
      <c r="L3886" s="36"/>
      <c r="M3886" s="36"/>
      <c r="N3886" s="36"/>
      <c r="O3886" s="36"/>
      <c r="P3886" s="36"/>
      <c r="Q3886" s="36"/>
      <c r="R3886" s="36"/>
    </row>
    <row r="3887" spans="6:18" x14ac:dyDescent="0.25">
      <c r="F3887" s="36"/>
      <c r="G3887" s="36"/>
      <c r="H3887" s="36"/>
      <c r="I3887" s="36"/>
      <c r="J3887" s="36"/>
      <c r="K3887" s="36"/>
      <c r="L3887" s="36"/>
      <c r="M3887" s="36"/>
      <c r="N3887" s="36"/>
      <c r="O3887" s="36"/>
      <c r="P3887" s="36"/>
      <c r="Q3887" s="36"/>
      <c r="R3887" s="36"/>
    </row>
    <row r="3888" spans="6:18" x14ac:dyDescent="0.25">
      <c r="F3888" s="36"/>
      <c r="G3888" s="36"/>
      <c r="H3888" s="36"/>
      <c r="I3888" s="36"/>
      <c r="J3888" s="36"/>
      <c r="K3888" s="36"/>
      <c r="L3888" s="36"/>
      <c r="M3888" s="36"/>
      <c r="N3888" s="36"/>
      <c r="O3888" s="36"/>
      <c r="P3888" s="36"/>
      <c r="Q3888" s="36"/>
      <c r="R3888" s="36"/>
    </row>
    <row r="3889" spans="6:18" x14ac:dyDescent="0.25">
      <c r="F3889" s="36"/>
      <c r="G3889" s="36"/>
      <c r="H3889" s="36"/>
      <c r="I3889" s="36"/>
      <c r="J3889" s="36"/>
      <c r="K3889" s="36"/>
      <c r="L3889" s="36"/>
      <c r="M3889" s="36"/>
      <c r="N3889" s="36"/>
      <c r="O3889" s="36"/>
      <c r="P3889" s="36"/>
      <c r="Q3889" s="36"/>
      <c r="R3889" s="36"/>
    </row>
    <row r="3890" spans="6:18" x14ac:dyDescent="0.25">
      <c r="F3890" s="36"/>
      <c r="G3890" s="36"/>
      <c r="H3890" s="36"/>
      <c r="I3890" s="36"/>
      <c r="J3890" s="36"/>
      <c r="K3890" s="36"/>
      <c r="L3890" s="36"/>
      <c r="M3890" s="36"/>
      <c r="N3890" s="36"/>
      <c r="O3890" s="36"/>
      <c r="P3890" s="36"/>
      <c r="Q3890" s="36"/>
      <c r="R3890" s="36"/>
    </row>
    <row r="3891" spans="6:18" x14ac:dyDescent="0.25">
      <c r="F3891" s="36"/>
      <c r="G3891" s="36"/>
      <c r="H3891" s="36"/>
      <c r="I3891" s="36"/>
      <c r="J3891" s="36"/>
      <c r="K3891" s="36"/>
      <c r="L3891" s="36"/>
      <c r="M3891" s="36"/>
      <c r="N3891" s="36"/>
      <c r="O3891" s="36"/>
      <c r="P3891" s="36"/>
      <c r="Q3891" s="36"/>
      <c r="R3891" s="36"/>
    </row>
    <row r="3892" spans="6:18" x14ac:dyDescent="0.25">
      <c r="F3892" s="36"/>
      <c r="G3892" s="36"/>
      <c r="H3892" s="36"/>
      <c r="I3892" s="36"/>
      <c r="J3892" s="36"/>
      <c r="K3892" s="36"/>
      <c r="L3892" s="36"/>
      <c r="M3892" s="36"/>
      <c r="N3892" s="36"/>
      <c r="O3892" s="36"/>
      <c r="P3892" s="36"/>
      <c r="Q3892" s="36"/>
      <c r="R3892" s="36"/>
    </row>
    <row r="3893" spans="6:18" x14ac:dyDescent="0.25">
      <c r="F3893" s="36"/>
      <c r="G3893" s="36"/>
      <c r="H3893" s="36"/>
      <c r="I3893" s="36"/>
      <c r="J3893" s="36"/>
      <c r="K3893" s="36"/>
      <c r="L3893" s="36"/>
      <c r="M3893" s="36"/>
      <c r="N3893" s="36"/>
      <c r="O3893" s="36"/>
      <c r="P3893" s="36"/>
      <c r="Q3893" s="36"/>
      <c r="R3893" s="36"/>
    </row>
    <row r="3894" spans="6:18" x14ac:dyDescent="0.25">
      <c r="F3894" s="36"/>
      <c r="G3894" s="36"/>
      <c r="H3894" s="36"/>
      <c r="I3894" s="36"/>
      <c r="J3894" s="36"/>
      <c r="K3894" s="36"/>
      <c r="L3894" s="36"/>
      <c r="M3894" s="36"/>
      <c r="N3894" s="36"/>
      <c r="O3894" s="36"/>
      <c r="P3894" s="36"/>
      <c r="Q3894" s="36"/>
      <c r="R3894" s="36"/>
    </row>
    <row r="3895" spans="6:18" x14ac:dyDescent="0.25">
      <c r="F3895" s="36"/>
      <c r="G3895" s="36"/>
      <c r="H3895" s="36"/>
      <c r="I3895" s="36"/>
      <c r="J3895" s="36"/>
      <c r="K3895" s="36"/>
      <c r="L3895" s="36"/>
      <c r="M3895" s="36"/>
      <c r="N3895" s="36"/>
      <c r="O3895" s="36"/>
      <c r="P3895" s="36"/>
      <c r="Q3895" s="36"/>
      <c r="R3895" s="36"/>
    </row>
    <row r="3896" spans="6:18" x14ac:dyDescent="0.25">
      <c r="F3896" s="36"/>
      <c r="G3896" s="36"/>
      <c r="H3896" s="36"/>
      <c r="I3896" s="36"/>
      <c r="J3896" s="36"/>
      <c r="K3896" s="36"/>
      <c r="L3896" s="36"/>
      <c r="M3896" s="36"/>
      <c r="N3896" s="36"/>
      <c r="O3896" s="36"/>
      <c r="P3896" s="36"/>
      <c r="Q3896" s="36"/>
      <c r="R3896" s="36"/>
    </row>
    <row r="3897" spans="6:18" x14ac:dyDescent="0.25">
      <c r="F3897" s="36"/>
      <c r="G3897" s="36"/>
      <c r="H3897" s="36"/>
      <c r="I3897" s="36"/>
      <c r="J3897" s="36"/>
      <c r="K3897" s="36"/>
      <c r="L3897" s="36"/>
      <c r="M3897" s="36"/>
      <c r="N3897" s="36"/>
      <c r="O3897" s="36"/>
      <c r="P3897" s="36"/>
      <c r="Q3897" s="36"/>
      <c r="R3897" s="36"/>
    </row>
    <row r="3898" spans="6:18" x14ac:dyDescent="0.25">
      <c r="F3898" s="36"/>
      <c r="G3898" s="36"/>
      <c r="H3898" s="36"/>
      <c r="I3898" s="36"/>
      <c r="J3898" s="36"/>
      <c r="K3898" s="36"/>
      <c r="L3898" s="36"/>
      <c r="M3898" s="36"/>
      <c r="N3898" s="36"/>
      <c r="O3898" s="36"/>
      <c r="P3898" s="36"/>
      <c r="Q3898" s="36"/>
      <c r="R3898" s="36"/>
    </row>
    <row r="3899" spans="6:18" x14ac:dyDescent="0.25">
      <c r="F3899" s="36"/>
      <c r="G3899" s="36"/>
      <c r="H3899" s="36"/>
      <c r="I3899" s="36"/>
      <c r="J3899" s="36"/>
      <c r="K3899" s="36"/>
      <c r="L3899" s="36"/>
      <c r="M3899" s="36"/>
      <c r="N3899" s="36"/>
      <c r="O3899" s="36"/>
      <c r="P3899" s="36"/>
      <c r="Q3899" s="36"/>
      <c r="R3899" s="36"/>
    </row>
    <row r="3900" spans="6:18" x14ac:dyDescent="0.25">
      <c r="F3900" s="36"/>
      <c r="G3900" s="36"/>
      <c r="H3900" s="36"/>
      <c r="I3900" s="36"/>
      <c r="J3900" s="36"/>
      <c r="K3900" s="36"/>
      <c r="L3900" s="36"/>
      <c r="M3900" s="36"/>
      <c r="N3900" s="36"/>
      <c r="O3900" s="36"/>
      <c r="P3900" s="36"/>
      <c r="Q3900" s="36"/>
      <c r="R3900" s="36"/>
    </row>
    <row r="3901" spans="6:18" x14ac:dyDescent="0.25">
      <c r="F3901" s="36"/>
      <c r="G3901" s="36"/>
      <c r="H3901" s="36"/>
      <c r="I3901" s="36"/>
      <c r="J3901" s="36"/>
      <c r="K3901" s="36"/>
      <c r="L3901" s="36"/>
      <c r="M3901" s="36"/>
      <c r="N3901" s="36"/>
      <c r="O3901" s="36"/>
      <c r="P3901" s="36"/>
      <c r="Q3901" s="36"/>
      <c r="R3901" s="36"/>
    </row>
    <row r="3902" spans="6:18" x14ac:dyDescent="0.25">
      <c r="F3902" s="36"/>
      <c r="G3902" s="36"/>
      <c r="H3902" s="36"/>
      <c r="I3902" s="36"/>
      <c r="J3902" s="36"/>
      <c r="K3902" s="36"/>
      <c r="L3902" s="36"/>
      <c r="M3902" s="36"/>
      <c r="N3902" s="36"/>
      <c r="O3902" s="36"/>
      <c r="P3902" s="36"/>
      <c r="Q3902" s="36"/>
      <c r="R3902" s="36"/>
    </row>
    <row r="3903" spans="6:18" x14ac:dyDescent="0.25">
      <c r="F3903" s="36"/>
      <c r="G3903" s="36"/>
      <c r="H3903" s="36"/>
      <c r="I3903" s="36"/>
      <c r="J3903" s="36"/>
      <c r="K3903" s="36"/>
      <c r="L3903" s="36"/>
      <c r="M3903" s="36"/>
      <c r="N3903" s="36"/>
      <c r="O3903" s="36"/>
      <c r="P3903" s="36"/>
      <c r="Q3903" s="36"/>
      <c r="R3903" s="36"/>
    </row>
    <row r="3904" spans="6:18" x14ac:dyDescent="0.25">
      <c r="F3904" s="36"/>
      <c r="G3904" s="36"/>
      <c r="H3904" s="36"/>
      <c r="I3904" s="36"/>
      <c r="J3904" s="36"/>
      <c r="K3904" s="36"/>
      <c r="L3904" s="36"/>
      <c r="M3904" s="36"/>
      <c r="N3904" s="36"/>
      <c r="O3904" s="36"/>
      <c r="P3904" s="36"/>
      <c r="Q3904" s="36"/>
      <c r="R3904" s="36"/>
    </row>
    <row r="3905" spans="6:18" x14ac:dyDescent="0.25">
      <c r="F3905" s="36"/>
      <c r="G3905" s="36"/>
      <c r="H3905" s="36"/>
      <c r="I3905" s="36"/>
      <c r="J3905" s="36"/>
      <c r="K3905" s="36"/>
      <c r="L3905" s="36"/>
      <c r="M3905" s="36"/>
      <c r="N3905" s="36"/>
      <c r="O3905" s="36"/>
      <c r="P3905" s="36"/>
      <c r="Q3905" s="36"/>
      <c r="R3905" s="36"/>
    </row>
    <row r="3906" spans="6:18" x14ac:dyDescent="0.25">
      <c r="F3906" s="36"/>
      <c r="G3906" s="36"/>
      <c r="H3906" s="36"/>
      <c r="I3906" s="36"/>
      <c r="J3906" s="36"/>
      <c r="K3906" s="36"/>
      <c r="L3906" s="36"/>
      <c r="M3906" s="36"/>
      <c r="N3906" s="36"/>
      <c r="O3906" s="36"/>
      <c r="P3906" s="36"/>
      <c r="Q3906" s="36"/>
      <c r="R3906" s="36"/>
    </row>
    <row r="3907" spans="6:18" x14ac:dyDescent="0.25">
      <c r="F3907" s="36"/>
      <c r="G3907" s="36"/>
      <c r="H3907" s="36"/>
      <c r="I3907" s="36"/>
      <c r="J3907" s="36"/>
      <c r="K3907" s="36"/>
      <c r="L3907" s="36"/>
      <c r="M3907" s="36"/>
      <c r="N3907" s="36"/>
      <c r="O3907" s="36"/>
      <c r="P3907" s="36"/>
      <c r="Q3907" s="36"/>
      <c r="R3907" s="36"/>
    </row>
    <row r="3908" spans="6:18" x14ac:dyDescent="0.25">
      <c r="F3908" s="36"/>
      <c r="G3908" s="36"/>
      <c r="H3908" s="36"/>
      <c r="I3908" s="36"/>
      <c r="J3908" s="36"/>
      <c r="K3908" s="36"/>
      <c r="L3908" s="36"/>
      <c r="M3908" s="36"/>
      <c r="N3908" s="36"/>
      <c r="O3908" s="36"/>
      <c r="P3908" s="36"/>
      <c r="Q3908" s="36"/>
      <c r="R3908" s="36"/>
    </row>
    <row r="3909" spans="6:18" x14ac:dyDescent="0.25">
      <c r="F3909" s="36"/>
      <c r="G3909" s="36"/>
      <c r="H3909" s="36"/>
      <c r="I3909" s="36"/>
      <c r="J3909" s="36"/>
      <c r="K3909" s="36"/>
      <c r="L3909" s="36"/>
      <c r="M3909" s="36"/>
      <c r="N3909" s="36"/>
      <c r="O3909" s="36"/>
      <c r="P3909" s="36"/>
      <c r="Q3909" s="36"/>
      <c r="R3909" s="36"/>
    </row>
    <row r="3910" spans="6:18" x14ac:dyDescent="0.25">
      <c r="F3910" s="36"/>
      <c r="G3910" s="36"/>
      <c r="H3910" s="36"/>
      <c r="I3910" s="36"/>
      <c r="J3910" s="36"/>
      <c r="K3910" s="36"/>
      <c r="L3910" s="36"/>
      <c r="M3910" s="36"/>
      <c r="N3910" s="36"/>
      <c r="O3910" s="36"/>
      <c r="P3910" s="36"/>
      <c r="Q3910" s="36"/>
      <c r="R3910" s="36"/>
    </row>
    <row r="3911" spans="6:18" x14ac:dyDescent="0.25">
      <c r="F3911" s="36"/>
      <c r="G3911" s="36"/>
      <c r="H3911" s="36"/>
      <c r="I3911" s="36"/>
      <c r="J3911" s="36"/>
      <c r="K3911" s="36"/>
      <c r="L3911" s="36"/>
      <c r="M3911" s="36"/>
      <c r="N3911" s="36"/>
      <c r="O3911" s="36"/>
      <c r="P3911" s="36"/>
      <c r="Q3911" s="36"/>
      <c r="R3911" s="36"/>
    </row>
    <row r="3912" spans="6:18" x14ac:dyDescent="0.25">
      <c r="F3912" s="36"/>
      <c r="G3912" s="36"/>
      <c r="H3912" s="36"/>
      <c r="I3912" s="36"/>
      <c r="J3912" s="36"/>
      <c r="K3912" s="36"/>
      <c r="L3912" s="36"/>
      <c r="M3912" s="36"/>
      <c r="N3912" s="36"/>
      <c r="O3912" s="36"/>
      <c r="P3912" s="36"/>
      <c r="Q3912" s="36"/>
      <c r="R3912" s="36"/>
    </row>
    <row r="3913" spans="6:18" x14ac:dyDescent="0.25">
      <c r="F3913" s="36"/>
      <c r="G3913" s="36"/>
      <c r="H3913" s="36"/>
      <c r="I3913" s="36"/>
      <c r="J3913" s="36"/>
      <c r="K3913" s="36"/>
      <c r="L3913" s="36"/>
      <c r="M3913" s="36"/>
      <c r="N3913" s="36"/>
      <c r="O3913" s="36"/>
      <c r="P3913" s="36"/>
      <c r="Q3913" s="36"/>
      <c r="R3913" s="36"/>
    </row>
    <row r="3914" spans="6:18" x14ac:dyDescent="0.25">
      <c r="F3914" s="36"/>
      <c r="G3914" s="36"/>
      <c r="H3914" s="36"/>
      <c r="I3914" s="36"/>
      <c r="J3914" s="36"/>
      <c r="K3914" s="36"/>
      <c r="L3914" s="36"/>
      <c r="M3914" s="36"/>
      <c r="N3914" s="36"/>
      <c r="O3914" s="36"/>
      <c r="P3914" s="36"/>
      <c r="Q3914" s="36"/>
      <c r="R3914" s="36"/>
    </row>
    <row r="3915" spans="6:18" x14ac:dyDescent="0.25">
      <c r="F3915" s="36"/>
      <c r="G3915" s="36"/>
      <c r="H3915" s="36"/>
      <c r="I3915" s="36"/>
      <c r="J3915" s="36"/>
      <c r="K3915" s="36"/>
      <c r="L3915" s="36"/>
      <c r="M3915" s="36"/>
      <c r="N3915" s="36"/>
      <c r="O3915" s="36"/>
      <c r="P3915" s="36"/>
      <c r="Q3915" s="36"/>
      <c r="R3915" s="36"/>
    </row>
    <row r="3916" spans="6:18" x14ac:dyDescent="0.25">
      <c r="F3916" s="36"/>
      <c r="G3916" s="36"/>
      <c r="H3916" s="36"/>
      <c r="I3916" s="36"/>
      <c r="J3916" s="36"/>
      <c r="K3916" s="36"/>
      <c r="L3916" s="36"/>
      <c r="M3916" s="36"/>
      <c r="N3916" s="36"/>
      <c r="O3916" s="36"/>
      <c r="P3916" s="36"/>
      <c r="Q3916" s="36"/>
      <c r="R3916" s="36"/>
    </row>
    <row r="3917" spans="6:18" x14ac:dyDescent="0.25">
      <c r="F3917" s="36"/>
      <c r="G3917" s="36"/>
      <c r="H3917" s="36"/>
      <c r="I3917" s="36"/>
      <c r="J3917" s="36"/>
      <c r="K3917" s="36"/>
      <c r="L3917" s="36"/>
      <c r="M3917" s="36"/>
      <c r="N3917" s="36"/>
      <c r="O3917" s="36"/>
      <c r="P3917" s="36"/>
      <c r="Q3917" s="36"/>
      <c r="R3917" s="36"/>
    </row>
    <row r="3918" spans="6:18" x14ac:dyDescent="0.25">
      <c r="F3918" s="36"/>
      <c r="G3918" s="36"/>
      <c r="H3918" s="36"/>
      <c r="I3918" s="36"/>
      <c r="J3918" s="36"/>
      <c r="K3918" s="36"/>
      <c r="L3918" s="36"/>
      <c r="M3918" s="36"/>
      <c r="N3918" s="36"/>
      <c r="O3918" s="36"/>
      <c r="P3918" s="36"/>
      <c r="Q3918" s="36"/>
      <c r="R3918" s="36"/>
    </row>
    <row r="3919" spans="6:18" x14ac:dyDescent="0.25">
      <c r="F3919" s="36"/>
      <c r="G3919" s="36"/>
      <c r="H3919" s="36"/>
      <c r="I3919" s="36"/>
      <c r="J3919" s="36"/>
      <c r="K3919" s="36"/>
      <c r="L3919" s="36"/>
      <c r="M3919" s="36"/>
      <c r="N3919" s="36"/>
      <c r="O3919" s="36"/>
      <c r="P3919" s="36"/>
      <c r="Q3919" s="36"/>
      <c r="R3919" s="36"/>
    </row>
    <row r="3920" spans="6:18" x14ac:dyDescent="0.25">
      <c r="F3920" s="36"/>
      <c r="G3920" s="36"/>
      <c r="H3920" s="36"/>
      <c r="I3920" s="36"/>
      <c r="J3920" s="36"/>
      <c r="K3920" s="36"/>
      <c r="L3920" s="36"/>
      <c r="M3920" s="36"/>
      <c r="N3920" s="36"/>
      <c r="O3920" s="36"/>
      <c r="P3920" s="36"/>
      <c r="Q3920" s="36"/>
      <c r="R3920" s="36"/>
    </row>
    <row r="3921" spans="6:18" x14ac:dyDescent="0.25">
      <c r="F3921" s="36"/>
      <c r="G3921" s="36"/>
      <c r="H3921" s="36"/>
      <c r="I3921" s="36"/>
      <c r="J3921" s="36"/>
      <c r="K3921" s="36"/>
      <c r="L3921" s="36"/>
      <c r="M3921" s="36"/>
      <c r="N3921" s="36"/>
      <c r="O3921" s="36"/>
      <c r="P3921" s="36"/>
      <c r="Q3921" s="36"/>
      <c r="R3921" s="36"/>
    </row>
    <row r="3922" spans="6:18" x14ac:dyDescent="0.25">
      <c r="F3922" s="36"/>
      <c r="G3922" s="36"/>
      <c r="H3922" s="36"/>
      <c r="I3922" s="36"/>
      <c r="J3922" s="36"/>
      <c r="K3922" s="36"/>
      <c r="L3922" s="36"/>
      <c r="M3922" s="36"/>
      <c r="N3922" s="36"/>
      <c r="O3922" s="36"/>
      <c r="P3922" s="36"/>
      <c r="Q3922" s="36"/>
      <c r="R3922" s="36"/>
    </row>
    <row r="3923" spans="6:18" x14ac:dyDescent="0.25">
      <c r="F3923" s="36"/>
      <c r="G3923" s="36"/>
      <c r="H3923" s="36"/>
      <c r="I3923" s="36"/>
      <c r="J3923" s="36"/>
      <c r="K3923" s="36"/>
      <c r="L3923" s="36"/>
      <c r="M3923" s="36"/>
      <c r="N3923" s="36"/>
      <c r="O3923" s="36"/>
      <c r="P3923" s="36"/>
      <c r="Q3923" s="36"/>
      <c r="R3923" s="36"/>
    </row>
    <row r="3924" spans="6:18" x14ac:dyDescent="0.25">
      <c r="F3924" s="36"/>
      <c r="G3924" s="36"/>
      <c r="H3924" s="36"/>
      <c r="I3924" s="36"/>
      <c r="J3924" s="36"/>
      <c r="K3924" s="36"/>
      <c r="L3924" s="36"/>
      <c r="M3924" s="36"/>
      <c r="N3924" s="36"/>
      <c r="O3924" s="36"/>
      <c r="P3924" s="36"/>
      <c r="Q3924" s="36"/>
      <c r="R3924" s="36"/>
    </row>
    <row r="3925" spans="6:18" x14ac:dyDescent="0.25">
      <c r="F3925" s="36"/>
      <c r="G3925" s="36"/>
      <c r="H3925" s="36"/>
      <c r="I3925" s="36"/>
      <c r="J3925" s="36"/>
      <c r="K3925" s="36"/>
      <c r="L3925" s="36"/>
      <c r="M3925" s="36"/>
      <c r="N3925" s="36"/>
      <c r="O3925" s="36"/>
      <c r="P3925" s="36"/>
      <c r="Q3925" s="36"/>
      <c r="R3925" s="36"/>
    </row>
    <row r="3926" spans="6:18" x14ac:dyDescent="0.25">
      <c r="F3926" s="36"/>
      <c r="G3926" s="36"/>
      <c r="H3926" s="36"/>
      <c r="I3926" s="36"/>
      <c r="J3926" s="36"/>
      <c r="K3926" s="36"/>
      <c r="L3926" s="36"/>
      <c r="M3926" s="36"/>
      <c r="N3926" s="36"/>
      <c r="O3926" s="36"/>
      <c r="P3926" s="36"/>
      <c r="Q3926" s="36"/>
      <c r="R3926" s="36"/>
    </row>
    <row r="3927" spans="6:18" x14ac:dyDescent="0.25">
      <c r="F3927" s="36"/>
      <c r="G3927" s="36"/>
      <c r="H3927" s="36"/>
      <c r="I3927" s="36"/>
      <c r="J3927" s="36"/>
      <c r="K3927" s="36"/>
      <c r="L3927" s="36"/>
      <c r="M3927" s="36"/>
      <c r="N3927" s="36"/>
      <c r="O3927" s="36"/>
      <c r="P3927" s="36"/>
      <c r="Q3927" s="36"/>
      <c r="R3927" s="36"/>
    </row>
    <row r="3928" spans="6:18" x14ac:dyDescent="0.25">
      <c r="F3928" s="36"/>
      <c r="G3928" s="36"/>
      <c r="H3928" s="36"/>
      <c r="I3928" s="36"/>
      <c r="J3928" s="36"/>
      <c r="K3928" s="36"/>
      <c r="L3928" s="36"/>
      <c r="M3928" s="36"/>
      <c r="N3928" s="36"/>
      <c r="O3928" s="36"/>
      <c r="P3928" s="36"/>
      <c r="Q3928" s="36"/>
      <c r="R3928" s="36"/>
    </row>
    <row r="3929" spans="6:18" x14ac:dyDescent="0.25">
      <c r="F3929" s="36"/>
      <c r="G3929" s="36"/>
      <c r="H3929" s="36"/>
      <c r="I3929" s="36"/>
      <c r="J3929" s="36"/>
      <c r="K3929" s="36"/>
      <c r="L3929" s="36"/>
      <c r="M3929" s="36"/>
      <c r="N3929" s="36"/>
      <c r="O3929" s="36"/>
      <c r="P3929" s="36"/>
      <c r="Q3929" s="36"/>
      <c r="R3929" s="36"/>
    </row>
    <row r="3930" spans="6:18" x14ac:dyDescent="0.25">
      <c r="F3930" s="36"/>
      <c r="G3930" s="36"/>
      <c r="H3930" s="36"/>
      <c r="I3930" s="36"/>
      <c r="J3930" s="36"/>
      <c r="K3930" s="36"/>
      <c r="L3930" s="36"/>
      <c r="M3930" s="36"/>
      <c r="N3930" s="36"/>
      <c r="O3930" s="36"/>
      <c r="P3930" s="36"/>
      <c r="Q3930" s="36"/>
      <c r="R3930" s="36"/>
    </row>
    <row r="3931" spans="6:18" x14ac:dyDescent="0.25">
      <c r="F3931" s="36"/>
      <c r="G3931" s="36"/>
      <c r="H3931" s="36"/>
      <c r="I3931" s="36"/>
      <c r="J3931" s="36"/>
      <c r="K3931" s="36"/>
      <c r="L3931" s="36"/>
      <c r="M3931" s="36"/>
      <c r="N3931" s="36"/>
      <c r="O3931" s="36"/>
      <c r="P3931" s="36"/>
      <c r="Q3931" s="36"/>
      <c r="R3931" s="36"/>
    </row>
    <row r="3932" spans="6:18" x14ac:dyDescent="0.25">
      <c r="F3932" s="36"/>
      <c r="G3932" s="36"/>
      <c r="H3932" s="36"/>
      <c r="I3932" s="36"/>
      <c r="J3932" s="36"/>
      <c r="K3932" s="36"/>
      <c r="L3932" s="36"/>
      <c r="M3932" s="36"/>
      <c r="N3932" s="36"/>
      <c r="O3932" s="36"/>
      <c r="P3932" s="36"/>
      <c r="Q3932" s="36"/>
      <c r="R3932" s="36"/>
    </row>
    <row r="3933" spans="6:18" x14ac:dyDescent="0.25">
      <c r="F3933" s="36"/>
      <c r="G3933" s="36"/>
      <c r="H3933" s="36"/>
      <c r="I3933" s="36"/>
      <c r="J3933" s="36"/>
      <c r="K3933" s="36"/>
      <c r="L3933" s="36"/>
      <c r="M3933" s="36"/>
      <c r="N3933" s="36"/>
      <c r="O3933" s="36"/>
      <c r="P3933" s="36"/>
      <c r="Q3933" s="36"/>
      <c r="R3933" s="36"/>
    </row>
    <row r="3934" spans="6:18" x14ac:dyDescent="0.25">
      <c r="F3934" s="36"/>
      <c r="G3934" s="36"/>
      <c r="H3934" s="36"/>
      <c r="I3934" s="36"/>
      <c r="J3934" s="36"/>
      <c r="K3934" s="36"/>
      <c r="L3934" s="36"/>
      <c r="M3934" s="36"/>
      <c r="N3934" s="36"/>
      <c r="O3934" s="36"/>
      <c r="P3934" s="36"/>
      <c r="Q3934" s="36"/>
      <c r="R3934" s="36"/>
    </row>
    <row r="3935" spans="6:18" x14ac:dyDescent="0.25">
      <c r="F3935" s="36"/>
      <c r="G3935" s="36"/>
      <c r="H3935" s="36"/>
      <c r="I3935" s="36"/>
      <c r="J3935" s="36"/>
      <c r="K3935" s="36"/>
      <c r="L3935" s="36"/>
      <c r="M3935" s="36"/>
      <c r="N3935" s="36"/>
      <c r="O3935" s="36"/>
      <c r="P3935" s="36"/>
      <c r="Q3935" s="36"/>
      <c r="R3935" s="36"/>
    </row>
    <row r="3936" spans="6:18" x14ac:dyDescent="0.25">
      <c r="F3936" s="36"/>
      <c r="G3936" s="36"/>
      <c r="H3936" s="36"/>
      <c r="I3936" s="36"/>
      <c r="J3936" s="36"/>
      <c r="K3936" s="36"/>
      <c r="L3936" s="36"/>
      <c r="M3936" s="36"/>
      <c r="N3936" s="36"/>
      <c r="O3936" s="36"/>
      <c r="P3936" s="36"/>
      <c r="Q3936" s="36"/>
      <c r="R3936" s="36"/>
    </row>
    <row r="3937" spans="6:18" x14ac:dyDescent="0.25">
      <c r="F3937" s="36"/>
      <c r="G3937" s="36"/>
      <c r="H3937" s="36"/>
      <c r="I3937" s="36"/>
      <c r="J3937" s="36"/>
      <c r="K3937" s="36"/>
      <c r="L3937" s="36"/>
      <c r="M3937" s="36"/>
      <c r="N3937" s="36"/>
      <c r="O3937" s="36"/>
      <c r="P3937" s="36"/>
      <c r="Q3937" s="36"/>
      <c r="R3937" s="36"/>
    </row>
    <row r="3938" spans="6:18" x14ac:dyDescent="0.25">
      <c r="F3938" s="36"/>
      <c r="G3938" s="36"/>
      <c r="H3938" s="36"/>
      <c r="I3938" s="36"/>
      <c r="J3938" s="36"/>
      <c r="K3938" s="36"/>
      <c r="L3938" s="36"/>
      <c r="M3938" s="36"/>
      <c r="N3938" s="36"/>
      <c r="O3938" s="36"/>
      <c r="P3938" s="36"/>
      <c r="Q3938" s="36"/>
      <c r="R3938" s="36"/>
    </row>
    <row r="3939" spans="6:18" x14ac:dyDescent="0.25">
      <c r="F3939" s="36"/>
      <c r="G3939" s="36"/>
      <c r="H3939" s="36"/>
      <c r="I3939" s="36"/>
      <c r="J3939" s="36"/>
      <c r="K3939" s="36"/>
      <c r="L3939" s="36"/>
      <c r="M3939" s="36"/>
      <c r="N3939" s="36"/>
      <c r="O3939" s="36"/>
      <c r="P3939" s="36"/>
      <c r="Q3939" s="36"/>
      <c r="R3939" s="36"/>
    </row>
    <row r="3940" spans="6:18" x14ac:dyDescent="0.25">
      <c r="F3940" s="36"/>
      <c r="G3940" s="36"/>
      <c r="H3940" s="36"/>
      <c r="I3940" s="36"/>
      <c r="J3940" s="36"/>
      <c r="K3940" s="36"/>
      <c r="L3940" s="36"/>
      <c r="M3940" s="36"/>
      <c r="N3940" s="36"/>
      <c r="O3940" s="36"/>
      <c r="P3940" s="36"/>
      <c r="Q3940" s="36"/>
      <c r="R3940" s="36"/>
    </row>
    <row r="3941" spans="6:18" x14ac:dyDescent="0.25">
      <c r="F3941" s="36"/>
      <c r="G3941" s="36"/>
      <c r="H3941" s="36"/>
      <c r="I3941" s="36"/>
      <c r="J3941" s="36"/>
      <c r="K3941" s="36"/>
      <c r="L3941" s="36"/>
      <c r="M3941" s="36"/>
      <c r="N3941" s="36"/>
      <c r="O3941" s="36"/>
      <c r="P3941" s="36"/>
      <c r="Q3941" s="36"/>
      <c r="R3941" s="36"/>
    </row>
    <row r="3942" spans="6:18" x14ac:dyDescent="0.25">
      <c r="F3942" s="36"/>
      <c r="G3942" s="36"/>
      <c r="H3942" s="36"/>
      <c r="I3942" s="36"/>
      <c r="J3942" s="36"/>
      <c r="K3942" s="36"/>
      <c r="L3942" s="36"/>
      <c r="M3942" s="36"/>
      <c r="N3942" s="36"/>
      <c r="O3942" s="36"/>
      <c r="P3942" s="36"/>
      <c r="Q3942" s="36"/>
      <c r="R3942" s="36"/>
    </row>
    <row r="3943" spans="6:18" x14ac:dyDescent="0.25">
      <c r="F3943" s="36"/>
      <c r="G3943" s="36"/>
      <c r="H3943" s="36"/>
      <c r="I3943" s="36"/>
      <c r="J3943" s="36"/>
      <c r="K3943" s="36"/>
      <c r="L3943" s="36"/>
      <c r="M3943" s="36"/>
      <c r="N3943" s="36"/>
      <c r="O3943" s="36"/>
      <c r="P3943" s="36"/>
      <c r="Q3943" s="36"/>
      <c r="R3943" s="36"/>
    </row>
    <row r="3944" spans="6:18" x14ac:dyDescent="0.25">
      <c r="F3944" s="36"/>
      <c r="G3944" s="36"/>
      <c r="H3944" s="36"/>
      <c r="I3944" s="36"/>
      <c r="J3944" s="36"/>
      <c r="K3944" s="36"/>
      <c r="L3944" s="36"/>
      <c r="M3944" s="36"/>
      <c r="N3944" s="36"/>
      <c r="O3944" s="36"/>
      <c r="P3944" s="36"/>
      <c r="Q3944" s="36"/>
      <c r="R3944" s="36"/>
    </row>
    <row r="3945" spans="6:18" x14ac:dyDescent="0.25">
      <c r="F3945" s="36"/>
      <c r="G3945" s="36"/>
      <c r="H3945" s="36"/>
      <c r="I3945" s="36"/>
      <c r="J3945" s="36"/>
      <c r="K3945" s="36"/>
      <c r="L3945" s="36"/>
      <c r="M3945" s="36"/>
      <c r="N3945" s="36"/>
      <c r="O3945" s="36"/>
      <c r="P3945" s="36"/>
      <c r="Q3945" s="36"/>
      <c r="R3945" s="36"/>
    </row>
    <row r="3946" spans="6:18" x14ac:dyDescent="0.25">
      <c r="F3946" s="36"/>
      <c r="G3946" s="36"/>
      <c r="H3946" s="36"/>
      <c r="I3946" s="36"/>
      <c r="J3946" s="36"/>
      <c r="K3946" s="36"/>
      <c r="L3946" s="36"/>
      <c r="M3946" s="36"/>
      <c r="N3946" s="36"/>
      <c r="O3946" s="36"/>
      <c r="P3946" s="36"/>
      <c r="Q3946" s="36"/>
      <c r="R3946" s="36"/>
    </row>
    <row r="3947" spans="6:18" x14ac:dyDescent="0.25">
      <c r="F3947" s="36"/>
      <c r="G3947" s="36"/>
      <c r="H3947" s="36"/>
      <c r="I3947" s="36"/>
      <c r="J3947" s="36"/>
      <c r="K3947" s="36"/>
      <c r="L3947" s="36"/>
      <c r="M3947" s="36"/>
      <c r="N3947" s="36"/>
      <c r="O3947" s="36"/>
      <c r="P3947" s="36"/>
      <c r="Q3947" s="36"/>
      <c r="R3947" s="36"/>
    </row>
    <row r="3948" spans="6:18" x14ac:dyDescent="0.25">
      <c r="F3948" s="36"/>
      <c r="G3948" s="36"/>
      <c r="H3948" s="36"/>
      <c r="I3948" s="36"/>
      <c r="J3948" s="36"/>
      <c r="K3948" s="36"/>
      <c r="L3948" s="36"/>
      <c r="M3948" s="36"/>
      <c r="N3948" s="36"/>
      <c r="O3948" s="36"/>
      <c r="P3948" s="36"/>
      <c r="Q3948" s="36"/>
      <c r="R3948" s="36"/>
    </row>
    <row r="3949" spans="6:18" x14ac:dyDescent="0.25">
      <c r="F3949" s="36"/>
      <c r="G3949" s="36"/>
      <c r="H3949" s="36"/>
      <c r="I3949" s="36"/>
      <c r="J3949" s="36"/>
      <c r="K3949" s="36"/>
      <c r="L3949" s="36"/>
      <c r="M3949" s="36"/>
      <c r="N3949" s="36"/>
      <c r="O3949" s="36"/>
      <c r="P3949" s="36"/>
      <c r="Q3949" s="36"/>
      <c r="R3949" s="36"/>
    </row>
    <row r="3950" spans="6:18" x14ac:dyDescent="0.25">
      <c r="F3950" s="36"/>
      <c r="G3950" s="36"/>
      <c r="H3950" s="36"/>
      <c r="I3950" s="36"/>
      <c r="J3950" s="36"/>
      <c r="K3950" s="36"/>
      <c r="L3950" s="36"/>
      <c r="M3950" s="36"/>
      <c r="N3950" s="36"/>
      <c r="O3950" s="36"/>
      <c r="P3950" s="36"/>
      <c r="Q3950" s="36"/>
      <c r="R3950" s="36"/>
    </row>
    <row r="3951" spans="6:18" x14ac:dyDescent="0.25">
      <c r="F3951" s="36"/>
      <c r="G3951" s="36"/>
      <c r="H3951" s="36"/>
      <c r="I3951" s="36"/>
      <c r="J3951" s="36"/>
      <c r="K3951" s="36"/>
      <c r="L3951" s="36"/>
      <c r="M3951" s="36"/>
      <c r="N3951" s="36"/>
      <c r="O3951" s="36"/>
      <c r="P3951" s="36"/>
      <c r="Q3951" s="36"/>
      <c r="R3951" s="36"/>
    </row>
    <row r="3952" spans="6:18" x14ac:dyDescent="0.25">
      <c r="F3952" s="36"/>
      <c r="G3952" s="36"/>
      <c r="H3952" s="36"/>
      <c r="I3952" s="36"/>
      <c r="J3952" s="36"/>
      <c r="K3952" s="36"/>
      <c r="L3952" s="36"/>
      <c r="M3952" s="36"/>
      <c r="N3952" s="36"/>
      <c r="O3952" s="36"/>
      <c r="P3952" s="36"/>
      <c r="Q3952" s="36"/>
      <c r="R3952" s="36"/>
    </row>
    <row r="3953" spans="6:18" x14ac:dyDescent="0.25">
      <c r="F3953" s="36"/>
      <c r="G3953" s="36"/>
      <c r="H3953" s="36"/>
      <c r="I3953" s="36"/>
      <c r="J3953" s="36"/>
      <c r="K3953" s="36"/>
      <c r="L3953" s="36"/>
      <c r="M3953" s="36"/>
      <c r="N3953" s="36"/>
      <c r="O3953" s="36"/>
      <c r="P3953" s="36"/>
      <c r="Q3953" s="36"/>
      <c r="R3953" s="36"/>
    </row>
    <row r="3954" spans="6:18" x14ac:dyDescent="0.25">
      <c r="F3954" s="36"/>
      <c r="G3954" s="36"/>
      <c r="H3954" s="36"/>
      <c r="I3954" s="36"/>
      <c r="J3954" s="36"/>
      <c r="K3954" s="36"/>
      <c r="L3954" s="36"/>
      <c r="M3954" s="36"/>
      <c r="N3954" s="36"/>
      <c r="O3954" s="36"/>
      <c r="P3954" s="36"/>
      <c r="Q3954" s="36"/>
      <c r="R3954" s="36"/>
    </row>
    <row r="3955" spans="6:18" x14ac:dyDescent="0.25">
      <c r="F3955" s="36"/>
      <c r="G3955" s="36"/>
      <c r="H3955" s="36"/>
      <c r="I3955" s="36"/>
      <c r="J3955" s="36"/>
      <c r="K3955" s="36"/>
      <c r="L3955" s="36"/>
      <c r="M3955" s="36"/>
      <c r="N3955" s="36"/>
      <c r="O3955" s="36"/>
      <c r="P3955" s="36"/>
      <c r="Q3955" s="36"/>
      <c r="R3955" s="36"/>
    </row>
    <row r="3956" spans="6:18" x14ac:dyDescent="0.25">
      <c r="F3956" s="36"/>
      <c r="G3956" s="36"/>
      <c r="H3956" s="36"/>
      <c r="I3956" s="36"/>
      <c r="J3956" s="36"/>
      <c r="K3956" s="36"/>
      <c r="L3956" s="36"/>
      <c r="M3956" s="36"/>
      <c r="N3956" s="36"/>
      <c r="O3956" s="36"/>
      <c r="P3956" s="36"/>
      <c r="Q3956" s="36"/>
      <c r="R3956" s="36"/>
    </row>
    <row r="3957" spans="6:18" x14ac:dyDescent="0.25">
      <c r="F3957" s="36"/>
      <c r="G3957" s="36"/>
      <c r="H3957" s="36"/>
      <c r="I3957" s="36"/>
      <c r="J3957" s="36"/>
      <c r="K3957" s="36"/>
      <c r="L3957" s="36"/>
      <c r="M3957" s="36"/>
      <c r="N3957" s="36"/>
      <c r="O3957" s="36"/>
      <c r="P3957" s="36"/>
      <c r="Q3957" s="36"/>
      <c r="R3957" s="36"/>
    </row>
    <row r="3958" spans="6:18" x14ac:dyDescent="0.25">
      <c r="F3958" s="36"/>
      <c r="G3958" s="36"/>
      <c r="H3958" s="36"/>
      <c r="I3958" s="36"/>
      <c r="J3958" s="36"/>
      <c r="K3958" s="36"/>
      <c r="L3958" s="36"/>
      <c r="M3958" s="36"/>
      <c r="N3958" s="36"/>
      <c r="O3958" s="36"/>
      <c r="P3958" s="36"/>
      <c r="Q3958" s="36"/>
      <c r="R3958" s="36"/>
    </row>
    <row r="3959" spans="6:18" x14ac:dyDescent="0.25">
      <c r="F3959" s="36"/>
      <c r="G3959" s="36"/>
      <c r="H3959" s="36"/>
      <c r="I3959" s="36"/>
      <c r="J3959" s="36"/>
      <c r="K3959" s="36"/>
      <c r="L3959" s="36"/>
      <c r="M3959" s="36"/>
      <c r="N3959" s="36"/>
      <c r="O3959" s="36"/>
      <c r="P3959" s="36"/>
      <c r="Q3959" s="36"/>
      <c r="R3959" s="36"/>
    </row>
    <row r="3960" spans="6:18" x14ac:dyDescent="0.25">
      <c r="F3960" s="36"/>
      <c r="G3960" s="36"/>
      <c r="H3960" s="36"/>
      <c r="I3960" s="36"/>
      <c r="J3960" s="36"/>
      <c r="K3960" s="36"/>
      <c r="L3960" s="36"/>
      <c r="M3960" s="36"/>
      <c r="N3960" s="36"/>
      <c r="O3960" s="36"/>
      <c r="P3960" s="36"/>
      <c r="Q3960" s="36"/>
      <c r="R3960" s="36"/>
    </row>
    <row r="3961" spans="6:18" x14ac:dyDescent="0.25">
      <c r="F3961" s="36"/>
      <c r="G3961" s="36"/>
      <c r="H3961" s="36"/>
      <c r="I3961" s="36"/>
      <c r="J3961" s="36"/>
      <c r="K3961" s="36"/>
      <c r="L3961" s="36"/>
      <c r="M3961" s="36"/>
      <c r="N3961" s="36"/>
      <c r="O3961" s="36"/>
      <c r="P3961" s="36"/>
      <c r="Q3961" s="36"/>
      <c r="R3961" s="36"/>
    </row>
    <row r="3962" spans="6:18" x14ac:dyDescent="0.25">
      <c r="F3962" s="36"/>
      <c r="G3962" s="36"/>
      <c r="H3962" s="36"/>
      <c r="I3962" s="36"/>
      <c r="J3962" s="36"/>
      <c r="K3962" s="36"/>
      <c r="L3962" s="36"/>
      <c r="M3962" s="36"/>
      <c r="N3962" s="36"/>
      <c r="O3962" s="36"/>
      <c r="P3962" s="36"/>
      <c r="Q3962" s="36"/>
      <c r="R3962" s="36"/>
    </row>
    <row r="3963" spans="6:18" x14ac:dyDescent="0.25">
      <c r="F3963" s="36"/>
      <c r="G3963" s="36"/>
      <c r="H3963" s="36"/>
      <c r="I3963" s="36"/>
      <c r="J3963" s="36"/>
      <c r="K3963" s="36"/>
      <c r="L3963" s="36"/>
      <c r="M3963" s="36"/>
      <c r="N3963" s="36"/>
      <c r="O3963" s="36"/>
      <c r="P3963" s="36"/>
      <c r="Q3963" s="36"/>
      <c r="R3963" s="36"/>
    </row>
    <row r="3964" spans="6:18" x14ac:dyDescent="0.25">
      <c r="F3964" s="36"/>
      <c r="G3964" s="36"/>
      <c r="H3964" s="36"/>
      <c r="I3964" s="36"/>
      <c r="J3964" s="36"/>
      <c r="K3964" s="36"/>
      <c r="L3964" s="36"/>
      <c r="M3964" s="36"/>
      <c r="N3964" s="36"/>
      <c r="O3964" s="36"/>
      <c r="P3964" s="36"/>
      <c r="Q3964" s="36"/>
      <c r="R3964" s="36"/>
    </row>
    <row r="3965" spans="6:18" x14ac:dyDescent="0.25">
      <c r="F3965" s="36"/>
      <c r="G3965" s="36"/>
      <c r="H3965" s="36"/>
      <c r="I3965" s="36"/>
      <c r="J3965" s="36"/>
      <c r="K3965" s="36"/>
      <c r="L3965" s="36"/>
      <c r="M3965" s="36"/>
      <c r="N3965" s="36"/>
      <c r="O3965" s="36"/>
      <c r="P3965" s="36"/>
      <c r="Q3965" s="36"/>
      <c r="R3965" s="36"/>
    </row>
    <row r="3966" spans="6:18" x14ac:dyDescent="0.25">
      <c r="F3966" s="36"/>
      <c r="G3966" s="36"/>
      <c r="H3966" s="36"/>
      <c r="I3966" s="36"/>
      <c r="J3966" s="36"/>
      <c r="K3966" s="36"/>
      <c r="L3966" s="36"/>
      <c r="M3966" s="36"/>
      <c r="N3966" s="36"/>
      <c r="O3966" s="36"/>
      <c r="P3966" s="36"/>
      <c r="Q3966" s="36"/>
      <c r="R3966" s="36"/>
    </row>
    <row r="3967" spans="6:18" x14ac:dyDescent="0.25">
      <c r="F3967" s="36"/>
      <c r="G3967" s="36"/>
      <c r="H3967" s="36"/>
      <c r="I3967" s="36"/>
      <c r="J3967" s="36"/>
      <c r="K3967" s="36"/>
      <c r="L3967" s="36"/>
      <c r="M3967" s="36"/>
      <c r="N3967" s="36"/>
      <c r="O3967" s="36"/>
      <c r="P3967" s="36"/>
      <c r="Q3967" s="36"/>
      <c r="R3967" s="36"/>
    </row>
    <row r="3968" spans="6:18" x14ac:dyDescent="0.25">
      <c r="F3968" s="36"/>
      <c r="G3968" s="36"/>
      <c r="H3968" s="36"/>
      <c r="I3968" s="36"/>
      <c r="J3968" s="36"/>
      <c r="K3968" s="36"/>
      <c r="L3968" s="36"/>
      <c r="M3968" s="36"/>
      <c r="N3968" s="36"/>
      <c r="O3968" s="36"/>
      <c r="P3968" s="36"/>
      <c r="Q3968" s="36"/>
      <c r="R3968" s="36"/>
    </row>
    <row r="3969" spans="6:18" x14ac:dyDescent="0.25">
      <c r="F3969" s="36"/>
      <c r="G3969" s="36"/>
      <c r="H3969" s="36"/>
      <c r="I3969" s="36"/>
      <c r="J3969" s="36"/>
      <c r="K3969" s="36"/>
      <c r="L3969" s="36"/>
      <c r="M3969" s="36"/>
      <c r="N3969" s="36"/>
      <c r="O3969" s="36"/>
      <c r="P3969" s="36"/>
      <c r="Q3969" s="36"/>
      <c r="R3969" s="36"/>
    </row>
    <row r="3970" spans="6:18" x14ac:dyDescent="0.25">
      <c r="F3970" s="36"/>
      <c r="G3970" s="36"/>
      <c r="H3970" s="36"/>
      <c r="I3970" s="36"/>
      <c r="J3970" s="36"/>
      <c r="K3970" s="36"/>
      <c r="L3970" s="36"/>
      <c r="M3970" s="36"/>
      <c r="N3970" s="36"/>
      <c r="O3970" s="36"/>
      <c r="P3970" s="36"/>
      <c r="Q3970" s="36"/>
      <c r="R3970" s="36"/>
    </row>
    <row r="3971" spans="6:18" x14ac:dyDescent="0.25">
      <c r="F3971" s="36"/>
      <c r="G3971" s="36"/>
      <c r="H3971" s="36"/>
      <c r="I3971" s="36"/>
      <c r="J3971" s="36"/>
      <c r="K3971" s="36"/>
      <c r="L3971" s="36"/>
      <c r="M3971" s="36"/>
      <c r="N3971" s="36"/>
      <c r="O3971" s="36"/>
      <c r="P3971" s="36"/>
      <c r="Q3971" s="36"/>
      <c r="R3971" s="36"/>
    </row>
    <row r="3972" spans="6:18" x14ac:dyDescent="0.25">
      <c r="F3972" s="36"/>
      <c r="G3972" s="36"/>
      <c r="H3972" s="36"/>
      <c r="I3972" s="36"/>
      <c r="J3972" s="36"/>
      <c r="K3972" s="36"/>
      <c r="L3972" s="36"/>
      <c r="M3972" s="36"/>
      <c r="N3972" s="36"/>
      <c r="O3972" s="36"/>
      <c r="P3972" s="36"/>
      <c r="Q3972" s="36"/>
      <c r="R3972" s="36"/>
    </row>
    <row r="3973" spans="6:18" x14ac:dyDescent="0.25">
      <c r="F3973" s="36"/>
      <c r="G3973" s="36"/>
      <c r="H3973" s="36"/>
      <c r="I3973" s="36"/>
      <c r="J3973" s="36"/>
      <c r="K3973" s="36"/>
      <c r="L3973" s="36"/>
      <c r="M3973" s="36"/>
      <c r="N3973" s="36"/>
      <c r="O3973" s="36"/>
      <c r="P3973" s="36"/>
      <c r="Q3973" s="36"/>
      <c r="R3973" s="36"/>
    </row>
    <row r="3974" spans="6:18" x14ac:dyDescent="0.25">
      <c r="F3974" s="36"/>
      <c r="G3974" s="36"/>
      <c r="H3974" s="36"/>
      <c r="I3974" s="36"/>
      <c r="J3974" s="36"/>
      <c r="K3974" s="36"/>
      <c r="L3974" s="36"/>
      <c r="M3974" s="36"/>
      <c r="N3974" s="36"/>
      <c r="O3974" s="36"/>
      <c r="P3974" s="36"/>
      <c r="Q3974" s="36"/>
      <c r="R3974" s="36"/>
    </row>
    <row r="3975" spans="6:18" x14ac:dyDescent="0.25">
      <c r="F3975" s="36"/>
      <c r="G3975" s="36"/>
      <c r="H3975" s="36"/>
      <c r="I3975" s="36"/>
      <c r="J3975" s="36"/>
      <c r="K3975" s="36"/>
      <c r="L3975" s="36"/>
      <c r="M3975" s="36"/>
      <c r="N3975" s="36"/>
      <c r="O3975" s="36"/>
      <c r="P3975" s="36"/>
      <c r="Q3975" s="36"/>
      <c r="R3975" s="36"/>
    </row>
    <row r="3976" spans="6:18" x14ac:dyDescent="0.25">
      <c r="F3976" s="36"/>
      <c r="G3976" s="36"/>
      <c r="H3976" s="36"/>
      <c r="I3976" s="36"/>
      <c r="J3976" s="36"/>
      <c r="K3976" s="36"/>
      <c r="L3976" s="36"/>
      <c r="M3976" s="36"/>
      <c r="N3976" s="36"/>
      <c r="O3976" s="36"/>
      <c r="P3976" s="36"/>
      <c r="Q3976" s="36"/>
      <c r="R3976" s="36"/>
    </row>
    <row r="3977" spans="6:18" x14ac:dyDescent="0.25">
      <c r="F3977" s="36"/>
      <c r="G3977" s="36"/>
      <c r="H3977" s="36"/>
      <c r="I3977" s="36"/>
      <c r="J3977" s="36"/>
      <c r="K3977" s="36"/>
      <c r="L3977" s="36"/>
      <c r="M3977" s="36"/>
      <c r="N3977" s="36"/>
      <c r="O3977" s="36"/>
      <c r="P3977" s="36"/>
      <c r="Q3977" s="36"/>
      <c r="R3977" s="36"/>
    </row>
    <row r="3978" spans="6:18" x14ac:dyDescent="0.25">
      <c r="F3978" s="36"/>
      <c r="G3978" s="36"/>
      <c r="H3978" s="36"/>
      <c r="I3978" s="36"/>
      <c r="J3978" s="36"/>
      <c r="K3978" s="36"/>
      <c r="L3978" s="36"/>
      <c r="M3978" s="36"/>
      <c r="N3978" s="36"/>
      <c r="O3978" s="36"/>
      <c r="P3978" s="36"/>
      <c r="Q3978" s="36"/>
      <c r="R3978" s="36"/>
    </row>
    <row r="3979" spans="6:18" x14ac:dyDescent="0.25">
      <c r="F3979" s="36"/>
      <c r="G3979" s="36"/>
      <c r="H3979" s="36"/>
      <c r="I3979" s="36"/>
      <c r="J3979" s="36"/>
      <c r="K3979" s="36"/>
      <c r="L3979" s="36"/>
      <c r="M3979" s="36"/>
      <c r="N3979" s="36"/>
      <c r="O3979" s="36"/>
      <c r="P3979" s="36"/>
      <c r="Q3979" s="36"/>
      <c r="R3979" s="36"/>
    </row>
    <row r="3980" spans="6:18" x14ac:dyDescent="0.25">
      <c r="F3980" s="36"/>
      <c r="G3980" s="36"/>
      <c r="H3980" s="36"/>
      <c r="I3980" s="36"/>
      <c r="J3980" s="36"/>
      <c r="K3980" s="36"/>
      <c r="L3980" s="36"/>
      <c r="M3980" s="36"/>
      <c r="N3980" s="36"/>
      <c r="O3980" s="36"/>
      <c r="P3980" s="36"/>
      <c r="Q3980" s="36"/>
      <c r="R3980" s="36"/>
    </row>
    <row r="3981" spans="6:18" x14ac:dyDescent="0.25">
      <c r="F3981" s="36"/>
      <c r="G3981" s="36"/>
      <c r="H3981" s="36"/>
      <c r="I3981" s="36"/>
      <c r="J3981" s="36"/>
      <c r="K3981" s="36"/>
      <c r="L3981" s="36"/>
      <c r="M3981" s="36"/>
      <c r="N3981" s="36"/>
      <c r="O3981" s="36"/>
      <c r="P3981" s="36"/>
      <c r="Q3981" s="36"/>
      <c r="R3981" s="36"/>
    </row>
    <row r="3982" spans="6:18" x14ac:dyDescent="0.25">
      <c r="F3982" s="36"/>
      <c r="G3982" s="36"/>
      <c r="H3982" s="36"/>
      <c r="I3982" s="36"/>
      <c r="J3982" s="36"/>
      <c r="K3982" s="36"/>
      <c r="L3982" s="36"/>
      <c r="M3982" s="36"/>
      <c r="N3982" s="36"/>
      <c r="O3982" s="36"/>
      <c r="P3982" s="36"/>
      <c r="Q3982" s="36"/>
      <c r="R3982" s="36"/>
    </row>
    <row r="3983" spans="6:18" x14ac:dyDescent="0.25">
      <c r="F3983" s="36"/>
      <c r="G3983" s="36"/>
      <c r="H3983" s="36"/>
      <c r="I3983" s="36"/>
      <c r="J3983" s="36"/>
      <c r="K3983" s="36"/>
      <c r="L3983" s="36"/>
      <c r="M3983" s="36"/>
      <c r="N3983" s="36"/>
      <c r="O3983" s="36"/>
      <c r="P3983" s="36"/>
      <c r="Q3983" s="36"/>
      <c r="R3983" s="36"/>
    </row>
    <row r="3984" spans="6:18" x14ac:dyDescent="0.25">
      <c r="F3984" s="36"/>
      <c r="G3984" s="36"/>
      <c r="H3984" s="36"/>
      <c r="I3984" s="36"/>
      <c r="J3984" s="36"/>
      <c r="K3984" s="36"/>
      <c r="L3984" s="36"/>
      <c r="M3984" s="36"/>
      <c r="N3984" s="36"/>
      <c r="O3984" s="36"/>
      <c r="P3984" s="36"/>
      <c r="Q3984" s="36"/>
      <c r="R3984" s="36"/>
    </row>
    <row r="3985" spans="6:18" x14ac:dyDescent="0.25">
      <c r="F3985" s="36"/>
      <c r="G3985" s="36"/>
      <c r="H3985" s="36"/>
      <c r="I3985" s="36"/>
      <c r="J3985" s="36"/>
      <c r="K3985" s="36"/>
      <c r="L3985" s="36"/>
      <c r="M3985" s="36"/>
      <c r="N3985" s="36"/>
      <c r="O3985" s="36"/>
      <c r="P3985" s="36"/>
      <c r="Q3985" s="36"/>
      <c r="R3985" s="36"/>
    </row>
    <row r="3986" spans="6:18" x14ac:dyDescent="0.25">
      <c r="F3986" s="36"/>
      <c r="G3986" s="36"/>
      <c r="H3986" s="36"/>
      <c r="I3986" s="36"/>
      <c r="J3986" s="36"/>
      <c r="K3986" s="36"/>
      <c r="L3986" s="36"/>
      <c r="M3986" s="36"/>
      <c r="N3986" s="36"/>
      <c r="O3986" s="36"/>
      <c r="P3986" s="36"/>
      <c r="Q3986" s="36"/>
      <c r="R3986" s="36"/>
    </row>
    <row r="3987" spans="6:18" x14ac:dyDescent="0.25">
      <c r="F3987" s="36"/>
      <c r="G3987" s="36"/>
      <c r="H3987" s="36"/>
      <c r="I3987" s="36"/>
      <c r="J3987" s="36"/>
      <c r="K3987" s="36"/>
      <c r="L3987" s="36"/>
      <c r="M3987" s="36"/>
      <c r="N3987" s="36"/>
      <c r="O3987" s="36"/>
      <c r="P3987" s="36"/>
      <c r="Q3987" s="36"/>
      <c r="R3987" s="36"/>
    </row>
    <row r="3988" spans="6:18" x14ac:dyDescent="0.25">
      <c r="F3988" s="36"/>
      <c r="G3988" s="36"/>
      <c r="H3988" s="36"/>
      <c r="I3988" s="36"/>
      <c r="J3988" s="36"/>
      <c r="K3988" s="36"/>
      <c r="L3988" s="36"/>
      <c r="M3988" s="36"/>
      <c r="N3988" s="36"/>
      <c r="O3988" s="36"/>
      <c r="P3988" s="36"/>
      <c r="Q3988" s="36"/>
      <c r="R3988" s="36"/>
    </row>
    <row r="3989" spans="6:18" x14ac:dyDescent="0.25">
      <c r="F3989" s="36"/>
      <c r="G3989" s="36"/>
      <c r="H3989" s="36"/>
      <c r="I3989" s="36"/>
      <c r="J3989" s="36"/>
      <c r="K3989" s="36"/>
      <c r="L3989" s="36"/>
      <c r="M3989" s="36"/>
      <c r="N3989" s="36"/>
      <c r="O3989" s="36"/>
      <c r="P3989" s="36"/>
      <c r="Q3989" s="36"/>
      <c r="R3989" s="36"/>
    </row>
    <row r="3990" spans="6:18" x14ac:dyDescent="0.25">
      <c r="F3990" s="36"/>
      <c r="G3990" s="36"/>
      <c r="H3990" s="36"/>
      <c r="I3990" s="36"/>
      <c r="J3990" s="36"/>
      <c r="K3990" s="36"/>
      <c r="L3990" s="36"/>
      <c r="M3990" s="36"/>
      <c r="N3990" s="36"/>
      <c r="O3990" s="36"/>
      <c r="P3990" s="36"/>
      <c r="Q3990" s="36"/>
      <c r="R3990" s="36"/>
    </row>
    <row r="3991" spans="6:18" x14ac:dyDescent="0.25">
      <c r="F3991" s="36"/>
      <c r="G3991" s="36"/>
      <c r="H3991" s="36"/>
      <c r="I3991" s="36"/>
      <c r="J3991" s="36"/>
      <c r="K3991" s="36"/>
      <c r="L3991" s="36"/>
      <c r="M3991" s="36"/>
      <c r="N3991" s="36"/>
      <c r="O3991" s="36"/>
      <c r="P3991" s="36"/>
      <c r="Q3991" s="36"/>
      <c r="R3991" s="36"/>
    </row>
    <row r="3992" spans="6:18" x14ac:dyDescent="0.25">
      <c r="F3992" s="36"/>
      <c r="G3992" s="36"/>
      <c r="H3992" s="36"/>
      <c r="I3992" s="36"/>
      <c r="J3992" s="36"/>
      <c r="K3992" s="36"/>
      <c r="L3992" s="36"/>
      <c r="M3992" s="36"/>
      <c r="N3992" s="36"/>
      <c r="O3992" s="36"/>
      <c r="P3992" s="36"/>
      <c r="Q3992" s="36"/>
      <c r="R3992" s="36"/>
    </row>
    <row r="3993" spans="6:18" x14ac:dyDescent="0.25">
      <c r="F3993" s="36"/>
      <c r="G3993" s="36"/>
      <c r="H3993" s="36"/>
      <c r="I3993" s="36"/>
      <c r="J3993" s="36"/>
      <c r="K3993" s="36"/>
      <c r="L3993" s="36"/>
      <c r="M3993" s="36"/>
      <c r="N3993" s="36"/>
      <c r="O3993" s="36"/>
      <c r="P3993" s="36"/>
      <c r="Q3993" s="36"/>
      <c r="R3993" s="36"/>
    </row>
    <row r="3994" spans="6:18" x14ac:dyDescent="0.25">
      <c r="F3994" s="36"/>
      <c r="G3994" s="36"/>
      <c r="H3994" s="36"/>
      <c r="I3994" s="36"/>
      <c r="J3994" s="36"/>
      <c r="K3994" s="36"/>
      <c r="L3994" s="36"/>
      <c r="M3994" s="36"/>
      <c r="N3994" s="36"/>
      <c r="O3994" s="36"/>
      <c r="P3994" s="36"/>
      <c r="Q3994" s="36"/>
      <c r="R3994" s="36"/>
    </row>
    <row r="3995" spans="6:18" x14ac:dyDescent="0.25">
      <c r="F3995" s="36"/>
      <c r="G3995" s="36"/>
      <c r="H3995" s="36"/>
      <c r="I3995" s="36"/>
      <c r="J3995" s="36"/>
      <c r="K3995" s="36"/>
      <c r="L3995" s="36"/>
      <c r="M3995" s="36"/>
      <c r="N3995" s="36"/>
      <c r="O3995" s="36"/>
      <c r="P3995" s="36"/>
      <c r="Q3995" s="36"/>
      <c r="R3995" s="36"/>
    </row>
    <row r="3996" spans="6:18" x14ac:dyDescent="0.25">
      <c r="F3996" s="36"/>
      <c r="G3996" s="36"/>
      <c r="H3996" s="36"/>
      <c r="I3996" s="36"/>
      <c r="J3996" s="36"/>
      <c r="K3996" s="36"/>
      <c r="L3996" s="36"/>
      <c r="M3996" s="36"/>
      <c r="N3996" s="36"/>
      <c r="O3996" s="36"/>
      <c r="P3996" s="36"/>
      <c r="Q3996" s="36"/>
      <c r="R3996" s="36"/>
    </row>
    <row r="3997" spans="6:18" x14ac:dyDescent="0.25">
      <c r="F3997" s="36"/>
      <c r="G3997" s="36"/>
      <c r="H3997" s="36"/>
      <c r="I3997" s="36"/>
      <c r="J3997" s="36"/>
      <c r="K3997" s="36"/>
      <c r="L3997" s="36"/>
      <c r="M3997" s="36"/>
      <c r="N3997" s="36"/>
      <c r="O3997" s="36"/>
      <c r="P3997" s="36"/>
      <c r="Q3997" s="36"/>
      <c r="R3997" s="36"/>
    </row>
    <row r="3998" spans="6:18" x14ac:dyDescent="0.25">
      <c r="F3998" s="36"/>
      <c r="G3998" s="36"/>
      <c r="H3998" s="36"/>
      <c r="I3998" s="36"/>
      <c r="J3998" s="36"/>
      <c r="K3998" s="36"/>
      <c r="L3998" s="36"/>
      <c r="M3998" s="36"/>
      <c r="N3998" s="36"/>
      <c r="O3998" s="36"/>
      <c r="P3998" s="36"/>
      <c r="Q3998" s="36"/>
      <c r="R3998" s="36"/>
    </row>
    <row r="3999" spans="6:18" x14ac:dyDescent="0.25">
      <c r="F3999" s="36"/>
      <c r="G3999" s="36"/>
      <c r="H3999" s="36"/>
      <c r="I3999" s="36"/>
      <c r="J3999" s="36"/>
      <c r="K3999" s="36"/>
      <c r="L3999" s="36"/>
      <c r="M3999" s="36"/>
      <c r="N3999" s="36"/>
      <c r="O3999" s="36"/>
      <c r="P3999" s="36"/>
      <c r="Q3999" s="36"/>
      <c r="R3999" s="36"/>
    </row>
    <row r="4000" spans="6:18" x14ac:dyDescent="0.25">
      <c r="F4000" s="36"/>
      <c r="G4000" s="36"/>
      <c r="H4000" s="36"/>
      <c r="I4000" s="36"/>
      <c r="J4000" s="36"/>
      <c r="K4000" s="36"/>
      <c r="L4000" s="36"/>
      <c r="M4000" s="36"/>
      <c r="N4000" s="36"/>
      <c r="O4000" s="36"/>
      <c r="P4000" s="36"/>
      <c r="Q4000" s="36"/>
      <c r="R4000" s="36"/>
    </row>
    <row r="4001" spans="6:18" x14ac:dyDescent="0.25">
      <c r="F4001" s="36"/>
      <c r="G4001" s="36"/>
      <c r="H4001" s="36"/>
      <c r="I4001" s="36"/>
      <c r="J4001" s="36"/>
      <c r="K4001" s="36"/>
      <c r="L4001" s="36"/>
      <c r="M4001" s="36"/>
      <c r="N4001" s="36"/>
      <c r="O4001" s="36"/>
      <c r="P4001" s="36"/>
      <c r="Q4001" s="36"/>
      <c r="R4001" s="36"/>
    </row>
    <row r="4002" spans="6:18" x14ac:dyDescent="0.25">
      <c r="F4002" s="36"/>
      <c r="G4002" s="36"/>
      <c r="H4002" s="36"/>
      <c r="I4002" s="36"/>
      <c r="J4002" s="36"/>
      <c r="K4002" s="36"/>
      <c r="L4002" s="36"/>
      <c r="M4002" s="36"/>
      <c r="N4002" s="36"/>
      <c r="O4002" s="36"/>
      <c r="P4002" s="36"/>
      <c r="Q4002" s="36"/>
      <c r="R4002" s="36"/>
    </row>
    <row r="4003" spans="6:18" x14ac:dyDescent="0.25">
      <c r="F4003" s="36"/>
      <c r="G4003" s="36"/>
      <c r="H4003" s="36"/>
      <c r="I4003" s="36"/>
      <c r="J4003" s="36"/>
      <c r="K4003" s="36"/>
      <c r="L4003" s="36"/>
      <c r="M4003" s="36"/>
      <c r="N4003" s="36"/>
      <c r="O4003" s="36"/>
      <c r="P4003" s="36"/>
      <c r="Q4003" s="36"/>
      <c r="R4003" s="36"/>
    </row>
    <row r="4004" spans="6:18" x14ac:dyDescent="0.25">
      <c r="F4004" s="36"/>
      <c r="G4004" s="36"/>
      <c r="H4004" s="36"/>
      <c r="I4004" s="36"/>
      <c r="J4004" s="36"/>
      <c r="K4004" s="36"/>
      <c r="L4004" s="36"/>
      <c r="M4004" s="36"/>
      <c r="N4004" s="36"/>
      <c r="O4004" s="36"/>
      <c r="P4004" s="36"/>
      <c r="Q4004" s="36"/>
      <c r="R4004" s="36"/>
    </row>
    <row r="4005" spans="6:18" x14ac:dyDescent="0.25">
      <c r="F4005" s="36"/>
      <c r="G4005" s="36"/>
      <c r="H4005" s="36"/>
      <c r="I4005" s="36"/>
      <c r="J4005" s="36"/>
      <c r="K4005" s="36"/>
      <c r="L4005" s="36"/>
      <c r="M4005" s="36"/>
      <c r="N4005" s="36"/>
      <c r="O4005" s="36"/>
      <c r="P4005" s="36"/>
      <c r="Q4005" s="36"/>
      <c r="R4005" s="36"/>
    </row>
    <row r="4006" spans="6:18" x14ac:dyDescent="0.25">
      <c r="F4006" s="36"/>
      <c r="G4006" s="36"/>
      <c r="H4006" s="36"/>
      <c r="I4006" s="36"/>
      <c r="J4006" s="36"/>
      <c r="K4006" s="36"/>
      <c r="L4006" s="36"/>
      <c r="M4006" s="36"/>
      <c r="N4006" s="36"/>
      <c r="O4006" s="36"/>
      <c r="P4006" s="36"/>
      <c r="Q4006" s="36"/>
      <c r="R4006" s="36"/>
    </row>
    <row r="4007" spans="6:18" x14ac:dyDescent="0.25">
      <c r="F4007" s="36"/>
      <c r="G4007" s="36"/>
      <c r="H4007" s="36"/>
      <c r="I4007" s="36"/>
      <c r="J4007" s="36"/>
      <c r="K4007" s="36"/>
      <c r="L4007" s="36"/>
      <c r="M4007" s="36"/>
      <c r="N4007" s="36"/>
      <c r="O4007" s="36"/>
      <c r="P4007" s="36"/>
      <c r="Q4007" s="36"/>
      <c r="R4007" s="36"/>
    </row>
    <row r="4008" spans="6:18" x14ac:dyDescent="0.25">
      <c r="F4008" s="36"/>
      <c r="G4008" s="36"/>
      <c r="H4008" s="36"/>
      <c r="I4008" s="36"/>
      <c r="J4008" s="36"/>
      <c r="K4008" s="36"/>
      <c r="L4008" s="36"/>
      <c r="M4008" s="36"/>
      <c r="N4008" s="36"/>
      <c r="O4008" s="36"/>
      <c r="P4008" s="36"/>
      <c r="Q4008" s="36"/>
      <c r="R4008" s="36"/>
    </row>
    <row r="4009" spans="6:18" x14ac:dyDescent="0.25">
      <c r="F4009" s="36"/>
      <c r="G4009" s="36"/>
      <c r="H4009" s="36"/>
      <c r="I4009" s="36"/>
      <c r="J4009" s="36"/>
      <c r="K4009" s="36"/>
      <c r="L4009" s="36"/>
      <c r="M4009" s="36"/>
      <c r="N4009" s="36"/>
      <c r="O4009" s="36"/>
      <c r="P4009" s="36"/>
      <c r="Q4009" s="36"/>
      <c r="R4009" s="36"/>
    </row>
    <row r="4010" spans="6:18" x14ac:dyDescent="0.25">
      <c r="F4010" s="36"/>
      <c r="G4010" s="36"/>
      <c r="H4010" s="36"/>
      <c r="I4010" s="36"/>
      <c r="J4010" s="36"/>
      <c r="K4010" s="36"/>
      <c r="L4010" s="36"/>
      <c r="M4010" s="36"/>
      <c r="N4010" s="36"/>
      <c r="O4010" s="36"/>
      <c r="P4010" s="36"/>
      <c r="Q4010" s="36"/>
      <c r="R4010" s="36"/>
    </row>
    <row r="4011" spans="6:18" x14ac:dyDescent="0.25">
      <c r="F4011" s="36"/>
      <c r="G4011" s="36"/>
      <c r="H4011" s="36"/>
      <c r="I4011" s="36"/>
      <c r="J4011" s="36"/>
      <c r="K4011" s="36"/>
      <c r="L4011" s="36"/>
      <c r="M4011" s="36"/>
      <c r="N4011" s="36"/>
      <c r="O4011" s="36"/>
      <c r="P4011" s="36"/>
      <c r="Q4011" s="36"/>
      <c r="R4011" s="36"/>
    </row>
    <row r="4012" spans="6:18" x14ac:dyDescent="0.25">
      <c r="F4012" s="36"/>
      <c r="G4012" s="36"/>
      <c r="H4012" s="36"/>
      <c r="I4012" s="36"/>
      <c r="J4012" s="36"/>
      <c r="K4012" s="36"/>
      <c r="L4012" s="36"/>
      <c r="M4012" s="36"/>
      <c r="N4012" s="36"/>
      <c r="O4012" s="36"/>
      <c r="P4012" s="36"/>
      <c r="Q4012" s="36"/>
      <c r="R4012" s="36"/>
    </row>
    <row r="4013" spans="6:18" x14ac:dyDescent="0.25">
      <c r="F4013" s="36"/>
      <c r="G4013" s="36"/>
      <c r="H4013" s="36"/>
      <c r="I4013" s="36"/>
      <c r="J4013" s="36"/>
      <c r="K4013" s="36"/>
      <c r="L4013" s="36"/>
      <c r="M4013" s="36"/>
      <c r="N4013" s="36"/>
      <c r="O4013" s="36"/>
      <c r="P4013" s="36"/>
      <c r="Q4013" s="36"/>
      <c r="R4013" s="36"/>
    </row>
    <row r="4014" spans="6:18" x14ac:dyDescent="0.25">
      <c r="F4014" s="36"/>
      <c r="G4014" s="36"/>
      <c r="H4014" s="36"/>
      <c r="I4014" s="36"/>
      <c r="J4014" s="36"/>
      <c r="K4014" s="36"/>
      <c r="L4014" s="36"/>
      <c r="M4014" s="36"/>
      <c r="N4014" s="36"/>
      <c r="O4014" s="36"/>
      <c r="P4014" s="36"/>
      <c r="Q4014" s="36"/>
      <c r="R4014" s="36"/>
    </row>
    <row r="4015" spans="6:18" x14ac:dyDescent="0.25">
      <c r="F4015" s="36"/>
      <c r="G4015" s="36"/>
      <c r="H4015" s="36"/>
      <c r="I4015" s="36"/>
      <c r="J4015" s="36"/>
      <c r="K4015" s="36"/>
      <c r="L4015" s="36"/>
      <c r="M4015" s="36"/>
      <c r="N4015" s="36"/>
      <c r="O4015" s="36"/>
      <c r="P4015" s="36"/>
      <c r="Q4015" s="36"/>
      <c r="R4015" s="36"/>
    </row>
    <row r="4016" spans="6:18" x14ac:dyDescent="0.25">
      <c r="F4016" s="36"/>
      <c r="G4016" s="36"/>
      <c r="H4016" s="36"/>
      <c r="I4016" s="36"/>
      <c r="J4016" s="36"/>
      <c r="K4016" s="36"/>
      <c r="L4016" s="36"/>
      <c r="M4016" s="36"/>
      <c r="N4016" s="36"/>
      <c r="O4016" s="36"/>
      <c r="P4016" s="36"/>
      <c r="Q4016" s="36"/>
      <c r="R4016" s="36"/>
    </row>
    <row r="4017" spans="6:18" x14ac:dyDescent="0.25">
      <c r="F4017" s="36"/>
      <c r="G4017" s="36"/>
      <c r="H4017" s="36"/>
      <c r="I4017" s="36"/>
      <c r="J4017" s="36"/>
      <c r="K4017" s="36"/>
      <c r="L4017" s="36"/>
      <c r="M4017" s="36"/>
      <c r="N4017" s="36"/>
      <c r="O4017" s="36"/>
      <c r="P4017" s="36"/>
      <c r="Q4017" s="36"/>
      <c r="R4017" s="36"/>
    </row>
    <row r="4018" spans="6:18" x14ac:dyDescent="0.25">
      <c r="F4018" s="36"/>
      <c r="G4018" s="36"/>
      <c r="H4018" s="36"/>
      <c r="I4018" s="36"/>
      <c r="J4018" s="36"/>
      <c r="K4018" s="36"/>
      <c r="L4018" s="36"/>
      <c r="M4018" s="36"/>
      <c r="N4018" s="36"/>
      <c r="O4018" s="36"/>
      <c r="P4018" s="36"/>
      <c r="Q4018" s="36"/>
      <c r="R4018" s="36"/>
    </row>
    <row r="4019" spans="6:18" x14ac:dyDescent="0.25">
      <c r="F4019" s="36"/>
      <c r="G4019" s="36"/>
      <c r="H4019" s="36"/>
      <c r="I4019" s="36"/>
      <c r="J4019" s="36"/>
      <c r="K4019" s="36"/>
      <c r="L4019" s="36"/>
      <c r="M4019" s="36"/>
      <c r="N4019" s="36"/>
      <c r="O4019" s="36"/>
      <c r="P4019" s="36"/>
      <c r="Q4019" s="36"/>
      <c r="R4019" s="36"/>
    </row>
    <row r="4020" spans="6:18" x14ac:dyDescent="0.25">
      <c r="F4020" s="36"/>
      <c r="G4020" s="36"/>
      <c r="H4020" s="36"/>
      <c r="I4020" s="36"/>
      <c r="J4020" s="36"/>
      <c r="K4020" s="36"/>
      <c r="L4020" s="36"/>
      <c r="M4020" s="36"/>
      <c r="N4020" s="36"/>
      <c r="O4020" s="36"/>
      <c r="P4020" s="36"/>
      <c r="Q4020" s="36"/>
      <c r="R4020" s="36"/>
    </row>
    <row r="4021" spans="6:18" x14ac:dyDescent="0.25">
      <c r="F4021" s="36"/>
      <c r="G4021" s="36"/>
      <c r="H4021" s="36"/>
      <c r="I4021" s="36"/>
      <c r="J4021" s="36"/>
      <c r="K4021" s="36"/>
      <c r="L4021" s="36"/>
      <c r="M4021" s="36"/>
      <c r="N4021" s="36"/>
      <c r="O4021" s="36"/>
      <c r="P4021" s="36"/>
      <c r="Q4021" s="36"/>
      <c r="R4021" s="36"/>
    </row>
    <row r="4022" spans="6:18" x14ac:dyDescent="0.25">
      <c r="F4022" s="36"/>
      <c r="G4022" s="36"/>
      <c r="H4022" s="36"/>
      <c r="I4022" s="36"/>
      <c r="J4022" s="36"/>
      <c r="K4022" s="36"/>
      <c r="L4022" s="36"/>
      <c r="M4022" s="36"/>
      <c r="N4022" s="36"/>
      <c r="O4022" s="36"/>
      <c r="P4022" s="36"/>
      <c r="Q4022" s="36"/>
      <c r="R4022" s="36"/>
    </row>
    <row r="4023" spans="6:18" x14ac:dyDescent="0.25">
      <c r="F4023" s="36"/>
      <c r="G4023" s="36"/>
      <c r="H4023" s="36"/>
      <c r="I4023" s="36"/>
      <c r="J4023" s="36"/>
      <c r="K4023" s="36"/>
      <c r="L4023" s="36"/>
      <c r="M4023" s="36"/>
      <c r="N4023" s="36"/>
      <c r="O4023" s="36"/>
      <c r="P4023" s="36"/>
      <c r="Q4023" s="36"/>
      <c r="R4023" s="36"/>
    </row>
    <row r="4024" spans="6:18" x14ac:dyDescent="0.25">
      <c r="F4024" s="36"/>
      <c r="G4024" s="36"/>
      <c r="H4024" s="36"/>
      <c r="I4024" s="36"/>
      <c r="J4024" s="36"/>
      <c r="K4024" s="36"/>
      <c r="L4024" s="36"/>
      <c r="M4024" s="36"/>
      <c r="N4024" s="36"/>
      <c r="O4024" s="36"/>
      <c r="P4024" s="36"/>
      <c r="Q4024" s="36"/>
      <c r="R4024" s="36"/>
    </row>
    <row r="4025" spans="6:18" x14ac:dyDescent="0.25">
      <c r="F4025" s="36"/>
      <c r="G4025" s="36"/>
      <c r="H4025" s="36"/>
      <c r="I4025" s="36"/>
      <c r="J4025" s="36"/>
      <c r="K4025" s="36"/>
      <c r="L4025" s="36"/>
      <c r="M4025" s="36"/>
      <c r="N4025" s="36"/>
      <c r="O4025" s="36"/>
      <c r="P4025" s="36"/>
      <c r="Q4025" s="36"/>
      <c r="R4025" s="36"/>
    </row>
    <row r="4026" spans="6:18" x14ac:dyDescent="0.25">
      <c r="F4026" s="36"/>
      <c r="G4026" s="36"/>
      <c r="H4026" s="36"/>
      <c r="I4026" s="36"/>
      <c r="J4026" s="36"/>
      <c r="K4026" s="36"/>
      <c r="L4026" s="36"/>
      <c r="M4026" s="36"/>
      <c r="N4026" s="36"/>
      <c r="O4026" s="36"/>
      <c r="P4026" s="36"/>
      <c r="Q4026" s="36"/>
      <c r="R4026" s="36"/>
    </row>
    <row r="4027" spans="6:18" x14ac:dyDescent="0.25">
      <c r="F4027" s="36"/>
      <c r="G4027" s="36"/>
      <c r="H4027" s="36"/>
      <c r="I4027" s="36"/>
      <c r="J4027" s="36"/>
      <c r="K4027" s="36"/>
      <c r="L4027" s="36"/>
      <c r="M4027" s="36"/>
      <c r="N4027" s="36"/>
      <c r="O4027" s="36"/>
      <c r="P4027" s="36"/>
      <c r="Q4027" s="36"/>
      <c r="R4027" s="36"/>
    </row>
    <row r="4028" spans="6:18" x14ac:dyDescent="0.25">
      <c r="F4028" s="36"/>
      <c r="G4028" s="36"/>
      <c r="H4028" s="36"/>
      <c r="I4028" s="36"/>
      <c r="J4028" s="36"/>
      <c r="K4028" s="36"/>
      <c r="L4028" s="36"/>
      <c r="M4028" s="36"/>
      <c r="N4028" s="36"/>
      <c r="O4028" s="36"/>
      <c r="P4028" s="36"/>
      <c r="Q4028" s="36"/>
      <c r="R4028" s="36"/>
    </row>
    <row r="4029" spans="6:18" x14ac:dyDescent="0.25">
      <c r="F4029" s="36"/>
      <c r="G4029" s="36"/>
      <c r="H4029" s="36"/>
      <c r="I4029" s="36"/>
      <c r="J4029" s="36"/>
      <c r="K4029" s="36"/>
      <c r="L4029" s="36"/>
      <c r="M4029" s="36"/>
      <c r="N4029" s="36"/>
      <c r="O4029" s="36"/>
      <c r="P4029" s="36"/>
      <c r="Q4029" s="36"/>
      <c r="R4029" s="36"/>
    </row>
    <row r="4030" spans="6:18" x14ac:dyDescent="0.25">
      <c r="F4030" s="36"/>
      <c r="G4030" s="36"/>
      <c r="H4030" s="36"/>
      <c r="I4030" s="36"/>
      <c r="J4030" s="36"/>
      <c r="K4030" s="36"/>
      <c r="L4030" s="36"/>
      <c r="M4030" s="36"/>
      <c r="N4030" s="36"/>
      <c r="O4030" s="36"/>
      <c r="P4030" s="36"/>
      <c r="Q4030" s="36"/>
      <c r="R4030" s="36"/>
    </row>
    <row r="4031" spans="6:18" x14ac:dyDescent="0.25">
      <c r="F4031" s="36"/>
      <c r="G4031" s="36"/>
      <c r="H4031" s="36"/>
      <c r="I4031" s="36"/>
      <c r="J4031" s="36"/>
      <c r="K4031" s="36"/>
      <c r="L4031" s="36"/>
      <c r="M4031" s="36"/>
      <c r="N4031" s="36"/>
      <c r="O4031" s="36"/>
      <c r="P4031" s="36"/>
      <c r="Q4031" s="36"/>
      <c r="R4031" s="36"/>
    </row>
    <row r="4032" spans="6:18" x14ac:dyDescent="0.25">
      <c r="F4032" s="36"/>
      <c r="G4032" s="36"/>
      <c r="H4032" s="36"/>
      <c r="I4032" s="36"/>
      <c r="J4032" s="36"/>
      <c r="K4032" s="36"/>
      <c r="L4032" s="36"/>
      <c r="M4032" s="36"/>
      <c r="N4032" s="36"/>
      <c r="O4032" s="36"/>
      <c r="P4032" s="36"/>
      <c r="Q4032" s="36"/>
      <c r="R4032" s="36"/>
    </row>
    <row r="4033" spans="6:18" x14ac:dyDescent="0.25">
      <c r="F4033" s="36"/>
      <c r="G4033" s="36"/>
      <c r="H4033" s="36"/>
      <c r="I4033" s="36"/>
      <c r="J4033" s="36"/>
      <c r="K4033" s="36"/>
      <c r="L4033" s="36"/>
      <c r="M4033" s="36"/>
      <c r="N4033" s="36"/>
      <c r="O4033" s="36"/>
      <c r="P4033" s="36"/>
      <c r="Q4033" s="36"/>
      <c r="R4033" s="36"/>
    </row>
    <row r="4034" spans="6:18" x14ac:dyDescent="0.25">
      <c r="F4034" s="36"/>
      <c r="G4034" s="36"/>
      <c r="H4034" s="36"/>
      <c r="I4034" s="36"/>
      <c r="J4034" s="36"/>
      <c r="K4034" s="36"/>
      <c r="L4034" s="36"/>
      <c r="M4034" s="36"/>
      <c r="N4034" s="36"/>
      <c r="O4034" s="36"/>
      <c r="P4034" s="36"/>
      <c r="Q4034" s="36"/>
      <c r="R4034" s="36"/>
    </row>
    <row r="4035" spans="6:18" x14ac:dyDescent="0.25">
      <c r="F4035" s="36"/>
      <c r="G4035" s="36"/>
      <c r="H4035" s="36"/>
      <c r="I4035" s="36"/>
      <c r="J4035" s="36"/>
      <c r="K4035" s="36"/>
      <c r="L4035" s="36"/>
      <c r="M4035" s="36"/>
      <c r="N4035" s="36"/>
      <c r="O4035" s="36"/>
      <c r="P4035" s="36"/>
      <c r="Q4035" s="36"/>
      <c r="R4035" s="36"/>
    </row>
    <row r="4036" spans="6:18" x14ac:dyDescent="0.25">
      <c r="F4036" s="36"/>
      <c r="G4036" s="36"/>
      <c r="H4036" s="36"/>
      <c r="I4036" s="36"/>
      <c r="J4036" s="36"/>
      <c r="K4036" s="36"/>
      <c r="L4036" s="36"/>
      <c r="M4036" s="36"/>
      <c r="N4036" s="36"/>
      <c r="O4036" s="36"/>
      <c r="P4036" s="36"/>
      <c r="Q4036" s="36"/>
      <c r="R4036" s="36"/>
    </row>
    <row r="4037" spans="6:18" x14ac:dyDescent="0.25">
      <c r="F4037" s="36"/>
      <c r="G4037" s="36"/>
      <c r="H4037" s="36"/>
      <c r="I4037" s="36"/>
      <c r="J4037" s="36"/>
      <c r="K4037" s="36"/>
      <c r="L4037" s="36"/>
      <c r="M4037" s="36"/>
      <c r="N4037" s="36"/>
      <c r="O4037" s="36"/>
      <c r="P4037" s="36"/>
      <c r="Q4037" s="36"/>
      <c r="R4037" s="36"/>
    </row>
    <row r="4038" spans="6:18" x14ac:dyDescent="0.25">
      <c r="F4038" s="36"/>
      <c r="G4038" s="36"/>
      <c r="H4038" s="36"/>
      <c r="I4038" s="36"/>
      <c r="J4038" s="36"/>
      <c r="K4038" s="36"/>
      <c r="L4038" s="36"/>
      <c r="M4038" s="36"/>
      <c r="N4038" s="36"/>
      <c r="O4038" s="36"/>
      <c r="P4038" s="36"/>
      <c r="Q4038" s="36"/>
      <c r="R4038" s="36"/>
    </row>
    <row r="4039" spans="6:18" x14ac:dyDescent="0.25">
      <c r="F4039" s="36"/>
      <c r="G4039" s="36"/>
      <c r="H4039" s="36"/>
      <c r="I4039" s="36"/>
      <c r="J4039" s="36"/>
      <c r="K4039" s="36"/>
      <c r="L4039" s="36"/>
      <c r="M4039" s="36"/>
      <c r="N4039" s="36"/>
      <c r="O4039" s="36"/>
      <c r="P4039" s="36"/>
      <c r="Q4039" s="36"/>
      <c r="R4039" s="36"/>
    </row>
    <row r="4040" spans="6:18" x14ac:dyDescent="0.25">
      <c r="F4040" s="36"/>
      <c r="G4040" s="36"/>
      <c r="H4040" s="36"/>
      <c r="I4040" s="36"/>
      <c r="J4040" s="36"/>
      <c r="K4040" s="36"/>
      <c r="L4040" s="36"/>
      <c r="M4040" s="36"/>
      <c r="N4040" s="36"/>
      <c r="O4040" s="36"/>
      <c r="P4040" s="36"/>
      <c r="Q4040" s="36"/>
      <c r="R4040" s="36"/>
    </row>
    <row r="4041" spans="6:18" x14ac:dyDescent="0.25">
      <c r="F4041" s="36"/>
      <c r="G4041" s="36"/>
      <c r="H4041" s="36"/>
      <c r="I4041" s="36"/>
      <c r="J4041" s="36"/>
      <c r="K4041" s="36"/>
      <c r="L4041" s="36"/>
      <c r="M4041" s="36"/>
      <c r="N4041" s="36"/>
      <c r="O4041" s="36"/>
      <c r="P4041" s="36"/>
      <c r="Q4041" s="36"/>
      <c r="R4041" s="36"/>
    </row>
    <row r="4042" spans="6:18" x14ac:dyDescent="0.25">
      <c r="F4042" s="36"/>
      <c r="G4042" s="36"/>
      <c r="H4042" s="36"/>
      <c r="I4042" s="36"/>
      <c r="J4042" s="36"/>
      <c r="K4042" s="36"/>
      <c r="L4042" s="36"/>
      <c r="M4042" s="36"/>
      <c r="N4042" s="36"/>
      <c r="O4042" s="36"/>
      <c r="P4042" s="36"/>
      <c r="Q4042" s="36"/>
      <c r="R4042" s="36"/>
    </row>
    <row r="4043" spans="6:18" x14ac:dyDescent="0.25">
      <c r="F4043" s="36"/>
      <c r="G4043" s="36"/>
      <c r="H4043" s="36"/>
      <c r="I4043" s="36"/>
      <c r="J4043" s="36"/>
      <c r="K4043" s="36"/>
      <c r="L4043" s="36"/>
      <c r="M4043" s="36"/>
      <c r="N4043" s="36"/>
      <c r="O4043" s="36"/>
      <c r="P4043" s="36"/>
      <c r="Q4043" s="36"/>
      <c r="R4043" s="36"/>
    </row>
    <row r="4044" spans="6:18" x14ac:dyDescent="0.25">
      <c r="F4044" s="36"/>
      <c r="G4044" s="36"/>
      <c r="H4044" s="36"/>
      <c r="I4044" s="36"/>
      <c r="J4044" s="36"/>
      <c r="K4044" s="36"/>
      <c r="L4044" s="36"/>
      <c r="M4044" s="36"/>
      <c r="N4044" s="36"/>
      <c r="O4044" s="36"/>
      <c r="P4044" s="36"/>
      <c r="Q4044" s="36"/>
      <c r="R4044" s="36"/>
    </row>
    <row r="4045" spans="6:18" x14ac:dyDescent="0.25">
      <c r="F4045" s="36"/>
      <c r="G4045" s="36"/>
      <c r="H4045" s="36"/>
      <c r="I4045" s="36"/>
      <c r="J4045" s="36"/>
      <c r="K4045" s="36"/>
      <c r="L4045" s="36"/>
      <c r="M4045" s="36"/>
      <c r="N4045" s="36"/>
      <c r="O4045" s="36"/>
      <c r="P4045" s="36"/>
      <c r="Q4045" s="36"/>
      <c r="R4045" s="36"/>
    </row>
    <row r="4046" spans="6:18" x14ac:dyDescent="0.25">
      <c r="F4046" s="36"/>
      <c r="G4046" s="36"/>
      <c r="H4046" s="36"/>
      <c r="I4046" s="36"/>
      <c r="J4046" s="36"/>
      <c r="K4046" s="36"/>
      <c r="L4046" s="36"/>
      <c r="M4046" s="36"/>
      <c r="N4046" s="36"/>
      <c r="O4046" s="36"/>
      <c r="P4046" s="36"/>
      <c r="Q4046" s="36"/>
      <c r="R4046" s="36"/>
    </row>
    <row r="4047" spans="6:18" x14ac:dyDescent="0.25">
      <c r="F4047" s="36"/>
      <c r="G4047" s="36"/>
      <c r="H4047" s="36"/>
      <c r="I4047" s="36"/>
      <c r="J4047" s="36"/>
      <c r="K4047" s="36"/>
      <c r="L4047" s="36"/>
      <c r="M4047" s="36"/>
      <c r="N4047" s="36"/>
      <c r="O4047" s="36"/>
      <c r="P4047" s="36"/>
      <c r="Q4047" s="36"/>
      <c r="R4047" s="36"/>
    </row>
    <row r="4048" spans="6:18" x14ac:dyDescent="0.25">
      <c r="F4048" s="36"/>
      <c r="G4048" s="36"/>
      <c r="H4048" s="36"/>
      <c r="I4048" s="36"/>
      <c r="J4048" s="36"/>
      <c r="K4048" s="36"/>
      <c r="L4048" s="36"/>
      <c r="M4048" s="36"/>
      <c r="N4048" s="36"/>
      <c r="O4048" s="36"/>
      <c r="P4048" s="36"/>
      <c r="Q4048" s="36"/>
      <c r="R4048" s="36"/>
    </row>
    <row r="4049" spans="6:18" x14ac:dyDescent="0.25">
      <c r="F4049" s="36"/>
      <c r="G4049" s="36"/>
      <c r="H4049" s="36"/>
      <c r="I4049" s="36"/>
      <c r="J4049" s="36"/>
      <c r="K4049" s="36"/>
      <c r="L4049" s="36"/>
      <c r="M4049" s="36"/>
      <c r="N4049" s="36"/>
      <c r="O4049" s="36"/>
      <c r="P4049" s="36"/>
      <c r="Q4049" s="36"/>
      <c r="R4049" s="36"/>
    </row>
    <row r="4050" spans="6:18" x14ac:dyDescent="0.25">
      <c r="F4050" s="36"/>
      <c r="G4050" s="36"/>
      <c r="H4050" s="36"/>
      <c r="I4050" s="36"/>
      <c r="J4050" s="36"/>
      <c r="K4050" s="36"/>
      <c r="L4050" s="36"/>
      <c r="M4050" s="36"/>
      <c r="N4050" s="36"/>
      <c r="O4050" s="36"/>
      <c r="P4050" s="36"/>
      <c r="Q4050" s="36"/>
      <c r="R4050" s="36"/>
    </row>
    <row r="4051" spans="6:18" x14ac:dyDescent="0.25">
      <c r="F4051" s="36"/>
      <c r="G4051" s="36"/>
      <c r="H4051" s="36"/>
      <c r="I4051" s="36"/>
      <c r="J4051" s="36"/>
      <c r="K4051" s="36"/>
      <c r="L4051" s="36"/>
      <c r="M4051" s="36"/>
      <c r="N4051" s="36"/>
      <c r="O4051" s="36"/>
      <c r="P4051" s="36"/>
      <c r="Q4051" s="36"/>
      <c r="R4051" s="36"/>
    </row>
    <row r="4052" spans="6:18" x14ac:dyDescent="0.25">
      <c r="F4052" s="36"/>
      <c r="G4052" s="36"/>
      <c r="H4052" s="36"/>
      <c r="I4052" s="36"/>
      <c r="J4052" s="36"/>
      <c r="K4052" s="36"/>
      <c r="L4052" s="36"/>
      <c r="M4052" s="36"/>
      <c r="N4052" s="36"/>
      <c r="O4052" s="36"/>
      <c r="P4052" s="36"/>
      <c r="Q4052" s="36"/>
      <c r="R4052" s="36"/>
    </row>
    <row r="4053" spans="6:18" x14ac:dyDescent="0.25">
      <c r="F4053" s="36"/>
      <c r="G4053" s="36"/>
      <c r="H4053" s="36"/>
      <c r="I4053" s="36"/>
      <c r="J4053" s="36"/>
      <c r="K4053" s="36"/>
      <c r="L4053" s="36"/>
      <c r="M4053" s="36"/>
      <c r="N4053" s="36"/>
      <c r="O4053" s="36"/>
      <c r="P4053" s="36"/>
      <c r="Q4053" s="36"/>
      <c r="R4053" s="36"/>
    </row>
    <row r="4054" spans="6:18" x14ac:dyDescent="0.25">
      <c r="F4054" s="36"/>
      <c r="G4054" s="36"/>
      <c r="H4054" s="36"/>
      <c r="I4054" s="36"/>
      <c r="J4054" s="36"/>
      <c r="K4054" s="36"/>
      <c r="L4054" s="36"/>
      <c r="M4054" s="36"/>
      <c r="N4054" s="36"/>
      <c r="O4054" s="36"/>
      <c r="P4054" s="36"/>
      <c r="Q4054" s="36"/>
      <c r="R4054" s="36"/>
    </row>
    <row r="4055" spans="6:18" x14ac:dyDescent="0.25">
      <c r="F4055" s="36"/>
      <c r="G4055" s="36"/>
      <c r="H4055" s="36"/>
      <c r="I4055" s="36"/>
      <c r="J4055" s="36"/>
      <c r="K4055" s="36"/>
      <c r="L4055" s="36"/>
      <c r="M4055" s="36"/>
      <c r="N4055" s="36"/>
      <c r="O4055" s="36"/>
      <c r="P4055" s="36"/>
      <c r="Q4055" s="36"/>
      <c r="R4055" s="36"/>
    </row>
    <row r="4056" spans="6:18" x14ac:dyDescent="0.25">
      <c r="F4056" s="36"/>
      <c r="G4056" s="36"/>
      <c r="H4056" s="36"/>
      <c r="I4056" s="36"/>
      <c r="J4056" s="36"/>
      <c r="K4056" s="36"/>
      <c r="L4056" s="36"/>
      <c r="M4056" s="36"/>
      <c r="N4056" s="36"/>
      <c r="O4056" s="36"/>
      <c r="P4056" s="36"/>
      <c r="Q4056" s="36"/>
      <c r="R4056" s="36"/>
    </row>
    <row r="4057" spans="6:18" x14ac:dyDescent="0.25">
      <c r="F4057" s="36"/>
      <c r="G4057" s="36"/>
      <c r="H4057" s="36"/>
      <c r="I4057" s="36"/>
      <c r="J4057" s="36"/>
      <c r="K4057" s="36"/>
      <c r="L4057" s="36"/>
      <c r="M4057" s="36"/>
      <c r="N4057" s="36"/>
      <c r="O4057" s="36"/>
      <c r="P4057" s="36"/>
      <c r="Q4057" s="36"/>
      <c r="R4057" s="36"/>
    </row>
    <row r="4058" spans="6:18" x14ac:dyDescent="0.25">
      <c r="F4058" s="36"/>
      <c r="G4058" s="36"/>
      <c r="H4058" s="36"/>
      <c r="I4058" s="36"/>
      <c r="J4058" s="36"/>
      <c r="K4058" s="36"/>
      <c r="L4058" s="36"/>
      <c r="M4058" s="36"/>
      <c r="N4058" s="36"/>
      <c r="O4058" s="36"/>
      <c r="P4058" s="36"/>
      <c r="Q4058" s="36"/>
      <c r="R4058" s="36"/>
    </row>
    <row r="4059" spans="6:18" x14ac:dyDescent="0.25">
      <c r="F4059" s="36"/>
      <c r="G4059" s="36"/>
      <c r="H4059" s="36"/>
      <c r="I4059" s="36"/>
      <c r="J4059" s="36"/>
      <c r="K4059" s="36"/>
      <c r="L4059" s="36"/>
      <c r="M4059" s="36"/>
      <c r="N4059" s="36"/>
      <c r="O4059" s="36"/>
      <c r="P4059" s="36"/>
      <c r="Q4059" s="36"/>
      <c r="R4059" s="36"/>
    </row>
    <row r="4060" spans="6:18" x14ac:dyDescent="0.25">
      <c r="F4060" s="36"/>
      <c r="G4060" s="36"/>
      <c r="H4060" s="36"/>
      <c r="I4060" s="36"/>
      <c r="J4060" s="36"/>
      <c r="K4060" s="36"/>
      <c r="L4060" s="36"/>
      <c r="M4060" s="36"/>
      <c r="N4060" s="36"/>
      <c r="O4060" s="36"/>
      <c r="P4060" s="36"/>
      <c r="Q4060" s="36"/>
      <c r="R4060" s="36"/>
    </row>
    <row r="4061" spans="6:18" x14ac:dyDescent="0.25">
      <c r="F4061" s="36"/>
      <c r="G4061" s="36"/>
      <c r="H4061" s="36"/>
      <c r="I4061" s="36"/>
      <c r="J4061" s="36"/>
      <c r="K4061" s="36"/>
      <c r="L4061" s="36"/>
      <c r="M4061" s="36"/>
      <c r="N4061" s="36"/>
      <c r="O4061" s="36"/>
      <c r="P4061" s="36"/>
      <c r="Q4061" s="36"/>
      <c r="R4061" s="36"/>
    </row>
    <row r="4062" spans="6:18" x14ac:dyDescent="0.25">
      <c r="F4062" s="36"/>
      <c r="G4062" s="36"/>
      <c r="H4062" s="36"/>
      <c r="I4062" s="36"/>
      <c r="J4062" s="36"/>
      <c r="K4062" s="36"/>
      <c r="L4062" s="36"/>
      <c r="M4062" s="36"/>
      <c r="N4062" s="36"/>
      <c r="O4062" s="36"/>
      <c r="P4062" s="36"/>
      <c r="Q4062" s="36"/>
      <c r="R4062" s="36"/>
    </row>
    <row r="4063" spans="6:18" x14ac:dyDescent="0.25">
      <c r="F4063" s="36"/>
      <c r="G4063" s="36"/>
      <c r="H4063" s="36"/>
      <c r="I4063" s="36"/>
      <c r="J4063" s="36"/>
      <c r="K4063" s="36"/>
      <c r="L4063" s="36"/>
      <c r="M4063" s="36"/>
      <c r="N4063" s="36"/>
      <c r="O4063" s="36"/>
      <c r="P4063" s="36"/>
      <c r="Q4063" s="36"/>
      <c r="R4063" s="36"/>
    </row>
    <row r="4064" spans="6:18" x14ac:dyDescent="0.25">
      <c r="F4064" s="36"/>
      <c r="G4064" s="36"/>
      <c r="H4064" s="36"/>
      <c r="I4064" s="36"/>
      <c r="J4064" s="36"/>
      <c r="K4064" s="36"/>
      <c r="L4064" s="36"/>
      <c r="M4064" s="36"/>
      <c r="N4064" s="36"/>
      <c r="O4064" s="36"/>
      <c r="P4064" s="36"/>
      <c r="Q4064" s="36"/>
      <c r="R4064" s="36"/>
    </row>
    <row r="4065" spans="6:18" x14ac:dyDescent="0.25">
      <c r="F4065" s="36"/>
      <c r="G4065" s="36"/>
      <c r="H4065" s="36"/>
      <c r="I4065" s="36"/>
      <c r="J4065" s="36"/>
      <c r="K4065" s="36"/>
      <c r="L4065" s="36"/>
      <c r="M4065" s="36"/>
      <c r="N4065" s="36"/>
      <c r="O4065" s="36"/>
      <c r="P4065" s="36"/>
      <c r="Q4065" s="36"/>
      <c r="R4065" s="36"/>
    </row>
    <row r="4066" spans="6:18" x14ac:dyDescent="0.25">
      <c r="F4066" s="36"/>
      <c r="G4066" s="36"/>
      <c r="H4066" s="36"/>
      <c r="I4066" s="36"/>
      <c r="J4066" s="36"/>
      <c r="K4066" s="36"/>
      <c r="L4066" s="36"/>
      <c r="M4066" s="36"/>
      <c r="N4066" s="36"/>
      <c r="O4066" s="36"/>
      <c r="P4066" s="36"/>
      <c r="Q4066" s="36"/>
      <c r="R4066" s="36"/>
    </row>
    <row r="4067" spans="6:18" x14ac:dyDescent="0.25">
      <c r="F4067" s="36"/>
      <c r="G4067" s="36"/>
      <c r="H4067" s="36"/>
      <c r="I4067" s="36"/>
      <c r="J4067" s="36"/>
      <c r="K4067" s="36"/>
      <c r="L4067" s="36"/>
      <c r="M4067" s="36"/>
      <c r="N4067" s="36"/>
      <c r="O4067" s="36"/>
      <c r="P4067" s="36"/>
      <c r="Q4067" s="36"/>
      <c r="R4067" s="36"/>
    </row>
    <row r="4068" spans="6:18" x14ac:dyDescent="0.25">
      <c r="F4068" s="36"/>
      <c r="G4068" s="36"/>
      <c r="H4068" s="36"/>
      <c r="I4068" s="36"/>
      <c r="J4068" s="36"/>
      <c r="K4068" s="36"/>
      <c r="L4068" s="36"/>
      <c r="M4068" s="36"/>
      <c r="N4068" s="36"/>
      <c r="O4068" s="36"/>
      <c r="P4068" s="36"/>
      <c r="Q4068" s="36"/>
      <c r="R4068" s="36"/>
    </row>
    <row r="4069" spans="6:18" x14ac:dyDescent="0.25">
      <c r="F4069" s="36"/>
      <c r="G4069" s="36"/>
      <c r="H4069" s="36"/>
      <c r="I4069" s="36"/>
      <c r="J4069" s="36"/>
      <c r="K4069" s="36"/>
      <c r="L4069" s="36"/>
      <c r="M4069" s="36"/>
      <c r="N4069" s="36"/>
      <c r="O4069" s="36"/>
      <c r="P4069" s="36"/>
      <c r="Q4069" s="36"/>
      <c r="R4069" s="36"/>
    </row>
    <row r="4070" spans="6:18" x14ac:dyDescent="0.25">
      <c r="F4070" s="36"/>
      <c r="G4070" s="36"/>
      <c r="H4070" s="36"/>
      <c r="I4070" s="36"/>
      <c r="J4070" s="36"/>
      <c r="K4070" s="36"/>
      <c r="L4070" s="36"/>
      <c r="M4070" s="36"/>
      <c r="N4070" s="36"/>
      <c r="O4070" s="36"/>
      <c r="P4070" s="36"/>
      <c r="Q4070" s="36"/>
      <c r="R4070" s="36"/>
    </row>
    <row r="4071" spans="6:18" x14ac:dyDescent="0.25">
      <c r="F4071" s="36"/>
      <c r="G4071" s="36"/>
      <c r="H4071" s="36"/>
      <c r="I4071" s="36"/>
      <c r="J4071" s="36"/>
      <c r="K4071" s="36"/>
      <c r="L4071" s="36"/>
      <c r="M4071" s="36"/>
      <c r="N4071" s="36"/>
      <c r="O4071" s="36"/>
      <c r="P4071" s="36"/>
      <c r="Q4071" s="36"/>
      <c r="R4071" s="36"/>
    </row>
    <row r="4072" spans="6:18" x14ac:dyDescent="0.25">
      <c r="F4072" s="36"/>
      <c r="G4072" s="36"/>
      <c r="H4072" s="36"/>
      <c r="I4072" s="36"/>
      <c r="J4072" s="36"/>
      <c r="K4072" s="36"/>
      <c r="L4072" s="36"/>
      <c r="M4072" s="36"/>
      <c r="N4072" s="36"/>
      <c r="O4072" s="36"/>
      <c r="P4072" s="36"/>
      <c r="Q4072" s="36"/>
      <c r="R4072" s="36"/>
    </row>
    <row r="4073" spans="6:18" x14ac:dyDescent="0.25">
      <c r="F4073" s="36"/>
      <c r="G4073" s="36"/>
      <c r="H4073" s="36"/>
      <c r="I4073" s="36"/>
      <c r="J4073" s="36"/>
      <c r="K4073" s="36"/>
      <c r="L4073" s="36"/>
      <c r="M4073" s="36"/>
      <c r="N4073" s="36"/>
      <c r="O4073" s="36"/>
      <c r="P4073" s="36"/>
      <c r="Q4073" s="36"/>
      <c r="R4073" s="36"/>
    </row>
    <row r="4074" spans="6:18" x14ac:dyDescent="0.25">
      <c r="F4074" s="36"/>
      <c r="G4074" s="36"/>
      <c r="H4074" s="36"/>
      <c r="I4074" s="36"/>
      <c r="J4074" s="36"/>
      <c r="K4074" s="36"/>
      <c r="L4074" s="36"/>
      <c r="M4074" s="36"/>
      <c r="N4074" s="36"/>
      <c r="O4074" s="36"/>
      <c r="P4074" s="36"/>
      <c r="Q4074" s="36"/>
      <c r="R4074" s="36"/>
    </row>
    <row r="4075" spans="6:18" x14ac:dyDescent="0.25">
      <c r="F4075" s="36"/>
      <c r="G4075" s="36"/>
      <c r="H4075" s="36"/>
      <c r="I4075" s="36"/>
      <c r="J4075" s="36"/>
      <c r="K4075" s="36"/>
      <c r="L4075" s="36"/>
      <c r="M4075" s="36"/>
      <c r="N4075" s="36"/>
      <c r="O4075" s="36"/>
      <c r="P4075" s="36"/>
      <c r="Q4075" s="36"/>
      <c r="R4075" s="36"/>
    </row>
    <row r="4076" spans="6:18" x14ac:dyDescent="0.25">
      <c r="F4076" s="36"/>
      <c r="G4076" s="36"/>
      <c r="H4076" s="36"/>
      <c r="I4076" s="36"/>
      <c r="J4076" s="36"/>
      <c r="K4076" s="36"/>
      <c r="L4076" s="36"/>
      <c r="M4076" s="36"/>
      <c r="N4076" s="36"/>
      <c r="O4076" s="36"/>
      <c r="P4076" s="36"/>
      <c r="Q4076" s="36"/>
      <c r="R4076" s="36"/>
    </row>
    <row r="4077" spans="6:18" x14ac:dyDescent="0.25">
      <c r="F4077" s="36"/>
      <c r="G4077" s="36"/>
      <c r="H4077" s="36"/>
      <c r="I4077" s="36"/>
      <c r="J4077" s="36"/>
      <c r="K4077" s="36"/>
      <c r="L4077" s="36"/>
      <c r="M4077" s="36"/>
      <c r="N4077" s="36"/>
      <c r="O4077" s="36"/>
      <c r="P4077" s="36"/>
      <c r="Q4077" s="36"/>
      <c r="R4077" s="36"/>
    </row>
    <row r="4078" spans="6:18" x14ac:dyDescent="0.25">
      <c r="F4078" s="36"/>
      <c r="G4078" s="36"/>
      <c r="H4078" s="36"/>
      <c r="I4078" s="36"/>
      <c r="J4078" s="36"/>
      <c r="K4078" s="36"/>
      <c r="L4078" s="36"/>
      <c r="M4078" s="36"/>
      <c r="N4078" s="36"/>
      <c r="O4078" s="36"/>
      <c r="P4078" s="36"/>
      <c r="Q4078" s="36"/>
      <c r="R4078" s="36"/>
    </row>
    <row r="4079" spans="6:18" x14ac:dyDescent="0.25">
      <c r="F4079" s="36"/>
      <c r="G4079" s="36"/>
      <c r="H4079" s="36"/>
      <c r="I4079" s="36"/>
      <c r="J4079" s="36"/>
      <c r="K4079" s="36"/>
      <c r="L4079" s="36"/>
      <c r="M4079" s="36"/>
      <c r="N4079" s="36"/>
      <c r="O4079" s="36"/>
      <c r="P4079" s="36"/>
      <c r="Q4079" s="36"/>
      <c r="R4079" s="36"/>
    </row>
    <row r="4080" spans="6:18" x14ac:dyDescent="0.25">
      <c r="F4080" s="36"/>
      <c r="G4080" s="36"/>
      <c r="H4080" s="36"/>
      <c r="I4080" s="36"/>
      <c r="J4080" s="36"/>
      <c r="K4080" s="36"/>
      <c r="L4080" s="36"/>
      <c r="M4080" s="36"/>
      <c r="N4080" s="36"/>
      <c r="O4080" s="36"/>
      <c r="P4080" s="36"/>
      <c r="Q4080" s="36"/>
      <c r="R4080" s="36"/>
    </row>
    <row r="4081" spans="6:18" x14ac:dyDescent="0.25">
      <c r="F4081" s="36"/>
      <c r="G4081" s="36"/>
      <c r="H4081" s="36"/>
      <c r="I4081" s="36"/>
      <c r="J4081" s="36"/>
      <c r="K4081" s="36"/>
      <c r="L4081" s="36"/>
      <c r="M4081" s="36"/>
      <c r="N4081" s="36"/>
      <c r="O4081" s="36"/>
      <c r="P4081" s="36"/>
      <c r="Q4081" s="36"/>
      <c r="R4081" s="36"/>
    </row>
    <row r="4082" spans="6:18" x14ac:dyDescent="0.25">
      <c r="F4082" s="36"/>
      <c r="G4082" s="36"/>
      <c r="H4082" s="36"/>
      <c r="I4082" s="36"/>
      <c r="J4082" s="36"/>
      <c r="K4082" s="36"/>
      <c r="L4082" s="36"/>
      <c r="M4082" s="36"/>
      <c r="N4082" s="36"/>
      <c r="O4082" s="36"/>
      <c r="P4082" s="36"/>
      <c r="Q4082" s="36"/>
      <c r="R4082" s="36"/>
    </row>
    <row r="4083" spans="6:18" x14ac:dyDescent="0.25">
      <c r="F4083" s="36"/>
      <c r="G4083" s="36"/>
      <c r="H4083" s="36"/>
      <c r="I4083" s="36"/>
      <c r="J4083" s="36"/>
      <c r="K4083" s="36"/>
      <c r="L4083" s="36"/>
      <c r="M4083" s="36"/>
      <c r="N4083" s="36"/>
      <c r="O4083" s="36"/>
      <c r="P4083" s="36"/>
      <c r="Q4083" s="36"/>
      <c r="R4083" s="36"/>
    </row>
    <row r="4084" spans="6:18" x14ac:dyDescent="0.25">
      <c r="F4084" s="36"/>
      <c r="G4084" s="36"/>
      <c r="H4084" s="36"/>
      <c r="I4084" s="36"/>
      <c r="J4084" s="36"/>
      <c r="K4084" s="36"/>
      <c r="L4084" s="36"/>
      <c r="M4084" s="36"/>
      <c r="N4084" s="36"/>
      <c r="O4084" s="36"/>
      <c r="P4084" s="36"/>
      <c r="Q4084" s="36"/>
      <c r="R4084" s="36"/>
    </row>
    <row r="4085" spans="6:18" x14ac:dyDescent="0.25">
      <c r="F4085" s="36"/>
      <c r="G4085" s="36"/>
      <c r="H4085" s="36"/>
      <c r="I4085" s="36"/>
      <c r="J4085" s="36"/>
      <c r="K4085" s="36"/>
      <c r="L4085" s="36"/>
      <c r="M4085" s="36"/>
      <c r="N4085" s="36"/>
      <c r="O4085" s="36"/>
      <c r="P4085" s="36"/>
      <c r="Q4085" s="36"/>
      <c r="R4085" s="36"/>
    </row>
    <row r="4086" spans="6:18" x14ac:dyDescent="0.25">
      <c r="F4086" s="36"/>
      <c r="G4086" s="36"/>
      <c r="H4086" s="36"/>
      <c r="I4086" s="36"/>
      <c r="J4086" s="36"/>
      <c r="K4086" s="36"/>
      <c r="L4086" s="36"/>
      <c r="M4086" s="36"/>
      <c r="N4086" s="36"/>
      <c r="O4086" s="36"/>
      <c r="P4086" s="36"/>
      <c r="Q4086" s="36"/>
      <c r="R4086" s="36"/>
    </row>
    <row r="4087" spans="6:18" x14ac:dyDescent="0.25">
      <c r="F4087" s="36"/>
      <c r="G4087" s="36"/>
      <c r="H4087" s="36"/>
      <c r="I4087" s="36"/>
      <c r="J4087" s="36"/>
      <c r="K4087" s="36"/>
      <c r="L4087" s="36"/>
      <c r="M4087" s="36"/>
      <c r="N4087" s="36"/>
      <c r="O4087" s="36"/>
      <c r="P4087" s="36"/>
      <c r="Q4087" s="36"/>
      <c r="R4087" s="36"/>
    </row>
    <row r="4088" spans="6:18" x14ac:dyDescent="0.25">
      <c r="F4088" s="36"/>
      <c r="G4088" s="36"/>
      <c r="H4088" s="36"/>
      <c r="I4088" s="36"/>
      <c r="J4088" s="36"/>
      <c r="K4088" s="36"/>
      <c r="L4088" s="36"/>
      <c r="M4088" s="36"/>
      <c r="N4088" s="36"/>
      <c r="O4088" s="36"/>
      <c r="P4088" s="36"/>
      <c r="Q4088" s="36"/>
      <c r="R4088" s="36"/>
    </row>
    <row r="4089" spans="6:18" x14ac:dyDescent="0.25">
      <c r="F4089" s="36"/>
      <c r="G4089" s="36"/>
      <c r="H4089" s="36"/>
      <c r="I4089" s="36"/>
      <c r="J4089" s="36"/>
      <c r="K4089" s="36"/>
      <c r="L4089" s="36"/>
      <c r="M4089" s="36"/>
      <c r="N4089" s="36"/>
      <c r="O4089" s="36"/>
      <c r="P4089" s="36"/>
      <c r="Q4089" s="36"/>
      <c r="R4089" s="36"/>
    </row>
    <row r="4090" spans="6:18" x14ac:dyDescent="0.25">
      <c r="F4090" s="36"/>
      <c r="G4090" s="36"/>
      <c r="H4090" s="36"/>
      <c r="I4090" s="36"/>
      <c r="J4090" s="36"/>
      <c r="K4090" s="36"/>
      <c r="L4090" s="36"/>
      <c r="M4090" s="36"/>
      <c r="N4090" s="36"/>
      <c r="O4090" s="36"/>
      <c r="P4090" s="36"/>
      <c r="Q4090" s="36"/>
      <c r="R4090" s="36"/>
    </row>
    <row r="4091" spans="6:18" x14ac:dyDescent="0.25">
      <c r="F4091" s="36"/>
      <c r="G4091" s="36"/>
      <c r="H4091" s="36"/>
      <c r="I4091" s="36"/>
      <c r="J4091" s="36"/>
      <c r="K4091" s="36"/>
      <c r="L4091" s="36"/>
      <c r="M4091" s="36"/>
      <c r="N4091" s="36"/>
      <c r="O4091" s="36"/>
      <c r="P4091" s="36"/>
      <c r="Q4091" s="36"/>
      <c r="R4091" s="36"/>
    </row>
    <row r="4092" spans="6:18" x14ac:dyDescent="0.25">
      <c r="F4092" s="36"/>
      <c r="G4092" s="36"/>
      <c r="H4092" s="36"/>
      <c r="I4092" s="36"/>
      <c r="J4092" s="36"/>
      <c r="K4092" s="36"/>
      <c r="L4092" s="36"/>
      <c r="M4092" s="36"/>
      <c r="N4092" s="36"/>
      <c r="O4092" s="36"/>
      <c r="P4092" s="36"/>
      <c r="Q4092" s="36"/>
      <c r="R4092" s="36"/>
    </row>
    <row r="4093" spans="6:18" x14ac:dyDescent="0.25">
      <c r="F4093" s="36"/>
      <c r="G4093" s="36"/>
      <c r="H4093" s="36"/>
      <c r="I4093" s="36"/>
      <c r="J4093" s="36"/>
      <c r="K4093" s="36"/>
      <c r="L4093" s="36"/>
      <c r="M4093" s="36"/>
      <c r="N4093" s="36"/>
      <c r="O4093" s="36"/>
      <c r="P4093" s="36"/>
      <c r="Q4093" s="36"/>
      <c r="R4093" s="36"/>
    </row>
    <row r="4094" spans="6:18" x14ac:dyDescent="0.25">
      <c r="F4094" s="36"/>
      <c r="G4094" s="36"/>
      <c r="H4094" s="36"/>
      <c r="I4094" s="36"/>
      <c r="J4094" s="36"/>
      <c r="K4094" s="36"/>
      <c r="L4094" s="36"/>
      <c r="M4094" s="36"/>
      <c r="N4094" s="36"/>
      <c r="O4094" s="36"/>
      <c r="P4094" s="36"/>
      <c r="Q4094" s="36"/>
      <c r="R4094" s="36"/>
    </row>
    <row r="4095" spans="6:18" x14ac:dyDescent="0.25">
      <c r="F4095" s="36"/>
      <c r="G4095" s="36"/>
      <c r="H4095" s="36"/>
      <c r="I4095" s="36"/>
      <c r="J4095" s="36"/>
      <c r="K4095" s="36"/>
      <c r="L4095" s="36"/>
      <c r="M4095" s="36"/>
      <c r="N4095" s="36"/>
      <c r="O4095" s="36"/>
      <c r="P4095" s="36"/>
      <c r="Q4095" s="36"/>
      <c r="R4095" s="36"/>
    </row>
    <row r="4096" spans="6:18" x14ac:dyDescent="0.25">
      <c r="F4096" s="36"/>
      <c r="G4096" s="36"/>
      <c r="H4096" s="36"/>
      <c r="I4096" s="36"/>
      <c r="J4096" s="36"/>
      <c r="K4096" s="36"/>
      <c r="L4096" s="36"/>
      <c r="M4096" s="36"/>
      <c r="N4096" s="36"/>
      <c r="O4096" s="36"/>
      <c r="P4096" s="36"/>
      <c r="Q4096" s="36"/>
      <c r="R4096" s="36"/>
    </row>
    <row r="4097" spans="6:18" x14ac:dyDescent="0.25">
      <c r="F4097" s="36"/>
      <c r="G4097" s="36"/>
      <c r="H4097" s="36"/>
      <c r="I4097" s="36"/>
      <c r="J4097" s="36"/>
      <c r="K4097" s="36"/>
      <c r="L4097" s="36"/>
      <c r="M4097" s="36"/>
      <c r="N4097" s="36"/>
      <c r="O4097" s="36"/>
      <c r="P4097" s="36"/>
      <c r="Q4097" s="36"/>
      <c r="R4097" s="36"/>
    </row>
    <row r="4098" spans="6:18" x14ac:dyDescent="0.25">
      <c r="F4098" s="36"/>
      <c r="G4098" s="36"/>
      <c r="H4098" s="36"/>
      <c r="I4098" s="36"/>
      <c r="J4098" s="36"/>
      <c r="K4098" s="36"/>
      <c r="L4098" s="36"/>
      <c r="M4098" s="36"/>
      <c r="N4098" s="36"/>
      <c r="O4098" s="36"/>
      <c r="P4098" s="36"/>
      <c r="Q4098" s="36"/>
      <c r="R4098" s="36"/>
    </row>
    <row r="4099" spans="6:18" x14ac:dyDescent="0.25">
      <c r="F4099" s="36"/>
      <c r="G4099" s="36"/>
      <c r="H4099" s="36"/>
      <c r="I4099" s="36"/>
      <c r="J4099" s="36"/>
      <c r="K4099" s="36"/>
      <c r="L4099" s="36"/>
      <c r="M4099" s="36"/>
      <c r="N4099" s="36"/>
      <c r="O4099" s="36"/>
      <c r="P4099" s="36"/>
      <c r="Q4099" s="36"/>
      <c r="R4099" s="36"/>
    </row>
    <row r="4100" spans="6:18" x14ac:dyDescent="0.25">
      <c r="F4100" s="36"/>
      <c r="G4100" s="36"/>
      <c r="H4100" s="36"/>
      <c r="I4100" s="36"/>
      <c r="J4100" s="36"/>
      <c r="K4100" s="36"/>
      <c r="L4100" s="36"/>
      <c r="M4100" s="36"/>
      <c r="N4100" s="36"/>
      <c r="O4100" s="36"/>
      <c r="P4100" s="36"/>
      <c r="Q4100" s="36"/>
      <c r="R4100" s="36"/>
    </row>
    <row r="4101" spans="6:18" x14ac:dyDescent="0.25">
      <c r="F4101" s="36"/>
      <c r="G4101" s="36"/>
      <c r="H4101" s="36"/>
      <c r="I4101" s="36"/>
      <c r="J4101" s="36"/>
      <c r="K4101" s="36"/>
      <c r="L4101" s="36"/>
      <c r="M4101" s="36"/>
      <c r="N4101" s="36"/>
      <c r="O4101" s="36"/>
      <c r="P4101" s="36"/>
      <c r="Q4101" s="36"/>
      <c r="R4101" s="36"/>
    </row>
    <row r="4102" spans="6:18" x14ac:dyDescent="0.25">
      <c r="F4102" s="36"/>
      <c r="G4102" s="36"/>
      <c r="H4102" s="36"/>
      <c r="I4102" s="36"/>
      <c r="J4102" s="36"/>
      <c r="K4102" s="36"/>
      <c r="L4102" s="36"/>
      <c r="M4102" s="36"/>
      <c r="N4102" s="36"/>
      <c r="O4102" s="36"/>
      <c r="P4102" s="36"/>
      <c r="Q4102" s="36"/>
      <c r="R4102" s="36"/>
    </row>
    <row r="4103" spans="6:18" x14ac:dyDescent="0.25">
      <c r="F4103" s="36"/>
      <c r="G4103" s="36"/>
      <c r="H4103" s="36"/>
      <c r="I4103" s="36"/>
      <c r="J4103" s="36"/>
      <c r="K4103" s="36"/>
      <c r="L4103" s="36"/>
      <c r="M4103" s="36"/>
      <c r="N4103" s="36"/>
      <c r="O4103" s="36"/>
      <c r="P4103" s="36"/>
      <c r="Q4103" s="36"/>
      <c r="R4103" s="36"/>
    </row>
    <row r="4104" spans="6:18" x14ac:dyDescent="0.25">
      <c r="F4104" s="36"/>
      <c r="G4104" s="36"/>
      <c r="H4104" s="36"/>
      <c r="I4104" s="36"/>
      <c r="J4104" s="36"/>
      <c r="K4104" s="36"/>
      <c r="L4104" s="36"/>
      <c r="M4104" s="36"/>
      <c r="N4104" s="36"/>
      <c r="O4104" s="36"/>
      <c r="P4104" s="36"/>
      <c r="Q4104" s="36"/>
      <c r="R4104" s="36"/>
    </row>
    <row r="4105" spans="6:18" x14ac:dyDescent="0.25">
      <c r="F4105" s="36"/>
      <c r="G4105" s="36"/>
      <c r="H4105" s="36"/>
      <c r="I4105" s="36"/>
      <c r="J4105" s="36"/>
      <c r="K4105" s="36"/>
      <c r="L4105" s="36"/>
      <c r="M4105" s="36"/>
      <c r="N4105" s="36"/>
      <c r="O4105" s="36"/>
      <c r="P4105" s="36"/>
      <c r="Q4105" s="36"/>
      <c r="R4105" s="36"/>
    </row>
    <row r="4106" spans="6:18" x14ac:dyDescent="0.25">
      <c r="F4106" s="36"/>
      <c r="G4106" s="36"/>
      <c r="H4106" s="36"/>
      <c r="I4106" s="36"/>
      <c r="J4106" s="36"/>
      <c r="K4106" s="36"/>
      <c r="L4106" s="36"/>
      <c r="M4106" s="36"/>
      <c r="N4106" s="36"/>
      <c r="O4106" s="36"/>
      <c r="P4106" s="36"/>
      <c r="Q4106" s="36"/>
      <c r="R4106" s="36"/>
    </row>
    <row r="4107" spans="6:18" x14ac:dyDescent="0.25">
      <c r="F4107" s="36"/>
      <c r="G4107" s="36"/>
      <c r="H4107" s="36"/>
      <c r="I4107" s="36"/>
      <c r="J4107" s="36"/>
      <c r="K4107" s="36"/>
      <c r="L4107" s="36"/>
      <c r="M4107" s="36"/>
      <c r="N4107" s="36"/>
      <c r="O4107" s="36"/>
      <c r="P4107" s="36"/>
      <c r="Q4107" s="36"/>
      <c r="R4107" s="36"/>
    </row>
    <row r="4108" spans="6:18" x14ac:dyDescent="0.25">
      <c r="F4108" s="36"/>
      <c r="G4108" s="36"/>
      <c r="H4108" s="36"/>
      <c r="I4108" s="36"/>
      <c r="J4108" s="36"/>
      <c r="K4108" s="36"/>
      <c r="L4108" s="36"/>
      <c r="M4108" s="36"/>
      <c r="N4108" s="36"/>
      <c r="O4108" s="36"/>
      <c r="P4108" s="36"/>
      <c r="Q4108" s="36"/>
      <c r="R4108" s="36"/>
    </row>
    <row r="4109" spans="6:18" x14ac:dyDescent="0.25">
      <c r="F4109" s="36"/>
      <c r="G4109" s="36"/>
      <c r="H4109" s="36"/>
      <c r="I4109" s="36"/>
      <c r="J4109" s="36"/>
      <c r="K4109" s="36"/>
      <c r="L4109" s="36"/>
      <c r="M4109" s="36"/>
      <c r="N4109" s="36"/>
      <c r="O4109" s="36"/>
      <c r="P4109" s="36"/>
      <c r="Q4109" s="36"/>
      <c r="R4109" s="36"/>
    </row>
    <row r="4110" spans="6:18" x14ac:dyDescent="0.25">
      <c r="F4110" s="36"/>
      <c r="G4110" s="36"/>
      <c r="H4110" s="36"/>
      <c r="I4110" s="36"/>
      <c r="J4110" s="36"/>
      <c r="K4110" s="36"/>
      <c r="L4110" s="36"/>
      <c r="M4110" s="36"/>
      <c r="N4110" s="36"/>
      <c r="O4110" s="36"/>
      <c r="P4110" s="36"/>
      <c r="Q4110" s="36"/>
      <c r="R4110" s="36"/>
    </row>
    <row r="4111" spans="6:18" x14ac:dyDescent="0.25">
      <c r="F4111" s="36"/>
      <c r="G4111" s="36"/>
      <c r="H4111" s="36"/>
      <c r="I4111" s="36"/>
      <c r="J4111" s="36"/>
      <c r="K4111" s="36"/>
      <c r="L4111" s="36"/>
      <c r="M4111" s="36"/>
      <c r="N4111" s="36"/>
      <c r="O4111" s="36"/>
      <c r="P4111" s="36"/>
      <c r="Q4111" s="36"/>
      <c r="R4111" s="36"/>
    </row>
    <row r="4112" spans="6:18" x14ac:dyDescent="0.25">
      <c r="F4112" s="36"/>
      <c r="G4112" s="36"/>
      <c r="H4112" s="36"/>
      <c r="I4112" s="36"/>
      <c r="J4112" s="36"/>
      <c r="K4112" s="36"/>
      <c r="L4112" s="36"/>
      <c r="M4112" s="36"/>
      <c r="N4112" s="36"/>
      <c r="O4112" s="36"/>
      <c r="P4112" s="36"/>
      <c r="Q4112" s="36"/>
      <c r="R4112" s="36"/>
    </row>
    <row r="4113" spans="6:18" x14ac:dyDescent="0.25">
      <c r="F4113" s="36"/>
      <c r="G4113" s="36"/>
      <c r="H4113" s="36"/>
      <c r="I4113" s="36"/>
      <c r="J4113" s="36"/>
      <c r="K4113" s="36"/>
      <c r="L4113" s="36"/>
      <c r="M4113" s="36"/>
      <c r="N4113" s="36"/>
      <c r="O4113" s="36"/>
      <c r="P4113" s="36"/>
      <c r="Q4113" s="36"/>
      <c r="R4113" s="36"/>
    </row>
    <row r="4114" spans="6:18" x14ac:dyDescent="0.25">
      <c r="F4114" s="36"/>
      <c r="G4114" s="36"/>
      <c r="H4114" s="36"/>
      <c r="I4114" s="36"/>
      <c r="J4114" s="36"/>
      <c r="K4114" s="36"/>
      <c r="L4114" s="36"/>
      <c r="M4114" s="36"/>
      <c r="N4114" s="36"/>
      <c r="O4114" s="36"/>
      <c r="P4114" s="36"/>
      <c r="Q4114" s="36"/>
      <c r="R4114" s="36"/>
    </row>
    <row r="4115" spans="6:18" x14ac:dyDescent="0.25">
      <c r="F4115" s="36"/>
      <c r="G4115" s="36"/>
      <c r="H4115" s="36"/>
      <c r="I4115" s="36"/>
      <c r="J4115" s="36"/>
      <c r="K4115" s="36"/>
      <c r="L4115" s="36"/>
      <c r="M4115" s="36"/>
      <c r="N4115" s="36"/>
      <c r="O4115" s="36"/>
      <c r="P4115" s="36"/>
      <c r="Q4115" s="36"/>
      <c r="R4115" s="36"/>
    </row>
    <row r="4116" spans="6:18" x14ac:dyDescent="0.25">
      <c r="F4116" s="36"/>
      <c r="G4116" s="36"/>
      <c r="H4116" s="36"/>
      <c r="I4116" s="36"/>
      <c r="J4116" s="36"/>
      <c r="K4116" s="36"/>
      <c r="L4116" s="36"/>
      <c r="M4116" s="36"/>
      <c r="N4116" s="36"/>
      <c r="O4116" s="36"/>
      <c r="P4116" s="36"/>
      <c r="Q4116" s="36"/>
      <c r="R4116" s="36"/>
    </row>
    <row r="4117" spans="6:18" x14ac:dyDescent="0.25">
      <c r="F4117" s="36"/>
      <c r="G4117" s="36"/>
      <c r="H4117" s="36"/>
      <c r="I4117" s="36"/>
      <c r="J4117" s="36"/>
      <c r="K4117" s="36"/>
      <c r="L4117" s="36"/>
      <c r="M4117" s="36"/>
      <c r="N4117" s="36"/>
      <c r="O4117" s="36"/>
      <c r="P4117" s="36"/>
      <c r="Q4117" s="36"/>
      <c r="R4117" s="36"/>
    </row>
    <row r="4118" spans="6:18" x14ac:dyDescent="0.25">
      <c r="F4118" s="36"/>
      <c r="G4118" s="36"/>
      <c r="H4118" s="36"/>
      <c r="I4118" s="36"/>
      <c r="J4118" s="36"/>
      <c r="K4118" s="36"/>
      <c r="L4118" s="36"/>
      <c r="M4118" s="36"/>
      <c r="N4118" s="36"/>
      <c r="O4118" s="36"/>
      <c r="P4118" s="36"/>
      <c r="Q4118" s="36"/>
      <c r="R4118" s="36"/>
    </row>
    <row r="4119" spans="6:18" x14ac:dyDescent="0.25">
      <c r="F4119" s="36"/>
      <c r="G4119" s="36"/>
      <c r="H4119" s="36"/>
      <c r="I4119" s="36"/>
      <c r="J4119" s="36"/>
      <c r="K4119" s="36"/>
      <c r="L4119" s="36"/>
      <c r="M4119" s="36"/>
      <c r="N4119" s="36"/>
      <c r="O4119" s="36"/>
      <c r="P4119" s="36"/>
      <c r="Q4119" s="36"/>
      <c r="R4119" s="36"/>
    </row>
    <row r="4120" spans="6:18" x14ac:dyDescent="0.25">
      <c r="F4120" s="36"/>
      <c r="G4120" s="36"/>
      <c r="H4120" s="36"/>
      <c r="I4120" s="36"/>
      <c r="J4120" s="36"/>
      <c r="K4120" s="36"/>
      <c r="L4120" s="36"/>
      <c r="M4120" s="36"/>
      <c r="N4120" s="36"/>
      <c r="O4120" s="36"/>
      <c r="P4120" s="36"/>
      <c r="Q4120" s="36"/>
      <c r="R4120" s="36"/>
    </row>
    <row r="4121" spans="6:18" x14ac:dyDescent="0.25">
      <c r="F4121" s="36"/>
      <c r="G4121" s="36"/>
      <c r="H4121" s="36"/>
      <c r="I4121" s="36"/>
      <c r="J4121" s="36"/>
      <c r="K4121" s="36"/>
      <c r="L4121" s="36"/>
      <c r="M4121" s="36"/>
      <c r="N4121" s="36"/>
      <c r="O4121" s="36"/>
      <c r="P4121" s="36"/>
      <c r="Q4121" s="36"/>
      <c r="R4121" s="36"/>
    </row>
    <row r="4122" spans="6:18" x14ac:dyDescent="0.25">
      <c r="F4122" s="36"/>
      <c r="G4122" s="36"/>
      <c r="H4122" s="36"/>
      <c r="I4122" s="36"/>
      <c r="J4122" s="36"/>
      <c r="K4122" s="36"/>
      <c r="L4122" s="36"/>
      <c r="M4122" s="36"/>
      <c r="N4122" s="36"/>
      <c r="O4122" s="36"/>
      <c r="P4122" s="36"/>
      <c r="Q4122" s="36"/>
      <c r="R4122" s="36"/>
    </row>
    <row r="4123" spans="6:18" x14ac:dyDescent="0.25">
      <c r="F4123" s="36"/>
      <c r="G4123" s="36"/>
      <c r="H4123" s="36"/>
      <c r="I4123" s="36"/>
      <c r="J4123" s="36"/>
      <c r="K4123" s="36"/>
      <c r="L4123" s="36"/>
      <c r="M4123" s="36"/>
      <c r="N4123" s="36"/>
      <c r="O4123" s="36"/>
      <c r="P4123" s="36"/>
      <c r="Q4123" s="36"/>
      <c r="R4123" s="36"/>
    </row>
    <row r="4124" spans="6:18" x14ac:dyDescent="0.25">
      <c r="F4124" s="36"/>
      <c r="G4124" s="36"/>
      <c r="H4124" s="36"/>
      <c r="I4124" s="36"/>
      <c r="J4124" s="36"/>
      <c r="K4124" s="36"/>
      <c r="L4124" s="36"/>
      <c r="M4124" s="36"/>
      <c r="N4124" s="36"/>
      <c r="O4124" s="36"/>
      <c r="P4124" s="36"/>
      <c r="Q4124" s="36"/>
      <c r="R4124" s="36"/>
    </row>
    <row r="4125" spans="6:18" x14ac:dyDescent="0.25">
      <c r="F4125" s="36"/>
      <c r="G4125" s="36"/>
      <c r="H4125" s="36"/>
      <c r="I4125" s="36"/>
      <c r="J4125" s="36"/>
      <c r="K4125" s="36"/>
      <c r="L4125" s="36"/>
      <c r="M4125" s="36"/>
      <c r="N4125" s="36"/>
      <c r="O4125" s="36"/>
      <c r="P4125" s="36"/>
      <c r="Q4125" s="36"/>
      <c r="R4125" s="36"/>
    </row>
    <row r="4126" spans="6:18" x14ac:dyDescent="0.25">
      <c r="F4126" s="36"/>
      <c r="G4126" s="36"/>
      <c r="H4126" s="36"/>
      <c r="I4126" s="36"/>
      <c r="J4126" s="36"/>
      <c r="K4126" s="36"/>
      <c r="L4126" s="36"/>
      <c r="M4126" s="36"/>
      <c r="N4126" s="36"/>
      <c r="O4126" s="36"/>
      <c r="P4126" s="36"/>
      <c r="Q4126" s="36"/>
      <c r="R4126" s="36"/>
    </row>
    <row r="4127" spans="6:18" x14ac:dyDescent="0.25">
      <c r="F4127" s="36"/>
      <c r="G4127" s="36"/>
      <c r="H4127" s="36"/>
      <c r="I4127" s="36"/>
      <c r="J4127" s="36"/>
      <c r="K4127" s="36"/>
      <c r="L4127" s="36"/>
      <c r="M4127" s="36"/>
      <c r="N4127" s="36"/>
      <c r="O4127" s="36"/>
      <c r="P4127" s="36"/>
      <c r="Q4127" s="36"/>
      <c r="R4127" s="36"/>
    </row>
    <row r="4128" spans="6:18" x14ac:dyDescent="0.25">
      <c r="F4128" s="36"/>
      <c r="G4128" s="36"/>
      <c r="H4128" s="36"/>
      <c r="I4128" s="36"/>
      <c r="J4128" s="36"/>
      <c r="K4128" s="36"/>
      <c r="L4128" s="36"/>
      <c r="M4128" s="36"/>
      <c r="N4128" s="36"/>
      <c r="O4128" s="36"/>
      <c r="P4128" s="36"/>
      <c r="Q4128" s="36"/>
      <c r="R4128" s="36"/>
    </row>
    <row r="4129" spans="6:18" x14ac:dyDescent="0.25">
      <c r="F4129" s="36"/>
      <c r="G4129" s="36"/>
      <c r="H4129" s="36"/>
      <c r="I4129" s="36"/>
      <c r="J4129" s="36"/>
      <c r="K4129" s="36"/>
      <c r="L4129" s="36"/>
      <c r="M4129" s="36"/>
      <c r="N4129" s="36"/>
      <c r="O4129" s="36"/>
      <c r="P4129" s="36"/>
      <c r="Q4129" s="36"/>
      <c r="R4129" s="36"/>
    </row>
    <row r="4130" spans="6:18" x14ac:dyDescent="0.25">
      <c r="F4130" s="36"/>
      <c r="G4130" s="36"/>
      <c r="H4130" s="36"/>
      <c r="I4130" s="36"/>
      <c r="J4130" s="36"/>
      <c r="K4130" s="36"/>
      <c r="L4130" s="36"/>
      <c r="M4130" s="36"/>
      <c r="N4130" s="36"/>
      <c r="O4130" s="36"/>
      <c r="P4130" s="36"/>
      <c r="Q4130" s="36"/>
      <c r="R4130" s="36"/>
    </row>
    <row r="4131" spans="6:18" x14ac:dyDescent="0.25">
      <c r="F4131" s="36"/>
      <c r="G4131" s="36"/>
      <c r="H4131" s="36"/>
      <c r="I4131" s="36"/>
      <c r="J4131" s="36"/>
      <c r="K4131" s="36"/>
      <c r="L4131" s="36"/>
      <c r="M4131" s="36"/>
      <c r="N4131" s="36"/>
      <c r="O4131" s="36"/>
      <c r="P4131" s="36"/>
      <c r="Q4131" s="36"/>
      <c r="R4131" s="36"/>
    </row>
    <row r="4132" spans="6:18" x14ac:dyDescent="0.25">
      <c r="F4132" s="36"/>
      <c r="G4132" s="36"/>
      <c r="H4132" s="36"/>
      <c r="I4132" s="36"/>
      <c r="J4132" s="36"/>
      <c r="K4132" s="36"/>
      <c r="L4132" s="36"/>
      <c r="M4132" s="36"/>
      <c r="N4132" s="36"/>
      <c r="O4132" s="36"/>
      <c r="P4132" s="36"/>
      <c r="Q4132" s="36"/>
      <c r="R4132" s="36"/>
    </row>
    <row r="4133" spans="6:18" x14ac:dyDescent="0.25">
      <c r="F4133" s="36"/>
      <c r="G4133" s="36"/>
      <c r="H4133" s="36"/>
      <c r="I4133" s="36"/>
      <c r="J4133" s="36"/>
      <c r="K4133" s="36"/>
      <c r="L4133" s="36"/>
      <c r="M4133" s="36"/>
      <c r="N4133" s="36"/>
      <c r="O4133" s="36"/>
      <c r="P4133" s="36"/>
      <c r="Q4133" s="36"/>
      <c r="R4133" s="36"/>
    </row>
    <row r="4134" spans="6:18" x14ac:dyDescent="0.25">
      <c r="F4134" s="36"/>
      <c r="G4134" s="36"/>
      <c r="H4134" s="36"/>
      <c r="I4134" s="36"/>
      <c r="J4134" s="36"/>
      <c r="K4134" s="36"/>
      <c r="L4134" s="36"/>
      <c r="M4134" s="36"/>
      <c r="N4134" s="36"/>
      <c r="O4134" s="36"/>
      <c r="P4134" s="36"/>
      <c r="Q4134" s="36"/>
      <c r="R4134" s="36"/>
    </row>
    <row r="4135" spans="6:18" x14ac:dyDescent="0.25">
      <c r="F4135" s="36"/>
      <c r="G4135" s="36"/>
      <c r="H4135" s="36"/>
      <c r="I4135" s="36"/>
      <c r="J4135" s="36"/>
      <c r="K4135" s="36"/>
      <c r="L4135" s="36"/>
      <c r="M4135" s="36"/>
      <c r="N4135" s="36"/>
      <c r="O4135" s="36"/>
      <c r="P4135" s="36"/>
      <c r="Q4135" s="36"/>
      <c r="R4135" s="36"/>
    </row>
    <row r="4136" spans="6:18" x14ac:dyDescent="0.25">
      <c r="F4136" s="36"/>
      <c r="G4136" s="36"/>
      <c r="H4136" s="36"/>
      <c r="I4136" s="36"/>
      <c r="J4136" s="36"/>
      <c r="K4136" s="36"/>
      <c r="L4136" s="36"/>
      <c r="M4136" s="36"/>
      <c r="N4136" s="36"/>
      <c r="O4136" s="36"/>
      <c r="P4136" s="36"/>
      <c r="Q4136" s="36"/>
      <c r="R4136" s="36"/>
    </row>
    <row r="4137" spans="6:18" x14ac:dyDescent="0.25">
      <c r="F4137" s="36"/>
      <c r="G4137" s="36"/>
      <c r="H4137" s="36"/>
      <c r="I4137" s="36"/>
      <c r="J4137" s="36"/>
      <c r="K4137" s="36"/>
      <c r="L4137" s="36"/>
      <c r="M4137" s="36"/>
      <c r="N4137" s="36"/>
      <c r="O4137" s="36"/>
      <c r="P4137" s="36"/>
      <c r="Q4137" s="36"/>
      <c r="R4137" s="36"/>
    </row>
    <row r="4138" spans="6:18" x14ac:dyDescent="0.25">
      <c r="F4138" s="36"/>
      <c r="G4138" s="36"/>
      <c r="H4138" s="36"/>
      <c r="I4138" s="36"/>
      <c r="J4138" s="36"/>
      <c r="K4138" s="36"/>
      <c r="L4138" s="36"/>
      <c r="M4138" s="36"/>
      <c r="N4138" s="36"/>
      <c r="O4138" s="36"/>
      <c r="P4138" s="36"/>
      <c r="Q4138" s="36"/>
      <c r="R4138" s="36"/>
    </row>
    <row r="4139" spans="6:18" x14ac:dyDescent="0.25">
      <c r="F4139" s="36"/>
      <c r="G4139" s="36"/>
      <c r="H4139" s="36"/>
      <c r="I4139" s="36"/>
      <c r="J4139" s="36"/>
      <c r="K4139" s="36"/>
      <c r="L4139" s="36"/>
      <c r="M4139" s="36"/>
      <c r="N4139" s="36"/>
      <c r="O4139" s="36"/>
      <c r="P4139" s="36"/>
      <c r="Q4139" s="36"/>
      <c r="R4139" s="36"/>
    </row>
    <row r="4140" spans="6:18" x14ac:dyDescent="0.25">
      <c r="F4140" s="36"/>
      <c r="G4140" s="36"/>
      <c r="H4140" s="36"/>
      <c r="I4140" s="36"/>
      <c r="J4140" s="36"/>
      <c r="K4140" s="36"/>
      <c r="L4140" s="36"/>
      <c r="M4140" s="36"/>
      <c r="N4140" s="36"/>
      <c r="O4140" s="36"/>
      <c r="P4140" s="36"/>
      <c r="Q4140" s="36"/>
      <c r="R4140" s="36"/>
    </row>
    <row r="4141" spans="6:18" x14ac:dyDescent="0.25">
      <c r="F4141" s="36"/>
      <c r="G4141" s="36"/>
      <c r="H4141" s="36"/>
      <c r="I4141" s="36"/>
      <c r="J4141" s="36"/>
      <c r="K4141" s="36"/>
      <c r="L4141" s="36"/>
      <c r="M4141" s="36"/>
      <c r="N4141" s="36"/>
      <c r="O4141" s="36"/>
      <c r="P4141" s="36"/>
      <c r="Q4141" s="36"/>
      <c r="R4141" s="36"/>
    </row>
    <row r="4142" spans="6:18" x14ac:dyDescent="0.25">
      <c r="F4142" s="36"/>
      <c r="G4142" s="36"/>
      <c r="H4142" s="36"/>
      <c r="I4142" s="36"/>
      <c r="J4142" s="36"/>
      <c r="K4142" s="36"/>
      <c r="L4142" s="36"/>
      <c r="M4142" s="36"/>
      <c r="N4142" s="36"/>
      <c r="O4142" s="36"/>
      <c r="P4142" s="36"/>
      <c r="Q4142" s="36"/>
      <c r="R4142" s="36"/>
    </row>
    <row r="4143" spans="6:18" x14ac:dyDescent="0.25">
      <c r="F4143" s="36"/>
      <c r="G4143" s="36"/>
      <c r="H4143" s="36"/>
      <c r="I4143" s="36"/>
      <c r="J4143" s="36"/>
      <c r="K4143" s="36"/>
      <c r="L4143" s="36"/>
      <c r="M4143" s="36"/>
      <c r="N4143" s="36"/>
      <c r="O4143" s="36"/>
      <c r="P4143" s="36"/>
      <c r="Q4143" s="36"/>
      <c r="R4143" s="36"/>
    </row>
    <row r="4144" spans="6:18" x14ac:dyDescent="0.25">
      <c r="F4144" s="36"/>
      <c r="G4144" s="36"/>
      <c r="H4144" s="36"/>
      <c r="I4144" s="36"/>
      <c r="J4144" s="36"/>
      <c r="K4144" s="36"/>
      <c r="L4144" s="36"/>
      <c r="M4144" s="36"/>
      <c r="N4144" s="36"/>
      <c r="O4144" s="36"/>
      <c r="P4144" s="36"/>
      <c r="Q4144" s="36"/>
      <c r="R4144" s="36"/>
    </row>
    <row r="4145" spans="6:18" x14ac:dyDescent="0.25">
      <c r="F4145" s="36"/>
      <c r="G4145" s="36"/>
      <c r="H4145" s="36"/>
      <c r="I4145" s="36"/>
      <c r="J4145" s="36"/>
      <c r="K4145" s="36"/>
      <c r="L4145" s="36"/>
      <c r="M4145" s="36"/>
      <c r="N4145" s="36"/>
      <c r="O4145" s="36"/>
      <c r="P4145" s="36"/>
      <c r="Q4145" s="36"/>
      <c r="R4145" s="36"/>
    </row>
    <row r="4146" spans="6:18" x14ac:dyDescent="0.25">
      <c r="F4146" s="36"/>
      <c r="G4146" s="36"/>
      <c r="H4146" s="36"/>
      <c r="I4146" s="36"/>
      <c r="J4146" s="36"/>
      <c r="K4146" s="36"/>
      <c r="L4146" s="36"/>
      <c r="M4146" s="36"/>
      <c r="N4146" s="36"/>
      <c r="O4146" s="36"/>
      <c r="P4146" s="36"/>
      <c r="Q4146" s="36"/>
      <c r="R4146" s="36"/>
    </row>
    <row r="4147" spans="6:18" x14ac:dyDescent="0.25">
      <c r="F4147" s="36"/>
      <c r="G4147" s="36"/>
      <c r="H4147" s="36"/>
      <c r="I4147" s="36"/>
      <c r="J4147" s="36"/>
      <c r="K4147" s="36"/>
      <c r="L4147" s="36"/>
      <c r="M4147" s="36"/>
      <c r="N4147" s="36"/>
      <c r="O4147" s="36"/>
      <c r="P4147" s="36"/>
      <c r="Q4147" s="36"/>
      <c r="R4147" s="36"/>
    </row>
    <row r="4148" spans="6:18" x14ac:dyDescent="0.25">
      <c r="F4148" s="36"/>
      <c r="G4148" s="36"/>
      <c r="H4148" s="36"/>
      <c r="I4148" s="36"/>
      <c r="J4148" s="36"/>
      <c r="K4148" s="36"/>
      <c r="L4148" s="36"/>
      <c r="M4148" s="36"/>
      <c r="N4148" s="36"/>
      <c r="O4148" s="36"/>
      <c r="P4148" s="36"/>
      <c r="Q4148" s="36"/>
      <c r="R4148" s="36"/>
    </row>
    <row r="4149" spans="6:18" x14ac:dyDescent="0.25">
      <c r="F4149" s="36"/>
      <c r="G4149" s="36"/>
      <c r="H4149" s="36"/>
      <c r="I4149" s="36"/>
      <c r="J4149" s="36"/>
      <c r="K4149" s="36"/>
      <c r="L4149" s="36"/>
      <c r="M4149" s="36"/>
      <c r="N4149" s="36"/>
      <c r="O4149" s="36"/>
      <c r="P4149" s="36"/>
      <c r="Q4149" s="36"/>
      <c r="R4149" s="36"/>
    </row>
    <row r="4150" spans="6:18" x14ac:dyDescent="0.25">
      <c r="F4150" s="36"/>
      <c r="G4150" s="36"/>
      <c r="H4150" s="36"/>
      <c r="I4150" s="36"/>
      <c r="J4150" s="36"/>
      <c r="K4150" s="36"/>
      <c r="L4150" s="36"/>
      <c r="M4150" s="36"/>
      <c r="N4150" s="36"/>
      <c r="O4150" s="36"/>
      <c r="P4150" s="36"/>
      <c r="Q4150" s="36"/>
      <c r="R4150" s="36"/>
    </row>
    <row r="4151" spans="6:18" x14ac:dyDescent="0.25">
      <c r="F4151" s="36"/>
      <c r="G4151" s="36"/>
      <c r="H4151" s="36"/>
      <c r="I4151" s="36"/>
      <c r="J4151" s="36"/>
      <c r="K4151" s="36"/>
      <c r="L4151" s="36"/>
      <c r="M4151" s="36"/>
      <c r="N4151" s="36"/>
      <c r="O4151" s="36"/>
      <c r="P4151" s="36"/>
      <c r="Q4151" s="36"/>
      <c r="R4151" s="36"/>
    </row>
    <row r="4152" spans="6:18" x14ac:dyDescent="0.25">
      <c r="F4152" s="36"/>
      <c r="G4152" s="36"/>
      <c r="H4152" s="36"/>
      <c r="I4152" s="36"/>
      <c r="J4152" s="36"/>
      <c r="K4152" s="36"/>
      <c r="L4152" s="36"/>
      <c r="M4152" s="36"/>
      <c r="N4152" s="36"/>
      <c r="O4152" s="36"/>
      <c r="P4152" s="36"/>
      <c r="Q4152" s="36"/>
      <c r="R4152" s="36"/>
    </row>
    <row r="4153" spans="6:18" x14ac:dyDescent="0.25">
      <c r="F4153" s="36"/>
      <c r="G4153" s="36"/>
      <c r="H4153" s="36"/>
      <c r="I4153" s="36"/>
      <c r="J4153" s="36"/>
      <c r="K4153" s="36"/>
      <c r="L4153" s="36"/>
      <c r="M4153" s="36"/>
      <c r="N4153" s="36"/>
      <c r="O4153" s="36"/>
      <c r="P4153" s="36"/>
      <c r="Q4153" s="36"/>
      <c r="R4153" s="36"/>
    </row>
    <row r="4154" spans="6:18" x14ac:dyDescent="0.25">
      <c r="F4154" s="36"/>
      <c r="G4154" s="36"/>
      <c r="H4154" s="36"/>
      <c r="I4154" s="36"/>
      <c r="J4154" s="36"/>
      <c r="K4154" s="36"/>
      <c r="L4154" s="36"/>
      <c r="M4154" s="36"/>
      <c r="N4154" s="36"/>
      <c r="O4154" s="36"/>
      <c r="P4154" s="36"/>
      <c r="Q4154" s="36"/>
      <c r="R4154" s="36"/>
    </row>
    <row r="4155" spans="6:18" x14ac:dyDescent="0.25">
      <c r="F4155" s="36"/>
      <c r="G4155" s="36"/>
      <c r="H4155" s="36"/>
      <c r="I4155" s="36"/>
      <c r="J4155" s="36"/>
      <c r="K4155" s="36"/>
      <c r="L4155" s="36"/>
      <c r="M4155" s="36"/>
      <c r="N4155" s="36"/>
      <c r="O4155" s="36"/>
      <c r="P4155" s="36"/>
      <c r="Q4155" s="36"/>
      <c r="R4155" s="36"/>
    </row>
    <row r="4156" spans="6:18" x14ac:dyDescent="0.25">
      <c r="F4156" s="36"/>
      <c r="G4156" s="36"/>
      <c r="H4156" s="36"/>
      <c r="I4156" s="36"/>
      <c r="J4156" s="36"/>
      <c r="K4156" s="36"/>
      <c r="L4156" s="36"/>
      <c r="M4156" s="36"/>
      <c r="N4156" s="36"/>
      <c r="O4156" s="36"/>
      <c r="P4156" s="36"/>
      <c r="Q4156" s="36"/>
      <c r="R4156" s="36"/>
    </row>
    <row r="4157" spans="6:18" x14ac:dyDescent="0.25">
      <c r="F4157" s="36"/>
      <c r="G4157" s="36"/>
      <c r="H4157" s="36"/>
      <c r="I4157" s="36"/>
      <c r="J4157" s="36"/>
      <c r="K4157" s="36"/>
      <c r="L4157" s="36"/>
      <c r="M4157" s="36"/>
      <c r="N4157" s="36"/>
      <c r="O4157" s="36"/>
      <c r="P4157" s="36"/>
      <c r="Q4157" s="36"/>
      <c r="R4157" s="36"/>
    </row>
    <row r="4158" spans="6:18" x14ac:dyDescent="0.25">
      <c r="F4158" s="36"/>
      <c r="G4158" s="36"/>
      <c r="H4158" s="36"/>
      <c r="I4158" s="36"/>
      <c r="J4158" s="36"/>
      <c r="K4158" s="36"/>
      <c r="L4158" s="36"/>
      <c r="M4158" s="36"/>
      <c r="N4158" s="36"/>
      <c r="O4158" s="36"/>
      <c r="P4158" s="36"/>
      <c r="Q4158" s="36"/>
      <c r="R4158" s="36"/>
    </row>
    <row r="4159" spans="6:18" x14ac:dyDescent="0.25">
      <c r="F4159" s="36"/>
      <c r="G4159" s="36"/>
      <c r="H4159" s="36"/>
      <c r="I4159" s="36"/>
      <c r="J4159" s="36"/>
      <c r="K4159" s="36"/>
      <c r="L4159" s="36"/>
      <c r="M4159" s="36"/>
      <c r="N4159" s="36"/>
      <c r="O4159" s="36"/>
      <c r="P4159" s="36"/>
      <c r="Q4159" s="36"/>
      <c r="R4159" s="36"/>
    </row>
    <row r="4160" spans="6:18" x14ac:dyDescent="0.25">
      <c r="F4160" s="36"/>
      <c r="G4160" s="36"/>
      <c r="H4160" s="36"/>
      <c r="I4160" s="36"/>
      <c r="J4160" s="36"/>
      <c r="K4160" s="36"/>
      <c r="L4160" s="36"/>
      <c r="M4160" s="36"/>
      <c r="N4160" s="36"/>
      <c r="O4160" s="36"/>
      <c r="P4160" s="36"/>
      <c r="Q4160" s="36"/>
      <c r="R4160" s="36"/>
    </row>
    <row r="4161" spans="6:18" x14ac:dyDescent="0.25">
      <c r="F4161" s="36"/>
      <c r="G4161" s="36"/>
      <c r="H4161" s="36"/>
      <c r="I4161" s="36"/>
      <c r="J4161" s="36"/>
      <c r="K4161" s="36"/>
      <c r="L4161" s="36"/>
      <c r="M4161" s="36"/>
      <c r="N4161" s="36"/>
      <c r="O4161" s="36"/>
      <c r="P4161" s="36"/>
      <c r="Q4161" s="36"/>
      <c r="R4161" s="36"/>
    </row>
    <row r="4162" spans="6:18" x14ac:dyDescent="0.25">
      <c r="F4162" s="36"/>
      <c r="G4162" s="36"/>
      <c r="H4162" s="36"/>
      <c r="I4162" s="36"/>
      <c r="J4162" s="36"/>
      <c r="K4162" s="36"/>
      <c r="L4162" s="36"/>
      <c r="M4162" s="36"/>
      <c r="N4162" s="36"/>
      <c r="O4162" s="36"/>
      <c r="P4162" s="36"/>
      <c r="Q4162" s="36"/>
      <c r="R4162" s="36"/>
    </row>
    <row r="4163" spans="6:18" x14ac:dyDescent="0.25">
      <c r="F4163" s="36"/>
      <c r="G4163" s="36"/>
      <c r="H4163" s="36"/>
      <c r="I4163" s="36"/>
      <c r="J4163" s="36"/>
      <c r="K4163" s="36"/>
      <c r="L4163" s="36"/>
      <c r="M4163" s="36"/>
      <c r="N4163" s="36"/>
      <c r="O4163" s="36"/>
      <c r="P4163" s="36"/>
      <c r="Q4163" s="36"/>
      <c r="R4163" s="36"/>
    </row>
    <row r="4164" spans="6:18" x14ac:dyDescent="0.25">
      <c r="F4164" s="36"/>
      <c r="G4164" s="36"/>
      <c r="H4164" s="36"/>
      <c r="I4164" s="36"/>
      <c r="J4164" s="36"/>
      <c r="K4164" s="36"/>
      <c r="L4164" s="36"/>
      <c r="M4164" s="36"/>
      <c r="N4164" s="36"/>
      <c r="O4164" s="36"/>
      <c r="P4164" s="36"/>
      <c r="Q4164" s="36"/>
      <c r="R4164" s="36"/>
    </row>
    <row r="4165" spans="6:18" x14ac:dyDescent="0.25">
      <c r="F4165" s="36"/>
      <c r="G4165" s="36"/>
      <c r="H4165" s="36"/>
      <c r="I4165" s="36"/>
      <c r="J4165" s="36"/>
      <c r="K4165" s="36"/>
      <c r="L4165" s="36"/>
      <c r="M4165" s="36"/>
      <c r="N4165" s="36"/>
      <c r="O4165" s="36"/>
      <c r="P4165" s="36"/>
      <c r="Q4165" s="36"/>
      <c r="R4165" s="36"/>
    </row>
    <row r="4166" spans="6:18" x14ac:dyDescent="0.25">
      <c r="F4166" s="36"/>
      <c r="G4166" s="36"/>
      <c r="H4166" s="36"/>
      <c r="I4166" s="36"/>
      <c r="J4166" s="36"/>
      <c r="K4166" s="36"/>
      <c r="L4166" s="36"/>
      <c r="M4166" s="36"/>
      <c r="N4166" s="36"/>
      <c r="O4166" s="36"/>
      <c r="P4166" s="36"/>
      <c r="Q4166" s="36"/>
      <c r="R4166" s="36"/>
    </row>
    <row r="4167" spans="6:18" x14ac:dyDescent="0.25">
      <c r="F4167" s="36"/>
      <c r="G4167" s="36"/>
      <c r="H4167" s="36"/>
      <c r="I4167" s="36"/>
      <c r="J4167" s="36"/>
      <c r="K4167" s="36"/>
      <c r="L4167" s="36"/>
      <c r="M4167" s="36"/>
      <c r="N4167" s="36"/>
      <c r="O4167" s="36"/>
      <c r="P4167" s="36"/>
      <c r="Q4167" s="36"/>
      <c r="R4167" s="36"/>
    </row>
    <row r="4168" spans="6:18" x14ac:dyDescent="0.25">
      <c r="F4168" s="36"/>
      <c r="G4168" s="36"/>
      <c r="H4168" s="36"/>
      <c r="I4168" s="36"/>
      <c r="J4168" s="36"/>
      <c r="K4168" s="36"/>
      <c r="L4168" s="36"/>
      <c r="M4168" s="36"/>
      <c r="N4168" s="36"/>
      <c r="O4168" s="36"/>
      <c r="P4168" s="36"/>
      <c r="Q4168" s="36"/>
      <c r="R4168" s="36"/>
    </row>
    <row r="4169" spans="6:18" x14ac:dyDescent="0.25">
      <c r="F4169" s="36"/>
      <c r="G4169" s="36"/>
      <c r="H4169" s="36"/>
      <c r="I4169" s="36"/>
      <c r="J4169" s="36"/>
      <c r="K4169" s="36"/>
      <c r="L4169" s="36"/>
      <c r="M4169" s="36"/>
      <c r="N4169" s="36"/>
      <c r="O4169" s="36"/>
      <c r="P4169" s="36"/>
      <c r="Q4169" s="36"/>
      <c r="R4169" s="36"/>
    </row>
    <row r="4170" spans="6:18" x14ac:dyDescent="0.25">
      <c r="F4170" s="36"/>
      <c r="G4170" s="36"/>
      <c r="H4170" s="36"/>
      <c r="I4170" s="36"/>
      <c r="J4170" s="36"/>
      <c r="K4170" s="36"/>
      <c r="L4170" s="36"/>
      <c r="M4170" s="36"/>
      <c r="N4170" s="36"/>
      <c r="O4170" s="36"/>
      <c r="P4170" s="36"/>
      <c r="Q4170" s="36"/>
      <c r="R4170" s="36"/>
    </row>
    <row r="4171" spans="6:18" x14ac:dyDescent="0.25">
      <c r="F4171" s="36"/>
      <c r="G4171" s="36"/>
      <c r="H4171" s="36"/>
      <c r="I4171" s="36"/>
      <c r="J4171" s="36"/>
      <c r="K4171" s="36"/>
      <c r="L4171" s="36"/>
      <c r="M4171" s="36"/>
      <c r="N4171" s="36"/>
      <c r="O4171" s="36"/>
      <c r="P4171" s="36"/>
      <c r="Q4171" s="36"/>
      <c r="R4171" s="36"/>
    </row>
    <row r="4172" spans="6:18" x14ac:dyDescent="0.25">
      <c r="F4172" s="36"/>
      <c r="G4172" s="36"/>
      <c r="H4172" s="36"/>
      <c r="I4172" s="36"/>
      <c r="J4172" s="36"/>
      <c r="K4172" s="36"/>
      <c r="L4172" s="36"/>
      <c r="M4172" s="36"/>
      <c r="N4172" s="36"/>
      <c r="O4172" s="36"/>
      <c r="P4172" s="36"/>
      <c r="Q4172" s="36"/>
      <c r="R4172" s="36"/>
    </row>
    <row r="4173" spans="6:18" x14ac:dyDescent="0.25">
      <c r="F4173" s="36"/>
      <c r="G4173" s="36"/>
      <c r="H4173" s="36"/>
      <c r="I4173" s="36"/>
      <c r="J4173" s="36"/>
      <c r="K4173" s="36"/>
      <c r="L4173" s="36"/>
      <c r="M4173" s="36"/>
      <c r="N4173" s="36"/>
      <c r="O4173" s="36"/>
      <c r="P4173" s="36"/>
      <c r="Q4173" s="36"/>
      <c r="R4173" s="36"/>
    </row>
    <row r="4174" spans="6:18" x14ac:dyDescent="0.25">
      <c r="F4174" s="36"/>
      <c r="G4174" s="36"/>
      <c r="H4174" s="36"/>
      <c r="I4174" s="36"/>
      <c r="J4174" s="36"/>
      <c r="K4174" s="36"/>
      <c r="L4174" s="36"/>
      <c r="M4174" s="36"/>
      <c r="N4174" s="36"/>
      <c r="O4174" s="36"/>
      <c r="P4174" s="36"/>
      <c r="Q4174" s="36"/>
      <c r="R4174" s="36"/>
    </row>
    <row r="4175" spans="6:18" x14ac:dyDescent="0.25">
      <c r="F4175" s="36"/>
      <c r="G4175" s="36"/>
      <c r="H4175" s="36"/>
      <c r="I4175" s="36"/>
      <c r="J4175" s="36"/>
      <c r="K4175" s="36"/>
      <c r="L4175" s="36"/>
      <c r="M4175" s="36"/>
      <c r="N4175" s="36"/>
      <c r="O4175" s="36"/>
      <c r="P4175" s="36"/>
      <c r="Q4175" s="36"/>
      <c r="R4175" s="36"/>
    </row>
    <row r="4176" spans="6:18" x14ac:dyDescent="0.25">
      <c r="F4176" s="36"/>
      <c r="G4176" s="36"/>
      <c r="H4176" s="36"/>
      <c r="I4176" s="36"/>
      <c r="J4176" s="36"/>
      <c r="K4176" s="36"/>
      <c r="L4176" s="36"/>
      <c r="M4176" s="36"/>
      <c r="N4176" s="36"/>
      <c r="O4176" s="36"/>
      <c r="P4176" s="36"/>
      <c r="Q4176" s="36"/>
      <c r="R4176" s="36"/>
    </row>
    <row r="4177" spans="6:18" x14ac:dyDescent="0.25">
      <c r="F4177" s="36"/>
      <c r="G4177" s="36"/>
      <c r="H4177" s="36"/>
      <c r="I4177" s="36"/>
      <c r="J4177" s="36"/>
      <c r="K4177" s="36"/>
      <c r="L4177" s="36"/>
      <c r="M4177" s="36"/>
      <c r="N4177" s="36"/>
      <c r="O4177" s="36"/>
      <c r="P4177" s="36"/>
      <c r="Q4177" s="36"/>
      <c r="R4177" s="36"/>
    </row>
    <row r="4178" spans="6:18" x14ac:dyDescent="0.25">
      <c r="F4178" s="36"/>
      <c r="G4178" s="36"/>
      <c r="H4178" s="36"/>
      <c r="I4178" s="36"/>
      <c r="J4178" s="36"/>
      <c r="K4178" s="36"/>
      <c r="L4178" s="36"/>
      <c r="M4178" s="36"/>
      <c r="N4178" s="36"/>
      <c r="O4178" s="36"/>
      <c r="P4178" s="36"/>
      <c r="Q4178" s="36"/>
      <c r="R4178" s="36"/>
    </row>
    <row r="4179" spans="6:18" x14ac:dyDescent="0.25">
      <c r="F4179" s="36"/>
      <c r="G4179" s="36"/>
      <c r="H4179" s="36"/>
      <c r="I4179" s="36"/>
      <c r="J4179" s="36"/>
      <c r="K4179" s="36"/>
      <c r="L4179" s="36"/>
      <c r="M4179" s="36"/>
      <c r="N4179" s="36"/>
      <c r="O4179" s="36"/>
      <c r="P4179" s="36"/>
      <c r="Q4179" s="36"/>
      <c r="R4179" s="36"/>
    </row>
    <row r="4180" spans="6:18" x14ac:dyDescent="0.25">
      <c r="F4180" s="36"/>
      <c r="G4180" s="36"/>
      <c r="H4180" s="36"/>
      <c r="I4180" s="36"/>
      <c r="J4180" s="36"/>
      <c r="K4180" s="36"/>
      <c r="L4180" s="36"/>
      <c r="M4180" s="36"/>
      <c r="N4180" s="36"/>
      <c r="O4180" s="36"/>
      <c r="P4180" s="36"/>
      <c r="Q4180" s="36"/>
      <c r="R4180" s="36"/>
    </row>
    <row r="4181" spans="6:18" x14ac:dyDescent="0.25">
      <c r="F4181" s="36"/>
      <c r="G4181" s="36"/>
      <c r="H4181" s="36"/>
      <c r="I4181" s="36"/>
      <c r="J4181" s="36"/>
      <c r="K4181" s="36"/>
      <c r="L4181" s="36"/>
      <c r="M4181" s="36"/>
      <c r="N4181" s="36"/>
      <c r="O4181" s="36"/>
      <c r="P4181" s="36"/>
      <c r="Q4181" s="36"/>
      <c r="R4181" s="36"/>
    </row>
    <row r="4182" spans="6:18" x14ac:dyDescent="0.25">
      <c r="F4182" s="36"/>
      <c r="G4182" s="36"/>
      <c r="H4182" s="36"/>
      <c r="I4182" s="36"/>
      <c r="J4182" s="36"/>
      <c r="K4182" s="36"/>
      <c r="L4182" s="36"/>
      <c r="M4182" s="36"/>
      <c r="N4182" s="36"/>
      <c r="O4182" s="36"/>
      <c r="P4182" s="36"/>
      <c r="Q4182" s="36"/>
      <c r="R4182" s="36"/>
    </row>
    <row r="4183" spans="6:18" x14ac:dyDescent="0.25">
      <c r="F4183" s="36"/>
      <c r="G4183" s="36"/>
      <c r="H4183" s="36"/>
      <c r="I4183" s="36"/>
      <c r="J4183" s="36"/>
      <c r="K4183" s="36"/>
      <c r="L4183" s="36"/>
      <c r="M4183" s="36"/>
      <c r="N4183" s="36"/>
      <c r="O4183" s="36"/>
      <c r="P4183" s="36"/>
      <c r="Q4183" s="36"/>
      <c r="R4183" s="36"/>
    </row>
    <row r="4184" spans="6:18" x14ac:dyDescent="0.25">
      <c r="F4184" s="36"/>
      <c r="G4184" s="36"/>
      <c r="H4184" s="36"/>
      <c r="I4184" s="36"/>
      <c r="J4184" s="36"/>
      <c r="K4184" s="36"/>
      <c r="L4184" s="36"/>
      <c r="M4184" s="36"/>
      <c r="N4184" s="36"/>
      <c r="O4184" s="36"/>
      <c r="P4184" s="36"/>
      <c r="Q4184" s="36"/>
      <c r="R4184" s="36"/>
    </row>
    <row r="4185" spans="6:18" x14ac:dyDescent="0.25">
      <c r="F4185" s="36"/>
      <c r="G4185" s="36"/>
      <c r="H4185" s="36"/>
      <c r="I4185" s="36"/>
      <c r="J4185" s="36"/>
      <c r="K4185" s="36"/>
      <c r="L4185" s="36"/>
      <c r="M4185" s="36"/>
      <c r="N4185" s="36"/>
      <c r="O4185" s="36"/>
      <c r="P4185" s="36"/>
      <c r="Q4185" s="36"/>
      <c r="R4185" s="36"/>
    </row>
    <row r="4186" spans="6:18" x14ac:dyDescent="0.25">
      <c r="F4186" s="36"/>
      <c r="G4186" s="36"/>
      <c r="H4186" s="36"/>
      <c r="I4186" s="36"/>
      <c r="J4186" s="36"/>
      <c r="K4186" s="36"/>
      <c r="L4186" s="36"/>
      <c r="M4186" s="36"/>
      <c r="N4186" s="36"/>
      <c r="O4186" s="36"/>
      <c r="P4186" s="36"/>
      <c r="Q4186" s="36"/>
      <c r="R4186" s="36"/>
    </row>
    <row r="4187" spans="6:18" x14ac:dyDescent="0.25">
      <c r="F4187" s="36"/>
      <c r="G4187" s="36"/>
      <c r="H4187" s="36"/>
      <c r="I4187" s="36"/>
      <c r="J4187" s="36"/>
      <c r="K4187" s="36"/>
      <c r="L4187" s="36"/>
      <c r="M4187" s="36"/>
      <c r="N4187" s="36"/>
      <c r="O4187" s="36"/>
      <c r="P4187" s="36"/>
      <c r="Q4187" s="36"/>
      <c r="R4187" s="36"/>
    </row>
    <row r="4188" spans="6:18" x14ac:dyDescent="0.25">
      <c r="F4188" s="36"/>
      <c r="G4188" s="36"/>
      <c r="H4188" s="36"/>
      <c r="I4188" s="36"/>
      <c r="J4188" s="36"/>
      <c r="K4188" s="36"/>
      <c r="L4188" s="36"/>
      <c r="M4188" s="36"/>
      <c r="N4188" s="36"/>
      <c r="O4188" s="36"/>
      <c r="P4188" s="36"/>
      <c r="Q4188" s="36"/>
      <c r="R4188" s="36"/>
    </row>
    <row r="4189" spans="6:18" x14ac:dyDescent="0.25">
      <c r="F4189" s="36"/>
      <c r="G4189" s="36"/>
      <c r="H4189" s="36"/>
      <c r="I4189" s="36"/>
      <c r="J4189" s="36"/>
      <c r="K4189" s="36"/>
      <c r="L4189" s="36"/>
      <c r="M4189" s="36"/>
      <c r="N4189" s="36"/>
      <c r="O4189" s="36"/>
      <c r="P4189" s="36"/>
      <c r="Q4189" s="36"/>
      <c r="R4189" s="36"/>
    </row>
    <row r="4190" spans="6:18" x14ac:dyDescent="0.25">
      <c r="F4190" s="36"/>
      <c r="G4190" s="36"/>
      <c r="H4190" s="36"/>
      <c r="I4190" s="36"/>
      <c r="J4190" s="36"/>
      <c r="K4190" s="36"/>
      <c r="L4190" s="36"/>
      <c r="M4190" s="36"/>
      <c r="N4190" s="36"/>
      <c r="O4190" s="36"/>
      <c r="P4190" s="36"/>
      <c r="Q4190" s="36"/>
      <c r="R4190" s="36"/>
    </row>
    <row r="4191" spans="6:18" x14ac:dyDescent="0.25">
      <c r="F4191" s="36"/>
      <c r="G4191" s="36"/>
      <c r="H4191" s="36"/>
      <c r="I4191" s="36"/>
      <c r="J4191" s="36"/>
      <c r="K4191" s="36"/>
      <c r="L4191" s="36"/>
      <c r="M4191" s="36"/>
      <c r="N4191" s="36"/>
      <c r="O4191" s="36"/>
      <c r="P4191" s="36"/>
      <c r="Q4191" s="36"/>
      <c r="R4191" s="36"/>
    </row>
    <row r="4192" spans="6:18" x14ac:dyDescent="0.25">
      <c r="F4192" s="36"/>
      <c r="G4192" s="36"/>
      <c r="H4192" s="36"/>
      <c r="I4192" s="36"/>
      <c r="J4192" s="36"/>
      <c r="K4192" s="36"/>
      <c r="L4192" s="36"/>
      <c r="M4192" s="36"/>
      <c r="N4192" s="36"/>
      <c r="O4192" s="36"/>
      <c r="P4192" s="36"/>
      <c r="Q4192" s="36"/>
      <c r="R4192" s="36"/>
    </row>
    <row r="4193" spans="6:18" x14ac:dyDescent="0.25">
      <c r="F4193" s="36"/>
      <c r="G4193" s="36"/>
      <c r="H4193" s="36"/>
      <c r="I4193" s="36"/>
      <c r="J4193" s="36"/>
      <c r="K4193" s="36"/>
      <c r="L4193" s="36"/>
      <c r="M4193" s="36"/>
      <c r="N4193" s="36"/>
      <c r="O4193" s="36"/>
      <c r="P4193" s="36"/>
      <c r="Q4193" s="36"/>
      <c r="R4193" s="36"/>
    </row>
    <row r="4194" spans="6:18" x14ac:dyDescent="0.25">
      <c r="F4194" s="36"/>
      <c r="G4194" s="36"/>
      <c r="H4194" s="36"/>
      <c r="I4194" s="36"/>
      <c r="J4194" s="36"/>
      <c r="K4194" s="36"/>
      <c r="L4194" s="36"/>
      <c r="M4194" s="36"/>
      <c r="N4194" s="36"/>
      <c r="O4194" s="36"/>
      <c r="P4194" s="36"/>
      <c r="Q4194" s="36"/>
      <c r="R4194" s="36"/>
    </row>
    <row r="4195" spans="6:18" x14ac:dyDescent="0.25">
      <c r="F4195" s="36"/>
      <c r="G4195" s="36"/>
      <c r="H4195" s="36"/>
      <c r="I4195" s="36"/>
      <c r="J4195" s="36"/>
      <c r="K4195" s="36"/>
      <c r="L4195" s="36"/>
      <c r="M4195" s="36"/>
      <c r="N4195" s="36"/>
      <c r="O4195" s="36"/>
      <c r="P4195" s="36"/>
      <c r="Q4195" s="36"/>
      <c r="R4195" s="36"/>
    </row>
    <row r="4196" spans="6:18" x14ac:dyDescent="0.25">
      <c r="F4196" s="36"/>
      <c r="G4196" s="36"/>
      <c r="H4196" s="36"/>
      <c r="I4196" s="36"/>
      <c r="J4196" s="36"/>
      <c r="K4196" s="36"/>
      <c r="L4196" s="36"/>
      <c r="M4196" s="36"/>
      <c r="N4196" s="36"/>
      <c r="O4196" s="36"/>
      <c r="P4196" s="36"/>
      <c r="Q4196" s="36"/>
      <c r="R4196" s="36"/>
    </row>
    <row r="4197" spans="6:18" x14ac:dyDescent="0.25">
      <c r="F4197" s="36"/>
      <c r="G4197" s="36"/>
      <c r="H4197" s="36"/>
      <c r="I4197" s="36"/>
      <c r="J4197" s="36"/>
      <c r="K4197" s="36"/>
      <c r="L4197" s="36"/>
      <c r="M4197" s="36"/>
      <c r="N4197" s="36"/>
      <c r="O4197" s="36"/>
      <c r="P4197" s="36"/>
      <c r="Q4197" s="36"/>
      <c r="R4197" s="36"/>
    </row>
    <row r="4198" spans="6:18" x14ac:dyDescent="0.25">
      <c r="F4198" s="36"/>
      <c r="G4198" s="36"/>
      <c r="H4198" s="36"/>
      <c r="I4198" s="36"/>
      <c r="J4198" s="36"/>
      <c r="K4198" s="36"/>
      <c r="L4198" s="36"/>
      <c r="M4198" s="36"/>
      <c r="N4198" s="36"/>
      <c r="O4198" s="36"/>
      <c r="P4198" s="36"/>
      <c r="Q4198" s="36"/>
      <c r="R4198" s="36"/>
    </row>
    <row r="4199" spans="6:18" x14ac:dyDescent="0.25">
      <c r="F4199" s="36"/>
      <c r="G4199" s="36"/>
      <c r="H4199" s="36"/>
      <c r="I4199" s="36"/>
      <c r="J4199" s="36"/>
      <c r="K4199" s="36"/>
      <c r="L4199" s="36"/>
      <c r="M4199" s="36"/>
      <c r="N4199" s="36"/>
      <c r="O4199" s="36"/>
      <c r="P4199" s="36"/>
      <c r="Q4199" s="36"/>
      <c r="R4199" s="36"/>
    </row>
    <row r="4200" spans="6:18" x14ac:dyDescent="0.25">
      <c r="F4200" s="36"/>
      <c r="G4200" s="36"/>
      <c r="H4200" s="36"/>
      <c r="I4200" s="36"/>
      <c r="J4200" s="36"/>
      <c r="K4200" s="36"/>
      <c r="L4200" s="36"/>
      <c r="M4200" s="36"/>
      <c r="N4200" s="36"/>
      <c r="O4200" s="36"/>
      <c r="P4200" s="36"/>
      <c r="Q4200" s="36"/>
      <c r="R4200" s="36"/>
    </row>
    <row r="4201" spans="6:18" x14ac:dyDescent="0.25">
      <c r="F4201" s="36"/>
      <c r="G4201" s="36"/>
      <c r="H4201" s="36"/>
      <c r="I4201" s="36"/>
      <c r="J4201" s="36"/>
      <c r="K4201" s="36"/>
      <c r="L4201" s="36"/>
      <c r="M4201" s="36"/>
      <c r="N4201" s="36"/>
      <c r="O4201" s="36"/>
      <c r="P4201" s="36"/>
      <c r="Q4201" s="36"/>
      <c r="R4201" s="36"/>
    </row>
    <row r="4202" spans="6:18" x14ac:dyDescent="0.25">
      <c r="F4202" s="36"/>
      <c r="G4202" s="36"/>
      <c r="H4202" s="36"/>
      <c r="I4202" s="36"/>
      <c r="J4202" s="36"/>
      <c r="K4202" s="36"/>
      <c r="L4202" s="36"/>
      <c r="M4202" s="36"/>
      <c r="N4202" s="36"/>
      <c r="O4202" s="36"/>
      <c r="P4202" s="36"/>
      <c r="Q4202" s="36"/>
      <c r="R4202" s="36"/>
    </row>
    <row r="4203" spans="6:18" x14ac:dyDescent="0.25">
      <c r="F4203" s="36"/>
      <c r="G4203" s="36"/>
      <c r="H4203" s="36"/>
      <c r="I4203" s="36"/>
      <c r="J4203" s="36"/>
      <c r="K4203" s="36"/>
      <c r="L4203" s="36"/>
      <c r="M4203" s="36"/>
      <c r="N4203" s="36"/>
      <c r="O4203" s="36"/>
      <c r="P4203" s="36"/>
      <c r="Q4203" s="36"/>
      <c r="R4203" s="36"/>
    </row>
    <row r="4204" spans="6:18" x14ac:dyDescent="0.25">
      <c r="F4204" s="36"/>
      <c r="G4204" s="36"/>
      <c r="H4204" s="36"/>
      <c r="I4204" s="36"/>
      <c r="J4204" s="36"/>
      <c r="K4204" s="36"/>
      <c r="L4204" s="36"/>
      <c r="M4204" s="36"/>
      <c r="N4204" s="36"/>
      <c r="O4204" s="36"/>
      <c r="P4204" s="36"/>
      <c r="Q4204" s="36"/>
      <c r="R4204" s="36"/>
    </row>
    <row r="4205" spans="6:18" x14ac:dyDescent="0.25">
      <c r="F4205" s="36"/>
      <c r="G4205" s="36"/>
      <c r="H4205" s="36"/>
      <c r="I4205" s="36"/>
      <c r="J4205" s="36"/>
      <c r="K4205" s="36"/>
      <c r="L4205" s="36"/>
      <c r="M4205" s="36"/>
      <c r="N4205" s="36"/>
      <c r="O4205" s="36"/>
      <c r="P4205" s="36"/>
      <c r="Q4205" s="36"/>
      <c r="R4205" s="36"/>
    </row>
    <row r="4206" spans="6:18" x14ac:dyDescent="0.25">
      <c r="F4206" s="36"/>
      <c r="G4206" s="36"/>
      <c r="H4206" s="36"/>
      <c r="I4206" s="36"/>
      <c r="J4206" s="36"/>
      <c r="K4206" s="36"/>
      <c r="L4206" s="36"/>
      <c r="M4206" s="36"/>
      <c r="N4206" s="36"/>
      <c r="O4206" s="36"/>
      <c r="P4206" s="36"/>
      <c r="Q4206" s="36"/>
      <c r="R4206" s="36"/>
    </row>
    <row r="4207" spans="6:18" x14ac:dyDescent="0.25">
      <c r="F4207" s="36"/>
      <c r="G4207" s="36"/>
      <c r="H4207" s="36"/>
      <c r="I4207" s="36"/>
      <c r="J4207" s="36"/>
      <c r="K4207" s="36"/>
      <c r="L4207" s="36"/>
      <c r="M4207" s="36"/>
      <c r="N4207" s="36"/>
      <c r="O4207" s="36"/>
      <c r="P4207" s="36"/>
      <c r="Q4207" s="36"/>
      <c r="R4207" s="36"/>
    </row>
    <row r="4208" spans="6:18" x14ac:dyDescent="0.25">
      <c r="F4208" s="36"/>
      <c r="G4208" s="36"/>
      <c r="H4208" s="36"/>
      <c r="I4208" s="36"/>
      <c r="J4208" s="36"/>
      <c r="K4208" s="36"/>
      <c r="L4208" s="36"/>
      <c r="M4208" s="36"/>
      <c r="N4208" s="36"/>
      <c r="O4208" s="36"/>
      <c r="P4208" s="36"/>
      <c r="Q4208" s="36"/>
      <c r="R4208" s="36"/>
    </row>
    <row r="4209" spans="6:18" x14ac:dyDescent="0.25">
      <c r="F4209" s="36"/>
      <c r="G4209" s="36"/>
      <c r="H4209" s="36"/>
      <c r="I4209" s="36"/>
      <c r="J4209" s="36"/>
      <c r="K4209" s="36"/>
      <c r="L4209" s="36"/>
      <c r="M4209" s="36"/>
      <c r="N4209" s="36"/>
      <c r="O4209" s="36"/>
      <c r="P4209" s="36"/>
      <c r="Q4209" s="36"/>
      <c r="R4209" s="36"/>
    </row>
    <row r="4210" spans="6:18" x14ac:dyDescent="0.25">
      <c r="F4210" s="36"/>
      <c r="G4210" s="36"/>
      <c r="H4210" s="36"/>
      <c r="I4210" s="36"/>
      <c r="J4210" s="36"/>
      <c r="K4210" s="36"/>
      <c r="L4210" s="36"/>
      <c r="M4210" s="36"/>
      <c r="N4210" s="36"/>
      <c r="O4210" s="36"/>
      <c r="P4210" s="36"/>
      <c r="Q4210" s="36"/>
      <c r="R4210" s="36"/>
    </row>
    <row r="4211" spans="6:18" x14ac:dyDescent="0.25">
      <c r="F4211" s="36"/>
      <c r="G4211" s="36"/>
      <c r="H4211" s="36"/>
      <c r="I4211" s="36"/>
      <c r="J4211" s="36"/>
      <c r="K4211" s="36"/>
      <c r="L4211" s="36"/>
      <c r="M4211" s="36"/>
      <c r="N4211" s="36"/>
      <c r="O4211" s="36"/>
      <c r="P4211" s="36"/>
      <c r="Q4211" s="36"/>
      <c r="R4211" s="36"/>
    </row>
    <row r="4212" spans="6:18" x14ac:dyDescent="0.25">
      <c r="F4212" s="36"/>
      <c r="G4212" s="36"/>
      <c r="H4212" s="36"/>
      <c r="I4212" s="36"/>
      <c r="J4212" s="36"/>
      <c r="K4212" s="36"/>
      <c r="L4212" s="36"/>
      <c r="M4212" s="36"/>
      <c r="N4212" s="36"/>
      <c r="O4212" s="36"/>
      <c r="P4212" s="36"/>
      <c r="Q4212" s="36"/>
      <c r="R4212" s="36"/>
    </row>
    <row r="4213" spans="6:18" x14ac:dyDescent="0.25">
      <c r="F4213" s="36"/>
      <c r="G4213" s="36"/>
      <c r="H4213" s="36"/>
      <c r="I4213" s="36"/>
      <c r="J4213" s="36"/>
      <c r="K4213" s="36"/>
      <c r="L4213" s="36"/>
      <c r="M4213" s="36"/>
      <c r="N4213" s="36"/>
      <c r="O4213" s="36"/>
      <c r="P4213" s="36"/>
      <c r="Q4213" s="36"/>
      <c r="R4213" s="36"/>
    </row>
    <row r="4214" spans="6:18" x14ac:dyDescent="0.25">
      <c r="F4214" s="36"/>
      <c r="G4214" s="36"/>
      <c r="H4214" s="36"/>
      <c r="I4214" s="36"/>
      <c r="J4214" s="36"/>
      <c r="K4214" s="36"/>
      <c r="L4214" s="36"/>
      <c r="M4214" s="36"/>
      <c r="N4214" s="36"/>
      <c r="O4214" s="36"/>
      <c r="P4214" s="36"/>
      <c r="Q4214" s="36"/>
      <c r="R4214" s="36"/>
    </row>
    <row r="4215" spans="6:18" x14ac:dyDescent="0.25">
      <c r="F4215" s="36"/>
      <c r="G4215" s="36"/>
      <c r="H4215" s="36"/>
      <c r="I4215" s="36"/>
      <c r="J4215" s="36"/>
      <c r="K4215" s="36"/>
      <c r="L4215" s="36"/>
      <c r="M4215" s="36"/>
      <c r="N4215" s="36"/>
      <c r="O4215" s="36"/>
      <c r="P4215" s="36"/>
      <c r="Q4215" s="36"/>
      <c r="R4215" s="36"/>
    </row>
    <row r="4216" spans="6:18" x14ac:dyDescent="0.25">
      <c r="F4216" s="36"/>
      <c r="G4216" s="36"/>
      <c r="H4216" s="36"/>
      <c r="I4216" s="36"/>
      <c r="J4216" s="36"/>
      <c r="K4216" s="36"/>
      <c r="L4216" s="36"/>
      <c r="M4216" s="36"/>
      <c r="N4216" s="36"/>
      <c r="O4216" s="36"/>
      <c r="P4216" s="36"/>
      <c r="Q4216" s="36"/>
      <c r="R4216" s="36"/>
    </row>
    <row r="4217" spans="6:18" x14ac:dyDescent="0.25">
      <c r="F4217" s="36"/>
      <c r="G4217" s="36"/>
      <c r="H4217" s="36"/>
      <c r="I4217" s="36"/>
      <c r="J4217" s="36"/>
      <c r="K4217" s="36"/>
      <c r="L4217" s="36"/>
      <c r="M4217" s="36"/>
      <c r="N4217" s="36"/>
      <c r="O4217" s="36"/>
      <c r="P4217" s="36"/>
      <c r="Q4217" s="36"/>
      <c r="R4217" s="36"/>
    </row>
    <row r="4218" spans="6:18" x14ac:dyDescent="0.25">
      <c r="F4218" s="36"/>
      <c r="G4218" s="36"/>
      <c r="H4218" s="36"/>
      <c r="I4218" s="36"/>
      <c r="J4218" s="36"/>
      <c r="K4218" s="36"/>
      <c r="L4218" s="36"/>
      <c r="M4218" s="36"/>
      <c r="N4218" s="36"/>
      <c r="O4218" s="36"/>
      <c r="P4218" s="36"/>
      <c r="Q4218" s="36"/>
      <c r="R4218" s="36"/>
    </row>
    <row r="4219" spans="6:18" x14ac:dyDescent="0.25">
      <c r="F4219" s="36"/>
      <c r="G4219" s="36"/>
      <c r="H4219" s="36"/>
      <c r="I4219" s="36"/>
      <c r="J4219" s="36"/>
      <c r="K4219" s="36"/>
      <c r="L4219" s="36"/>
      <c r="M4219" s="36"/>
      <c r="N4219" s="36"/>
      <c r="O4219" s="36"/>
      <c r="P4219" s="36"/>
      <c r="Q4219" s="36"/>
      <c r="R4219" s="36"/>
    </row>
    <row r="4220" spans="6:18" x14ac:dyDescent="0.25">
      <c r="F4220" s="36"/>
      <c r="G4220" s="36"/>
      <c r="H4220" s="36"/>
      <c r="I4220" s="36"/>
      <c r="J4220" s="36"/>
      <c r="K4220" s="36"/>
      <c r="L4220" s="36"/>
      <c r="M4220" s="36"/>
      <c r="N4220" s="36"/>
      <c r="O4220" s="36"/>
      <c r="P4220" s="36"/>
      <c r="Q4220" s="36"/>
      <c r="R4220" s="36"/>
    </row>
    <row r="4221" spans="6:18" x14ac:dyDescent="0.25">
      <c r="F4221" s="36"/>
      <c r="G4221" s="36"/>
      <c r="H4221" s="36"/>
      <c r="I4221" s="36"/>
      <c r="J4221" s="36"/>
      <c r="K4221" s="36"/>
      <c r="L4221" s="36"/>
      <c r="M4221" s="36"/>
      <c r="N4221" s="36"/>
      <c r="O4221" s="36"/>
      <c r="P4221" s="36"/>
      <c r="Q4221" s="36"/>
      <c r="R4221" s="36"/>
    </row>
    <row r="4222" spans="6:18" x14ac:dyDescent="0.25">
      <c r="F4222" s="36"/>
      <c r="G4222" s="36"/>
      <c r="H4222" s="36"/>
      <c r="I4222" s="36"/>
      <c r="J4222" s="36"/>
      <c r="K4222" s="36"/>
      <c r="L4222" s="36"/>
      <c r="M4222" s="36"/>
      <c r="N4222" s="36"/>
      <c r="O4222" s="36"/>
      <c r="P4222" s="36"/>
      <c r="Q4222" s="36"/>
      <c r="R4222" s="36"/>
    </row>
    <row r="4223" spans="6:18" x14ac:dyDescent="0.25">
      <c r="F4223" s="36"/>
      <c r="G4223" s="36"/>
      <c r="H4223" s="36"/>
      <c r="I4223" s="36"/>
      <c r="J4223" s="36"/>
      <c r="K4223" s="36"/>
      <c r="L4223" s="36"/>
      <c r="M4223" s="36"/>
      <c r="N4223" s="36"/>
      <c r="O4223" s="36"/>
      <c r="P4223" s="36"/>
      <c r="Q4223" s="36"/>
      <c r="R4223" s="36"/>
    </row>
    <row r="4224" spans="6:18" x14ac:dyDescent="0.25">
      <c r="F4224" s="36"/>
      <c r="G4224" s="36"/>
      <c r="H4224" s="36"/>
      <c r="I4224" s="36"/>
      <c r="J4224" s="36"/>
      <c r="K4224" s="36"/>
      <c r="L4224" s="36"/>
      <c r="M4224" s="36"/>
      <c r="N4224" s="36"/>
      <c r="O4224" s="36"/>
      <c r="P4224" s="36"/>
      <c r="Q4224" s="36"/>
      <c r="R4224" s="36"/>
    </row>
    <row r="4225" spans="6:18" x14ac:dyDescent="0.25">
      <c r="F4225" s="36"/>
      <c r="G4225" s="36"/>
      <c r="H4225" s="36"/>
      <c r="I4225" s="36"/>
      <c r="J4225" s="36"/>
      <c r="K4225" s="36"/>
      <c r="L4225" s="36"/>
      <c r="M4225" s="36"/>
      <c r="N4225" s="36"/>
      <c r="O4225" s="36"/>
      <c r="P4225" s="36"/>
      <c r="Q4225" s="36"/>
      <c r="R4225" s="36"/>
    </row>
    <row r="4226" spans="6:18" x14ac:dyDescent="0.25">
      <c r="F4226" s="36"/>
      <c r="G4226" s="36"/>
      <c r="H4226" s="36"/>
      <c r="I4226" s="36"/>
      <c r="J4226" s="36"/>
      <c r="K4226" s="36"/>
      <c r="L4226" s="36"/>
      <c r="M4226" s="36"/>
      <c r="N4226" s="36"/>
      <c r="O4226" s="36"/>
      <c r="P4226" s="36"/>
      <c r="Q4226" s="36"/>
      <c r="R4226" s="36"/>
    </row>
    <row r="4227" spans="6:18" x14ac:dyDescent="0.25">
      <c r="F4227" s="36"/>
      <c r="G4227" s="36"/>
      <c r="H4227" s="36"/>
      <c r="I4227" s="36"/>
      <c r="J4227" s="36"/>
      <c r="K4227" s="36"/>
      <c r="L4227" s="36"/>
      <c r="M4227" s="36"/>
      <c r="N4227" s="36"/>
      <c r="O4227" s="36"/>
      <c r="P4227" s="36"/>
      <c r="Q4227" s="36"/>
      <c r="R4227" s="36"/>
    </row>
    <row r="4228" spans="6:18" x14ac:dyDescent="0.25">
      <c r="F4228" s="36"/>
      <c r="G4228" s="36"/>
      <c r="H4228" s="36"/>
      <c r="I4228" s="36"/>
      <c r="J4228" s="36"/>
      <c r="K4228" s="36"/>
      <c r="L4228" s="36"/>
      <c r="M4228" s="36"/>
      <c r="N4228" s="36"/>
      <c r="O4228" s="36"/>
      <c r="P4228" s="36"/>
      <c r="Q4228" s="36"/>
      <c r="R4228" s="36"/>
    </row>
    <row r="4229" spans="6:18" x14ac:dyDescent="0.25">
      <c r="F4229" s="36"/>
      <c r="G4229" s="36"/>
      <c r="H4229" s="36"/>
      <c r="I4229" s="36"/>
      <c r="J4229" s="36"/>
      <c r="K4229" s="36"/>
      <c r="L4229" s="36"/>
      <c r="M4229" s="36"/>
      <c r="N4229" s="36"/>
      <c r="O4229" s="36"/>
      <c r="P4229" s="36"/>
      <c r="Q4229" s="36"/>
      <c r="R4229" s="36"/>
    </row>
    <row r="4230" spans="6:18" x14ac:dyDescent="0.25">
      <c r="F4230" s="36"/>
      <c r="G4230" s="36"/>
      <c r="H4230" s="36"/>
      <c r="I4230" s="36"/>
      <c r="J4230" s="36"/>
      <c r="K4230" s="36"/>
      <c r="L4230" s="36"/>
      <c r="M4230" s="36"/>
      <c r="N4230" s="36"/>
      <c r="O4230" s="36"/>
      <c r="P4230" s="36"/>
      <c r="Q4230" s="36"/>
      <c r="R4230" s="36"/>
    </row>
    <row r="4231" spans="6:18" x14ac:dyDescent="0.25">
      <c r="F4231" s="36"/>
      <c r="G4231" s="36"/>
      <c r="H4231" s="36"/>
      <c r="I4231" s="36"/>
      <c r="J4231" s="36"/>
      <c r="K4231" s="36"/>
      <c r="L4231" s="36"/>
      <c r="M4231" s="36"/>
      <c r="N4231" s="36"/>
      <c r="O4231" s="36"/>
      <c r="P4231" s="36"/>
      <c r="Q4231" s="36"/>
      <c r="R4231" s="36"/>
    </row>
    <row r="4232" spans="6:18" x14ac:dyDescent="0.25">
      <c r="F4232" s="36"/>
      <c r="G4232" s="36"/>
      <c r="H4232" s="36"/>
      <c r="I4232" s="36"/>
      <c r="J4232" s="36"/>
      <c r="K4232" s="36"/>
      <c r="L4232" s="36"/>
      <c r="M4232" s="36"/>
      <c r="N4232" s="36"/>
      <c r="O4232" s="36"/>
      <c r="P4232" s="36"/>
      <c r="Q4232" s="36"/>
      <c r="R4232" s="36"/>
    </row>
    <row r="4233" spans="6:18" x14ac:dyDescent="0.25">
      <c r="F4233" s="36"/>
      <c r="G4233" s="36"/>
      <c r="H4233" s="36"/>
      <c r="I4233" s="36"/>
      <c r="J4233" s="36"/>
      <c r="K4233" s="36"/>
      <c r="L4233" s="36"/>
      <c r="M4233" s="36"/>
      <c r="N4233" s="36"/>
      <c r="O4233" s="36"/>
      <c r="P4233" s="36"/>
      <c r="Q4233" s="36"/>
      <c r="R4233" s="36"/>
    </row>
    <row r="4234" spans="6:18" x14ac:dyDescent="0.25">
      <c r="F4234" s="36"/>
      <c r="G4234" s="36"/>
      <c r="H4234" s="36"/>
      <c r="I4234" s="36"/>
      <c r="J4234" s="36"/>
      <c r="K4234" s="36"/>
      <c r="L4234" s="36"/>
      <c r="M4234" s="36"/>
      <c r="N4234" s="36"/>
      <c r="O4234" s="36"/>
      <c r="P4234" s="36"/>
      <c r="Q4234" s="36"/>
      <c r="R4234" s="36"/>
    </row>
    <row r="4235" spans="6:18" x14ac:dyDescent="0.25">
      <c r="F4235" s="36"/>
      <c r="G4235" s="36"/>
      <c r="H4235" s="36"/>
      <c r="I4235" s="36"/>
      <c r="J4235" s="36"/>
      <c r="K4235" s="36"/>
      <c r="L4235" s="36"/>
      <c r="M4235" s="36"/>
      <c r="N4235" s="36"/>
      <c r="O4235" s="36"/>
      <c r="P4235" s="36"/>
      <c r="Q4235" s="36"/>
      <c r="R4235" s="36"/>
    </row>
    <row r="4236" spans="6:18" x14ac:dyDescent="0.25">
      <c r="F4236" s="36"/>
      <c r="G4236" s="36"/>
      <c r="H4236" s="36"/>
      <c r="I4236" s="36"/>
      <c r="J4236" s="36"/>
      <c r="K4236" s="36"/>
      <c r="L4236" s="36"/>
      <c r="M4236" s="36"/>
      <c r="N4236" s="36"/>
      <c r="O4236" s="36"/>
      <c r="P4236" s="36"/>
      <c r="Q4236" s="36"/>
      <c r="R4236" s="36"/>
    </row>
    <row r="4237" spans="6:18" x14ac:dyDescent="0.25">
      <c r="F4237" s="36"/>
      <c r="G4237" s="36"/>
      <c r="H4237" s="36"/>
      <c r="I4237" s="36"/>
      <c r="J4237" s="36"/>
      <c r="K4237" s="36"/>
      <c r="L4237" s="36"/>
      <c r="M4237" s="36"/>
      <c r="N4237" s="36"/>
      <c r="O4237" s="36"/>
      <c r="P4237" s="36"/>
      <c r="Q4237" s="36"/>
      <c r="R4237" s="36"/>
    </row>
    <row r="4238" spans="6:18" x14ac:dyDescent="0.25">
      <c r="F4238" s="36"/>
      <c r="G4238" s="36"/>
      <c r="H4238" s="36"/>
      <c r="I4238" s="36"/>
      <c r="J4238" s="36"/>
      <c r="K4238" s="36"/>
      <c r="L4238" s="36"/>
      <c r="M4238" s="36"/>
      <c r="N4238" s="36"/>
      <c r="O4238" s="36"/>
      <c r="P4238" s="36"/>
      <c r="Q4238" s="36"/>
      <c r="R4238" s="36"/>
    </row>
    <row r="4239" spans="6:18" x14ac:dyDescent="0.25">
      <c r="F4239" s="36"/>
      <c r="G4239" s="36"/>
      <c r="H4239" s="36"/>
      <c r="I4239" s="36"/>
      <c r="J4239" s="36"/>
      <c r="K4239" s="36"/>
      <c r="L4239" s="36"/>
      <c r="M4239" s="36"/>
      <c r="N4239" s="36"/>
      <c r="O4239" s="36"/>
      <c r="P4239" s="36"/>
      <c r="Q4239" s="36"/>
      <c r="R4239" s="36"/>
    </row>
    <row r="4240" spans="6:18" x14ac:dyDescent="0.25">
      <c r="F4240" s="36"/>
      <c r="G4240" s="36"/>
      <c r="H4240" s="36"/>
      <c r="I4240" s="36"/>
      <c r="J4240" s="36"/>
      <c r="K4240" s="36"/>
      <c r="L4240" s="36"/>
      <c r="M4240" s="36"/>
      <c r="N4240" s="36"/>
      <c r="O4240" s="36"/>
      <c r="P4240" s="36"/>
      <c r="Q4240" s="36"/>
      <c r="R4240" s="36"/>
    </row>
    <row r="4241" spans="6:18" x14ac:dyDescent="0.25">
      <c r="F4241" s="36"/>
      <c r="G4241" s="36"/>
      <c r="H4241" s="36"/>
      <c r="I4241" s="36"/>
      <c r="J4241" s="36"/>
      <c r="K4241" s="36"/>
      <c r="L4241" s="36"/>
      <c r="M4241" s="36"/>
      <c r="N4241" s="36"/>
      <c r="O4241" s="36"/>
      <c r="P4241" s="36"/>
      <c r="Q4241" s="36"/>
      <c r="R4241" s="36"/>
    </row>
    <row r="4242" spans="6:18" x14ac:dyDescent="0.25">
      <c r="F4242" s="36"/>
      <c r="G4242" s="36"/>
      <c r="H4242" s="36"/>
      <c r="I4242" s="36"/>
      <c r="J4242" s="36"/>
      <c r="K4242" s="36"/>
      <c r="L4242" s="36"/>
      <c r="M4242" s="36"/>
      <c r="N4242" s="36"/>
      <c r="O4242" s="36"/>
      <c r="P4242" s="36"/>
      <c r="Q4242" s="36"/>
      <c r="R4242" s="36"/>
    </row>
    <row r="4243" spans="6:18" x14ac:dyDescent="0.25">
      <c r="F4243" s="36"/>
      <c r="G4243" s="36"/>
      <c r="H4243" s="36"/>
      <c r="I4243" s="36"/>
      <c r="J4243" s="36"/>
      <c r="K4243" s="36"/>
      <c r="L4243" s="36"/>
      <c r="M4243" s="36"/>
      <c r="N4243" s="36"/>
      <c r="O4243" s="36"/>
      <c r="P4243" s="36"/>
      <c r="Q4243" s="36"/>
      <c r="R4243" s="36"/>
    </row>
    <row r="4244" spans="6:18" x14ac:dyDescent="0.25">
      <c r="F4244" s="36"/>
      <c r="G4244" s="36"/>
      <c r="H4244" s="36"/>
      <c r="I4244" s="36"/>
      <c r="J4244" s="36"/>
      <c r="K4244" s="36"/>
      <c r="L4244" s="36"/>
      <c r="M4244" s="36"/>
      <c r="N4244" s="36"/>
      <c r="O4244" s="36"/>
      <c r="P4244" s="36"/>
      <c r="Q4244" s="36"/>
      <c r="R4244" s="36"/>
    </row>
    <row r="4245" spans="6:18" x14ac:dyDescent="0.25">
      <c r="F4245" s="36"/>
      <c r="G4245" s="36"/>
      <c r="H4245" s="36"/>
      <c r="I4245" s="36"/>
      <c r="J4245" s="36"/>
      <c r="K4245" s="36"/>
      <c r="L4245" s="36"/>
      <c r="M4245" s="36"/>
      <c r="N4245" s="36"/>
      <c r="O4245" s="36"/>
      <c r="P4245" s="36"/>
      <c r="Q4245" s="36"/>
      <c r="R4245" s="36"/>
    </row>
    <row r="4246" spans="6:18" x14ac:dyDescent="0.25">
      <c r="F4246" s="36"/>
      <c r="G4246" s="36"/>
      <c r="H4246" s="36"/>
      <c r="I4246" s="36"/>
      <c r="J4246" s="36"/>
      <c r="K4246" s="36"/>
      <c r="L4246" s="36"/>
      <c r="M4246" s="36"/>
      <c r="N4246" s="36"/>
      <c r="O4246" s="36"/>
      <c r="P4246" s="36"/>
      <c r="Q4246" s="36"/>
      <c r="R4246" s="36"/>
    </row>
    <row r="4247" spans="6:18" x14ac:dyDescent="0.25">
      <c r="F4247" s="36"/>
      <c r="G4247" s="36"/>
      <c r="H4247" s="36"/>
      <c r="I4247" s="36"/>
      <c r="J4247" s="36"/>
      <c r="K4247" s="36"/>
      <c r="L4247" s="36"/>
      <c r="M4247" s="36"/>
      <c r="N4247" s="36"/>
      <c r="O4247" s="36"/>
      <c r="P4247" s="36"/>
      <c r="Q4247" s="36"/>
      <c r="R4247" s="36"/>
    </row>
    <row r="4248" spans="6:18" x14ac:dyDescent="0.25">
      <c r="F4248" s="36"/>
      <c r="G4248" s="36"/>
      <c r="H4248" s="36"/>
      <c r="I4248" s="36"/>
      <c r="J4248" s="36"/>
      <c r="K4248" s="36"/>
      <c r="L4248" s="36"/>
      <c r="M4248" s="36"/>
      <c r="N4248" s="36"/>
      <c r="O4248" s="36"/>
      <c r="P4248" s="36"/>
      <c r="Q4248" s="36"/>
      <c r="R4248" s="36"/>
    </row>
    <row r="4249" spans="6:18" x14ac:dyDescent="0.25">
      <c r="F4249" s="36"/>
      <c r="G4249" s="36"/>
      <c r="H4249" s="36"/>
      <c r="I4249" s="36"/>
      <c r="J4249" s="36"/>
      <c r="K4249" s="36"/>
      <c r="L4249" s="36"/>
      <c r="M4249" s="36"/>
      <c r="N4249" s="36"/>
      <c r="O4249" s="36"/>
      <c r="P4249" s="36"/>
      <c r="Q4249" s="36"/>
      <c r="R4249" s="36"/>
    </row>
    <row r="4250" spans="6:18" x14ac:dyDescent="0.25">
      <c r="F4250" s="36"/>
      <c r="G4250" s="36"/>
      <c r="H4250" s="36"/>
      <c r="I4250" s="36"/>
      <c r="J4250" s="36"/>
      <c r="K4250" s="36"/>
      <c r="L4250" s="36"/>
      <c r="M4250" s="36"/>
      <c r="N4250" s="36"/>
      <c r="O4250" s="36"/>
      <c r="P4250" s="36"/>
      <c r="Q4250" s="36"/>
      <c r="R4250" s="36"/>
    </row>
    <row r="4251" spans="6:18" x14ac:dyDescent="0.25">
      <c r="F4251" s="36"/>
      <c r="G4251" s="36"/>
      <c r="H4251" s="36"/>
      <c r="I4251" s="36"/>
      <c r="J4251" s="36"/>
      <c r="K4251" s="36"/>
      <c r="L4251" s="36"/>
      <c r="M4251" s="36"/>
      <c r="N4251" s="36"/>
      <c r="O4251" s="36"/>
      <c r="P4251" s="36"/>
      <c r="Q4251" s="36"/>
      <c r="R4251" s="36"/>
    </row>
    <row r="4252" spans="6:18" x14ac:dyDescent="0.25">
      <c r="F4252" s="36"/>
      <c r="G4252" s="36"/>
      <c r="H4252" s="36"/>
      <c r="I4252" s="36"/>
      <c r="J4252" s="36"/>
      <c r="K4252" s="36"/>
      <c r="L4252" s="36"/>
      <c r="M4252" s="36"/>
      <c r="N4252" s="36"/>
      <c r="O4252" s="36"/>
      <c r="P4252" s="36"/>
      <c r="Q4252" s="36"/>
      <c r="R4252" s="36"/>
    </row>
    <row r="4253" spans="6:18" x14ac:dyDescent="0.25">
      <c r="F4253" s="36"/>
      <c r="G4253" s="36"/>
      <c r="H4253" s="36"/>
      <c r="I4253" s="36"/>
      <c r="J4253" s="36"/>
      <c r="K4253" s="36"/>
      <c r="L4253" s="36"/>
      <c r="M4253" s="36"/>
      <c r="N4253" s="36"/>
      <c r="O4253" s="36"/>
      <c r="P4253" s="36"/>
      <c r="Q4253" s="36"/>
      <c r="R4253" s="36"/>
    </row>
    <row r="4254" spans="6:18" x14ac:dyDescent="0.25">
      <c r="F4254" s="36"/>
      <c r="G4254" s="36"/>
      <c r="H4254" s="36"/>
      <c r="I4254" s="36"/>
      <c r="J4254" s="36"/>
      <c r="K4254" s="36"/>
      <c r="L4254" s="36"/>
      <c r="M4254" s="36"/>
      <c r="N4254" s="36"/>
      <c r="O4254" s="36"/>
      <c r="P4254" s="36"/>
      <c r="Q4254" s="36"/>
      <c r="R4254" s="36"/>
    </row>
    <row r="4255" spans="6:18" x14ac:dyDescent="0.25">
      <c r="F4255" s="36"/>
      <c r="G4255" s="36"/>
      <c r="H4255" s="36"/>
      <c r="I4255" s="36"/>
      <c r="J4255" s="36"/>
      <c r="K4255" s="36"/>
      <c r="L4255" s="36"/>
      <c r="M4255" s="36"/>
      <c r="N4255" s="36"/>
      <c r="O4255" s="36"/>
      <c r="P4255" s="36"/>
      <c r="Q4255" s="36"/>
      <c r="R4255" s="36"/>
    </row>
    <row r="4256" spans="6:18" x14ac:dyDescent="0.25">
      <c r="F4256" s="36"/>
      <c r="G4256" s="36"/>
      <c r="H4256" s="36"/>
      <c r="I4256" s="36"/>
      <c r="J4256" s="36"/>
      <c r="K4256" s="36"/>
      <c r="L4256" s="36"/>
      <c r="M4256" s="36"/>
      <c r="N4256" s="36"/>
      <c r="O4256" s="36"/>
      <c r="P4256" s="36"/>
      <c r="Q4256" s="36"/>
      <c r="R4256" s="36"/>
    </row>
    <row r="4257" spans="6:18" x14ac:dyDescent="0.25">
      <c r="F4257" s="36"/>
      <c r="G4257" s="36"/>
      <c r="H4257" s="36"/>
      <c r="I4257" s="36"/>
      <c r="J4257" s="36"/>
      <c r="K4257" s="36"/>
      <c r="L4257" s="36"/>
      <c r="M4257" s="36"/>
      <c r="N4257" s="36"/>
      <c r="O4257" s="36"/>
      <c r="P4257" s="36"/>
      <c r="Q4257" s="36"/>
      <c r="R4257" s="36"/>
    </row>
    <row r="4258" spans="6:18" x14ac:dyDescent="0.25">
      <c r="F4258" s="36"/>
      <c r="G4258" s="36"/>
      <c r="H4258" s="36"/>
      <c r="I4258" s="36"/>
      <c r="J4258" s="36"/>
      <c r="K4258" s="36"/>
      <c r="L4258" s="36"/>
      <c r="M4258" s="36"/>
      <c r="N4258" s="36"/>
      <c r="O4258" s="36"/>
      <c r="P4258" s="36"/>
      <c r="Q4258" s="36"/>
      <c r="R4258" s="36"/>
    </row>
    <row r="4259" spans="6:18" x14ac:dyDescent="0.25">
      <c r="F4259" s="36"/>
      <c r="G4259" s="36"/>
      <c r="H4259" s="36"/>
      <c r="I4259" s="36"/>
      <c r="J4259" s="36"/>
      <c r="K4259" s="36"/>
      <c r="L4259" s="36"/>
      <c r="M4259" s="36"/>
      <c r="N4259" s="36"/>
      <c r="O4259" s="36"/>
      <c r="P4259" s="36"/>
      <c r="Q4259" s="36"/>
      <c r="R4259" s="36"/>
    </row>
    <row r="4260" spans="6:18" x14ac:dyDescent="0.25">
      <c r="F4260" s="36"/>
      <c r="G4260" s="36"/>
      <c r="H4260" s="36"/>
      <c r="I4260" s="36"/>
      <c r="J4260" s="36"/>
      <c r="K4260" s="36"/>
      <c r="L4260" s="36"/>
      <c r="M4260" s="36"/>
      <c r="N4260" s="36"/>
      <c r="O4260" s="36"/>
      <c r="P4260" s="36"/>
      <c r="Q4260" s="36"/>
      <c r="R4260" s="36"/>
    </row>
    <row r="4261" spans="6:18" x14ac:dyDescent="0.25">
      <c r="F4261" s="36"/>
      <c r="G4261" s="36"/>
      <c r="H4261" s="36"/>
      <c r="I4261" s="36"/>
      <c r="J4261" s="36"/>
      <c r="K4261" s="36"/>
      <c r="L4261" s="36"/>
      <c r="M4261" s="36"/>
      <c r="N4261" s="36"/>
      <c r="O4261" s="36"/>
      <c r="P4261" s="36"/>
      <c r="Q4261" s="36"/>
      <c r="R4261" s="36"/>
    </row>
    <row r="4262" spans="6:18" x14ac:dyDescent="0.25">
      <c r="F4262" s="36"/>
      <c r="G4262" s="36"/>
      <c r="H4262" s="36"/>
      <c r="I4262" s="36"/>
      <c r="J4262" s="36"/>
      <c r="K4262" s="36"/>
      <c r="L4262" s="36"/>
      <c r="M4262" s="36"/>
      <c r="N4262" s="36"/>
      <c r="O4262" s="36"/>
      <c r="P4262" s="36"/>
      <c r="Q4262" s="36"/>
      <c r="R4262" s="36"/>
    </row>
    <row r="4263" spans="6:18" x14ac:dyDescent="0.25">
      <c r="F4263" s="36"/>
      <c r="G4263" s="36"/>
      <c r="H4263" s="36"/>
      <c r="I4263" s="36"/>
      <c r="J4263" s="36"/>
      <c r="K4263" s="36"/>
      <c r="L4263" s="36"/>
      <c r="M4263" s="36"/>
      <c r="N4263" s="36"/>
      <c r="O4263" s="36"/>
      <c r="P4263" s="36"/>
      <c r="Q4263" s="36"/>
      <c r="R4263" s="36"/>
    </row>
    <row r="4264" spans="6:18" x14ac:dyDescent="0.25">
      <c r="F4264" s="36"/>
      <c r="G4264" s="36"/>
      <c r="H4264" s="36"/>
      <c r="I4264" s="36"/>
      <c r="J4264" s="36"/>
      <c r="K4264" s="36"/>
      <c r="L4264" s="36"/>
      <c r="M4264" s="36"/>
      <c r="N4264" s="36"/>
      <c r="O4264" s="36"/>
      <c r="P4264" s="36"/>
      <c r="Q4264" s="36"/>
      <c r="R4264" s="36"/>
    </row>
    <row r="4265" spans="6:18" x14ac:dyDescent="0.25">
      <c r="F4265" s="36"/>
      <c r="G4265" s="36"/>
      <c r="H4265" s="36"/>
      <c r="I4265" s="36"/>
      <c r="J4265" s="36"/>
      <c r="K4265" s="36"/>
      <c r="L4265" s="36"/>
      <c r="M4265" s="36"/>
      <c r="N4265" s="36"/>
      <c r="O4265" s="36"/>
      <c r="P4265" s="36"/>
      <c r="Q4265" s="36"/>
      <c r="R4265" s="36"/>
    </row>
    <row r="4266" spans="6:18" x14ac:dyDescent="0.25">
      <c r="F4266" s="36"/>
      <c r="G4266" s="36"/>
      <c r="H4266" s="36"/>
      <c r="I4266" s="36"/>
      <c r="J4266" s="36"/>
      <c r="K4266" s="36"/>
      <c r="L4266" s="36"/>
      <c r="M4266" s="36"/>
      <c r="N4266" s="36"/>
      <c r="O4266" s="36"/>
      <c r="P4266" s="36"/>
      <c r="Q4266" s="36"/>
      <c r="R4266" s="36"/>
    </row>
    <row r="4267" spans="6:18" x14ac:dyDescent="0.25">
      <c r="F4267" s="36"/>
      <c r="G4267" s="36"/>
      <c r="H4267" s="36"/>
      <c r="I4267" s="36"/>
      <c r="J4267" s="36"/>
      <c r="K4267" s="36"/>
      <c r="L4267" s="36"/>
      <c r="M4267" s="36"/>
      <c r="N4267" s="36"/>
      <c r="O4267" s="36"/>
      <c r="P4267" s="36"/>
      <c r="Q4267" s="36"/>
      <c r="R4267" s="36"/>
    </row>
    <row r="4268" spans="6:18" x14ac:dyDescent="0.25">
      <c r="F4268" s="36"/>
      <c r="G4268" s="36"/>
      <c r="H4268" s="36"/>
      <c r="I4268" s="36"/>
      <c r="J4268" s="36"/>
      <c r="K4268" s="36"/>
      <c r="L4268" s="36"/>
      <c r="M4268" s="36"/>
      <c r="N4268" s="36"/>
      <c r="O4268" s="36"/>
      <c r="P4268" s="36"/>
      <c r="Q4268" s="36"/>
      <c r="R4268" s="36"/>
    </row>
    <row r="4269" spans="6:18" x14ac:dyDescent="0.25">
      <c r="F4269" s="36"/>
      <c r="G4269" s="36"/>
      <c r="H4269" s="36"/>
      <c r="I4269" s="36"/>
      <c r="J4269" s="36"/>
      <c r="K4269" s="36"/>
      <c r="L4269" s="36"/>
      <c r="M4269" s="36"/>
      <c r="N4269" s="36"/>
      <c r="O4269" s="36"/>
      <c r="P4269" s="36"/>
      <c r="Q4269" s="36"/>
      <c r="R4269" s="36"/>
    </row>
    <row r="4270" spans="6:18" x14ac:dyDescent="0.25">
      <c r="F4270" s="36"/>
      <c r="G4270" s="36"/>
      <c r="H4270" s="36"/>
      <c r="I4270" s="36"/>
      <c r="J4270" s="36"/>
      <c r="K4270" s="36"/>
      <c r="L4270" s="36"/>
      <c r="M4270" s="36"/>
      <c r="N4270" s="36"/>
      <c r="O4270" s="36"/>
      <c r="P4270" s="36"/>
      <c r="Q4270" s="36"/>
      <c r="R4270" s="36"/>
    </row>
    <row r="4271" spans="6:18" x14ac:dyDescent="0.25">
      <c r="F4271" s="36"/>
      <c r="G4271" s="36"/>
      <c r="H4271" s="36"/>
      <c r="I4271" s="36"/>
      <c r="J4271" s="36"/>
      <c r="K4271" s="36"/>
      <c r="L4271" s="36"/>
      <c r="M4271" s="36"/>
      <c r="N4271" s="36"/>
      <c r="O4271" s="36"/>
      <c r="P4271" s="36"/>
      <c r="Q4271" s="36"/>
      <c r="R4271" s="36"/>
    </row>
    <row r="4272" spans="6:18" x14ac:dyDescent="0.25">
      <c r="F4272" s="36"/>
      <c r="G4272" s="36"/>
      <c r="H4272" s="36"/>
      <c r="I4272" s="36"/>
      <c r="J4272" s="36"/>
      <c r="K4272" s="36"/>
      <c r="L4272" s="36"/>
      <c r="M4272" s="36"/>
      <c r="N4272" s="36"/>
      <c r="O4272" s="36"/>
      <c r="P4272" s="36"/>
      <c r="Q4272" s="36"/>
      <c r="R4272" s="36"/>
    </row>
    <row r="4273" spans="6:18" x14ac:dyDescent="0.25">
      <c r="F4273" s="36"/>
      <c r="G4273" s="36"/>
      <c r="H4273" s="36"/>
      <c r="I4273" s="36"/>
      <c r="J4273" s="36"/>
      <c r="K4273" s="36"/>
      <c r="L4273" s="36"/>
      <c r="M4273" s="36"/>
      <c r="N4273" s="36"/>
      <c r="O4273" s="36"/>
      <c r="P4273" s="36"/>
      <c r="Q4273" s="36"/>
      <c r="R4273" s="36"/>
    </row>
    <row r="4274" spans="6:18" x14ac:dyDescent="0.25">
      <c r="F4274" s="36"/>
      <c r="G4274" s="36"/>
      <c r="H4274" s="36"/>
      <c r="I4274" s="36"/>
      <c r="J4274" s="36"/>
      <c r="K4274" s="36"/>
      <c r="L4274" s="36"/>
      <c r="M4274" s="36"/>
      <c r="N4274" s="36"/>
      <c r="O4274" s="36"/>
      <c r="P4274" s="36"/>
      <c r="Q4274" s="36"/>
      <c r="R4274" s="36"/>
    </row>
    <row r="4275" spans="6:18" x14ac:dyDescent="0.25">
      <c r="F4275" s="36"/>
      <c r="G4275" s="36"/>
      <c r="H4275" s="36"/>
      <c r="I4275" s="36"/>
      <c r="J4275" s="36"/>
      <c r="K4275" s="36"/>
      <c r="L4275" s="36"/>
      <c r="M4275" s="36"/>
      <c r="N4275" s="36"/>
      <c r="O4275" s="36"/>
      <c r="P4275" s="36"/>
      <c r="Q4275" s="36"/>
      <c r="R4275" s="36"/>
    </row>
    <row r="4276" spans="6:18" x14ac:dyDescent="0.25">
      <c r="F4276" s="36"/>
      <c r="G4276" s="36"/>
      <c r="H4276" s="36"/>
      <c r="I4276" s="36"/>
      <c r="J4276" s="36"/>
      <c r="K4276" s="36"/>
      <c r="L4276" s="36"/>
      <c r="M4276" s="36"/>
      <c r="N4276" s="36"/>
      <c r="O4276" s="36"/>
      <c r="P4276" s="36"/>
      <c r="Q4276" s="36"/>
      <c r="R4276" s="36"/>
    </row>
    <row r="4277" spans="6:18" x14ac:dyDescent="0.25">
      <c r="F4277" s="36"/>
      <c r="G4277" s="36"/>
      <c r="H4277" s="36"/>
      <c r="I4277" s="36"/>
      <c r="J4277" s="36"/>
      <c r="K4277" s="36"/>
      <c r="L4277" s="36"/>
      <c r="M4277" s="36"/>
      <c r="N4277" s="36"/>
      <c r="O4277" s="36"/>
      <c r="P4277" s="36"/>
      <c r="Q4277" s="36"/>
      <c r="R4277" s="36"/>
    </row>
    <row r="4278" spans="6:18" x14ac:dyDescent="0.25">
      <c r="F4278" s="36"/>
      <c r="G4278" s="36"/>
      <c r="H4278" s="36"/>
      <c r="I4278" s="36"/>
      <c r="J4278" s="36"/>
      <c r="K4278" s="36"/>
      <c r="L4278" s="36"/>
      <c r="M4278" s="36"/>
      <c r="N4278" s="36"/>
      <c r="O4278" s="36"/>
      <c r="P4278" s="36"/>
      <c r="Q4278" s="36"/>
      <c r="R4278" s="36"/>
    </row>
    <row r="4279" spans="6:18" x14ac:dyDescent="0.25">
      <c r="F4279" s="36"/>
      <c r="G4279" s="36"/>
      <c r="H4279" s="36"/>
      <c r="I4279" s="36"/>
      <c r="J4279" s="36"/>
      <c r="K4279" s="36"/>
      <c r="L4279" s="36"/>
      <c r="M4279" s="36"/>
      <c r="N4279" s="36"/>
      <c r="O4279" s="36"/>
      <c r="P4279" s="36"/>
      <c r="Q4279" s="36"/>
      <c r="R4279" s="36"/>
    </row>
    <row r="4280" spans="6:18" x14ac:dyDescent="0.25">
      <c r="F4280" s="36"/>
      <c r="G4280" s="36"/>
      <c r="H4280" s="36"/>
      <c r="I4280" s="36"/>
      <c r="J4280" s="36"/>
      <c r="K4280" s="36"/>
      <c r="L4280" s="36"/>
      <c r="M4280" s="36"/>
      <c r="N4280" s="36"/>
      <c r="O4280" s="36"/>
      <c r="P4280" s="36"/>
      <c r="Q4280" s="36"/>
      <c r="R4280" s="36"/>
    </row>
    <row r="4281" spans="6:18" x14ac:dyDescent="0.25">
      <c r="F4281" s="36"/>
      <c r="G4281" s="36"/>
      <c r="H4281" s="36"/>
      <c r="I4281" s="36"/>
      <c r="J4281" s="36"/>
      <c r="K4281" s="36"/>
      <c r="L4281" s="36"/>
      <c r="M4281" s="36"/>
      <c r="N4281" s="36"/>
      <c r="O4281" s="36"/>
      <c r="P4281" s="36"/>
      <c r="Q4281" s="36"/>
      <c r="R4281" s="36"/>
    </row>
    <row r="4282" spans="6:18" x14ac:dyDescent="0.25">
      <c r="F4282" s="36"/>
      <c r="G4282" s="36"/>
      <c r="H4282" s="36"/>
      <c r="I4282" s="36"/>
      <c r="J4282" s="36"/>
      <c r="K4282" s="36"/>
      <c r="L4282" s="36"/>
      <c r="M4282" s="36"/>
      <c r="N4282" s="36"/>
      <c r="O4282" s="36"/>
      <c r="P4282" s="36"/>
      <c r="Q4282" s="36"/>
      <c r="R4282" s="36"/>
    </row>
    <row r="4283" spans="6:18" x14ac:dyDescent="0.25">
      <c r="F4283" s="36"/>
      <c r="G4283" s="36"/>
      <c r="H4283" s="36"/>
      <c r="I4283" s="36"/>
      <c r="J4283" s="36"/>
      <c r="K4283" s="36"/>
      <c r="L4283" s="36"/>
      <c r="M4283" s="36"/>
      <c r="N4283" s="36"/>
      <c r="O4283" s="36"/>
      <c r="P4283" s="36"/>
      <c r="Q4283" s="36"/>
      <c r="R4283" s="36"/>
    </row>
    <row r="4284" spans="6:18" x14ac:dyDescent="0.25">
      <c r="F4284" s="36"/>
      <c r="G4284" s="36"/>
      <c r="H4284" s="36"/>
      <c r="I4284" s="36"/>
      <c r="J4284" s="36"/>
      <c r="K4284" s="36"/>
      <c r="L4284" s="36"/>
      <c r="M4284" s="36"/>
      <c r="N4284" s="36"/>
      <c r="O4284" s="36"/>
      <c r="P4284" s="36"/>
      <c r="Q4284" s="36"/>
      <c r="R4284" s="36"/>
    </row>
    <row r="4285" spans="6:18" x14ac:dyDescent="0.25">
      <c r="F4285" s="36"/>
      <c r="G4285" s="36"/>
      <c r="H4285" s="36"/>
      <c r="I4285" s="36"/>
      <c r="J4285" s="36"/>
      <c r="K4285" s="36"/>
      <c r="L4285" s="36"/>
      <c r="M4285" s="36"/>
      <c r="N4285" s="36"/>
      <c r="O4285" s="36"/>
      <c r="P4285" s="36"/>
      <c r="Q4285" s="36"/>
      <c r="R4285" s="36"/>
    </row>
    <row r="4286" spans="6:18" x14ac:dyDescent="0.25">
      <c r="F4286" s="36"/>
      <c r="G4286" s="36"/>
      <c r="H4286" s="36"/>
      <c r="I4286" s="36"/>
      <c r="J4286" s="36"/>
      <c r="K4286" s="36"/>
      <c r="L4286" s="36"/>
      <c r="M4286" s="36"/>
      <c r="N4286" s="36"/>
      <c r="O4286" s="36"/>
      <c r="P4286" s="36"/>
      <c r="Q4286" s="36"/>
      <c r="R4286" s="36"/>
    </row>
    <row r="4287" spans="6:18" x14ac:dyDescent="0.25">
      <c r="F4287" s="36"/>
      <c r="G4287" s="36"/>
      <c r="H4287" s="36"/>
      <c r="I4287" s="36"/>
      <c r="J4287" s="36"/>
      <c r="K4287" s="36"/>
      <c r="L4287" s="36"/>
      <c r="M4287" s="36"/>
      <c r="N4287" s="36"/>
      <c r="O4287" s="36"/>
      <c r="P4287" s="36"/>
      <c r="Q4287" s="36"/>
      <c r="R4287" s="36"/>
    </row>
    <row r="4288" spans="6:18" x14ac:dyDescent="0.25">
      <c r="F4288" s="36"/>
      <c r="G4288" s="36"/>
      <c r="H4288" s="36"/>
      <c r="I4288" s="36"/>
      <c r="J4288" s="36"/>
      <c r="K4288" s="36"/>
      <c r="L4288" s="36"/>
      <c r="M4288" s="36"/>
      <c r="N4288" s="36"/>
      <c r="O4288" s="36"/>
      <c r="P4288" s="36"/>
      <c r="Q4288" s="36"/>
      <c r="R4288" s="36"/>
    </row>
    <row r="4289" spans="6:18" x14ac:dyDescent="0.25">
      <c r="F4289" s="36"/>
      <c r="G4289" s="36"/>
      <c r="H4289" s="36"/>
      <c r="I4289" s="36"/>
      <c r="J4289" s="36"/>
      <c r="K4289" s="36"/>
      <c r="L4289" s="36"/>
      <c r="M4289" s="36"/>
      <c r="N4289" s="36"/>
      <c r="O4289" s="36"/>
      <c r="P4289" s="36"/>
      <c r="Q4289" s="36"/>
      <c r="R4289" s="36"/>
    </row>
    <row r="4290" spans="6:18" x14ac:dyDescent="0.25">
      <c r="F4290" s="36"/>
      <c r="G4290" s="36"/>
      <c r="H4290" s="36"/>
      <c r="I4290" s="36"/>
      <c r="J4290" s="36"/>
      <c r="K4290" s="36"/>
      <c r="L4290" s="36"/>
      <c r="M4290" s="36"/>
      <c r="N4290" s="36"/>
      <c r="O4290" s="36"/>
      <c r="P4290" s="36"/>
      <c r="Q4290" s="36"/>
      <c r="R4290" s="36"/>
    </row>
    <row r="4291" spans="6:18" x14ac:dyDescent="0.25">
      <c r="F4291" s="36"/>
      <c r="G4291" s="36"/>
      <c r="H4291" s="36"/>
      <c r="I4291" s="36"/>
      <c r="J4291" s="36"/>
      <c r="K4291" s="36"/>
      <c r="L4291" s="36"/>
      <c r="M4291" s="36"/>
      <c r="N4291" s="36"/>
      <c r="O4291" s="36"/>
      <c r="P4291" s="36"/>
      <c r="Q4291" s="36"/>
      <c r="R4291" s="36"/>
    </row>
    <row r="4292" spans="6:18" x14ac:dyDescent="0.25">
      <c r="F4292" s="36"/>
      <c r="G4292" s="36"/>
      <c r="H4292" s="36"/>
      <c r="I4292" s="36"/>
      <c r="J4292" s="36"/>
      <c r="K4292" s="36"/>
      <c r="L4292" s="36"/>
      <c r="M4292" s="36"/>
      <c r="N4292" s="36"/>
      <c r="O4292" s="36"/>
      <c r="P4292" s="36"/>
      <c r="Q4292" s="36"/>
      <c r="R4292" s="36"/>
    </row>
    <row r="4293" spans="6:18" x14ac:dyDescent="0.25">
      <c r="F4293" s="36"/>
      <c r="G4293" s="36"/>
      <c r="H4293" s="36"/>
      <c r="I4293" s="36"/>
      <c r="J4293" s="36"/>
      <c r="K4293" s="36"/>
      <c r="L4293" s="36"/>
      <c r="M4293" s="36"/>
      <c r="N4293" s="36"/>
      <c r="O4293" s="36"/>
      <c r="P4293" s="36"/>
      <c r="Q4293" s="36"/>
      <c r="R4293" s="36"/>
    </row>
    <row r="4294" spans="6:18" x14ac:dyDescent="0.25">
      <c r="F4294" s="36"/>
      <c r="G4294" s="36"/>
      <c r="H4294" s="36"/>
      <c r="I4294" s="36"/>
      <c r="J4294" s="36"/>
      <c r="K4294" s="36"/>
      <c r="L4294" s="36"/>
      <c r="M4294" s="36"/>
      <c r="N4294" s="36"/>
      <c r="O4294" s="36"/>
      <c r="P4294" s="36"/>
      <c r="Q4294" s="36"/>
      <c r="R4294" s="36"/>
    </row>
    <row r="4295" spans="6:18" x14ac:dyDescent="0.25">
      <c r="F4295" s="36"/>
      <c r="G4295" s="36"/>
      <c r="H4295" s="36"/>
      <c r="I4295" s="36"/>
      <c r="J4295" s="36"/>
      <c r="K4295" s="36"/>
      <c r="L4295" s="36"/>
      <c r="M4295" s="36"/>
      <c r="N4295" s="36"/>
      <c r="O4295" s="36"/>
      <c r="P4295" s="36"/>
      <c r="Q4295" s="36"/>
      <c r="R4295" s="36"/>
    </row>
    <row r="4296" spans="6:18" x14ac:dyDescent="0.25">
      <c r="F4296" s="36"/>
      <c r="G4296" s="36"/>
      <c r="H4296" s="36"/>
      <c r="I4296" s="36"/>
      <c r="J4296" s="36"/>
      <c r="K4296" s="36"/>
      <c r="L4296" s="36"/>
      <c r="M4296" s="36"/>
      <c r="N4296" s="36"/>
      <c r="O4296" s="36"/>
      <c r="P4296" s="36"/>
      <c r="Q4296" s="36"/>
      <c r="R4296" s="36"/>
    </row>
    <row r="4297" spans="6:18" x14ac:dyDescent="0.25">
      <c r="F4297" s="36"/>
      <c r="G4297" s="36"/>
      <c r="H4297" s="36"/>
      <c r="I4297" s="36"/>
      <c r="J4297" s="36"/>
      <c r="K4297" s="36"/>
      <c r="L4297" s="36"/>
      <c r="M4297" s="36"/>
      <c r="N4297" s="36"/>
      <c r="O4297" s="36"/>
      <c r="P4297" s="36"/>
      <c r="Q4297" s="36"/>
      <c r="R4297" s="36"/>
    </row>
    <row r="4298" spans="6:18" x14ac:dyDescent="0.25">
      <c r="F4298" s="36"/>
      <c r="G4298" s="36"/>
      <c r="H4298" s="36"/>
      <c r="I4298" s="36"/>
      <c r="J4298" s="36"/>
      <c r="K4298" s="36"/>
      <c r="L4298" s="36"/>
      <c r="M4298" s="36"/>
      <c r="N4298" s="36"/>
      <c r="O4298" s="36"/>
      <c r="P4298" s="36"/>
      <c r="Q4298" s="36"/>
      <c r="R4298" s="36"/>
    </row>
    <row r="4299" spans="6:18" x14ac:dyDescent="0.25">
      <c r="F4299" s="36"/>
      <c r="G4299" s="36"/>
      <c r="H4299" s="36"/>
      <c r="I4299" s="36"/>
      <c r="J4299" s="36"/>
      <c r="K4299" s="36"/>
      <c r="L4299" s="36"/>
      <c r="M4299" s="36"/>
      <c r="N4299" s="36"/>
      <c r="O4299" s="36"/>
      <c r="P4299" s="36"/>
      <c r="Q4299" s="36"/>
      <c r="R4299" s="36"/>
    </row>
    <row r="4300" spans="6:18" x14ac:dyDescent="0.25">
      <c r="F4300" s="36"/>
      <c r="G4300" s="36"/>
      <c r="H4300" s="36"/>
      <c r="I4300" s="36"/>
      <c r="J4300" s="36"/>
      <c r="K4300" s="36"/>
      <c r="L4300" s="36"/>
      <c r="M4300" s="36"/>
      <c r="N4300" s="36"/>
      <c r="O4300" s="36"/>
      <c r="P4300" s="36"/>
      <c r="Q4300" s="36"/>
      <c r="R4300" s="36"/>
    </row>
    <row r="4301" spans="6:18" x14ac:dyDescent="0.25">
      <c r="F4301" s="36"/>
      <c r="G4301" s="36"/>
      <c r="H4301" s="36"/>
      <c r="I4301" s="36"/>
      <c r="J4301" s="36"/>
      <c r="K4301" s="36"/>
      <c r="L4301" s="36"/>
      <c r="M4301" s="36"/>
      <c r="N4301" s="36"/>
      <c r="O4301" s="36"/>
      <c r="P4301" s="36"/>
      <c r="Q4301" s="36"/>
      <c r="R4301" s="36"/>
    </row>
    <row r="4302" spans="6:18" x14ac:dyDescent="0.25">
      <c r="F4302" s="36"/>
      <c r="G4302" s="36"/>
      <c r="H4302" s="36"/>
      <c r="I4302" s="36"/>
      <c r="J4302" s="36"/>
      <c r="K4302" s="36"/>
      <c r="L4302" s="36"/>
      <c r="M4302" s="36"/>
      <c r="N4302" s="36"/>
      <c r="O4302" s="36"/>
      <c r="P4302" s="36"/>
      <c r="Q4302" s="36"/>
      <c r="R4302" s="36"/>
    </row>
    <row r="4303" spans="6:18" x14ac:dyDescent="0.25">
      <c r="F4303" s="36"/>
      <c r="G4303" s="36"/>
      <c r="H4303" s="36"/>
      <c r="I4303" s="36"/>
      <c r="J4303" s="36"/>
      <c r="K4303" s="36"/>
      <c r="L4303" s="36"/>
      <c r="M4303" s="36"/>
      <c r="N4303" s="36"/>
      <c r="O4303" s="36"/>
      <c r="P4303" s="36"/>
      <c r="Q4303" s="36"/>
      <c r="R4303" s="36"/>
    </row>
    <row r="4304" spans="6:18" x14ac:dyDescent="0.25">
      <c r="F4304" s="36"/>
      <c r="G4304" s="36"/>
      <c r="H4304" s="36"/>
      <c r="I4304" s="36"/>
      <c r="J4304" s="36"/>
      <c r="K4304" s="36"/>
      <c r="L4304" s="36"/>
      <c r="M4304" s="36"/>
      <c r="N4304" s="36"/>
      <c r="O4304" s="36"/>
      <c r="P4304" s="36"/>
      <c r="Q4304" s="36"/>
      <c r="R4304" s="36"/>
    </row>
    <row r="4305" spans="6:18" x14ac:dyDescent="0.25">
      <c r="F4305" s="36"/>
      <c r="G4305" s="36"/>
      <c r="H4305" s="36"/>
      <c r="I4305" s="36"/>
      <c r="J4305" s="36"/>
      <c r="K4305" s="36"/>
      <c r="L4305" s="36"/>
      <c r="M4305" s="36"/>
      <c r="N4305" s="36"/>
      <c r="O4305" s="36"/>
      <c r="P4305" s="36"/>
      <c r="Q4305" s="36"/>
      <c r="R4305" s="36"/>
    </row>
    <row r="4306" spans="6:18" x14ac:dyDescent="0.25">
      <c r="F4306" s="36"/>
      <c r="G4306" s="36"/>
      <c r="H4306" s="36"/>
      <c r="I4306" s="36"/>
      <c r="J4306" s="36"/>
      <c r="K4306" s="36"/>
      <c r="L4306" s="36"/>
      <c r="M4306" s="36"/>
      <c r="N4306" s="36"/>
      <c r="O4306" s="36"/>
      <c r="P4306" s="36"/>
      <c r="Q4306" s="36"/>
      <c r="R4306" s="36"/>
    </row>
    <row r="4307" spans="6:18" x14ac:dyDescent="0.25">
      <c r="F4307" s="36"/>
      <c r="G4307" s="36"/>
      <c r="H4307" s="36"/>
      <c r="I4307" s="36"/>
      <c r="J4307" s="36"/>
      <c r="K4307" s="36"/>
      <c r="L4307" s="36"/>
      <c r="M4307" s="36"/>
      <c r="N4307" s="36"/>
      <c r="O4307" s="36"/>
      <c r="P4307" s="36"/>
      <c r="Q4307" s="36"/>
      <c r="R4307" s="36"/>
    </row>
    <row r="4308" spans="6:18" x14ac:dyDescent="0.25">
      <c r="F4308" s="36"/>
      <c r="G4308" s="36"/>
      <c r="H4308" s="36"/>
      <c r="I4308" s="36"/>
      <c r="J4308" s="36"/>
      <c r="K4308" s="36"/>
      <c r="L4308" s="36"/>
      <c r="M4308" s="36"/>
      <c r="N4308" s="36"/>
      <c r="O4308" s="36"/>
      <c r="P4308" s="36"/>
      <c r="Q4308" s="36"/>
      <c r="R4308" s="36"/>
    </row>
    <row r="4309" spans="6:18" x14ac:dyDescent="0.25">
      <c r="F4309" s="36"/>
      <c r="G4309" s="36"/>
      <c r="H4309" s="36"/>
      <c r="I4309" s="36"/>
      <c r="J4309" s="36"/>
      <c r="K4309" s="36"/>
      <c r="L4309" s="36"/>
      <c r="M4309" s="36"/>
      <c r="N4309" s="36"/>
      <c r="O4309" s="36"/>
      <c r="P4309" s="36"/>
      <c r="Q4309" s="36"/>
      <c r="R4309" s="36"/>
    </row>
    <row r="4310" spans="6:18" x14ac:dyDescent="0.25">
      <c r="F4310" s="36"/>
      <c r="G4310" s="36"/>
      <c r="H4310" s="36"/>
      <c r="I4310" s="36"/>
      <c r="J4310" s="36"/>
      <c r="K4310" s="36"/>
      <c r="L4310" s="36"/>
      <c r="M4310" s="36"/>
      <c r="N4310" s="36"/>
      <c r="O4310" s="36"/>
      <c r="P4310" s="36"/>
      <c r="Q4310" s="36"/>
      <c r="R4310" s="36"/>
    </row>
    <row r="4311" spans="6:18" x14ac:dyDescent="0.25">
      <c r="F4311" s="36"/>
      <c r="G4311" s="36"/>
      <c r="H4311" s="36"/>
      <c r="I4311" s="36"/>
      <c r="J4311" s="36"/>
      <c r="K4311" s="36"/>
      <c r="L4311" s="36"/>
      <c r="M4311" s="36"/>
      <c r="N4311" s="36"/>
      <c r="O4311" s="36"/>
      <c r="P4311" s="36"/>
      <c r="Q4311" s="36"/>
      <c r="R4311" s="36"/>
    </row>
    <row r="4312" spans="6:18" x14ac:dyDescent="0.25">
      <c r="F4312" s="36"/>
      <c r="G4312" s="36"/>
      <c r="H4312" s="36"/>
      <c r="I4312" s="36"/>
      <c r="J4312" s="36"/>
      <c r="K4312" s="36"/>
      <c r="L4312" s="36"/>
      <c r="M4312" s="36"/>
      <c r="N4312" s="36"/>
      <c r="O4312" s="36"/>
      <c r="P4312" s="36"/>
      <c r="Q4312" s="36"/>
      <c r="R4312" s="36"/>
    </row>
    <row r="4313" spans="6:18" x14ac:dyDescent="0.25">
      <c r="F4313" s="36"/>
      <c r="G4313" s="36"/>
      <c r="H4313" s="36"/>
      <c r="I4313" s="36"/>
      <c r="J4313" s="36"/>
      <c r="K4313" s="36"/>
      <c r="L4313" s="36"/>
      <c r="M4313" s="36"/>
      <c r="N4313" s="36"/>
      <c r="O4313" s="36"/>
      <c r="P4313" s="36"/>
      <c r="Q4313" s="36"/>
      <c r="R4313" s="36"/>
    </row>
    <row r="4314" spans="6:18" x14ac:dyDescent="0.25">
      <c r="F4314" s="36"/>
      <c r="G4314" s="36"/>
      <c r="H4314" s="36"/>
      <c r="I4314" s="36"/>
      <c r="J4314" s="36"/>
      <c r="K4314" s="36"/>
      <c r="L4314" s="36"/>
      <c r="M4314" s="36"/>
      <c r="N4314" s="36"/>
      <c r="O4314" s="36"/>
      <c r="P4314" s="36"/>
      <c r="Q4314" s="36"/>
      <c r="R4314" s="36"/>
    </row>
    <row r="4315" spans="6:18" x14ac:dyDescent="0.25">
      <c r="F4315" s="36"/>
      <c r="G4315" s="36"/>
      <c r="H4315" s="36"/>
      <c r="I4315" s="36"/>
      <c r="J4315" s="36"/>
      <c r="K4315" s="36"/>
      <c r="L4315" s="36"/>
      <c r="M4315" s="36"/>
      <c r="N4315" s="36"/>
      <c r="O4315" s="36"/>
      <c r="P4315" s="36"/>
      <c r="Q4315" s="36"/>
      <c r="R4315" s="36"/>
    </row>
    <row r="4316" spans="6:18" x14ac:dyDescent="0.25">
      <c r="F4316" s="36"/>
      <c r="G4316" s="36"/>
      <c r="H4316" s="36"/>
      <c r="I4316" s="36"/>
      <c r="J4316" s="36"/>
      <c r="K4316" s="36"/>
      <c r="L4316" s="36"/>
      <c r="M4316" s="36"/>
      <c r="N4316" s="36"/>
      <c r="O4316" s="36"/>
      <c r="P4316" s="36"/>
      <c r="Q4316" s="36"/>
      <c r="R4316" s="36"/>
    </row>
    <row r="4317" spans="6:18" x14ac:dyDescent="0.25">
      <c r="F4317" s="36"/>
      <c r="G4317" s="36"/>
      <c r="H4317" s="36"/>
      <c r="I4317" s="36"/>
      <c r="J4317" s="36"/>
      <c r="K4317" s="36"/>
      <c r="L4317" s="36"/>
      <c r="M4317" s="36"/>
      <c r="N4317" s="36"/>
      <c r="O4317" s="36"/>
      <c r="P4317" s="36"/>
      <c r="Q4317" s="36"/>
      <c r="R4317" s="36"/>
    </row>
    <row r="4318" spans="6:18" x14ac:dyDescent="0.25">
      <c r="F4318" s="36"/>
      <c r="G4318" s="36"/>
      <c r="H4318" s="36"/>
      <c r="I4318" s="36"/>
      <c r="J4318" s="36"/>
      <c r="K4318" s="36"/>
      <c r="L4318" s="36"/>
      <c r="M4318" s="36"/>
      <c r="N4318" s="36"/>
      <c r="O4318" s="36"/>
      <c r="P4318" s="36"/>
      <c r="Q4318" s="36"/>
      <c r="R4318" s="36"/>
    </row>
    <row r="4319" spans="6:18" x14ac:dyDescent="0.25">
      <c r="F4319" s="36"/>
      <c r="G4319" s="36"/>
      <c r="H4319" s="36"/>
      <c r="I4319" s="36"/>
      <c r="J4319" s="36"/>
      <c r="K4319" s="36"/>
      <c r="L4319" s="36"/>
      <c r="M4319" s="36"/>
      <c r="N4319" s="36"/>
      <c r="O4319" s="36"/>
      <c r="P4319" s="36"/>
      <c r="Q4319" s="36"/>
      <c r="R4319" s="36"/>
    </row>
    <row r="4320" spans="6:18" x14ac:dyDescent="0.25">
      <c r="F4320" s="36"/>
      <c r="G4320" s="36"/>
      <c r="H4320" s="36"/>
      <c r="I4320" s="36"/>
      <c r="J4320" s="36"/>
      <c r="K4320" s="36"/>
      <c r="L4320" s="36"/>
      <c r="M4320" s="36"/>
      <c r="N4320" s="36"/>
      <c r="O4320" s="36"/>
      <c r="P4320" s="36"/>
      <c r="Q4320" s="36"/>
      <c r="R4320" s="36"/>
    </row>
    <row r="4321" spans="6:18" x14ac:dyDescent="0.25">
      <c r="F4321" s="36"/>
      <c r="G4321" s="36"/>
      <c r="H4321" s="36"/>
      <c r="I4321" s="36"/>
      <c r="J4321" s="36"/>
      <c r="K4321" s="36"/>
      <c r="L4321" s="36"/>
      <c r="M4321" s="36"/>
      <c r="N4321" s="36"/>
      <c r="O4321" s="36"/>
      <c r="P4321" s="36"/>
      <c r="Q4321" s="36"/>
      <c r="R4321" s="36"/>
    </row>
    <row r="4322" spans="6:18" x14ac:dyDescent="0.25">
      <c r="F4322" s="36"/>
      <c r="G4322" s="36"/>
      <c r="H4322" s="36"/>
      <c r="I4322" s="36"/>
      <c r="J4322" s="36"/>
      <c r="K4322" s="36"/>
      <c r="L4322" s="36"/>
      <c r="M4322" s="36"/>
      <c r="N4322" s="36"/>
      <c r="O4322" s="36"/>
      <c r="P4322" s="36"/>
      <c r="Q4322" s="36"/>
      <c r="R4322" s="36"/>
    </row>
    <row r="4323" spans="6:18" x14ac:dyDescent="0.25">
      <c r="F4323" s="36"/>
      <c r="G4323" s="36"/>
      <c r="H4323" s="36"/>
      <c r="I4323" s="36"/>
      <c r="J4323" s="36"/>
      <c r="K4323" s="36"/>
      <c r="L4323" s="36"/>
      <c r="M4323" s="36"/>
      <c r="N4323" s="36"/>
      <c r="O4323" s="36"/>
      <c r="P4323" s="36"/>
      <c r="Q4323" s="36"/>
      <c r="R4323" s="36"/>
    </row>
    <row r="4324" spans="6:18" x14ac:dyDescent="0.25">
      <c r="F4324" s="36"/>
      <c r="G4324" s="36"/>
      <c r="H4324" s="36"/>
      <c r="I4324" s="36"/>
      <c r="J4324" s="36"/>
      <c r="K4324" s="36"/>
      <c r="L4324" s="36"/>
      <c r="M4324" s="36"/>
      <c r="N4324" s="36"/>
      <c r="O4324" s="36"/>
      <c r="P4324" s="36"/>
      <c r="Q4324" s="36"/>
      <c r="R4324" s="36"/>
    </row>
    <row r="4325" spans="6:18" x14ac:dyDescent="0.25">
      <c r="F4325" s="36"/>
      <c r="G4325" s="36"/>
      <c r="H4325" s="36"/>
      <c r="I4325" s="36"/>
      <c r="J4325" s="36"/>
      <c r="K4325" s="36"/>
      <c r="L4325" s="36"/>
      <c r="M4325" s="36"/>
      <c r="N4325" s="36"/>
      <c r="O4325" s="36"/>
      <c r="P4325" s="36"/>
      <c r="Q4325" s="36"/>
      <c r="R4325" s="36"/>
    </row>
    <row r="4326" spans="6:18" x14ac:dyDescent="0.25">
      <c r="F4326" s="36"/>
      <c r="G4326" s="36"/>
      <c r="H4326" s="36"/>
      <c r="I4326" s="36"/>
      <c r="J4326" s="36"/>
      <c r="K4326" s="36"/>
      <c r="L4326" s="36"/>
      <c r="M4326" s="36"/>
      <c r="N4326" s="36"/>
      <c r="O4326" s="36"/>
      <c r="P4326" s="36"/>
      <c r="Q4326" s="36"/>
      <c r="R4326" s="36"/>
    </row>
    <row r="4327" spans="6:18" x14ac:dyDescent="0.25">
      <c r="F4327" s="36"/>
      <c r="G4327" s="36"/>
      <c r="H4327" s="36"/>
      <c r="I4327" s="36"/>
      <c r="J4327" s="36"/>
      <c r="K4327" s="36"/>
      <c r="L4327" s="36"/>
      <c r="M4327" s="36"/>
      <c r="N4327" s="36"/>
      <c r="O4327" s="36"/>
      <c r="P4327" s="36"/>
      <c r="Q4327" s="36"/>
      <c r="R4327" s="36"/>
    </row>
    <row r="4328" spans="6:18" x14ac:dyDescent="0.25">
      <c r="F4328" s="36"/>
      <c r="G4328" s="36"/>
      <c r="H4328" s="36"/>
      <c r="I4328" s="36"/>
      <c r="J4328" s="36"/>
      <c r="K4328" s="36"/>
      <c r="L4328" s="36"/>
      <c r="M4328" s="36"/>
      <c r="N4328" s="36"/>
      <c r="O4328" s="36"/>
      <c r="P4328" s="36"/>
      <c r="Q4328" s="36"/>
      <c r="R4328" s="36"/>
    </row>
    <row r="4329" spans="6:18" x14ac:dyDescent="0.25">
      <c r="F4329" s="36"/>
      <c r="G4329" s="36"/>
      <c r="H4329" s="36"/>
      <c r="I4329" s="36"/>
      <c r="J4329" s="36"/>
      <c r="K4329" s="36"/>
      <c r="L4329" s="36"/>
      <c r="M4329" s="36"/>
      <c r="N4329" s="36"/>
      <c r="O4329" s="36"/>
      <c r="P4329" s="36"/>
      <c r="Q4329" s="36"/>
      <c r="R4329" s="36"/>
    </row>
    <row r="4330" spans="6:18" x14ac:dyDescent="0.25">
      <c r="F4330" s="36"/>
      <c r="G4330" s="36"/>
      <c r="H4330" s="36"/>
      <c r="I4330" s="36"/>
      <c r="J4330" s="36"/>
      <c r="K4330" s="36"/>
      <c r="L4330" s="36"/>
      <c r="M4330" s="36"/>
      <c r="N4330" s="36"/>
      <c r="O4330" s="36"/>
      <c r="P4330" s="36"/>
      <c r="Q4330" s="36"/>
      <c r="R4330" s="36"/>
    </row>
    <row r="4331" spans="6:18" x14ac:dyDescent="0.25">
      <c r="F4331" s="36"/>
      <c r="G4331" s="36"/>
      <c r="H4331" s="36"/>
      <c r="I4331" s="36"/>
      <c r="J4331" s="36"/>
      <c r="K4331" s="36"/>
      <c r="L4331" s="36"/>
      <c r="M4331" s="36"/>
      <c r="N4331" s="36"/>
      <c r="O4331" s="36"/>
      <c r="P4331" s="36"/>
      <c r="Q4331" s="36"/>
      <c r="R4331" s="36"/>
    </row>
    <row r="4332" spans="6:18" x14ac:dyDescent="0.25">
      <c r="F4332" s="36"/>
      <c r="G4332" s="36"/>
      <c r="H4332" s="36"/>
      <c r="I4332" s="36"/>
      <c r="J4332" s="36"/>
      <c r="K4332" s="36"/>
      <c r="L4332" s="36"/>
      <c r="M4332" s="36"/>
      <c r="N4332" s="36"/>
      <c r="O4332" s="36"/>
      <c r="P4332" s="36"/>
      <c r="Q4332" s="36"/>
      <c r="R4332" s="36"/>
    </row>
    <row r="4333" spans="6:18" x14ac:dyDescent="0.25">
      <c r="F4333" s="36"/>
      <c r="G4333" s="36"/>
      <c r="H4333" s="36"/>
      <c r="I4333" s="36"/>
      <c r="J4333" s="36"/>
      <c r="K4333" s="36"/>
      <c r="L4333" s="36"/>
      <c r="M4333" s="36"/>
      <c r="N4333" s="36"/>
      <c r="O4333" s="36"/>
      <c r="P4333" s="36"/>
      <c r="Q4333" s="36"/>
      <c r="R4333" s="36"/>
    </row>
    <row r="4334" spans="6:18" x14ac:dyDescent="0.25">
      <c r="F4334" s="36"/>
      <c r="G4334" s="36"/>
      <c r="H4334" s="36"/>
      <c r="I4334" s="36"/>
      <c r="J4334" s="36"/>
      <c r="K4334" s="36"/>
      <c r="L4334" s="36"/>
      <c r="M4334" s="36"/>
      <c r="N4334" s="36"/>
      <c r="O4334" s="36"/>
      <c r="P4334" s="36"/>
      <c r="Q4334" s="36"/>
      <c r="R4334" s="36"/>
    </row>
    <row r="4335" spans="6:18" x14ac:dyDescent="0.25">
      <c r="F4335" s="36"/>
      <c r="G4335" s="36"/>
      <c r="H4335" s="36"/>
      <c r="I4335" s="36"/>
      <c r="J4335" s="36"/>
      <c r="K4335" s="36"/>
      <c r="L4335" s="36"/>
      <c r="M4335" s="36"/>
      <c r="N4335" s="36"/>
      <c r="O4335" s="36"/>
      <c r="P4335" s="36"/>
      <c r="Q4335" s="36"/>
      <c r="R4335" s="36"/>
    </row>
    <row r="4336" spans="6:18" x14ac:dyDescent="0.25">
      <c r="F4336" s="36"/>
      <c r="G4336" s="36"/>
      <c r="H4336" s="36"/>
      <c r="I4336" s="36"/>
      <c r="J4336" s="36"/>
      <c r="K4336" s="36"/>
      <c r="L4336" s="36"/>
      <c r="M4336" s="36"/>
      <c r="N4336" s="36"/>
      <c r="O4336" s="36"/>
      <c r="P4336" s="36"/>
      <c r="Q4336" s="36"/>
      <c r="R4336" s="36"/>
    </row>
    <row r="4337" spans="6:18" x14ac:dyDescent="0.25">
      <c r="F4337" s="36"/>
      <c r="G4337" s="36"/>
      <c r="H4337" s="36"/>
      <c r="I4337" s="36"/>
      <c r="J4337" s="36"/>
      <c r="K4337" s="36"/>
      <c r="L4337" s="36"/>
      <c r="M4337" s="36"/>
      <c r="N4337" s="36"/>
      <c r="O4337" s="36"/>
      <c r="P4337" s="36"/>
      <c r="Q4337" s="36"/>
      <c r="R4337" s="36"/>
    </row>
    <row r="4338" spans="6:18" x14ac:dyDescent="0.25">
      <c r="F4338" s="36"/>
      <c r="G4338" s="36"/>
      <c r="H4338" s="36"/>
      <c r="I4338" s="36"/>
      <c r="J4338" s="36"/>
      <c r="K4338" s="36"/>
      <c r="L4338" s="36"/>
      <c r="M4338" s="36"/>
      <c r="N4338" s="36"/>
      <c r="O4338" s="36"/>
      <c r="P4338" s="36"/>
      <c r="Q4338" s="36"/>
      <c r="R4338" s="36"/>
    </row>
    <row r="4339" spans="6:18" x14ac:dyDescent="0.25">
      <c r="F4339" s="36"/>
      <c r="G4339" s="36"/>
      <c r="H4339" s="36"/>
      <c r="I4339" s="36"/>
      <c r="J4339" s="36"/>
      <c r="K4339" s="36"/>
      <c r="L4339" s="36"/>
      <c r="M4339" s="36"/>
      <c r="N4339" s="36"/>
      <c r="O4339" s="36"/>
      <c r="P4339" s="36"/>
      <c r="Q4339" s="36"/>
      <c r="R4339" s="36"/>
    </row>
    <row r="4340" spans="6:18" x14ac:dyDescent="0.25">
      <c r="F4340" s="36"/>
      <c r="G4340" s="36"/>
      <c r="H4340" s="36"/>
      <c r="I4340" s="36"/>
      <c r="J4340" s="36"/>
      <c r="K4340" s="36"/>
      <c r="L4340" s="36"/>
      <c r="M4340" s="36"/>
      <c r="N4340" s="36"/>
      <c r="O4340" s="36"/>
      <c r="P4340" s="36"/>
      <c r="Q4340" s="36"/>
      <c r="R4340" s="36"/>
    </row>
    <row r="4341" spans="6:18" x14ac:dyDescent="0.25">
      <c r="F4341" s="36"/>
      <c r="G4341" s="36"/>
      <c r="H4341" s="36"/>
      <c r="I4341" s="36"/>
      <c r="J4341" s="36"/>
      <c r="K4341" s="36"/>
      <c r="L4341" s="36"/>
      <c r="M4341" s="36"/>
      <c r="N4341" s="36"/>
      <c r="O4341" s="36"/>
      <c r="P4341" s="36"/>
      <c r="Q4341" s="36"/>
      <c r="R4341" s="36"/>
    </row>
    <row r="4342" spans="6:18" x14ac:dyDescent="0.25">
      <c r="F4342" s="36"/>
      <c r="G4342" s="36"/>
      <c r="H4342" s="36"/>
      <c r="I4342" s="36"/>
      <c r="J4342" s="36"/>
      <c r="K4342" s="36"/>
      <c r="L4342" s="36"/>
      <c r="M4342" s="36"/>
      <c r="N4342" s="36"/>
      <c r="O4342" s="36"/>
      <c r="P4342" s="36"/>
      <c r="Q4342" s="36"/>
      <c r="R4342" s="36"/>
    </row>
    <row r="4343" spans="6:18" x14ac:dyDescent="0.25">
      <c r="F4343" s="36"/>
      <c r="G4343" s="36"/>
      <c r="H4343" s="36"/>
      <c r="I4343" s="36"/>
      <c r="J4343" s="36"/>
      <c r="K4343" s="36"/>
      <c r="L4343" s="36"/>
      <c r="M4343" s="36"/>
      <c r="N4343" s="36"/>
      <c r="O4343" s="36"/>
      <c r="P4343" s="36"/>
      <c r="Q4343" s="36"/>
      <c r="R4343" s="36"/>
    </row>
    <row r="4344" spans="6:18" x14ac:dyDescent="0.25">
      <c r="F4344" s="36"/>
      <c r="G4344" s="36"/>
      <c r="H4344" s="36"/>
      <c r="I4344" s="36"/>
      <c r="J4344" s="36"/>
      <c r="K4344" s="36"/>
      <c r="L4344" s="36"/>
      <c r="M4344" s="36"/>
      <c r="N4344" s="36"/>
      <c r="O4344" s="36"/>
      <c r="P4344" s="36"/>
      <c r="Q4344" s="36"/>
      <c r="R4344" s="36"/>
    </row>
    <row r="4345" spans="6:18" x14ac:dyDescent="0.25">
      <c r="F4345" s="36"/>
      <c r="G4345" s="36"/>
      <c r="H4345" s="36"/>
      <c r="I4345" s="36"/>
      <c r="J4345" s="36"/>
      <c r="K4345" s="36"/>
      <c r="L4345" s="36"/>
      <c r="M4345" s="36"/>
      <c r="N4345" s="36"/>
      <c r="O4345" s="36"/>
      <c r="P4345" s="36"/>
      <c r="Q4345" s="36"/>
      <c r="R4345" s="36"/>
    </row>
    <row r="4346" spans="6:18" x14ac:dyDescent="0.25">
      <c r="F4346" s="36"/>
      <c r="G4346" s="36"/>
      <c r="H4346" s="36"/>
      <c r="I4346" s="36"/>
      <c r="J4346" s="36"/>
      <c r="K4346" s="36"/>
      <c r="L4346" s="36"/>
      <c r="M4346" s="36"/>
      <c r="N4346" s="36"/>
      <c r="O4346" s="36"/>
      <c r="P4346" s="36"/>
      <c r="Q4346" s="36"/>
      <c r="R4346" s="36"/>
    </row>
    <row r="4347" spans="6:18" x14ac:dyDescent="0.25">
      <c r="F4347" s="36"/>
      <c r="G4347" s="36"/>
      <c r="H4347" s="36"/>
      <c r="I4347" s="36"/>
      <c r="J4347" s="36"/>
      <c r="K4347" s="36"/>
      <c r="L4347" s="36"/>
      <c r="M4347" s="36"/>
      <c r="N4347" s="36"/>
      <c r="O4347" s="36"/>
      <c r="P4347" s="36"/>
      <c r="Q4347" s="36"/>
      <c r="R4347" s="36"/>
    </row>
    <row r="4348" spans="6:18" x14ac:dyDescent="0.25">
      <c r="F4348" s="36"/>
      <c r="G4348" s="36"/>
      <c r="H4348" s="36"/>
      <c r="I4348" s="36"/>
      <c r="J4348" s="36"/>
      <c r="K4348" s="36"/>
      <c r="L4348" s="36"/>
      <c r="M4348" s="36"/>
      <c r="N4348" s="36"/>
      <c r="O4348" s="36"/>
      <c r="P4348" s="36"/>
      <c r="Q4348" s="36"/>
      <c r="R4348" s="36"/>
    </row>
    <row r="4349" spans="6:18" x14ac:dyDescent="0.25">
      <c r="F4349" s="36"/>
      <c r="G4349" s="36"/>
      <c r="H4349" s="36"/>
      <c r="I4349" s="36"/>
      <c r="J4349" s="36"/>
      <c r="K4349" s="36"/>
      <c r="L4349" s="36"/>
      <c r="M4349" s="36"/>
      <c r="N4349" s="36"/>
      <c r="O4349" s="36"/>
      <c r="P4349" s="36"/>
      <c r="Q4349" s="36"/>
      <c r="R4349" s="36"/>
    </row>
    <row r="4350" spans="6:18" x14ac:dyDescent="0.25">
      <c r="F4350" s="36"/>
      <c r="G4350" s="36"/>
      <c r="H4350" s="36"/>
      <c r="I4350" s="36"/>
      <c r="J4350" s="36"/>
      <c r="K4350" s="36"/>
      <c r="L4350" s="36"/>
      <c r="M4350" s="36"/>
      <c r="N4350" s="36"/>
      <c r="O4350" s="36"/>
      <c r="P4350" s="36"/>
      <c r="Q4350" s="36"/>
      <c r="R4350" s="36"/>
    </row>
    <row r="4351" spans="6:18" x14ac:dyDescent="0.25">
      <c r="F4351" s="36"/>
      <c r="G4351" s="36"/>
      <c r="H4351" s="36"/>
      <c r="I4351" s="36"/>
      <c r="J4351" s="36"/>
      <c r="K4351" s="36"/>
      <c r="L4351" s="36"/>
      <c r="M4351" s="36"/>
      <c r="N4351" s="36"/>
      <c r="O4351" s="36"/>
      <c r="P4351" s="36"/>
      <c r="Q4351" s="36"/>
      <c r="R4351" s="36"/>
    </row>
    <row r="4352" spans="6:18" x14ac:dyDescent="0.25">
      <c r="F4352" s="36"/>
      <c r="G4352" s="36"/>
      <c r="H4352" s="36"/>
      <c r="I4352" s="36"/>
      <c r="J4352" s="36"/>
      <c r="K4352" s="36"/>
      <c r="L4352" s="36"/>
      <c r="M4352" s="36"/>
      <c r="N4352" s="36"/>
      <c r="O4352" s="36"/>
      <c r="P4352" s="36"/>
      <c r="Q4352" s="36"/>
      <c r="R4352" s="36"/>
    </row>
    <row r="4353" spans="6:18" x14ac:dyDescent="0.25">
      <c r="F4353" s="36"/>
      <c r="G4353" s="36"/>
      <c r="H4353" s="36"/>
      <c r="I4353" s="36"/>
      <c r="J4353" s="36"/>
      <c r="K4353" s="36"/>
      <c r="L4353" s="36"/>
      <c r="M4353" s="36"/>
      <c r="N4353" s="36"/>
      <c r="O4353" s="36"/>
      <c r="P4353" s="36"/>
      <c r="Q4353" s="36"/>
      <c r="R4353" s="36"/>
    </row>
    <row r="4354" spans="6:18" x14ac:dyDescent="0.25">
      <c r="F4354" s="36"/>
      <c r="G4354" s="36"/>
      <c r="H4354" s="36"/>
      <c r="I4354" s="36"/>
      <c r="J4354" s="36"/>
      <c r="K4354" s="36"/>
      <c r="L4354" s="36"/>
      <c r="M4354" s="36"/>
      <c r="N4354" s="36"/>
      <c r="O4354" s="36"/>
      <c r="P4354" s="36"/>
      <c r="Q4354" s="36"/>
      <c r="R4354" s="36"/>
    </row>
    <row r="4355" spans="6:18" x14ac:dyDescent="0.25">
      <c r="F4355" s="36"/>
      <c r="G4355" s="36"/>
      <c r="H4355" s="36"/>
      <c r="I4355" s="36"/>
      <c r="J4355" s="36"/>
      <c r="K4355" s="36"/>
      <c r="L4355" s="36"/>
      <c r="M4355" s="36"/>
      <c r="N4355" s="36"/>
      <c r="O4355" s="36"/>
      <c r="P4355" s="36"/>
      <c r="Q4355" s="36"/>
      <c r="R4355" s="36"/>
    </row>
    <row r="4356" spans="6:18" x14ac:dyDescent="0.25">
      <c r="F4356" s="36"/>
      <c r="G4356" s="36"/>
      <c r="H4356" s="36"/>
      <c r="I4356" s="36"/>
      <c r="J4356" s="36"/>
      <c r="K4356" s="36"/>
      <c r="L4356" s="36"/>
      <c r="M4356" s="36"/>
      <c r="N4356" s="36"/>
      <c r="O4356" s="36"/>
      <c r="P4356" s="36"/>
      <c r="Q4356" s="36"/>
      <c r="R4356" s="36"/>
    </row>
    <row r="4357" spans="6:18" x14ac:dyDescent="0.25">
      <c r="F4357" s="36"/>
      <c r="G4357" s="36"/>
      <c r="H4357" s="36"/>
      <c r="I4357" s="36"/>
      <c r="J4357" s="36"/>
      <c r="K4357" s="36"/>
      <c r="L4357" s="36"/>
      <c r="M4357" s="36"/>
      <c r="N4357" s="36"/>
      <c r="O4357" s="36"/>
      <c r="P4357" s="36"/>
      <c r="Q4357" s="36"/>
      <c r="R4357" s="36"/>
    </row>
    <row r="4358" spans="6:18" x14ac:dyDescent="0.25">
      <c r="F4358" s="36"/>
      <c r="G4358" s="36"/>
      <c r="H4358" s="36"/>
      <c r="I4358" s="36"/>
      <c r="J4358" s="36"/>
      <c r="K4358" s="36"/>
      <c r="L4358" s="36"/>
      <c r="M4358" s="36"/>
      <c r="N4358" s="36"/>
      <c r="O4358" s="36"/>
      <c r="P4358" s="36"/>
      <c r="Q4358" s="36"/>
      <c r="R4358" s="36"/>
    </row>
    <row r="4359" spans="6:18" x14ac:dyDescent="0.25">
      <c r="F4359" s="36"/>
      <c r="G4359" s="36"/>
      <c r="H4359" s="36"/>
      <c r="I4359" s="36"/>
      <c r="J4359" s="36"/>
      <c r="K4359" s="36"/>
      <c r="L4359" s="36"/>
      <c r="M4359" s="36"/>
      <c r="N4359" s="36"/>
      <c r="O4359" s="36"/>
      <c r="P4359" s="36"/>
      <c r="Q4359" s="36"/>
      <c r="R4359" s="36"/>
    </row>
    <row r="4360" spans="6:18" x14ac:dyDescent="0.25">
      <c r="F4360" s="36"/>
      <c r="G4360" s="36"/>
      <c r="H4360" s="36"/>
      <c r="I4360" s="36"/>
      <c r="J4360" s="36"/>
      <c r="K4360" s="36"/>
      <c r="L4360" s="36"/>
      <c r="M4360" s="36"/>
      <c r="N4360" s="36"/>
      <c r="O4360" s="36"/>
      <c r="P4360" s="36"/>
      <c r="Q4360" s="36"/>
      <c r="R4360" s="36"/>
    </row>
    <row r="4361" spans="6:18" x14ac:dyDescent="0.25">
      <c r="F4361" s="36"/>
      <c r="G4361" s="36"/>
      <c r="H4361" s="36"/>
      <c r="I4361" s="36"/>
      <c r="J4361" s="36"/>
      <c r="K4361" s="36"/>
      <c r="L4361" s="36"/>
      <c r="M4361" s="36"/>
      <c r="N4361" s="36"/>
      <c r="O4361" s="36"/>
      <c r="P4361" s="36"/>
      <c r="Q4361" s="36"/>
      <c r="R4361" s="36"/>
    </row>
    <row r="4362" spans="6:18" x14ac:dyDescent="0.25">
      <c r="F4362" s="36"/>
      <c r="G4362" s="36"/>
      <c r="H4362" s="36"/>
      <c r="I4362" s="36"/>
      <c r="J4362" s="36"/>
      <c r="K4362" s="36"/>
      <c r="L4362" s="36"/>
      <c r="M4362" s="36"/>
      <c r="N4362" s="36"/>
      <c r="O4362" s="36"/>
      <c r="P4362" s="36"/>
      <c r="Q4362" s="36"/>
      <c r="R4362" s="36"/>
    </row>
    <row r="4363" spans="6:18" x14ac:dyDescent="0.25">
      <c r="F4363" s="36"/>
      <c r="G4363" s="36"/>
      <c r="H4363" s="36"/>
      <c r="I4363" s="36"/>
      <c r="J4363" s="36"/>
      <c r="K4363" s="36"/>
      <c r="L4363" s="36"/>
      <c r="M4363" s="36"/>
      <c r="N4363" s="36"/>
      <c r="O4363" s="36"/>
      <c r="P4363" s="36"/>
      <c r="Q4363" s="36"/>
      <c r="R4363" s="36"/>
    </row>
    <row r="4364" spans="6:18" x14ac:dyDescent="0.25">
      <c r="F4364" s="36"/>
      <c r="G4364" s="36"/>
      <c r="H4364" s="36"/>
      <c r="I4364" s="36"/>
      <c r="J4364" s="36"/>
      <c r="K4364" s="36"/>
      <c r="L4364" s="36"/>
      <c r="M4364" s="36"/>
      <c r="N4364" s="36"/>
      <c r="O4364" s="36"/>
      <c r="P4364" s="36"/>
      <c r="Q4364" s="36"/>
      <c r="R4364" s="36"/>
    </row>
    <row r="4365" spans="6:18" x14ac:dyDescent="0.25">
      <c r="F4365" s="36"/>
      <c r="G4365" s="36"/>
      <c r="H4365" s="36"/>
      <c r="I4365" s="36"/>
      <c r="J4365" s="36"/>
      <c r="K4365" s="36"/>
      <c r="L4365" s="36"/>
      <c r="M4365" s="36"/>
      <c r="N4365" s="36"/>
      <c r="O4365" s="36"/>
      <c r="P4365" s="36"/>
      <c r="Q4365" s="36"/>
      <c r="R4365" s="36"/>
    </row>
    <row r="4366" spans="6:18" x14ac:dyDescent="0.25">
      <c r="F4366" s="36"/>
      <c r="G4366" s="36"/>
      <c r="H4366" s="36"/>
      <c r="I4366" s="36"/>
      <c r="J4366" s="36"/>
      <c r="K4366" s="36"/>
      <c r="L4366" s="36"/>
      <c r="M4366" s="36"/>
      <c r="N4366" s="36"/>
      <c r="O4366" s="36"/>
      <c r="P4366" s="36"/>
      <c r="Q4366" s="36"/>
      <c r="R4366" s="36"/>
    </row>
    <row r="4367" spans="6:18" x14ac:dyDescent="0.25">
      <c r="F4367" s="36"/>
      <c r="G4367" s="36"/>
      <c r="H4367" s="36"/>
      <c r="I4367" s="36"/>
      <c r="J4367" s="36"/>
      <c r="K4367" s="36"/>
      <c r="L4367" s="36"/>
      <c r="M4367" s="36"/>
      <c r="N4367" s="36"/>
      <c r="O4367" s="36"/>
      <c r="P4367" s="36"/>
      <c r="Q4367" s="36"/>
      <c r="R4367" s="36"/>
    </row>
    <row r="4368" spans="6:18" x14ac:dyDescent="0.25">
      <c r="F4368" s="36"/>
      <c r="G4368" s="36"/>
      <c r="H4368" s="36"/>
      <c r="I4368" s="36"/>
      <c r="J4368" s="36"/>
      <c r="K4368" s="36"/>
      <c r="L4368" s="36"/>
      <c r="M4368" s="36"/>
      <c r="N4368" s="36"/>
      <c r="O4368" s="36"/>
      <c r="P4368" s="36"/>
      <c r="Q4368" s="36"/>
      <c r="R4368" s="36"/>
    </row>
    <row r="4369" spans="6:18" x14ac:dyDescent="0.25">
      <c r="F4369" s="36"/>
      <c r="G4369" s="36"/>
      <c r="H4369" s="36"/>
      <c r="I4369" s="36"/>
      <c r="J4369" s="36"/>
      <c r="K4369" s="36"/>
      <c r="L4369" s="36"/>
      <c r="M4369" s="36"/>
      <c r="N4369" s="36"/>
      <c r="O4369" s="36"/>
      <c r="P4369" s="36"/>
      <c r="Q4369" s="36"/>
      <c r="R4369" s="36"/>
    </row>
    <row r="4370" spans="6:18" x14ac:dyDescent="0.25">
      <c r="F4370" s="36"/>
      <c r="G4370" s="36"/>
      <c r="H4370" s="36"/>
      <c r="I4370" s="36"/>
      <c r="J4370" s="36"/>
      <c r="K4370" s="36"/>
      <c r="L4370" s="36"/>
      <c r="M4370" s="36"/>
      <c r="N4370" s="36"/>
      <c r="O4370" s="36"/>
      <c r="P4370" s="36"/>
      <c r="Q4370" s="36"/>
      <c r="R4370" s="36"/>
    </row>
    <row r="4371" spans="6:18" x14ac:dyDescent="0.25">
      <c r="F4371" s="36"/>
      <c r="G4371" s="36"/>
      <c r="H4371" s="36"/>
      <c r="I4371" s="36"/>
      <c r="J4371" s="36"/>
      <c r="K4371" s="36"/>
      <c r="L4371" s="36"/>
      <c r="M4371" s="36"/>
      <c r="N4371" s="36"/>
      <c r="O4371" s="36"/>
      <c r="P4371" s="36"/>
      <c r="Q4371" s="36"/>
      <c r="R4371" s="36"/>
    </row>
    <row r="4372" spans="6:18" x14ac:dyDescent="0.25">
      <c r="F4372" s="36"/>
      <c r="G4372" s="36"/>
      <c r="H4372" s="36"/>
      <c r="I4372" s="36"/>
      <c r="J4372" s="36"/>
      <c r="K4372" s="36"/>
      <c r="L4372" s="36"/>
      <c r="M4372" s="36"/>
      <c r="N4372" s="36"/>
      <c r="O4372" s="36"/>
      <c r="P4372" s="36"/>
      <c r="Q4372" s="36"/>
      <c r="R4372" s="36"/>
    </row>
    <row r="4373" spans="6:18" x14ac:dyDescent="0.25">
      <c r="F4373" s="36"/>
      <c r="G4373" s="36"/>
      <c r="H4373" s="36"/>
      <c r="I4373" s="36"/>
      <c r="J4373" s="36"/>
      <c r="K4373" s="36"/>
      <c r="L4373" s="36"/>
      <c r="M4373" s="36"/>
      <c r="N4373" s="36"/>
      <c r="O4373" s="36"/>
      <c r="P4373" s="36"/>
      <c r="Q4373" s="36"/>
      <c r="R4373" s="36"/>
    </row>
    <row r="4374" spans="6:18" x14ac:dyDescent="0.25">
      <c r="F4374" s="36"/>
      <c r="G4374" s="36"/>
      <c r="H4374" s="36"/>
      <c r="I4374" s="36"/>
      <c r="J4374" s="36"/>
      <c r="K4374" s="36"/>
      <c r="L4374" s="36"/>
      <c r="M4374" s="36"/>
      <c r="N4374" s="36"/>
      <c r="O4374" s="36"/>
      <c r="P4374" s="36"/>
      <c r="Q4374" s="36"/>
      <c r="R4374" s="36"/>
    </row>
    <row r="4375" spans="6:18" x14ac:dyDescent="0.25">
      <c r="F4375" s="36"/>
      <c r="G4375" s="36"/>
      <c r="H4375" s="36"/>
      <c r="I4375" s="36"/>
      <c r="J4375" s="36"/>
      <c r="K4375" s="36"/>
      <c r="L4375" s="36"/>
      <c r="M4375" s="36"/>
      <c r="N4375" s="36"/>
      <c r="O4375" s="36"/>
      <c r="P4375" s="36"/>
      <c r="Q4375" s="36"/>
      <c r="R4375" s="36"/>
    </row>
    <row r="4376" spans="6:18" x14ac:dyDescent="0.25">
      <c r="F4376" s="36"/>
      <c r="G4376" s="36"/>
      <c r="H4376" s="36"/>
      <c r="I4376" s="36"/>
      <c r="J4376" s="36"/>
      <c r="K4376" s="36"/>
      <c r="L4376" s="36"/>
      <c r="M4376" s="36"/>
      <c r="N4376" s="36"/>
      <c r="O4376" s="36"/>
      <c r="P4376" s="36"/>
      <c r="Q4376" s="36"/>
      <c r="R4376" s="36"/>
    </row>
    <row r="4377" spans="6:18" x14ac:dyDescent="0.25">
      <c r="F4377" s="36"/>
      <c r="G4377" s="36"/>
      <c r="H4377" s="36"/>
      <c r="I4377" s="36"/>
      <c r="J4377" s="36"/>
      <c r="K4377" s="36"/>
      <c r="L4377" s="36"/>
      <c r="M4377" s="36"/>
      <c r="N4377" s="36"/>
      <c r="O4377" s="36"/>
      <c r="P4377" s="36"/>
      <c r="Q4377" s="36"/>
      <c r="R4377" s="36"/>
    </row>
    <row r="4378" spans="6:18" x14ac:dyDescent="0.25">
      <c r="F4378" s="36"/>
      <c r="G4378" s="36"/>
      <c r="H4378" s="36"/>
      <c r="I4378" s="36"/>
      <c r="J4378" s="36"/>
      <c r="K4378" s="36"/>
      <c r="L4378" s="36"/>
      <c r="M4378" s="36"/>
      <c r="N4378" s="36"/>
      <c r="O4378" s="36"/>
      <c r="P4378" s="36"/>
      <c r="Q4378" s="36"/>
      <c r="R4378" s="36"/>
    </row>
    <row r="4379" spans="6:18" x14ac:dyDescent="0.25">
      <c r="F4379" s="36"/>
      <c r="G4379" s="36"/>
      <c r="H4379" s="36"/>
      <c r="I4379" s="36"/>
      <c r="J4379" s="36"/>
      <c r="K4379" s="36"/>
      <c r="L4379" s="36"/>
      <c r="M4379" s="36"/>
      <c r="N4379" s="36"/>
      <c r="O4379" s="36"/>
      <c r="P4379" s="36"/>
      <c r="Q4379" s="36"/>
      <c r="R4379" s="36"/>
    </row>
    <row r="4380" spans="6:18" x14ac:dyDescent="0.25">
      <c r="F4380" s="36"/>
      <c r="G4380" s="36"/>
      <c r="H4380" s="36"/>
      <c r="I4380" s="36"/>
      <c r="J4380" s="36"/>
      <c r="K4380" s="36"/>
      <c r="L4380" s="36"/>
      <c r="M4380" s="36"/>
      <c r="N4380" s="36"/>
      <c r="O4380" s="36"/>
      <c r="P4380" s="36"/>
      <c r="Q4380" s="36"/>
      <c r="R4380" s="36"/>
    </row>
    <row r="4381" spans="6:18" x14ac:dyDescent="0.25">
      <c r="F4381" s="36"/>
      <c r="G4381" s="36"/>
      <c r="H4381" s="36"/>
      <c r="I4381" s="36"/>
      <c r="J4381" s="36"/>
      <c r="K4381" s="36"/>
      <c r="L4381" s="36"/>
      <c r="M4381" s="36"/>
      <c r="N4381" s="36"/>
      <c r="O4381" s="36"/>
      <c r="P4381" s="36"/>
      <c r="Q4381" s="36"/>
      <c r="R4381" s="36"/>
    </row>
    <row r="4382" spans="6:18" x14ac:dyDescent="0.25">
      <c r="F4382" s="36"/>
      <c r="G4382" s="36"/>
      <c r="H4382" s="36"/>
      <c r="I4382" s="36"/>
      <c r="J4382" s="36"/>
      <c r="K4382" s="36"/>
      <c r="L4382" s="36"/>
      <c r="M4382" s="36"/>
      <c r="N4382" s="36"/>
      <c r="O4382" s="36"/>
      <c r="P4382" s="36"/>
      <c r="Q4382" s="36"/>
      <c r="R4382" s="36"/>
    </row>
    <row r="4383" spans="6:18" x14ac:dyDescent="0.25">
      <c r="F4383" s="36"/>
      <c r="G4383" s="36"/>
      <c r="H4383" s="36"/>
      <c r="I4383" s="36"/>
      <c r="J4383" s="36"/>
      <c r="K4383" s="36"/>
      <c r="L4383" s="36"/>
      <c r="M4383" s="36"/>
      <c r="N4383" s="36"/>
      <c r="O4383" s="36"/>
      <c r="P4383" s="36"/>
      <c r="Q4383" s="36"/>
      <c r="R4383" s="36"/>
    </row>
    <row r="4384" spans="6:18" x14ac:dyDescent="0.25">
      <c r="F4384" s="36"/>
      <c r="G4384" s="36"/>
      <c r="H4384" s="36"/>
      <c r="I4384" s="36"/>
      <c r="J4384" s="36"/>
      <c r="K4384" s="36"/>
      <c r="L4384" s="36"/>
      <c r="M4384" s="36"/>
      <c r="N4384" s="36"/>
      <c r="O4384" s="36"/>
      <c r="P4384" s="36"/>
      <c r="Q4384" s="36"/>
      <c r="R4384" s="36"/>
    </row>
    <row r="4385" spans="6:18" x14ac:dyDescent="0.25">
      <c r="F4385" s="36"/>
      <c r="G4385" s="36"/>
      <c r="H4385" s="36"/>
      <c r="I4385" s="36"/>
      <c r="J4385" s="36"/>
      <c r="K4385" s="36"/>
      <c r="L4385" s="36"/>
      <c r="M4385" s="36"/>
      <c r="N4385" s="36"/>
      <c r="O4385" s="36"/>
      <c r="P4385" s="36"/>
      <c r="Q4385" s="36"/>
      <c r="R4385" s="36"/>
    </row>
    <row r="4386" spans="6:18" x14ac:dyDescent="0.25">
      <c r="F4386" s="36"/>
      <c r="G4386" s="36"/>
      <c r="H4386" s="36"/>
      <c r="I4386" s="36"/>
      <c r="J4386" s="36"/>
      <c r="K4386" s="36"/>
      <c r="L4386" s="36"/>
      <c r="M4386" s="36"/>
      <c r="N4386" s="36"/>
      <c r="O4386" s="36"/>
      <c r="P4386" s="36"/>
      <c r="Q4386" s="36"/>
      <c r="R4386" s="36"/>
    </row>
    <row r="4387" spans="6:18" x14ac:dyDescent="0.25">
      <c r="F4387" s="36"/>
      <c r="G4387" s="36"/>
      <c r="H4387" s="36"/>
      <c r="I4387" s="36"/>
      <c r="J4387" s="36"/>
      <c r="K4387" s="36"/>
      <c r="L4387" s="36"/>
      <c r="M4387" s="36"/>
      <c r="N4387" s="36"/>
      <c r="O4387" s="36"/>
      <c r="P4387" s="36"/>
      <c r="Q4387" s="36"/>
      <c r="R4387" s="36"/>
    </row>
    <row r="4388" spans="6:18" x14ac:dyDescent="0.25">
      <c r="F4388" s="36"/>
      <c r="G4388" s="36"/>
      <c r="H4388" s="36"/>
      <c r="I4388" s="36"/>
      <c r="J4388" s="36"/>
      <c r="K4388" s="36"/>
      <c r="L4388" s="36"/>
      <c r="M4388" s="36"/>
      <c r="N4388" s="36"/>
      <c r="O4388" s="36"/>
      <c r="P4388" s="36"/>
      <c r="Q4388" s="36"/>
      <c r="R4388" s="36"/>
    </row>
    <row r="4389" spans="6:18" x14ac:dyDescent="0.25">
      <c r="F4389" s="36"/>
      <c r="G4389" s="36"/>
      <c r="H4389" s="36"/>
      <c r="I4389" s="36"/>
      <c r="J4389" s="36"/>
      <c r="K4389" s="36"/>
      <c r="L4389" s="36"/>
      <c r="M4389" s="36"/>
      <c r="N4389" s="36"/>
      <c r="O4389" s="36"/>
      <c r="P4389" s="36"/>
      <c r="Q4389" s="36"/>
      <c r="R4389" s="36"/>
    </row>
    <row r="4390" spans="6:18" x14ac:dyDescent="0.25">
      <c r="F4390" s="36"/>
      <c r="G4390" s="36"/>
      <c r="H4390" s="36"/>
      <c r="I4390" s="36"/>
      <c r="J4390" s="36"/>
      <c r="K4390" s="36"/>
      <c r="L4390" s="36"/>
      <c r="M4390" s="36"/>
      <c r="N4390" s="36"/>
      <c r="O4390" s="36"/>
      <c r="P4390" s="36"/>
      <c r="Q4390" s="36"/>
      <c r="R4390" s="36"/>
    </row>
    <row r="4391" spans="6:18" x14ac:dyDescent="0.25">
      <c r="F4391" s="36"/>
      <c r="G4391" s="36"/>
      <c r="H4391" s="36"/>
      <c r="I4391" s="36"/>
      <c r="J4391" s="36"/>
      <c r="K4391" s="36"/>
      <c r="L4391" s="36"/>
      <c r="M4391" s="36"/>
      <c r="N4391" s="36"/>
      <c r="O4391" s="36"/>
      <c r="P4391" s="36"/>
      <c r="Q4391" s="36"/>
      <c r="R4391" s="36"/>
    </row>
    <row r="4392" spans="6:18" x14ac:dyDescent="0.25">
      <c r="F4392" s="36"/>
      <c r="G4392" s="36"/>
      <c r="H4392" s="36"/>
      <c r="I4392" s="36"/>
      <c r="J4392" s="36"/>
      <c r="K4392" s="36"/>
      <c r="L4392" s="36"/>
      <c r="M4392" s="36"/>
      <c r="N4392" s="36"/>
      <c r="O4392" s="36"/>
      <c r="P4392" s="36"/>
      <c r="Q4392" s="36"/>
      <c r="R4392" s="36"/>
    </row>
    <row r="4393" spans="6:18" x14ac:dyDescent="0.25">
      <c r="F4393" s="36"/>
      <c r="G4393" s="36"/>
      <c r="H4393" s="36"/>
      <c r="I4393" s="36"/>
      <c r="J4393" s="36"/>
      <c r="K4393" s="36"/>
      <c r="L4393" s="36"/>
      <c r="M4393" s="36"/>
      <c r="N4393" s="36"/>
      <c r="O4393" s="36"/>
      <c r="P4393" s="36"/>
      <c r="Q4393" s="36"/>
      <c r="R4393" s="36"/>
    </row>
    <row r="4394" spans="6:18" x14ac:dyDescent="0.25">
      <c r="F4394" s="36"/>
      <c r="G4394" s="36"/>
      <c r="H4394" s="36"/>
      <c r="I4394" s="36"/>
      <c r="J4394" s="36"/>
      <c r="K4394" s="36"/>
      <c r="L4394" s="36"/>
      <c r="M4394" s="36"/>
      <c r="N4394" s="36"/>
      <c r="O4394" s="36"/>
      <c r="P4394" s="36"/>
      <c r="Q4394" s="36"/>
      <c r="R4394" s="36"/>
    </row>
    <row r="4395" spans="6:18" x14ac:dyDescent="0.25">
      <c r="F4395" s="36"/>
      <c r="G4395" s="36"/>
      <c r="H4395" s="36"/>
      <c r="I4395" s="36"/>
      <c r="J4395" s="36"/>
      <c r="K4395" s="36"/>
      <c r="L4395" s="36"/>
      <c r="M4395" s="36"/>
      <c r="N4395" s="36"/>
      <c r="O4395" s="36"/>
      <c r="P4395" s="36"/>
      <c r="Q4395" s="36"/>
      <c r="R4395" s="36"/>
    </row>
    <row r="4396" spans="6:18" x14ac:dyDescent="0.25">
      <c r="F4396" s="36"/>
      <c r="G4396" s="36"/>
      <c r="H4396" s="36"/>
      <c r="I4396" s="36"/>
      <c r="J4396" s="36"/>
      <c r="K4396" s="36"/>
      <c r="L4396" s="36"/>
      <c r="M4396" s="36"/>
      <c r="N4396" s="36"/>
      <c r="O4396" s="36"/>
      <c r="P4396" s="36"/>
      <c r="Q4396" s="36"/>
      <c r="R4396" s="36"/>
    </row>
    <row r="4397" spans="6:18" x14ac:dyDescent="0.25">
      <c r="F4397" s="36"/>
      <c r="G4397" s="36"/>
      <c r="H4397" s="36"/>
      <c r="I4397" s="36"/>
      <c r="J4397" s="36"/>
      <c r="K4397" s="36"/>
      <c r="L4397" s="36"/>
      <c r="M4397" s="36"/>
      <c r="N4397" s="36"/>
      <c r="O4397" s="36"/>
      <c r="P4397" s="36"/>
      <c r="Q4397" s="36"/>
      <c r="R4397" s="36"/>
    </row>
    <row r="4398" spans="6:18" x14ac:dyDescent="0.25">
      <c r="F4398" s="36"/>
      <c r="G4398" s="36"/>
      <c r="H4398" s="36"/>
      <c r="I4398" s="36"/>
      <c r="J4398" s="36"/>
      <c r="K4398" s="36"/>
      <c r="L4398" s="36"/>
      <c r="M4398" s="36"/>
      <c r="N4398" s="36"/>
      <c r="O4398" s="36"/>
      <c r="P4398" s="36"/>
      <c r="Q4398" s="36"/>
      <c r="R4398" s="36"/>
    </row>
    <row r="4399" spans="6:18" x14ac:dyDescent="0.25">
      <c r="F4399" s="36"/>
      <c r="G4399" s="36"/>
      <c r="H4399" s="36"/>
      <c r="I4399" s="36"/>
      <c r="J4399" s="36"/>
      <c r="K4399" s="36"/>
      <c r="L4399" s="36"/>
      <c r="M4399" s="36"/>
      <c r="N4399" s="36"/>
      <c r="O4399" s="36"/>
      <c r="P4399" s="36"/>
      <c r="Q4399" s="36"/>
      <c r="R4399" s="36"/>
    </row>
    <row r="4400" spans="6:18" x14ac:dyDescent="0.25">
      <c r="F4400" s="36"/>
      <c r="G4400" s="36"/>
      <c r="H4400" s="36"/>
      <c r="I4400" s="36"/>
      <c r="J4400" s="36"/>
      <c r="K4400" s="36"/>
      <c r="L4400" s="36"/>
      <c r="M4400" s="36"/>
      <c r="N4400" s="36"/>
      <c r="O4400" s="36"/>
      <c r="P4400" s="36"/>
      <c r="Q4400" s="36"/>
      <c r="R4400" s="36"/>
    </row>
    <row r="4401" spans="6:18" x14ac:dyDescent="0.25">
      <c r="F4401" s="36"/>
      <c r="G4401" s="36"/>
      <c r="H4401" s="36"/>
      <c r="I4401" s="36"/>
      <c r="J4401" s="36"/>
      <c r="K4401" s="36"/>
      <c r="L4401" s="36"/>
      <c r="M4401" s="36"/>
      <c r="N4401" s="36"/>
      <c r="O4401" s="36"/>
      <c r="P4401" s="36"/>
      <c r="Q4401" s="36"/>
      <c r="R4401" s="36"/>
    </row>
    <row r="4402" spans="6:18" x14ac:dyDescent="0.25">
      <c r="F4402" s="36"/>
      <c r="G4402" s="36"/>
      <c r="H4402" s="36"/>
      <c r="I4402" s="36"/>
      <c r="J4402" s="36"/>
      <c r="K4402" s="36"/>
      <c r="L4402" s="36"/>
      <c r="M4402" s="36"/>
      <c r="N4402" s="36"/>
      <c r="O4402" s="36"/>
      <c r="P4402" s="36"/>
      <c r="Q4402" s="36"/>
      <c r="R4402" s="36"/>
    </row>
    <row r="4403" spans="6:18" x14ac:dyDescent="0.25">
      <c r="F4403" s="36"/>
      <c r="G4403" s="36"/>
      <c r="H4403" s="36"/>
      <c r="I4403" s="36"/>
      <c r="J4403" s="36"/>
      <c r="K4403" s="36"/>
      <c r="L4403" s="36"/>
      <c r="M4403" s="36"/>
      <c r="N4403" s="36"/>
      <c r="O4403" s="36"/>
      <c r="P4403" s="36"/>
      <c r="Q4403" s="36"/>
      <c r="R4403" s="36"/>
    </row>
    <row r="4404" spans="6:18" x14ac:dyDescent="0.25">
      <c r="F4404" s="36"/>
      <c r="G4404" s="36"/>
      <c r="H4404" s="36"/>
      <c r="I4404" s="36"/>
      <c r="J4404" s="36"/>
      <c r="K4404" s="36"/>
      <c r="L4404" s="36"/>
      <c r="M4404" s="36"/>
      <c r="N4404" s="36"/>
      <c r="O4404" s="36"/>
      <c r="P4404" s="36"/>
      <c r="Q4404" s="36"/>
      <c r="R4404" s="36"/>
    </row>
    <row r="4405" spans="6:18" x14ac:dyDescent="0.25">
      <c r="F4405" s="36"/>
      <c r="G4405" s="36"/>
      <c r="H4405" s="36"/>
      <c r="I4405" s="36"/>
      <c r="J4405" s="36"/>
      <c r="K4405" s="36"/>
      <c r="L4405" s="36"/>
      <c r="M4405" s="36"/>
      <c r="N4405" s="36"/>
      <c r="O4405" s="36"/>
      <c r="P4405" s="36"/>
      <c r="Q4405" s="36"/>
      <c r="R4405" s="36"/>
    </row>
    <row r="4406" spans="6:18" x14ac:dyDescent="0.25">
      <c r="F4406" s="36"/>
      <c r="G4406" s="36"/>
      <c r="H4406" s="36"/>
      <c r="I4406" s="36"/>
      <c r="J4406" s="36"/>
      <c r="K4406" s="36"/>
      <c r="L4406" s="36"/>
      <c r="M4406" s="36"/>
      <c r="N4406" s="36"/>
      <c r="O4406" s="36"/>
      <c r="P4406" s="36"/>
      <c r="Q4406" s="36"/>
      <c r="R4406" s="36"/>
    </row>
    <row r="4407" spans="6:18" x14ac:dyDescent="0.25">
      <c r="F4407" s="36"/>
      <c r="G4407" s="36"/>
      <c r="H4407" s="36"/>
      <c r="I4407" s="36"/>
      <c r="J4407" s="36"/>
      <c r="K4407" s="36"/>
      <c r="L4407" s="36"/>
      <c r="M4407" s="36"/>
      <c r="N4407" s="36"/>
      <c r="O4407" s="36"/>
      <c r="P4407" s="36"/>
      <c r="Q4407" s="36"/>
      <c r="R4407" s="36"/>
    </row>
    <row r="4408" spans="6:18" x14ac:dyDescent="0.25">
      <c r="F4408" s="36"/>
      <c r="G4408" s="36"/>
      <c r="H4408" s="36"/>
      <c r="I4408" s="36"/>
      <c r="J4408" s="36"/>
      <c r="K4408" s="36"/>
      <c r="L4408" s="36"/>
      <c r="M4408" s="36"/>
      <c r="N4408" s="36"/>
      <c r="O4408" s="36"/>
      <c r="P4408" s="36"/>
      <c r="Q4408" s="36"/>
      <c r="R4408" s="36"/>
    </row>
    <row r="4409" spans="6:18" x14ac:dyDescent="0.25">
      <c r="F4409" s="36"/>
      <c r="G4409" s="36"/>
      <c r="H4409" s="36"/>
      <c r="I4409" s="36"/>
      <c r="J4409" s="36"/>
      <c r="K4409" s="36"/>
      <c r="L4409" s="36"/>
      <c r="M4409" s="36"/>
      <c r="N4409" s="36"/>
      <c r="O4409" s="36"/>
      <c r="P4409" s="36"/>
      <c r="Q4409" s="36"/>
      <c r="R4409" s="36"/>
    </row>
    <row r="4410" spans="6:18" x14ac:dyDescent="0.25">
      <c r="F4410" s="36"/>
      <c r="G4410" s="36"/>
      <c r="H4410" s="36"/>
      <c r="I4410" s="36"/>
      <c r="J4410" s="36"/>
      <c r="K4410" s="36"/>
      <c r="L4410" s="36"/>
      <c r="M4410" s="36"/>
      <c r="N4410" s="36"/>
      <c r="O4410" s="36"/>
      <c r="P4410" s="36"/>
      <c r="Q4410" s="36"/>
      <c r="R4410" s="36"/>
    </row>
    <row r="4411" spans="6:18" x14ac:dyDescent="0.25">
      <c r="F4411" s="36"/>
      <c r="G4411" s="36"/>
      <c r="H4411" s="36"/>
      <c r="I4411" s="36"/>
      <c r="J4411" s="36"/>
      <c r="K4411" s="36"/>
      <c r="L4411" s="36"/>
      <c r="M4411" s="36"/>
      <c r="N4411" s="36"/>
      <c r="O4411" s="36"/>
      <c r="P4411" s="36"/>
      <c r="Q4411" s="36"/>
      <c r="R4411" s="36"/>
    </row>
    <row r="4412" spans="6:18" x14ac:dyDescent="0.25">
      <c r="F4412" s="36"/>
      <c r="G4412" s="36"/>
      <c r="H4412" s="36"/>
      <c r="I4412" s="36"/>
      <c r="J4412" s="36"/>
      <c r="K4412" s="36"/>
      <c r="L4412" s="36"/>
      <c r="M4412" s="36"/>
      <c r="N4412" s="36"/>
      <c r="O4412" s="36"/>
      <c r="P4412" s="36"/>
      <c r="Q4412" s="36"/>
      <c r="R4412" s="36"/>
    </row>
    <row r="4413" spans="6:18" x14ac:dyDescent="0.25">
      <c r="F4413" s="36"/>
      <c r="G4413" s="36"/>
      <c r="H4413" s="36"/>
      <c r="I4413" s="36"/>
      <c r="J4413" s="36"/>
      <c r="K4413" s="36"/>
      <c r="L4413" s="36"/>
      <c r="M4413" s="36"/>
      <c r="N4413" s="36"/>
      <c r="O4413" s="36"/>
      <c r="P4413" s="36"/>
      <c r="Q4413" s="36"/>
      <c r="R4413" s="36"/>
    </row>
    <row r="4414" spans="6:18" x14ac:dyDescent="0.25">
      <c r="F4414" s="36"/>
      <c r="G4414" s="36"/>
      <c r="H4414" s="36"/>
      <c r="I4414" s="36"/>
      <c r="J4414" s="36"/>
      <c r="K4414" s="36"/>
      <c r="L4414" s="36"/>
      <c r="M4414" s="36"/>
      <c r="N4414" s="36"/>
      <c r="O4414" s="36"/>
      <c r="P4414" s="36"/>
      <c r="Q4414" s="36"/>
      <c r="R4414" s="36"/>
    </row>
    <row r="4415" spans="6:18" x14ac:dyDescent="0.25">
      <c r="F4415" s="36"/>
      <c r="G4415" s="36"/>
      <c r="H4415" s="36"/>
      <c r="I4415" s="36"/>
      <c r="J4415" s="36"/>
      <c r="K4415" s="36"/>
      <c r="L4415" s="36"/>
      <c r="M4415" s="36"/>
      <c r="N4415" s="36"/>
      <c r="O4415" s="36"/>
      <c r="P4415" s="36"/>
      <c r="Q4415" s="36"/>
      <c r="R4415" s="36"/>
    </row>
    <row r="4416" spans="6:18" x14ac:dyDescent="0.25">
      <c r="F4416" s="36"/>
      <c r="G4416" s="36"/>
      <c r="H4416" s="36"/>
      <c r="I4416" s="36"/>
      <c r="J4416" s="36"/>
      <c r="K4416" s="36"/>
      <c r="L4416" s="36"/>
      <c r="M4416" s="36"/>
      <c r="N4416" s="36"/>
      <c r="O4416" s="36"/>
      <c r="P4416" s="36"/>
      <c r="Q4416" s="36"/>
      <c r="R4416" s="36"/>
    </row>
    <row r="4417" spans="6:18" x14ac:dyDescent="0.25">
      <c r="F4417" s="36"/>
      <c r="G4417" s="36"/>
      <c r="H4417" s="36"/>
      <c r="I4417" s="36"/>
      <c r="J4417" s="36"/>
      <c r="K4417" s="36"/>
      <c r="L4417" s="36"/>
      <c r="M4417" s="36"/>
      <c r="N4417" s="36"/>
      <c r="O4417" s="36"/>
      <c r="P4417" s="36"/>
      <c r="Q4417" s="36"/>
      <c r="R4417" s="36"/>
    </row>
    <row r="4418" spans="6:18" x14ac:dyDescent="0.25">
      <c r="F4418" s="36"/>
      <c r="G4418" s="36"/>
      <c r="H4418" s="36"/>
      <c r="I4418" s="36"/>
      <c r="J4418" s="36"/>
      <c r="K4418" s="36"/>
      <c r="L4418" s="36"/>
      <c r="M4418" s="36"/>
      <c r="N4418" s="36"/>
      <c r="O4418" s="36"/>
      <c r="P4418" s="36"/>
      <c r="Q4418" s="36"/>
      <c r="R4418" s="36"/>
    </row>
    <row r="4419" spans="6:18" x14ac:dyDescent="0.25">
      <c r="F4419" s="36"/>
      <c r="G4419" s="36"/>
      <c r="H4419" s="36"/>
      <c r="I4419" s="36"/>
      <c r="J4419" s="36"/>
      <c r="K4419" s="36"/>
      <c r="L4419" s="36"/>
      <c r="M4419" s="36"/>
      <c r="N4419" s="36"/>
      <c r="O4419" s="36"/>
      <c r="P4419" s="36"/>
      <c r="Q4419" s="36"/>
      <c r="R4419" s="36"/>
    </row>
    <row r="4420" spans="6:18" x14ac:dyDescent="0.25">
      <c r="F4420" s="36"/>
      <c r="G4420" s="36"/>
      <c r="H4420" s="36"/>
      <c r="I4420" s="36"/>
      <c r="J4420" s="36"/>
      <c r="K4420" s="36"/>
      <c r="L4420" s="36"/>
      <c r="M4420" s="36"/>
      <c r="N4420" s="36"/>
      <c r="O4420" s="36"/>
      <c r="P4420" s="36"/>
      <c r="Q4420" s="36"/>
      <c r="R4420" s="36"/>
    </row>
    <row r="4421" spans="6:18" x14ac:dyDescent="0.25">
      <c r="F4421" s="36"/>
      <c r="G4421" s="36"/>
      <c r="H4421" s="36"/>
      <c r="I4421" s="36"/>
      <c r="J4421" s="36"/>
      <c r="K4421" s="36"/>
      <c r="L4421" s="36"/>
      <c r="M4421" s="36"/>
      <c r="N4421" s="36"/>
      <c r="O4421" s="36"/>
      <c r="P4421" s="36"/>
      <c r="Q4421" s="36"/>
      <c r="R4421" s="36"/>
    </row>
    <row r="4422" spans="6:18" x14ac:dyDescent="0.25">
      <c r="F4422" s="36"/>
      <c r="G4422" s="36"/>
      <c r="H4422" s="36"/>
      <c r="I4422" s="36"/>
      <c r="J4422" s="36"/>
      <c r="K4422" s="36"/>
      <c r="L4422" s="36"/>
      <c r="M4422" s="36"/>
      <c r="N4422" s="36"/>
      <c r="O4422" s="36"/>
      <c r="P4422" s="36"/>
      <c r="Q4422" s="36"/>
      <c r="R4422" s="36"/>
    </row>
    <row r="4423" spans="6:18" x14ac:dyDescent="0.25">
      <c r="F4423" s="36"/>
      <c r="G4423" s="36"/>
      <c r="H4423" s="36"/>
      <c r="I4423" s="36"/>
      <c r="J4423" s="36"/>
      <c r="K4423" s="36"/>
      <c r="L4423" s="36"/>
      <c r="M4423" s="36"/>
      <c r="N4423" s="36"/>
      <c r="O4423" s="36"/>
      <c r="P4423" s="36"/>
      <c r="Q4423" s="36"/>
      <c r="R4423" s="36"/>
    </row>
    <row r="4424" spans="6:18" x14ac:dyDescent="0.25">
      <c r="F4424" s="36"/>
      <c r="G4424" s="36"/>
      <c r="H4424" s="36"/>
      <c r="I4424" s="36"/>
      <c r="J4424" s="36"/>
      <c r="K4424" s="36"/>
      <c r="L4424" s="36"/>
      <c r="M4424" s="36"/>
      <c r="N4424" s="36"/>
      <c r="O4424" s="36"/>
      <c r="P4424" s="36"/>
      <c r="Q4424" s="36"/>
      <c r="R4424" s="36"/>
    </row>
    <row r="4425" spans="6:18" x14ac:dyDescent="0.25">
      <c r="F4425" s="36"/>
      <c r="G4425" s="36"/>
      <c r="H4425" s="36"/>
      <c r="I4425" s="36"/>
      <c r="J4425" s="36"/>
      <c r="K4425" s="36"/>
      <c r="L4425" s="36"/>
      <c r="M4425" s="36"/>
      <c r="N4425" s="36"/>
      <c r="O4425" s="36"/>
      <c r="P4425" s="36"/>
      <c r="Q4425" s="36"/>
      <c r="R4425" s="36"/>
    </row>
    <row r="4426" spans="6:18" x14ac:dyDescent="0.25">
      <c r="F4426" s="36"/>
      <c r="G4426" s="36"/>
      <c r="H4426" s="36"/>
      <c r="I4426" s="36"/>
      <c r="J4426" s="36"/>
      <c r="K4426" s="36"/>
      <c r="L4426" s="36"/>
      <c r="M4426" s="36"/>
      <c r="N4426" s="36"/>
      <c r="O4426" s="36"/>
      <c r="P4426" s="36"/>
      <c r="Q4426" s="36"/>
      <c r="R4426" s="36"/>
    </row>
    <row r="4427" spans="6:18" x14ac:dyDescent="0.25">
      <c r="F4427" s="36"/>
      <c r="G4427" s="36"/>
      <c r="H4427" s="36"/>
      <c r="I4427" s="36"/>
      <c r="J4427" s="36"/>
      <c r="K4427" s="36"/>
      <c r="L4427" s="36"/>
      <c r="M4427" s="36"/>
      <c r="N4427" s="36"/>
      <c r="O4427" s="36"/>
      <c r="P4427" s="36"/>
      <c r="Q4427" s="36"/>
      <c r="R4427" s="36"/>
    </row>
    <row r="4428" spans="6:18" x14ac:dyDescent="0.25">
      <c r="F4428" s="36"/>
      <c r="G4428" s="36"/>
      <c r="H4428" s="36"/>
      <c r="I4428" s="36"/>
      <c r="J4428" s="36"/>
      <c r="K4428" s="36"/>
      <c r="L4428" s="36"/>
      <c r="M4428" s="36"/>
      <c r="N4428" s="36"/>
      <c r="O4428" s="36"/>
      <c r="P4428" s="36"/>
      <c r="Q4428" s="36"/>
      <c r="R4428" s="36"/>
    </row>
    <row r="4429" spans="6:18" x14ac:dyDescent="0.25">
      <c r="F4429" s="36"/>
      <c r="G4429" s="36"/>
      <c r="H4429" s="36"/>
      <c r="I4429" s="36"/>
      <c r="J4429" s="36"/>
      <c r="K4429" s="36"/>
      <c r="L4429" s="36"/>
      <c r="M4429" s="36"/>
      <c r="N4429" s="36"/>
      <c r="O4429" s="36"/>
      <c r="P4429" s="36"/>
      <c r="Q4429" s="36"/>
      <c r="R4429" s="36"/>
    </row>
    <row r="4430" spans="6:18" x14ac:dyDescent="0.25">
      <c r="F4430" s="36"/>
      <c r="G4430" s="36"/>
      <c r="H4430" s="36"/>
      <c r="I4430" s="36"/>
      <c r="J4430" s="36"/>
      <c r="K4430" s="36"/>
      <c r="L4430" s="36"/>
      <c r="M4430" s="36"/>
      <c r="N4430" s="36"/>
      <c r="O4430" s="36"/>
      <c r="P4430" s="36"/>
      <c r="Q4430" s="36"/>
      <c r="R4430" s="36"/>
    </row>
    <row r="4431" spans="6:18" x14ac:dyDescent="0.25">
      <c r="F4431" s="36"/>
      <c r="G4431" s="36"/>
      <c r="H4431" s="36"/>
      <c r="I4431" s="36"/>
      <c r="J4431" s="36"/>
      <c r="K4431" s="36"/>
      <c r="L4431" s="36"/>
      <c r="M4431" s="36"/>
      <c r="N4431" s="36"/>
      <c r="O4431" s="36"/>
      <c r="P4431" s="36"/>
      <c r="Q4431" s="36"/>
      <c r="R4431" s="36"/>
    </row>
    <row r="4432" spans="6:18" x14ac:dyDescent="0.25">
      <c r="F4432" s="36"/>
      <c r="G4432" s="36"/>
      <c r="H4432" s="36"/>
      <c r="I4432" s="36"/>
      <c r="J4432" s="36"/>
      <c r="K4432" s="36"/>
      <c r="L4432" s="36"/>
      <c r="M4432" s="36"/>
      <c r="N4432" s="36"/>
      <c r="O4432" s="36"/>
      <c r="P4432" s="36"/>
      <c r="Q4432" s="36"/>
      <c r="R4432" s="36"/>
    </row>
    <row r="4433" spans="6:18" x14ac:dyDescent="0.25">
      <c r="F4433" s="36"/>
      <c r="G4433" s="36"/>
      <c r="H4433" s="36"/>
      <c r="I4433" s="36"/>
      <c r="J4433" s="36"/>
      <c r="K4433" s="36"/>
      <c r="L4433" s="36"/>
      <c r="M4433" s="36"/>
      <c r="N4433" s="36"/>
      <c r="O4433" s="36"/>
      <c r="P4433" s="36"/>
      <c r="Q4433" s="36"/>
      <c r="R4433" s="36"/>
    </row>
    <row r="4434" spans="6:18" x14ac:dyDescent="0.25">
      <c r="F4434" s="36"/>
      <c r="G4434" s="36"/>
      <c r="H4434" s="36"/>
      <c r="I4434" s="36"/>
      <c r="J4434" s="36"/>
      <c r="K4434" s="36"/>
      <c r="L4434" s="36"/>
      <c r="M4434" s="36"/>
      <c r="N4434" s="36"/>
      <c r="O4434" s="36"/>
      <c r="P4434" s="36"/>
      <c r="Q4434" s="36"/>
      <c r="R4434" s="36"/>
    </row>
    <row r="4435" spans="6:18" x14ac:dyDescent="0.25">
      <c r="F4435" s="36"/>
      <c r="G4435" s="36"/>
      <c r="H4435" s="36"/>
      <c r="I4435" s="36"/>
      <c r="J4435" s="36"/>
      <c r="K4435" s="36"/>
      <c r="L4435" s="36"/>
      <c r="M4435" s="36"/>
      <c r="N4435" s="36"/>
      <c r="O4435" s="36"/>
      <c r="P4435" s="36"/>
      <c r="Q4435" s="36"/>
      <c r="R4435" s="36"/>
    </row>
    <row r="4436" spans="6:18" x14ac:dyDescent="0.25">
      <c r="F4436" s="36"/>
      <c r="G4436" s="36"/>
      <c r="H4436" s="36"/>
      <c r="I4436" s="36"/>
      <c r="J4436" s="36"/>
      <c r="K4436" s="36"/>
      <c r="L4436" s="36"/>
      <c r="M4436" s="36"/>
      <c r="N4436" s="36"/>
      <c r="O4436" s="36"/>
      <c r="P4436" s="36"/>
      <c r="Q4436" s="36"/>
      <c r="R4436" s="36"/>
    </row>
    <row r="4437" spans="6:18" x14ac:dyDescent="0.25">
      <c r="F4437" s="36"/>
      <c r="G4437" s="36"/>
      <c r="H4437" s="36"/>
      <c r="I4437" s="36"/>
      <c r="J4437" s="36"/>
      <c r="K4437" s="36"/>
      <c r="L4437" s="36"/>
      <c r="M4437" s="36"/>
      <c r="N4437" s="36"/>
      <c r="O4437" s="36"/>
      <c r="P4437" s="36"/>
      <c r="Q4437" s="36"/>
      <c r="R4437" s="36"/>
    </row>
    <row r="4438" spans="6:18" x14ac:dyDescent="0.25">
      <c r="F4438" s="36"/>
      <c r="G4438" s="36"/>
      <c r="H4438" s="36"/>
      <c r="I4438" s="36"/>
      <c r="J4438" s="36"/>
      <c r="K4438" s="36"/>
      <c r="L4438" s="36"/>
      <c r="M4438" s="36"/>
      <c r="N4438" s="36"/>
      <c r="O4438" s="36"/>
      <c r="P4438" s="36"/>
      <c r="Q4438" s="36"/>
      <c r="R4438" s="36"/>
    </row>
    <row r="4439" spans="6:18" x14ac:dyDescent="0.25">
      <c r="F4439" s="36"/>
      <c r="G4439" s="36"/>
      <c r="H4439" s="36"/>
      <c r="I4439" s="36"/>
      <c r="J4439" s="36"/>
      <c r="K4439" s="36"/>
      <c r="L4439" s="36"/>
      <c r="M4439" s="36"/>
      <c r="N4439" s="36"/>
      <c r="O4439" s="36"/>
      <c r="P4439" s="36"/>
      <c r="Q4439" s="36"/>
      <c r="R4439" s="36"/>
    </row>
    <row r="4440" spans="6:18" x14ac:dyDescent="0.25">
      <c r="F4440" s="36"/>
      <c r="G4440" s="36"/>
      <c r="H4440" s="36"/>
      <c r="I4440" s="36"/>
      <c r="J4440" s="36"/>
      <c r="K4440" s="36"/>
      <c r="L4440" s="36"/>
      <c r="M4440" s="36"/>
      <c r="N4440" s="36"/>
      <c r="O4440" s="36"/>
      <c r="P4440" s="36"/>
      <c r="Q4440" s="36"/>
      <c r="R4440" s="36"/>
    </row>
    <row r="4441" spans="6:18" x14ac:dyDescent="0.25">
      <c r="F4441" s="36"/>
      <c r="G4441" s="36"/>
      <c r="H4441" s="36"/>
      <c r="I4441" s="36"/>
      <c r="J4441" s="36"/>
      <c r="K4441" s="36"/>
      <c r="L4441" s="36"/>
      <c r="M4441" s="36"/>
      <c r="N4441" s="36"/>
      <c r="O4441" s="36"/>
      <c r="P4441" s="36"/>
      <c r="Q4441" s="36"/>
      <c r="R4441" s="36"/>
    </row>
    <row r="4442" spans="6:18" x14ac:dyDescent="0.25">
      <c r="F4442" s="36"/>
      <c r="G4442" s="36"/>
      <c r="H4442" s="36"/>
      <c r="I4442" s="36"/>
      <c r="J4442" s="36"/>
      <c r="K4442" s="36"/>
      <c r="L4442" s="36"/>
      <c r="M4442" s="36"/>
      <c r="N4442" s="36"/>
      <c r="O4442" s="36"/>
      <c r="P4442" s="36"/>
      <c r="Q4442" s="36"/>
      <c r="R4442" s="36"/>
    </row>
    <row r="4443" spans="6:18" x14ac:dyDescent="0.25">
      <c r="F4443" s="36"/>
      <c r="G4443" s="36"/>
      <c r="H4443" s="36"/>
      <c r="I4443" s="36"/>
      <c r="J4443" s="36"/>
      <c r="K4443" s="36"/>
      <c r="L4443" s="36"/>
      <c r="M4443" s="36"/>
      <c r="N4443" s="36"/>
      <c r="O4443" s="36"/>
      <c r="P4443" s="36"/>
      <c r="Q4443" s="36"/>
      <c r="R4443" s="36"/>
    </row>
    <row r="4444" spans="6:18" x14ac:dyDescent="0.25">
      <c r="F4444" s="36"/>
      <c r="G4444" s="36"/>
      <c r="H4444" s="36"/>
      <c r="I4444" s="36"/>
      <c r="J4444" s="36"/>
      <c r="K4444" s="36"/>
      <c r="L4444" s="36"/>
      <c r="M4444" s="36"/>
      <c r="N4444" s="36"/>
      <c r="O4444" s="36"/>
      <c r="P4444" s="36"/>
      <c r="Q4444" s="36"/>
      <c r="R4444" s="36"/>
    </row>
    <row r="4445" spans="6:18" x14ac:dyDescent="0.25">
      <c r="F4445" s="36"/>
      <c r="G4445" s="36"/>
      <c r="H4445" s="36"/>
      <c r="I4445" s="36"/>
      <c r="J4445" s="36"/>
      <c r="K4445" s="36"/>
      <c r="L4445" s="36"/>
      <c r="M4445" s="36"/>
      <c r="N4445" s="36"/>
      <c r="O4445" s="36"/>
      <c r="P4445" s="36"/>
      <c r="Q4445" s="36"/>
      <c r="R4445" s="36"/>
    </row>
    <row r="4446" spans="6:18" x14ac:dyDescent="0.25">
      <c r="F4446" s="36"/>
      <c r="G4446" s="36"/>
      <c r="H4446" s="36"/>
      <c r="I4446" s="36"/>
      <c r="J4446" s="36"/>
      <c r="K4446" s="36"/>
      <c r="L4446" s="36"/>
      <c r="M4446" s="36"/>
      <c r="N4446" s="36"/>
      <c r="O4446" s="36"/>
      <c r="P4446" s="36"/>
      <c r="Q4446" s="36"/>
      <c r="R4446" s="36"/>
    </row>
    <row r="4447" spans="6:18" x14ac:dyDescent="0.25">
      <c r="F4447" s="36"/>
      <c r="G4447" s="36"/>
      <c r="H4447" s="36"/>
      <c r="I4447" s="36"/>
      <c r="J4447" s="36"/>
      <c r="K4447" s="36"/>
      <c r="L4447" s="36"/>
      <c r="M4447" s="36"/>
      <c r="N4447" s="36"/>
      <c r="O4447" s="36"/>
      <c r="P4447" s="36"/>
      <c r="Q4447" s="36"/>
      <c r="R4447" s="36"/>
    </row>
    <row r="4448" spans="6:18" x14ac:dyDescent="0.25">
      <c r="F4448" s="36"/>
      <c r="G4448" s="36"/>
      <c r="H4448" s="36"/>
      <c r="I4448" s="36"/>
      <c r="J4448" s="36"/>
      <c r="K4448" s="36"/>
      <c r="L4448" s="36"/>
      <c r="M4448" s="36"/>
      <c r="N4448" s="36"/>
      <c r="O4448" s="36"/>
      <c r="P4448" s="36"/>
      <c r="Q4448" s="36"/>
      <c r="R4448" s="36"/>
    </row>
    <row r="4449" spans="6:18" x14ac:dyDescent="0.25">
      <c r="F4449" s="36"/>
      <c r="G4449" s="36"/>
      <c r="H4449" s="36"/>
      <c r="I4449" s="36"/>
      <c r="J4449" s="36"/>
      <c r="K4449" s="36"/>
      <c r="L4449" s="36"/>
      <c r="M4449" s="36"/>
      <c r="N4449" s="36"/>
      <c r="O4449" s="36"/>
      <c r="P4449" s="36"/>
      <c r="Q4449" s="36"/>
      <c r="R4449" s="36"/>
    </row>
    <row r="4450" spans="6:18" x14ac:dyDescent="0.25">
      <c r="F4450" s="36"/>
      <c r="G4450" s="36"/>
      <c r="H4450" s="36"/>
      <c r="I4450" s="36"/>
      <c r="J4450" s="36"/>
      <c r="K4450" s="36"/>
      <c r="L4450" s="36"/>
      <c r="M4450" s="36"/>
      <c r="N4450" s="36"/>
      <c r="O4450" s="36"/>
      <c r="P4450" s="36"/>
      <c r="Q4450" s="36"/>
      <c r="R4450" s="36"/>
    </row>
    <row r="4451" spans="6:18" x14ac:dyDescent="0.25">
      <c r="F4451" s="36"/>
      <c r="G4451" s="36"/>
      <c r="H4451" s="36"/>
      <c r="I4451" s="36"/>
      <c r="J4451" s="36"/>
      <c r="K4451" s="36"/>
      <c r="L4451" s="36"/>
      <c r="M4451" s="36"/>
      <c r="N4451" s="36"/>
      <c r="O4451" s="36"/>
      <c r="P4451" s="36"/>
      <c r="Q4451" s="36"/>
      <c r="R4451" s="36"/>
    </row>
    <row r="4452" spans="6:18" x14ac:dyDescent="0.25">
      <c r="F4452" s="36"/>
      <c r="G4452" s="36"/>
      <c r="H4452" s="36"/>
      <c r="I4452" s="36"/>
      <c r="J4452" s="36"/>
      <c r="K4452" s="36"/>
      <c r="L4452" s="36"/>
      <c r="M4452" s="36"/>
      <c r="N4452" s="36"/>
      <c r="O4452" s="36"/>
      <c r="P4452" s="36"/>
      <c r="Q4452" s="36"/>
      <c r="R4452" s="36"/>
    </row>
    <row r="4453" spans="6:18" x14ac:dyDescent="0.25">
      <c r="F4453" s="36"/>
      <c r="G4453" s="36"/>
      <c r="H4453" s="36"/>
      <c r="I4453" s="36"/>
      <c r="J4453" s="36"/>
      <c r="K4453" s="36"/>
      <c r="L4453" s="36"/>
      <c r="M4453" s="36"/>
      <c r="N4453" s="36"/>
      <c r="O4453" s="36"/>
      <c r="P4453" s="36"/>
      <c r="Q4453" s="36"/>
      <c r="R4453" s="36"/>
    </row>
    <row r="4454" spans="6:18" x14ac:dyDescent="0.25">
      <c r="F4454" s="36"/>
      <c r="G4454" s="36"/>
      <c r="H4454" s="36"/>
      <c r="I4454" s="36"/>
      <c r="J4454" s="36"/>
      <c r="K4454" s="36"/>
      <c r="L4454" s="36"/>
      <c r="M4454" s="36"/>
      <c r="N4454" s="36"/>
      <c r="O4454" s="36"/>
      <c r="P4454" s="36"/>
      <c r="Q4454" s="36"/>
      <c r="R4454" s="36"/>
    </row>
    <row r="4455" spans="6:18" x14ac:dyDescent="0.25">
      <c r="F4455" s="36"/>
      <c r="G4455" s="36"/>
      <c r="H4455" s="36"/>
      <c r="I4455" s="36"/>
      <c r="J4455" s="36"/>
      <c r="K4455" s="36"/>
      <c r="L4455" s="36"/>
      <c r="M4455" s="36"/>
      <c r="N4455" s="36"/>
      <c r="O4455" s="36"/>
      <c r="P4455" s="36"/>
      <c r="Q4455" s="36"/>
      <c r="R4455" s="36"/>
    </row>
    <row r="4456" spans="6:18" x14ac:dyDescent="0.25">
      <c r="F4456" s="36"/>
      <c r="G4456" s="36"/>
      <c r="H4456" s="36"/>
      <c r="I4456" s="36"/>
      <c r="J4456" s="36"/>
      <c r="K4456" s="36"/>
      <c r="L4456" s="36"/>
      <c r="M4456" s="36"/>
      <c r="N4456" s="36"/>
      <c r="O4456" s="36"/>
      <c r="P4456" s="36"/>
      <c r="Q4456" s="36"/>
      <c r="R4456" s="36"/>
    </row>
    <row r="4457" spans="6:18" x14ac:dyDescent="0.25">
      <c r="F4457" s="36"/>
      <c r="G4457" s="36"/>
      <c r="H4457" s="36"/>
      <c r="I4457" s="36"/>
      <c r="J4457" s="36"/>
      <c r="K4457" s="36"/>
      <c r="L4457" s="36"/>
      <c r="M4457" s="36"/>
      <c r="N4457" s="36"/>
      <c r="O4457" s="36"/>
      <c r="P4457" s="36"/>
      <c r="Q4457" s="36"/>
      <c r="R4457" s="36"/>
    </row>
    <row r="4458" spans="6:18" x14ac:dyDescent="0.25">
      <c r="F4458" s="36"/>
      <c r="G4458" s="36"/>
      <c r="H4458" s="36"/>
      <c r="I4458" s="36"/>
      <c r="J4458" s="36"/>
      <c r="K4458" s="36"/>
      <c r="L4458" s="36"/>
      <c r="M4458" s="36"/>
      <c r="N4458" s="36"/>
      <c r="O4458" s="36"/>
      <c r="P4458" s="36"/>
      <c r="Q4458" s="36"/>
      <c r="R4458" s="36"/>
    </row>
    <row r="4459" spans="6:18" x14ac:dyDescent="0.25">
      <c r="F4459" s="36"/>
      <c r="G4459" s="36"/>
      <c r="H4459" s="36"/>
      <c r="I4459" s="36"/>
      <c r="J4459" s="36"/>
      <c r="K4459" s="36"/>
      <c r="L4459" s="36"/>
      <c r="M4459" s="36"/>
      <c r="N4459" s="36"/>
      <c r="O4459" s="36"/>
      <c r="P4459" s="36"/>
      <c r="Q4459" s="36"/>
      <c r="R4459" s="36"/>
    </row>
    <row r="4460" spans="6:18" x14ac:dyDescent="0.25">
      <c r="F4460" s="36"/>
      <c r="G4460" s="36"/>
      <c r="H4460" s="36"/>
      <c r="I4460" s="36"/>
      <c r="J4460" s="36"/>
      <c r="K4460" s="36"/>
      <c r="L4460" s="36"/>
      <c r="M4460" s="36"/>
      <c r="N4460" s="36"/>
      <c r="O4460" s="36"/>
      <c r="P4460" s="36"/>
      <c r="Q4460" s="36"/>
      <c r="R4460" s="36"/>
    </row>
    <row r="4461" spans="6:18" x14ac:dyDescent="0.25">
      <c r="F4461" s="36"/>
      <c r="G4461" s="36"/>
      <c r="H4461" s="36"/>
      <c r="I4461" s="36"/>
      <c r="J4461" s="36"/>
      <c r="K4461" s="36"/>
      <c r="L4461" s="36"/>
      <c r="M4461" s="36"/>
      <c r="N4461" s="36"/>
      <c r="O4461" s="36"/>
      <c r="P4461" s="36"/>
      <c r="Q4461" s="36"/>
      <c r="R4461" s="36"/>
    </row>
    <row r="4462" spans="6:18" x14ac:dyDescent="0.25">
      <c r="F4462" s="36"/>
      <c r="G4462" s="36"/>
      <c r="H4462" s="36"/>
      <c r="I4462" s="36"/>
      <c r="J4462" s="36"/>
      <c r="K4462" s="36"/>
      <c r="L4462" s="36"/>
      <c r="M4462" s="36"/>
      <c r="N4462" s="36"/>
      <c r="O4462" s="36"/>
      <c r="P4462" s="36"/>
      <c r="Q4462" s="36"/>
      <c r="R4462" s="36"/>
    </row>
    <row r="4463" spans="6:18" x14ac:dyDescent="0.25">
      <c r="F4463" s="36"/>
      <c r="G4463" s="36"/>
      <c r="H4463" s="36"/>
      <c r="I4463" s="36"/>
      <c r="J4463" s="36"/>
      <c r="K4463" s="36"/>
      <c r="L4463" s="36"/>
      <c r="M4463" s="36"/>
      <c r="N4463" s="36"/>
      <c r="O4463" s="36"/>
      <c r="P4463" s="36"/>
      <c r="Q4463" s="36"/>
      <c r="R4463" s="36"/>
    </row>
    <row r="4464" spans="6:18" x14ac:dyDescent="0.25">
      <c r="F4464" s="36"/>
      <c r="G4464" s="36"/>
      <c r="H4464" s="36"/>
      <c r="I4464" s="36"/>
      <c r="J4464" s="36"/>
      <c r="K4464" s="36"/>
      <c r="L4464" s="36"/>
      <c r="M4464" s="36"/>
      <c r="N4464" s="36"/>
      <c r="O4464" s="36"/>
      <c r="P4464" s="36"/>
      <c r="Q4464" s="36"/>
      <c r="R4464" s="36"/>
    </row>
    <row r="4465" spans="6:18" x14ac:dyDescent="0.25">
      <c r="F4465" s="36"/>
      <c r="G4465" s="36"/>
      <c r="H4465" s="36"/>
      <c r="I4465" s="36"/>
      <c r="J4465" s="36"/>
      <c r="K4465" s="36"/>
      <c r="L4465" s="36"/>
      <c r="M4465" s="36"/>
      <c r="N4465" s="36"/>
      <c r="O4465" s="36"/>
      <c r="P4465" s="36"/>
      <c r="Q4465" s="36"/>
      <c r="R4465" s="36"/>
    </row>
    <row r="4466" spans="6:18" x14ac:dyDescent="0.25">
      <c r="F4466" s="36"/>
      <c r="G4466" s="36"/>
      <c r="H4466" s="36"/>
      <c r="I4466" s="36"/>
      <c r="J4466" s="36"/>
      <c r="K4466" s="36"/>
      <c r="L4466" s="36"/>
      <c r="M4466" s="36"/>
      <c r="N4466" s="36"/>
      <c r="O4466" s="36"/>
      <c r="P4466" s="36"/>
      <c r="Q4466" s="36"/>
      <c r="R4466" s="36"/>
    </row>
    <row r="4467" spans="6:18" x14ac:dyDescent="0.25">
      <c r="F4467" s="36"/>
      <c r="G4467" s="36"/>
      <c r="H4467" s="36"/>
      <c r="I4467" s="36"/>
      <c r="J4467" s="36"/>
      <c r="K4467" s="36"/>
      <c r="L4467" s="36"/>
      <c r="M4467" s="36"/>
      <c r="N4467" s="36"/>
      <c r="O4467" s="36"/>
      <c r="P4467" s="36"/>
      <c r="Q4467" s="36"/>
      <c r="R4467" s="36"/>
    </row>
    <row r="4468" spans="6:18" x14ac:dyDescent="0.25">
      <c r="F4468" s="36"/>
      <c r="G4468" s="36"/>
      <c r="H4468" s="36"/>
      <c r="I4468" s="36"/>
      <c r="J4468" s="36"/>
      <c r="K4468" s="36"/>
      <c r="L4468" s="36"/>
      <c r="M4468" s="36"/>
      <c r="N4468" s="36"/>
      <c r="O4468" s="36"/>
      <c r="P4468" s="36"/>
      <c r="Q4468" s="36"/>
      <c r="R4468" s="36"/>
    </row>
    <row r="4469" spans="6:18" x14ac:dyDescent="0.25">
      <c r="F4469" s="36"/>
      <c r="G4469" s="36"/>
      <c r="H4469" s="36"/>
      <c r="I4469" s="36"/>
      <c r="J4469" s="36"/>
      <c r="K4469" s="36"/>
      <c r="L4469" s="36"/>
      <c r="M4469" s="36"/>
      <c r="N4469" s="36"/>
      <c r="O4469" s="36"/>
      <c r="P4469" s="36"/>
      <c r="Q4469" s="36"/>
      <c r="R4469" s="36"/>
    </row>
    <row r="4470" spans="6:18" x14ac:dyDescent="0.25">
      <c r="F4470" s="36"/>
      <c r="G4470" s="36"/>
      <c r="H4470" s="36"/>
      <c r="I4470" s="36"/>
      <c r="J4470" s="36"/>
      <c r="K4470" s="36"/>
      <c r="L4470" s="36"/>
      <c r="M4470" s="36"/>
      <c r="N4470" s="36"/>
      <c r="O4470" s="36"/>
      <c r="P4470" s="36"/>
      <c r="Q4470" s="36"/>
      <c r="R4470" s="36"/>
    </row>
    <row r="4471" spans="6:18" x14ac:dyDescent="0.25">
      <c r="F4471" s="36"/>
      <c r="G4471" s="36"/>
      <c r="H4471" s="36"/>
      <c r="I4471" s="36"/>
      <c r="J4471" s="36"/>
      <c r="K4471" s="36"/>
      <c r="L4471" s="36"/>
      <c r="M4471" s="36"/>
      <c r="N4471" s="36"/>
      <c r="O4471" s="36"/>
      <c r="P4471" s="36"/>
      <c r="Q4471" s="36"/>
      <c r="R4471" s="36"/>
    </row>
    <row r="4472" spans="6:18" x14ac:dyDescent="0.25">
      <c r="F4472" s="36"/>
      <c r="G4472" s="36"/>
      <c r="H4472" s="36"/>
      <c r="I4472" s="36"/>
      <c r="J4472" s="36"/>
      <c r="K4472" s="36"/>
      <c r="L4472" s="36"/>
      <c r="M4472" s="36"/>
      <c r="N4472" s="36"/>
      <c r="O4472" s="36"/>
      <c r="P4472" s="36"/>
      <c r="Q4472" s="36"/>
      <c r="R4472" s="36"/>
    </row>
    <row r="4473" spans="6:18" x14ac:dyDescent="0.25">
      <c r="F4473" s="36"/>
      <c r="G4473" s="36"/>
      <c r="H4473" s="36"/>
      <c r="I4473" s="36"/>
      <c r="J4473" s="36"/>
      <c r="K4473" s="36"/>
      <c r="L4473" s="36"/>
      <c r="M4473" s="36"/>
      <c r="N4473" s="36"/>
      <c r="O4473" s="36"/>
      <c r="P4473" s="36"/>
      <c r="Q4473" s="36"/>
      <c r="R4473" s="36"/>
    </row>
    <row r="4474" spans="6:18" x14ac:dyDescent="0.25">
      <c r="F4474" s="36"/>
      <c r="G4474" s="36"/>
      <c r="H4474" s="36"/>
      <c r="I4474" s="36"/>
      <c r="J4474" s="36"/>
      <c r="K4474" s="36"/>
      <c r="L4474" s="36"/>
      <c r="M4474" s="36"/>
      <c r="N4474" s="36"/>
      <c r="O4474" s="36"/>
      <c r="P4474" s="36"/>
      <c r="Q4474" s="36"/>
      <c r="R4474" s="36"/>
    </row>
    <row r="4475" spans="6:18" x14ac:dyDescent="0.25">
      <c r="F4475" s="36"/>
      <c r="G4475" s="36"/>
      <c r="H4475" s="36"/>
      <c r="I4475" s="36"/>
      <c r="J4475" s="36"/>
      <c r="K4475" s="36"/>
      <c r="L4475" s="36"/>
      <c r="M4475" s="36"/>
      <c r="N4475" s="36"/>
      <c r="O4475" s="36"/>
      <c r="P4475" s="36"/>
      <c r="Q4475" s="36"/>
      <c r="R4475" s="36"/>
    </row>
    <row r="4476" spans="6:18" x14ac:dyDescent="0.25">
      <c r="F4476" s="36"/>
      <c r="G4476" s="36"/>
      <c r="H4476" s="36"/>
      <c r="I4476" s="36"/>
      <c r="J4476" s="36"/>
      <c r="K4476" s="36"/>
      <c r="L4476" s="36"/>
      <c r="M4476" s="36"/>
      <c r="N4476" s="36"/>
      <c r="O4476" s="36"/>
      <c r="P4476" s="36"/>
      <c r="Q4476" s="36"/>
      <c r="R4476" s="36"/>
    </row>
    <row r="4477" spans="6:18" x14ac:dyDescent="0.25">
      <c r="F4477" s="36"/>
      <c r="G4477" s="36"/>
      <c r="H4477" s="36"/>
      <c r="I4477" s="36"/>
      <c r="J4477" s="36"/>
      <c r="K4477" s="36"/>
      <c r="L4477" s="36"/>
      <c r="M4477" s="36"/>
      <c r="N4477" s="36"/>
      <c r="O4477" s="36"/>
      <c r="P4477" s="36"/>
      <c r="Q4477" s="36"/>
      <c r="R4477" s="36"/>
    </row>
    <row r="4478" spans="6:18" x14ac:dyDescent="0.25">
      <c r="F4478" s="36"/>
      <c r="G4478" s="36"/>
      <c r="H4478" s="36"/>
      <c r="I4478" s="36"/>
      <c r="J4478" s="36"/>
      <c r="K4478" s="36"/>
      <c r="L4478" s="36"/>
      <c r="M4478" s="36"/>
      <c r="N4478" s="36"/>
      <c r="O4478" s="36"/>
      <c r="P4478" s="36"/>
      <c r="Q4478" s="36"/>
      <c r="R4478" s="36"/>
    </row>
    <row r="4479" spans="6:18" x14ac:dyDescent="0.25">
      <c r="F4479" s="36"/>
      <c r="G4479" s="36"/>
      <c r="H4479" s="36"/>
      <c r="I4479" s="36"/>
      <c r="J4479" s="36"/>
      <c r="K4479" s="36"/>
      <c r="L4479" s="36"/>
      <c r="M4479" s="36"/>
      <c r="N4479" s="36"/>
      <c r="O4479" s="36"/>
      <c r="P4479" s="36"/>
      <c r="Q4479" s="36"/>
      <c r="R4479" s="36"/>
    </row>
    <row r="4480" spans="6:18" x14ac:dyDescent="0.25">
      <c r="F4480" s="36"/>
      <c r="G4480" s="36"/>
      <c r="H4480" s="36"/>
      <c r="I4480" s="36"/>
      <c r="J4480" s="36"/>
      <c r="K4480" s="36"/>
      <c r="L4480" s="36"/>
      <c r="M4480" s="36"/>
      <c r="N4480" s="36"/>
      <c r="O4480" s="36"/>
      <c r="P4480" s="36"/>
      <c r="Q4480" s="36"/>
      <c r="R4480" s="36"/>
    </row>
    <row r="4481" spans="6:18" x14ac:dyDescent="0.25">
      <c r="F4481" s="36"/>
      <c r="G4481" s="36"/>
      <c r="H4481" s="36"/>
      <c r="I4481" s="36"/>
      <c r="J4481" s="36"/>
      <c r="K4481" s="36"/>
      <c r="L4481" s="36"/>
      <c r="M4481" s="36"/>
      <c r="N4481" s="36"/>
      <c r="O4481" s="36"/>
      <c r="P4481" s="36"/>
      <c r="Q4481" s="36"/>
      <c r="R4481" s="36"/>
    </row>
    <row r="4482" spans="6:18" x14ac:dyDescent="0.25">
      <c r="F4482" s="36"/>
      <c r="G4482" s="36"/>
      <c r="H4482" s="36"/>
      <c r="I4482" s="36"/>
      <c r="J4482" s="36"/>
      <c r="K4482" s="36"/>
      <c r="L4482" s="36"/>
      <c r="M4482" s="36"/>
      <c r="N4482" s="36"/>
      <c r="O4482" s="36"/>
      <c r="P4482" s="36"/>
      <c r="Q4482" s="36"/>
      <c r="R4482" s="36"/>
    </row>
    <row r="4483" spans="6:18" x14ac:dyDescent="0.25">
      <c r="F4483" s="36"/>
      <c r="G4483" s="36"/>
      <c r="H4483" s="36"/>
      <c r="I4483" s="36"/>
      <c r="J4483" s="36"/>
      <c r="K4483" s="36"/>
      <c r="L4483" s="36"/>
      <c r="M4483" s="36"/>
      <c r="N4483" s="36"/>
      <c r="O4483" s="36"/>
      <c r="P4483" s="36"/>
      <c r="Q4483" s="36"/>
      <c r="R4483" s="36"/>
    </row>
    <row r="4484" spans="6:18" x14ac:dyDescent="0.25">
      <c r="F4484" s="36"/>
      <c r="G4484" s="36"/>
      <c r="H4484" s="36"/>
      <c r="I4484" s="36"/>
      <c r="J4484" s="36"/>
      <c r="K4484" s="36"/>
      <c r="L4484" s="36"/>
      <c r="M4484" s="36"/>
      <c r="N4484" s="36"/>
      <c r="O4484" s="36"/>
      <c r="P4484" s="36"/>
      <c r="Q4484" s="36"/>
      <c r="R4484" s="36"/>
    </row>
    <row r="4485" spans="6:18" x14ac:dyDescent="0.25">
      <c r="F4485" s="36"/>
      <c r="G4485" s="36"/>
      <c r="H4485" s="36"/>
      <c r="I4485" s="36"/>
      <c r="J4485" s="36"/>
      <c r="K4485" s="36"/>
      <c r="L4485" s="36"/>
      <c r="M4485" s="36"/>
      <c r="N4485" s="36"/>
      <c r="O4485" s="36"/>
      <c r="P4485" s="36"/>
      <c r="Q4485" s="36"/>
      <c r="R4485" s="36"/>
    </row>
    <row r="4486" spans="6:18" x14ac:dyDescent="0.25">
      <c r="F4486" s="36"/>
      <c r="G4486" s="36"/>
      <c r="H4486" s="36"/>
      <c r="I4486" s="36"/>
      <c r="J4486" s="36"/>
      <c r="K4486" s="36"/>
      <c r="L4486" s="36"/>
      <c r="M4486" s="36"/>
      <c r="N4486" s="36"/>
      <c r="O4486" s="36"/>
      <c r="P4486" s="36"/>
      <c r="Q4486" s="36"/>
      <c r="R4486" s="36"/>
    </row>
    <row r="4487" spans="6:18" x14ac:dyDescent="0.25">
      <c r="F4487" s="36"/>
      <c r="G4487" s="36"/>
      <c r="H4487" s="36"/>
      <c r="I4487" s="36"/>
      <c r="J4487" s="36"/>
      <c r="K4487" s="36"/>
      <c r="L4487" s="36"/>
      <c r="M4487" s="36"/>
      <c r="N4487" s="36"/>
      <c r="O4487" s="36"/>
      <c r="P4487" s="36"/>
      <c r="Q4487" s="36"/>
      <c r="R4487" s="36"/>
    </row>
    <row r="4488" spans="6:18" x14ac:dyDescent="0.25">
      <c r="F4488" s="36"/>
      <c r="G4488" s="36"/>
      <c r="H4488" s="36"/>
      <c r="I4488" s="36"/>
      <c r="J4488" s="36"/>
      <c r="K4488" s="36"/>
      <c r="L4488" s="36"/>
      <c r="M4488" s="36"/>
      <c r="N4488" s="36"/>
      <c r="O4488" s="36"/>
      <c r="P4488" s="36"/>
      <c r="Q4488" s="36"/>
      <c r="R4488" s="36"/>
    </row>
    <row r="4489" spans="6:18" x14ac:dyDescent="0.25">
      <c r="F4489" s="36"/>
      <c r="G4489" s="36"/>
      <c r="H4489" s="36"/>
      <c r="I4489" s="36"/>
      <c r="J4489" s="36"/>
      <c r="K4489" s="36"/>
      <c r="L4489" s="36"/>
      <c r="M4489" s="36"/>
      <c r="N4489" s="36"/>
      <c r="O4489" s="36"/>
      <c r="P4489" s="36"/>
      <c r="Q4489" s="36"/>
      <c r="R4489" s="36"/>
    </row>
    <row r="4490" spans="6:18" x14ac:dyDescent="0.25">
      <c r="F4490" s="36"/>
      <c r="G4490" s="36"/>
      <c r="H4490" s="36"/>
      <c r="I4490" s="36"/>
      <c r="J4490" s="36"/>
      <c r="K4490" s="36"/>
      <c r="L4490" s="36"/>
      <c r="M4490" s="36"/>
      <c r="N4490" s="36"/>
      <c r="O4490" s="36"/>
      <c r="P4490" s="36"/>
      <c r="Q4490" s="36"/>
      <c r="R4490" s="36"/>
    </row>
    <row r="4491" spans="6:18" x14ac:dyDescent="0.25">
      <c r="F4491" s="36"/>
      <c r="G4491" s="36"/>
      <c r="H4491" s="36"/>
      <c r="I4491" s="36"/>
      <c r="J4491" s="36"/>
      <c r="K4491" s="36"/>
      <c r="L4491" s="36"/>
      <c r="M4491" s="36"/>
      <c r="N4491" s="36"/>
      <c r="O4491" s="36"/>
      <c r="P4491" s="36"/>
      <c r="Q4491" s="36"/>
      <c r="R4491" s="36"/>
    </row>
    <row r="4492" spans="6:18" x14ac:dyDescent="0.25">
      <c r="F4492" s="36"/>
      <c r="G4492" s="36"/>
      <c r="H4492" s="36"/>
      <c r="I4492" s="36"/>
      <c r="J4492" s="36"/>
      <c r="K4492" s="36"/>
      <c r="L4492" s="36"/>
      <c r="M4492" s="36"/>
      <c r="N4492" s="36"/>
      <c r="O4492" s="36"/>
      <c r="P4492" s="36"/>
      <c r="Q4492" s="36"/>
      <c r="R4492" s="36"/>
    </row>
    <row r="4493" spans="6:18" x14ac:dyDescent="0.25">
      <c r="F4493" s="36"/>
      <c r="G4493" s="36"/>
      <c r="H4493" s="36"/>
      <c r="I4493" s="36"/>
      <c r="J4493" s="36"/>
      <c r="K4493" s="36"/>
      <c r="L4493" s="36"/>
      <c r="M4493" s="36"/>
      <c r="N4493" s="36"/>
      <c r="O4493" s="36"/>
      <c r="P4493" s="36"/>
      <c r="Q4493" s="36"/>
      <c r="R4493" s="36"/>
    </row>
    <row r="4494" spans="6:18" x14ac:dyDescent="0.25">
      <c r="F4494" s="36"/>
      <c r="G4494" s="36"/>
      <c r="H4494" s="36"/>
      <c r="I4494" s="36"/>
      <c r="J4494" s="36"/>
      <c r="K4494" s="36"/>
      <c r="L4494" s="36"/>
      <c r="M4494" s="36"/>
      <c r="N4494" s="36"/>
      <c r="O4494" s="36"/>
      <c r="P4494" s="36"/>
      <c r="Q4494" s="36"/>
      <c r="R4494" s="36"/>
    </row>
    <row r="4495" spans="6:18" x14ac:dyDescent="0.25">
      <c r="F4495" s="36"/>
      <c r="G4495" s="36"/>
      <c r="H4495" s="36"/>
      <c r="I4495" s="36"/>
      <c r="J4495" s="36"/>
      <c r="K4495" s="36"/>
      <c r="L4495" s="36"/>
      <c r="M4495" s="36"/>
      <c r="N4495" s="36"/>
      <c r="O4495" s="36"/>
      <c r="P4495" s="36"/>
      <c r="Q4495" s="36"/>
      <c r="R4495" s="36"/>
    </row>
    <row r="4496" spans="6:18" x14ac:dyDescent="0.25">
      <c r="F4496" s="36"/>
      <c r="G4496" s="36"/>
      <c r="H4496" s="36"/>
      <c r="I4496" s="36"/>
      <c r="J4496" s="36"/>
      <c r="K4496" s="36"/>
      <c r="L4496" s="36"/>
      <c r="M4496" s="36"/>
      <c r="N4496" s="36"/>
      <c r="O4496" s="36"/>
      <c r="P4496" s="36"/>
      <c r="Q4496" s="36"/>
      <c r="R4496" s="36"/>
    </row>
    <row r="4497" spans="6:18" x14ac:dyDescent="0.25">
      <c r="F4497" s="36"/>
      <c r="G4497" s="36"/>
      <c r="H4497" s="36"/>
      <c r="I4497" s="36"/>
      <c r="J4497" s="36"/>
      <c r="K4497" s="36"/>
      <c r="L4497" s="36"/>
      <c r="M4497" s="36"/>
      <c r="N4497" s="36"/>
      <c r="O4497" s="36"/>
      <c r="P4497" s="36"/>
      <c r="Q4497" s="36"/>
      <c r="R4497" s="36"/>
    </row>
    <row r="4498" spans="6:18" x14ac:dyDescent="0.25">
      <c r="F4498" s="36"/>
      <c r="G4498" s="36"/>
      <c r="H4498" s="36"/>
      <c r="I4498" s="36"/>
      <c r="J4498" s="36"/>
      <c r="K4498" s="36"/>
      <c r="L4498" s="36"/>
      <c r="M4498" s="36"/>
      <c r="N4498" s="36"/>
      <c r="O4498" s="36"/>
      <c r="P4498" s="36"/>
      <c r="Q4498" s="36"/>
      <c r="R4498" s="36"/>
    </row>
    <row r="4499" spans="6:18" x14ac:dyDescent="0.25">
      <c r="F4499" s="36"/>
      <c r="G4499" s="36"/>
      <c r="H4499" s="36"/>
      <c r="I4499" s="36"/>
      <c r="J4499" s="36"/>
      <c r="K4499" s="36"/>
      <c r="L4499" s="36"/>
      <c r="M4499" s="36"/>
      <c r="N4499" s="36"/>
      <c r="O4499" s="36"/>
      <c r="P4499" s="36"/>
      <c r="Q4499" s="36"/>
      <c r="R4499" s="36"/>
    </row>
    <row r="4500" spans="6:18" x14ac:dyDescent="0.25">
      <c r="F4500" s="36"/>
      <c r="G4500" s="36"/>
      <c r="H4500" s="36"/>
      <c r="I4500" s="36"/>
      <c r="J4500" s="36"/>
      <c r="K4500" s="36"/>
      <c r="L4500" s="36"/>
      <c r="M4500" s="36"/>
      <c r="N4500" s="36"/>
      <c r="O4500" s="36"/>
      <c r="P4500" s="36"/>
      <c r="Q4500" s="36"/>
      <c r="R4500" s="36"/>
    </row>
    <row r="4501" spans="6:18" x14ac:dyDescent="0.25">
      <c r="F4501" s="36"/>
      <c r="G4501" s="36"/>
      <c r="H4501" s="36"/>
      <c r="I4501" s="36"/>
      <c r="J4501" s="36"/>
      <c r="K4501" s="36"/>
      <c r="L4501" s="36"/>
      <c r="M4501" s="36"/>
      <c r="N4501" s="36"/>
      <c r="O4501" s="36"/>
      <c r="P4501" s="36"/>
      <c r="Q4501" s="36"/>
      <c r="R4501" s="36"/>
    </row>
    <row r="4502" spans="6:18" x14ac:dyDescent="0.25">
      <c r="F4502" s="36"/>
      <c r="G4502" s="36"/>
      <c r="H4502" s="36"/>
      <c r="I4502" s="36"/>
      <c r="J4502" s="36"/>
      <c r="K4502" s="36"/>
      <c r="L4502" s="36"/>
      <c r="M4502" s="36"/>
      <c r="N4502" s="36"/>
      <c r="O4502" s="36"/>
      <c r="P4502" s="36"/>
      <c r="Q4502" s="36"/>
      <c r="R4502" s="36"/>
    </row>
    <row r="4503" spans="6:18" x14ac:dyDescent="0.25">
      <c r="F4503" s="36"/>
      <c r="G4503" s="36"/>
      <c r="H4503" s="36"/>
      <c r="I4503" s="36"/>
      <c r="J4503" s="36"/>
      <c r="K4503" s="36"/>
      <c r="L4503" s="36"/>
      <c r="M4503" s="36"/>
      <c r="N4503" s="36"/>
      <c r="O4503" s="36"/>
      <c r="P4503" s="36"/>
      <c r="Q4503" s="36"/>
      <c r="R4503" s="36"/>
    </row>
    <row r="4504" spans="6:18" x14ac:dyDescent="0.25">
      <c r="F4504" s="36"/>
      <c r="G4504" s="36"/>
      <c r="H4504" s="36"/>
      <c r="I4504" s="36"/>
      <c r="J4504" s="36"/>
      <c r="K4504" s="36"/>
      <c r="L4504" s="36"/>
      <c r="M4504" s="36"/>
      <c r="N4504" s="36"/>
      <c r="O4504" s="36"/>
      <c r="P4504" s="36"/>
      <c r="Q4504" s="36"/>
      <c r="R4504" s="36"/>
    </row>
    <row r="4505" spans="6:18" x14ac:dyDescent="0.25">
      <c r="F4505" s="36"/>
      <c r="G4505" s="36"/>
      <c r="H4505" s="36"/>
      <c r="I4505" s="36"/>
      <c r="J4505" s="36"/>
      <c r="K4505" s="36"/>
      <c r="L4505" s="36"/>
      <c r="M4505" s="36"/>
      <c r="N4505" s="36"/>
      <c r="O4505" s="36"/>
      <c r="P4505" s="36"/>
      <c r="Q4505" s="36"/>
      <c r="R4505" s="36"/>
    </row>
    <row r="4506" spans="6:18" x14ac:dyDescent="0.25">
      <c r="F4506" s="36"/>
      <c r="G4506" s="36"/>
      <c r="H4506" s="36"/>
      <c r="I4506" s="36"/>
      <c r="J4506" s="36"/>
      <c r="K4506" s="36"/>
      <c r="L4506" s="36"/>
      <c r="M4506" s="36"/>
      <c r="N4506" s="36"/>
      <c r="O4506" s="36"/>
      <c r="P4506" s="36"/>
      <c r="Q4506" s="36"/>
      <c r="R4506" s="36"/>
    </row>
    <row r="4507" spans="6:18" x14ac:dyDescent="0.25">
      <c r="F4507" s="36"/>
      <c r="G4507" s="36"/>
      <c r="H4507" s="36"/>
      <c r="I4507" s="36"/>
      <c r="J4507" s="36"/>
      <c r="K4507" s="36"/>
      <c r="L4507" s="36"/>
      <c r="M4507" s="36"/>
      <c r="N4507" s="36"/>
      <c r="O4507" s="36"/>
      <c r="P4507" s="36"/>
      <c r="Q4507" s="36"/>
      <c r="R4507" s="36"/>
    </row>
    <row r="4508" spans="6:18" x14ac:dyDescent="0.25">
      <c r="F4508" s="36"/>
      <c r="G4508" s="36"/>
      <c r="H4508" s="36"/>
      <c r="I4508" s="36"/>
      <c r="J4508" s="36"/>
      <c r="K4508" s="36"/>
      <c r="L4508" s="36"/>
      <c r="M4508" s="36"/>
      <c r="N4508" s="36"/>
      <c r="O4508" s="36"/>
      <c r="P4508" s="36"/>
      <c r="Q4508" s="36"/>
      <c r="R4508" s="36"/>
    </row>
    <row r="4509" spans="6:18" x14ac:dyDescent="0.25">
      <c r="F4509" s="36"/>
      <c r="G4509" s="36"/>
      <c r="H4509" s="36"/>
      <c r="I4509" s="36"/>
      <c r="J4509" s="36"/>
      <c r="K4509" s="36"/>
      <c r="L4509" s="36"/>
      <c r="M4509" s="36"/>
      <c r="N4509" s="36"/>
      <c r="O4509" s="36"/>
      <c r="P4509" s="36"/>
      <c r="Q4509" s="36"/>
      <c r="R4509" s="36"/>
    </row>
    <row r="4510" spans="6:18" x14ac:dyDescent="0.25">
      <c r="F4510" s="36"/>
      <c r="G4510" s="36"/>
      <c r="H4510" s="36"/>
      <c r="I4510" s="36"/>
      <c r="J4510" s="36"/>
      <c r="K4510" s="36"/>
      <c r="L4510" s="36"/>
      <c r="M4510" s="36"/>
      <c r="N4510" s="36"/>
      <c r="O4510" s="36"/>
      <c r="P4510" s="36"/>
      <c r="Q4510" s="36"/>
      <c r="R4510" s="36"/>
    </row>
    <row r="4511" spans="6:18" x14ac:dyDescent="0.25">
      <c r="F4511" s="36"/>
      <c r="G4511" s="36"/>
      <c r="H4511" s="36"/>
      <c r="I4511" s="36"/>
      <c r="J4511" s="36"/>
      <c r="K4511" s="36"/>
      <c r="L4511" s="36"/>
      <c r="M4511" s="36"/>
      <c r="N4511" s="36"/>
      <c r="O4511" s="36"/>
      <c r="P4511" s="36"/>
      <c r="Q4511" s="36"/>
      <c r="R4511" s="36"/>
    </row>
    <row r="4512" spans="6:18" x14ac:dyDescent="0.25">
      <c r="F4512" s="36"/>
      <c r="G4512" s="36"/>
      <c r="H4512" s="36"/>
      <c r="I4512" s="36"/>
      <c r="J4512" s="36"/>
      <c r="K4512" s="36"/>
      <c r="L4512" s="36"/>
      <c r="M4512" s="36"/>
      <c r="N4512" s="36"/>
      <c r="O4512" s="36"/>
      <c r="P4512" s="36"/>
      <c r="Q4512" s="36"/>
      <c r="R4512" s="36"/>
    </row>
    <row r="4513" spans="6:18" x14ac:dyDescent="0.25">
      <c r="F4513" s="36"/>
      <c r="G4513" s="36"/>
      <c r="H4513" s="36"/>
      <c r="I4513" s="36"/>
      <c r="J4513" s="36"/>
      <c r="K4513" s="36"/>
      <c r="L4513" s="36"/>
      <c r="M4513" s="36"/>
      <c r="N4513" s="36"/>
      <c r="O4513" s="36"/>
      <c r="P4513" s="36"/>
      <c r="Q4513" s="36"/>
      <c r="R4513" s="36"/>
    </row>
    <row r="4514" spans="6:18" x14ac:dyDescent="0.25">
      <c r="F4514" s="36"/>
      <c r="G4514" s="36"/>
      <c r="H4514" s="36"/>
      <c r="I4514" s="36"/>
      <c r="J4514" s="36"/>
      <c r="K4514" s="36"/>
      <c r="L4514" s="36"/>
      <c r="M4514" s="36"/>
      <c r="N4514" s="36"/>
      <c r="O4514" s="36"/>
      <c r="P4514" s="36"/>
      <c r="Q4514" s="36"/>
      <c r="R4514" s="36"/>
    </row>
    <row r="4515" spans="6:18" x14ac:dyDescent="0.25">
      <c r="F4515" s="36"/>
      <c r="G4515" s="36"/>
      <c r="H4515" s="36"/>
      <c r="I4515" s="36"/>
      <c r="J4515" s="36"/>
      <c r="K4515" s="36"/>
      <c r="L4515" s="36"/>
      <c r="M4515" s="36"/>
      <c r="N4515" s="36"/>
      <c r="O4515" s="36"/>
      <c r="P4515" s="36"/>
      <c r="Q4515" s="36"/>
      <c r="R4515" s="36"/>
    </row>
    <row r="4516" spans="6:18" x14ac:dyDescent="0.25">
      <c r="F4516" s="36"/>
      <c r="G4516" s="36"/>
      <c r="H4516" s="36"/>
      <c r="I4516" s="36"/>
      <c r="J4516" s="36"/>
      <c r="K4516" s="36"/>
      <c r="L4516" s="36"/>
      <c r="M4516" s="36"/>
      <c r="N4516" s="36"/>
      <c r="O4516" s="36"/>
      <c r="P4516" s="36"/>
      <c r="Q4516" s="36"/>
      <c r="R4516" s="36"/>
    </row>
    <row r="4517" spans="6:18" x14ac:dyDescent="0.25">
      <c r="F4517" s="36"/>
      <c r="G4517" s="36"/>
      <c r="H4517" s="36"/>
      <c r="I4517" s="36"/>
      <c r="J4517" s="36"/>
      <c r="K4517" s="36"/>
      <c r="L4517" s="36"/>
      <c r="M4517" s="36"/>
      <c r="N4517" s="36"/>
      <c r="O4517" s="36"/>
      <c r="P4517" s="36"/>
      <c r="Q4517" s="36"/>
      <c r="R4517" s="36"/>
    </row>
    <row r="4518" spans="6:18" x14ac:dyDescent="0.25">
      <c r="F4518" s="36"/>
      <c r="G4518" s="36"/>
      <c r="H4518" s="36"/>
      <c r="I4518" s="36"/>
      <c r="J4518" s="36"/>
      <c r="K4518" s="36"/>
      <c r="L4518" s="36"/>
      <c r="M4518" s="36"/>
      <c r="N4518" s="36"/>
      <c r="O4518" s="36"/>
      <c r="P4518" s="36"/>
      <c r="Q4518" s="36"/>
      <c r="R4518" s="36"/>
    </row>
    <row r="4519" spans="6:18" x14ac:dyDescent="0.25">
      <c r="F4519" s="36"/>
      <c r="G4519" s="36"/>
      <c r="H4519" s="36"/>
      <c r="I4519" s="36"/>
      <c r="J4519" s="36"/>
      <c r="K4519" s="36"/>
      <c r="L4519" s="36"/>
      <c r="M4519" s="36"/>
      <c r="N4519" s="36"/>
      <c r="O4519" s="36"/>
      <c r="P4519" s="36"/>
      <c r="Q4519" s="36"/>
      <c r="R4519" s="36"/>
    </row>
    <row r="4520" spans="6:18" x14ac:dyDescent="0.25">
      <c r="F4520" s="36"/>
      <c r="G4520" s="36"/>
      <c r="H4520" s="36"/>
      <c r="I4520" s="36"/>
      <c r="J4520" s="36"/>
      <c r="K4520" s="36"/>
      <c r="L4520" s="36"/>
      <c r="M4520" s="36"/>
      <c r="N4520" s="36"/>
      <c r="O4520" s="36"/>
      <c r="P4520" s="36"/>
      <c r="Q4520" s="36"/>
      <c r="R4520" s="36"/>
    </row>
    <row r="4521" spans="6:18" x14ac:dyDescent="0.25">
      <c r="F4521" s="36"/>
      <c r="G4521" s="36"/>
      <c r="H4521" s="36"/>
      <c r="I4521" s="36"/>
      <c r="J4521" s="36"/>
      <c r="K4521" s="36"/>
      <c r="L4521" s="36"/>
      <c r="M4521" s="36"/>
      <c r="N4521" s="36"/>
      <c r="O4521" s="36"/>
      <c r="P4521" s="36"/>
      <c r="Q4521" s="36"/>
      <c r="R4521" s="36"/>
    </row>
    <row r="4522" spans="6:18" x14ac:dyDescent="0.25">
      <c r="F4522" s="36"/>
      <c r="G4522" s="36"/>
      <c r="H4522" s="36"/>
      <c r="I4522" s="36"/>
      <c r="J4522" s="36"/>
      <c r="K4522" s="36"/>
      <c r="L4522" s="36"/>
      <c r="M4522" s="36"/>
      <c r="N4522" s="36"/>
      <c r="O4522" s="36"/>
      <c r="P4522" s="36"/>
      <c r="Q4522" s="36"/>
      <c r="R4522" s="36"/>
    </row>
    <row r="4523" spans="6:18" x14ac:dyDescent="0.25">
      <c r="F4523" s="36"/>
      <c r="G4523" s="36"/>
      <c r="H4523" s="36"/>
      <c r="I4523" s="36"/>
      <c r="J4523" s="36"/>
      <c r="K4523" s="36"/>
      <c r="L4523" s="36"/>
      <c r="M4523" s="36"/>
      <c r="N4523" s="36"/>
      <c r="O4523" s="36"/>
      <c r="P4523" s="36"/>
      <c r="Q4523" s="36"/>
      <c r="R4523" s="36"/>
    </row>
    <row r="4524" spans="6:18" x14ac:dyDescent="0.25">
      <c r="F4524" s="36"/>
      <c r="G4524" s="36"/>
      <c r="H4524" s="36"/>
      <c r="I4524" s="36"/>
      <c r="J4524" s="36"/>
      <c r="K4524" s="36"/>
      <c r="L4524" s="36"/>
      <c r="M4524" s="36"/>
      <c r="N4524" s="36"/>
      <c r="O4524" s="36"/>
      <c r="P4524" s="36"/>
      <c r="Q4524" s="36"/>
      <c r="R4524" s="36"/>
    </row>
    <row r="4525" spans="6:18" x14ac:dyDescent="0.25">
      <c r="F4525" s="36"/>
      <c r="G4525" s="36"/>
      <c r="H4525" s="36"/>
      <c r="I4525" s="36"/>
      <c r="J4525" s="36"/>
      <c r="K4525" s="36"/>
      <c r="L4525" s="36"/>
      <c r="M4525" s="36"/>
      <c r="N4525" s="36"/>
      <c r="O4525" s="36"/>
      <c r="P4525" s="36"/>
      <c r="Q4525" s="36"/>
      <c r="R4525" s="36"/>
    </row>
    <row r="4526" spans="6:18" x14ac:dyDescent="0.25">
      <c r="F4526" s="36"/>
      <c r="G4526" s="36"/>
      <c r="H4526" s="36"/>
      <c r="I4526" s="36"/>
      <c r="J4526" s="36"/>
      <c r="K4526" s="36"/>
      <c r="L4526" s="36"/>
      <c r="M4526" s="36"/>
      <c r="N4526" s="36"/>
      <c r="O4526" s="36"/>
      <c r="P4526" s="36"/>
      <c r="Q4526" s="36"/>
      <c r="R4526" s="36"/>
    </row>
    <row r="4527" spans="6:18" x14ac:dyDescent="0.25">
      <c r="F4527" s="36"/>
      <c r="G4527" s="36"/>
      <c r="H4527" s="36"/>
      <c r="I4527" s="36"/>
      <c r="J4527" s="36"/>
      <c r="K4527" s="36"/>
      <c r="L4527" s="36"/>
      <c r="M4527" s="36"/>
      <c r="N4527" s="36"/>
      <c r="O4527" s="36"/>
      <c r="P4527" s="36"/>
      <c r="Q4527" s="36"/>
      <c r="R4527" s="36"/>
    </row>
    <row r="4528" spans="6:18" x14ac:dyDescent="0.25">
      <c r="F4528" s="36"/>
      <c r="G4528" s="36"/>
      <c r="H4528" s="36"/>
      <c r="I4528" s="36"/>
      <c r="J4528" s="36"/>
      <c r="K4528" s="36"/>
      <c r="L4528" s="36"/>
      <c r="M4528" s="36"/>
      <c r="N4528" s="36"/>
      <c r="O4528" s="36"/>
      <c r="P4528" s="36"/>
      <c r="Q4528" s="36"/>
      <c r="R4528" s="36"/>
    </row>
    <row r="4529" spans="6:18" x14ac:dyDescent="0.25">
      <c r="F4529" s="36"/>
      <c r="G4529" s="36"/>
      <c r="H4529" s="36"/>
      <c r="I4529" s="36"/>
      <c r="J4529" s="36"/>
      <c r="K4529" s="36"/>
      <c r="L4529" s="36"/>
      <c r="M4529" s="36"/>
      <c r="N4529" s="36"/>
      <c r="O4529" s="36"/>
      <c r="P4529" s="36"/>
      <c r="Q4529" s="36"/>
      <c r="R4529" s="36"/>
    </row>
    <row r="4530" spans="6:18" x14ac:dyDescent="0.25">
      <c r="F4530" s="36"/>
      <c r="G4530" s="36"/>
      <c r="H4530" s="36"/>
      <c r="I4530" s="36"/>
      <c r="J4530" s="36"/>
      <c r="K4530" s="36"/>
      <c r="L4530" s="36"/>
      <c r="M4530" s="36"/>
      <c r="N4530" s="36"/>
      <c r="O4530" s="36"/>
      <c r="P4530" s="36"/>
      <c r="Q4530" s="36"/>
      <c r="R4530" s="36"/>
    </row>
    <row r="4531" spans="6:18" x14ac:dyDescent="0.25">
      <c r="F4531" s="36"/>
      <c r="G4531" s="36"/>
      <c r="H4531" s="36"/>
      <c r="I4531" s="36"/>
      <c r="J4531" s="36"/>
      <c r="K4531" s="36"/>
      <c r="L4531" s="36"/>
      <c r="M4531" s="36"/>
      <c r="N4531" s="36"/>
      <c r="O4531" s="36"/>
      <c r="P4531" s="36"/>
      <c r="Q4531" s="36"/>
      <c r="R4531" s="36"/>
    </row>
    <row r="4532" spans="6:18" x14ac:dyDescent="0.25">
      <c r="F4532" s="36"/>
      <c r="G4532" s="36"/>
      <c r="H4532" s="36"/>
      <c r="I4532" s="36"/>
      <c r="J4532" s="36"/>
      <c r="K4532" s="36"/>
      <c r="L4532" s="36"/>
      <c r="M4532" s="36"/>
      <c r="N4532" s="36"/>
      <c r="O4532" s="36"/>
      <c r="P4532" s="36"/>
      <c r="Q4532" s="36"/>
      <c r="R4532" s="36"/>
    </row>
    <row r="4533" spans="6:18" x14ac:dyDescent="0.25">
      <c r="F4533" s="36"/>
      <c r="G4533" s="36"/>
      <c r="H4533" s="36"/>
      <c r="I4533" s="36"/>
      <c r="J4533" s="36"/>
      <c r="K4533" s="36"/>
      <c r="L4533" s="36"/>
      <c r="M4533" s="36"/>
      <c r="N4533" s="36"/>
      <c r="O4533" s="36"/>
      <c r="P4533" s="36"/>
      <c r="Q4533" s="36"/>
      <c r="R4533" s="36"/>
    </row>
    <row r="4534" spans="6:18" x14ac:dyDescent="0.25">
      <c r="F4534" s="36"/>
      <c r="G4534" s="36"/>
      <c r="H4534" s="36"/>
      <c r="I4534" s="36"/>
      <c r="J4534" s="36"/>
      <c r="K4534" s="36"/>
      <c r="L4534" s="36"/>
      <c r="M4534" s="36"/>
      <c r="N4534" s="36"/>
      <c r="O4534" s="36"/>
      <c r="P4534" s="36"/>
      <c r="Q4534" s="36"/>
      <c r="R4534" s="36"/>
    </row>
    <row r="4535" spans="6:18" x14ac:dyDescent="0.25">
      <c r="F4535" s="36"/>
      <c r="G4535" s="36"/>
      <c r="H4535" s="36"/>
      <c r="I4535" s="36"/>
      <c r="J4535" s="36"/>
      <c r="K4535" s="36"/>
      <c r="L4535" s="36"/>
      <c r="M4535" s="36"/>
      <c r="N4535" s="36"/>
      <c r="O4535" s="36"/>
      <c r="P4535" s="36"/>
      <c r="Q4535" s="36"/>
      <c r="R4535" s="36"/>
    </row>
    <row r="4536" spans="6:18" x14ac:dyDescent="0.25">
      <c r="F4536" s="36"/>
      <c r="G4536" s="36"/>
      <c r="H4536" s="36"/>
      <c r="I4536" s="36"/>
      <c r="J4536" s="36"/>
      <c r="K4536" s="36"/>
      <c r="L4536" s="36"/>
      <c r="M4536" s="36"/>
      <c r="N4536" s="36"/>
      <c r="O4536" s="36"/>
      <c r="P4536" s="36"/>
      <c r="Q4536" s="36"/>
      <c r="R4536" s="36"/>
    </row>
    <row r="4537" spans="6:18" x14ac:dyDescent="0.25">
      <c r="F4537" s="36"/>
      <c r="G4537" s="36"/>
      <c r="H4537" s="36"/>
      <c r="I4537" s="36"/>
      <c r="J4537" s="36"/>
      <c r="K4537" s="36"/>
      <c r="L4537" s="36"/>
      <c r="M4537" s="36"/>
      <c r="N4537" s="36"/>
      <c r="O4537" s="36"/>
      <c r="P4537" s="36"/>
      <c r="Q4537" s="36"/>
      <c r="R4537" s="36"/>
    </row>
    <row r="4538" spans="6:18" x14ac:dyDescent="0.25">
      <c r="F4538" s="36"/>
      <c r="G4538" s="36"/>
      <c r="H4538" s="36"/>
      <c r="I4538" s="36"/>
      <c r="J4538" s="36"/>
      <c r="K4538" s="36"/>
      <c r="L4538" s="36"/>
      <c r="M4538" s="36"/>
      <c r="N4538" s="36"/>
      <c r="O4538" s="36"/>
      <c r="P4538" s="36"/>
      <c r="Q4538" s="36"/>
      <c r="R4538" s="36"/>
    </row>
    <row r="4539" spans="6:18" x14ac:dyDescent="0.25">
      <c r="F4539" s="36"/>
      <c r="G4539" s="36"/>
      <c r="H4539" s="36"/>
      <c r="I4539" s="36"/>
      <c r="J4539" s="36"/>
      <c r="K4539" s="36"/>
      <c r="L4539" s="36"/>
      <c r="M4539" s="36"/>
      <c r="N4539" s="36"/>
      <c r="O4539" s="36"/>
      <c r="P4539" s="36"/>
      <c r="Q4539" s="36"/>
      <c r="R4539" s="36"/>
    </row>
    <row r="4540" spans="6:18" x14ac:dyDescent="0.25">
      <c r="F4540" s="36"/>
      <c r="G4540" s="36"/>
      <c r="H4540" s="36"/>
      <c r="I4540" s="36"/>
      <c r="J4540" s="36"/>
      <c r="K4540" s="36"/>
      <c r="L4540" s="36"/>
      <c r="M4540" s="36"/>
      <c r="N4540" s="36"/>
      <c r="O4540" s="36"/>
      <c r="P4540" s="36"/>
      <c r="Q4540" s="36"/>
      <c r="R4540" s="36"/>
    </row>
    <row r="4541" spans="6:18" x14ac:dyDescent="0.25">
      <c r="F4541" s="36"/>
      <c r="G4541" s="36"/>
      <c r="H4541" s="36"/>
      <c r="I4541" s="36"/>
      <c r="J4541" s="36"/>
      <c r="K4541" s="36"/>
      <c r="L4541" s="36"/>
      <c r="M4541" s="36"/>
      <c r="N4541" s="36"/>
      <c r="O4541" s="36"/>
      <c r="P4541" s="36"/>
      <c r="Q4541" s="36"/>
      <c r="R4541" s="36"/>
    </row>
    <row r="4542" spans="6:18" x14ac:dyDescent="0.25">
      <c r="F4542" s="36"/>
      <c r="G4542" s="36"/>
      <c r="H4542" s="36"/>
      <c r="I4542" s="36"/>
      <c r="J4542" s="36"/>
      <c r="K4542" s="36"/>
      <c r="L4542" s="36"/>
      <c r="M4542" s="36"/>
      <c r="N4542" s="36"/>
      <c r="O4542" s="36"/>
      <c r="P4542" s="36"/>
      <c r="Q4542" s="36"/>
      <c r="R4542" s="36"/>
    </row>
    <row r="4543" spans="6:18" x14ac:dyDescent="0.25">
      <c r="F4543" s="36"/>
      <c r="G4543" s="36"/>
      <c r="H4543" s="36"/>
      <c r="I4543" s="36"/>
      <c r="J4543" s="36"/>
      <c r="K4543" s="36"/>
      <c r="L4543" s="36"/>
      <c r="M4543" s="36"/>
      <c r="N4543" s="36"/>
      <c r="O4543" s="36"/>
      <c r="P4543" s="36"/>
      <c r="Q4543" s="36"/>
      <c r="R4543" s="36"/>
    </row>
    <row r="4544" spans="6:18" x14ac:dyDescent="0.25">
      <c r="F4544" s="36"/>
      <c r="G4544" s="36"/>
      <c r="H4544" s="36"/>
      <c r="I4544" s="36"/>
      <c r="J4544" s="36"/>
      <c r="K4544" s="36"/>
      <c r="L4544" s="36"/>
      <c r="M4544" s="36"/>
      <c r="N4544" s="36"/>
      <c r="O4544" s="36"/>
      <c r="P4544" s="36"/>
      <c r="Q4544" s="36"/>
      <c r="R4544" s="36"/>
    </row>
    <row r="4545" spans="6:18" x14ac:dyDescent="0.25">
      <c r="F4545" s="36"/>
      <c r="G4545" s="36"/>
      <c r="H4545" s="36"/>
      <c r="I4545" s="36"/>
      <c r="J4545" s="36"/>
      <c r="K4545" s="36"/>
      <c r="L4545" s="36"/>
      <c r="M4545" s="36"/>
      <c r="N4545" s="36"/>
      <c r="O4545" s="36"/>
      <c r="P4545" s="36"/>
      <c r="Q4545" s="36"/>
      <c r="R4545" s="36"/>
    </row>
    <row r="4546" spans="6:18" x14ac:dyDescent="0.25">
      <c r="F4546" s="36"/>
      <c r="G4546" s="36"/>
      <c r="H4546" s="36"/>
      <c r="I4546" s="36"/>
      <c r="J4546" s="36"/>
      <c r="K4546" s="36"/>
      <c r="L4546" s="36"/>
      <c r="M4546" s="36"/>
      <c r="N4546" s="36"/>
      <c r="O4546" s="36"/>
      <c r="P4546" s="36"/>
      <c r="Q4546" s="36"/>
      <c r="R4546" s="36"/>
    </row>
    <row r="4547" spans="6:18" x14ac:dyDescent="0.25">
      <c r="F4547" s="36"/>
      <c r="G4547" s="36"/>
      <c r="H4547" s="36"/>
      <c r="I4547" s="36"/>
      <c r="J4547" s="36"/>
      <c r="K4547" s="36"/>
      <c r="L4547" s="36"/>
      <c r="M4547" s="36"/>
      <c r="N4547" s="36"/>
      <c r="O4547" s="36"/>
      <c r="P4547" s="36"/>
      <c r="Q4547" s="36"/>
      <c r="R4547" s="36"/>
    </row>
    <row r="4548" spans="6:18" x14ac:dyDescent="0.25">
      <c r="F4548" s="36"/>
      <c r="G4548" s="36"/>
      <c r="H4548" s="36"/>
      <c r="I4548" s="36"/>
      <c r="J4548" s="36"/>
      <c r="K4548" s="36"/>
      <c r="L4548" s="36"/>
      <c r="M4548" s="36"/>
      <c r="N4548" s="36"/>
      <c r="O4548" s="36"/>
      <c r="P4548" s="36"/>
      <c r="Q4548" s="36"/>
      <c r="R4548" s="36"/>
    </row>
    <row r="4549" spans="6:18" x14ac:dyDescent="0.25">
      <c r="F4549" s="36"/>
      <c r="G4549" s="36"/>
      <c r="H4549" s="36"/>
      <c r="I4549" s="36"/>
      <c r="J4549" s="36"/>
      <c r="K4549" s="36"/>
      <c r="L4549" s="36"/>
      <c r="M4549" s="36"/>
      <c r="N4549" s="36"/>
      <c r="O4549" s="36"/>
      <c r="P4549" s="36"/>
      <c r="Q4549" s="36"/>
      <c r="R4549" s="36"/>
    </row>
    <row r="4550" spans="6:18" x14ac:dyDescent="0.25">
      <c r="F4550" s="36"/>
      <c r="G4550" s="36"/>
      <c r="H4550" s="36"/>
      <c r="I4550" s="36"/>
      <c r="J4550" s="36"/>
      <c r="K4550" s="36"/>
      <c r="L4550" s="36"/>
      <c r="M4550" s="36"/>
      <c r="N4550" s="36"/>
      <c r="O4550" s="36"/>
      <c r="P4550" s="36"/>
      <c r="Q4550" s="36"/>
      <c r="R4550" s="36"/>
    </row>
    <row r="4551" spans="6:18" x14ac:dyDescent="0.25">
      <c r="F4551" s="36"/>
      <c r="G4551" s="36"/>
      <c r="H4551" s="36"/>
      <c r="I4551" s="36"/>
      <c r="J4551" s="36"/>
      <c r="K4551" s="36"/>
      <c r="L4551" s="36"/>
      <c r="M4551" s="36"/>
      <c r="N4551" s="36"/>
      <c r="O4551" s="36"/>
      <c r="P4551" s="36"/>
      <c r="Q4551" s="36"/>
      <c r="R4551" s="36"/>
    </row>
    <row r="4552" spans="6:18" x14ac:dyDescent="0.25">
      <c r="F4552" s="36"/>
      <c r="G4552" s="36"/>
      <c r="H4552" s="36"/>
      <c r="I4552" s="36"/>
      <c r="J4552" s="36"/>
      <c r="K4552" s="36"/>
      <c r="L4552" s="36"/>
      <c r="M4552" s="36"/>
      <c r="N4552" s="36"/>
      <c r="O4552" s="36"/>
      <c r="P4552" s="36"/>
      <c r="Q4552" s="36"/>
      <c r="R4552" s="36"/>
    </row>
    <row r="4553" spans="6:18" x14ac:dyDescent="0.25">
      <c r="F4553" s="36"/>
      <c r="G4553" s="36"/>
      <c r="H4553" s="36"/>
      <c r="I4553" s="36"/>
      <c r="J4553" s="36"/>
      <c r="K4553" s="36"/>
      <c r="L4553" s="36"/>
      <c r="M4553" s="36"/>
      <c r="N4553" s="36"/>
      <c r="O4553" s="36"/>
      <c r="P4553" s="36"/>
      <c r="Q4553" s="36"/>
      <c r="R4553" s="36"/>
    </row>
    <row r="4554" spans="6:18" x14ac:dyDescent="0.25">
      <c r="F4554" s="36"/>
      <c r="G4554" s="36"/>
      <c r="H4554" s="36"/>
      <c r="I4554" s="36"/>
      <c r="J4554" s="36"/>
      <c r="K4554" s="36"/>
      <c r="L4554" s="36"/>
      <c r="M4554" s="36"/>
      <c r="N4554" s="36"/>
      <c r="O4554" s="36"/>
      <c r="P4554" s="36"/>
      <c r="Q4554" s="36"/>
      <c r="R4554" s="36"/>
    </row>
    <row r="4555" spans="6:18" x14ac:dyDescent="0.25">
      <c r="F4555" s="36"/>
      <c r="G4555" s="36"/>
      <c r="H4555" s="36"/>
      <c r="I4555" s="36"/>
      <c r="J4555" s="36"/>
      <c r="K4555" s="36"/>
      <c r="L4555" s="36"/>
      <c r="M4555" s="36"/>
      <c r="N4555" s="36"/>
      <c r="O4555" s="36"/>
      <c r="P4555" s="36"/>
      <c r="Q4555" s="36"/>
      <c r="R4555" s="36"/>
    </row>
    <row r="4556" spans="6:18" x14ac:dyDescent="0.25">
      <c r="F4556" s="36"/>
      <c r="G4556" s="36"/>
      <c r="H4556" s="36"/>
      <c r="I4556" s="36"/>
      <c r="J4556" s="36"/>
      <c r="K4556" s="36"/>
      <c r="L4556" s="36"/>
      <c r="M4556" s="36"/>
      <c r="N4556" s="36"/>
      <c r="O4556" s="36"/>
      <c r="P4556" s="36"/>
      <c r="Q4556" s="36"/>
      <c r="R4556" s="36"/>
    </row>
    <row r="4557" spans="6:18" x14ac:dyDescent="0.25">
      <c r="F4557" s="36"/>
      <c r="G4557" s="36"/>
      <c r="H4557" s="36"/>
      <c r="I4557" s="36"/>
      <c r="J4557" s="36"/>
      <c r="K4557" s="36"/>
      <c r="L4557" s="36"/>
      <c r="M4557" s="36"/>
      <c r="N4557" s="36"/>
      <c r="O4557" s="36"/>
      <c r="P4557" s="36"/>
      <c r="Q4557" s="36"/>
      <c r="R4557" s="36"/>
    </row>
    <row r="4558" spans="6:18" x14ac:dyDescent="0.25">
      <c r="F4558" s="36"/>
      <c r="G4558" s="36"/>
      <c r="H4558" s="36"/>
      <c r="I4558" s="36"/>
      <c r="J4558" s="36"/>
      <c r="K4558" s="36"/>
      <c r="L4558" s="36"/>
      <c r="M4558" s="36"/>
      <c r="N4558" s="36"/>
      <c r="O4558" s="36"/>
      <c r="P4558" s="36"/>
      <c r="Q4558" s="36"/>
      <c r="R4558" s="36"/>
    </row>
    <row r="4559" spans="6:18" x14ac:dyDescent="0.25">
      <c r="F4559" s="36"/>
      <c r="G4559" s="36"/>
      <c r="H4559" s="36"/>
      <c r="I4559" s="36"/>
      <c r="J4559" s="36"/>
      <c r="K4559" s="36"/>
      <c r="L4559" s="36"/>
      <c r="M4559" s="36"/>
      <c r="N4559" s="36"/>
      <c r="O4559" s="36"/>
      <c r="P4559" s="36"/>
      <c r="Q4559" s="36"/>
      <c r="R4559" s="36"/>
    </row>
    <row r="4560" spans="6:18" x14ac:dyDescent="0.25">
      <c r="F4560" s="36"/>
      <c r="G4560" s="36"/>
      <c r="H4560" s="36"/>
      <c r="I4560" s="36"/>
      <c r="J4560" s="36"/>
      <c r="K4560" s="36"/>
      <c r="L4560" s="36"/>
      <c r="M4560" s="36"/>
      <c r="N4560" s="36"/>
      <c r="O4560" s="36"/>
      <c r="P4560" s="36"/>
      <c r="Q4560" s="36"/>
      <c r="R4560" s="36"/>
    </row>
    <row r="4561" spans="6:18" x14ac:dyDescent="0.25">
      <c r="F4561" s="36"/>
      <c r="G4561" s="36"/>
      <c r="H4561" s="36"/>
      <c r="I4561" s="36"/>
      <c r="J4561" s="36"/>
      <c r="K4561" s="36"/>
      <c r="L4561" s="36"/>
      <c r="M4561" s="36"/>
      <c r="N4561" s="36"/>
      <c r="O4561" s="36"/>
      <c r="P4561" s="36"/>
      <c r="Q4561" s="36"/>
      <c r="R4561" s="36"/>
    </row>
    <row r="4562" spans="6:18" x14ac:dyDescent="0.25">
      <c r="F4562" s="36"/>
      <c r="G4562" s="36"/>
      <c r="H4562" s="36"/>
      <c r="I4562" s="36"/>
      <c r="J4562" s="36"/>
      <c r="K4562" s="36"/>
      <c r="L4562" s="36"/>
      <c r="M4562" s="36"/>
      <c r="N4562" s="36"/>
      <c r="O4562" s="36"/>
      <c r="P4562" s="36"/>
      <c r="Q4562" s="36"/>
      <c r="R4562" s="36"/>
    </row>
    <row r="4563" spans="6:18" x14ac:dyDescent="0.25">
      <c r="F4563" s="36"/>
      <c r="G4563" s="36"/>
      <c r="H4563" s="36"/>
      <c r="I4563" s="36"/>
      <c r="J4563" s="36"/>
      <c r="K4563" s="36"/>
      <c r="L4563" s="36"/>
      <c r="M4563" s="36"/>
      <c r="N4563" s="36"/>
      <c r="O4563" s="36"/>
      <c r="P4563" s="36"/>
      <c r="Q4563" s="36"/>
      <c r="R4563" s="36"/>
    </row>
    <row r="4564" spans="6:18" x14ac:dyDescent="0.25">
      <c r="F4564" s="36"/>
      <c r="G4564" s="36"/>
      <c r="H4564" s="36"/>
      <c r="I4564" s="36"/>
      <c r="J4564" s="36"/>
      <c r="K4564" s="36"/>
      <c r="L4564" s="36"/>
      <c r="M4564" s="36"/>
      <c r="N4564" s="36"/>
      <c r="O4564" s="36"/>
      <c r="P4564" s="36"/>
      <c r="Q4564" s="36"/>
      <c r="R4564" s="36"/>
    </row>
    <row r="4565" spans="6:18" x14ac:dyDescent="0.25">
      <c r="F4565" s="36"/>
      <c r="G4565" s="36"/>
      <c r="H4565" s="36"/>
      <c r="I4565" s="36"/>
      <c r="J4565" s="36"/>
      <c r="K4565" s="36"/>
      <c r="L4565" s="36"/>
      <c r="M4565" s="36"/>
      <c r="N4565" s="36"/>
      <c r="O4565" s="36"/>
      <c r="P4565" s="36"/>
      <c r="Q4565" s="36"/>
      <c r="R4565" s="36"/>
    </row>
    <row r="4566" spans="6:18" x14ac:dyDescent="0.25">
      <c r="F4566" s="36"/>
      <c r="G4566" s="36"/>
      <c r="H4566" s="36"/>
      <c r="I4566" s="36"/>
      <c r="J4566" s="36"/>
      <c r="K4566" s="36"/>
      <c r="L4566" s="36"/>
      <c r="M4566" s="36"/>
      <c r="N4566" s="36"/>
      <c r="O4566" s="36"/>
      <c r="P4566" s="36"/>
      <c r="Q4566" s="36"/>
      <c r="R4566" s="36"/>
    </row>
    <row r="4567" spans="6:18" x14ac:dyDescent="0.25">
      <c r="F4567" s="36"/>
      <c r="G4567" s="36"/>
      <c r="H4567" s="36"/>
      <c r="I4567" s="36"/>
      <c r="J4567" s="36"/>
      <c r="K4567" s="36"/>
      <c r="L4567" s="36"/>
      <c r="M4567" s="36"/>
      <c r="N4567" s="36"/>
      <c r="O4567" s="36"/>
      <c r="P4567" s="36"/>
      <c r="Q4567" s="36"/>
      <c r="R4567" s="36"/>
    </row>
    <row r="4568" spans="6:18" x14ac:dyDescent="0.25">
      <c r="F4568" s="36"/>
      <c r="G4568" s="36"/>
      <c r="H4568" s="36"/>
      <c r="I4568" s="36"/>
      <c r="J4568" s="36"/>
      <c r="K4568" s="36"/>
      <c r="L4568" s="36"/>
      <c r="M4568" s="36"/>
      <c r="N4568" s="36"/>
      <c r="O4568" s="36"/>
      <c r="P4568" s="36"/>
      <c r="Q4568" s="36"/>
      <c r="R4568" s="36"/>
    </row>
    <row r="4569" spans="6:18" x14ac:dyDescent="0.25">
      <c r="F4569" s="36"/>
      <c r="G4569" s="36"/>
      <c r="H4569" s="36"/>
      <c r="I4569" s="36"/>
      <c r="J4569" s="36"/>
      <c r="K4569" s="36"/>
      <c r="L4569" s="36"/>
      <c r="M4569" s="36"/>
      <c r="N4569" s="36"/>
      <c r="O4569" s="36"/>
      <c r="P4569" s="36"/>
      <c r="Q4569" s="36"/>
      <c r="R4569" s="36"/>
    </row>
    <row r="4570" spans="6:18" x14ac:dyDescent="0.25">
      <c r="F4570" s="36"/>
      <c r="G4570" s="36"/>
      <c r="H4570" s="36"/>
      <c r="I4570" s="36"/>
      <c r="J4570" s="36"/>
      <c r="K4570" s="36"/>
      <c r="L4570" s="36"/>
      <c r="M4570" s="36"/>
      <c r="N4570" s="36"/>
      <c r="O4570" s="36"/>
      <c r="P4570" s="36"/>
      <c r="Q4570" s="36"/>
      <c r="R4570" s="36"/>
    </row>
    <row r="4571" spans="6:18" x14ac:dyDescent="0.25">
      <c r="F4571" s="36"/>
      <c r="G4571" s="36"/>
      <c r="H4571" s="36"/>
      <c r="I4571" s="36"/>
      <c r="J4571" s="36"/>
      <c r="K4571" s="36"/>
      <c r="L4571" s="36"/>
      <c r="M4571" s="36"/>
      <c r="N4571" s="36"/>
      <c r="O4571" s="36"/>
      <c r="P4571" s="36"/>
      <c r="Q4571" s="36"/>
      <c r="R4571" s="36"/>
    </row>
    <row r="4572" spans="6:18" x14ac:dyDescent="0.25">
      <c r="F4572" s="36"/>
      <c r="G4572" s="36"/>
      <c r="H4572" s="36"/>
      <c r="I4572" s="36"/>
      <c r="J4572" s="36"/>
      <c r="K4572" s="36"/>
      <c r="L4572" s="36"/>
      <c r="M4572" s="36"/>
      <c r="N4572" s="36"/>
      <c r="O4572" s="36"/>
      <c r="P4572" s="36"/>
      <c r="Q4572" s="36"/>
      <c r="R4572" s="36"/>
    </row>
    <row r="4573" spans="6:18" x14ac:dyDescent="0.25">
      <c r="F4573" s="36"/>
      <c r="G4573" s="36"/>
      <c r="H4573" s="36"/>
      <c r="I4573" s="36"/>
      <c r="J4573" s="36"/>
      <c r="K4573" s="36"/>
      <c r="L4573" s="36"/>
      <c r="M4573" s="36"/>
      <c r="N4573" s="36"/>
      <c r="O4573" s="36"/>
      <c r="P4573" s="36"/>
      <c r="Q4573" s="36"/>
      <c r="R4573" s="36"/>
    </row>
    <row r="4574" spans="6:18" x14ac:dyDescent="0.25">
      <c r="F4574" s="36"/>
      <c r="G4574" s="36"/>
      <c r="H4574" s="36"/>
      <c r="I4574" s="36"/>
      <c r="J4574" s="36"/>
      <c r="K4574" s="36"/>
      <c r="L4574" s="36"/>
      <c r="M4574" s="36"/>
      <c r="N4574" s="36"/>
      <c r="O4574" s="36"/>
      <c r="P4574" s="36"/>
      <c r="Q4574" s="36"/>
      <c r="R4574" s="36"/>
    </row>
    <row r="4575" spans="6:18" x14ac:dyDescent="0.25">
      <c r="F4575" s="36"/>
      <c r="G4575" s="36"/>
      <c r="H4575" s="36"/>
      <c r="I4575" s="36"/>
      <c r="J4575" s="36"/>
      <c r="K4575" s="36"/>
      <c r="L4575" s="36"/>
      <c r="M4575" s="36"/>
      <c r="N4575" s="36"/>
      <c r="O4575" s="36"/>
      <c r="P4575" s="36"/>
      <c r="Q4575" s="36"/>
      <c r="R4575" s="36"/>
    </row>
    <row r="4576" spans="6:18" x14ac:dyDescent="0.25">
      <c r="F4576" s="36"/>
      <c r="G4576" s="36"/>
      <c r="H4576" s="36"/>
      <c r="I4576" s="36"/>
      <c r="J4576" s="36"/>
      <c r="K4576" s="36"/>
      <c r="L4576" s="36"/>
      <c r="M4576" s="36"/>
      <c r="N4576" s="36"/>
      <c r="O4576" s="36"/>
      <c r="P4576" s="36"/>
      <c r="Q4576" s="36"/>
      <c r="R4576" s="36"/>
    </row>
    <row r="4577" spans="6:18" x14ac:dyDescent="0.25">
      <c r="F4577" s="36"/>
      <c r="G4577" s="36"/>
      <c r="H4577" s="36"/>
      <c r="I4577" s="36"/>
      <c r="J4577" s="36"/>
      <c r="K4577" s="36"/>
      <c r="L4577" s="36"/>
      <c r="M4577" s="36"/>
      <c r="N4577" s="36"/>
      <c r="O4577" s="36"/>
      <c r="P4577" s="36"/>
      <c r="Q4577" s="36"/>
      <c r="R4577" s="36"/>
    </row>
    <row r="4578" spans="6:18" x14ac:dyDescent="0.25">
      <c r="F4578" s="36"/>
      <c r="G4578" s="36"/>
      <c r="H4578" s="36"/>
      <c r="I4578" s="36"/>
      <c r="J4578" s="36"/>
      <c r="K4578" s="36"/>
      <c r="L4578" s="36"/>
      <c r="M4578" s="36"/>
      <c r="N4578" s="36"/>
      <c r="O4578" s="36"/>
      <c r="P4578" s="36"/>
      <c r="Q4578" s="36"/>
      <c r="R4578" s="36"/>
    </row>
    <row r="4579" spans="6:18" x14ac:dyDescent="0.25">
      <c r="F4579" s="36"/>
      <c r="G4579" s="36"/>
      <c r="H4579" s="36"/>
      <c r="I4579" s="36"/>
      <c r="J4579" s="36"/>
      <c r="K4579" s="36"/>
      <c r="L4579" s="36"/>
      <c r="M4579" s="36"/>
      <c r="N4579" s="36"/>
      <c r="O4579" s="36"/>
      <c r="P4579" s="36"/>
      <c r="Q4579" s="36"/>
      <c r="R4579" s="36"/>
    </row>
    <row r="4580" spans="6:18" x14ac:dyDescent="0.25">
      <c r="F4580" s="36"/>
      <c r="G4580" s="36"/>
      <c r="H4580" s="36"/>
      <c r="I4580" s="36"/>
      <c r="J4580" s="36"/>
      <c r="K4580" s="36"/>
      <c r="L4580" s="36"/>
      <c r="M4580" s="36"/>
      <c r="N4580" s="36"/>
      <c r="O4580" s="36"/>
      <c r="P4580" s="36"/>
      <c r="Q4580" s="36"/>
      <c r="R4580" s="36"/>
    </row>
    <row r="4581" spans="6:18" x14ac:dyDescent="0.25">
      <c r="F4581" s="36"/>
      <c r="G4581" s="36"/>
      <c r="H4581" s="36"/>
      <c r="I4581" s="36"/>
      <c r="J4581" s="36"/>
      <c r="K4581" s="36"/>
      <c r="L4581" s="36"/>
      <c r="M4581" s="36"/>
      <c r="N4581" s="36"/>
      <c r="O4581" s="36"/>
      <c r="P4581" s="36"/>
      <c r="Q4581" s="36"/>
      <c r="R4581" s="36"/>
    </row>
    <row r="4582" spans="6:18" x14ac:dyDescent="0.25">
      <c r="F4582" s="36"/>
      <c r="G4582" s="36"/>
      <c r="H4582" s="36"/>
      <c r="I4582" s="36"/>
      <c r="J4582" s="36"/>
      <c r="K4582" s="36"/>
      <c r="L4582" s="36"/>
      <c r="M4582" s="36"/>
      <c r="N4582" s="36"/>
      <c r="O4582" s="36"/>
      <c r="P4582" s="36"/>
      <c r="Q4582" s="36"/>
      <c r="R4582" s="36"/>
    </row>
    <row r="4583" spans="6:18" x14ac:dyDescent="0.25">
      <c r="F4583" s="36"/>
      <c r="G4583" s="36"/>
      <c r="H4583" s="36"/>
      <c r="I4583" s="36"/>
      <c r="J4583" s="36"/>
      <c r="K4583" s="36"/>
      <c r="L4583" s="36"/>
      <c r="M4583" s="36"/>
      <c r="N4583" s="36"/>
      <c r="O4583" s="36"/>
      <c r="P4583" s="36"/>
      <c r="Q4583" s="36"/>
      <c r="R4583" s="36"/>
    </row>
    <row r="4584" spans="6:18" x14ac:dyDescent="0.25">
      <c r="F4584" s="36"/>
      <c r="G4584" s="36"/>
      <c r="H4584" s="36"/>
      <c r="I4584" s="36"/>
      <c r="J4584" s="36"/>
      <c r="K4584" s="36"/>
      <c r="L4584" s="36"/>
      <c r="M4584" s="36"/>
      <c r="N4584" s="36"/>
      <c r="O4584" s="36"/>
      <c r="P4584" s="36"/>
      <c r="Q4584" s="36"/>
      <c r="R4584" s="36"/>
    </row>
    <row r="4585" spans="6:18" x14ac:dyDescent="0.25">
      <c r="F4585" s="36"/>
      <c r="G4585" s="36"/>
      <c r="H4585" s="36"/>
      <c r="I4585" s="36"/>
      <c r="J4585" s="36"/>
      <c r="K4585" s="36"/>
      <c r="L4585" s="36"/>
      <c r="M4585" s="36"/>
      <c r="N4585" s="36"/>
      <c r="O4585" s="36"/>
      <c r="P4585" s="36"/>
      <c r="Q4585" s="36"/>
      <c r="R4585" s="36"/>
    </row>
    <row r="4586" spans="6:18" x14ac:dyDescent="0.25">
      <c r="F4586" s="36"/>
      <c r="G4586" s="36"/>
      <c r="H4586" s="36"/>
      <c r="I4586" s="36"/>
      <c r="J4586" s="36"/>
      <c r="K4586" s="36"/>
      <c r="L4586" s="36"/>
      <c r="M4586" s="36"/>
      <c r="N4586" s="36"/>
      <c r="O4586" s="36"/>
      <c r="P4586" s="36"/>
      <c r="Q4586" s="36"/>
      <c r="R4586" s="36"/>
    </row>
    <row r="4587" spans="6:18" x14ac:dyDescent="0.25">
      <c r="F4587" s="36"/>
      <c r="G4587" s="36"/>
      <c r="H4587" s="36"/>
      <c r="I4587" s="36"/>
      <c r="J4587" s="36"/>
      <c r="K4587" s="36"/>
      <c r="L4587" s="36"/>
      <c r="M4587" s="36"/>
      <c r="N4587" s="36"/>
      <c r="O4587" s="36"/>
      <c r="P4587" s="36"/>
      <c r="Q4587" s="36"/>
      <c r="R4587" s="36"/>
    </row>
    <row r="4588" spans="6:18" x14ac:dyDescent="0.25">
      <c r="F4588" s="36"/>
      <c r="G4588" s="36"/>
      <c r="H4588" s="36"/>
      <c r="I4588" s="36"/>
      <c r="J4588" s="36"/>
      <c r="K4588" s="36"/>
      <c r="L4588" s="36"/>
      <c r="M4588" s="36"/>
      <c r="N4588" s="36"/>
      <c r="O4588" s="36"/>
      <c r="P4588" s="36"/>
      <c r="Q4588" s="36"/>
      <c r="R4588" s="36"/>
    </row>
    <row r="4589" spans="6:18" x14ac:dyDescent="0.25">
      <c r="F4589" s="36"/>
      <c r="G4589" s="36"/>
      <c r="H4589" s="36"/>
      <c r="I4589" s="36"/>
      <c r="J4589" s="36"/>
      <c r="K4589" s="36"/>
      <c r="L4589" s="36"/>
      <c r="M4589" s="36"/>
      <c r="N4589" s="36"/>
      <c r="O4589" s="36"/>
      <c r="P4589" s="36"/>
      <c r="Q4589" s="36"/>
      <c r="R4589" s="36"/>
    </row>
    <row r="4590" spans="6:18" x14ac:dyDescent="0.25">
      <c r="F4590" s="36"/>
      <c r="G4590" s="36"/>
      <c r="H4590" s="36"/>
      <c r="I4590" s="36"/>
      <c r="J4590" s="36"/>
      <c r="K4590" s="36"/>
      <c r="L4590" s="36"/>
      <c r="M4590" s="36"/>
      <c r="N4590" s="36"/>
      <c r="O4590" s="36"/>
      <c r="P4590" s="36"/>
      <c r="Q4590" s="36"/>
      <c r="R4590" s="36"/>
    </row>
    <row r="4591" spans="6:18" x14ac:dyDescent="0.25">
      <c r="F4591" s="36"/>
      <c r="G4591" s="36"/>
      <c r="H4591" s="36"/>
      <c r="I4591" s="36"/>
      <c r="J4591" s="36"/>
      <c r="K4591" s="36"/>
      <c r="L4591" s="36"/>
      <c r="M4591" s="36"/>
      <c r="N4591" s="36"/>
      <c r="O4591" s="36"/>
      <c r="P4591" s="36"/>
      <c r="Q4591" s="36"/>
      <c r="R4591" s="36"/>
    </row>
    <row r="4592" spans="6:18" x14ac:dyDescent="0.25">
      <c r="F4592" s="36"/>
      <c r="G4592" s="36"/>
      <c r="H4592" s="36"/>
      <c r="I4592" s="36"/>
      <c r="J4592" s="36"/>
      <c r="K4592" s="36"/>
      <c r="L4592" s="36"/>
      <c r="M4592" s="36"/>
      <c r="N4592" s="36"/>
      <c r="O4592" s="36"/>
      <c r="P4592" s="36"/>
      <c r="Q4592" s="36"/>
      <c r="R4592" s="36"/>
    </row>
    <row r="4593" spans="6:18" x14ac:dyDescent="0.25">
      <c r="F4593" s="36"/>
      <c r="G4593" s="36"/>
      <c r="H4593" s="36"/>
      <c r="I4593" s="36"/>
      <c r="J4593" s="36"/>
      <c r="K4593" s="36"/>
      <c r="L4593" s="36"/>
      <c r="M4593" s="36"/>
      <c r="N4593" s="36"/>
      <c r="O4593" s="36"/>
      <c r="P4593" s="36"/>
      <c r="Q4593" s="36"/>
      <c r="R4593" s="36"/>
    </row>
    <row r="4594" spans="6:18" x14ac:dyDescent="0.25">
      <c r="F4594" s="36"/>
      <c r="G4594" s="36"/>
      <c r="H4594" s="36"/>
      <c r="I4594" s="36"/>
      <c r="J4594" s="36"/>
      <c r="K4594" s="36"/>
      <c r="L4594" s="36"/>
      <c r="M4594" s="36"/>
      <c r="N4594" s="36"/>
      <c r="O4594" s="36"/>
      <c r="P4594" s="36"/>
      <c r="Q4594" s="36"/>
      <c r="R4594" s="36"/>
    </row>
    <row r="4595" spans="6:18" x14ac:dyDescent="0.25">
      <c r="F4595" s="36"/>
      <c r="G4595" s="36"/>
      <c r="H4595" s="36"/>
      <c r="I4595" s="36"/>
      <c r="J4595" s="36"/>
      <c r="K4595" s="36"/>
      <c r="L4595" s="36"/>
      <c r="M4595" s="36"/>
      <c r="N4595" s="36"/>
      <c r="O4595" s="36"/>
      <c r="P4595" s="36"/>
      <c r="Q4595" s="36"/>
      <c r="R4595" s="36"/>
    </row>
    <row r="4596" spans="6:18" x14ac:dyDescent="0.25">
      <c r="F4596" s="36"/>
      <c r="G4596" s="36"/>
      <c r="H4596" s="36"/>
      <c r="I4596" s="36"/>
      <c r="J4596" s="36"/>
      <c r="K4596" s="36"/>
      <c r="L4596" s="36"/>
      <c r="M4596" s="36"/>
      <c r="N4596" s="36"/>
      <c r="O4596" s="36"/>
      <c r="P4596" s="36"/>
      <c r="Q4596" s="36"/>
      <c r="R4596" s="36"/>
    </row>
    <row r="4597" spans="6:18" x14ac:dyDescent="0.25">
      <c r="F4597" s="36"/>
      <c r="G4597" s="36"/>
      <c r="H4597" s="36"/>
      <c r="I4597" s="36"/>
      <c r="J4597" s="36"/>
      <c r="K4597" s="36"/>
      <c r="L4597" s="36"/>
      <c r="M4597" s="36"/>
      <c r="N4597" s="36"/>
      <c r="O4597" s="36"/>
      <c r="P4597" s="36"/>
      <c r="Q4597" s="36"/>
      <c r="R4597" s="36"/>
    </row>
    <row r="4598" spans="6:18" x14ac:dyDescent="0.25">
      <c r="F4598" s="36"/>
      <c r="G4598" s="36"/>
      <c r="H4598" s="36"/>
      <c r="I4598" s="36"/>
      <c r="J4598" s="36"/>
      <c r="K4598" s="36"/>
      <c r="L4598" s="36"/>
      <c r="M4598" s="36"/>
      <c r="N4598" s="36"/>
      <c r="O4598" s="36"/>
      <c r="P4598" s="36"/>
      <c r="Q4598" s="36"/>
      <c r="R4598" s="36"/>
    </row>
    <row r="4599" spans="6:18" x14ac:dyDescent="0.25">
      <c r="F4599" s="36"/>
      <c r="G4599" s="36"/>
      <c r="H4599" s="36"/>
      <c r="I4599" s="36"/>
      <c r="J4599" s="36"/>
      <c r="K4599" s="36"/>
      <c r="L4599" s="36"/>
      <c r="M4599" s="36"/>
      <c r="N4599" s="36"/>
      <c r="O4599" s="36"/>
      <c r="P4599" s="36"/>
      <c r="Q4599" s="36"/>
      <c r="R4599" s="36"/>
    </row>
    <row r="4600" spans="6:18" x14ac:dyDescent="0.25">
      <c r="F4600" s="36"/>
      <c r="G4600" s="36"/>
      <c r="H4600" s="36"/>
      <c r="I4600" s="36"/>
      <c r="J4600" s="36"/>
      <c r="K4600" s="36"/>
      <c r="L4600" s="36"/>
      <c r="M4600" s="36"/>
      <c r="N4600" s="36"/>
      <c r="O4600" s="36"/>
      <c r="P4600" s="36"/>
      <c r="Q4600" s="36"/>
      <c r="R4600" s="36"/>
    </row>
    <row r="4601" spans="6:18" x14ac:dyDescent="0.25">
      <c r="F4601" s="36"/>
      <c r="G4601" s="36"/>
      <c r="H4601" s="36"/>
      <c r="I4601" s="36"/>
      <c r="J4601" s="36"/>
      <c r="K4601" s="36"/>
      <c r="L4601" s="36"/>
      <c r="M4601" s="36"/>
      <c r="N4601" s="36"/>
      <c r="O4601" s="36"/>
      <c r="P4601" s="36"/>
      <c r="Q4601" s="36"/>
      <c r="R4601" s="36"/>
    </row>
    <row r="4602" spans="6:18" x14ac:dyDescent="0.25">
      <c r="F4602" s="36"/>
      <c r="G4602" s="36"/>
      <c r="H4602" s="36"/>
      <c r="I4602" s="36"/>
      <c r="J4602" s="36"/>
      <c r="K4602" s="36"/>
      <c r="L4602" s="36"/>
      <c r="M4602" s="36"/>
      <c r="N4602" s="36"/>
      <c r="O4602" s="36"/>
      <c r="P4602" s="36"/>
      <c r="Q4602" s="36"/>
      <c r="R4602" s="36"/>
    </row>
    <row r="4603" spans="6:18" x14ac:dyDescent="0.25">
      <c r="F4603" s="36"/>
      <c r="G4603" s="36"/>
      <c r="H4603" s="36"/>
      <c r="I4603" s="36"/>
      <c r="J4603" s="36"/>
      <c r="K4603" s="36"/>
      <c r="L4603" s="36"/>
      <c r="M4603" s="36"/>
      <c r="N4603" s="36"/>
      <c r="O4603" s="36"/>
      <c r="P4603" s="36"/>
      <c r="Q4603" s="36"/>
      <c r="R4603" s="36"/>
    </row>
    <row r="4604" spans="6:18" x14ac:dyDescent="0.25">
      <c r="F4604" s="36"/>
      <c r="G4604" s="36"/>
      <c r="H4604" s="36"/>
      <c r="I4604" s="36"/>
      <c r="J4604" s="36"/>
      <c r="K4604" s="36"/>
      <c r="L4604" s="36"/>
      <c r="M4604" s="36"/>
      <c r="N4604" s="36"/>
      <c r="O4604" s="36"/>
      <c r="P4604" s="36"/>
      <c r="Q4604" s="36"/>
      <c r="R4604" s="36"/>
    </row>
    <row r="4605" spans="6:18" x14ac:dyDescent="0.25">
      <c r="F4605" s="36"/>
      <c r="G4605" s="36"/>
      <c r="H4605" s="36"/>
      <c r="I4605" s="36"/>
      <c r="J4605" s="36"/>
      <c r="K4605" s="36"/>
      <c r="L4605" s="36"/>
      <c r="M4605" s="36"/>
      <c r="N4605" s="36"/>
      <c r="O4605" s="36"/>
      <c r="P4605" s="36"/>
      <c r="Q4605" s="36"/>
      <c r="R4605" s="36"/>
    </row>
    <row r="4606" spans="6:18" x14ac:dyDescent="0.25">
      <c r="F4606" s="36"/>
      <c r="G4606" s="36"/>
      <c r="H4606" s="36"/>
      <c r="I4606" s="36"/>
      <c r="J4606" s="36"/>
      <c r="K4606" s="36"/>
      <c r="L4606" s="36"/>
      <c r="M4606" s="36"/>
      <c r="N4606" s="36"/>
      <c r="O4606" s="36"/>
      <c r="P4606" s="36"/>
      <c r="Q4606" s="36"/>
      <c r="R4606" s="36"/>
    </row>
    <row r="4607" spans="6:18" x14ac:dyDescent="0.25">
      <c r="F4607" s="36"/>
      <c r="G4607" s="36"/>
      <c r="H4607" s="36"/>
      <c r="I4607" s="36"/>
      <c r="J4607" s="36"/>
      <c r="K4607" s="36"/>
      <c r="L4607" s="36"/>
      <c r="M4607" s="36"/>
      <c r="N4607" s="36"/>
      <c r="O4607" s="36"/>
      <c r="P4607" s="36"/>
      <c r="Q4607" s="36"/>
      <c r="R4607" s="36"/>
    </row>
    <row r="4608" spans="6:18" x14ac:dyDescent="0.25">
      <c r="F4608" s="36"/>
      <c r="G4608" s="36"/>
      <c r="H4608" s="36"/>
      <c r="I4608" s="36"/>
      <c r="J4608" s="36"/>
      <c r="K4608" s="36"/>
      <c r="L4608" s="36"/>
      <c r="M4608" s="36"/>
      <c r="N4608" s="36"/>
      <c r="O4608" s="36"/>
      <c r="P4608" s="36"/>
      <c r="Q4608" s="36"/>
      <c r="R4608" s="36"/>
    </row>
    <row r="4609" spans="6:18" x14ac:dyDescent="0.25">
      <c r="F4609" s="36"/>
      <c r="G4609" s="36"/>
      <c r="H4609" s="36"/>
      <c r="I4609" s="36"/>
      <c r="J4609" s="36"/>
      <c r="K4609" s="36"/>
      <c r="L4609" s="36"/>
      <c r="M4609" s="36"/>
      <c r="N4609" s="36"/>
      <c r="O4609" s="36"/>
      <c r="P4609" s="36"/>
      <c r="Q4609" s="36"/>
      <c r="R4609" s="36"/>
    </row>
    <row r="4610" spans="6:18" x14ac:dyDescent="0.25">
      <c r="F4610" s="36"/>
      <c r="G4610" s="36"/>
      <c r="H4610" s="36"/>
      <c r="I4610" s="36"/>
      <c r="J4610" s="36"/>
      <c r="K4610" s="36"/>
      <c r="L4610" s="36"/>
      <c r="M4610" s="36"/>
      <c r="N4610" s="36"/>
      <c r="O4610" s="36"/>
      <c r="P4610" s="36"/>
      <c r="Q4610" s="36"/>
      <c r="R4610" s="36"/>
    </row>
    <row r="4611" spans="6:18" x14ac:dyDescent="0.25">
      <c r="F4611" s="36"/>
      <c r="G4611" s="36"/>
      <c r="H4611" s="36"/>
      <c r="I4611" s="36"/>
      <c r="J4611" s="36"/>
      <c r="K4611" s="36"/>
      <c r="L4611" s="36"/>
      <c r="M4611" s="36"/>
      <c r="N4611" s="36"/>
      <c r="O4611" s="36"/>
      <c r="P4611" s="36"/>
      <c r="Q4611" s="36"/>
      <c r="R4611" s="36"/>
    </row>
    <row r="4612" spans="6:18" x14ac:dyDescent="0.25">
      <c r="F4612" s="36"/>
      <c r="G4612" s="36"/>
      <c r="H4612" s="36"/>
      <c r="I4612" s="36"/>
      <c r="J4612" s="36"/>
      <c r="K4612" s="36"/>
      <c r="L4612" s="36"/>
      <c r="M4612" s="36"/>
      <c r="N4612" s="36"/>
      <c r="O4612" s="36"/>
      <c r="P4612" s="36"/>
      <c r="Q4612" s="36"/>
      <c r="R4612" s="36"/>
    </row>
    <row r="4613" spans="6:18" x14ac:dyDescent="0.25">
      <c r="F4613" s="36"/>
      <c r="G4613" s="36"/>
      <c r="H4613" s="36"/>
      <c r="I4613" s="36"/>
      <c r="J4613" s="36"/>
      <c r="K4613" s="36"/>
      <c r="L4613" s="36"/>
      <c r="M4613" s="36"/>
      <c r="N4613" s="36"/>
      <c r="O4613" s="36"/>
      <c r="P4613" s="36"/>
      <c r="Q4613" s="36"/>
      <c r="R4613" s="36"/>
    </row>
    <row r="4614" spans="6:18" x14ac:dyDescent="0.25">
      <c r="F4614" s="36"/>
      <c r="G4614" s="36"/>
      <c r="H4614" s="36"/>
      <c r="I4614" s="36"/>
      <c r="J4614" s="36"/>
      <c r="K4614" s="36"/>
      <c r="L4614" s="36"/>
      <c r="M4614" s="36"/>
      <c r="N4614" s="36"/>
      <c r="O4614" s="36"/>
      <c r="P4614" s="36"/>
      <c r="Q4614" s="36"/>
      <c r="R4614" s="36"/>
    </row>
    <row r="4615" spans="6:18" x14ac:dyDescent="0.25">
      <c r="F4615" s="36"/>
      <c r="G4615" s="36"/>
      <c r="H4615" s="36"/>
      <c r="I4615" s="36"/>
      <c r="J4615" s="36"/>
      <c r="K4615" s="36"/>
      <c r="L4615" s="36"/>
      <c r="M4615" s="36"/>
      <c r="N4615" s="36"/>
      <c r="O4615" s="36"/>
      <c r="P4615" s="36"/>
      <c r="Q4615" s="36"/>
      <c r="R4615" s="36"/>
    </row>
    <row r="4616" spans="6:18" x14ac:dyDescent="0.25">
      <c r="F4616" s="36"/>
      <c r="G4616" s="36"/>
      <c r="H4616" s="36"/>
      <c r="I4616" s="36"/>
      <c r="J4616" s="36"/>
      <c r="K4616" s="36"/>
      <c r="L4616" s="36"/>
      <c r="M4616" s="36"/>
      <c r="N4616" s="36"/>
      <c r="O4616" s="36"/>
      <c r="P4616" s="36"/>
      <c r="Q4616" s="36"/>
      <c r="R4616" s="36"/>
    </row>
    <row r="4617" spans="6:18" x14ac:dyDescent="0.25">
      <c r="F4617" s="36"/>
      <c r="G4617" s="36"/>
      <c r="H4617" s="36"/>
      <c r="I4617" s="36"/>
      <c r="J4617" s="36"/>
      <c r="K4617" s="36"/>
      <c r="L4617" s="36"/>
      <c r="M4617" s="36"/>
      <c r="N4617" s="36"/>
      <c r="O4617" s="36"/>
      <c r="P4617" s="36"/>
      <c r="Q4617" s="36"/>
      <c r="R4617" s="36"/>
    </row>
    <row r="4618" spans="6:18" x14ac:dyDescent="0.25">
      <c r="F4618" s="36"/>
      <c r="G4618" s="36"/>
      <c r="H4618" s="36"/>
      <c r="I4618" s="36"/>
      <c r="J4618" s="36"/>
      <c r="K4618" s="36"/>
      <c r="L4618" s="36"/>
      <c r="M4618" s="36"/>
      <c r="N4618" s="36"/>
      <c r="O4618" s="36"/>
      <c r="P4618" s="36"/>
      <c r="Q4618" s="36"/>
      <c r="R4618" s="36"/>
    </row>
    <row r="4619" spans="6:18" x14ac:dyDescent="0.25">
      <c r="F4619" s="36"/>
      <c r="G4619" s="36"/>
      <c r="H4619" s="36"/>
      <c r="I4619" s="36"/>
      <c r="J4619" s="36"/>
      <c r="K4619" s="36"/>
      <c r="L4619" s="36"/>
      <c r="M4619" s="36"/>
      <c r="N4619" s="36"/>
      <c r="O4619" s="36"/>
      <c r="P4619" s="36"/>
      <c r="Q4619" s="36"/>
      <c r="R4619" s="36"/>
    </row>
    <row r="4620" spans="6:18" x14ac:dyDescent="0.25">
      <c r="F4620" s="36"/>
      <c r="G4620" s="36"/>
      <c r="H4620" s="36"/>
      <c r="I4620" s="36"/>
      <c r="J4620" s="36"/>
      <c r="K4620" s="36"/>
      <c r="L4620" s="36"/>
      <c r="M4620" s="36"/>
      <c r="N4620" s="36"/>
      <c r="O4620" s="36"/>
      <c r="P4620" s="36"/>
      <c r="Q4620" s="36"/>
      <c r="R4620" s="36"/>
    </row>
    <row r="4621" spans="6:18" x14ac:dyDescent="0.25">
      <c r="F4621" s="36"/>
      <c r="G4621" s="36"/>
      <c r="H4621" s="36"/>
      <c r="I4621" s="36"/>
      <c r="J4621" s="36"/>
      <c r="K4621" s="36"/>
      <c r="L4621" s="36"/>
      <c r="M4621" s="36"/>
      <c r="N4621" s="36"/>
      <c r="O4621" s="36"/>
      <c r="P4621" s="36"/>
      <c r="Q4621" s="36"/>
      <c r="R4621" s="36"/>
    </row>
    <row r="4622" spans="6:18" x14ac:dyDescent="0.25">
      <c r="F4622" s="36"/>
      <c r="G4622" s="36"/>
      <c r="H4622" s="36"/>
      <c r="I4622" s="36"/>
      <c r="J4622" s="36"/>
      <c r="K4622" s="36"/>
      <c r="L4622" s="36"/>
      <c r="M4622" s="36"/>
      <c r="N4622" s="36"/>
      <c r="O4622" s="36"/>
      <c r="P4622" s="36"/>
      <c r="Q4622" s="36"/>
      <c r="R4622" s="36"/>
    </row>
    <row r="4623" spans="6:18" x14ac:dyDescent="0.25">
      <c r="F4623" s="36"/>
      <c r="G4623" s="36"/>
      <c r="H4623" s="36"/>
      <c r="I4623" s="36"/>
      <c r="J4623" s="36"/>
      <c r="K4623" s="36"/>
      <c r="L4623" s="36"/>
      <c r="M4623" s="36"/>
      <c r="N4623" s="36"/>
      <c r="O4623" s="36"/>
      <c r="P4623" s="36"/>
      <c r="Q4623" s="36"/>
      <c r="R4623" s="36"/>
    </row>
    <row r="4624" spans="6:18" x14ac:dyDescent="0.25">
      <c r="F4624" s="36"/>
      <c r="G4624" s="36"/>
      <c r="H4624" s="36"/>
      <c r="I4624" s="36"/>
      <c r="J4624" s="36"/>
      <c r="K4624" s="36"/>
      <c r="L4624" s="36"/>
      <c r="M4624" s="36"/>
      <c r="N4624" s="36"/>
      <c r="O4624" s="36"/>
      <c r="P4624" s="36"/>
      <c r="Q4624" s="36"/>
      <c r="R4624" s="36"/>
    </row>
    <row r="4625" spans="6:18" x14ac:dyDescent="0.25">
      <c r="F4625" s="36"/>
      <c r="G4625" s="36"/>
      <c r="H4625" s="36"/>
      <c r="I4625" s="36"/>
      <c r="J4625" s="36"/>
      <c r="K4625" s="36"/>
      <c r="L4625" s="36"/>
      <c r="M4625" s="36"/>
      <c r="N4625" s="36"/>
      <c r="O4625" s="36"/>
      <c r="P4625" s="36"/>
      <c r="Q4625" s="36"/>
      <c r="R4625" s="36"/>
    </row>
    <row r="4626" spans="6:18" x14ac:dyDescent="0.25">
      <c r="F4626" s="36"/>
      <c r="G4626" s="36"/>
      <c r="H4626" s="36"/>
      <c r="I4626" s="36"/>
      <c r="J4626" s="36"/>
      <c r="K4626" s="36"/>
      <c r="L4626" s="36"/>
      <c r="M4626" s="36"/>
      <c r="N4626" s="36"/>
      <c r="O4626" s="36"/>
      <c r="P4626" s="36"/>
      <c r="Q4626" s="36"/>
      <c r="R4626" s="36"/>
    </row>
    <row r="4627" spans="6:18" x14ac:dyDescent="0.25">
      <c r="F4627" s="36"/>
      <c r="G4627" s="36"/>
      <c r="H4627" s="36"/>
      <c r="I4627" s="36"/>
      <c r="J4627" s="36"/>
      <c r="K4627" s="36"/>
      <c r="L4627" s="36"/>
      <c r="M4627" s="36"/>
      <c r="N4627" s="36"/>
      <c r="O4627" s="36"/>
      <c r="P4627" s="36"/>
      <c r="Q4627" s="36"/>
      <c r="R4627" s="36"/>
    </row>
    <row r="4628" spans="6:18" x14ac:dyDescent="0.25">
      <c r="F4628" s="36"/>
      <c r="G4628" s="36"/>
      <c r="H4628" s="36"/>
      <c r="I4628" s="36"/>
      <c r="J4628" s="36"/>
      <c r="K4628" s="36"/>
      <c r="L4628" s="36"/>
      <c r="M4628" s="36"/>
      <c r="N4628" s="36"/>
      <c r="O4628" s="36"/>
      <c r="P4628" s="36"/>
      <c r="Q4628" s="36"/>
      <c r="R4628" s="36"/>
    </row>
    <row r="4629" spans="6:18" x14ac:dyDescent="0.25">
      <c r="F4629" s="36"/>
      <c r="G4629" s="36"/>
      <c r="H4629" s="36"/>
      <c r="I4629" s="36"/>
      <c r="J4629" s="36"/>
      <c r="K4629" s="36"/>
      <c r="L4629" s="36"/>
      <c r="M4629" s="36"/>
      <c r="N4629" s="36"/>
      <c r="O4629" s="36"/>
      <c r="P4629" s="36"/>
      <c r="Q4629" s="36"/>
      <c r="R4629" s="36"/>
    </row>
    <row r="4630" spans="6:18" x14ac:dyDescent="0.25">
      <c r="F4630" s="36"/>
      <c r="G4630" s="36"/>
      <c r="H4630" s="36"/>
      <c r="I4630" s="36"/>
      <c r="J4630" s="36"/>
      <c r="K4630" s="36"/>
      <c r="L4630" s="36"/>
      <c r="M4630" s="36"/>
      <c r="N4630" s="36"/>
      <c r="O4630" s="36"/>
      <c r="P4630" s="36"/>
      <c r="Q4630" s="36"/>
      <c r="R4630" s="36"/>
    </row>
    <row r="4631" spans="6:18" x14ac:dyDescent="0.25">
      <c r="F4631" s="36"/>
      <c r="G4631" s="36"/>
      <c r="H4631" s="36"/>
      <c r="I4631" s="36"/>
      <c r="J4631" s="36"/>
      <c r="K4631" s="36"/>
      <c r="L4631" s="36"/>
      <c r="M4631" s="36"/>
      <c r="N4631" s="36"/>
      <c r="O4631" s="36"/>
      <c r="P4631" s="36"/>
      <c r="Q4631" s="36"/>
      <c r="R4631" s="36"/>
    </row>
    <row r="4632" spans="6:18" x14ac:dyDescent="0.25">
      <c r="F4632" s="36"/>
      <c r="G4632" s="36"/>
      <c r="H4632" s="36"/>
      <c r="I4632" s="36"/>
      <c r="J4632" s="36"/>
      <c r="K4632" s="36"/>
      <c r="L4632" s="36"/>
      <c r="M4632" s="36"/>
      <c r="N4632" s="36"/>
      <c r="O4632" s="36"/>
      <c r="P4632" s="36"/>
      <c r="Q4632" s="36"/>
      <c r="R4632" s="36"/>
    </row>
    <row r="4633" spans="6:18" x14ac:dyDescent="0.25">
      <c r="F4633" s="36"/>
      <c r="G4633" s="36"/>
      <c r="H4633" s="36"/>
      <c r="I4633" s="36"/>
      <c r="J4633" s="36"/>
      <c r="K4633" s="36"/>
      <c r="L4633" s="36"/>
      <c r="M4633" s="36"/>
      <c r="N4633" s="36"/>
      <c r="O4633" s="36"/>
      <c r="P4633" s="36"/>
      <c r="Q4633" s="36"/>
      <c r="R4633" s="36"/>
    </row>
    <row r="4634" spans="6:18" x14ac:dyDescent="0.25">
      <c r="F4634" s="36"/>
      <c r="G4634" s="36"/>
      <c r="H4634" s="36"/>
      <c r="I4634" s="36"/>
      <c r="J4634" s="36"/>
      <c r="K4634" s="36"/>
      <c r="L4634" s="36"/>
      <c r="M4634" s="36"/>
      <c r="N4634" s="36"/>
      <c r="O4634" s="36"/>
      <c r="P4634" s="36"/>
      <c r="Q4634" s="36"/>
      <c r="R4634" s="36"/>
    </row>
    <row r="4635" spans="6:18" x14ac:dyDescent="0.25">
      <c r="F4635" s="36"/>
      <c r="G4635" s="36"/>
      <c r="H4635" s="36"/>
      <c r="I4635" s="36"/>
      <c r="J4635" s="36"/>
      <c r="K4635" s="36"/>
      <c r="L4635" s="36"/>
      <c r="M4635" s="36"/>
      <c r="N4635" s="36"/>
      <c r="O4635" s="36"/>
      <c r="P4635" s="36"/>
      <c r="Q4635" s="36"/>
      <c r="R4635" s="36"/>
    </row>
    <row r="4636" spans="6:18" x14ac:dyDescent="0.25">
      <c r="F4636" s="36"/>
      <c r="G4636" s="36"/>
      <c r="H4636" s="36"/>
      <c r="I4636" s="36"/>
      <c r="J4636" s="36"/>
      <c r="K4636" s="36"/>
      <c r="L4636" s="36"/>
      <c r="M4636" s="36"/>
      <c r="N4636" s="36"/>
      <c r="O4636" s="36"/>
      <c r="P4636" s="36"/>
      <c r="Q4636" s="36"/>
      <c r="R4636" s="36"/>
    </row>
    <row r="4637" spans="6:18" x14ac:dyDescent="0.25">
      <c r="F4637" s="36"/>
      <c r="G4637" s="36"/>
      <c r="H4637" s="36"/>
      <c r="I4637" s="36"/>
      <c r="J4637" s="36"/>
      <c r="K4637" s="36"/>
      <c r="L4637" s="36"/>
      <c r="M4637" s="36"/>
      <c r="N4637" s="36"/>
      <c r="O4637" s="36"/>
      <c r="P4637" s="36"/>
      <c r="Q4637" s="36"/>
      <c r="R4637" s="36"/>
    </row>
    <row r="4638" spans="6:18" x14ac:dyDescent="0.25">
      <c r="F4638" s="36"/>
      <c r="G4638" s="36"/>
      <c r="H4638" s="36"/>
      <c r="I4638" s="36"/>
      <c r="J4638" s="36"/>
      <c r="K4638" s="36"/>
      <c r="L4638" s="36"/>
      <c r="M4638" s="36"/>
      <c r="N4638" s="36"/>
      <c r="O4638" s="36"/>
      <c r="P4638" s="36"/>
      <c r="Q4638" s="36"/>
      <c r="R4638" s="36"/>
    </row>
    <row r="4639" spans="6:18" x14ac:dyDescent="0.25">
      <c r="F4639" s="36"/>
      <c r="G4639" s="36"/>
      <c r="H4639" s="36"/>
      <c r="I4639" s="36"/>
      <c r="J4639" s="36"/>
      <c r="K4639" s="36"/>
      <c r="L4639" s="36"/>
      <c r="M4639" s="36"/>
      <c r="N4639" s="36"/>
      <c r="O4639" s="36"/>
      <c r="P4639" s="36"/>
      <c r="Q4639" s="36"/>
      <c r="R4639" s="36"/>
    </row>
    <row r="4640" spans="6:18" x14ac:dyDescent="0.25">
      <c r="F4640" s="36"/>
      <c r="G4640" s="36"/>
      <c r="H4640" s="36"/>
      <c r="I4640" s="36"/>
      <c r="J4640" s="36"/>
      <c r="K4640" s="36"/>
      <c r="L4640" s="36"/>
      <c r="M4640" s="36"/>
      <c r="N4640" s="36"/>
      <c r="O4640" s="36"/>
      <c r="P4640" s="36"/>
      <c r="Q4640" s="36"/>
      <c r="R4640" s="36"/>
    </row>
    <row r="4641" spans="6:18" x14ac:dyDescent="0.25">
      <c r="F4641" s="36"/>
      <c r="G4641" s="36"/>
      <c r="H4641" s="36"/>
      <c r="I4641" s="36"/>
      <c r="J4641" s="36"/>
      <c r="K4641" s="36"/>
      <c r="L4641" s="36"/>
      <c r="M4641" s="36"/>
      <c r="N4641" s="36"/>
      <c r="O4641" s="36"/>
      <c r="P4641" s="36"/>
      <c r="Q4641" s="36"/>
      <c r="R4641" s="36"/>
    </row>
    <row r="4642" spans="6:18" x14ac:dyDescent="0.25">
      <c r="F4642" s="36"/>
      <c r="G4642" s="36"/>
      <c r="H4642" s="36"/>
      <c r="I4642" s="36"/>
      <c r="J4642" s="36"/>
      <c r="K4642" s="36"/>
      <c r="L4642" s="36"/>
      <c r="M4642" s="36"/>
      <c r="N4642" s="36"/>
      <c r="O4642" s="36"/>
      <c r="P4642" s="36"/>
      <c r="Q4642" s="36"/>
      <c r="R4642" s="36"/>
    </row>
    <row r="4643" spans="6:18" x14ac:dyDescent="0.25">
      <c r="F4643" s="36"/>
      <c r="G4643" s="36"/>
      <c r="H4643" s="36"/>
      <c r="I4643" s="36"/>
      <c r="J4643" s="36"/>
      <c r="K4643" s="36"/>
      <c r="L4643" s="36"/>
      <c r="M4643" s="36"/>
      <c r="N4643" s="36"/>
      <c r="O4643" s="36"/>
      <c r="P4643" s="36"/>
      <c r="Q4643" s="36"/>
      <c r="R4643" s="36"/>
    </row>
    <row r="4644" spans="6:18" x14ac:dyDescent="0.25">
      <c r="F4644" s="36"/>
      <c r="G4644" s="36"/>
      <c r="H4644" s="36"/>
      <c r="I4644" s="36"/>
      <c r="J4644" s="36"/>
      <c r="K4644" s="36"/>
      <c r="L4644" s="36"/>
      <c r="M4644" s="36"/>
      <c r="N4644" s="36"/>
      <c r="O4644" s="36"/>
      <c r="P4644" s="36"/>
      <c r="Q4644" s="36"/>
      <c r="R4644" s="36"/>
    </row>
    <row r="4645" spans="6:18" x14ac:dyDescent="0.25">
      <c r="F4645" s="36"/>
      <c r="G4645" s="36"/>
      <c r="H4645" s="36"/>
      <c r="I4645" s="36"/>
      <c r="J4645" s="36"/>
      <c r="K4645" s="36"/>
      <c r="L4645" s="36"/>
      <c r="M4645" s="36"/>
      <c r="N4645" s="36"/>
      <c r="O4645" s="36"/>
      <c r="P4645" s="36"/>
      <c r="Q4645" s="36"/>
      <c r="R4645" s="36"/>
    </row>
    <row r="4646" spans="6:18" x14ac:dyDescent="0.25">
      <c r="F4646" s="36"/>
      <c r="G4646" s="36"/>
      <c r="H4646" s="36"/>
      <c r="I4646" s="36"/>
      <c r="J4646" s="36"/>
      <c r="K4646" s="36"/>
      <c r="L4646" s="36"/>
      <c r="M4646" s="36"/>
      <c r="N4646" s="36"/>
      <c r="O4646" s="36"/>
      <c r="P4646" s="36"/>
      <c r="Q4646" s="36"/>
      <c r="R4646" s="36"/>
    </row>
    <row r="4647" spans="6:18" x14ac:dyDescent="0.25">
      <c r="F4647" s="36"/>
      <c r="G4647" s="36"/>
      <c r="H4647" s="36"/>
      <c r="I4647" s="36"/>
      <c r="J4647" s="36"/>
      <c r="K4647" s="36"/>
      <c r="L4647" s="36"/>
      <c r="M4647" s="36"/>
      <c r="N4647" s="36"/>
      <c r="O4647" s="36"/>
      <c r="P4647" s="36"/>
      <c r="Q4647" s="36"/>
      <c r="R4647" s="36"/>
    </row>
    <row r="4648" spans="6:18" x14ac:dyDescent="0.25">
      <c r="F4648" s="36"/>
      <c r="G4648" s="36"/>
      <c r="H4648" s="36"/>
      <c r="I4648" s="36"/>
      <c r="J4648" s="36"/>
      <c r="K4648" s="36"/>
      <c r="L4648" s="36"/>
      <c r="M4648" s="36"/>
      <c r="N4648" s="36"/>
      <c r="O4648" s="36"/>
      <c r="P4648" s="36"/>
      <c r="Q4648" s="36"/>
      <c r="R4648" s="36"/>
    </row>
    <row r="4649" spans="6:18" x14ac:dyDescent="0.25">
      <c r="F4649" s="36"/>
      <c r="G4649" s="36"/>
      <c r="H4649" s="36"/>
      <c r="I4649" s="36"/>
      <c r="J4649" s="36"/>
      <c r="K4649" s="36"/>
      <c r="L4649" s="36"/>
      <c r="M4649" s="36"/>
      <c r="N4649" s="36"/>
      <c r="O4649" s="36"/>
      <c r="P4649" s="36"/>
      <c r="Q4649" s="36"/>
      <c r="R4649" s="36"/>
    </row>
    <row r="4650" spans="6:18" x14ac:dyDescent="0.25">
      <c r="F4650" s="36"/>
      <c r="G4650" s="36"/>
      <c r="H4650" s="36"/>
      <c r="I4650" s="36"/>
      <c r="J4650" s="36"/>
      <c r="K4650" s="36"/>
      <c r="L4650" s="36"/>
      <c r="M4650" s="36"/>
      <c r="N4650" s="36"/>
      <c r="O4650" s="36"/>
      <c r="P4650" s="36"/>
      <c r="Q4650" s="36"/>
      <c r="R4650" s="36"/>
    </row>
    <row r="4651" spans="6:18" x14ac:dyDescent="0.25">
      <c r="F4651" s="36"/>
      <c r="G4651" s="36"/>
      <c r="H4651" s="36"/>
      <c r="I4651" s="36"/>
      <c r="J4651" s="36"/>
      <c r="K4651" s="36"/>
      <c r="L4651" s="36"/>
      <c r="M4651" s="36"/>
      <c r="N4651" s="36"/>
      <c r="O4651" s="36"/>
      <c r="P4651" s="36"/>
      <c r="Q4651" s="36"/>
      <c r="R4651" s="36"/>
    </row>
    <row r="4652" spans="6:18" x14ac:dyDescent="0.25">
      <c r="F4652" s="36"/>
      <c r="G4652" s="36"/>
      <c r="H4652" s="36"/>
      <c r="I4652" s="36"/>
      <c r="J4652" s="36"/>
      <c r="K4652" s="36"/>
      <c r="L4652" s="36"/>
      <c r="M4652" s="36"/>
      <c r="N4652" s="36"/>
      <c r="O4652" s="36"/>
      <c r="P4652" s="36"/>
      <c r="Q4652" s="36"/>
      <c r="R4652" s="36"/>
    </row>
    <row r="4653" spans="6:18" x14ac:dyDescent="0.25">
      <c r="F4653" s="36"/>
      <c r="G4653" s="36"/>
      <c r="H4653" s="36"/>
      <c r="I4653" s="36"/>
      <c r="J4653" s="36"/>
      <c r="K4653" s="36"/>
      <c r="L4653" s="36"/>
      <c r="M4653" s="36"/>
      <c r="N4653" s="36"/>
      <c r="O4653" s="36"/>
      <c r="P4653" s="36"/>
      <c r="Q4653" s="36"/>
      <c r="R4653" s="36"/>
    </row>
    <row r="4654" spans="6:18" x14ac:dyDescent="0.25">
      <c r="F4654" s="36"/>
      <c r="G4654" s="36"/>
      <c r="H4654" s="36"/>
      <c r="I4654" s="36"/>
      <c r="J4654" s="36"/>
      <c r="K4654" s="36"/>
      <c r="L4654" s="36"/>
      <c r="M4654" s="36"/>
      <c r="N4654" s="36"/>
      <c r="O4654" s="36"/>
      <c r="P4654" s="36"/>
      <c r="Q4654" s="36"/>
      <c r="R4654" s="36"/>
    </row>
    <row r="4655" spans="6:18" x14ac:dyDescent="0.25">
      <c r="F4655" s="36"/>
      <c r="G4655" s="36"/>
      <c r="H4655" s="36"/>
      <c r="I4655" s="36"/>
      <c r="J4655" s="36"/>
      <c r="K4655" s="36"/>
      <c r="L4655" s="36"/>
      <c r="M4655" s="36"/>
      <c r="N4655" s="36"/>
      <c r="O4655" s="36"/>
      <c r="P4655" s="36"/>
      <c r="Q4655" s="36"/>
      <c r="R4655" s="36"/>
    </row>
    <row r="4656" spans="6:18" x14ac:dyDescent="0.25">
      <c r="F4656" s="36"/>
      <c r="G4656" s="36"/>
      <c r="H4656" s="36"/>
      <c r="I4656" s="36"/>
      <c r="J4656" s="36"/>
      <c r="K4656" s="36"/>
      <c r="L4656" s="36"/>
      <c r="M4656" s="36"/>
      <c r="N4656" s="36"/>
      <c r="O4656" s="36"/>
      <c r="P4656" s="36"/>
      <c r="Q4656" s="36"/>
      <c r="R4656" s="36"/>
    </row>
    <row r="4657" spans="6:18" x14ac:dyDescent="0.25">
      <c r="F4657" s="36"/>
      <c r="G4657" s="36"/>
      <c r="H4657" s="36"/>
      <c r="I4657" s="36"/>
      <c r="J4657" s="36"/>
      <c r="K4657" s="36"/>
      <c r="L4657" s="36"/>
      <c r="M4657" s="36"/>
      <c r="N4657" s="36"/>
      <c r="O4657" s="36"/>
      <c r="P4657" s="36"/>
      <c r="Q4657" s="36"/>
      <c r="R4657" s="36"/>
    </row>
    <row r="4658" spans="6:18" x14ac:dyDescent="0.25">
      <c r="F4658" s="36"/>
      <c r="G4658" s="36"/>
      <c r="H4658" s="36"/>
      <c r="I4658" s="36"/>
      <c r="J4658" s="36"/>
      <c r="K4658" s="36"/>
      <c r="L4658" s="36"/>
      <c r="M4658" s="36"/>
      <c r="N4658" s="36"/>
      <c r="O4658" s="36"/>
      <c r="P4658" s="36"/>
      <c r="Q4658" s="36"/>
      <c r="R4658" s="36"/>
    </row>
    <row r="4659" spans="6:18" x14ac:dyDescent="0.25">
      <c r="F4659" s="36"/>
      <c r="G4659" s="36"/>
      <c r="H4659" s="36"/>
      <c r="I4659" s="36"/>
      <c r="J4659" s="36"/>
      <c r="K4659" s="36"/>
      <c r="L4659" s="36"/>
      <c r="M4659" s="36"/>
      <c r="N4659" s="36"/>
      <c r="O4659" s="36"/>
      <c r="P4659" s="36"/>
      <c r="Q4659" s="36"/>
      <c r="R4659" s="36"/>
    </row>
    <row r="4660" spans="6:18" x14ac:dyDescent="0.25">
      <c r="F4660" s="36"/>
      <c r="G4660" s="36"/>
      <c r="H4660" s="36"/>
      <c r="I4660" s="36"/>
      <c r="J4660" s="36"/>
      <c r="K4660" s="36"/>
      <c r="L4660" s="36"/>
      <c r="M4660" s="36"/>
      <c r="N4660" s="36"/>
      <c r="O4660" s="36"/>
      <c r="P4660" s="36"/>
      <c r="Q4660" s="36"/>
      <c r="R4660" s="36"/>
    </row>
    <row r="4661" spans="6:18" x14ac:dyDescent="0.25">
      <c r="F4661" s="36"/>
      <c r="G4661" s="36"/>
      <c r="H4661" s="36"/>
      <c r="I4661" s="36"/>
      <c r="J4661" s="36"/>
      <c r="K4661" s="36"/>
      <c r="L4661" s="36"/>
      <c r="M4661" s="36"/>
      <c r="N4661" s="36"/>
      <c r="O4661" s="36"/>
      <c r="P4661" s="36"/>
      <c r="Q4661" s="36"/>
      <c r="R4661" s="36"/>
    </row>
    <row r="4662" spans="6:18" x14ac:dyDescent="0.25">
      <c r="F4662" s="36"/>
      <c r="G4662" s="36"/>
      <c r="H4662" s="36"/>
      <c r="I4662" s="36"/>
      <c r="J4662" s="36"/>
      <c r="K4662" s="36"/>
      <c r="L4662" s="36"/>
      <c r="M4662" s="36"/>
      <c r="N4662" s="36"/>
      <c r="O4662" s="36"/>
      <c r="P4662" s="36"/>
      <c r="Q4662" s="36"/>
      <c r="R4662" s="36"/>
    </row>
    <row r="4663" spans="6:18" x14ac:dyDescent="0.25">
      <c r="F4663" s="36"/>
      <c r="G4663" s="36"/>
      <c r="H4663" s="36"/>
      <c r="I4663" s="36"/>
      <c r="J4663" s="36"/>
      <c r="K4663" s="36"/>
      <c r="L4663" s="36"/>
      <c r="M4663" s="36"/>
      <c r="N4663" s="36"/>
      <c r="O4663" s="36"/>
      <c r="P4663" s="36"/>
      <c r="Q4663" s="36"/>
      <c r="R4663" s="36"/>
    </row>
    <row r="4664" spans="6:18" x14ac:dyDescent="0.25">
      <c r="F4664" s="36"/>
      <c r="G4664" s="36"/>
      <c r="H4664" s="36"/>
      <c r="I4664" s="36"/>
      <c r="J4664" s="36"/>
      <c r="K4664" s="36"/>
      <c r="L4664" s="36"/>
      <c r="M4664" s="36"/>
      <c r="N4664" s="36"/>
      <c r="O4664" s="36"/>
      <c r="P4664" s="36"/>
      <c r="Q4664" s="36"/>
      <c r="R4664" s="36"/>
    </row>
    <row r="4665" spans="6:18" x14ac:dyDescent="0.25">
      <c r="F4665" s="36"/>
      <c r="G4665" s="36"/>
      <c r="H4665" s="36"/>
      <c r="I4665" s="36"/>
      <c r="J4665" s="36"/>
      <c r="K4665" s="36"/>
      <c r="L4665" s="36"/>
      <c r="M4665" s="36"/>
      <c r="N4665" s="36"/>
      <c r="O4665" s="36"/>
      <c r="P4665" s="36"/>
      <c r="Q4665" s="36"/>
      <c r="R4665" s="36"/>
    </row>
    <row r="4666" spans="6:18" x14ac:dyDescent="0.25">
      <c r="F4666" s="36"/>
      <c r="G4666" s="36"/>
      <c r="H4666" s="36"/>
      <c r="I4666" s="36"/>
      <c r="J4666" s="36"/>
      <c r="K4666" s="36"/>
      <c r="L4666" s="36"/>
      <c r="M4666" s="36"/>
      <c r="N4666" s="36"/>
      <c r="O4666" s="36"/>
      <c r="P4666" s="36"/>
      <c r="Q4666" s="36"/>
      <c r="R4666" s="36"/>
    </row>
    <row r="4667" spans="6:18" x14ac:dyDescent="0.25">
      <c r="F4667" s="36"/>
      <c r="G4667" s="36"/>
      <c r="H4667" s="36"/>
      <c r="I4667" s="36"/>
      <c r="J4667" s="36"/>
      <c r="K4667" s="36"/>
      <c r="L4667" s="36"/>
      <c r="M4667" s="36"/>
      <c r="N4667" s="36"/>
      <c r="O4667" s="36"/>
      <c r="P4667" s="36"/>
      <c r="Q4667" s="36"/>
      <c r="R4667" s="36"/>
    </row>
    <row r="4668" spans="6:18" x14ac:dyDescent="0.25">
      <c r="F4668" s="36"/>
      <c r="G4668" s="36"/>
      <c r="H4668" s="36"/>
      <c r="I4668" s="36"/>
      <c r="J4668" s="36"/>
      <c r="K4668" s="36"/>
      <c r="L4668" s="36"/>
      <c r="M4668" s="36"/>
      <c r="N4668" s="36"/>
      <c r="O4668" s="36"/>
      <c r="P4668" s="36"/>
      <c r="Q4668" s="36"/>
      <c r="R4668" s="36"/>
    </row>
    <row r="4669" spans="6:18" x14ac:dyDescent="0.25">
      <c r="F4669" s="36"/>
      <c r="G4669" s="36"/>
      <c r="H4669" s="36"/>
      <c r="I4669" s="36"/>
      <c r="J4669" s="36"/>
      <c r="K4669" s="36"/>
      <c r="L4669" s="36"/>
      <c r="M4669" s="36"/>
      <c r="N4669" s="36"/>
      <c r="O4669" s="36"/>
      <c r="P4669" s="36"/>
      <c r="Q4669" s="36"/>
      <c r="R4669" s="36"/>
    </row>
    <row r="4670" spans="6:18" x14ac:dyDescent="0.25">
      <c r="F4670" s="36"/>
      <c r="G4670" s="36"/>
      <c r="H4670" s="36"/>
      <c r="I4670" s="36"/>
      <c r="J4670" s="36"/>
      <c r="K4670" s="36"/>
      <c r="L4670" s="36"/>
      <c r="M4670" s="36"/>
      <c r="N4670" s="36"/>
      <c r="O4670" s="36"/>
      <c r="P4670" s="36"/>
      <c r="Q4670" s="36"/>
      <c r="R4670" s="36"/>
    </row>
    <row r="4671" spans="6:18" x14ac:dyDescent="0.25">
      <c r="F4671" s="36"/>
      <c r="G4671" s="36"/>
      <c r="H4671" s="36"/>
      <c r="I4671" s="36"/>
      <c r="J4671" s="36"/>
      <c r="K4671" s="36"/>
      <c r="L4671" s="36"/>
      <c r="M4671" s="36"/>
      <c r="N4671" s="36"/>
      <c r="O4671" s="36"/>
      <c r="P4671" s="36"/>
      <c r="Q4671" s="36"/>
      <c r="R4671" s="36"/>
    </row>
    <row r="4672" spans="6:18" x14ac:dyDescent="0.25">
      <c r="F4672" s="36"/>
      <c r="G4672" s="36"/>
      <c r="H4672" s="36"/>
      <c r="I4672" s="36"/>
      <c r="J4672" s="36"/>
      <c r="K4672" s="36"/>
      <c r="L4672" s="36"/>
      <c r="M4672" s="36"/>
      <c r="N4672" s="36"/>
      <c r="O4672" s="36"/>
      <c r="P4672" s="36"/>
      <c r="Q4672" s="36"/>
      <c r="R4672" s="36"/>
    </row>
    <row r="4673" spans="6:18" x14ac:dyDescent="0.25">
      <c r="F4673" s="36"/>
      <c r="G4673" s="36"/>
      <c r="H4673" s="36"/>
      <c r="I4673" s="36"/>
      <c r="J4673" s="36"/>
      <c r="K4673" s="36"/>
      <c r="L4673" s="36"/>
      <c r="M4673" s="36"/>
      <c r="N4673" s="36"/>
      <c r="O4673" s="36"/>
      <c r="P4673" s="36"/>
      <c r="Q4673" s="36"/>
      <c r="R4673" s="36"/>
    </row>
    <row r="4674" spans="6:18" x14ac:dyDescent="0.25">
      <c r="F4674" s="36"/>
      <c r="G4674" s="36"/>
      <c r="H4674" s="36"/>
      <c r="I4674" s="36"/>
      <c r="J4674" s="36"/>
      <c r="K4674" s="36"/>
      <c r="L4674" s="36"/>
      <c r="M4674" s="36"/>
      <c r="N4674" s="36"/>
      <c r="O4674" s="36"/>
      <c r="P4674" s="36"/>
      <c r="Q4674" s="36"/>
      <c r="R4674" s="36"/>
    </row>
    <row r="4675" spans="6:18" x14ac:dyDescent="0.25">
      <c r="F4675" s="36"/>
      <c r="G4675" s="36"/>
      <c r="H4675" s="36"/>
      <c r="I4675" s="36"/>
      <c r="J4675" s="36"/>
      <c r="K4675" s="36"/>
      <c r="L4675" s="36"/>
      <c r="M4675" s="36"/>
      <c r="N4675" s="36"/>
      <c r="O4675" s="36"/>
      <c r="P4675" s="36"/>
      <c r="Q4675" s="36"/>
      <c r="R4675" s="36"/>
    </row>
    <row r="4676" spans="6:18" x14ac:dyDescent="0.25">
      <c r="F4676" s="36"/>
      <c r="G4676" s="36"/>
      <c r="H4676" s="36"/>
      <c r="I4676" s="36"/>
      <c r="J4676" s="36"/>
      <c r="K4676" s="36"/>
      <c r="L4676" s="36"/>
      <c r="M4676" s="36"/>
      <c r="N4676" s="36"/>
      <c r="O4676" s="36"/>
      <c r="P4676" s="36"/>
      <c r="Q4676" s="36"/>
      <c r="R4676" s="36"/>
    </row>
    <row r="4677" spans="6:18" x14ac:dyDescent="0.25">
      <c r="F4677" s="36"/>
      <c r="G4677" s="36"/>
      <c r="H4677" s="36"/>
      <c r="I4677" s="36"/>
      <c r="J4677" s="36"/>
      <c r="K4677" s="36"/>
      <c r="L4677" s="36"/>
      <c r="M4677" s="36"/>
      <c r="N4677" s="36"/>
      <c r="O4677" s="36"/>
      <c r="P4677" s="36"/>
      <c r="Q4677" s="36"/>
      <c r="R4677" s="36"/>
    </row>
    <row r="4678" spans="6:18" x14ac:dyDescent="0.25">
      <c r="F4678" s="36"/>
      <c r="G4678" s="36"/>
      <c r="H4678" s="36"/>
      <c r="I4678" s="36"/>
      <c r="J4678" s="36"/>
      <c r="K4678" s="36"/>
      <c r="L4678" s="36"/>
      <c r="M4678" s="36"/>
      <c r="N4678" s="36"/>
      <c r="O4678" s="36"/>
      <c r="P4678" s="36"/>
      <c r="Q4678" s="36"/>
      <c r="R4678" s="36"/>
    </row>
    <row r="4679" spans="6:18" x14ac:dyDescent="0.25">
      <c r="F4679" s="36"/>
      <c r="G4679" s="36"/>
      <c r="H4679" s="36"/>
      <c r="I4679" s="36"/>
      <c r="J4679" s="36"/>
      <c r="K4679" s="36"/>
      <c r="L4679" s="36"/>
      <c r="M4679" s="36"/>
      <c r="N4679" s="36"/>
      <c r="O4679" s="36"/>
      <c r="P4679" s="36"/>
      <c r="Q4679" s="36"/>
      <c r="R4679" s="36"/>
    </row>
    <row r="4680" spans="6:18" x14ac:dyDescent="0.25">
      <c r="F4680" s="36"/>
      <c r="G4680" s="36"/>
      <c r="H4680" s="36"/>
      <c r="I4680" s="36"/>
      <c r="J4680" s="36"/>
      <c r="K4680" s="36"/>
      <c r="L4680" s="36"/>
      <c r="M4680" s="36"/>
      <c r="N4680" s="36"/>
      <c r="O4680" s="36"/>
      <c r="P4680" s="36"/>
      <c r="Q4680" s="36"/>
      <c r="R4680" s="36"/>
    </row>
    <row r="4681" spans="6:18" x14ac:dyDescent="0.25">
      <c r="F4681" s="36"/>
      <c r="G4681" s="36"/>
      <c r="H4681" s="36"/>
      <c r="I4681" s="36"/>
      <c r="J4681" s="36"/>
      <c r="K4681" s="36"/>
      <c r="L4681" s="36"/>
      <c r="M4681" s="36"/>
      <c r="N4681" s="36"/>
      <c r="O4681" s="36"/>
      <c r="P4681" s="36"/>
      <c r="Q4681" s="36"/>
      <c r="R4681" s="36"/>
    </row>
    <row r="4682" spans="6:18" x14ac:dyDescent="0.25">
      <c r="F4682" s="36"/>
      <c r="G4682" s="36"/>
      <c r="H4682" s="36"/>
      <c r="I4682" s="36"/>
      <c r="J4682" s="36"/>
      <c r="K4682" s="36"/>
      <c r="L4682" s="36"/>
      <c r="M4682" s="36"/>
      <c r="N4682" s="36"/>
      <c r="O4682" s="36"/>
      <c r="P4682" s="36"/>
      <c r="Q4682" s="36"/>
      <c r="R4682" s="36"/>
    </row>
    <row r="4683" spans="6:18" x14ac:dyDescent="0.25">
      <c r="F4683" s="36"/>
      <c r="G4683" s="36"/>
      <c r="H4683" s="36"/>
      <c r="I4683" s="36"/>
      <c r="J4683" s="36"/>
      <c r="K4683" s="36"/>
      <c r="L4683" s="36"/>
      <c r="M4683" s="36"/>
      <c r="N4683" s="36"/>
      <c r="O4683" s="36"/>
      <c r="P4683" s="36"/>
      <c r="Q4683" s="36"/>
      <c r="R4683" s="36"/>
    </row>
    <row r="4684" spans="6:18" x14ac:dyDescent="0.25">
      <c r="F4684" s="36"/>
      <c r="G4684" s="36"/>
      <c r="H4684" s="36"/>
      <c r="I4684" s="36"/>
      <c r="J4684" s="36"/>
      <c r="K4684" s="36"/>
      <c r="L4684" s="36"/>
      <c r="M4684" s="36"/>
      <c r="N4684" s="36"/>
      <c r="O4684" s="36"/>
      <c r="P4684" s="36"/>
      <c r="Q4684" s="36"/>
      <c r="R4684" s="36"/>
    </row>
    <row r="4685" spans="6:18" x14ac:dyDescent="0.25">
      <c r="F4685" s="36"/>
      <c r="G4685" s="36"/>
      <c r="H4685" s="36"/>
      <c r="I4685" s="36"/>
      <c r="J4685" s="36"/>
      <c r="K4685" s="36"/>
      <c r="L4685" s="36"/>
      <c r="M4685" s="36"/>
      <c r="N4685" s="36"/>
      <c r="O4685" s="36"/>
      <c r="P4685" s="36"/>
      <c r="Q4685" s="36"/>
      <c r="R4685" s="36"/>
    </row>
    <row r="4686" spans="6:18" x14ac:dyDescent="0.25">
      <c r="F4686" s="36"/>
      <c r="G4686" s="36"/>
      <c r="H4686" s="36"/>
      <c r="I4686" s="36"/>
      <c r="J4686" s="36"/>
      <c r="K4686" s="36"/>
      <c r="L4686" s="36"/>
      <c r="M4686" s="36"/>
      <c r="N4686" s="36"/>
      <c r="O4686" s="36"/>
      <c r="P4686" s="36"/>
      <c r="Q4686" s="36"/>
      <c r="R4686" s="36"/>
    </row>
    <row r="4687" spans="6:18" x14ac:dyDescent="0.25">
      <c r="F4687" s="36"/>
      <c r="G4687" s="36"/>
      <c r="H4687" s="36"/>
      <c r="I4687" s="36"/>
      <c r="J4687" s="36"/>
      <c r="K4687" s="36"/>
      <c r="L4687" s="36"/>
      <c r="M4687" s="36"/>
      <c r="N4687" s="36"/>
      <c r="O4687" s="36"/>
      <c r="P4687" s="36"/>
      <c r="Q4687" s="36"/>
      <c r="R4687" s="36"/>
    </row>
    <row r="4688" spans="6:18" x14ac:dyDescent="0.25">
      <c r="F4688" s="36"/>
      <c r="G4688" s="36"/>
      <c r="H4688" s="36"/>
      <c r="I4688" s="36"/>
      <c r="J4688" s="36"/>
      <c r="K4688" s="36"/>
      <c r="L4688" s="36"/>
      <c r="M4688" s="36"/>
      <c r="N4688" s="36"/>
      <c r="O4688" s="36"/>
      <c r="P4688" s="36"/>
      <c r="Q4688" s="36"/>
      <c r="R4688" s="36"/>
    </row>
    <row r="4689" spans="6:18" x14ac:dyDescent="0.25">
      <c r="F4689" s="36"/>
      <c r="G4689" s="36"/>
      <c r="H4689" s="36"/>
      <c r="I4689" s="36"/>
      <c r="J4689" s="36"/>
      <c r="K4689" s="36"/>
      <c r="L4689" s="36"/>
      <c r="M4689" s="36"/>
      <c r="N4689" s="36"/>
      <c r="O4689" s="36"/>
      <c r="P4689" s="36"/>
      <c r="Q4689" s="36"/>
      <c r="R4689" s="36"/>
    </row>
    <row r="4690" spans="6:18" x14ac:dyDescent="0.25">
      <c r="F4690" s="36"/>
      <c r="G4690" s="36"/>
      <c r="H4690" s="36"/>
      <c r="I4690" s="36"/>
      <c r="J4690" s="36"/>
      <c r="K4690" s="36"/>
      <c r="L4690" s="36"/>
      <c r="M4690" s="36"/>
      <c r="N4690" s="36"/>
      <c r="O4690" s="36"/>
      <c r="P4690" s="36"/>
      <c r="Q4690" s="36"/>
      <c r="R4690" s="36"/>
    </row>
    <row r="4691" spans="6:18" x14ac:dyDescent="0.25">
      <c r="F4691" s="36"/>
      <c r="G4691" s="36"/>
      <c r="H4691" s="36"/>
      <c r="I4691" s="36"/>
      <c r="J4691" s="36"/>
      <c r="K4691" s="36"/>
      <c r="L4691" s="36"/>
      <c r="M4691" s="36"/>
      <c r="N4691" s="36"/>
      <c r="O4691" s="36"/>
      <c r="P4691" s="36"/>
      <c r="Q4691" s="36"/>
      <c r="R4691" s="36"/>
    </row>
    <row r="4692" spans="6:18" x14ac:dyDescent="0.25">
      <c r="F4692" s="36"/>
      <c r="G4692" s="36"/>
      <c r="H4692" s="36"/>
      <c r="I4692" s="36"/>
      <c r="J4692" s="36"/>
      <c r="K4692" s="36"/>
      <c r="L4692" s="36"/>
      <c r="M4692" s="36"/>
      <c r="N4692" s="36"/>
      <c r="O4692" s="36"/>
      <c r="P4692" s="36"/>
      <c r="Q4692" s="36"/>
      <c r="R4692" s="36"/>
    </row>
    <row r="4693" spans="6:18" x14ac:dyDescent="0.25">
      <c r="F4693" s="36"/>
      <c r="G4693" s="36"/>
      <c r="H4693" s="36"/>
      <c r="I4693" s="36"/>
      <c r="J4693" s="36"/>
      <c r="K4693" s="36"/>
      <c r="L4693" s="36"/>
      <c r="M4693" s="36"/>
      <c r="N4693" s="36"/>
      <c r="O4693" s="36"/>
      <c r="P4693" s="36"/>
      <c r="Q4693" s="36"/>
      <c r="R4693" s="36"/>
    </row>
    <row r="4694" spans="6:18" x14ac:dyDescent="0.25">
      <c r="F4694" s="36"/>
      <c r="G4694" s="36"/>
      <c r="H4694" s="36"/>
      <c r="I4694" s="36"/>
      <c r="J4694" s="36"/>
      <c r="K4694" s="36"/>
      <c r="L4694" s="36"/>
      <c r="M4694" s="36"/>
      <c r="N4694" s="36"/>
      <c r="O4694" s="36"/>
      <c r="P4694" s="36"/>
      <c r="Q4694" s="36"/>
      <c r="R4694" s="36"/>
    </row>
    <row r="4695" spans="6:18" x14ac:dyDescent="0.25">
      <c r="F4695" s="36"/>
      <c r="G4695" s="36"/>
      <c r="H4695" s="36"/>
      <c r="I4695" s="36"/>
      <c r="J4695" s="36"/>
      <c r="K4695" s="36"/>
      <c r="L4695" s="36"/>
      <c r="M4695" s="36"/>
      <c r="N4695" s="36"/>
      <c r="O4695" s="36"/>
      <c r="P4695" s="36"/>
      <c r="Q4695" s="36"/>
      <c r="R4695" s="36"/>
    </row>
    <row r="4696" spans="6:18" x14ac:dyDescent="0.25">
      <c r="F4696" s="36"/>
      <c r="G4696" s="36"/>
      <c r="H4696" s="36"/>
      <c r="I4696" s="36"/>
      <c r="J4696" s="36"/>
      <c r="K4696" s="36"/>
      <c r="L4696" s="36"/>
      <c r="M4696" s="36"/>
      <c r="N4696" s="36"/>
      <c r="O4696" s="36"/>
      <c r="P4696" s="36"/>
      <c r="Q4696" s="36"/>
      <c r="R4696" s="36"/>
    </row>
    <row r="4697" spans="6:18" x14ac:dyDescent="0.25">
      <c r="F4697" s="36"/>
      <c r="G4697" s="36"/>
      <c r="H4697" s="36"/>
      <c r="I4697" s="36"/>
      <c r="J4697" s="36"/>
      <c r="K4697" s="36"/>
      <c r="L4697" s="36"/>
      <c r="M4697" s="36"/>
      <c r="N4697" s="36"/>
      <c r="O4697" s="36"/>
      <c r="P4697" s="36"/>
      <c r="Q4697" s="36"/>
      <c r="R4697" s="36"/>
    </row>
    <row r="4698" spans="6:18" x14ac:dyDescent="0.25">
      <c r="F4698" s="36"/>
      <c r="G4698" s="36"/>
      <c r="H4698" s="36"/>
      <c r="I4698" s="36"/>
      <c r="J4698" s="36"/>
      <c r="K4698" s="36"/>
      <c r="L4698" s="36"/>
      <c r="M4698" s="36"/>
      <c r="N4698" s="36"/>
      <c r="O4698" s="36"/>
      <c r="P4698" s="36"/>
      <c r="Q4698" s="36"/>
      <c r="R4698" s="36"/>
    </row>
    <row r="4699" spans="6:18" x14ac:dyDescent="0.25">
      <c r="F4699" s="36"/>
      <c r="G4699" s="36"/>
      <c r="H4699" s="36"/>
      <c r="I4699" s="36"/>
      <c r="J4699" s="36"/>
      <c r="K4699" s="36"/>
      <c r="L4699" s="36"/>
      <c r="M4699" s="36"/>
      <c r="N4699" s="36"/>
      <c r="O4699" s="36"/>
      <c r="P4699" s="36"/>
      <c r="Q4699" s="36"/>
      <c r="R4699" s="36"/>
    </row>
    <row r="4700" spans="6:18" x14ac:dyDescent="0.25">
      <c r="F4700" s="36"/>
      <c r="G4700" s="36"/>
      <c r="H4700" s="36"/>
      <c r="I4700" s="36"/>
      <c r="J4700" s="36"/>
      <c r="K4700" s="36"/>
      <c r="L4700" s="36"/>
      <c r="M4700" s="36"/>
      <c r="N4700" s="36"/>
      <c r="O4700" s="36"/>
      <c r="P4700" s="36"/>
      <c r="Q4700" s="36"/>
      <c r="R4700" s="36"/>
    </row>
    <row r="4701" spans="6:18" x14ac:dyDescent="0.25">
      <c r="F4701" s="36"/>
      <c r="G4701" s="36"/>
      <c r="H4701" s="36"/>
      <c r="I4701" s="36"/>
      <c r="J4701" s="36"/>
      <c r="K4701" s="36"/>
      <c r="L4701" s="36"/>
      <c r="M4701" s="36"/>
      <c r="N4701" s="36"/>
      <c r="O4701" s="36"/>
      <c r="P4701" s="36"/>
      <c r="Q4701" s="36"/>
      <c r="R4701" s="36"/>
    </row>
    <row r="4702" spans="6:18" x14ac:dyDescent="0.25">
      <c r="F4702" s="36"/>
      <c r="G4702" s="36"/>
      <c r="H4702" s="36"/>
      <c r="I4702" s="36"/>
      <c r="J4702" s="36"/>
      <c r="K4702" s="36"/>
      <c r="L4702" s="36"/>
      <c r="M4702" s="36"/>
      <c r="N4702" s="36"/>
      <c r="O4702" s="36"/>
      <c r="P4702" s="36"/>
      <c r="Q4702" s="36"/>
      <c r="R4702" s="36"/>
    </row>
    <row r="4703" spans="6:18" x14ac:dyDescent="0.25">
      <c r="F4703" s="36"/>
      <c r="G4703" s="36"/>
      <c r="H4703" s="36"/>
      <c r="I4703" s="36"/>
      <c r="J4703" s="36"/>
      <c r="K4703" s="36"/>
      <c r="L4703" s="36"/>
      <c r="M4703" s="36"/>
      <c r="N4703" s="36"/>
      <c r="O4703" s="36"/>
      <c r="P4703" s="36"/>
      <c r="Q4703" s="36"/>
      <c r="R4703" s="36"/>
    </row>
    <row r="4704" spans="6:18" x14ac:dyDescent="0.25">
      <c r="F4704" s="36"/>
      <c r="G4704" s="36"/>
      <c r="H4704" s="36"/>
      <c r="I4704" s="36"/>
      <c r="J4704" s="36"/>
      <c r="K4704" s="36"/>
      <c r="L4704" s="36"/>
      <c r="M4704" s="36"/>
      <c r="N4704" s="36"/>
      <c r="O4704" s="36"/>
      <c r="P4704" s="36"/>
      <c r="Q4704" s="36"/>
      <c r="R4704" s="36"/>
    </row>
    <row r="4705" spans="6:18" x14ac:dyDescent="0.25">
      <c r="F4705" s="36"/>
      <c r="G4705" s="36"/>
      <c r="H4705" s="36"/>
      <c r="I4705" s="36"/>
      <c r="J4705" s="36"/>
      <c r="K4705" s="36"/>
      <c r="L4705" s="36"/>
      <c r="M4705" s="36"/>
      <c r="N4705" s="36"/>
      <c r="O4705" s="36"/>
      <c r="P4705" s="36"/>
      <c r="Q4705" s="36"/>
      <c r="R4705" s="36"/>
    </row>
    <row r="4706" spans="6:18" x14ac:dyDescent="0.25">
      <c r="F4706" s="36"/>
      <c r="G4706" s="36"/>
      <c r="H4706" s="36"/>
      <c r="I4706" s="36"/>
      <c r="J4706" s="36"/>
      <c r="K4706" s="36"/>
      <c r="L4706" s="36"/>
      <c r="M4706" s="36"/>
      <c r="N4706" s="36"/>
      <c r="O4706" s="36"/>
      <c r="P4706" s="36"/>
      <c r="Q4706" s="36"/>
      <c r="R4706" s="36"/>
    </row>
    <row r="4707" spans="6:18" x14ac:dyDescent="0.25">
      <c r="F4707" s="36"/>
      <c r="G4707" s="36"/>
      <c r="H4707" s="36"/>
      <c r="I4707" s="36"/>
      <c r="J4707" s="36"/>
      <c r="K4707" s="36"/>
      <c r="L4707" s="36"/>
      <c r="M4707" s="36"/>
      <c r="N4707" s="36"/>
      <c r="O4707" s="36"/>
      <c r="P4707" s="36"/>
      <c r="Q4707" s="36"/>
      <c r="R4707" s="36"/>
    </row>
    <row r="4708" spans="6:18" x14ac:dyDescent="0.25">
      <c r="F4708" s="36"/>
      <c r="G4708" s="36"/>
      <c r="H4708" s="36"/>
      <c r="I4708" s="36"/>
      <c r="J4708" s="36"/>
      <c r="K4708" s="36"/>
      <c r="L4708" s="36"/>
      <c r="M4708" s="36"/>
      <c r="N4708" s="36"/>
      <c r="O4708" s="36"/>
      <c r="P4708" s="36"/>
      <c r="Q4708" s="36"/>
      <c r="R4708" s="36"/>
    </row>
    <row r="4709" spans="6:18" x14ac:dyDescent="0.25">
      <c r="F4709" s="36"/>
      <c r="G4709" s="36"/>
      <c r="H4709" s="36"/>
      <c r="I4709" s="36"/>
      <c r="J4709" s="36"/>
      <c r="K4709" s="36"/>
      <c r="L4709" s="36"/>
      <c r="M4709" s="36"/>
      <c r="N4709" s="36"/>
      <c r="O4709" s="36"/>
      <c r="P4709" s="36"/>
      <c r="Q4709" s="36"/>
      <c r="R4709" s="36"/>
    </row>
    <row r="4710" spans="6:18" x14ac:dyDescent="0.25">
      <c r="F4710" s="36"/>
      <c r="G4710" s="36"/>
      <c r="H4710" s="36"/>
      <c r="I4710" s="36"/>
      <c r="J4710" s="36"/>
      <c r="K4710" s="36"/>
      <c r="L4710" s="36"/>
      <c r="M4710" s="36"/>
      <c r="N4710" s="36"/>
      <c r="O4710" s="36"/>
      <c r="P4710" s="36"/>
      <c r="Q4710" s="36"/>
      <c r="R4710" s="36"/>
    </row>
    <row r="4711" spans="6:18" x14ac:dyDescent="0.25">
      <c r="F4711" s="36"/>
      <c r="G4711" s="36"/>
      <c r="H4711" s="36"/>
      <c r="I4711" s="36"/>
      <c r="J4711" s="36"/>
      <c r="K4711" s="36"/>
      <c r="L4711" s="36"/>
      <c r="M4711" s="36"/>
      <c r="N4711" s="36"/>
      <c r="O4711" s="36"/>
      <c r="P4711" s="36"/>
      <c r="Q4711" s="36"/>
      <c r="R4711" s="36"/>
    </row>
    <row r="4712" spans="6:18" x14ac:dyDescent="0.25">
      <c r="F4712" s="36"/>
      <c r="G4712" s="36"/>
      <c r="H4712" s="36"/>
      <c r="I4712" s="36"/>
      <c r="J4712" s="36"/>
      <c r="K4712" s="36"/>
      <c r="L4712" s="36"/>
      <c r="M4712" s="36"/>
      <c r="N4712" s="36"/>
      <c r="O4712" s="36"/>
      <c r="P4712" s="36"/>
      <c r="Q4712" s="36"/>
      <c r="R4712" s="36"/>
    </row>
    <row r="4713" spans="6:18" x14ac:dyDescent="0.25">
      <c r="F4713" s="36"/>
      <c r="G4713" s="36"/>
      <c r="H4713" s="36"/>
      <c r="I4713" s="36"/>
      <c r="J4713" s="36"/>
      <c r="K4713" s="36"/>
      <c r="L4713" s="36"/>
      <c r="M4713" s="36"/>
      <c r="N4713" s="36"/>
      <c r="O4713" s="36"/>
      <c r="P4713" s="36"/>
      <c r="Q4713" s="36"/>
      <c r="R4713" s="36"/>
    </row>
    <row r="4714" spans="6:18" x14ac:dyDescent="0.25">
      <c r="F4714" s="36"/>
      <c r="G4714" s="36"/>
      <c r="H4714" s="36"/>
      <c r="I4714" s="36"/>
      <c r="J4714" s="36"/>
      <c r="K4714" s="36"/>
      <c r="L4714" s="36"/>
      <c r="M4714" s="36"/>
      <c r="N4714" s="36"/>
      <c r="O4714" s="36"/>
      <c r="P4714" s="36"/>
      <c r="Q4714" s="36"/>
      <c r="R4714" s="36"/>
    </row>
    <row r="4715" spans="6:18" x14ac:dyDescent="0.25">
      <c r="F4715" s="36"/>
      <c r="G4715" s="36"/>
      <c r="H4715" s="36"/>
      <c r="I4715" s="36"/>
      <c r="J4715" s="36"/>
      <c r="K4715" s="36"/>
      <c r="L4715" s="36"/>
      <c r="M4715" s="36"/>
      <c r="N4715" s="36"/>
      <c r="O4715" s="36"/>
      <c r="P4715" s="36"/>
      <c r="Q4715" s="36"/>
      <c r="R4715" s="36"/>
    </row>
    <row r="4716" spans="6:18" x14ac:dyDescent="0.25">
      <c r="F4716" s="36"/>
      <c r="G4716" s="36"/>
      <c r="H4716" s="36"/>
      <c r="I4716" s="36"/>
      <c r="J4716" s="36"/>
      <c r="K4716" s="36"/>
      <c r="L4716" s="36"/>
      <c r="M4716" s="36"/>
      <c r="N4716" s="36"/>
      <c r="O4716" s="36"/>
      <c r="P4716" s="36"/>
      <c r="Q4716" s="36"/>
      <c r="R4716" s="36"/>
    </row>
    <row r="4717" spans="6:18" x14ac:dyDescent="0.25">
      <c r="F4717" s="36"/>
      <c r="G4717" s="36"/>
      <c r="H4717" s="36"/>
      <c r="I4717" s="36"/>
      <c r="J4717" s="36"/>
      <c r="K4717" s="36"/>
      <c r="L4717" s="36"/>
      <c r="M4717" s="36"/>
      <c r="N4717" s="36"/>
      <c r="O4717" s="36"/>
      <c r="P4717" s="36"/>
      <c r="Q4717" s="36"/>
      <c r="R4717" s="36"/>
    </row>
    <row r="4718" spans="6:18" x14ac:dyDescent="0.25">
      <c r="F4718" s="36"/>
      <c r="G4718" s="36"/>
      <c r="H4718" s="36"/>
      <c r="I4718" s="36"/>
      <c r="J4718" s="36"/>
      <c r="K4718" s="36"/>
      <c r="L4718" s="36"/>
      <c r="M4718" s="36"/>
      <c r="N4718" s="36"/>
      <c r="O4718" s="36"/>
      <c r="P4718" s="36"/>
      <c r="Q4718" s="36"/>
      <c r="R4718" s="36"/>
    </row>
    <row r="4719" spans="6:18" x14ac:dyDescent="0.25">
      <c r="F4719" s="36"/>
      <c r="G4719" s="36"/>
      <c r="H4719" s="36"/>
      <c r="I4719" s="36"/>
      <c r="J4719" s="36"/>
      <c r="K4719" s="36"/>
      <c r="L4719" s="36"/>
      <c r="M4719" s="36"/>
      <c r="N4719" s="36"/>
      <c r="O4719" s="36"/>
      <c r="P4719" s="36"/>
      <c r="Q4719" s="36"/>
      <c r="R4719" s="36"/>
    </row>
    <row r="4720" spans="6:18" x14ac:dyDescent="0.25">
      <c r="F4720" s="36"/>
      <c r="G4720" s="36"/>
      <c r="H4720" s="36"/>
      <c r="I4720" s="36"/>
      <c r="J4720" s="36"/>
      <c r="K4720" s="36"/>
      <c r="L4720" s="36"/>
      <c r="M4720" s="36"/>
      <c r="N4720" s="36"/>
      <c r="O4720" s="36"/>
      <c r="P4720" s="36"/>
      <c r="Q4720" s="36"/>
      <c r="R4720" s="36"/>
    </row>
    <row r="4721" spans="6:18" x14ac:dyDescent="0.25">
      <c r="F4721" s="36"/>
      <c r="G4721" s="36"/>
      <c r="H4721" s="36"/>
      <c r="I4721" s="36"/>
      <c r="J4721" s="36"/>
      <c r="K4721" s="36"/>
      <c r="L4721" s="36"/>
      <c r="M4721" s="36"/>
      <c r="N4721" s="36"/>
      <c r="O4721" s="36"/>
      <c r="P4721" s="36"/>
      <c r="Q4721" s="36"/>
      <c r="R4721" s="36"/>
    </row>
    <row r="4722" spans="6:18" x14ac:dyDescent="0.25">
      <c r="F4722" s="36"/>
      <c r="G4722" s="36"/>
      <c r="H4722" s="36"/>
      <c r="I4722" s="36"/>
      <c r="J4722" s="36"/>
      <c r="K4722" s="36"/>
      <c r="L4722" s="36"/>
      <c r="M4722" s="36"/>
      <c r="N4722" s="36"/>
      <c r="O4722" s="36"/>
      <c r="P4722" s="36"/>
      <c r="Q4722" s="36"/>
      <c r="R4722" s="36"/>
    </row>
    <row r="4723" spans="6:18" x14ac:dyDescent="0.25">
      <c r="F4723" s="36"/>
      <c r="G4723" s="36"/>
      <c r="H4723" s="36"/>
      <c r="I4723" s="36"/>
      <c r="J4723" s="36"/>
      <c r="K4723" s="36"/>
      <c r="L4723" s="36"/>
      <c r="M4723" s="36"/>
      <c r="N4723" s="36"/>
      <c r="O4723" s="36"/>
      <c r="P4723" s="36"/>
      <c r="Q4723" s="36"/>
      <c r="R4723" s="36"/>
    </row>
    <row r="4724" spans="6:18" x14ac:dyDescent="0.25">
      <c r="F4724" s="36"/>
      <c r="G4724" s="36"/>
      <c r="H4724" s="36"/>
      <c r="I4724" s="36"/>
      <c r="J4724" s="36"/>
      <c r="K4724" s="36"/>
      <c r="L4724" s="36"/>
      <c r="M4724" s="36"/>
      <c r="N4724" s="36"/>
      <c r="O4724" s="36"/>
      <c r="P4724" s="36"/>
      <c r="Q4724" s="36"/>
      <c r="R4724" s="36"/>
    </row>
    <row r="4725" spans="6:18" x14ac:dyDescent="0.25">
      <c r="F4725" s="36"/>
      <c r="G4725" s="36"/>
      <c r="H4725" s="36"/>
      <c r="I4725" s="36"/>
      <c r="J4725" s="36"/>
      <c r="K4725" s="36"/>
      <c r="L4725" s="36"/>
      <c r="M4725" s="36"/>
      <c r="N4725" s="36"/>
      <c r="O4725" s="36"/>
      <c r="P4725" s="36"/>
      <c r="Q4725" s="36"/>
      <c r="R4725" s="36"/>
    </row>
    <row r="4726" spans="6:18" x14ac:dyDescent="0.25">
      <c r="F4726" s="36"/>
      <c r="G4726" s="36"/>
      <c r="H4726" s="36"/>
      <c r="I4726" s="36"/>
      <c r="J4726" s="36"/>
      <c r="K4726" s="36"/>
      <c r="L4726" s="36"/>
      <c r="M4726" s="36"/>
      <c r="N4726" s="36"/>
      <c r="O4726" s="36"/>
      <c r="P4726" s="36"/>
      <c r="Q4726" s="36"/>
      <c r="R4726" s="36"/>
    </row>
    <row r="4727" spans="6:18" x14ac:dyDescent="0.25">
      <c r="F4727" s="36"/>
      <c r="G4727" s="36"/>
      <c r="H4727" s="36"/>
      <c r="I4727" s="36"/>
      <c r="J4727" s="36"/>
      <c r="K4727" s="36"/>
      <c r="L4727" s="36"/>
      <c r="M4727" s="36"/>
      <c r="N4727" s="36"/>
      <c r="O4727" s="36"/>
      <c r="P4727" s="36"/>
      <c r="Q4727" s="36"/>
      <c r="R4727" s="36"/>
    </row>
    <row r="4728" spans="6:18" x14ac:dyDescent="0.25">
      <c r="F4728" s="36"/>
      <c r="G4728" s="36"/>
      <c r="H4728" s="36"/>
      <c r="I4728" s="36"/>
      <c r="J4728" s="36"/>
      <c r="K4728" s="36"/>
      <c r="L4728" s="36"/>
      <c r="M4728" s="36"/>
      <c r="N4728" s="36"/>
      <c r="O4728" s="36"/>
      <c r="P4728" s="36"/>
      <c r="Q4728" s="36"/>
      <c r="R4728" s="36"/>
    </row>
    <row r="4729" spans="6:18" x14ac:dyDescent="0.25">
      <c r="F4729" s="36"/>
      <c r="G4729" s="36"/>
      <c r="H4729" s="36"/>
      <c r="I4729" s="36"/>
      <c r="J4729" s="36"/>
      <c r="K4729" s="36"/>
      <c r="L4729" s="36"/>
      <c r="M4729" s="36"/>
      <c r="N4729" s="36"/>
      <c r="O4729" s="36"/>
      <c r="P4729" s="36"/>
      <c r="Q4729" s="36"/>
      <c r="R4729" s="36"/>
    </row>
    <row r="4730" spans="6:18" x14ac:dyDescent="0.25">
      <c r="F4730" s="36"/>
      <c r="G4730" s="36"/>
      <c r="H4730" s="36"/>
      <c r="I4730" s="36"/>
      <c r="J4730" s="36"/>
      <c r="K4730" s="36"/>
      <c r="L4730" s="36"/>
      <c r="M4730" s="36"/>
      <c r="N4730" s="36"/>
      <c r="O4730" s="36"/>
      <c r="P4730" s="36"/>
      <c r="Q4730" s="36"/>
      <c r="R4730" s="36"/>
    </row>
    <row r="4731" spans="6:18" x14ac:dyDescent="0.25">
      <c r="F4731" s="36"/>
      <c r="G4731" s="36"/>
      <c r="H4731" s="36"/>
      <c r="I4731" s="36"/>
      <c r="J4731" s="36"/>
      <c r="K4731" s="36"/>
      <c r="L4731" s="36"/>
      <c r="M4731" s="36"/>
      <c r="N4731" s="36"/>
      <c r="O4731" s="36"/>
      <c r="P4731" s="36"/>
      <c r="Q4731" s="36"/>
      <c r="R4731" s="36"/>
    </row>
    <row r="4732" spans="6:18" x14ac:dyDescent="0.25">
      <c r="F4732" s="36"/>
      <c r="G4732" s="36"/>
      <c r="H4732" s="36"/>
      <c r="I4732" s="36"/>
      <c r="J4732" s="36"/>
      <c r="K4732" s="36"/>
      <c r="L4732" s="36"/>
      <c r="M4732" s="36"/>
      <c r="N4732" s="36"/>
      <c r="O4732" s="36"/>
      <c r="P4732" s="36"/>
      <c r="Q4732" s="36"/>
      <c r="R4732" s="36"/>
    </row>
    <row r="4733" spans="6:18" x14ac:dyDescent="0.25">
      <c r="F4733" s="36"/>
      <c r="G4733" s="36"/>
      <c r="H4733" s="36"/>
      <c r="I4733" s="36"/>
      <c r="J4733" s="36"/>
      <c r="K4733" s="36"/>
      <c r="L4733" s="36"/>
      <c r="M4733" s="36"/>
      <c r="N4733" s="36"/>
      <c r="O4733" s="36"/>
      <c r="P4733" s="36"/>
      <c r="Q4733" s="36"/>
      <c r="R4733" s="36"/>
    </row>
    <row r="4734" spans="6:18" x14ac:dyDescent="0.25">
      <c r="F4734" s="36"/>
      <c r="G4734" s="36"/>
      <c r="H4734" s="36"/>
      <c r="I4734" s="36"/>
      <c r="J4734" s="36"/>
      <c r="K4734" s="36"/>
      <c r="L4734" s="36"/>
      <c r="M4734" s="36"/>
      <c r="N4734" s="36"/>
      <c r="O4734" s="36"/>
      <c r="P4734" s="36"/>
      <c r="Q4734" s="36"/>
      <c r="R4734" s="36"/>
    </row>
    <row r="4735" spans="6:18" x14ac:dyDescent="0.25">
      <c r="F4735" s="36"/>
      <c r="G4735" s="36"/>
      <c r="H4735" s="36"/>
      <c r="I4735" s="36"/>
      <c r="J4735" s="36"/>
      <c r="K4735" s="36"/>
      <c r="L4735" s="36"/>
      <c r="M4735" s="36"/>
      <c r="N4735" s="36"/>
      <c r="O4735" s="36"/>
      <c r="P4735" s="36"/>
      <c r="Q4735" s="36"/>
      <c r="R4735" s="36"/>
    </row>
    <row r="4736" spans="6:18" x14ac:dyDescent="0.25">
      <c r="F4736" s="36"/>
      <c r="G4736" s="36"/>
      <c r="H4736" s="36"/>
      <c r="I4736" s="36"/>
      <c r="J4736" s="36"/>
      <c r="K4736" s="36"/>
      <c r="L4736" s="36"/>
      <c r="M4736" s="36"/>
      <c r="N4736" s="36"/>
      <c r="O4736" s="36"/>
      <c r="P4736" s="36"/>
      <c r="Q4736" s="36"/>
      <c r="R4736" s="36"/>
    </row>
    <row r="4737" spans="6:18" x14ac:dyDescent="0.25">
      <c r="F4737" s="36"/>
      <c r="G4737" s="36"/>
      <c r="H4737" s="36"/>
      <c r="I4737" s="36"/>
      <c r="J4737" s="36"/>
      <c r="K4737" s="36"/>
      <c r="L4737" s="36"/>
      <c r="M4737" s="36"/>
      <c r="N4737" s="36"/>
      <c r="O4737" s="36"/>
      <c r="P4737" s="36"/>
      <c r="Q4737" s="36"/>
      <c r="R4737" s="36"/>
    </row>
    <row r="4738" spans="6:18" x14ac:dyDescent="0.25">
      <c r="F4738" s="36"/>
      <c r="G4738" s="36"/>
      <c r="H4738" s="36"/>
      <c r="I4738" s="36"/>
      <c r="J4738" s="36"/>
      <c r="K4738" s="36"/>
      <c r="L4738" s="36"/>
      <c r="M4738" s="36"/>
      <c r="N4738" s="36"/>
      <c r="O4738" s="36"/>
      <c r="P4738" s="36"/>
      <c r="Q4738" s="36"/>
      <c r="R4738" s="36"/>
    </row>
    <row r="4739" spans="6:18" x14ac:dyDescent="0.25">
      <c r="F4739" s="36"/>
      <c r="G4739" s="36"/>
      <c r="H4739" s="36"/>
      <c r="I4739" s="36"/>
      <c r="J4739" s="36"/>
      <c r="K4739" s="36"/>
      <c r="L4739" s="36"/>
      <c r="M4739" s="36"/>
      <c r="N4739" s="36"/>
      <c r="O4739" s="36"/>
      <c r="P4739" s="36"/>
      <c r="Q4739" s="36"/>
      <c r="R4739" s="36"/>
    </row>
    <row r="4740" spans="6:18" x14ac:dyDescent="0.25">
      <c r="F4740" s="36"/>
      <c r="G4740" s="36"/>
      <c r="H4740" s="36"/>
      <c r="I4740" s="36"/>
      <c r="J4740" s="36"/>
      <c r="K4740" s="36"/>
      <c r="L4740" s="36"/>
      <c r="M4740" s="36"/>
      <c r="N4740" s="36"/>
      <c r="O4740" s="36"/>
      <c r="P4740" s="36"/>
      <c r="Q4740" s="36"/>
      <c r="R4740" s="36"/>
    </row>
    <row r="4741" spans="6:18" x14ac:dyDescent="0.25">
      <c r="F4741" s="36"/>
      <c r="G4741" s="36"/>
      <c r="H4741" s="36"/>
      <c r="I4741" s="36"/>
      <c r="J4741" s="36"/>
      <c r="K4741" s="36"/>
      <c r="L4741" s="36"/>
      <c r="M4741" s="36"/>
      <c r="N4741" s="36"/>
      <c r="O4741" s="36"/>
      <c r="P4741" s="36"/>
      <c r="Q4741" s="36"/>
      <c r="R4741" s="36"/>
    </row>
    <row r="4742" spans="6:18" x14ac:dyDescent="0.25">
      <c r="F4742" s="36"/>
      <c r="G4742" s="36"/>
      <c r="H4742" s="36"/>
      <c r="I4742" s="36"/>
      <c r="J4742" s="36"/>
      <c r="K4742" s="36"/>
      <c r="L4742" s="36"/>
      <c r="M4742" s="36"/>
      <c r="N4742" s="36"/>
      <c r="O4742" s="36"/>
      <c r="P4742" s="36"/>
      <c r="Q4742" s="36"/>
      <c r="R4742" s="36"/>
    </row>
    <row r="4743" spans="6:18" x14ac:dyDescent="0.25">
      <c r="F4743" s="36"/>
      <c r="G4743" s="36"/>
      <c r="H4743" s="36"/>
      <c r="I4743" s="36"/>
      <c r="J4743" s="36"/>
      <c r="K4743" s="36"/>
      <c r="L4743" s="36"/>
      <c r="M4743" s="36"/>
      <c r="N4743" s="36"/>
      <c r="O4743" s="36"/>
      <c r="P4743" s="36"/>
      <c r="Q4743" s="36"/>
      <c r="R4743" s="36"/>
    </row>
    <row r="4744" spans="6:18" x14ac:dyDescent="0.25">
      <c r="F4744" s="36"/>
      <c r="G4744" s="36"/>
      <c r="H4744" s="36"/>
      <c r="I4744" s="36"/>
      <c r="J4744" s="36"/>
      <c r="K4744" s="36"/>
      <c r="L4744" s="36"/>
      <c r="M4744" s="36"/>
      <c r="N4744" s="36"/>
      <c r="O4744" s="36"/>
      <c r="P4744" s="36"/>
      <c r="Q4744" s="36"/>
      <c r="R4744" s="36"/>
    </row>
    <row r="4745" spans="6:18" x14ac:dyDescent="0.25">
      <c r="F4745" s="36"/>
      <c r="G4745" s="36"/>
      <c r="H4745" s="36"/>
      <c r="I4745" s="36"/>
      <c r="J4745" s="36"/>
      <c r="K4745" s="36"/>
      <c r="L4745" s="36"/>
      <c r="M4745" s="36"/>
      <c r="N4745" s="36"/>
      <c r="O4745" s="36"/>
      <c r="P4745" s="36"/>
      <c r="Q4745" s="36"/>
      <c r="R4745" s="36"/>
    </row>
    <row r="4746" spans="6:18" x14ac:dyDescent="0.25">
      <c r="F4746" s="36"/>
      <c r="G4746" s="36"/>
      <c r="H4746" s="36"/>
      <c r="I4746" s="36"/>
      <c r="J4746" s="36"/>
      <c r="K4746" s="36"/>
      <c r="L4746" s="36"/>
      <c r="M4746" s="36"/>
      <c r="N4746" s="36"/>
      <c r="O4746" s="36"/>
      <c r="P4746" s="36"/>
      <c r="Q4746" s="36"/>
      <c r="R4746" s="36"/>
    </row>
    <row r="4747" spans="6:18" x14ac:dyDescent="0.25">
      <c r="F4747" s="36"/>
      <c r="G4747" s="36"/>
      <c r="H4747" s="36"/>
      <c r="I4747" s="36"/>
      <c r="J4747" s="36"/>
      <c r="K4747" s="36"/>
      <c r="L4747" s="36"/>
      <c r="M4747" s="36"/>
      <c r="N4747" s="36"/>
      <c r="O4747" s="36"/>
      <c r="P4747" s="36"/>
      <c r="Q4747" s="36"/>
      <c r="R4747" s="36"/>
    </row>
    <row r="4748" spans="6:18" x14ac:dyDescent="0.25">
      <c r="F4748" s="36"/>
      <c r="G4748" s="36"/>
      <c r="H4748" s="36"/>
      <c r="I4748" s="36"/>
      <c r="J4748" s="36"/>
      <c r="K4748" s="36"/>
      <c r="L4748" s="36"/>
      <c r="M4748" s="36"/>
      <c r="N4748" s="36"/>
      <c r="O4748" s="36"/>
      <c r="P4748" s="36"/>
      <c r="Q4748" s="36"/>
      <c r="R4748" s="36"/>
    </row>
    <row r="4749" spans="6:18" x14ac:dyDescent="0.25">
      <c r="F4749" s="36"/>
      <c r="G4749" s="36"/>
      <c r="H4749" s="36"/>
      <c r="I4749" s="36"/>
      <c r="J4749" s="36"/>
      <c r="K4749" s="36"/>
      <c r="L4749" s="36"/>
      <c r="M4749" s="36"/>
      <c r="N4749" s="36"/>
      <c r="O4749" s="36"/>
      <c r="P4749" s="36"/>
      <c r="Q4749" s="36"/>
      <c r="R4749" s="36"/>
    </row>
    <row r="4750" spans="6:18" x14ac:dyDescent="0.25">
      <c r="F4750" s="36"/>
      <c r="G4750" s="36"/>
      <c r="H4750" s="36"/>
      <c r="I4750" s="36"/>
      <c r="J4750" s="36"/>
      <c r="K4750" s="36"/>
      <c r="L4750" s="36"/>
      <c r="M4750" s="36"/>
      <c r="N4750" s="36"/>
      <c r="O4750" s="36"/>
      <c r="P4750" s="36"/>
      <c r="Q4750" s="36"/>
      <c r="R4750" s="36"/>
    </row>
    <row r="4751" spans="6:18" x14ac:dyDescent="0.25">
      <c r="F4751" s="36"/>
      <c r="G4751" s="36"/>
      <c r="H4751" s="36"/>
      <c r="I4751" s="36"/>
      <c r="J4751" s="36"/>
      <c r="K4751" s="36"/>
      <c r="L4751" s="36"/>
      <c r="M4751" s="36"/>
      <c r="N4751" s="36"/>
      <c r="O4751" s="36"/>
      <c r="P4751" s="36"/>
      <c r="Q4751" s="36"/>
      <c r="R4751" s="36"/>
    </row>
    <row r="4752" spans="6:18" x14ac:dyDescent="0.25">
      <c r="F4752" s="36"/>
      <c r="G4752" s="36"/>
      <c r="H4752" s="36"/>
      <c r="I4752" s="36"/>
      <c r="J4752" s="36"/>
      <c r="K4752" s="36"/>
      <c r="L4752" s="36"/>
      <c r="M4752" s="36"/>
      <c r="N4752" s="36"/>
      <c r="O4752" s="36"/>
      <c r="P4752" s="36"/>
      <c r="Q4752" s="36"/>
      <c r="R4752" s="36"/>
    </row>
    <row r="4753" spans="6:18" x14ac:dyDescent="0.25">
      <c r="F4753" s="36"/>
      <c r="G4753" s="36"/>
      <c r="H4753" s="36"/>
      <c r="I4753" s="36"/>
      <c r="J4753" s="36"/>
      <c r="K4753" s="36"/>
      <c r="L4753" s="36"/>
      <c r="M4753" s="36"/>
      <c r="N4753" s="36"/>
      <c r="O4753" s="36"/>
      <c r="P4753" s="36"/>
      <c r="Q4753" s="36"/>
      <c r="R4753" s="36"/>
    </row>
    <row r="4754" spans="6:18" x14ac:dyDescent="0.25">
      <c r="F4754" s="36"/>
      <c r="G4754" s="36"/>
      <c r="H4754" s="36"/>
      <c r="I4754" s="36"/>
      <c r="J4754" s="36"/>
      <c r="K4754" s="36"/>
      <c r="L4754" s="36"/>
      <c r="M4754" s="36"/>
      <c r="N4754" s="36"/>
      <c r="O4754" s="36"/>
      <c r="P4754" s="36"/>
      <c r="Q4754" s="36"/>
      <c r="R4754" s="36"/>
    </row>
    <row r="4755" spans="6:18" x14ac:dyDescent="0.25">
      <c r="F4755" s="36"/>
      <c r="G4755" s="36"/>
      <c r="H4755" s="36"/>
      <c r="I4755" s="36"/>
      <c r="J4755" s="36"/>
      <c r="K4755" s="36"/>
      <c r="L4755" s="36"/>
      <c r="M4755" s="36"/>
      <c r="N4755" s="36"/>
      <c r="O4755" s="36"/>
      <c r="P4755" s="36"/>
      <c r="Q4755" s="36"/>
      <c r="R4755" s="36"/>
    </row>
    <row r="4756" spans="6:18" x14ac:dyDescent="0.25">
      <c r="F4756" s="36"/>
      <c r="G4756" s="36"/>
      <c r="H4756" s="36"/>
      <c r="I4756" s="36"/>
      <c r="J4756" s="36"/>
      <c r="K4756" s="36"/>
      <c r="L4756" s="36"/>
      <c r="M4756" s="36"/>
      <c r="N4756" s="36"/>
      <c r="O4756" s="36"/>
      <c r="P4756" s="36"/>
      <c r="Q4756" s="36"/>
      <c r="R4756" s="36"/>
    </row>
    <row r="4757" spans="6:18" x14ac:dyDescent="0.25">
      <c r="F4757" s="36"/>
      <c r="G4757" s="36"/>
      <c r="H4757" s="36"/>
      <c r="I4757" s="36"/>
      <c r="J4757" s="36"/>
      <c r="K4757" s="36"/>
      <c r="L4757" s="36"/>
      <c r="M4757" s="36"/>
      <c r="N4757" s="36"/>
      <c r="O4757" s="36"/>
      <c r="P4757" s="36"/>
      <c r="Q4757" s="36"/>
      <c r="R4757" s="36"/>
    </row>
    <row r="4758" spans="6:18" x14ac:dyDescent="0.25">
      <c r="F4758" s="36"/>
      <c r="G4758" s="36"/>
      <c r="H4758" s="36"/>
      <c r="I4758" s="36"/>
      <c r="J4758" s="36"/>
      <c r="K4758" s="36"/>
      <c r="L4758" s="36"/>
      <c r="M4758" s="36"/>
      <c r="N4758" s="36"/>
      <c r="O4758" s="36"/>
      <c r="P4758" s="36"/>
      <c r="Q4758" s="36"/>
      <c r="R4758" s="36"/>
    </row>
    <row r="4759" spans="6:18" x14ac:dyDescent="0.25">
      <c r="F4759" s="36"/>
      <c r="G4759" s="36"/>
      <c r="H4759" s="36"/>
      <c r="I4759" s="36"/>
      <c r="J4759" s="36"/>
      <c r="K4759" s="36"/>
      <c r="L4759" s="36"/>
      <c r="M4759" s="36"/>
      <c r="N4759" s="36"/>
      <c r="O4759" s="36"/>
      <c r="P4759" s="36"/>
      <c r="Q4759" s="36"/>
      <c r="R4759" s="36"/>
    </row>
    <row r="4760" spans="6:18" x14ac:dyDescent="0.25">
      <c r="F4760" s="36"/>
      <c r="G4760" s="36"/>
      <c r="H4760" s="36"/>
      <c r="I4760" s="36"/>
      <c r="J4760" s="36"/>
      <c r="K4760" s="36"/>
      <c r="L4760" s="36"/>
      <c r="M4760" s="36"/>
      <c r="N4760" s="36"/>
      <c r="O4760" s="36"/>
      <c r="P4760" s="36"/>
      <c r="Q4760" s="36"/>
      <c r="R4760" s="36"/>
    </row>
    <row r="4761" spans="6:18" x14ac:dyDescent="0.25">
      <c r="F4761" s="36"/>
      <c r="G4761" s="36"/>
      <c r="H4761" s="36"/>
      <c r="I4761" s="36"/>
      <c r="J4761" s="36"/>
      <c r="K4761" s="36"/>
      <c r="L4761" s="36"/>
      <c r="M4761" s="36"/>
      <c r="N4761" s="36"/>
      <c r="O4761" s="36"/>
      <c r="P4761" s="36"/>
      <c r="Q4761" s="36"/>
      <c r="R4761" s="36"/>
    </row>
    <row r="4762" spans="6:18" x14ac:dyDescent="0.25">
      <c r="F4762" s="36"/>
      <c r="G4762" s="36"/>
      <c r="H4762" s="36"/>
      <c r="I4762" s="36"/>
      <c r="J4762" s="36"/>
      <c r="K4762" s="36"/>
      <c r="L4762" s="36"/>
      <c r="M4762" s="36"/>
      <c r="N4762" s="36"/>
      <c r="O4762" s="36"/>
      <c r="P4762" s="36"/>
      <c r="Q4762" s="36"/>
      <c r="R4762" s="36"/>
    </row>
    <row r="4763" spans="6:18" x14ac:dyDescent="0.25">
      <c r="F4763" s="36"/>
      <c r="G4763" s="36"/>
      <c r="H4763" s="36"/>
      <c r="I4763" s="36"/>
      <c r="J4763" s="36"/>
      <c r="K4763" s="36"/>
      <c r="L4763" s="36"/>
      <c r="M4763" s="36"/>
      <c r="N4763" s="36"/>
      <c r="O4763" s="36"/>
      <c r="P4763" s="36"/>
      <c r="Q4763" s="36"/>
      <c r="R4763" s="36"/>
    </row>
    <row r="4764" spans="6:18" x14ac:dyDescent="0.25">
      <c r="F4764" s="36"/>
      <c r="G4764" s="36"/>
      <c r="H4764" s="36"/>
      <c r="I4764" s="36"/>
      <c r="J4764" s="36"/>
      <c r="K4764" s="36"/>
      <c r="L4764" s="36"/>
      <c r="M4764" s="36"/>
      <c r="N4764" s="36"/>
      <c r="O4764" s="36"/>
      <c r="P4764" s="36"/>
      <c r="Q4764" s="36"/>
      <c r="R4764" s="36"/>
    </row>
    <row r="4765" spans="6:18" x14ac:dyDescent="0.25">
      <c r="F4765" s="36"/>
      <c r="G4765" s="36"/>
      <c r="H4765" s="36"/>
      <c r="I4765" s="36"/>
      <c r="J4765" s="36"/>
      <c r="K4765" s="36"/>
      <c r="L4765" s="36"/>
      <c r="M4765" s="36"/>
      <c r="N4765" s="36"/>
      <c r="O4765" s="36"/>
      <c r="P4765" s="36"/>
      <c r="Q4765" s="36"/>
      <c r="R4765" s="36"/>
    </row>
    <row r="4766" spans="6:18" x14ac:dyDescent="0.25">
      <c r="F4766" s="36"/>
      <c r="G4766" s="36"/>
      <c r="H4766" s="36"/>
      <c r="I4766" s="36"/>
      <c r="J4766" s="36"/>
      <c r="K4766" s="36"/>
      <c r="L4766" s="36"/>
      <c r="M4766" s="36"/>
      <c r="N4766" s="36"/>
      <c r="O4766" s="36"/>
      <c r="P4766" s="36"/>
      <c r="Q4766" s="36"/>
      <c r="R4766" s="36"/>
    </row>
    <row r="4767" spans="6:18" x14ac:dyDescent="0.25">
      <c r="F4767" s="36"/>
      <c r="G4767" s="36"/>
      <c r="H4767" s="36"/>
      <c r="I4767" s="36"/>
      <c r="J4767" s="36"/>
      <c r="K4767" s="36"/>
      <c r="L4767" s="36"/>
      <c r="M4767" s="36"/>
      <c r="N4767" s="36"/>
      <c r="O4767" s="36"/>
      <c r="P4767" s="36"/>
      <c r="Q4767" s="36"/>
      <c r="R4767" s="36"/>
    </row>
    <row r="4768" spans="6:18" x14ac:dyDescent="0.25">
      <c r="F4768" s="36"/>
      <c r="G4768" s="36"/>
      <c r="H4768" s="36"/>
      <c r="I4768" s="36"/>
      <c r="J4768" s="36"/>
      <c r="K4768" s="36"/>
      <c r="L4768" s="36"/>
      <c r="M4768" s="36"/>
      <c r="N4768" s="36"/>
      <c r="O4768" s="36"/>
      <c r="P4768" s="36"/>
      <c r="Q4768" s="36"/>
      <c r="R4768" s="36"/>
    </row>
    <row r="4769" spans="6:18" x14ac:dyDescent="0.25">
      <c r="F4769" s="36"/>
      <c r="G4769" s="36"/>
      <c r="H4769" s="36"/>
      <c r="I4769" s="36"/>
      <c r="J4769" s="36"/>
      <c r="K4769" s="36"/>
      <c r="L4769" s="36"/>
      <c r="M4769" s="36"/>
      <c r="N4769" s="36"/>
      <c r="O4769" s="36"/>
      <c r="P4769" s="36"/>
      <c r="Q4769" s="36"/>
      <c r="R4769" s="36"/>
    </row>
    <row r="4770" spans="6:18" x14ac:dyDescent="0.25">
      <c r="F4770" s="36"/>
      <c r="G4770" s="36"/>
      <c r="H4770" s="36"/>
      <c r="I4770" s="36"/>
      <c r="J4770" s="36"/>
      <c r="K4770" s="36"/>
      <c r="L4770" s="36"/>
      <c r="M4770" s="36"/>
      <c r="N4770" s="36"/>
      <c r="O4770" s="36"/>
      <c r="P4770" s="36"/>
      <c r="Q4770" s="36"/>
      <c r="R4770" s="36"/>
    </row>
    <row r="4771" spans="6:18" x14ac:dyDescent="0.25">
      <c r="F4771" s="36"/>
      <c r="G4771" s="36"/>
      <c r="H4771" s="36"/>
      <c r="I4771" s="36"/>
      <c r="J4771" s="36"/>
      <c r="K4771" s="36"/>
      <c r="L4771" s="36"/>
      <c r="M4771" s="36"/>
      <c r="N4771" s="36"/>
      <c r="O4771" s="36"/>
      <c r="P4771" s="36"/>
      <c r="Q4771" s="36"/>
      <c r="R4771" s="36"/>
    </row>
    <row r="4772" spans="6:18" x14ac:dyDescent="0.25">
      <c r="F4772" s="36"/>
      <c r="G4772" s="36"/>
      <c r="H4772" s="36"/>
      <c r="I4772" s="36"/>
      <c r="J4772" s="36"/>
      <c r="K4772" s="36"/>
      <c r="L4772" s="36"/>
      <c r="M4772" s="36"/>
      <c r="N4772" s="36"/>
      <c r="O4772" s="36"/>
      <c r="P4772" s="36"/>
      <c r="Q4772" s="36"/>
      <c r="R4772" s="36"/>
    </row>
    <row r="4773" spans="6:18" x14ac:dyDescent="0.25">
      <c r="F4773" s="36"/>
      <c r="G4773" s="36"/>
      <c r="H4773" s="36"/>
      <c r="I4773" s="36"/>
      <c r="J4773" s="36"/>
      <c r="K4773" s="36"/>
      <c r="L4773" s="36"/>
      <c r="M4773" s="36"/>
      <c r="N4773" s="36"/>
      <c r="O4773" s="36"/>
      <c r="P4773" s="36"/>
      <c r="Q4773" s="36"/>
      <c r="R4773" s="36"/>
    </row>
    <row r="4774" spans="6:18" x14ac:dyDescent="0.25">
      <c r="F4774" s="36"/>
      <c r="G4774" s="36"/>
      <c r="H4774" s="36"/>
      <c r="I4774" s="36"/>
      <c r="J4774" s="36"/>
      <c r="K4774" s="36"/>
      <c r="L4774" s="36"/>
      <c r="M4774" s="36"/>
      <c r="N4774" s="36"/>
      <c r="O4774" s="36"/>
      <c r="P4774" s="36"/>
      <c r="Q4774" s="36"/>
      <c r="R4774" s="36"/>
    </row>
    <row r="4775" spans="6:18" x14ac:dyDescent="0.25">
      <c r="F4775" s="36"/>
      <c r="G4775" s="36"/>
      <c r="H4775" s="36"/>
      <c r="I4775" s="36"/>
      <c r="J4775" s="36"/>
      <c r="K4775" s="36"/>
      <c r="L4775" s="36"/>
      <c r="M4775" s="36"/>
      <c r="N4775" s="36"/>
      <c r="O4775" s="36"/>
      <c r="P4775" s="36"/>
      <c r="Q4775" s="36"/>
      <c r="R4775" s="36"/>
    </row>
    <row r="4776" spans="6:18" x14ac:dyDescent="0.25">
      <c r="F4776" s="36"/>
      <c r="G4776" s="36"/>
      <c r="H4776" s="36"/>
      <c r="I4776" s="36"/>
      <c r="J4776" s="36"/>
      <c r="K4776" s="36"/>
      <c r="L4776" s="36"/>
      <c r="M4776" s="36"/>
      <c r="N4776" s="36"/>
      <c r="O4776" s="36"/>
      <c r="P4776" s="36"/>
      <c r="Q4776" s="36"/>
      <c r="R4776" s="36"/>
    </row>
    <row r="4777" spans="6:18" x14ac:dyDescent="0.25">
      <c r="F4777" s="36"/>
      <c r="G4777" s="36"/>
      <c r="H4777" s="36"/>
      <c r="I4777" s="36"/>
      <c r="J4777" s="36"/>
      <c r="K4777" s="36"/>
      <c r="L4777" s="36"/>
      <c r="M4777" s="36"/>
      <c r="N4777" s="36"/>
      <c r="O4777" s="36"/>
      <c r="P4777" s="36"/>
      <c r="Q4777" s="36"/>
      <c r="R4777" s="36"/>
    </row>
    <row r="4778" spans="6:18" x14ac:dyDescent="0.25">
      <c r="F4778" s="36"/>
      <c r="G4778" s="36"/>
      <c r="H4778" s="36"/>
      <c r="I4778" s="36"/>
      <c r="J4778" s="36"/>
      <c r="K4778" s="36"/>
      <c r="L4778" s="36"/>
      <c r="M4778" s="36"/>
      <c r="N4778" s="36"/>
      <c r="O4778" s="36"/>
      <c r="P4778" s="36"/>
      <c r="Q4778" s="36"/>
      <c r="R4778" s="36"/>
    </row>
    <row r="4779" spans="6:18" x14ac:dyDescent="0.25">
      <c r="F4779" s="36"/>
      <c r="G4779" s="36"/>
      <c r="H4779" s="36"/>
      <c r="I4779" s="36"/>
      <c r="J4779" s="36"/>
      <c r="K4779" s="36"/>
      <c r="L4779" s="36"/>
      <c r="M4779" s="36"/>
      <c r="N4779" s="36"/>
      <c r="O4779" s="36"/>
      <c r="P4779" s="36"/>
      <c r="Q4779" s="36"/>
      <c r="R4779" s="36"/>
    </row>
    <row r="4780" spans="6:18" x14ac:dyDescent="0.25">
      <c r="F4780" s="36"/>
      <c r="G4780" s="36"/>
      <c r="H4780" s="36"/>
      <c r="I4780" s="36"/>
      <c r="J4780" s="36"/>
      <c r="K4780" s="36"/>
      <c r="L4780" s="36"/>
      <c r="M4780" s="36"/>
      <c r="N4780" s="36"/>
      <c r="O4780" s="36"/>
      <c r="P4780" s="36"/>
      <c r="Q4780" s="36"/>
      <c r="R4780" s="36"/>
    </row>
    <row r="4781" spans="6:18" x14ac:dyDescent="0.25">
      <c r="F4781" s="36"/>
      <c r="G4781" s="36"/>
      <c r="H4781" s="36"/>
      <c r="I4781" s="36"/>
      <c r="J4781" s="36"/>
      <c r="K4781" s="36"/>
      <c r="L4781" s="36"/>
      <c r="M4781" s="36"/>
      <c r="N4781" s="36"/>
      <c r="O4781" s="36"/>
      <c r="P4781" s="36"/>
      <c r="Q4781" s="36"/>
      <c r="R4781" s="36"/>
    </row>
    <row r="4782" spans="6:18" x14ac:dyDescent="0.25">
      <c r="F4782" s="36"/>
      <c r="G4782" s="36"/>
      <c r="H4782" s="36"/>
      <c r="I4782" s="36"/>
      <c r="J4782" s="36"/>
      <c r="K4782" s="36"/>
      <c r="L4782" s="36"/>
      <c r="M4782" s="36"/>
      <c r="N4782" s="36"/>
      <c r="O4782" s="36"/>
      <c r="P4782" s="36"/>
      <c r="Q4782" s="36"/>
      <c r="R4782" s="36"/>
    </row>
    <row r="4783" spans="6:18" x14ac:dyDescent="0.25">
      <c r="F4783" s="36"/>
      <c r="G4783" s="36"/>
      <c r="H4783" s="36"/>
      <c r="I4783" s="36"/>
      <c r="J4783" s="36"/>
      <c r="K4783" s="36"/>
      <c r="L4783" s="36"/>
      <c r="M4783" s="36"/>
      <c r="N4783" s="36"/>
      <c r="O4783" s="36"/>
      <c r="P4783" s="36"/>
      <c r="Q4783" s="36"/>
      <c r="R4783" s="36"/>
    </row>
    <row r="4784" spans="6:18" x14ac:dyDescent="0.25">
      <c r="F4784" s="36"/>
      <c r="G4784" s="36"/>
      <c r="H4784" s="36"/>
      <c r="I4784" s="36"/>
      <c r="J4784" s="36"/>
      <c r="K4784" s="36"/>
      <c r="L4784" s="36"/>
      <c r="M4784" s="36"/>
      <c r="N4784" s="36"/>
      <c r="O4784" s="36"/>
      <c r="P4784" s="36"/>
      <c r="Q4784" s="36"/>
      <c r="R4784" s="36"/>
    </row>
    <row r="4785" spans="6:18" x14ac:dyDescent="0.25">
      <c r="F4785" s="36"/>
      <c r="G4785" s="36"/>
      <c r="H4785" s="36"/>
      <c r="I4785" s="36"/>
      <c r="J4785" s="36"/>
      <c r="K4785" s="36"/>
      <c r="L4785" s="36"/>
      <c r="M4785" s="36"/>
      <c r="N4785" s="36"/>
      <c r="O4785" s="36"/>
      <c r="P4785" s="36"/>
      <c r="Q4785" s="36"/>
      <c r="R4785" s="36"/>
    </row>
    <row r="4786" spans="6:18" x14ac:dyDescent="0.25">
      <c r="F4786" s="36"/>
      <c r="G4786" s="36"/>
      <c r="H4786" s="36"/>
      <c r="I4786" s="36"/>
      <c r="J4786" s="36"/>
      <c r="K4786" s="36"/>
      <c r="L4786" s="36"/>
      <c r="M4786" s="36"/>
      <c r="N4786" s="36"/>
      <c r="O4786" s="36"/>
      <c r="P4786" s="36"/>
      <c r="Q4786" s="36"/>
      <c r="R4786" s="36"/>
    </row>
    <row r="4787" spans="6:18" x14ac:dyDescent="0.25">
      <c r="F4787" s="36"/>
      <c r="G4787" s="36"/>
      <c r="H4787" s="36"/>
      <c r="I4787" s="36"/>
      <c r="J4787" s="36"/>
      <c r="K4787" s="36"/>
      <c r="L4787" s="36"/>
      <c r="M4787" s="36"/>
      <c r="N4787" s="36"/>
      <c r="O4787" s="36"/>
      <c r="P4787" s="36"/>
      <c r="Q4787" s="36"/>
      <c r="R4787" s="36"/>
    </row>
    <row r="4788" spans="6:18" x14ac:dyDescent="0.25">
      <c r="F4788" s="36"/>
      <c r="G4788" s="36"/>
      <c r="H4788" s="36"/>
      <c r="I4788" s="36"/>
      <c r="J4788" s="36"/>
      <c r="K4788" s="36"/>
      <c r="L4788" s="36"/>
      <c r="M4788" s="36"/>
      <c r="N4788" s="36"/>
      <c r="O4788" s="36"/>
      <c r="P4788" s="36"/>
      <c r="Q4788" s="36"/>
      <c r="R4788" s="36"/>
    </row>
    <row r="4789" spans="6:18" x14ac:dyDescent="0.25">
      <c r="F4789" s="36"/>
      <c r="G4789" s="36"/>
      <c r="H4789" s="36"/>
      <c r="I4789" s="36"/>
      <c r="J4789" s="36"/>
      <c r="K4789" s="36"/>
      <c r="L4789" s="36"/>
      <c r="M4789" s="36"/>
      <c r="N4789" s="36"/>
      <c r="O4789" s="36"/>
      <c r="P4789" s="36"/>
      <c r="Q4789" s="36"/>
      <c r="R4789" s="36"/>
    </row>
    <row r="4790" spans="6:18" x14ac:dyDescent="0.25">
      <c r="F4790" s="36"/>
      <c r="G4790" s="36"/>
      <c r="H4790" s="36"/>
      <c r="I4790" s="36"/>
      <c r="J4790" s="36"/>
      <c r="K4790" s="36"/>
      <c r="L4790" s="36"/>
      <c r="M4790" s="36"/>
      <c r="N4790" s="36"/>
      <c r="O4790" s="36"/>
      <c r="P4790" s="36"/>
      <c r="Q4790" s="36"/>
      <c r="R4790" s="36"/>
    </row>
    <row r="4791" spans="6:18" x14ac:dyDescent="0.25">
      <c r="F4791" s="36"/>
      <c r="G4791" s="36"/>
      <c r="H4791" s="36"/>
      <c r="I4791" s="36"/>
      <c r="J4791" s="36"/>
      <c r="K4791" s="36"/>
      <c r="L4791" s="36"/>
      <c r="M4791" s="36"/>
      <c r="N4791" s="36"/>
      <c r="O4791" s="36"/>
      <c r="P4791" s="36"/>
      <c r="Q4791" s="36"/>
      <c r="R4791" s="36"/>
    </row>
    <row r="4792" spans="6:18" x14ac:dyDescent="0.25">
      <c r="F4792" s="36"/>
      <c r="G4792" s="36"/>
      <c r="H4792" s="36"/>
      <c r="I4792" s="36"/>
      <c r="J4792" s="36"/>
      <c r="K4792" s="36"/>
      <c r="L4792" s="36"/>
      <c r="M4792" s="36"/>
      <c r="N4792" s="36"/>
      <c r="O4792" s="36"/>
      <c r="P4792" s="36"/>
      <c r="Q4792" s="36"/>
      <c r="R4792" s="36"/>
    </row>
    <row r="4793" spans="6:18" x14ac:dyDescent="0.25">
      <c r="F4793" s="36"/>
      <c r="G4793" s="36"/>
      <c r="H4793" s="36"/>
      <c r="I4793" s="36"/>
      <c r="J4793" s="36"/>
      <c r="K4793" s="36"/>
      <c r="L4793" s="36"/>
      <c r="M4793" s="36"/>
      <c r="N4793" s="36"/>
      <c r="O4793" s="36"/>
      <c r="P4793" s="36"/>
      <c r="Q4793" s="36"/>
      <c r="R4793" s="36"/>
    </row>
    <row r="4794" spans="6:18" x14ac:dyDescent="0.25">
      <c r="F4794" s="36"/>
      <c r="G4794" s="36"/>
      <c r="H4794" s="36"/>
      <c r="I4794" s="36"/>
      <c r="J4794" s="36"/>
      <c r="K4794" s="36"/>
      <c r="L4794" s="36"/>
      <c r="M4794" s="36"/>
      <c r="N4794" s="36"/>
      <c r="O4794" s="36"/>
      <c r="P4794" s="36"/>
      <c r="Q4794" s="36"/>
      <c r="R4794" s="36"/>
    </row>
    <row r="4795" spans="6:18" x14ac:dyDescent="0.25">
      <c r="F4795" s="36"/>
      <c r="G4795" s="36"/>
      <c r="H4795" s="36"/>
      <c r="I4795" s="36"/>
      <c r="J4795" s="36"/>
      <c r="K4795" s="36"/>
      <c r="L4795" s="36"/>
      <c r="M4795" s="36"/>
      <c r="N4795" s="36"/>
      <c r="O4795" s="36"/>
      <c r="P4795" s="36"/>
      <c r="Q4795" s="36"/>
      <c r="R4795" s="36"/>
    </row>
    <row r="4796" spans="6:18" x14ac:dyDescent="0.25">
      <c r="F4796" s="36"/>
      <c r="G4796" s="36"/>
      <c r="H4796" s="36"/>
      <c r="I4796" s="36"/>
      <c r="J4796" s="36"/>
      <c r="K4796" s="36"/>
      <c r="L4796" s="36"/>
      <c r="M4796" s="36"/>
      <c r="N4796" s="36"/>
      <c r="O4796" s="36"/>
      <c r="P4796" s="36"/>
      <c r="Q4796" s="36"/>
      <c r="R4796" s="36"/>
    </row>
    <row r="4797" spans="6:18" x14ac:dyDescent="0.25">
      <c r="F4797" s="36"/>
      <c r="G4797" s="36"/>
      <c r="H4797" s="36"/>
      <c r="I4797" s="36"/>
      <c r="J4797" s="36"/>
      <c r="K4797" s="36"/>
      <c r="L4797" s="36"/>
      <c r="M4797" s="36"/>
      <c r="N4797" s="36"/>
      <c r="O4797" s="36"/>
      <c r="P4797" s="36"/>
      <c r="Q4797" s="36"/>
      <c r="R4797" s="36"/>
    </row>
    <row r="4798" spans="6:18" x14ac:dyDescent="0.25">
      <c r="F4798" s="36"/>
      <c r="G4798" s="36"/>
      <c r="H4798" s="36"/>
      <c r="I4798" s="36"/>
      <c r="J4798" s="36"/>
      <c r="K4798" s="36"/>
      <c r="L4798" s="36"/>
      <c r="M4798" s="36"/>
      <c r="N4798" s="36"/>
      <c r="O4798" s="36"/>
      <c r="P4798" s="36"/>
      <c r="Q4798" s="36"/>
      <c r="R4798" s="36"/>
    </row>
    <row r="4799" spans="6:18" x14ac:dyDescent="0.25">
      <c r="F4799" s="36"/>
      <c r="G4799" s="36"/>
      <c r="H4799" s="36"/>
      <c r="I4799" s="36"/>
      <c r="J4799" s="36"/>
      <c r="K4799" s="36"/>
      <c r="L4799" s="36"/>
      <c r="M4799" s="36"/>
      <c r="N4799" s="36"/>
      <c r="O4799" s="36"/>
      <c r="P4799" s="36"/>
      <c r="Q4799" s="36"/>
      <c r="R4799" s="36"/>
    </row>
    <row r="4800" spans="6:18" x14ac:dyDescent="0.25">
      <c r="F4800" s="36"/>
      <c r="G4800" s="36"/>
      <c r="H4800" s="36"/>
      <c r="I4800" s="36"/>
      <c r="J4800" s="36"/>
      <c r="K4800" s="36"/>
      <c r="L4800" s="36"/>
      <c r="M4800" s="36"/>
      <c r="N4800" s="36"/>
      <c r="O4800" s="36"/>
      <c r="P4800" s="36"/>
      <c r="Q4800" s="36"/>
      <c r="R4800" s="36"/>
    </row>
    <row r="4801" spans="6:18" x14ac:dyDescent="0.25">
      <c r="F4801" s="36"/>
      <c r="G4801" s="36"/>
      <c r="H4801" s="36"/>
      <c r="I4801" s="36"/>
      <c r="J4801" s="36"/>
      <c r="K4801" s="36"/>
      <c r="L4801" s="36"/>
      <c r="M4801" s="36"/>
      <c r="N4801" s="36"/>
      <c r="O4801" s="36"/>
      <c r="P4801" s="36"/>
      <c r="Q4801" s="36"/>
      <c r="R4801" s="36"/>
    </row>
    <row r="4802" spans="6:18" x14ac:dyDescent="0.25">
      <c r="F4802" s="36"/>
      <c r="G4802" s="36"/>
      <c r="H4802" s="36"/>
      <c r="I4802" s="36"/>
      <c r="J4802" s="36"/>
      <c r="K4802" s="36"/>
      <c r="L4802" s="36"/>
      <c r="M4802" s="36"/>
      <c r="N4802" s="36"/>
      <c r="O4802" s="36"/>
      <c r="P4802" s="36"/>
      <c r="Q4802" s="36"/>
      <c r="R4802" s="36"/>
    </row>
    <row r="4803" spans="6:18" x14ac:dyDescent="0.25">
      <c r="F4803" s="36"/>
      <c r="G4803" s="36"/>
      <c r="H4803" s="36"/>
      <c r="I4803" s="36"/>
      <c r="J4803" s="36"/>
      <c r="K4803" s="36"/>
      <c r="L4803" s="36"/>
      <c r="M4803" s="36"/>
      <c r="N4803" s="36"/>
      <c r="O4803" s="36"/>
      <c r="P4803" s="36"/>
      <c r="Q4803" s="36"/>
      <c r="R4803" s="36"/>
    </row>
    <row r="4804" spans="6:18" x14ac:dyDescent="0.25">
      <c r="F4804" s="36"/>
      <c r="G4804" s="36"/>
      <c r="H4804" s="36"/>
      <c r="I4804" s="36"/>
      <c r="J4804" s="36"/>
      <c r="K4804" s="36"/>
      <c r="L4804" s="36"/>
      <c r="M4804" s="36"/>
      <c r="N4804" s="36"/>
      <c r="O4804" s="36"/>
      <c r="P4804" s="36"/>
      <c r="Q4804" s="36"/>
      <c r="R4804" s="36"/>
    </row>
    <row r="4805" spans="6:18" x14ac:dyDescent="0.25">
      <c r="F4805" s="36"/>
      <c r="G4805" s="36"/>
      <c r="H4805" s="36"/>
      <c r="I4805" s="36"/>
      <c r="J4805" s="36"/>
      <c r="K4805" s="36"/>
      <c r="L4805" s="36"/>
      <c r="M4805" s="36"/>
      <c r="N4805" s="36"/>
      <c r="O4805" s="36"/>
      <c r="P4805" s="36"/>
      <c r="Q4805" s="36"/>
      <c r="R4805" s="36"/>
    </row>
    <row r="4806" spans="6:18" x14ac:dyDescent="0.25">
      <c r="F4806" s="36"/>
      <c r="G4806" s="36"/>
      <c r="H4806" s="36"/>
      <c r="I4806" s="36"/>
      <c r="J4806" s="36"/>
      <c r="K4806" s="36"/>
      <c r="L4806" s="36"/>
      <c r="M4806" s="36"/>
      <c r="N4806" s="36"/>
      <c r="O4806" s="36"/>
      <c r="P4806" s="36"/>
      <c r="Q4806" s="36"/>
      <c r="R4806" s="36"/>
    </row>
    <row r="4807" spans="6:18" x14ac:dyDescent="0.25">
      <c r="F4807" s="36"/>
      <c r="G4807" s="36"/>
      <c r="H4807" s="36"/>
      <c r="I4807" s="36"/>
      <c r="J4807" s="36"/>
      <c r="K4807" s="36"/>
      <c r="L4807" s="36"/>
      <c r="M4807" s="36"/>
      <c r="N4807" s="36"/>
      <c r="O4807" s="36"/>
      <c r="P4807" s="36"/>
      <c r="Q4807" s="36"/>
      <c r="R4807" s="36"/>
    </row>
    <row r="4808" spans="6:18" x14ac:dyDescent="0.25">
      <c r="F4808" s="36"/>
      <c r="G4808" s="36"/>
      <c r="H4808" s="36"/>
      <c r="I4808" s="36"/>
      <c r="J4808" s="36"/>
      <c r="K4808" s="36"/>
      <c r="L4808" s="36"/>
      <c r="M4808" s="36"/>
      <c r="N4808" s="36"/>
      <c r="O4808" s="36"/>
      <c r="P4808" s="36"/>
      <c r="Q4808" s="36"/>
      <c r="R4808" s="36"/>
    </row>
    <row r="4809" spans="6:18" x14ac:dyDescent="0.25">
      <c r="F4809" s="36"/>
      <c r="G4809" s="36"/>
      <c r="H4809" s="36"/>
      <c r="I4809" s="36"/>
      <c r="J4809" s="36"/>
      <c r="K4809" s="36"/>
      <c r="L4809" s="36"/>
      <c r="M4809" s="36"/>
      <c r="N4809" s="36"/>
      <c r="O4809" s="36"/>
      <c r="P4809" s="36"/>
      <c r="Q4809" s="36"/>
      <c r="R4809" s="36"/>
    </row>
    <row r="4810" spans="6:18" x14ac:dyDescent="0.25">
      <c r="F4810" s="36"/>
      <c r="G4810" s="36"/>
      <c r="H4810" s="36"/>
      <c r="I4810" s="36"/>
      <c r="J4810" s="36"/>
      <c r="K4810" s="36"/>
      <c r="L4810" s="36"/>
      <c r="M4810" s="36"/>
      <c r="N4810" s="36"/>
      <c r="O4810" s="36"/>
      <c r="P4810" s="36"/>
      <c r="Q4810" s="36"/>
      <c r="R4810" s="36"/>
    </row>
    <row r="4811" spans="6:18" x14ac:dyDescent="0.25">
      <c r="F4811" s="36"/>
      <c r="G4811" s="36"/>
      <c r="H4811" s="36"/>
      <c r="I4811" s="36"/>
      <c r="J4811" s="36"/>
      <c r="K4811" s="36"/>
      <c r="L4811" s="36"/>
      <c r="M4811" s="36"/>
      <c r="N4811" s="36"/>
      <c r="O4811" s="36"/>
      <c r="P4811" s="36"/>
      <c r="Q4811" s="36"/>
      <c r="R4811" s="36"/>
    </row>
    <row r="4812" spans="6:18" x14ac:dyDescent="0.25">
      <c r="F4812" s="36"/>
      <c r="G4812" s="36"/>
      <c r="H4812" s="36"/>
      <c r="I4812" s="36"/>
      <c r="J4812" s="36"/>
      <c r="K4812" s="36"/>
      <c r="L4812" s="36"/>
      <c r="M4812" s="36"/>
      <c r="N4812" s="36"/>
      <c r="O4812" s="36"/>
      <c r="P4812" s="36"/>
      <c r="Q4812" s="36"/>
      <c r="R4812" s="36"/>
    </row>
    <row r="4813" spans="6:18" x14ac:dyDescent="0.25">
      <c r="F4813" s="36"/>
      <c r="G4813" s="36"/>
      <c r="H4813" s="36"/>
      <c r="I4813" s="36"/>
      <c r="J4813" s="36"/>
      <c r="K4813" s="36"/>
      <c r="L4813" s="36"/>
      <c r="M4813" s="36"/>
      <c r="N4813" s="36"/>
      <c r="O4813" s="36"/>
      <c r="P4813" s="36"/>
      <c r="Q4813" s="36"/>
      <c r="R4813" s="36"/>
    </row>
    <row r="4814" spans="6:18" x14ac:dyDescent="0.25">
      <c r="F4814" s="36"/>
      <c r="G4814" s="36"/>
      <c r="H4814" s="36"/>
      <c r="I4814" s="36"/>
      <c r="J4814" s="36"/>
      <c r="K4814" s="36"/>
      <c r="L4814" s="36"/>
      <c r="M4814" s="36"/>
      <c r="N4814" s="36"/>
      <c r="O4814" s="36"/>
      <c r="P4814" s="36"/>
      <c r="Q4814" s="36"/>
      <c r="R4814" s="36"/>
    </row>
    <row r="4815" spans="6:18" x14ac:dyDescent="0.25">
      <c r="F4815" s="36"/>
      <c r="G4815" s="36"/>
      <c r="H4815" s="36"/>
      <c r="I4815" s="36"/>
      <c r="J4815" s="36"/>
      <c r="K4815" s="36"/>
      <c r="L4815" s="36"/>
      <c r="M4815" s="36"/>
      <c r="N4815" s="36"/>
      <c r="O4815" s="36"/>
      <c r="P4815" s="36"/>
      <c r="Q4815" s="36"/>
      <c r="R4815" s="36"/>
    </row>
    <row r="4816" spans="6:18" x14ac:dyDescent="0.25">
      <c r="F4816" s="36"/>
      <c r="G4816" s="36"/>
      <c r="H4816" s="36"/>
      <c r="I4816" s="36"/>
      <c r="J4816" s="36"/>
      <c r="K4816" s="36"/>
      <c r="L4816" s="36"/>
      <c r="M4816" s="36"/>
      <c r="N4816" s="36"/>
      <c r="O4816" s="36"/>
      <c r="P4816" s="36"/>
      <c r="Q4816" s="36"/>
      <c r="R4816" s="36"/>
    </row>
    <row r="4817" spans="6:18" x14ac:dyDescent="0.25">
      <c r="F4817" s="36"/>
      <c r="G4817" s="36"/>
      <c r="H4817" s="36"/>
      <c r="I4817" s="36"/>
      <c r="J4817" s="36"/>
      <c r="K4817" s="36"/>
      <c r="L4817" s="36"/>
      <c r="M4817" s="36"/>
      <c r="N4817" s="36"/>
      <c r="O4817" s="36"/>
      <c r="P4817" s="36"/>
      <c r="Q4817" s="36"/>
      <c r="R4817" s="36"/>
    </row>
    <row r="4818" spans="6:18" x14ac:dyDescent="0.25">
      <c r="F4818" s="36"/>
      <c r="G4818" s="36"/>
      <c r="H4818" s="36"/>
      <c r="I4818" s="36"/>
      <c r="J4818" s="36"/>
      <c r="K4818" s="36"/>
      <c r="L4818" s="36"/>
      <c r="M4818" s="36"/>
      <c r="N4818" s="36"/>
      <c r="O4818" s="36"/>
      <c r="P4818" s="36"/>
      <c r="Q4818" s="36"/>
      <c r="R4818" s="36"/>
    </row>
    <row r="4819" spans="6:18" x14ac:dyDescent="0.25">
      <c r="F4819" s="36"/>
      <c r="G4819" s="36"/>
      <c r="H4819" s="36"/>
      <c r="I4819" s="36"/>
      <c r="J4819" s="36"/>
      <c r="K4819" s="36"/>
      <c r="L4819" s="36"/>
      <c r="M4819" s="36"/>
      <c r="N4819" s="36"/>
      <c r="O4819" s="36"/>
      <c r="P4819" s="36"/>
      <c r="Q4819" s="36"/>
      <c r="R4819" s="36"/>
    </row>
    <row r="4820" spans="6:18" x14ac:dyDescent="0.25">
      <c r="F4820" s="36"/>
      <c r="G4820" s="36"/>
      <c r="H4820" s="36"/>
      <c r="I4820" s="36"/>
      <c r="J4820" s="36"/>
      <c r="K4820" s="36"/>
      <c r="L4820" s="36"/>
      <c r="M4820" s="36"/>
      <c r="N4820" s="36"/>
      <c r="O4820" s="36"/>
      <c r="P4820" s="36"/>
      <c r="Q4820" s="36"/>
      <c r="R4820" s="36"/>
    </row>
    <row r="4821" spans="6:18" x14ac:dyDescent="0.25">
      <c r="F4821" s="36"/>
      <c r="G4821" s="36"/>
      <c r="H4821" s="36"/>
      <c r="I4821" s="36"/>
      <c r="J4821" s="36"/>
      <c r="K4821" s="36"/>
      <c r="L4821" s="36"/>
      <c r="M4821" s="36"/>
      <c r="N4821" s="36"/>
      <c r="O4821" s="36"/>
      <c r="P4821" s="36"/>
      <c r="Q4821" s="36"/>
      <c r="R4821" s="36"/>
    </row>
    <row r="4822" spans="6:18" x14ac:dyDescent="0.25">
      <c r="F4822" s="36"/>
      <c r="G4822" s="36"/>
      <c r="H4822" s="36"/>
      <c r="I4822" s="36"/>
      <c r="J4822" s="36"/>
      <c r="K4822" s="36"/>
      <c r="L4822" s="36"/>
      <c r="M4822" s="36"/>
      <c r="N4822" s="36"/>
      <c r="O4822" s="36"/>
      <c r="P4822" s="36"/>
      <c r="Q4822" s="36"/>
      <c r="R4822" s="36"/>
    </row>
    <row r="4823" spans="6:18" x14ac:dyDescent="0.25">
      <c r="F4823" s="36"/>
      <c r="G4823" s="36"/>
      <c r="H4823" s="36"/>
      <c r="I4823" s="36"/>
      <c r="J4823" s="36"/>
      <c r="K4823" s="36"/>
      <c r="L4823" s="36"/>
      <c r="M4823" s="36"/>
      <c r="N4823" s="36"/>
      <c r="O4823" s="36"/>
      <c r="P4823" s="36"/>
      <c r="Q4823" s="36"/>
      <c r="R4823" s="36"/>
    </row>
    <row r="4824" spans="6:18" x14ac:dyDescent="0.25">
      <c r="F4824" s="36"/>
      <c r="G4824" s="36"/>
      <c r="H4824" s="36"/>
      <c r="I4824" s="36"/>
      <c r="J4824" s="36"/>
      <c r="K4824" s="36"/>
      <c r="L4824" s="36"/>
      <c r="M4824" s="36"/>
      <c r="N4824" s="36"/>
      <c r="O4824" s="36"/>
      <c r="P4824" s="36"/>
      <c r="Q4824" s="36"/>
      <c r="R4824" s="36"/>
    </row>
    <row r="4825" spans="6:18" x14ac:dyDescent="0.25">
      <c r="F4825" s="36"/>
      <c r="G4825" s="36"/>
      <c r="H4825" s="36"/>
      <c r="I4825" s="36"/>
      <c r="J4825" s="36"/>
      <c r="K4825" s="36"/>
      <c r="L4825" s="36"/>
      <c r="M4825" s="36"/>
      <c r="N4825" s="36"/>
      <c r="O4825" s="36"/>
      <c r="P4825" s="36"/>
      <c r="Q4825" s="36"/>
      <c r="R4825" s="36"/>
    </row>
    <row r="4826" spans="6:18" x14ac:dyDescent="0.25">
      <c r="F4826" s="36"/>
      <c r="G4826" s="36"/>
      <c r="H4826" s="36"/>
      <c r="I4826" s="36"/>
      <c r="J4826" s="36"/>
      <c r="K4826" s="36"/>
      <c r="L4826" s="36"/>
      <c r="M4826" s="36"/>
      <c r="N4826" s="36"/>
      <c r="O4826" s="36"/>
      <c r="P4826" s="36"/>
      <c r="Q4826" s="36"/>
      <c r="R4826" s="36"/>
    </row>
    <row r="4827" spans="6:18" x14ac:dyDescent="0.25">
      <c r="F4827" s="36"/>
      <c r="G4827" s="36"/>
      <c r="H4827" s="36"/>
      <c r="I4827" s="36"/>
      <c r="J4827" s="36"/>
      <c r="K4827" s="36"/>
      <c r="L4827" s="36"/>
      <c r="M4827" s="36"/>
      <c r="N4827" s="36"/>
      <c r="O4827" s="36"/>
      <c r="P4827" s="36"/>
      <c r="Q4827" s="36"/>
      <c r="R4827" s="36"/>
    </row>
    <row r="4828" spans="6:18" x14ac:dyDescent="0.25">
      <c r="F4828" s="36"/>
      <c r="G4828" s="36"/>
      <c r="H4828" s="36"/>
      <c r="I4828" s="36"/>
      <c r="J4828" s="36"/>
      <c r="K4828" s="36"/>
      <c r="L4828" s="36"/>
      <c r="M4828" s="36"/>
      <c r="N4828" s="36"/>
      <c r="O4828" s="36"/>
      <c r="P4828" s="36"/>
      <c r="Q4828" s="36"/>
      <c r="R4828" s="36"/>
    </row>
    <row r="4829" spans="6:18" x14ac:dyDescent="0.25">
      <c r="F4829" s="36"/>
      <c r="G4829" s="36"/>
      <c r="H4829" s="36"/>
      <c r="I4829" s="36"/>
      <c r="J4829" s="36"/>
      <c r="K4829" s="36"/>
      <c r="L4829" s="36"/>
      <c r="M4829" s="36"/>
      <c r="N4829" s="36"/>
      <c r="O4829" s="36"/>
      <c r="P4829" s="36"/>
      <c r="Q4829" s="36"/>
      <c r="R4829" s="36"/>
    </row>
    <row r="4830" spans="6:18" x14ac:dyDescent="0.25">
      <c r="F4830" s="36"/>
      <c r="G4830" s="36"/>
      <c r="H4830" s="36"/>
      <c r="I4830" s="36"/>
      <c r="J4830" s="36"/>
      <c r="K4830" s="36"/>
      <c r="L4830" s="36"/>
      <c r="M4830" s="36"/>
      <c r="N4830" s="36"/>
      <c r="O4830" s="36"/>
      <c r="P4830" s="36"/>
      <c r="Q4830" s="36"/>
      <c r="R4830" s="36"/>
    </row>
    <row r="4831" spans="6:18" x14ac:dyDescent="0.25">
      <c r="F4831" s="36"/>
      <c r="G4831" s="36"/>
      <c r="H4831" s="36"/>
      <c r="I4831" s="36"/>
      <c r="J4831" s="36"/>
      <c r="K4831" s="36"/>
      <c r="L4831" s="36"/>
      <c r="M4831" s="36"/>
      <c r="N4831" s="36"/>
      <c r="O4831" s="36"/>
      <c r="P4831" s="36"/>
      <c r="Q4831" s="36"/>
      <c r="R4831" s="36"/>
    </row>
    <row r="4832" spans="6:18" x14ac:dyDescent="0.25">
      <c r="F4832" s="36"/>
      <c r="G4832" s="36"/>
      <c r="H4832" s="36"/>
      <c r="I4832" s="36"/>
      <c r="J4832" s="36"/>
      <c r="K4832" s="36"/>
      <c r="L4832" s="36"/>
      <c r="M4832" s="36"/>
      <c r="N4832" s="36"/>
      <c r="O4832" s="36"/>
      <c r="P4832" s="36"/>
      <c r="Q4832" s="36"/>
      <c r="R4832" s="36"/>
    </row>
    <row r="4833" spans="6:18" x14ac:dyDescent="0.25">
      <c r="F4833" s="36"/>
      <c r="G4833" s="36"/>
      <c r="H4833" s="36"/>
      <c r="I4833" s="36"/>
      <c r="J4833" s="36"/>
      <c r="K4833" s="36"/>
      <c r="L4833" s="36"/>
      <c r="M4833" s="36"/>
      <c r="N4833" s="36"/>
      <c r="O4833" s="36"/>
      <c r="P4833" s="36"/>
      <c r="Q4833" s="36"/>
      <c r="R4833" s="36"/>
    </row>
    <row r="4834" spans="6:18" x14ac:dyDescent="0.25">
      <c r="F4834" s="36"/>
      <c r="G4834" s="36"/>
      <c r="H4834" s="36"/>
      <c r="I4834" s="36"/>
      <c r="J4834" s="36"/>
      <c r="K4834" s="36"/>
      <c r="L4834" s="36"/>
      <c r="M4834" s="36"/>
      <c r="N4834" s="36"/>
      <c r="O4834" s="36"/>
      <c r="P4834" s="36"/>
      <c r="Q4834" s="36"/>
      <c r="R4834" s="36"/>
    </row>
    <row r="4835" spans="6:18" x14ac:dyDescent="0.25">
      <c r="F4835" s="36"/>
      <c r="G4835" s="36"/>
      <c r="H4835" s="36"/>
      <c r="I4835" s="36"/>
      <c r="J4835" s="36"/>
      <c r="K4835" s="36"/>
      <c r="L4835" s="36"/>
      <c r="M4835" s="36"/>
      <c r="N4835" s="36"/>
      <c r="O4835" s="36"/>
      <c r="P4835" s="36"/>
      <c r="Q4835" s="36"/>
      <c r="R4835" s="36"/>
    </row>
    <row r="4836" spans="6:18" x14ac:dyDescent="0.25">
      <c r="F4836" s="36"/>
      <c r="G4836" s="36"/>
      <c r="H4836" s="36"/>
      <c r="I4836" s="36"/>
      <c r="J4836" s="36"/>
      <c r="K4836" s="36"/>
      <c r="L4836" s="36"/>
      <c r="M4836" s="36"/>
      <c r="N4836" s="36"/>
      <c r="O4836" s="36"/>
      <c r="P4836" s="36"/>
      <c r="Q4836" s="36"/>
      <c r="R4836" s="36"/>
    </row>
    <row r="4837" spans="6:18" x14ac:dyDescent="0.25">
      <c r="F4837" s="36"/>
      <c r="G4837" s="36"/>
      <c r="H4837" s="36"/>
      <c r="I4837" s="36"/>
      <c r="J4837" s="36"/>
      <c r="K4837" s="36"/>
      <c r="L4837" s="36"/>
      <c r="M4837" s="36"/>
      <c r="N4837" s="36"/>
      <c r="O4837" s="36"/>
      <c r="P4837" s="36"/>
      <c r="Q4837" s="36"/>
      <c r="R4837" s="36"/>
    </row>
    <row r="4838" spans="6:18" x14ac:dyDescent="0.25">
      <c r="F4838" s="36"/>
      <c r="G4838" s="36"/>
      <c r="H4838" s="36"/>
      <c r="I4838" s="36"/>
      <c r="J4838" s="36"/>
      <c r="K4838" s="36"/>
      <c r="L4838" s="36"/>
      <c r="M4838" s="36"/>
      <c r="N4838" s="36"/>
      <c r="O4838" s="36"/>
      <c r="P4838" s="36"/>
      <c r="Q4838" s="36"/>
      <c r="R4838" s="36"/>
    </row>
    <row r="4839" spans="6:18" x14ac:dyDescent="0.25">
      <c r="F4839" s="36"/>
      <c r="G4839" s="36"/>
      <c r="H4839" s="36"/>
      <c r="I4839" s="36"/>
      <c r="J4839" s="36"/>
      <c r="K4839" s="36"/>
      <c r="L4839" s="36"/>
      <c r="M4839" s="36"/>
      <c r="N4839" s="36"/>
      <c r="O4839" s="36"/>
      <c r="P4839" s="36"/>
      <c r="Q4839" s="36"/>
      <c r="R4839" s="36"/>
    </row>
    <row r="4840" spans="6:18" x14ac:dyDescent="0.25">
      <c r="F4840" s="36"/>
      <c r="G4840" s="36"/>
      <c r="H4840" s="36"/>
      <c r="I4840" s="36"/>
      <c r="J4840" s="36"/>
      <c r="K4840" s="36"/>
      <c r="L4840" s="36"/>
      <c r="M4840" s="36"/>
      <c r="N4840" s="36"/>
      <c r="O4840" s="36"/>
      <c r="P4840" s="36"/>
      <c r="Q4840" s="36"/>
      <c r="R4840" s="36"/>
    </row>
    <row r="4841" spans="6:18" x14ac:dyDescent="0.25">
      <c r="F4841" s="36"/>
      <c r="G4841" s="36"/>
      <c r="H4841" s="36"/>
      <c r="I4841" s="36"/>
      <c r="J4841" s="36"/>
      <c r="K4841" s="36"/>
      <c r="L4841" s="36"/>
      <c r="M4841" s="36"/>
      <c r="N4841" s="36"/>
      <c r="O4841" s="36"/>
      <c r="P4841" s="36"/>
      <c r="Q4841" s="36"/>
      <c r="R4841" s="36"/>
    </row>
    <row r="4842" spans="6:18" x14ac:dyDescent="0.25">
      <c r="F4842" s="36"/>
      <c r="G4842" s="36"/>
      <c r="H4842" s="36"/>
      <c r="I4842" s="36"/>
      <c r="J4842" s="36"/>
      <c r="K4842" s="36"/>
      <c r="L4842" s="36"/>
      <c r="M4842" s="36"/>
      <c r="N4842" s="36"/>
      <c r="O4842" s="36"/>
      <c r="P4842" s="36"/>
      <c r="Q4842" s="36"/>
      <c r="R4842" s="36"/>
    </row>
    <row r="4843" spans="6:18" x14ac:dyDescent="0.25">
      <c r="F4843" s="36"/>
      <c r="G4843" s="36"/>
      <c r="H4843" s="36"/>
      <c r="I4843" s="36"/>
      <c r="J4843" s="36"/>
      <c r="K4843" s="36"/>
      <c r="L4843" s="36"/>
      <c r="M4843" s="36"/>
      <c r="N4843" s="36"/>
      <c r="O4843" s="36"/>
      <c r="P4843" s="36"/>
      <c r="Q4843" s="36"/>
      <c r="R4843" s="36"/>
    </row>
    <row r="4844" spans="6:18" x14ac:dyDescent="0.25">
      <c r="F4844" s="36"/>
      <c r="G4844" s="36"/>
      <c r="H4844" s="36"/>
      <c r="I4844" s="36"/>
      <c r="J4844" s="36"/>
      <c r="K4844" s="36"/>
      <c r="L4844" s="36"/>
      <c r="M4844" s="36"/>
      <c r="N4844" s="36"/>
      <c r="O4844" s="36"/>
      <c r="P4844" s="36"/>
      <c r="Q4844" s="36"/>
      <c r="R4844" s="36"/>
    </row>
    <row r="4845" spans="6:18" x14ac:dyDescent="0.25">
      <c r="F4845" s="36"/>
      <c r="G4845" s="36"/>
      <c r="H4845" s="36"/>
      <c r="I4845" s="36"/>
      <c r="J4845" s="36"/>
      <c r="K4845" s="36"/>
      <c r="L4845" s="36"/>
      <c r="M4845" s="36"/>
      <c r="N4845" s="36"/>
      <c r="O4845" s="36"/>
      <c r="P4845" s="36"/>
      <c r="Q4845" s="36"/>
      <c r="R4845" s="36"/>
    </row>
    <row r="4846" spans="6:18" x14ac:dyDescent="0.25">
      <c r="F4846" s="36"/>
      <c r="G4846" s="36"/>
      <c r="H4846" s="36"/>
      <c r="I4846" s="36"/>
      <c r="J4846" s="36"/>
      <c r="K4846" s="36"/>
      <c r="L4846" s="36"/>
      <c r="M4846" s="36"/>
      <c r="N4846" s="36"/>
      <c r="O4846" s="36"/>
      <c r="P4846" s="36"/>
      <c r="Q4846" s="36"/>
      <c r="R4846" s="36"/>
    </row>
    <row r="4847" spans="6:18" x14ac:dyDescent="0.25">
      <c r="F4847" s="36"/>
      <c r="G4847" s="36"/>
      <c r="H4847" s="36"/>
      <c r="I4847" s="36"/>
      <c r="J4847" s="36"/>
      <c r="K4847" s="36"/>
      <c r="L4847" s="36"/>
      <c r="M4847" s="36"/>
      <c r="N4847" s="36"/>
      <c r="O4847" s="36"/>
      <c r="P4847" s="36"/>
      <c r="Q4847" s="36"/>
      <c r="R4847" s="36"/>
    </row>
    <row r="4848" spans="6:18" x14ac:dyDescent="0.25">
      <c r="F4848" s="36"/>
      <c r="G4848" s="36"/>
      <c r="H4848" s="36"/>
      <c r="I4848" s="36"/>
      <c r="J4848" s="36"/>
      <c r="K4848" s="36"/>
      <c r="L4848" s="36"/>
      <c r="M4848" s="36"/>
      <c r="N4848" s="36"/>
      <c r="O4848" s="36"/>
      <c r="P4848" s="36"/>
      <c r="Q4848" s="36"/>
      <c r="R4848" s="36"/>
    </row>
    <row r="4849" spans="6:18" x14ac:dyDescent="0.25">
      <c r="F4849" s="36"/>
      <c r="G4849" s="36"/>
      <c r="H4849" s="36"/>
      <c r="I4849" s="36"/>
      <c r="J4849" s="36"/>
      <c r="K4849" s="36"/>
      <c r="L4849" s="36"/>
      <c r="M4849" s="36"/>
      <c r="N4849" s="36"/>
      <c r="O4849" s="36"/>
      <c r="P4849" s="36"/>
      <c r="Q4849" s="36"/>
      <c r="R4849" s="36"/>
    </row>
    <row r="4850" spans="6:18" x14ac:dyDescent="0.25">
      <c r="F4850" s="36"/>
      <c r="G4850" s="36"/>
      <c r="H4850" s="36"/>
      <c r="I4850" s="36"/>
      <c r="J4850" s="36"/>
      <c r="K4850" s="36"/>
      <c r="L4850" s="36"/>
      <c r="M4850" s="36"/>
      <c r="N4850" s="36"/>
      <c r="O4850" s="36"/>
      <c r="P4850" s="36"/>
      <c r="Q4850" s="36"/>
      <c r="R4850" s="36"/>
    </row>
    <row r="4851" spans="6:18" x14ac:dyDescent="0.25">
      <c r="F4851" s="36"/>
      <c r="G4851" s="36"/>
      <c r="H4851" s="36"/>
      <c r="I4851" s="36"/>
      <c r="J4851" s="36"/>
      <c r="K4851" s="36"/>
      <c r="L4851" s="36"/>
      <c r="M4851" s="36"/>
      <c r="N4851" s="36"/>
      <c r="O4851" s="36"/>
      <c r="P4851" s="36"/>
      <c r="Q4851" s="36"/>
      <c r="R4851" s="36"/>
    </row>
    <row r="4852" spans="6:18" x14ac:dyDescent="0.25">
      <c r="F4852" s="36"/>
      <c r="G4852" s="36"/>
      <c r="H4852" s="36"/>
      <c r="I4852" s="36"/>
      <c r="J4852" s="36"/>
      <c r="K4852" s="36"/>
      <c r="L4852" s="36"/>
      <c r="M4852" s="36"/>
      <c r="N4852" s="36"/>
      <c r="O4852" s="36"/>
      <c r="P4852" s="36"/>
      <c r="Q4852" s="36"/>
      <c r="R4852" s="36"/>
    </row>
    <row r="4853" spans="6:18" x14ac:dyDescent="0.25">
      <c r="F4853" s="36"/>
      <c r="G4853" s="36"/>
      <c r="H4853" s="36"/>
      <c r="I4853" s="36"/>
      <c r="J4853" s="36"/>
      <c r="K4853" s="36"/>
      <c r="L4853" s="36"/>
      <c r="M4853" s="36"/>
      <c r="N4853" s="36"/>
      <c r="O4853" s="36"/>
      <c r="P4853" s="36"/>
      <c r="Q4853" s="36"/>
      <c r="R4853" s="36"/>
    </row>
    <row r="4854" spans="6:18" x14ac:dyDescent="0.25">
      <c r="F4854" s="36"/>
      <c r="G4854" s="36"/>
      <c r="H4854" s="36"/>
      <c r="I4854" s="36"/>
      <c r="J4854" s="36"/>
      <c r="K4854" s="36"/>
      <c r="L4854" s="36"/>
      <c r="M4854" s="36"/>
      <c r="N4854" s="36"/>
      <c r="O4854" s="36"/>
      <c r="P4854" s="36"/>
      <c r="Q4854" s="36"/>
      <c r="R4854" s="36"/>
    </row>
    <row r="4855" spans="6:18" x14ac:dyDescent="0.25">
      <c r="F4855" s="36"/>
      <c r="G4855" s="36"/>
      <c r="H4855" s="36"/>
      <c r="I4855" s="36"/>
      <c r="J4855" s="36"/>
      <c r="K4855" s="36"/>
      <c r="L4855" s="36"/>
      <c r="M4855" s="36"/>
      <c r="N4855" s="36"/>
      <c r="O4855" s="36"/>
      <c r="P4855" s="36"/>
      <c r="Q4855" s="36"/>
      <c r="R4855" s="36"/>
    </row>
    <row r="4856" spans="6:18" x14ac:dyDescent="0.25">
      <c r="F4856" s="36"/>
      <c r="G4856" s="36"/>
      <c r="H4856" s="36"/>
      <c r="I4856" s="36"/>
      <c r="J4856" s="36"/>
      <c r="K4856" s="36"/>
      <c r="L4856" s="36"/>
      <c r="M4856" s="36"/>
      <c r="N4856" s="36"/>
      <c r="O4856" s="36"/>
      <c r="P4856" s="36"/>
      <c r="Q4856" s="36"/>
      <c r="R4856" s="36"/>
    </row>
    <row r="4857" spans="6:18" x14ac:dyDescent="0.25">
      <c r="F4857" s="36"/>
      <c r="G4857" s="36"/>
      <c r="H4857" s="36"/>
      <c r="I4857" s="36"/>
      <c r="J4857" s="36"/>
      <c r="K4857" s="36"/>
      <c r="L4857" s="36"/>
      <c r="M4857" s="36"/>
      <c r="N4857" s="36"/>
      <c r="O4857" s="36"/>
      <c r="P4857" s="36"/>
      <c r="Q4857" s="36"/>
      <c r="R4857" s="36"/>
    </row>
    <row r="4858" spans="6:18" x14ac:dyDescent="0.25">
      <c r="F4858" s="36"/>
      <c r="G4858" s="36"/>
      <c r="H4858" s="36"/>
      <c r="I4858" s="36"/>
      <c r="J4858" s="36"/>
      <c r="K4858" s="36"/>
      <c r="L4858" s="36"/>
      <c r="M4858" s="36"/>
      <c r="N4858" s="36"/>
      <c r="O4858" s="36"/>
      <c r="P4858" s="36"/>
      <c r="Q4858" s="36"/>
      <c r="R4858" s="36"/>
    </row>
    <row r="4859" spans="6:18" x14ac:dyDescent="0.25">
      <c r="F4859" s="36"/>
      <c r="G4859" s="36"/>
      <c r="H4859" s="36"/>
      <c r="I4859" s="36"/>
      <c r="J4859" s="36"/>
      <c r="K4859" s="36"/>
      <c r="L4859" s="36"/>
      <c r="M4859" s="36"/>
      <c r="N4859" s="36"/>
      <c r="O4859" s="36"/>
      <c r="P4859" s="36"/>
      <c r="Q4859" s="36"/>
      <c r="R4859" s="36"/>
    </row>
    <row r="4860" spans="6:18" x14ac:dyDescent="0.25">
      <c r="F4860" s="36"/>
      <c r="G4860" s="36"/>
      <c r="H4860" s="36"/>
      <c r="I4860" s="36"/>
      <c r="J4860" s="36"/>
      <c r="K4860" s="36"/>
      <c r="L4860" s="36"/>
      <c r="M4860" s="36"/>
      <c r="N4860" s="36"/>
      <c r="O4860" s="36"/>
      <c r="P4860" s="36"/>
      <c r="Q4860" s="36"/>
      <c r="R4860" s="36"/>
    </row>
    <row r="4861" spans="6:18" x14ac:dyDescent="0.25">
      <c r="F4861" s="36"/>
      <c r="G4861" s="36"/>
      <c r="H4861" s="36"/>
      <c r="I4861" s="36"/>
      <c r="J4861" s="36"/>
      <c r="K4861" s="36"/>
      <c r="L4861" s="36"/>
      <c r="M4861" s="36"/>
      <c r="N4861" s="36"/>
      <c r="O4861" s="36"/>
      <c r="P4861" s="36"/>
      <c r="Q4861" s="36"/>
      <c r="R4861" s="36"/>
    </row>
    <row r="4862" spans="6:18" x14ac:dyDescent="0.25">
      <c r="F4862" s="36"/>
      <c r="G4862" s="36"/>
      <c r="H4862" s="36"/>
      <c r="I4862" s="36"/>
      <c r="J4862" s="36"/>
      <c r="K4862" s="36"/>
      <c r="L4862" s="36"/>
      <c r="M4862" s="36"/>
      <c r="N4862" s="36"/>
      <c r="O4862" s="36"/>
      <c r="P4862" s="36"/>
      <c r="Q4862" s="36"/>
      <c r="R4862" s="36"/>
    </row>
    <row r="4863" spans="6:18" x14ac:dyDescent="0.25">
      <c r="F4863" s="36"/>
      <c r="G4863" s="36"/>
      <c r="H4863" s="36"/>
      <c r="I4863" s="36"/>
      <c r="J4863" s="36"/>
      <c r="K4863" s="36"/>
      <c r="L4863" s="36"/>
      <c r="M4863" s="36"/>
      <c r="N4863" s="36"/>
      <c r="O4863" s="36"/>
      <c r="P4863" s="36"/>
      <c r="Q4863" s="36"/>
      <c r="R4863" s="36"/>
    </row>
    <row r="4864" spans="6:18" x14ac:dyDescent="0.25">
      <c r="F4864" s="36"/>
      <c r="G4864" s="36"/>
      <c r="H4864" s="36"/>
      <c r="I4864" s="36"/>
      <c r="J4864" s="36"/>
      <c r="K4864" s="36"/>
      <c r="L4864" s="36"/>
      <c r="M4864" s="36"/>
      <c r="N4864" s="36"/>
      <c r="O4864" s="36"/>
      <c r="P4864" s="36"/>
      <c r="Q4864" s="36"/>
      <c r="R4864" s="36"/>
    </row>
    <row r="4865" spans="6:18" x14ac:dyDescent="0.25">
      <c r="F4865" s="36"/>
      <c r="G4865" s="36"/>
      <c r="H4865" s="36"/>
      <c r="I4865" s="36"/>
      <c r="J4865" s="36"/>
      <c r="K4865" s="36"/>
      <c r="L4865" s="36"/>
      <c r="M4865" s="36"/>
      <c r="N4865" s="36"/>
      <c r="O4865" s="36"/>
      <c r="P4865" s="36"/>
      <c r="Q4865" s="36"/>
      <c r="R4865" s="36"/>
    </row>
    <row r="4866" spans="6:18" x14ac:dyDescent="0.25">
      <c r="F4866" s="36"/>
      <c r="G4866" s="36"/>
      <c r="H4866" s="36"/>
      <c r="I4866" s="36"/>
      <c r="J4866" s="36"/>
      <c r="K4866" s="36"/>
      <c r="L4866" s="36"/>
      <c r="M4866" s="36"/>
      <c r="N4866" s="36"/>
      <c r="O4866" s="36"/>
      <c r="P4866" s="36"/>
      <c r="Q4866" s="36"/>
      <c r="R4866" s="36"/>
    </row>
    <row r="4867" spans="6:18" x14ac:dyDescent="0.25">
      <c r="F4867" s="36"/>
      <c r="G4867" s="36"/>
      <c r="H4867" s="36"/>
      <c r="I4867" s="36"/>
      <c r="J4867" s="36"/>
      <c r="K4867" s="36"/>
      <c r="L4867" s="36"/>
      <c r="M4867" s="36"/>
      <c r="N4867" s="36"/>
      <c r="O4867" s="36"/>
      <c r="P4867" s="36"/>
      <c r="Q4867" s="36"/>
      <c r="R4867" s="36"/>
    </row>
    <row r="4868" spans="6:18" x14ac:dyDescent="0.25">
      <c r="F4868" s="36"/>
      <c r="G4868" s="36"/>
      <c r="H4868" s="36"/>
      <c r="I4868" s="36"/>
      <c r="J4868" s="36"/>
      <c r="K4868" s="36"/>
      <c r="L4868" s="36"/>
      <c r="M4868" s="36"/>
      <c r="N4868" s="36"/>
      <c r="O4868" s="36"/>
      <c r="P4868" s="36"/>
      <c r="Q4868" s="36"/>
      <c r="R4868" s="36"/>
    </row>
    <row r="4869" spans="6:18" x14ac:dyDescent="0.25">
      <c r="F4869" s="36"/>
      <c r="G4869" s="36"/>
      <c r="H4869" s="36"/>
      <c r="I4869" s="36"/>
      <c r="J4869" s="36"/>
      <c r="K4869" s="36"/>
      <c r="L4869" s="36"/>
      <c r="M4869" s="36"/>
      <c r="N4869" s="36"/>
      <c r="O4869" s="36"/>
      <c r="P4869" s="36"/>
      <c r="Q4869" s="36"/>
      <c r="R4869" s="36"/>
    </row>
    <row r="4870" spans="6:18" x14ac:dyDescent="0.25">
      <c r="F4870" s="36"/>
      <c r="G4870" s="36"/>
      <c r="H4870" s="36"/>
      <c r="I4870" s="36"/>
      <c r="J4870" s="36"/>
      <c r="K4870" s="36"/>
      <c r="L4870" s="36"/>
      <c r="M4870" s="36"/>
      <c r="N4870" s="36"/>
      <c r="O4870" s="36"/>
      <c r="P4870" s="36"/>
      <c r="Q4870" s="36"/>
      <c r="R4870" s="36"/>
    </row>
    <row r="4871" spans="6:18" x14ac:dyDescent="0.25">
      <c r="F4871" s="36"/>
      <c r="G4871" s="36"/>
      <c r="H4871" s="36"/>
      <c r="I4871" s="36"/>
      <c r="J4871" s="36"/>
      <c r="K4871" s="36"/>
      <c r="L4871" s="36"/>
      <c r="M4871" s="36"/>
      <c r="N4871" s="36"/>
      <c r="O4871" s="36"/>
      <c r="P4871" s="36"/>
      <c r="Q4871" s="36"/>
      <c r="R4871" s="36"/>
    </row>
    <row r="4872" spans="6:18" x14ac:dyDescent="0.25">
      <c r="F4872" s="36"/>
      <c r="G4872" s="36"/>
      <c r="H4872" s="36"/>
      <c r="I4872" s="36"/>
      <c r="J4872" s="36"/>
      <c r="K4872" s="36"/>
      <c r="L4872" s="36"/>
      <c r="M4872" s="36"/>
      <c r="N4872" s="36"/>
      <c r="O4872" s="36"/>
      <c r="P4872" s="36"/>
      <c r="Q4872" s="36"/>
      <c r="R4872" s="36"/>
    </row>
    <row r="4873" spans="6:18" x14ac:dyDescent="0.25">
      <c r="F4873" s="36"/>
      <c r="G4873" s="36"/>
      <c r="H4873" s="36"/>
      <c r="I4873" s="36"/>
      <c r="J4873" s="36"/>
      <c r="K4873" s="36"/>
      <c r="L4873" s="36"/>
      <c r="M4873" s="36"/>
      <c r="N4873" s="36"/>
      <c r="O4873" s="36"/>
      <c r="P4873" s="36"/>
      <c r="Q4873" s="36"/>
      <c r="R4873" s="36"/>
    </row>
    <row r="4874" spans="6:18" x14ac:dyDescent="0.25">
      <c r="F4874" s="36"/>
      <c r="G4874" s="36"/>
      <c r="H4874" s="36"/>
      <c r="I4874" s="36"/>
      <c r="J4874" s="36"/>
      <c r="K4874" s="36"/>
      <c r="L4874" s="36"/>
      <c r="M4874" s="36"/>
      <c r="N4874" s="36"/>
      <c r="O4874" s="36"/>
      <c r="P4874" s="36"/>
      <c r="Q4874" s="36"/>
      <c r="R4874" s="36"/>
    </row>
    <row r="4875" spans="6:18" x14ac:dyDescent="0.25">
      <c r="F4875" s="36"/>
      <c r="G4875" s="36"/>
      <c r="H4875" s="36"/>
      <c r="I4875" s="36"/>
      <c r="J4875" s="36"/>
      <c r="K4875" s="36"/>
      <c r="L4875" s="36"/>
      <c r="M4875" s="36"/>
      <c r="N4875" s="36"/>
      <c r="O4875" s="36"/>
      <c r="P4875" s="36"/>
      <c r="Q4875" s="36"/>
      <c r="R4875" s="36"/>
    </row>
    <row r="4876" spans="6:18" x14ac:dyDescent="0.25">
      <c r="F4876" s="36"/>
      <c r="G4876" s="36"/>
      <c r="H4876" s="36"/>
      <c r="I4876" s="36"/>
      <c r="J4876" s="36"/>
      <c r="K4876" s="36"/>
      <c r="L4876" s="36"/>
      <c r="M4876" s="36"/>
      <c r="N4876" s="36"/>
      <c r="O4876" s="36"/>
      <c r="P4876" s="36"/>
      <c r="Q4876" s="36"/>
      <c r="R4876" s="36"/>
    </row>
    <row r="4877" spans="6:18" x14ac:dyDescent="0.25">
      <c r="F4877" s="36"/>
      <c r="G4877" s="36"/>
      <c r="H4877" s="36"/>
      <c r="I4877" s="36"/>
      <c r="J4877" s="36"/>
      <c r="K4877" s="36"/>
      <c r="L4877" s="36"/>
      <c r="M4877" s="36"/>
      <c r="N4877" s="36"/>
      <c r="O4877" s="36"/>
      <c r="P4877" s="36"/>
      <c r="Q4877" s="36"/>
      <c r="R4877" s="36"/>
    </row>
    <row r="4878" spans="6:18" x14ac:dyDescent="0.25">
      <c r="F4878" s="36"/>
      <c r="G4878" s="36"/>
      <c r="H4878" s="36"/>
      <c r="I4878" s="36"/>
      <c r="J4878" s="36"/>
      <c r="K4878" s="36"/>
      <c r="L4878" s="36"/>
      <c r="M4878" s="36"/>
      <c r="N4878" s="36"/>
      <c r="O4878" s="36"/>
      <c r="P4878" s="36"/>
      <c r="Q4878" s="36"/>
      <c r="R4878" s="36"/>
    </row>
    <row r="4879" spans="6:18" x14ac:dyDescent="0.25">
      <c r="F4879" s="36"/>
      <c r="G4879" s="36"/>
      <c r="H4879" s="36"/>
      <c r="I4879" s="36"/>
      <c r="J4879" s="36"/>
      <c r="K4879" s="36"/>
      <c r="L4879" s="36"/>
      <c r="M4879" s="36"/>
      <c r="N4879" s="36"/>
      <c r="O4879" s="36"/>
      <c r="P4879" s="36"/>
      <c r="Q4879" s="36"/>
      <c r="R4879" s="36"/>
    </row>
    <row r="4880" spans="6:18" x14ac:dyDescent="0.25">
      <c r="F4880" s="36"/>
      <c r="G4880" s="36"/>
      <c r="H4880" s="36"/>
      <c r="I4880" s="36"/>
      <c r="J4880" s="36"/>
      <c r="K4880" s="36"/>
      <c r="L4880" s="36"/>
      <c r="M4880" s="36"/>
      <c r="N4880" s="36"/>
      <c r="O4880" s="36"/>
      <c r="P4880" s="36"/>
      <c r="Q4880" s="36"/>
      <c r="R4880" s="36"/>
    </row>
    <row r="4881" spans="6:18" x14ac:dyDescent="0.25">
      <c r="F4881" s="36"/>
      <c r="G4881" s="36"/>
      <c r="H4881" s="36"/>
      <c r="I4881" s="36"/>
      <c r="J4881" s="36"/>
      <c r="K4881" s="36"/>
      <c r="L4881" s="36"/>
      <c r="M4881" s="36"/>
      <c r="N4881" s="36"/>
      <c r="O4881" s="36"/>
      <c r="P4881" s="36"/>
      <c r="Q4881" s="36"/>
      <c r="R4881" s="36"/>
    </row>
    <row r="4882" spans="6:18" x14ac:dyDescent="0.25">
      <c r="F4882" s="36"/>
      <c r="G4882" s="36"/>
      <c r="H4882" s="36"/>
      <c r="I4882" s="36"/>
      <c r="J4882" s="36"/>
      <c r="K4882" s="36"/>
      <c r="L4882" s="36"/>
      <c r="M4882" s="36"/>
      <c r="N4882" s="36"/>
      <c r="O4882" s="36"/>
      <c r="P4882" s="36"/>
      <c r="Q4882" s="36"/>
      <c r="R4882" s="36"/>
    </row>
    <row r="4883" spans="6:18" x14ac:dyDescent="0.25">
      <c r="F4883" s="36"/>
      <c r="G4883" s="36"/>
      <c r="H4883" s="36"/>
      <c r="I4883" s="36"/>
      <c r="J4883" s="36"/>
      <c r="K4883" s="36"/>
      <c r="L4883" s="36"/>
      <c r="M4883" s="36"/>
      <c r="N4883" s="36"/>
      <c r="O4883" s="36"/>
      <c r="P4883" s="36"/>
      <c r="Q4883" s="36"/>
      <c r="R4883" s="36"/>
    </row>
    <row r="4884" spans="6:18" x14ac:dyDescent="0.25">
      <c r="F4884" s="36"/>
      <c r="G4884" s="36"/>
      <c r="H4884" s="36"/>
      <c r="I4884" s="36"/>
      <c r="J4884" s="36"/>
      <c r="K4884" s="36"/>
      <c r="L4884" s="36"/>
      <c r="M4884" s="36"/>
      <c r="N4884" s="36"/>
      <c r="O4884" s="36"/>
      <c r="P4884" s="36"/>
      <c r="Q4884" s="36"/>
      <c r="R4884" s="36"/>
    </row>
    <row r="4885" spans="6:18" x14ac:dyDescent="0.25">
      <c r="F4885" s="36"/>
      <c r="G4885" s="36"/>
      <c r="H4885" s="36"/>
      <c r="I4885" s="36"/>
      <c r="J4885" s="36"/>
      <c r="K4885" s="36"/>
      <c r="L4885" s="36"/>
      <c r="M4885" s="36"/>
      <c r="N4885" s="36"/>
      <c r="O4885" s="36"/>
      <c r="P4885" s="36"/>
      <c r="Q4885" s="36"/>
      <c r="R4885" s="36"/>
    </row>
    <row r="4886" spans="6:18" x14ac:dyDescent="0.25">
      <c r="F4886" s="36"/>
      <c r="G4886" s="36"/>
      <c r="H4886" s="36"/>
      <c r="I4886" s="36"/>
      <c r="J4886" s="36"/>
      <c r="K4886" s="36"/>
      <c r="L4886" s="36"/>
      <c r="M4886" s="36"/>
      <c r="N4886" s="36"/>
      <c r="O4886" s="36"/>
      <c r="P4886" s="36"/>
      <c r="Q4886" s="36"/>
      <c r="R4886" s="36"/>
    </row>
    <row r="4887" spans="6:18" x14ac:dyDescent="0.25">
      <c r="F4887" s="36"/>
      <c r="G4887" s="36"/>
      <c r="H4887" s="36"/>
      <c r="I4887" s="36"/>
      <c r="J4887" s="36"/>
      <c r="K4887" s="36"/>
      <c r="L4887" s="36"/>
      <c r="M4887" s="36"/>
      <c r="N4887" s="36"/>
      <c r="O4887" s="36"/>
      <c r="P4887" s="36"/>
      <c r="Q4887" s="36"/>
      <c r="R4887" s="36"/>
    </row>
    <row r="4888" spans="6:18" x14ac:dyDescent="0.25">
      <c r="F4888" s="36"/>
      <c r="G4888" s="36"/>
      <c r="H4888" s="36"/>
      <c r="I4888" s="36"/>
      <c r="J4888" s="36"/>
      <c r="K4888" s="36"/>
      <c r="L4888" s="36"/>
      <c r="M4888" s="36"/>
      <c r="N4888" s="36"/>
      <c r="O4888" s="36"/>
      <c r="P4888" s="36"/>
      <c r="Q4888" s="36"/>
      <c r="R4888" s="36"/>
    </row>
    <row r="4889" spans="6:18" x14ac:dyDescent="0.25">
      <c r="F4889" s="36"/>
      <c r="G4889" s="36"/>
      <c r="H4889" s="36"/>
      <c r="I4889" s="36"/>
      <c r="J4889" s="36"/>
      <c r="K4889" s="36"/>
      <c r="L4889" s="36"/>
      <c r="M4889" s="36"/>
      <c r="N4889" s="36"/>
      <c r="O4889" s="36"/>
      <c r="P4889" s="36"/>
      <c r="Q4889" s="36"/>
      <c r="R4889" s="36"/>
    </row>
    <row r="4890" spans="6:18" x14ac:dyDescent="0.25">
      <c r="F4890" s="36"/>
      <c r="G4890" s="36"/>
      <c r="H4890" s="36"/>
      <c r="I4890" s="36"/>
      <c r="J4890" s="36"/>
      <c r="K4890" s="36"/>
      <c r="L4890" s="36"/>
      <c r="M4890" s="36"/>
      <c r="N4890" s="36"/>
      <c r="O4890" s="36"/>
      <c r="P4890" s="36"/>
      <c r="Q4890" s="36"/>
      <c r="R4890" s="36"/>
    </row>
    <row r="4891" spans="6:18" x14ac:dyDescent="0.25">
      <c r="F4891" s="36"/>
      <c r="G4891" s="36"/>
      <c r="H4891" s="36"/>
      <c r="I4891" s="36"/>
      <c r="J4891" s="36"/>
      <c r="K4891" s="36"/>
      <c r="L4891" s="36"/>
      <c r="M4891" s="36"/>
      <c r="N4891" s="36"/>
      <c r="O4891" s="36"/>
      <c r="P4891" s="36"/>
      <c r="Q4891" s="36"/>
      <c r="R4891" s="36"/>
    </row>
    <row r="4892" spans="6:18" x14ac:dyDescent="0.25">
      <c r="F4892" s="36"/>
      <c r="G4892" s="36"/>
      <c r="H4892" s="36"/>
      <c r="I4892" s="36"/>
      <c r="J4892" s="36"/>
      <c r="K4892" s="36"/>
      <c r="L4892" s="36"/>
      <c r="M4892" s="36"/>
      <c r="N4892" s="36"/>
      <c r="O4892" s="36"/>
      <c r="P4892" s="36"/>
      <c r="Q4892" s="36"/>
      <c r="R4892" s="36"/>
    </row>
    <row r="4893" spans="6:18" x14ac:dyDescent="0.25">
      <c r="F4893" s="36"/>
      <c r="G4893" s="36"/>
      <c r="H4893" s="36"/>
      <c r="I4893" s="36"/>
      <c r="J4893" s="36"/>
      <c r="K4893" s="36"/>
      <c r="L4893" s="36"/>
      <c r="M4893" s="36"/>
      <c r="N4893" s="36"/>
      <c r="O4893" s="36"/>
      <c r="P4893" s="36"/>
      <c r="Q4893" s="36"/>
      <c r="R4893" s="36"/>
    </row>
    <row r="4894" spans="6:18" x14ac:dyDescent="0.25">
      <c r="F4894" s="36"/>
      <c r="G4894" s="36"/>
      <c r="H4894" s="36"/>
      <c r="I4894" s="36"/>
      <c r="J4894" s="36"/>
      <c r="K4894" s="36"/>
      <c r="L4894" s="36"/>
      <c r="M4894" s="36"/>
      <c r="N4894" s="36"/>
      <c r="O4894" s="36"/>
      <c r="P4894" s="36"/>
      <c r="Q4894" s="36"/>
      <c r="R4894" s="36"/>
    </row>
    <row r="4895" spans="6:18" x14ac:dyDescent="0.25">
      <c r="F4895" s="36"/>
      <c r="G4895" s="36"/>
      <c r="H4895" s="36"/>
      <c r="I4895" s="36"/>
      <c r="J4895" s="36"/>
      <c r="K4895" s="36"/>
      <c r="L4895" s="36"/>
      <c r="M4895" s="36"/>
      <c r="N4895" s="36"/>
      <c r="O4895" s="36"/>
      <c r="P4895" s="36"/>
      <c r="Q4895" s="36"/>
      <c r="R4895" s="36"/>
    </row>
    <row r="4896" spans="6:18" x14ac:dyDescent="0.25">
      <c r="F4896" s="36"/>
      <c r="G4896" s="36"/>
      <c r="H4896" s="36"/>
      <c r="I4896" s="36"/>
      <c r="J4896" s="36"/>
      <c r="K4896" s="36"/>
      <c r="L4896" s="36"/>
      <c r="M4896" s="36"/>
      <c r="N4896" s="36"/>
      <c r="O4896" s="36"/>
      <c r="P4896" s="36"/>
      <c r="Q4896" s="36"/>
      <c r="R4896" s="36"/>
    </row>
    <row r="4897" spans="6:18" x14ac:dyDescent="0.25">
      <c r="F4897" s="36"/>
      <c r="G4897" s="36"/>
      <c r="H4897" s="36"/>
      <c r="I4897" s="36"/>
      <c r="J4897" s="36"/>
      <c r="K4897" s="36"/>
      <c r="L4897" s="36"/>
      <c r="M4897" s="36"/>
      <c r="N4897" s="36"/>
      <c r="O4897" s="36"/>
      <c r="P4897" s="36"/>
      <c r="Q4897" s="36"/>
      <c r="R4897" s="36"/>
    </row>
    <row r="4898" spans="6:18" x14ac:dyDescent="0.25">
      <c r="F4898" s="36"/>
      <c r="G4898" s="36"/>
      <c r="H4898" s="36"/>
      <c r="I4898" s="36"/>
      <c r="J4898" s="36"/>
      <c r="K4898" s="36"/>
      <c r="L4898" s="36"/>
      <c r="M4898" s="36"/>
      <c r="N4898" s="36"/>
      <c r="O4898" s="36"/>
      <c r="P4898" s="36"/>
      <c r="Q4898" s="36"/>
      <c r="R4898" s="36"/>
    </row>
    <row r="4899" spans="6:18" x14ac:dyDescent="0.25">
      <c r="F4899" s="36"/>
      <c r="G4899" s="36"/>
      <c r="H4899" s="36"/>
      <c r="I4899" s="36"/>
      <c r="J4899" s="36"/>
      <c r="K4899" s="36"/>
      <c r="L4899" s="36"/>
      <c r="M4899" s="36"/>
      <c r="N4899" s="36"/>
      <c r="O4899" s="36"/>
      <c r="P4899" s="36"/>
      <c r="Q4899" s="36"/>
      <c r="R4899" s="36"/>
    </row>
    <row r="4900" spans="6:18" x14ac:dyDescent="0.25">
      <c r="F4900" s="36"/>
      <c r="G4900" s="36"/>
      <c r="H4900" s="36"/>
      <c r="I4900" s="36"/>
      <c r="J4900" s="36"/>
      <c r="K4900" s="36"/>
      <c r="L4900" s="36"/>
      <c r="M4900" s="36"/>
      <c r="N4900" s="36"/>
      <c r="O4900" s="36"/>
      <c r="P4900" s="36"/>
      <c r="Q4900" s="36"/>
      <c r="R4900" s="36"/>
    </row>
    <row r="4901" spans="6:18" x14ac:dyDescent="0.25">
      <c r="F4901" s="36"/>
      <c r="G4901" s="36"/>
      <c r="H4901" s="36"/>
      <c r="I4901" s="36"/>
      <c r="J4901" s="36"/>
      <c r="K4901" s="36"/>
      <c r="L4901" s="36"/>
      <c r="M4901" s="36"/>
      <c r="N4901" s="36"/>
      <c r="O4901" s="36"/>
      <c r="P4901" s="36"/>
      <c r="Q4901" s="36"/>
      <c r="R4901" s="36"/>
    </row>
    <row r="4902" spans="6:18" x14ac:dyDescent="0.25">
      <c r="F4902" s="36"/>
      <c r="G4902" s="36"/>
      <c r="H4902" s="36"/>
      <c r="I4902" s="36"/>
      <c r="J4902" s="36"/>
      <c r="K4902" s="36"/>
      <c r="L4902" s="36"/>
      <c r="M4902" s="36"/>
      <c r="N4902" s="36"/>
      <c r="O4902" s="36"/>
      <c r="P4902" s="36"/>
      <c r="Q4902" s="36"/>
      <c r="R4902" s="36"/>
    </row>
    <row r="4903" spans="6:18" x14ac:dyDescent="0.25">
      <c r="F4903" s="36"/>
      <c r="G4903" s="36"/>
      <c r="H4903" s="36"/>
      <c r="I4903" s="36"/>
      <c r="J4903" s="36"/>
      <c r="K4903" s="36"/>
      <c r="L4903" s="36"/>
      <c r="M4903" s="36"/>
      <c r="N4903" s="36"/>
      <c r="O4903" s="36"/>
      <c r="P4903" s="36"/>
      <c r="Q4903" s="36"/>
      <c r="R4903" s="36"/>
    </row>
    <row r="4904" spans="6:18" x14ac:dyDescent="0.25">
      <c r="F4904" s="36"/>
      <c r="G4904" s="36"/>
      <c r="H4904" s="36"/>
      <c r="I4904" s="36"/>
      <c r="J4904" s="36"/>
      <c r="K4904" s="36"/>
      <c r="L4904" s="36"/>
      <c r="M4904" s="36"/>
      <c r="N4904" s="36"/>
      <c r="O4904" s="36"/>
      <c r="P4904" s="36"/>
      <c r="Q4904" s="36"/>
      <c r="R4904" s="36"/>
    </row>
    <row r="4905" spans="6:18" x14ac:dyDescent="0.25">
      <c r="F4905" s="36"/>
      <c r="G4905" s="36"/>
      <c r="H4905" s="36"/>
      <c r="I4905" s="36"/>
      <c r="J4905" s="36"/>
      <c r="K4905" s="36"/>
      <c r="L4905" s="36"/>
      <c r="M4905" s="36"/>
      <c r="N4905" s="36"/>
      <c r="O4905" s="36"/>
      <c r="P4905" s="36"/>
      <c r="Q4905" s="36"/>
      <c r="R4905" s="36"/>
    </row>
    <row r="4906" spans="6:18" x14ac:dyDescent="0.25">
      <c r="F4906" s="36"/>
      <c r="G4906" s="36"/>
      <c r="H4906" s="36"/>
      <c r="I4906" s="36"/>
      <c r="J4906" s="36"/>
      <c r="K4906" s="36"/>
      <c r="L4906" s="36"/>
      <c r="M4906" s="36"/>
      <c r="N4906" s="36"/>
      <c r="O4906" s="36"/>
      <c r="P4906" s="36"/>
      <c r="Q4906" s="36"/>
      <c r="R4906" s="36"/>
    </row>
    <row r="4907" spans="6:18" x14ac:dyDescent="0.25">
      <c r="F4907" s="36"/>
      <c r="G4907" s="36"/>
      <c r="H4907" s="36"/>
      <c r="I4907" s="36"/>
      <c r="J4907" s="36"/>
      <c r="K4907" s="36"/>
      <c r="L4907" s="36"/>
      <c r="M4907" s="36"/>
      <c r="N4907" s="36"/>
      <c r="O4907" s="36"/>
      <c r="P4907" s="36"/>
      <c r="Q4907" s="36"/>
      <c r="R4907" s="36"/>
    </row>
    <row r="4908" spans="6:18" x14ac:dyDescent="0.25">
      <c r="F4908" s="36"/>
      <c r="G4908" s="36"/>
      <c r="H4908" s="36"/>
      <c r="I4908" s="36"/>
      <c r="J4908" s="36"/>
      <c r="K4908" s="36"/>
      <c r="L4908" s="36"/>
      <c r="M4908" s="36"/>
      <c r="N4908" s="36"/>
      <c r="O4908" s="36"/>
      <c r="P4908" s="36"/>
      <c r="Q4908" s="36"/>
      <c r="R4908" s="36"/>
    </row>
    <row r="4909" spans="6:18" x14ac:dyDescent="0.25">
      <c r="F4909" s="36"/>
      <c r="G4909" s="36"/>
      <c r="H4909" s="36"/>
      <c r="I4909" s="36"/>
      <c r="J4909" s="36"/>
      <c r="K4909" s="36"/>
      <c r="L4909" s="36"/>
      <c r="M4909" s="36"/>
      <c r="N4909" s="36"/>
      <c r="O4909" s="36"/>
      <c r="P4909" s="36"/>
      <c r="Q4909" s="36"/>
      <c r="R4909" s="36"/>
    </row>
    <row r="4910" spans="6:18" x14ac:dyDescent="0.25">
      <c r="F4910" s="36"/>
      <c r="G4910" s="36"/>
      <c r="H4910" s="36"/>
      <c r="I4910" s="36"/>
      <c r="J4910" s="36"/>
      <c r="K4910" s="36"/>
      <c r="L4910" s="36"/>
      <c r="M4910" s="36"/>
      <c r="N4910" s="36"/>
      <c r="O4910" s="36"/>
      <c r="P4910" s="36"/>
      <c r="Q4910" s="36"/>
      <c r="R4910" s="36"/>
    </row>
    <row r="4911" spans="6:18" x14ac:dyDescent="0.25">
      <c r="F4911" s="36"/>
      <c r="G4911" s="36"/>
      <c r="H4911" s="36"/>
      <c r="I4911" s="36"/>
      <c r="J4911" s="36"/>
      <c r="K4911" s="36"/>
      <c r="L4911" s="36"/>
      <c r="M4911" s="36"/>
      <c r="N4911" s="36"/>
      <c r="O4911" s="36"/>
      <c r="P4911" s="36"/>
      <c r="Q4911" s="36"/>
      <c r="R4911" s="36"/>
    </row>
    <row r="4912" spans="6:18" x14ac:dyDescent="0.25">
      <c r="F4912" s="36"/>
      <c r="G4912" s="36"/>
      <c r="H4912" s="36"/>
      <c r="I4912" s="36"/>
      <c r="J4912" s="36"/>
      <c r="K4912" s="36"/>
      <c r="L4912" s="36"/>
      <c r="M4912" s="36"/>
      <c r="N4912" s="36"/>
      <c r="O4912" s="36"/>
      <c r="P4912" s="36"/>
      <c r="Q4912" s="36"/>
      <c r="R4912" s="36"/>
    </row>
    <row r="4913" spans="6:18" x14ac:dyDescent="0.25">
      <c r="F4913" s="36"/>
      <c r="G4913" s="36"/>
      <c r="H4913" s="36"/>
      <c r="I4913" s="36"/>
      <c r="J4913" s="36"/>
      <c r="K4913" s="36"/>
      <c r="L4913" s="36"/>
      <c r="M4913" s="36"/>
      <c r="N4913" s="36"/>
      <c r="O4913" s="36"/>
      <c r="P4913" s="36"/>
      <c r="Q4913" s="36"/>
      <c r="R4913" s="36"/>
    </row>
    <row r="4914" spans="6:18" x14ac:dyDescent="0.25">
      <c r="F4914" s="36"/>
      <c r="G4914" s="36"/>
      <c r="H4914" s="36"/>
      <c r="I4914" s="36"/>
      <c r="J4914" s="36"/>
      <c r="K4914" s="36"/>
      <c r="L4914" s="36"/>
      <c r="M4914" s="36"/>
      <c r="N4914" s="36"/>
      <c r="O4914" s="36"/>
      <c r="P4914" s="36"/>
      <c r="Q4914" s="36"/>
      <c r="R4914" s="36"/>
    </row>
    <row r="4915" spans="6:18" x14ac:dyDescent="0.25">
      <c r="F4915" s="36"/>
      <c r="G4915" s="36"/>
      <c r="H4915" s="36"/>
      <c r="I4915" s="36"/>
      <c r="J4915" s="36"/>
      <c r="K4915" s="36"/>
      <c r="L4915" s="36"/>
      <c r="M4915" s="36"/>
      <c r="N4915" s="36"/>
      <c r="O4915" s="36"/>
      <c r="P4915" s="36"/>
      <c r="Q4915" s="36"/>
      <c r="R4915" s="36"/>
    </row>
    <row r="4916" spans="6:18" x14ac:dyDescent="0.25">
      <c r="F4916" s="36"/>
      <c r="G4916" s="36"/>
      <c r="H4916" s="36"/>
      <c r="I4916" s="36"/>
      <c r="J4916" s="36"/>
      <c r="K4916" s="36"/>
      <c r="L4916" s="36"/>
      <c r="M4916" s="36"/>
      <c r="N4916" s="36"/>
      <c r="O4916" s="36"/>
      <c r="P4916" s="36"/>
      <c r="Q4916" s="36"/>
      <c r="R4916" s="36"/>
    </row>
    <row r="4917" spans="6:18" x14ac:dyDescent="0.25">
      <c r="F4917" s="36"/>
      <c r="G4917" s="36"/>
      <c r="H4917" s="36"/>
      <c r="I4917" s="36"/>
      <c r="J4917" s="36"/>
      <c r="K4917" s="36"/>
      <c r="L4917" s="36"/>
      <c r="M4917" s="36"/>
      <c r="N4917" s="36"/>
      <c r="O4917" s="36"/>
      <c r="P4917" s="36"/>
      <c r="Q4917" s="36"/>
      <c r="R4917" s="36"/>
    </row>
    <row r="4918" spans="6:18" x14ac:dyDescent="0.25">
      <c r="F4918" s="36"/>
      <c r="G4918" s="36"/>
      <c r="H4918" s="36"/>
      <c r="I4918" s="36"/>
      <c r="J4918" s="36"/>
      <c r="K4918" s="36"/>
      <c r="L4918" s="36"/>
      <c r="M4918" s="36"/>
      <c r="N4918" s="36"/>
      <c r="O4918" s="36"/>
      <c r="P4918" s="36"/>
      <c r="Q4918" s="36"/>
      <c r="R4918" s="36"/>
    </row>
    <row r="4919" spans="6:18" x14ac:dyDescent="0.25">
      <c r="F4919" s="36"/>
      <c r="G4919" s="36"/>
      <c r="H4919" s="36"/>
      <c r="I4919" s="36"/>
      <c r="J4919" s="36"/>
      <c r="K4919" s="36"/>
      <c r="L4919" s="36"/>
      <c r="M4919" s="36"/>
      <c r="N4919" s="36"/>
      <c r="O4919" s="36"/>
      <c r="P4919" s="36"/>
      <c r="Q4919" s="36"/>
      <c r="R4919" s="36"/>
    </row>
    <row r="4920" spans="6:18" x14ac:dyDescent="0.25">
      <c r="F4920" s="36"/>
      <c r="G4920" s="36"/>
      <c r="H4920" s="36"/>
      <c r="I4920" s="36"/>
      <c r="J4920" s="36"/>
      <c r="K4920" s="36"/>
      <c r="L4920" s="36"/>
      <c r="M4920" s="36"/>
      <c r="N4920" s="36"/>
      <c r="O4920" s="36"/>
      <c r="P4920" s="36"/>
      <c r="Q4920" s="36"/>
      <c r="R4920" s="36"/>
    </row>
    <row r="4921" spans="6:18" x14ac:dyDescent="0.25">
      <c r="F4921" s="36"/>
      <c r="G4921" s="36"/>
      <c r="H4921" s="36"/>
      <c r="I4921" s="36"/>
      <c r="J4921" s="36"/>
      <c r="K4921" s="36"/>
      <c r="L4921" s="36"/>
      <c r="M4921" s="36"/>
      <c r="N4921" s="36"/>
      <c r="O4921" s="36"/>
      <c r="P4921" s="36"/>
      <c r="Q4921" s="36"/>
      <c r="R4921" s="36"/>
    </row>
    <row r="4922" spans="6:18" x14ac:dyDescent="0.25">
      <c r="F4922" s="36"/>
      <c r="G4922" s="36"/>
      <c r="H4922" s="36"/>
      <c r="I4922" s="36"/>
      <c r="J4922" s="36"/>
      <c r="K4922" s="36"/>
      <c r="L4922" s="36"/>
      <c r="M4922" s="36"/>
      <c r="N4922" s="36"/>
      <c r="O4922" s="36"/>
      <c r="P4922" s="36"/>
      <c r="Q4922" s="36"/>
      <c r="R4922" s="36"/>
    </row>
    <row r="4923" spans="6:18" x14ac:dyDescent="0.25">
      <c r="F4923" s="36"/>
      <c r="G4923" s="36"/>
      <c r="H4923" s="36"/>
      <c r="I4923" s="36"/>
      <c r="J4923" s="36"/>
      <c r="K4923" s="36"/>
      <c r="L4923" s="36"/>
      <c r="M4923" s="36"/>
      <c r="N4923" s="36"/>
      <c r="O4923" s="36"/>
      <c r="P4923" s="36"/>
      <c r="Q4923" s="36"/>
      <c r="R4923" s="36"/>
    </row>
    <row r="4924" spans="6:18" x14ac:dyDescent="0.25">
      <c r="F4924" s="36"/>
      <c r="G4924" s="36"/>
      <c r="H4924" s="36"/>
      <c r="I4924" s="36"/>
      <c r="J4924" s="36"/>
      <c r="K4924" s="36"/>
      <c r="L4924" s="36"/>
      <c r="M4924" s="36"/>
      <c r="N4924" s="36"/>
      <c r="O4924" s="36"/>
      <c r="P4924" s="36"/>
      <c r="Q4924" s="36"/>
      <c r="R4924" s="36"/>
    </row>
    <row r="4925" spans="6:18" x14ac:dyDescent="0.25">
      <c r="F4925" s="36"/>
      <c r="G4925" s="36"/>
      <c r="H4925" s="36"/>
      <c r="I4925" s="36"/>
      <c r="J4925" s="36"/>
      <c r="K4925" s="36"/>
      <c r="L4925" s="36"/>
      <c r="M4925" s="36"/>
      <c r="N4925" s="36"/>
      <c r="O4925" s="36"/>
      <c r="P4925" s="36"/>
      <c r="Q4925" s="36"/>
      <c r="R4925" s="36"/>
    </row>
    <row r="4926" spans="6:18" x14ac:dyDescent="0.25">
      <c r="F4926" s="36"/>
      <c r="G4926" s="36"/>
      <c r="H4926" s="36"/>
      <c r="I4926" s="36"/>
      <c r="J4926" s="36"/>
      <c r="K4926" s="36"/>
      <c r="L4926" s="36"/>
      <c r="M4926" s="36"/>
      <c r="N4926" s="36"/>
      <c r="O4926" s="36"/>
      <c r="P4926" s="36"/>
      <c r="Q4926" s="36"/>
      <c r="R4926" s="36"/>
    </row>
    <row r="4927" spans="6:18" x14ac:dyDescent="0.25">
      <c r="F4927" s="36"/>
      <c r="G4927" s="36"/>
      <c r="H4927" s="36"/>
      <c r="I4927" s="36"/>
      <c r="J4927" s="36"/>
      <c r="K4927" s="36"/>
      <c r="L4927" s="36"/>
      <c r="M4927" s="36"/>
      <c r="N4927" s="36"/>
      <c r="O4927" s="36"/>
      <c r="P4927" s="36"/>
      <c r="Q4927" s="36"/>
      <c r="R4927" s="36"/>
    </row>
    <row r="4928" spans="6:18" x14ac:dyDescent="0.25">
      <c r="F4928" s="36"/>
      <c r="G4928" s="36"/>
      <c r="H4928" s="36"/>
      <c r="I4928" s="36"/>
      <c r="J4928" s="36"/>
      <c r="K4928" s="36"/>
      <c r="L4928" s="36"/>
      <c r="M4928" s="36"/>
      <c r="N4928" s="36"/>
      <c r="O4928" s="36"/>
      <c r="P4928" s="36"/>
      <c r="Q4928" s="36"/>
      <c r="R4928" s="36"/>
    </row>
    <row r="4929" spans="6:18" x14ac:dyDescent="0.25">
      <c r="F4929" s="36"/>
      <c r="G4929" s="36"/>
      <c r="H4929" s="36"/>
      <c r="I4929" s="36"/>
      <c r="J4929" s="36"/>
      <c r="K4929" s="36"/>
      <c r="L4929" s="36"/>
      <c r="M4929" s="36"/>
      <c r="N4929" s="36"/>
      <c r="O4929" s="36"/>
      <c r="P4929" s="36"/>
      <c r="Q4929" s="36"/>
      <c r="R4929" s="36"/>
    </row>
    <row r="4930" spans="6:18" x14ac:dyDescent="0.25">
      <c r="F4930" s="36"/>
      <c r="G4930" s="36"/>
      <c r="H4930" s="36"/>
      <c r="I4930" s="36"/>
      <c r="J4930" s="36"/>
      <c r="K4930" s="36"/>
      <c r="L4930" s="36"/>
      <c r="M4930" s="36"/>
      <c r="N4930" s="36"/>
      <c r="O4930" s="36"/>
      <c r="P4930" s="36"/>
      <c r="Q4930" s="36"/>
      <c r="R4930" s="36"/>
    </row>
    <row r="4931" spans="6:18" x14ac:dyDescent="0.25">
      <c r="F4931" s="36"/>
      <c r="G4931" s="36"/>
      <c r="H4931" s="36"/>
      <c r="I4931" s="36"/>
      <c r="J4931" s="36"/>
      <c r="K4931" s="36"/>
      <c r="L4931" s="36"/>
      <c r="M4931" s="36"/>
      <c r="N4931" s="36"/>
      <c r="O4931" s="36"/>
      <c r="P4931" s="36"/>
      <c r="Q4931" s="36"/>
      <c r="R4931" s="36"/>
    </row>
    <row r="4932" spans="6:18" x14ac:dyDescent="0.25">
      <c r="F4932" s="36"/>
      <c r="G4932" s="36"/>
      <c r="H4932" s="36"/>
      <c r="I4932" s="36"/>
      <c r="J4932" s="36"/>
      <c r="K4932" s="36"/>
      <c r="L4932" s="36"/>
      <c r="M4932" s="36"/>
      <c r="N4932" s="36"/>
      <c r="O4932" s="36"/>
      <c r="P4932" s="36"/>
      <c r="Q4932" s="36"/>
      <c r="R4932" s="36"/>
    </row>
    <row r="4933" spans="6:18" x14ac:dyDescent="0.25">
      <c r="F4933" s="36"/>
      <c r="G4933" s="36"/>
      <c r="H4933" s="36"/>
      <c r="I4933" s="36"/>
      <c r="J4933" s="36"/>
      <c r="K4933" s="36"/>
      <c r="L4933" s="36"/>
      <c r="M4933" s="36"/>
      <c r="N4933" s="36"/>
      <c r="O4933" s="36"/>
      <c r="P4933" s="36"/>
      <c r="Q4933" s="36"/>
      <c r="R4933" s="36"/>
    </row>
    <row r="4934" spans="6:18" x14ac:dyDescent="0.25">
      <c r="F4934" s="36"/>
      <c r="G4934" s="36"/>
      <c r="H4934" s="36"/>
      <c r="I4934" s="36"/>
      <c r="J4934" s="36"/>
      <c r="K4934" s="36"/>
      <c r="L4934" s="36"/>
      <c r="M4934" s="36"/>
      <c r="N4934" s="36"/>
      <c r="O4934" s="36"/>
      <c r="P4934" s="36"/>
      <c r="Q4934" s="36"/>
      <c r="R4934" s="36"/>
    </row>
    <row r="4935" spans="6:18" x14ac:dyDescent="0.25">
      <c r="F4935" s="36"/>
      <c r="G4935" s="36"/>
      <c r="H4935" s="36"/>
      <c r="I4935" s="36"/>
      <c r="J4935" s="36"/>
      <c r="K4935" s="36"/>
      <c r="L4935" s="36"/>
      <c r="M4935" s="36"/>
      <c r="N4935" s="36"/>
      <c r="O4935" s="36"/>
      <c r="P4935" s="36"/>
      <c r="Q4935" s="36"/>
      <c r="R4935" s="36"/>
    </row>
    <row r="4936" spans="6:18" x14ac:dyDescent="0.25">
      <c r="F4936" s="36"/>
      <c r="G4936" s="36"/>
      <c r="H4936" s="36"/>
      <c r="I4936" s="36"/>
      <c r="J4936" s="36"/>
      <c r="K4936" s="36"/>
      <c r="L4936" s="36"/>
      <c r="M4936" s="36"/>
      <c r="N4936" s="36"/>
      <c r="O4936" s="36"/>
      <c r="P4936" s="36"/>
      <c r="Q4936" s="36"/>
      <c r="R4936" s="36"/>
    </row>
    <row r="4937" spans="6:18" x14ac:dyDescent="0.25">
      <c r="F4937" s="36"/>
      <c r="G4937" s="36"/>
      <c r="H4937" s="36"/>
      <c r="I4937" s="36"/>
      <c r="J4937" s="36"/>
      <c r="K4937" s="36"/>
      <c r="L4937" s="36"/>
      <c r="M4937" s="36"/>
      <c r="N4937" s="36"/>
      <c r="O4937" s="36"/>
      <c r="P4937" s="36"/>
      <c r="Q4937" s="36"/>
      <c r="R4937" s="36"/>
    </row>
    <row r="4938" spans="6:18" x14ac:dyDescent="0.25">
      <c r="F4938" s="36"/>
      <c r="G4938" s="36"/>
      <c r="H4938" s="36"/>
      <c r="I4938" s="36"/>
      <c r="J4938" s="36"/>
      <c r="K4938" s="36"/>
      <c r="L4938" s="36"/>
      <c r="M4938" s="36"/>
      <c r="N4938" s="36"/>
      <c r="O4938" s="36"/>
      <c r="P4938" s="36"/>
      <c r="Q4938" s="36"/>
      <c r="R4938" s="36"/>
    </row>
    <row r="4939" spans="6:18" x14ac:dyDescent="0.25">
      <c r="F4939" s="36"/>
      <c r="G4939" s="36"/>
      <c r="H4939" s="36"/>
      <c r="I4939" s="36"/>
      <c r="J4939" s="36"/>
      <c r="K4939" s="36"/>
      <c r="L4939" s="36"/>
      <c r="M4939" s="36"/>
      <c r="N4939" s="36"/>
      <c r="O4939" s="36"/>
      <c r="P4939" s="36"/>
      <c r="Q4939" s="36"/>
      <c r="R4939" s="36"/>
    </row>
    <row r="4940" spans="6:18" x14ac:dyDescent="0.25">
      <c r="F4940" s="36"/>
      <c r="G4940" s="36"/>
      <c r="H4940" s="36"/>
      <c r="I4940" s="36"/>
      <c r="J4940" s="36"/>
      <c r="K4940" s="36"/>
      <c r="L4940" s="36"/>
      <c r="M4940" s="36"/>
      <c r="N4940" s="36"/>
      <c r="O4940" s="36"/>
      <c r="P4940" s="36"/>
      <c r="Q4940" s="36"/>
      <c r="R4940" s="36"/>
    </row>
    <row r="4941" spans="6:18" x14ac:dyDescent="0.25">
      <c r="F4941" s="36"/>
      <c r="G4941" s="36"/>
      <c r="H4941" s="36"/>
      <c r="I4941" s="36"/>
      <c r="J4941" s="36"/>
      <c r="K4941" s="36"/>
      <c r="L4941" s="36"/>
      <c r="M4941" s="36"/>
      <c r="N4941" s="36"/>
      <c r="O4941" s="36"/>
      <c r="P4941" s="36"/>
      <c r="Q4941" s="36"/>
      <c r="R4941" s="36"/>
    </row>
    <row r="4942" spans="6:18" x14ac:dyDescent="0.25">
      <c r="F4942" s="36"/>
      <c r="G4942" s="36"/>
      <c r="H4942" s="36"/>
      <c r="I4942" s="36"/>
      <c r="J4942" s="36"/>
      <c r="K4942" s="36"/>
      <c r="L4942" s="36"/>
      <c r="M4942" s="36"/>
      <c r="N4942" s="36"/>
      <c r="O4942" s="36"/>
      <c r="P4942" s="36"/>
      <c r="Q4942" s="36"/>
      <c r="R4942" s="36"/>
    </row>
    <row r="4943" spans="6:18" x14ac:dyDescent="0.25">
      <c r="F4943" s="36"/>
      <c r="G4943" s="36"/>
      <c r="H4943" s="36"/>
      <c r="I4943" s="36"/>
      <c r="J4943" s="36"/>
      <c r="K4943" s="36"/>
      <c r="L4943" s="36"/>
      <c r="M4943" s="36"/>
      <c r="N4943" s="36"/>
      <c r="O4943" s="36"/>
      <c r="P4943" s="36"/>
      <c r="Q4943" s="36"/>
      <c r="R4943" s="36"/>
    </row>
    <row r="4944" spans="6:18" x14ac:dyDescent="0.25">
      <c r="F4944" s="36"/>
      <c r="G4944" s="36"/>
      <c r="H4944" s="36"/>
      <c r="I4944" s="36"/>
      <c r="J4944" s="36"/>
      <c r="K4944" s="36"/>
      <c r="L4944" s="36"/>
      <c r="M4944" s="36"/>
      <c r="N4944" s="36"/>
      <c r="O4944" s="36"/>
      <c r="P4944" s="36"/>
      <c r="Q4944" s="36"/>
      <c r="R4944" s="36"/>
    </row>
    <row r="4945" spans="6:18" x14ac:dyDescent="0.25">
      <c r="F4945" s="36"/>
      <c r="G4945" s="36"/>
      <c r="H4945" s="36"/>
      <c r="I4945" s="36"/>
      <c r="J4945" s="36"/>
      <c r="K4945" s="36"/>
      <c r="L4945" s="36"/>
      <c r="M4945" s="36"/>
      <c r="N4945" s="36"/>
      <c r="O4945" s="36"/>
      <c r="P4945" s="36"/>
      <c r="Q4945" s="36"/>
      <c r="R4945" s="36"/>
    </row>
    <row r="4946" spans="6:18" x14ac:dyDescent="0.25">
      <c r="F4946" s="36"/>
      <c r="G4946" s="36"/>
      <c r="H4946" s="36"/>
      <c r="I4946" s="36"/>
      <c r="J4946" s="36"/>
      <c r="K4946" s="36"/>
      <c r="L4946" s="36"/>
      <c r="M4946" s="36"/>
      <c r="N4946" s="36"/>
      <c r="O4946" s="36"/>
      <c r="P4946" s="36"/>
      <c r="Q4946" s="36"/>
      <c r="R4946" s="36"/>
    </row>
    <row r="4947" spans="6:18" x14ac:dyDescent="0.25">
      <c r="F4947" s="36"/>
      <c r="G4947" s="36"/>
      <c r="H4947" s="36"/>
      <c r="I4947" s="36"/>
      <c r="J4947" s="36"/>
      <c r="K4947" s="36"/>
      <c r="L4947" s="36"/>
      <c r="M4947" s="36"/>
      <c r="N4947" s="36"/>
      <c r="O4947" s="36"/>
      <c r="P4947" s="36"/>
      <c r="Q4947" s="36"/>
      <c r="R4947" s="36"/>
    </row>
    <row r="4948" spans="6:18" x14ac:dyDescent="0.25">
      <c r="F4948" s="36"/>
      <c r="G4948" s="36"/>
      <c r="H4948" s="36"/>
      <c r="I4948" s="36"/>
      <c r="J4948" s="36"/>
      <c r="K4948" s="36"/>
      <c r="L4948" s="36"/>
      <c r="M4948" s="36"/>
      <c r="N4948" s="36"/>
      <c r="O4948" s="36"/>
      <c r="P4948" s="36"/>
      <c r="Q4948" s="36"/>
      <c r="R4948" s="36"/>
    </row>
    <row r="4949" spans="6:18" x14ac:dyDescent="0.25">
      <c r="F4949" s="36"/>
      <c r="G4949" s="36"/>
      <c r="H4949" s="36"/>
      <c r="I4949" s="36"/>
      <c r="J4949" s="36"/>
      <c r="K4949" s="36"/>
      <c r="L4949" s="36"/>
      <c r="M4949" s="36"/>
      <c r="N4949" s="36"/>
      <c r="O4949" s="36"/>
      <c r="P4949" s="36"/>
      <c r="Q4949" s="36"/>
      <c r="R4949" s="36"/>
    </row>
    <row r="4950" spans="6:18" x14ac:dyDescent="0.25">
      <c r="F4950" s="36"/>
      <c r="G4950" s="36"/>
      <c r="H4950" s="36"/>
      <c r="I4950" s="36"/>
      <c r="J4950" s="36"/>
      <c r="K4950" s="36"/>
      <c r="L4950" s="36"/>
      <c r="M4950" s="36"/>
      <c r="N4950" s="36"/>
      <c r="O4950" s="36"/>
      <c r="P4950" s="36"/>
      <c r="Q4950" s="36"/>
      <c r="R4950" s="36"/>
    </row>
    <row r="4951" spans="6:18" x14ac:dyDescent="0.25">
      <c r="F4951" s="36"/>
      <c r="G4951" s="36"/>
      <c r="H4951" s="36"/>
      <c r="I4951" s="36"/>
      <c r="J4951" s="36"/>
      <c r="K4951" s="36"/>
      <c r="L4951" s="36"/>
      <c r="M4951" s="36"/>
      <c r="N4951" s="36"/>
      <c r="O4951" s="36"/>
      <c r="P4951" s="36"/>
      <c r="Q4951" s="36"/>
      <c r="R4951" s="36"/>
    </row>
    <row r="4952" spans="6:18" x14ac:dyDescent="0.25">
      <c r="F4952" s="36"/>
      <c r="G4952" s="36"/>
      <c r="H4952" s="36"/>
      <c r="I4952" s="36"/>
      <c r="J4952" s="36"/>
      <c r="K4952" s="36"/>
      <c r="L4952" s="36"/>
      <c r="M4952" s="36"/>
      <c r="N4952" s="36"/>
      <c r="O4952" s="36"/>
      <c r="P4952" s="36"/>
      <c r="Q4952" s="36"/>
      <c r="R4952" s="36"/>
    </row>
    <row r="4953" spans="6:18" x14ac:dyDescent="0.25">
      <c r="F4953" s="36"/>
      <c r="G4953" s="36"/>
      <c r="H4953" s="36"/>
      <c r="I4953" s="36"/>
      <c r="J4953" s="36"/>
      <c r="K4953" s="36"/>
      <c r="L4953" s="36"/>
      <c r="M4953" s="36"/>
      <c r="N4953" s="36"/>
      <c r="O4953" s="36"/>
      <c r="P4953" s="36"/>
      <c r="Q4953" s="36"/>
      <c r="R4953" s="36"/>
    </row>
    <row r="4954" spans="6:18" x14ac:dyDescent="0.25">
      <c r="F4954" s="36"/>
      <c r="G4954" s="36"/>
      <c r="H4954" s="36"/>
      <c r="I4954" s="36"/>
      <c r="J4954" s="36"/>
      <c r="K4954" s="36"/>
      <c r="L4954" s="36"/>
      <c r="M4954" s="36"/>
      <c r="N4954" s="36"/>
      <c r="O4954" s="36"/>
      <c r="P4954" s="36"/>
      <c r="Q4954" s="36"/>
      <c r="R4954" s="36"/>
    </row>
    <row r="4955" spans="6:18" x14ac:dyDescent="0.25">
      <c r="F4955" s="36"/>
      <c r="G4955" s="36"/>
      <c r="H4955" s="36"/>
      <c r="I4955" s="36"/>
      <c r="J4955" s="36"/>
      <c r="K4955" s="36"/>
      <c r="L4955" s="36"/>
      <c r="M4955" s="36"/>
      <c r="N4955" s="36"/>
      <c r="O4955" s="36"/>
      <c r="P4955" s="36"/>
      <c r="Q4955" s="36"/>
      <c r="R4955" s="36"/>
    </row>
    <row r="4956" spans="6:18" x14ac:dyDescent="0.25">
      <c r="F4956" s="36"/>
      <c r="G4956" s="36"/>
      <c r="H4956" s="36"/>
      <c r="I4956" s="36"/>
      <c r="J4956" s="36"/>
      <c r="K4956" s="36"/>
      <c r="L4956" s="36"/>
      <c r="M4956" s="36"/>
      <c r="N4956" s="36"/>
      <c r="O4956" s="36"/>
      <c r="P4956" s="36"/>
      <c r="Q4956" s="36"/>
      <c r="R4956" s="36"/>
    </row>
    <row r="4957" spans="6:18" x14ac:dyDescent="0.25">
      <c r="F4957" s="36"/>
      <c r="G4957" s="36"/>
      <c r="H4957" s="36"/>
      <c r="I4957" s="36"/>
      <c r="J4957" s="36"/>
      <c r="K4957" s="36"/>
      <c r="L4957" s="36"/>
      <c r="M4957" s="36"/>
      <c r="N4957" s="36"/>
      <c r="O4957" s="36"/>
      <c r="P4957" s="36"/>
      <c r="Q4957" s="36"/>
      <c r="R4957" s="36"/>
    </row>
    <row r="4958" spans="6:18" x14ac:dyDescent="0.25">
      <c r="F4958" s="36"/>
      <c r="G4958" s="36"/>
      <c r="H4958" s="36"/>
      <c r="I4958" s="36"/>
      <c r="J4958" s="36"/>
      <c r="K4958" s="36"/>
      <c r="L4958" s="36"/>
      <c r="M4958" s="36"/>
      <c r="N4958" s="36"/>
      <c r="O4958" s="36"/>
      <c r="P4958" s="36"/>
      <c r="Q4958" s="36"/>
      <c r="R4958" s="36"/>
    </row>
    <row r="4959" spans="6:18" x14ac:dyDescent="0.25">
      <c r="F4959" s="36"/>
      <c r="G4959" s="36"/>
      <c r="H4959" s="36"/>
      <c r="I4959" s="36"/>
      <c r="J4959" s="36"/>
      <c r="K4959" s="36"/>
      <c r="L4959" s="36"/>
      <c r="M4959" s="36"/>
      <c r="N4959" s="36"/>
      <c r="O4959" s="36"/>
      <c r="P4959" s="36"/>
      <c r="Q4959" s="36"/>
      <c r="R4959" s="36"/>
    </row>
    <row r="4960" spans="6:18" x14ac:dyDescent="0.25">
      <c r="F4960" s="36"/>
      <c r="G4960" s="36"/>
      <c r="H4960" s="36"/>
      <c r="I4960" s="36"/>
      <c r="J4960" s="36"/>
      <c r="K4960" s="36"/>
      <c r="L4960" s="36"/>
      <c r="M4960" s="36"/>
      <c r="N4960" s="36"/>
      <c r="O4960" s="36"/>
      <c r="P4960" s="36"/>
      <c r="Q4960" s="36"/>
      <c r="R4960" s="36"/>
    </row>
    <row r="4961" spans="6:18" x14ac:dyDescent="0.25">
      <c r="F4961" s="36"/>
      <c r="G4961" s="36"/>
      <c r="H4961" s="36"/>
      <c r="I4961" s="36"/>
      <c r="J4961" s="36"/>
      <c r="K4961" s="36"/>
      <c r="L4961" s="36"/>
      <c r="M4961" s="36"/>
      <c r="N4961" s="36"/>
      <c r="O4961" s="36"/>
      <c r="P4961" s="36"/>
      <c r="Q4961" s="36"/>
      <c r="R4961" s="36"/>
    </row>
    <row r="4962" spans="6:18" x14ac:dyDescent="0.25">
      <c r="F4962" s="36"/>
      <c r="G4962" s="36"/>
      <c r="H4962" s="36"/>
      <c r="I4962" s="36"/>
      <c r="J4962" s="36"/>
      <c r="K4962" s="36"/>
      <c r="L4962" s="36"/>
      <c r="M4962" s="36"/>
      <c r="N4962" s="36"/>
      <c r="O4962" s="36"/>
      <c r="P4962" s="36"/>
      <c r="Q4962" s="36"/>
      <c r="R4962" s="36"/>
    </row>
    <row r="4963" spans="6:18" x14ac:dyDescent="0.25">
      <c r="F4963" s="36"/>
      <c r="G4963" s="36"/>
      <c r="H4963" s="36"/>
      <c r="I4963" s="36"/>
      <c r="J4963" s="36"/>
      <c r="K4963" s="36"/>
      <c r="L4963" s="36"/>
      <c r="M4963" s="36"/>
      <c r="N4963" s="36"/>
      <c r="O4963" s="36"/>
      <c r="P4963" s="36"/>
      <c r="Q4963" s="36"/>
      <c r="R4963" s="36"/>
    </row>
    <row r="4964" spans="6:18" x14ac:dyDescent="0.25">
      <c r="F4964" s="36"/>
      <c r="G4964" s="36"/>
      <c r="H4964" s="36"/>
      <c r="I4964" s="36"/>
      <c r="J4964" s="36"/>
      <c r="K4964" s="36"/>
      <c r="L4964" s="36"/>
      <c r="M4964" s="36"/>
      <c r="N4964" s="36"/>
      <c r="O4964" s="36"/>
      <c r="P4964" s="36"/>
      <c r="Q4964" s="36"/>
      <c r="R4964" s="36"/>
    </row>
    <row r="4965" spans="6:18" x14ac:dyDescent="0.25">
      <c r="F4965" s="36"/>
      <c r="G4965" s="36"/>
      <c r="H4965" s="36"/>
      <c r="I4965" s="36"/>
      <c r="J4965" s="36"/>
      <c r="K4965" s="36"/>
      <c r="L4965" s="36"/>
      <c r="M4965" s="36"/>
      <c r="N4965" s="36"/>
      <c r="O4965" s="36"/>
      <c r="P4965" s="36"/>
      <c r="Q4965" s="36"/>
      <c r="R4965" s="36"/>
    </row>
    <row r="4966" spans="6:18" x14ac:dyDescent="0.25">
      <c r="F4966" s="36"/>
      <c r="G4966" s="36"/>
      <c r="H4966" s="36"/>
      <c r="I4966" s="36"/>
      <c r="J4966" s="36"/>
      <c r="K4966" s="36"/>
      <c r="L4966" s="36"/>
      <c r="M4966" s="36"/>
      <c r="N4966" s="36"/>
      <c r="O4966" s="36"/>
      <c r="P4966" s="36"/>
      <c r="Q4966" s="36"/>
      <c r="R4966" s="36"/>
    </row>
    <row r="4967" spans="6:18" x14ac:dyDescent="0.25">
      <c r="F4967" s="36"/>
      <c r="G4967" s="36"/>
      <c r="H4967" s="36"/>
      <c r="I4967" s="36"/>
      <c r="J4967" s="36"/>
      <c r="K4967" s="36"/>
      <c r="L4967" s="36"/>
      <c r="M4967" s="36"/>
      <c r="N4967" s="36"/>
      <c r="O4967" s="36"/>
      <c r="P4967" s="36"/>
      <c r="Q4967" s="36"/>
      <c r="R4967" s="36"/>
    </row>
    <row r="4968" spans="6:18" x14ac:dyDescent="0.25">
      <c r="F4968" s="36"/>
      <c r="G4968" s="36"/>
      <c r="H4968" s="36"/>
      <c r="I4968" s="36"/>
      <c r="J4968" s="36"/>
      <c r="K4968" s="36"/>
      <c r="L4968" s="36"/>
      <c r="M4968" s="36"/>
      <c r="N4968" s="36"/>
      <c r="O4968" s="36"/>
      <c r="P4968" s="36"/>
      <c r="Q4968" s="36"/>
      <c r="R4968" s="36"/>
    </row>
    <row r="4969" spans="6:18" x14ac:dyDescent="0.25">
      <c r="F4969" s="36"/>
      <c r="G4969" s="36"/>
      <c r="H4969" s="36"/>
      <c r="I4969" s="36"/>
      <c r="J4969" s="36"/>
      <c r="K4969" s="36"/>
      <c r="L4969" s="36"/>
      <c r="M4969" s="36"/>
      <c r="N4969" s="36"/>
      <c r="O4969" s="36"/>
      <c r="P4969" s="36"/>
      <c r="Q4969" s="36"/>
      <c r="R4969" s="36"/>
    </row>
    <row r="4970" spans="6:18" x14ac:dyDescent="0.25">
      <c r="F4970" s="36"/>
      <c r="G4970" s="36"/>
      <c r="H4970" s="36"/>
      <c r="I4970" s="36"/>
      <c r="J4970" s="36"/>
      <c r="K4970" s="36"/>
      <c r="L4970" s="36"/>
      <c r="M4970" s="36"/>
      <c r="N4970" s="36"/>
      <c r="O4970" s="36"/>
      <c r="P4970" s="36"/>
      <c r="Q4970" s="36"/>
      <c r="R4970" s="36"/>
    </row>
    <row r="4971" spans="6:18" x14ac:dyDescent="0.25">
      <c r="F4971" s="36"/>
      <c r="G4971" s="36"/>
      <c r="H4971" s="36"/>
      <c r="I4971" s="36"/>
      <c r="J4971" s="36"/>
      <c r="K4971" s="36"/>
      <c r="L4971" s="36"/>
      <c r="M4971" s="36"/>
      <c r="N4971" s="36"/>
      <c r="O4971" s="36"/>
      <c r="P4971" s="36"/>
      <c r="Q4971" s="36"/>
      <c r="R4971" s="36"/>
    </row>
    <row r="4972" spans="6:18" x14ac:dyDescent="0.25">
      <c r="F4972" s="36"/>
      <c r="G4972" s="36"/>
      <c r="H4972" s="36"/>
      <c r="I4972" s="36"/>
      <c r="J4972" s="36"/>
      <c r="K4972" s="36"/>
      <c r="L4972" s="36"/>
      <c r="M4972" s="36"/>
      <c r="N4972" s="36"/>
      <c r="O4972" s="36"/>
      <c r="P4972" s="36"/>
      <c r="Q4972" s="36"/>
      <c r="R4972" s="36"/>
    </row>
    <row r="4973" spans="6:18" x14ac:dyDescent="0.25">
      <c r="F4973" s="36"/>
      <c r="G4973" s="36"/>
      <c r="H4973" s="36"/>
      <c r="I4973" s="36"/>
      <c r="J4973" s="36"/>
      <c r="K4973" s="36"/>
      <c r="L4973" s="36"/>
      <c r="M4973" s="36"/>
      <c r="N4973" s="36"/>
      <c r="O4973" s="36"/>
      <c r="P4973" s="36"/>
      <c r="Q4973" s="36"/>
      <c r="R4973" s="36"/>
    </row>
    <row r="4974" spans="6:18" x14ac:dyDescent="0.25">
      <c r="F4974" s="36"/>
      <c r="G4974" s="36"/>
      <c r="H4974" s="36"/>
      <c r="I4974" s="36"/>
      <c r="J4974" s="36"/>
      <c r="K4974" s="36"/>
      <c r="L4974" s="36"/>
      <c r="M4974" s="36"/>
      <c r="N4974" s="36"/>
      <c r="O4974" s="36"/>
      <c r="P4974" s="36"/>
      <c r="Q4974" s="36"/>
      <c r="R4974" s="36"/>
    </row>
    <row r="4975" spans="6:18" x14ac:dyDescent="0.25">
      <c r="F4975" s="36"/>
      <c r="G4975" s="36"/>
      <c r="H4975" s="36"/>
      <c r="I4975" s="36"/>
      <c r="J4975" s="36"/>
      <c r="K4975" s="36"/>
      <c r="L4975" s="36"/>
      <c r="M4975" s="36"/>
      <c r="N4975" s="36"/>
      <c r="O4975" s="36"/>
      <c r="P4975" s="36"/>
      <c r="Q4975" s="36"/>
      <c r="R4975" s="36"/>
    </row>
    <row r="4976" spans="6:18" x14ac:dyDescent="0.25">
      <c r="F4976" s="36"/>
      <c r="G4976" s="36"/>
      <c r="H4976" s="36"/>
      <c r="I4976" s="36"/>
      <c r="J4976" s="36"/>
      <c r="K4976" s="36"/>
      <c r="L4976" s="36"/>
      <c r="M4976" s="36"/>
      <c r="N4976" s="36"/>
      <c r="O4976" s="36"/>
      <c r="P4976" s="36"/>
      <c r="Q4976" s="36"/>
      <c r="R4976" s="36"/>
    </row>
    <row r="4977" spans="6:18" x14ac:dyDescent="0.25">
      <c r="F4977" s="36"/>
      <c r="G4977" s="36"/>
      <c r="H4977" s="36"/>
      <c r="I4977" s="36"/>
      <c r="J4977" s="36"/>
      <c r="K4977" s="36"/>
      <c r="L4977" s="36"/>
      <c r="M4977" s="36"/>
      <c r="N4977" s="36"/>
      <c r="O4977" s="36"/>
      <c r="P4977" s="36"/>
      <c r="Q4977" s="36"/>
      <c r="R4977" s="36"/>
    </row>
    <row r="4978" spans="6:18" x14ac:dyDescent="0.25">
      <c r="F4978" s="36"/>
      <c r="G4978" s="36"/>
      <c r="H4978" s="36"/>
      <c r="I4978" s="36"/>
      <c r="J4978" s="36"/>
      <c r="K4978" s="36"/>
      <c r="L4978" s="36"/>
      <c r="M4978" s="36"/>
      <c r="N4978" s="36"/>
      <c r="O4978" s="36"/>
      <c r="P4978" s="36"/>
      <c r="Q4978" s="36"/>
      <c r="R4978" s="36"/>
    </row>
    <row r="4979" spans="6:18" x14ac:dyDescent="0.25">
      <c r="F4979" s="36"/>
      <c r="G4979" s="36"/>
      <c r="H4979" s="36"/>
      <c r="I4979" s="36"/>
      <c r="J4979" s="36"/>
      <c r="K4979" s="36"/>
      <c r="L4979" s="36"/>
      <c r="M4979" s="36"/>
      <c r="N4979" s="36"/>
      <c r="O4979" s="36"/>
      <c r="P4979" s="36"/>
      <c r="Q4979" s="36"/>
      <c r="R4979" s="36"/>
    </row>
    <row r="4980" spans="6:18" x14ac:dyDescent="0.25">
      <c r="F4980" s="36"/>
      <c r="G4980" s="36"/>
      <c r="H4980" s="36"/>
      <c r="I4980" s="36"/>
      <c r="J4980" s="36"/>
      <c r="K4980" s="36"/>
      <c r="L4980" s="36"/>
      <c r="M4980" s="36"/>
      <c r="N4980" s="36"/>
      <c r="O4980" s="36"/>
      <c r="P4980" s="36"/>
      <c r="Q4980" s="36"/>
      <c r="R4980" s="36"/>
    </row>
    <row r="4981" spans="6:18" x14ac:dyDescent="0.25">
      <c r="F4981" s="36"/>
      <c r="G4981" s="36"/>
      <c r="H4981" s="36"/>
      <c r="I4981" s="36"/>
      <c r="J4981" s="36"/>
      <c r="K4981" s="36"/>
      <c r="L4981" s="36"/>
      <c r="M4981" s="36"/>
      <c r="N4981" s="36"/>
      <c r="O4981" s="36"/>
      <c r="P4981" s="36"/>
      <c r="Q4981" s="36"/>
      <c r="R4981" s="36"/>
    </row>
    <row r="4982" spans="6:18" x14ac:dyDescent="0.25">
      <c r="F4982" s="36"/>
      <c r="G4982" s="36"/>
      <c r="H4982" s="36"/>
      <c r="I4982" s="36"/>
      <c r="J4982" s="36"/>
      <c r="K4982" s="36"/>
      <c r="L4982" s="36"/>
      <c r="M4982" s="36"/>
      <c r="N4982" s="36"/>
      <c r="O4982" s="36"/>
      <c r="P4982" s="36"/>
      <c r="Q4982" s="36"/>
      <c r="R4982" s="36"/>
    </row>
    <row r="4983" spans="6:18" x14ac:dyDescent="0.25">
      <c r="F4983" s="36"/>
      <c r="G4983" s="36"/>
      <c r="H4983" s="36"/>
      <c r="I4983" s="36"/>
      <c r="J4983" s="36"/>
      <c r="K4983" s="36"/>
      <c r="L4983" s="36"/>
      <c r="M4983" s="36"/>
      <c r="N4983" s="36"/>
      <c r="O4983" s="36"/>
      <c r="P4983" s="36"/>
      <c r="Q4983" s="36"/>
      <c r="R4983" s="36"/>
    </row>
    <row r="4984" spans="6:18" x14ac:dyDescent="0.25">
      <c r="F4984" s="36"/>
      <c r="G4984" s="36"/>
      <c r="H4984" s="36"/>
      <c r="I4984" s="36"/>
      <c r="J4984" s="36"/>
      <c r="K4984" s="36"/>
      <c r="L4984" s="36"/>
      <c r="M4984" s="36"/>
      <c r="N4984" s="36"/>
      <c r="O4984" s="36"/>
      <c r="P4984" s="36"/>
      <c r="Q4984" s="36"/>
      <c r="R4984" s="36"/>
    </row>
    <row r="4985" spans="6:18" x14ac:dyDescent="0.25">
      <c r="F4985" s="36"/>
      <c r="G4985" s="36"/>
      <c r="H4985" s="36"/>
      <c r="I4985" s="36"/>
      <c r="J4985" s="36"/>
      <c r="K4985" s="36"/>
      <c r="L4985" s="36"/>
      <c r="M4985" s="36"/>
      <c r="N4985" s="36"/>
      <c r="O4985" s="36"/>
      <c r="P4985" s="36"/>
      <c r="Q4985" s="36"/>
      <c r="R4985" s="36"/>
    </row>
    <row r="4986" spans="6:18" x14ac:dyDescent="0.25">
      <c r="F4986" s="36"/>
      <c r="G4986" s="36"/>
      <c r="H4986" s="36"/>
      <c r="I4986" s="36"/>
      <c r="J4986" s="36"/>
      <c r="K4986" s="36"/>
      <c r="L4986" s="36"/>
      <c r="M4986" s="36"/>
      <c r="N4986" s="36"/>
      <c r="O4986" s="36"/>
      <c r="P4986" s="36"/>
      <c r="Q4986" s="36"/>
      <c r="R4986" s="36"/>
    </row>
    <row r="4987" spans="6:18" x14ac:dyDescent="0.25">
      <c r="F4987" s="36"/>
      <c r="G4987" s="36"/>
      <c r="H4987" s="36"/>
      <c r="I4987" s="36"/>
      <c r="J4987" s="36"/>
      <c r="K4987" s="36"/>
      <c r="L4987" s="36"/>
      <c r="M4987" s="36"/>
      <c r="N4987" s="36"/>
      <c r="O4987" s="36"/>
      <c r="P4987" s="36"/>
      <c r="Q4987" s="36"/>
      <c r="R4987" s="36"/>
    </row>
    <row r="4988" spans="6:18" x14ac:dyDescent="0.25">
      <c r="F4988" s="36"/>
      <c r="G4988" s="36"/>
      <c r="H4988" s="36"/>
      <c r="I4988" s="36"/>
      <c r="J4988" s="36"/>
      <c r="K4988" s="36"/>
      <c r="L4988" s="36"/>
      <c r="M4988" s="36"/>
      <c r="N4988" s="36"/>
      <c r="O4988" s="36"/>
      <c r="P4988" s="36"/>
      <c r="Q4988" s="36"/>
      <c r="R4988" s="36"/>
    </row>
    <row r="4989" spans="6:18" x14ac:dyDescent="0.25">
      <c r="F4989" s="36"/>
      <c r="G4989" s="36"/>
      <c r="H4989" s="36"/>
      <c r="I4989" s="36"/>
      <c r="J4989" s="36"/>
      <c r="K4989" s="36"/>
      <c r="L4989" s="36"/>
      <c r="M4989" s="36"/>
      <c r="N4989" s="36"/>
      <c r="O4989" s="36"/>
      <c r="P4989" s="36"/>
      <c r="Q4989" s="36"/>
      <c r="R4989" s="36"/>
    </row>
    <row r="4990" spans="6:18" x14ac:dyDescent="0.25">
      <c r="F4990" s="36"/>
      <c r="G4990" s="36"/>
      <c r="H4990" s="36"/>
      <c r="I4990" s="36"/>
      <c r="J4990" s="36"/>
      <c r="K4990" s="36"/>
      <c r="L4990" s="36"/>
      <c r="M4990" s="36"/>
      <c r="N4990" s="36"/>
      <c r="O4990" s="36"/>
      <c r="P4990" s="36"/>
      <c r="Q4990" s="36"/>
      <c r="R4990" s="36"/>
    </row>
    <row r="4991" spans="6:18" x14ac:dyDescent="0.25">
      <c r="F4991" s="14"/>
      <c r="G4991" s="36"/>
      <c r="H4991" s="36"/>
      <c r="I4991" s="36"/>
      <c r="J4991" s="36"/>
      <c r="K4991" s="36"/>
      <c r="L4991" s="36"/>
      <c r="M4991" s="36"/>
      <c r="N4991" s="36"/>
      <c r="O4991" s="36"/>
      <c r="P4991" s="36"/>
      <c r="Q4991" s="36"/>
      <c r="R4991" s="36"/>
    </row>
    <row r="4992" spans="6:18" x14ac:dyDescent="0.25">
      <c r="F4992" s="40"/>
      <c r="G4992" s="36"/>
      <c r="H4992" s="36"/>
      <c r="I4992" s="36"/>
      <c r="J4992" s="36"/>
      <c r="K4992" s="36"/>
      <c r="L4992" s="36"/>
      <c r="M4992" s="36"/>
      <c r="N4992" s="36"/>
      <c r="O4992" s="36"/>
      <c r="P4992" s="36"/>
      <c r="Q4992" s="36"/>
      <c r="R4992" s="36"/>
    </row>
    <row r="4993" spans="6:18" x14ac:dyDescent="0.25">
      <c r="F4993" s="40"/>
      <c r="G4993" s="36"/>
      <c r="H4993" s="36"/>
      <c r="I4993" s="36"/>
      <c r="J4993" s="36"/>
      <c r="K4993" s="36"/>
      <c r="L4993" s="36"/>
      <c r="M4993" s="36"/>
      <c r="N4993" s="36"/>
      <c r="O4993" s="36"/>
      <c r="P4993" s="36"/>
      <c r="Q4993" s="36"/>
      <c r="R4993" s="36"/>
    </row>
    <row r="4994" spans="6:18" x14ac:dyDescent="0.25">
      <c r="F4994" s="40"/>
      <c r="G4994" s="36"/>
      <c r="H4994" s="36"/>
      <c r="I4994" s="36"/>
      <c r="J4994" s="36"/>
      <c r="K4994" s="36"/>
      <c r="L4994" s="36"/>
      <c r="M4994" s="36"/>
      <c r="N4994" s="36"/>
      <c r="O4994" s="36"/>
      <c r="P4994" s="36"/>
      <c r="Q4994" s="36"/>
      <c r="R4994" s="36"/>
    </row>
    <row r="4995" spans="6:18" x14ac:dyDescent="0.25">
      <c r="F4995" s="40"/>
      <c r="G4995" s="36"/>
      <c r="H4995" s="36"/>
      <c r="I4995" s="36"/>
      <c r="J4995" s="36"/>
      <c r="K4995" s="36"/>
      <c r="L4995" s="36"/>
      <c r="M4995" s="36"/>
      <c r="N4995" s="36"/>
      <c r="O4995" s="36"/>
      <c r="P4995" s="36"/>
      <c r="Q4995" s="36"/>
      <c r="R4995" s="36"/>
    </row>
    <row r="4996" spans="6:18" x14ac:dyDescent="0.25">
      <c r="F4996" s="40"/>
      <c r="G4996" s="36"/>
      <c r="H4996" s="36"/>
      <c r="I4996" s="36"/>
      <c r="J4996" s="36"/>
      <c r="K4996" s="36"/>
      <c r="L4996" s="36"/>
      <c r="M4996" s="36"/>
      <c r="N4996" s="36"/>
      <c r="O4996" s="36"/>
      <c r="P4996" s="36"/>
      <c r="Q4996" s="36"/>
      <c r="R4996" s="36"/>
    </row>
    <row r="4997" spans="6:18" x14ac:dyDescent="0.25">
      <c r="F4997" s="40"/>
      <c r="G4997" s="36"/>
      <c r="H4997" s="36"/>
      <c r="I4997" s="36"/>
      <c r="J4997" s="36"/>
      <c r="K4997" s="36"/>
      <c r="L4997" s="36"/>
      <c r="M4997" s="36"/>
      <c r="N4997" s="36"/>
      <c r="O4997" s="36"/>
      <c r="P4997" s="36"/>
      <c r="Q4997" s="36"/>
      <c r="R4997" s="36"/>
    </row>
    <row r="4998" spans="6:18" x14ac:dyDescent="0.25">
      <c r="F4998" s="40"/>
      <c r="G4998" s="36"/>
      <c r="H4998" s="36"/>
      <c r="I4998" s="36"/>
      <c r="J4998" s="36"/>
      <c r="K4998" s="36"/>
      <c r="L4998" s="36"/>
      <c r="M4998" s="36"/>
      <c r="N4998" s="36"/>
      <c r="O4998" s="36"/>
      <c r="P4998" s="36"/>
      <c r="Q4998" s="36"/>
      <c r="R4998" s="36"/>
    </row>
    <row r="4999" spans="6:18" x14ac:dyDescent="0.25">
      <c r="F4999" s="40"/>
      <c r="G4999" s="36"/>
      <c r="H4999" s="36"/>
      <c r="I4999" s="36"/>
      <c r="J4999" s="36"/>
      <c r="K4999" s="36"/>
      <c r="L4999" s="36"/>
      <c r="M4999" s="36"/>
      <c r="N4999" s="36"/>
      <c r="O4999" s="36"/>
      <c r="P4999" s="36"/>
      <c r="Q4999" s="36"/>
      <c r="R4999" s="36"/>
    </row>
    <row r="5000" spans="6:18" x14ac:dyDescent="0.25">
      <c r="F5000" s="40"/>
      <c r="G5000" s="36"/>
      <c r="H5000" s="36"/>
      <c r="I5000" s="36"/>
      <c r="J5000" s="36"/>
      <c r="K5000" s="36"/>
      <c r="L5000" s="36"/>
      <c r="M5000" s="36"/>
      <c r="N5000" s="36"/>
      <c r="O5000" s="36"/>
      <c r="P5000" s="36"/>
      <c r="Q5000" s="36"/>
      <c r="R5000" s="36"/>
    </row>
    <row r="5001" spans="6:18" x14ac:dyDescent="0.25">
      <c r="F5001" s="40"/>
      <c r="G5001" s="36"/>
      <c r="H5001" s="36"/>
      <c r="I5001" s="36"/>
      <c r="J5001" s="36"/>
      <c r="K5001" s="36"/>
      <c r="L5001" s="36"/>
      <c r="M5001" s="36"/>
      <c r="N5001" s="36"/>
      <c r="O5001" s="36"/>
      <c r="P5001" s="36"/>
      <c r="Q5001" s="36"/>
      <c r="R5001" s="36"/>
    </row>
    <row r="5002" spans="6:18" x14ac:dyDescent="0.25">
      <c r="F5002" s="40"/>
      <c r="G5002" s="36"/>
      <c r="H5002" s="36"/>
      <c r="I5002" s="36"/>
      <c r="J5002" s="36"/>
      <c r="K5002" s="36"/>
      <c r="L5002" s="36"/>
      <c r="M5002" s="36"/>
      <c r="N5002" s="36"/>
      <c r="O5002" s="36"/>
      <c r="P5002" s="36"/>
      <c r="Q5002" s="36"/>
      <c r="R5002" s="36"/>
    </row>
    <row r="5003" spans="6:18" x14ac:dyDescent="0.25">
      <c r="F5003" s="40"/>
      <c r="G5003" s="36"/>
      <c r="H5003" s="36"/>
      <c r="I5003" s="36"/>
      <c r="J5003" s="36"/>
      <c r="K5003" s="36"/>
      <c r="L5003" s="36"/>
      <c r="M5003" s="36"/>
      <c r="N5003" s="36"/>
      <c r="O5003" s="36"/>
      <c r="P5003" s="36"/>
      <c r="Q5003" s="36"/>
      <c r="R5003" s="36"/>
    </row>
    <row r="5004" spans="6:18" x14ac:dyDescent="0.25">
      <c r="F5004" s="40"/>
      <c r="G5004" s="36"/>
      <c r="H5004" s="36"/>
      <c r="I5004" s="36"/>
      <c r="J5004" s="36"/>
      <c r="K5004" s="36"/>
      <c r="L5004" s="36"/>
      <c r="M5004" s="36"/>
      <c r="N5004" s="36"/>
      <c r="O5004" s="36"/>
      <c r="P5004" s="36"/>
      <c r="Q5004" s="36"/>
      <c r="R5004" s="36"/>
    </row>
    <row r="5005" spans="6:18" x14ac:dyDescent="0.25">
      <c r="F5005" s="40"/>
      <c r="G5005" s="14"/>
      <c r="H5005" s="14"/>
      <c r="I5005" s="14"/>
      <c r="J5005" s="14"/>
      <c r="K5005" s="14"/>
      <c r="L5005" s="14"/>
      <c r="M5005" s="14"/>
      <c r="N5005" s="14"/>
      <c r="O5005" s="14"/>
      <c r="P5005" s="14"/>
      <c r="Q5005" s="14"/>
      <c r="R5005" s="14"/>
    </row>
    <row r="5006" spans="6:18" x14ac:dyDescent="0.25">
      <c r="F5006" s="40"/>
      <c r="G5006" s="40"/>
      <c r="H5006" s="40"/>
      <c r="I5006" s="40"/>
      <c r="J5006" s="40"/>
      <c r="K5006" s="40"/>
      <c r="L5006" s="40"/>
      <c r="M5006" s="40"/>
      <c r="N5006" s="40"/>
      <c r="O5006" s="40"/>
      <c r="P5006" s="40"/>
      <c r="Q5006" s="40"/>
      <c r="R5006" s="40"/>
    </row>
    <row r="5007" spans="6:18" x14ac:dyDescent="0.25">
      <c r="F5007" s="40"/>
      <c r="G5007" s="40"/>
      <c r="H5007" s="40"/>
      <c r="I5007" s="40"/>
      <c r="J5007" s="40"/>
      <c r="K5007" s="40"/>
      <c r="L5007" s="40"/>
      <c r="M5007" s="40"/>
      <c r="N5007" s="40"/>
      <c r="O5007" s="40"/>
      <c r="P5007" s="40"/>
      <c r="Q5007" s="40"/>
      <c r="R5007" s="40"/>
    </row>
    <row r="5008" spans="6:18" x14ac:dyDescent="0.25">
      <c r="F5008" s="40"/>
      <c r="G5008" s="40"/>
      <c r="H5008" s="40"/>
      <c r="I5008" s="40"/>
      <c r="J5008" s="40"/>
      <c r="K5008" s="40"/>
      <c r="L5008" s="40"/>
      <c r="M5008" s="40"/>
      <c r="N5008" s="40"/>
      <c r="O5008" s="40"/>
      <c r="P5008" s="40"/>
      <c r="Q5008" s="40"/>
      <c r="R5008" s="40"/>
    </row>
    <row r="5009" spans="6:18" x14ac:dyDescent="0.25">
      <c r="F5009" s="40"/>
      <c r="G5009" s="40"/>
      <c r="H5009" s="40"/>
      <c r="I5009" s="40"/>
      <c r="J5009" s="40"/>
      <c r="K5009" s="40"/>
      <c r="L5009" s="40"/>
      <c r="M5009" s="40"/>
      <c r="N5009" s="40"/>
      <c r="O5009" s="40"/>
      <c r="P5009" s="40"/>
      <c r="Q5009" s="40"/>
      <c r="R5009" s="40"/>
    </row>
    <row r="5010" spans="6:18" x14ac:dyDescent="0.25">
      <c r="F5010" s="40"/>
      <c r="G5010" s="40"/>
      <c r="H5010" s="40"/>
      <c r="I5010" s="40"/>
      <c r="J5010" s="40"/>
      <c r="K5010" s="40"/>
      <c r="L5010" s="40"/>
      <c r="M5010" s="40"/>
      <c r="N5010" s="40"/>
      <c r="O5010" s="40"/>
      <c r="P5010" s="40"/>
      <c r="Q5010" s="40"/>
      <c r="R5010" s="40"/>
    </row>
    <row r="5011" spans="6:18" x14ac:dyDescent="0.25">
      <c r="F5011" s="40"/>
      <c r="G5011" s="40"/>
      <c r="H5011" s="40"/>
      <c r="I5011" s="40"/>
      <c r="J5011" s="40"/>
      <c r="K5011" s="40"/>
      <c r="L5011" s="40"/>
      <c r="M5011" s="40"/>
      <c r="N5011" s="40"/>
      <c r="O5011" s="40"/>
      <c r="P5011" s="40"/>
      <c r="Q5011" s="40"/>
      <c r="R5011" s="40"/>
    </row>
    <row r="5012" spans="6:18" x14ac:dyDescent="0.25">
      <c r="F5012" s="40"/>
      <c r="G5012" s="40"/>
      <c r="H5012" s="40"/>
      <c r="I5012" s="40"/>
      <c r="J5012" s="40"/>
      <c r="K5012" s="40"/>
      <c r="L5012" s="40"/>
      <c r="M5012" s="40"/>
      <c r="N5012" s="40"/>
      <c r="O5012" s="40"/>
      <c r="P5012" s="40"/>
      <c r="Q5012" s="40"/>
      <c r="R5012" s="40"/>
    </row>
    <row r="5013" spans="6:18" x14ac:dyDescent="0.25">
      <c r="F5013" s="40"/>
      <c r="G5013" s="40"/>
      <c r="H5013" s="40"/>
      <c r="I5013" s="40"/>
      <c r="J5013" s="40"/>
      <c r="K5013" s="40"/>
      <c r="L5013" s="40"/>
      <c r="M5013" s="40"/>
      <c r="N5013" s="40"/>
      <c r="O5013" s="40"/>
      <c r="P5013" s="40"/>
      <c r="Q5013" s="40"/>
      <c r="R5013" s="40"/>
    </row>
    <row r="5014" spans="6:18" x14ac:dyDescent="0.25">
      <c r="F5014" s="40"/>
      <c r="G5014" s="40"/>
      <c r="H5014" s="40"/>
      <c r="I5014" s="40"/>
      <c r="J5014" s="40"/>
      <c r="K5014" s="40"/>
      <c r="L5014" s="40"/>
      <c r="M5014" s="40"/>
      <c r="N5014" s="40"/>
      <c r="O5014" s="40"/>
      <c r="P5014" s="40"/>
      <c r="Q5014" s="40"/>
      <c r="R5014" s="40"/>
    </row>
    <row r="5015" spans="6:18" x14ac:dyDescent="0.25">
      <c r="F5015" s="40"/>
      <c r="G5015" s="40"/>
      <c r="H5015" s="40"/>
      <c r="I5015" s="40"/>
      <c r="J5015" s="40"/>
      <c r="K5015" s="40"/>
      <c r="L5015" s="40"/>
      <c r="M5015" s="40"/>
      <c r="N5015" s="40"/>
      <c r="O5015" s="40"/>
      <c r="P5015" s="40"/>
      <c r="Q5015" s="40"/>
      <c r="R5015" s="40"/>
    </row>
    <row r="5016" spans="6:18" x14ac:dyDescent="0.25">
      <c r="F5016" s="40"/>
      <c r="G5016" s="40"/>
      <c r="H5016" s="40"/>
      <c r="I5016" s="40"/>
      <c r="J5016" s="40"/>
      <c r="K5016" s="40"/>
      <c r="L5016" s="40"/>
      <c r="M5016" s="40"/>
      <c r="N5016" s="40"/>
      <c r="O5016" s="40"/>
      <c r="P5016" s="40"/>
      <c r="Q5016" s="40"/>
      <c r="R5016" s="40"/>
    </row>
    <row r="5017" spans="6:18" x14ac:dyDescent="0.25">
      <c r="F5017" s="40"/>
      <c r="G5017" s="40"/>
      <c r="H5017" s="40"/>
      <c r="I5017" s="40"/>
      <c r="J5017" s="40"/>
      <c r="K5017" s="40"/>
      <c r="L5017" s="40"/>
      <c r="M5017" s="40"/>
      <c r="N5017" s="40"/>
      <c r="O5017" s="40"/>
      <c r="P5017" s="40"/>
      <c r="Q5017" s="40"/>
      <c r="R5017" s="40"/>
    </row>
    <row r="5018" spans="6:18" x14ac:dyDescent="0.25">
      <c r="F5018" s="40"/>
      <c r="G5018" s="40"/>
      <c r="H5018" s="40"/>
      <c r="I5018" s="40"/>
      <c r="J5018" s="40"/>
      <c r="K5018" s="40"/>
      <c r="L5018" s="40"/>
      <c r="M5018" s="40"/>
      <c r="N5018" s="40"/>
      <c r="O5018" s="40"/>
      <c r="P5018" s="40"/>
      <c r="Q5018" s="40"/>
      <c r="R5018" s="40"/>
    </row>
    <row r="5019" spans="6:18" x14ac:dyDescent="0.25">
      <c r="F5019" s="40"/>
      <c r="G5019" s="40"/>
      <c r="H5019" s="40"/>
      <c r="I5019" s="40"/>
      <c r="J5019" s="40"/>
      <c r="K5019" s="40"/>
      <c r="L5019" s="40"/>
      <c r="M5019" s="40"/>
      <c r="N5019" s="40"/>
      <c r="O5019" s="40"/>
      <c r="P5019" s="40"/>
      <c r="Q5019" s="40"/>
      <c r="R5019" s="40"/>
    </row>
    <row r="5020" spans="6:18" x14ac:dyDescent="0.25">
      <c r="F5020" s="40"/>
      <c r="G5020" s="40"/>
      <c r="H5020" s="40"/>
      <c r="I5020" s="40"/>
      <c r="J5020" s="40"/>
      <c r="K5020" s="40"/>
      <c r="L5020" s="40"/>
      <c r="M5020" s="40"/>
      <c r="N5020" s="40"/>
      <c r="O5020" s="40"/>
      <c r="P5020" s="40"/>
      <c r="Q5020" s="40"/>
      <c r="R5020" s="40"/>
    </row>
    <row r="5021" spans="6:18" x14ac:dyDescent="0.25">
      <c r="F5021" s="40"/>
      <c r="G5021" s="40"/>
      <c r="H5021" s="40"/>
      <c r="I5021" s="40"/>
      <c r="J5021" s="40"/>
      <c r="K5021" s="40"/>
      <c r="L5021" s="40"/>
      <c r="M5021" s="40"/>
      <c r="N5021" s="40"/>
      <c r="O5021" s="40"/>
      <c r="P5021" s="40"/>
      <c r="Q5021" s="40"/>
      <c r="R5021" s="40"/>
    </row>
    <row r="5022" spans="6:18" x14ac:dyDescent="0.25">
      <c r="F5022" s="40"/>
      <c r="G5022" s="40"/>
      <c r="H5022" s="40"/>
      <c r="I5022" s="40"/>
      <c r="J5022" s="40"/>
      <c r="K5022" s="40"/>
      <c r="L5022" s="40"/>
      <c r="M5022" s="40"/>
      <c r="N5022" s="40"/>
      <c r="O5022" s="40"/>
      <c r="P5022" s="40"/>
      <c r="Q5022" s="40"/>
      <c r="R5022" s="40"/>
    </row>
    <row r="5023" spans="6:18" x14ac:dyDescent="0.25">
      <c r="F5023" s="40"/>
      <c r="G5023" s="40"/>
      <c r="H5023" s="40"/>
      <c r="I5023" s="40"/>
      <c r="J5023" s="40"/>
      <c r="K5023" s="40"/>
      <c r="L5023" s="40"/>
      <c r="M5023" s="40"/>
      <c r="N5023" s="40"/>
      <c r="O5023" s="40"/>
      <c r="P5023" s="40"/>
      <c r="Q5023" s="40"/>
      <c r="R5023" s="40"/>
    </row>
    <row r="5024" spans="6:18" x14ac:dyDescent="0.25">
      <c r="F5024" s="40"/>
      <c r="G5024" s="40"/>
      <c r="H5024" s="40"/>
      <c r="I5024" s="40"/>
      <c r="J5024" s="40"/>
      <c r="K5024" s="40"/>
      <c r="L5024" s="40"/>
      <c r="M5024" s="40"/>
      <c r="N5024" s="40"/>
      <c r="O5024" s="40"/>
      <c r="P5024" s="40"/>
      <c r="Q5024" s="40"/>
      <c r="R5024" s="40"/>
    </row>
    <row r="5025" spans="6:18" x14ac:dyDescent="0.25">
      <c r="F5025" s="40"/>
      <c r="G5025" s="40"/>
      <c r="H5025" s="40"/>
      <c r="I5025" s="40"/>
      <c r="J5025" s="40"/>
      <c r="K5025" s="40"/>
      <c r="L5025" s="40"/>
      <c r="M5025" s="40"/>
      <c r="N5025" s="40"/>
      <c r="O5025" s="40"/>
      <c r="P5025" s="40"/>
      <c r="Q5025" s="40"/>
      <c r="R5025" s="40"/>
    </row>
    <row r="5026" spans="6:18" x14ac:dyDescent="0.25">
      <c r="F5026" s="40"/>
      <c r="G5026" s="40"/>
      <c r="H5026" s="40"/>
      <c r="I5026" s="40"/>
      <c r="J5026" s="40"/>
      <c r="K5026" s="40"/>
      <c r="L5026" s="40"/>
      <c r="M5026" s="40"/>
      <c r="N5026" s="40"/>
      <c r="O5026" s="40"/>
      <c r="P5026" s="40"/>
      <c r="Q5026" s="40"/>
      <c r="R5026" s="40"/>
    </row>
    <row r="5027" spans="6:18" x14ac:dyDescent="0.25">
      <c r="F5027" s="40"/>
      <c r="G5027" s="40"/>
      <c r="H5027" s="40"/>
      <c r="I5027" s="40"/>
      <c r="J5027" s="40"/>
      <c r="K5027" s="40"/>
      <c r="L5027" s="40"/>
      <c r="M5027" s="40"/>
      <c r="N5027" s="40"/>
      <c r="O5027" s="40"/>
      <c r="P5027" s="40"/>
      <c r="Q5027" s="40"/>
      <c r="R5027" s="40"/>
    </row>
    <row r="5028" spans="6:18" x14ac:dyDescent="0.25">
      <c r="F5028" s="40"/>
      <c r="G5028" s="40"/>
      <c r="H5028" s="40"/>
      <c r="I5028" s="40"/>
      <c r="J5028" s="40"/>
      <c r="K5028" s="40"/>
      <c r="L5028" s="40"/>
      <c r="M5028" s="40"/>
      <c r="N5028" s="40"/>
      <c r="O5028" s="40"/>
      <c r="P5028" s="40"/>
      <c r="Q5028" s="40"/>
      <c r="R5028" s="40"/>
    </row>
    <row r="5029" spans="6:18" x14ac:dyDescent="0.25">
      <c r="F5029" s="40"/>
      <c r="G5029" s="40"/>
      <c r="H5029" s="40"/>
      <c r="I5029" s="40"/>
      <c r="J5029" s="40"/>
      <c r="K5029" s="40"/>
      <c r="L5029" s="40"/>
      <c r="M5029" s="40"/>
      <c r="N5029" s="40"/>
      <c r="O5029" s="40"/>
      <c r="P5029" s="40"/>
      <c r="Q5029" s="40"/>
      <c r="R5029" s="40"/>
    </row>
    <row r="5030" spans="6:18" x14ac:dyDescent="0.25">
      <c r="F5030" s="40"/>
      <c r="G5030" s="40"/>
      <c r="H5030" s="40"/>
      <c r="I5030" s="40"/>
      <c r="J5030" s="40"/>
      <c r="K5030" s="40"/>
      <c r="L5030" s="40"/>
      <c r="M5030" s="40"/>
      <c r="N5030" s="40"/>
      <c r="O5030" s="40"/>
      <c r="P5030" s="40"/>
      <c r="Q5030" s="40"/>
      <c r="R5030" s="40"/>
    </row>
    <row r="5031" spans="6:18" x14ac:dyDescent="0.25">
      <c r="F5031" s="40"/>
      <c r="G5031" s="40"/>
      <c r="H5031" s="40"/>
      <c r="I5031" s="40"/>
      <c r="J5031" s="40"/>
      <c r="K5031" s="40"/>
      <c r="L5031" s="40"/>
      <c r="M5031" s="40"/>
      <c r="N5031" s="40"/>
      <c r="O5031" s="40"/>
      <c r="P5031" s="40"/>
      <c r="Q5031" s="40"/>
      <c r="R5031" s="40"/>
    </row>
    <row r="5032" spans="6:18" x14ac:dyDescent="0.25">
      <c r="F5032" s="40"/>
      <c r="G5032" s="40"/>
      <c r="H5032" s="40"/>
      <c r="I5032" s="40"/>
      <c r="J5032" s="40"/>
      <c r="K5032" s="40"/>
      <c r="L5032" s="40"/>
      <c r="M5032" s="40"/>
      <c r="N5032" s="40"/>
      <c r="O5032" s="40"/>
      <c r="P5032" s="40"/>
      <c r="Q5032" s="40"/>
      <c r="R5032" s="40"/>
    </row>
    <row r="5033" spans="6:18" x14ac:dyDescent="0.25">
      <c r="F5033" s="40"/>
      <c r="G5033" s="40"/>
      <c r="H5033" s="40"/>
      <c r="I5033" s="40"/>
      <c r="J5033" s="40"/>
      <c r="K5033" s="40"/>
      <c r="L5033" s="40"/>
      <c r="M5033" s="40"/>
      <c r="N5033" s="40"/>
      <c r="O5033" s="40"/>
      <c r="P5033" s="40"/>
      <c r="Q5033" s="40"/>
      <c r="R5033" s="40"/>
    </row>
    <row r="5034" spans="6:18" x14ac:dyDescent="0.25">
      <c r="F5034" s="40"/>
      <c r="G5034" s="40"/>
      <c r="H5034" s="40"/>
      <c r="I5034" s="40"/>
      <c r="J5034" s="40"/>
      <c r="K5034" s="40"/>
      <c r="L5034" s="40"/>
      <c r="M5034" s="40"/>
      <c r="N5034" s="40"/>
      <c r="O5034" s="40"/>
      <c r="P5034" s="40"/>
      <c r="Q5034" s="40"/>
      <c r="R5034" s="40"/>
    </row>
    <row r="5035" spans="6:18" x14ac:dyDescent="0.25">
      <c r="F5035" s="40"/>
      <c r="G5035" s="40"/>
      <c r="H5035" s="40"/>
      <c r="I5035" s="40"/>
      <c r="J5035" s="40"/>
      <c r="K5035" s="40"/>
      <c r="L5035" s="40"/>
      <c r="M5035" s="40"/>
      <c r="N5035" s="40"/>
      <c r="O5035" s="40"/>
      <c r="P5035" s="40"/>
      <c r="Q5035" s="40"/>
      <c r="R5035" s="40"/>
    </row>
    <row r="5036" spans="6:18" x14ac:dyDescent="0.25">
      <c r="F5036" s="40"/>
      <c r="G5036" s="40"/>
      <c r="H5036" s="40"/>
      <c r="I5036" s="40"/>
      <c r="J5036" s="40"/>
      <c r="K5036" s="40"/>
      <c r="L5036" s="40"/>
      <c r="M5036" s="40"/>
      <c r="N5036" s="40"/>
      <c r="O5036" s="40"/>
      <c r="P5036" s="40"/>
      <c r="Q5036" s="40"/>
      <c r="R5036" s="40"/>
    </row>
    <row r="5037" spans="6:18" x14ac:dyDescent="0.25">
      <c r="F5037" s="40"/>
      <c r="G5037" s="40"/>
      <c r="H5037" s="40"/>
      <c r="I5037" s="40"/>
      <c r="J5037" s="40"/>
      <c r="K5037" s="40"/>
      <c r="L5037" s="40"/>
      <c r="M5037" s="40"/>
      <c r="N5037" s="40"/>
      <c r="O5037" s="40"/>
      <c r="P5037" s="40"/>
      <c r="Q5037" s="40"/>
      <c r="R5037" s="40"/>
    </row>
    <row r="5038" spans="6:18" x14ac:dyDescent="0.25">
      <c r="F5038" s="40"/>
      <c r="G5038" s="40"/>
      <c r="H5038" s="40"/>
      <c r="I5038" s="40"/>
      <c r="J5038" s="40"/>
      <c r="K5038" s="40"/>
      <c r="L5038" s="40"/>
      <c r="M5038" s="40"/>
      <c r="N5038" s="40"/>
      <c r="O5038" s="40"/>
      <c r="P5038" s="40"/>
      <c r="Q5038" s="40"/>
      <c r="R5038" s="40"/>
    </row>
    <row r="5039" spans="6:18" x14ac:dyDescent="0.25">
      <c r="F5039" s="40"/>
      <c r="G5039" s="40"/>
      <c r="H5039" s="40"/>
      <c r="I5039" s="40"/>
      <c r="J5039" s="40"/>
      <c r="K5039" s="40"/>
      <c r="L5039" s="40"/>
      <c r="M5039" s="40"/>
      <c r="N5039" s="40"/>
      <c r="O5039" s="40"/>
      <c r="P5039" s="40"/>
      <c r="Q5039" s="40"/>
      <c r="R5039" s="40"/>
    </row>
    <row r="5040" spans="6:18" x14ac:dyDescent="0.25">
      <c r="F5040" s="40"/>
      <c r="G5040" s="40"/>
      <c r="H5040" s="40"/>
      <c r="I5040" s="40"/>
      <c r="J5040" s="40"/>
      <c r="K5040" s="40"/>
      <c r="L5040" s="40"/>
      <c r="M5040" s="40"/>
      <c r="N5040" s="40"/>
      <c r="O5040" s="40"/>
      <c r="P5040" s="40"/>
      <c r="Q5040" s="40"/>
      <c r="R5040" s="40"/>
    </row>
    <row r="5041" spans="6:18" x14ac:dyDescent="0.25">
      <c r="F5041" s="40"/>
      <c r="G5041" s="40"/>
      <c r="H5041" s="40"/>
      <c r="I5041" s="40"/>
      <c r="J5041" s="40"/>
      <c r="K5041" s="40"/>
      <c r="L5041" s="40"/>
      <c r="M5041" s="40"/>
      <c r="N5041" s="40"/>
      <c r="O5041" s="40"/>
      <c r="P5041" s="40"/>
      <c r="Q5041" s="40"/>
      <c r="R5041" s="40"/>
    </row>
    <row r="5042" spans="6:18" x14ac:dyDescent="0.25">
      <c r="F5042" s="40"/>
      <c r="G5042" s="40"/>
      <c r="H5042" s="40"/>
      <c r="I5042" s="40"/>
      <c r="J5042" s="40"/>
      <c r="K5042" s="40"/>
      <c r="L5042" s="40"/>
      <c r="M5042" s="40"/>
      <c r="N5042" s="40"/>
      <c r="O5042" s="40"/>
      <c r="P5042" s="40"/>
      <c r="Q5042" s="40"/>
      <c r="R5042" s="40"/>
    </row>
    <row r="5043" spans="6:18" x14ac:dyDescent="0.25">
      <c r="F5043" s="40"/>
      <c r="G5043" s="40"/>
      <c r="H5043" s="40"/>
      <c r="I5043" s="40"/>
      <c r="J5043" s="40"/>
      <c r="K5043" s="40"/>
      <c r="L5043" s="40"/>
      <c r="M5043" s="40"/>
      <c r="N5043" s="40"/>
      <c r="O5043" s="40"/>
      <c r="P5043" s="40"/>
      <c r="Q5043" s="40"/>
      <c r="R5043" s="40"/>
    </row>
    <row r="5044" spans="6:18" x14ac:dyDescent="0.25">
      <c r="F5044" s="40"/>
      <c r="G5044" s="40"/>
      <c r="H5044" s="40"/>
      <c r="I5044" s="40"/>
      <c r="J5044" s="40"/>
      <c r="K5044" s="40"/>
      <c r="L5044" s="40"/>
      <c r="M5044" s="40"/>
      <c r="N5044" s="40"/>
      <c r="O5044" s="40"/>
      <c r="P5044" s="40"/>
      <c r="Q5044" s="40"/>
      <c r="R5044" s="40"/>
    </row>
    <row r="5045" spans="6:18" x14ac:dyDescent="0.25">
      <c r="F5045" s="40"/>
      <c r="G5045" s="40"/>
      <c r="H5045" s="40"/>
      <c r="I5045" s="40"/>
      <c r="J5045" s="40"/>
      <c r="K5045" s="40"/>
      <c r="L5045" s="40"/>
      <c r="M5045" s="40"/>
      <c r="N5045" s="40"/>
      <c r="O5045" s="40"/>
      <c r="P5045" s="40"/>
      <c r="Q5045" s="40"/>
      <c r="R5045" s="40"/>
    </row>
    <row r="5046" spans="6:18" x14ac:dyDescent="0.25">
      <c r="F5046" s="40"/>
      <c r="G5046" s="40"/>
      <c r="H5046" s="40"/>
      <c r="I5046" s="40"/>
      <c r="J5046" s="40"/>
      <c r="K5046" s="40"/>
      <c r="L5046" s="40"/>
      <c r="M5046" s="40"/>
      <c r="N5046" s="40"/>
      <c r="O5046" s="40"/>
      <c r="P5046" s="40"/>
      <c r="Q5046" s="40"/>
      <c r="R5046" s="40"/>
    </row>
    <row r="5047" spans="6:18" x14ac:dyDescent="0.25">
      <c r="F5047" s="40"/>
      <c r="G5047" s="40"/>
      <c r="H5047" s="40"/>
      <c r="I5047" s="40"/>
      <c r="J5047" s="40"/>
      <c r="K5047" s="40"/>
      <c r="L5047" s="40"/>
      <c r="M5047" s="40"/>
      <c r="N5047" s="40"/>
      <c r="O5047" s="40"/>
      <c r="P5047" s="40"/>
      <c r="Q5047" s="40"/>
      <c r="R5047" s="40"/>
    </row>
    <row r="5048" spans="6:18" x14ac:dyDescent="0.25">
      <c r="F5048" s="40"/>
      <c r="G5048" s="40"/>
      <c r="H5048" s="40"/>
      <c r="I5048" s="40"/>
      <c r="J5048" s="40"/>
      <c r="K5048" s="40"/>
      <c r="L5048" s="40"/>
      <c r="M5048" s="40"/>
      <c r="N5048" s="40"/>
      <c r="O5048" s="40"/>
      <c r="P5048" s="40"/>
      <c r="Q5048" s="40"/>
      <c r="R5048" s="40"/>
    </row>
    <row r="5049" spans="6:18" x14ac:dyDescent="0.25">
      <c r="F5049" s="40"/>
      <c r="G5049" s="40"/>
      <c r="H5049" s="40"/>
      <c r="I5049" s="40"/>
      <c r="J5049" s="40"/>
      <c r="K5049" s="40"/>
      <c r="L5049" s="40"/>
      <c r="M5049" s="40"/>
      <c r="N5049" s="40"/>
      <c r="O5049" s="40"/>
      <c r="P5049" s="40"/>
      <c r="Q5049" s="40"/>
      <c r="R5049" s="40"/>
    </row>
    <row r="5050" spans="6:18" x14ac:dyDescent="0.25">
      <c r="F5050" s="40"/>
      <c r="G5050" s="40"/>
      <c r="H5050" s="40"/>
      <c r="I5050" s="40"/>
      <c r="J5050" s="40"/>
      <c r="K5050" s="40"/>
      <c r="L5050" s="40"/>
      <c r="M5050" s="40"/>
      <c r="N5050" s="40"/>
      <c r="O5050" s="40"/>
      <c r="P5050" s="40"/>
      <c r="Q5050" s="40"/>
      <c r="R5050" s="40"/>
    </row>
    <row r="5051" spans="6:18" x14ac:dyDescent="0.25">
      <c r="F5051" s="40"/>
      <c r="G5051" s="40"/>
      <c r="H5051" s="40"/>
      <c r="I5051" s="40"/>
      <c r="J5051" s="40"/>
      <c r="K5051" s="40"/>
      <c r="L5051" s="40"/>
      <c r="M5051" s="40"/>
      <c r="N5051" s="40"/>
      <c r="O5051" s="40"/>
      <c r="P5051" s="40"/>
      <c r="Q5051" s="40"/>
      <c r="R5051" s="40"/>
    </row>
    <row r="5052" spans="6:18" x14ac:dyDescent="0.25">
      <c r="F5052" s="40"/>
      <c r="G5052" s="40"/>
      <c r="H5052" s="40"/>
      <c r="I5052" s="40"/>
      <c r="J5052" s="40"/>
      <c r="K5052" s="40"/>
      <c r="L5052" s="40"/>
      <c r="M5052" s="40"/>
      <c r="N5052" s="40"/>
      <c r="O5052" s="40"/>
      <c r="P5052" s="40"/>
      <c r="Q5052" s="40"/>
      <c r="R5052" s="40"/>
    </row>
    <row r="5053" spans="6:18" x14ac:dyDescent="0.25">
      <c r="F5053" s="40"/>
      <c r="G5053" s="40"/>
      <c r="H5053" s="40"/>
      <c r="I5053" s="40"/>
      <c r="J5053" s="40"/>
      <c r="K5053" s="40"/>
      <c r="L5053" s="40"/>
      <c r="M5053" s="40"/>
      <c r="N5053" s="40"/>
      <c r="O5053" s="40"/>
      <c r="P5053" s="40"/>
      <c r="Q5053" s="40"/>
      <c r="R5053" s="40"/>
    </row>
    <row r="5054" spans="6:18" x14ac:dyDescent="0.25">
      <c r="F5054" s="40"/>
      <c r="G5054" s="40"/>
      <c r="H5054" s="40"/>
      <c r="I5054" s="40"/>
      <c r="J5054" s="40"/>
      <c r="K5054" s="40"/>
      <c r="L5054" s="40"/>
      <c r="M5054" s="40"/>
      <c r="N5054" s="40"/>
      <c r="O5054" s="40"/>
      <c r="P5054" s="40"/>
      <c r="Q5054" s="40"/>
      <c r="R5054" s="40"/>
    </row>
    <row r="5055" spans="6:18" x14ac:dyDescent="0.25">
      <c r="F5055" s="40"/>
      <c r="G5055" s="40"/>
      <c r="H5055" s="40"/>
      <c r="I5055" s="40"/>
      <c r="J5055" s="40"/>
      <c r="K5055" s="40"/>
      <c r="L5055" s="40"/>
      <c r="M5055" s="40"/>
      <c r="N5055" s="40"/>
      <c r="O5055" s="40"/>
      <c r="P5055" s="40"/>
      <c r="Q5055" s="40"/>
      <c r="R5055" s="40"/>
    </row>
    <row r="5056" spans="6:18" x14ac:dyDescent="0.25">
      <c r="F5056" s="40"/>
      <c r="G5056" s="40"/>
      <c r="H5056" s="40"/>
      <c r="I5056" s="40"/>
      <c r="J5056" s="40"/>
      <c r="K5056" s="40"/>
      <c r="L5056" s="40"/>
      <c r="M5056" s="40"/>
      <c r="N5056" s="40"/>
      <c r="O5056" s="40"/>
      <c r="P5056" s="40"/>
      <c r="Q5056" s="40"/>
      <c r="R5056" s="40"/>
    </row>
    <row r="5057" spans="6:18" x14ac:dyDescent="0.25">
      <c r="F5057" s="40"/>
      <c r="G5057" s="40"/>
      <c r="H5057" s="40"/>
      <c r="I5057" s="40"/>
      <c r="J5057" s="40"/>
      <c r="K5057" s="40"/>
      <c r="L5057" s="40"/>
      <c r="M5057" s="40"/>
      <c r="N5057" s="40"/>
      <c r="O5057" s="40"/>
      <c r="P5057" s="40"/>
      <c r="Q5057" s="40"/>
      <c r="R5057" s="40"/>
    </row>
    <row r="5058" spans="6:18" x14ac:dyDescent="0.25">
      <c r="F5058" s="40"/>
      <c r="G5058" s="40"/>
      <c r="H5058" s="40"/>
      <c r="I5058" s="40"/>
      <c r="J5058" s="40"/>
      <c r="K5058" s="40"/>
      <c r="L5058" s="40"/>
      <c r="M5058" s="40"/>
      <c r="N5058" s="40"/>
      <c r="O5058" s="40"/>
      <c r="P5058" s="40"/>
      <c r="Q5058" s="40"/>
      <c r="R5058" s="40"/>
    </row>
    <row r="5059" spans="6:18" x14ac:dyDescent="0.25">
      <c r="F5059" s="40"/>
      <c r="G5059" s="40"/>
      <c r="H5059" s="40"/>
      <c r="I5059" s="40"/>
      <c r="J5059" s="40"/>
      <c r="K5059" s="40"/>
      <c r="L5059" s="40"/>
      <c r="M5059" s="40"/>
      <c r="N5059" s="40"/>
      <c r="O5059" s="40"/>
      <c r="P5059" s="40"/>
      <c r="Q5059" s="40"/>
      <c r="R5059" s="40"/>
    </row>
    <row r="5060" spans="6:18" x14ac:dyDescent="0.25">
      <c r="F5060" s="40"/>
      <c r="G5060" s="40"/>
      <c r="H5060" s="40"/>
      <c r="I5060" s="40"/>
      <c r="J5060" s="40"/>
      <c r="K5060" s="40"/>
      <c r="L5060" s="40"/>
      <c r="M5060" s="40"/>
      <c r="N5060" s="40"/>
      <c r="O5060" s="40"/>
      <c r="P5060" s="40"/>
      <c r="Q5060" s="40"/>
      <c r="R5060" s="40"/>
    </row>
    <row r="5061" spans="6:18" x14ac:dyDescent="0.25">
      <c r="F5061" s="40"/>
      <c r="G5061" s="40"/>
      <c r="H5061" s="40"/>
      <c r="I5061" s="40"/>
      <c r="J5061" s="40"/>
      <c r="K5061" s="40"/>
      <c r="L5061" s="40"/>
      <c r="M5061" s="40"/>
      <c r="N5061" s="40"/>
      <c r="O5061" s="40"/>
      <c r="P5061" s="40"/>
      <c r="Q5061" s="40"/>
      <c r="R5061" s="40"/>
    </row>
    <row r="5062" spans="6:18" x14ac:dyDescent="0.25">
      <c r="F5062" s="40"/>
      <c r="G5062" s="40"/>
      <c r="H5062" s="40"/>
      <c r="I5062" s="40"/>
      <c r="J5062" s="40"/>
      <c r="K5062" s="40"/>
      <c r="L5062" s="40"/>
      <c r="M5062" s="40"/>
      <c r="N5062" s="40"/>
      <c r="O5062" s="40"/>
      <c r="P5062" s="40"/>
      <c r="Q5062" s="40"/>
      <c r="R5062" s="40"/>
    </row>
    <row r="5063" spans="6:18" x14ac:dyDescent="0.25">
      <c r="F5063" s="40"/>
      <c r="G5063" s="40"/>
      <c r="H5063" s="40"/>
      <c r="I5063" s="40"/>
      <c r="J5063" s="40"/>
      <c r="K5063" s="40"/>
      <c r="L5063" s="40"/>
      <c r="M5063" s="40"/>
      <c r="N5063" s="40"/>
      <c r="O5063" s="40"/>
      <c r="P5063" s="40"/>
      <c r="Q5063" s="40"/>
      <c r="R5063" s="40"/>
    </row>
    <row r="5064" spans="6:18" x14ac:dyDescent="0.25">
      <c r="F5064" s="40"/>
      <c r="G5064" s="40"/>
      <c r="H5064" s="40"/>
      <c r="I5064" s="40"/>
      <c r="J5064" s="40"/>
      <c r="K5064" s="40"/>
      <c r="L5064" s="40"/>
      <c r="M5064" s="40"/>
      <c r="N5064" s="40"/>
      <c r="O5064" s="40"/>
      <c r="P5064" s="40"/>
      <c r="Q5064" s="40"/>
      <c r="R5064" s="40"/>
    </row>
    <row r="5065" spans="6:18" x14ac:dyDescent="0.25">
      <c r="F5065" s="40"/>
      <c r="G5065" s="40"/>
      <c r="H5065" s="40"/>
      <c r="I5065" s="40"/>
      <c r="J5065" s="40"/>
      <c r="K5065" s="40"/>
      <c r="L5065" s="40"/>
      <c r="M5065" s="40"/>
      <c r="N5065" s="40"/>
      <c r="O5065" s="40"/>
      <c r="P5065" s="40"/>
      <c r="Q5065" s="40"/>
      <c r="R5065" s="40"/>
    </row>
    <row r="5066" spans="6:18" x14ac:dyDescent="0.25">
      <c r="F5066" s="40"/>
      <c r="G5066" s="40"/>
      <c r="H5066" s="40"/>
      <c r="I5066" s="40"/>
      <c r="J5066" s="40"/>
      <c r="K5066" s="40"/>
      <c r="L5066" s="40"/>
      <c r="M5066" s="40"/>
      <c r="N5066" s="40"/>
      <c r="O5066" s="40"/>
      <c r="P5066" s="40"/>
      <c r="Q5066" s="40"/>
      <c r="R5066" s="40"/>
    </row>
    <row r="5067" spans="6:18" x14ac:dyDescent="0.25">
      <c r="F5067" s="40"/>
      <c r="G5067" s="40"/>
      <c r="H5067" s="40"/>
      <c r="I5067" s="40"/>
      <c r="J5067" s="40"/>
      <c r="K5067" s="40"/>
      <c r="L5067" s="40"/>
      <c r="M5067" s="40"/>
      <c r="N5067" s="40"/>
      <c r="O5067" s="40"/>
      <c r="P5067" s="40"/>
      <c r="Q5067" s="40"/>
      <c r="R5067" s="40"/>
    </row>
    <row r="5068" spans="6:18" x14ac:dyDescent="0.25">
      <c r="F5068" s="40"/>
      <c r="G5068" s="40"/>
      <c r="H5068" s="40"/>
      <c r="I5068" s="40"/>
      <c r="J5068" s="40"/>
      <c r="K5068" s="40"/>
      <c r="L5068" s="40"/>
      <c r="M5068" s="40"/>
      <c r="N5068" s="40"/>
      <c r="O5068" s="40"/>
      <c r="P5068" s="40"/>
      <c r="Q5068" s="40"/>
      <c r="R5068" s="40"/>
    </row>
    <row r="5069" spans="6:18" x14ac:dyDescent="0.25">
      <c r="F5069" s="40"/>
      <c r="G5069" s="40"/>
      <c r="H5069" s="40"/>
      <c r="I5069" s="40"/>
      <c r="J5069" s="40"/>
      <c r="K5069" s="40"/>
      <c r="L5069" s="40"/>
      <c r="M5069" s="40"/>
      <c r="N5069" s="40"/>
      <c r="O5069" s="40"/>
      <c r="P5069" s="40"/>
      <c r="Q5069" s="40"/>
      <c r="R5069" s="40"/>
    </row>
    <row r="5070" spans="6:18" x14ac:dyDescent="0.25">
      <c r="F5070" s="40"/>
      <c r="G5070" s="40"/>
      <c r="H5070" s="40"/>
      <c r="I5070" s="40"/>
      <c r="J5070" s="40"/>
      <c r="K5070" s="40"/>
      <c r="L5070" s="40"/>
      <c r="M5070" s="40"/>
      <c r="N5070" s="40"/>
      <c r="O5070" s="40"/>
      <c r="P5070" s="40"/>
      <c r="Q5070" s="40"/>
      <c r="R5070" s="40"/>
    </row>
    <row r="5071" spans="6:18" x14ac:dyDescent="0.25">
      <c r="F5071" s="40"/>
      <c r="G5071" s="40"/>
      <c r="H5071" s="40"/>
      <c r="I5071" s="40"/>
      <c r="J5071" s="40"/>
      <c r="K5071" s="40"/>
      <c r="L5071" s="40"/>
      <c r="M5071" s="40"/>
      <c r="N5071" s="40"/>
      <c r="O5071" s="40"/>
      <c r="P5071" s="40"/>
      <c r="Q5071" s="40"/>
      <c r="R5071" s="40"/>
    </row>
    <row r="5072" spans="6:18" x14ac:dyDescent="0.25">
      <c r="F5072" s="40"/>
      <c r="G5072" s="40"/>
      <c r="H5072" s="40"/>
      <c r="I5072" s="40"/>
      <c r="J5072" s="40"/>
      <c r="K5072" s="40"/>
      <c r="L5072" s="40"/>
      <c r="M5072" s="40"/>
      <c r="N5072" s="40"/>
      <c r="O5072" s="40"/>
      <c r="P5072" s="40"/>
      <c r="Q5072" s="40"/>
      <c r="R5072" s="40"/>
    </row>
    <row r="5073" spans="6:18" x14ac:dyDescent="0.25">
      <c r="F5073" s="40"/>
      <c r="G5073" s="40"/>
      <c r="H5073" s="40"/>
      <c r="I5073" s="40"/>
      <c r="J5073" s="40"/>
      <c r="K5073" s="40"/>
      <c r="L5073" s="40"/>
      <c r="M5073" s="40"/>
      <c r="N5073" s="40"/>
      <c r="O5073" s="40"/>
      <c r="P5073" s="40"/>
      <c r="Q5073" s="40"/>
      <c r="R5073" s="40"/>
    </row>
    <row r="5074" spans="6:18" x14ac:dyDescent="0.25">
      <c r="F5074" s="40"/>
      <c r="G5074" s="40"/>
      <c r="H5074" s="40"/>
      <c r="I5074" s="40"/>
      <c r="J5074" s="40"/>
      <c r="K5074" s="40"/>
      <c r="L5074" s="40"/>
      <c r="M5074" s="40"/>
      <c r="N5074" s="40"/>
      <c r="O5074" s="40"/>
      <c r="P5074" s="40"/>
      <c r="Q5074" s="40"/>
      <c r="R5074" s="40"/>
    </row>
    <row r="5075" spans="6:18" x14ac:dyDescent="0.25">
      <c r="F5075" s="40"/>
      <c r="G5075" s="40"/>
      <c r="H5075" s="40"/>
      <c r="I5075" s="40"/>
      <c r="J5075" s="40"/>
      <c r="K5075" s="40"/>
      <c r="L5075" s="40"/>
      <c r="M5075" s="40"/>
      <c r="N5075" s="40"/>
      <c r="O5075" s="40"/>
      <c r="P5075" s="40"/>
      <c r="Q5075" s="40"/>
      <c r="R5075" s="40"/>
    </row>
    <row r="5076" spans="6:18" x14ac:dyDescent="0.25">
      <c r="F5076" s="40"/>
      <c r="G5076" s="40"/>
      <c r="H5076" s="40"/>
      <c r="I5076" s="40"/>
      <c r="J5076" s="40"/>
      <c r="K5076" s="40"/>
      <c r="L5076" s="40"/>
      <c r="M5076" s="40"/>
      <c r="N5076" s="40"/>
      <c r="O5076" s="40"/>
      <c r="P5076" s="40"/>
      <c r="Q5076" s="40"/>
      <c r="R5076" s="40"/>
    </row>
    <row r="5077" spans="6:18" x14ac:dyDescent="0.25">
      <c r="F5077" s="40"/>
      <c r="G5077" s="40"/>
      <c r="H5077" s="40"/>
      <c r="I5077" s="40"/>
      <c r="J5077" s="40"/>
      <c r="K5077" s="40"/>
      <c r="L5077" s="40"/>
      <c r="M5077" s="40"/>
      <c r="N5077" s="40"/>
      <c r="O5077" s="40"/>
      <c r="P5077" s="40"/>
      <c r="Q5077" s="40"/>
      <c r="R5077" s="40"/>
    </row>
    <row r="5078" spans="6:18" x14ac:dyDescent="0.25">
      <c r="F5078" s="40"/>
      <c r="G5078" s="40"/>
      <c r="H5078" s="40"/>
      <c r="I5078" s="40"/>
      <c r="J5078" s="40"/>
      <c r="K5078" s="40"/>
      <c r="L5078" s="40"/>
      <c r="M5078" s="40"/>
      <c r="N5078" s="40"/>
      <c r="O5078" s="40"/>
      <c r="P5078" s="40"/>
      <c r="Q5078" s="40"/>
      <c r="R5078" s="40"/>
    </row>
    <row r="5079" spans="6:18" x14ac:dyDescent="0.25">
      <c r="F5079" s="40"/>
      <c r="G5079" s="40"/>
      <c r="H5079" s="40"/>
      <c r="I5079" s="40"/>
      <c r="J5079" s="40"/>
      <c r="K5079" s="40"/>
      <c r="L5079" s="40"/>
      <c r="M5079" s="40"/>
      <c r="N5079" s="40"/>
      <c r="O5079" s="40"/>
      <c r="P5079" s="40"/>
      <c r="Q5079" s="40"/>
      <c r="R5079" s="40"/>
    </row>
    <row r="5080" spans="6:18" x14ac:dyDescent="0.25">
      <c r="F5080" s="40"/>
      <c r="G5080" s="40"/>
      <c r="H5080" s="40"/>
      <c r="I5080" s="40"/>
      <c r="J5080" s="40"/>
      <c r="K5080" s="40"/>
      <c r="L5080" s="40"/>
      <c r="M5080" s="40"/>
      <c r="N5080" s="40"/>
      <c r="O5080" s="40"/>
      <c r="P5080" s="40"/>
      <c r="Q5080" s="40"/>
      <c r="R5080" s="40"/>
    </row>
    <row r="5081" spans="6:18" x14ac:dyDescent="0.25">
      <c r="F5081" s="40"/>
      <c r="G5081" s="40"/>
      <c r="H5081" s="40"/>
      <c r="I5081" s="40"/>
      <c r="J5081" s="40"/>
      <c r="K5081" s="40"/>
      <c r="L5081" s="40"/>
      <c r="M5081" s="40"/>
      <c r="N5081" s="40"/>
      <c r="O5081" s="40"/>
      <c r="P5081" s="40"/>
      <c r="Q5081" s="40"/>
      <c r="R5081" s="40"/>
    </row>
    <row r="5082" spans="6:18" x14ac:dyDescent="0.25">
      <c r="F5082" s="40"/>
      <c r="G5082" s="40"/>
      <c r="H5082" s="40"/>
      <c r="I5082" s="40"/>
      <c r="J5082" s="40"/>
      <c r="K5082" s="40"/>
      <c r="L5082" s="40"/>
      <c r="M5082" s="40"/>
      <c r="N5082" s="40"/>
      <c r="O5082" s="40"/>
      <c r="P5082" s="40"/>
      <c r="Q5082" s="40"/>
      <c r="R5082" s="40"/>
    </row>
    <row r="5083" spans="6:18" x14ac:dyDescent="0.25">
      <c r="F5083" s="40"/>
      <c r="G5083" s="40"/>
      <c r="H5083" s="40"/>
      <c r="I5083" s="40"/>
      <c r="J5083" s="40"/>
      <c r="K5083" s="40"/>
      <c r="L5083" s="40"/>
      <c r="M5083" s="40"/>
      <c r="N5083" s="40"/>
      <c r="O5083" s="40"/>
      <c r="P5083" s="40"/>
      <c r="Q5083" s="40"/>
      <c r="R5083" s="40"/>
    </row>
    <row r="5084" spans="6:18" x14ac:dyDescent="0.25">
      <c r="F5084" s="40"/>
      <c r="G5084" s="40"/>
      <c r="H5084" s="40"/>
      <c r="I5084" s="40"/>
      <c r="J5084" s="40"/>
      <c r="K5084" s="40"/>
      <c r="L5084" s="40"/>
      <c r="M5084" s="40"/>
      <c r="N5084" s="40"/>
      <c r="O5084" s="40"/>
      <c r="P5084" s="40"/>
      <c r="Q5084" s="40"/>
      <c r="R5084" s="40"/>
    </row>
    <row r="5085" spans="6:18" x14ac:dyDescent="0.25">
      <c r="F5085" s="40"/>
      <c r="G5085" s="40"/>
      <c r="H5085" s="40"/>
      <c r="I5085" s="40"/>
      <c r="J5085" s="40"/>
      <c r="K5085" s="40"/>
      <c r="L5085" s="40"/>
      <c r="M5085" s="40"/>
      <c r="N5085" s="40"/>
      <c r="O5085" s="40"/>
      <c r="P5085" s="40"/>
      <c r="Q5085" s="40"/>
      <c r="R5085" s="40"/>
    </row>
    <row r="5086" spans="6:18" x14ac:dyDescent="0.25">
      <c r="F5086" s="40"/>
      <c r="G5086" s="40"/>
      <c r="H5086" s="40"/>
      <c r="I5086" s="40"/>
      <c r="J5086" s="40"/>
      <c r="K5086" s="40"/>
      <c r="L5086" s="40"/>
      <c r="M5086" s="40"/>
      <c r="N5086" s="40"/>
      <c r="O5086" s="40"/>
      <c r="P5086" s="40"/>
      <c r="Q5086" s="40"/>
      <c r="R5086" s="40"/>
    </row>
    <row r="5087" spans="6:18" x14ac:dyDescent="0.25">
      <c r="F5087" s="40"/>
      <c r="G5087" s="40"/>
      <c r="H5087" s="40"/>
      <c r="I5087" s="40"/>
      <c r="J5087" s="40"/>
      <c r="K5087" s="40"/>
      <c r="L5087" s="40"/>
      <c r="M5087" s="40"/>
      <c r="N5087" s="40"/>
      <c r="O5087" s="40"/>
      <c r="P5087" s="40"/>
      <c r="Q5087" s="40"/>
      <c r="R5087" s="40"/>
    </row>
    <row r="5088" spans="6:18" x14ac:dyDescent="0.25">
      <c r="F5088" s="40"/>
      <c r="G5088" s="40"/>
      <c r="H5088" s="40"/>
      <c r="I5088" s="40"/>
      <c r="J5088" s="40"/>
      <c r="K5088" s="40"/>
      <c r="L5088" s="40"/>
      <c r="M5088" s="40"/>
      <c r="N5088" s="40"/>
      <c r="O5088" s="40"/>
      <c r="P5088" s="40"/>
      <c r="Q5088" s="40"/>
      <c r="R5088" s="40"/>
    </row>
    <row r="5089" spans="6:18" x14ac:dyDescent="0.25">
      <c r="F5089" s="40"/>
      <c r="G5089" s="40"/>
      <c r="H5089" s="40"/>
      <c r="I5089" s="40"/>
      <c r="J5089" s="40"/>
      <c r="K5089" s="40"/>
      <c r="L5089" s="40"/>
      <c r="M5089" s="40"/>
      <c r="N5089" s="40"/>
      <c r="O5089" s="40"/>
      <c r="P5089" s="40"/>
      <c r="Q5089" s="40"/>
      <c r="R5089" s="40"/>
    </row>
    <row r="5090" spans="6:18" x14ac:dyDescent="0.25">
      <c r="F5090" s="40"/>
      <c r="G5090" s="40"/>
      <c r="H5090" s="40"/>
      <c r="I5090" s="40"/>
      <c r="J5090" s="40"/>
      <c r="K5090" s="40"/>
      <c r="L5090" s="40"/>
      <c r="M5090" s="40"/>
      <c r="N5090" s="40"/>
      <c r="O5090" s="40"/>
      <c r="P5090" s="40"/>
      <c r="Q5090" s="40"/>
      <c r="R5090" s="40"/>
    </row>
    <row r="5091" spans="6:18" x14ac:dyDescent="0.25">
      <c r="F5091" s="40"/>
      <c r="G5091" s="40"/>
      <c r="H5091" s="40"/>
      <c r="I5091" s="40"/>
      <c r="J5091" s="40"/>
      <c r="K5091" s="40"/>
      <c r="L5091" s="40"/>
      <c r="M5091" s="40"/>
      <c r="N5091" s="40"/>
      <c r="O5091" s="40"/>
      <c r="P5091" s="40"/>
      <c r="Q5091" s="40"/>
      <c r="R5091" s="40"/>
    </row>
    <row r="5092" spans="6:18" x14ac:dyDescent="0.25">
      <c r="F5092" s="40"/>
      <c r="G5092" s="40"/>
      <c r="H5092" s="40"/>
      <c r="I5092" s="40"/>
      <c r="J5092" s="40"/>
      <c r="K5092" s="40"/>
      <c r="L5092" s="40"/>
      <c r="M5092" s="40"/>
      <c r="N5092" s="40"/>
      <c r="O5092" s="40"/>
      <c r="P5092" s="40"/>
      <c r="Q5092" s="40"/>
      <c r="R5092" s="40"/>
    </row>
    <row r="5093" spans="6:18" x14ac:dyDescent="0.25">
      <c r="F5093" s="40"/>
      <c r="G5093" s="40"/>
      <c r="H5093" s="40"/>
      <c r="I5093" s="40"/>
      <c r="J5093" s="40"/>
      <c r="K5093" s="40"/>
      <c r="L5093" s="40"/>
      <c r="M5093" s="40"/>
      <c r="N5093" s="40"/>
      <c r="O5093" s="40"/>
      <c r="P5093" s="40"/>
      <c r="Q5093" s="40"/>
      <c r="R5093" s="40"/>
    </row>
    <row r="5094" spans="6:18" x14ac:dyDescent="0.25">
      <c r="F5094" s="40"/>
      <c r="G5094" s="40"/>
      <c r="H5094" s="40"/>
      <c r="I5094" s="40"/>
      <c r="J5094" s="40"/>
      <c r="K5094" s="40"/>
      <c r="L5094" s="40"/>
      <c r="M5094" s="40"/>
      <c r="N5094" s="40"/>
      <c r="O5094" s="40"/>
      <c r="P5094" s="40"/>
      <c r="Q5094" s="40"/>
      <c r="R5094" s="40"/>
    </row>
    <row r="5095" spans="6:18" x14ac:dyDescent="0.25">
      <c r="F5095" s="40"/>
      <c r="G5095" s="40"/>
      <c r="H5095" s="40"/>
      <c r="I5095" s="40"/>
      <c r="J5095" s="40"/>
      <c r="K5095" s="40"/>
      <c r="L5095" s="40"/>
      <c r="M5095" s="40"/>
      <c r="N5095" s="40"/>
      <c r="O5095" s="40"/>
      <c r="P5095" s="40"/>
      <c r="Q5095" s="40"/>
      <c r="R5095" s="40"/>
    </row>
    <row r="5096" spans="6:18" x14ac:dyDescent="0.25">
      <c r="F5096" s="40"/>
      <c r="G5096" s="40"/>
      <c r="H5096" s="40"/>
      <c r="I5096" s="40"/>
      <c r="J5096" s="40"/>
      <c r="K5096" s="40"/>
      <c r="L5096" s="40"/>
      <c r="M5096" s="40"/>
      <c r="N5096" s="40"/>
      <c r="O5096" s="40"/>
      <c r="P5096" s="40"/>
      <c r="Q5096" s="40"/>
      <c r="R5096" s="40"/>
    </row>
    <row r="5097" spans="6:18" x14ac:dyDescent="0.25">
      <c r="F5097" s="40"/>
      <c r="G5097" s="40"/>
      <c r="H5097" s="40"/>
      <c r="I5097" s="40"/>
      <c r="J5097" s="40"/>
      <c r="K5097" s="40"/>
      <c r="L5097" s="40"/>
      <c r="M5097" s="40"/>
      <c r="N5097" s="40"/>
      <c r="O5097" s="40"/>
      <c r="P5097" s="40"/>
      <c r="Q5097" s="40"/>
      <c r="R5097" s="40"/>
    </row>
    <row r="5098" spans="6:18" x14ac:dyDescent="0.25">
      <c r="F5098" s="40"/>
      <c r="G5098" s="40"/>
      <c r="H5098" s="40"/>
      <c r="I5098" s="40"/>
      <c r="J5098" s="40"/>
      <c r="K5098" s="40"/>
      <c r="L5098" s="40"/>
      <c r="M5098" s="40"/>
      <c r="N5098" s="40"/>
      <c r="O5098" s="40"/>
      <c r="P5098" s="40"/>
      <c r="Q5098" s="40"/>
      <c r="R5098" s="40"/>
    </row>
    <row r="5099" spans="6:18" x14ac:dyDescent="0.25">
      <c r="F5099" s="40"/>
      <c r="G5099" s="40"/>
      <c r="H5099" s="40"/>
      <c r="I5099" s="40"/>
      <c r="J5099" s="40"/>
      <c r="K5099" s="40"/>
      <c r="L5099" s="40"/>
      <c r="M5099" s="40"/>
      <c r="N5099" s="40"/>
      <c r="O5099" s="40"/>
      <c r="P5099" s="40"/>
      <c r="Q5099" s="40"/>
      <c r="R5099" s="40"/>
    </row>
    <row r="5100" spans="6:18" x14ac:dyDescent="0.25">
      <c r="F5100" s="40"/>
      <c r="G5100" s="40"/>
      <c r="H5100" s="40"/>
      <c r="I5100" s="40"/>
      <c r="J5100" s="40"/>
      <c r="K5100" s="40"/>
      <c r="L5100" s="40"/>
      <c r="M5100" s="40"/>
      <c r="N5100" s="40"/>
      <c r="O5100" s="40"/>
      <c r="P5100" s="40"/>
      <c r="Q5100" s="40"/>
      <c r="R5100" s="40"/>
    </row>
    <row r="5101" spans="6:18" x14ac:dyDescent="0.25">
      <c r="F5101" s="40"/>
      <c r="G5101" s="40"/>
      <c r="H5101" s="40"/>
      <c r="I5101" s="40"/>
      <c r="J5101" s="40"/>
      <c r="K5101" s="40"/>
      <c r="L5101" s="40"/>
      <c r="M5101" s="40"/>
      <c r="N5101" s="40"/>
      <c r="O5101" s="40"/>
      <c r="P5101" s="40"/>
      <c r="Q5101" s="40"/>
      <c r="R5101" s="40"/>
    </row>
    <row r="5102" spans="6:18" x14ac:dyDescent="0.25">
      <c r="F5102" s="40"/>
      <c r="G5102" s="40"/>
      <c r="H5102" s="40"/>
      <c r="I5102" s="40"/>
      <c r="J5102" s="40"/>
      <c r="K5102" s="40"/>
      <c r="L5102" s="40"/>
      <c r="M5102" s="40"/>
      <c r="N5102" s="40"/>
      <c r="O5102" s="40"/>
      <c r="P5102" s="40"/>
      <c r="Q5102" s="40"/>
      <c r="R5102" s="40"/>
    </row>
    <row r="5103" spans="6:18" x14ac:dyDescent="0.25">
      <c r="F5103" s="40"/>
      <c r="G5103" s="40"/>
      <c r="H5103" s="40"/>
      <c r="I5103" s="40"/>
      <c r="J5103" s="40"/>
      <c r="K5103" s="40"/>
      <c r="L5103" s="40"/>
      <c r="M5103" s="40"/>
      <c r="N5103" s="40"/>
      <c r="O5103" s="40"/>
      <c r="P5103" s="40"/>
      <c r="Q5103" s="40"/>
      <c r="R5103" s="40"/>
    </row>
    <row r="5104" spans="6:18" x14ac:dyDescent="0.25">
      <c r="G5104" s="40"/>
      <c r="H5104" s="40"/>
      <c r="I5104" s="40"/>
      <c r="J5104" s="40"/>
      <c r="K5104" s="40"/>
      <c r="L5104" s="40"/>
      <c r="M5104" s="40"/>
      <c r="N5104" s="40"/>
      <c r="O5104" s="40"/>
      <c r="P5104" s="40"/>
      <c r="Q5104" s="40"/>
      <c r="R5104" s="40"/>
    </row>
    <row r="5105" spans="7:18" x14ac:dyDescent="0.25">
      <c r="G5105" s="40"/>
      <c r="H5105" s="40"/>
      <c r="I5105" s="40"/>
      <c r="J5105" s="40"/>
      <c r="K5105" s="40"/>
      <c r="L5105" s="40"/>
      <c r="M5105" s="40"/>
      <c r="N5105" s="40"/>
      <c r="O5105" s="40"/>
      <c r="P5105" s="40"/>
      <c r="Q5105" s="40"/>
      <c r="R5105" s="40"/>
    </row>
    <row r="5106" spans="7:18" x14ac:dyDescent="0.25">
      <c r="G5106" s="40"/>
      <c r="H5106" s="40"/>
      <c r="I5106" s="40"/>
      <c r="J5106" s="40"/>
      <c r="K5106" s="40"/>
      <c r="L5106" s="40"/>
      <c r="M5106" s="40"/>
      <c r="N5106" s="40"/>
      <c r="O5106" s="40"/>
      <c r="P5106" s="40"/>
      <c r="Q5106" s="40"/>
      <c r="R5106" s="40"/>
    </row>
    <row r="5107" spans="7:18" x14ac:dyDescent="0.25">
      <c r="G5107" s="40"/>
      <c r="H5107" s="40"/>
      <c r="I5107" s="40"/>
      <c r="J5107" s="40"/>
      <c r="K5107" s="40"/>
      <c r="L5107" s="40"/>
      <c r="M5107" s="40"/>
      <c r="N5107" s="40"/>
      <c r="O5107" s="40"/>
      <c r="P5107" s="40"/>
      <c r="Q5107" s="40"/>
      <c r="R5107" s="40"/>
    </row>
    <row r="5108" spans="7:18" x14ac:dyDescent="0.25">
      <c r="G5108" s="40"/>
      <c r="H5108" s="40"/>
      <c r="I5108" s="40"/>
      <c r="J5108" s="40"/>
      <c r="K5108" s="40"/>
      <c r="L5108" s="40"/>
      <c r="M5108" s="40"/>
      <c r="N5108" s="40"/>
      <c r="O5108" s="40"/>
      <c r="P5108" s="40"/>
      <c r="Q5108" s="40"/>
      <c r="R5108" s="40"/>
    </row>
    <row r="5109" spans="7:18" x14ac:dyDescent="0.25">
      <c r="G5109" s="40"/>
      <c r="H5109" s="40"/>
      <c r="I5109" s="40"/>
      <c r="J5109" s="40"/>
      <c r="K5109" s="40"/>
      <c r="L5109" s="40"/>
      <c r="M5109" s="40"/>
      <c r="N5109" s="40"/>
      <c r="O5109" s="40"/>
      <c r="P5109" s="40"/>
      <c r="Q5109" s="40"/>
      <c r="R5109" s="40"/>
    </row>
    <row r="5110" spans="7:18" x14ac:dyDescent="0.25">
      <c r="G5110" s="40"/>
      <c r="H5110" s="40"/>
      <c r="I5110" s="40"/>
      <c r="J5110" s="40"/>
      <c r="K5110" s="40"/>
      <c r="L5110" s="40"/>
      <c r="M5110" s="40"/>
      <c r="N5110" s="40"/>
      <c r="O5110" s="40"/>
      <c r="P5110" s="40"/>
      <c r="Q5110" s="40"/>
      <c r="R5110" s="40"/>
    </row>
    <row r="5111" spans="7:18" x14ac:dyDescent="0.25">
      <c r="G5111" s="40"/>
      <c r="H5111" s="40"/>
      <c r="I5111" s="40"/>
      <c r="J5111" s="40"/>
      <c r="K5111" s="40"/>
      <c r="L5111" s="40"/>
      <c r="M5111" s="40"/>
      <c r="N5111" s="40"/>
      <c r="O5111" s="40"/>
      <c r="P5111" s="40"/>
      <c r="Q5111" s="40"/>
      <c r="R5111" s="40"/>
    </row>
    <row r="5112" spans="7:18" x14ac:dyDescent="0.25">
      <c r="G5112" s="40"/>
      <c r="H5112" s="40"/>
      <c r="I5112" s="40"/>
      <c r="J5112" s="40"/>
      <c r="K5112" s="40"/>
      <c r="L5112" s="40"/>
      <c r="M5112" s="40"/>
      <c r="N5112" s="40"/>
      <c r="O5112" s="40"/>
      <c r="P5112" s="40"/>
      <c r="Q5112" s="40"/>
      <c r="R5112" s="40"/>
    </row>
    <row r="5113" spans="7:18" x14ac:dyDescent="0.25">
      <c r="G5113" s="40"/>
      <c r="H5113" s="40"/>
      <c r="I5113" s="40"/>
      <c r="J5113" s="40"/>
      <c r="K5113" s="40"/>
      <c r="L5113" s="40"/>
      <c r="M5113" s="40"/>
      <c r="N5113" s="40"/>
      <c r="O5113" s="40"/>
      <c r="P5113" s="40"/>
      <c r="Q5113" s="40"/>
      <c r="R5113" s="40"/>
    </row>
    <row r="5114" spans="7:18" x14ac:dyDescent="0.25">
      <c r="G5114" s="40"/>
      <c r="H5114" s="40"/>
      <c r="I5114" s="40"/>
      <c r="J5114" s="40"/>
      <c r="K5114" s="40"/>
      <c r="L5114" s="40"/>
      <c r="M5114" s="40"/>
      <c r="N5114" s="40"/>
      <c r="O5114" s="40"/>
      <c r="P5114" s="40"/>
      <c r="Q5114" s="40"/>
      <c r="R5114" s="40"/>
    </row>
    <row r="5115" spans="7:18" x14ac:dyDescent="0.25">
      <c r="G5115" s="40"/>
      <c r="H5115" s="40"/>
      <c r="I5115" s="40"/>
      <c r="J5115" s="40"/>
      <c r="K5115" s="40"/>
      <c r="L5115" s="40"/>
      <c r="M5115" s="40"/>
      <c r="N5115" s="40"/>
      <c r="O5115" s="40"/>
      <c r="P5115" s="40"/>
      <c r="Q5115" s="40"/>
      <c r="R5115" s="40"/>
    </row>
    <row r="5116" spans="7:18" x14ac:dyDescent="0.25">
      <c r="G5116" s="40"/>
      <c r="H5116" s="40"/>
      <c r="I5116" s="40"/>
      <c r="J5116" s="40"/>
      <c r="K5116" s="40"/>
      <c r="L5116" s="40"/>
      <c r="M5116" s="40"/>
      <c r="N5116" s="40"/>
      <c r="O5116" s="40"/>
      <c r="P5116" s="40"/>
      <c r="Q5116" s="40"/>
      <c r="R5116" s="40"/>
    </row>
    <row r="5117" spans="7:18" x14ac:dyDescent="0.25">
      <c r="G5117" s="40"/>
      <c r="H5117" s="40"/>
      <c r="I5117" s="40"/>
      <c r="J5117" s="40"/>
      <c r="K5117" s="40"/>
      <c r="L5117" s="40"/>
      <c r="M5117" s="40"/>
      <c r="N5117" s="40"/>
      <c r="O5117" s="40"/>
      <c r="P5117" s="40"/>
      <c r="Q5117" s="40"/>
      <c r="R5117" s="40"/>
    </row>
  </sheetData>
  <mergeCells count="6">
    <mergeCell ref="AD11:AF11"/>
    <mergeCell ref="G11:N11"/>
    <mergeCell ref="P11:R11"/>
    <mergeCell ref="F7:R9"/>
    <mergeCell ref="B17:D27"/>
    <mergeCell ref="U11:AB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8000"/>
  </sheetPr>
  <dimension ref="B2:AI5980"/>
  <sheetViews>
    <sheetView topLeftCell="F1" workbookViewId="0">
      <selection activeCell="G13" sqref="G13"/>
    </sheetView>
  </sheetViews>
  <sheetFormatPr defaultColWidth="9.140625" defaultRowHeight="13.5" x14ac:dyDescent="0.25"/>
  <cols>
    <col min="1" max="1" width="4.5703125" style="4" customWidth="1"/>
    <col min="2" max="4" width="9.140625" style="4"/>
    <col min="5" max="5" width="4.5703125" style="4" customWidth="1"/>
    <col min="6" max="6" width="22.85546875" style="4" customWidth="1"/>
    <col min="7" max="7" width="14" style="4" customWidth="1"/>
    <col min="8" max="8" width="8.42578125" style="4" bestFit="1" customWidth="1"/>
    <col min="9" max="9" width="7.85546875" style="4" bestFit="1" customWidth="1"/>
    <col min="10" max="10" width="12" style="4" bestFit="1" customWidth="1"/>
    <col min="11" max="11" width="9.140625" style="4" bestFit="1" customWidth="1"/>
    <col min="12" max="12" width="8" style="4" bestFit="1" customWidth="1"/>
    <col min="13" max="13" width="7.42578125" style="4" bestFit="1" customWidth="1"/>
    <col min="14" max="14" width="12" style="4" bestFit="1" customWidth="1"/>
    <col min="15" max="15" width="9.140625" style="4" bestFit="1" customWidth="1"/>
    <col min="16" max="17" width="7.85546875" style="4" bestFit="1" customWidth="1"/>
    <col min="18" max="18" width="12" style="4" bestFit="1" customWidth="1"/>
    <col min="19" max="20" width="9.140625" style="4" bestFit="1" customWidth="1"/>
    <col min="21" max="21" width="7.85546875" style="4" bestFit="1" customWidth="1"/>
    <col min="22" max="22" width="12" style="4" bestFit="1" customWidth="1"/>
    <col min="23" max="23" width="9.140625" style="4"/>
    <col min="24" max="35" width="9.140625" style="40"/>
    <col min="36" max="16384" width="9.140625" style="4"/>
  </cols>
  <sheetData>
    <row r="2" spans="2:35" ht="29.1" x14ac:dyDescent="0.5">
      <c r="F2" s="2" t="s">
        <v>152</v>
      </c>
    </row>
    <row r="3" spans="2:35" ht="15.95" x14ac:dyDescent="0.35">
      <c r="F3" s="3" t="str">
        <f>UPFRONTS!F4</f>
        <v>ALTA PLANNING + DESIGN</v>
      </c>
    </row>
    <row r="4" spans="2:35" ht="15.95" x14ac:dyDescent="0.35">
      <c r="F4" s="3" t="str">
        <f>UPFRONTS!F5</f>
        <v>2021 RAISE GRANT</v>
      </c>
    </row>
    <row r="5" spans="2:35" x14ac:dyDescent="0.25">
      <c r="F5" s="1"/>
    </row>
    <row r="6" spans="2:35" ht="12.6" x14ac:dyDescent="0.25">
      <c r="F6" s="5" t="s">
        <v>156</v>
      </c>
    </row>
    <row r="7" spans="2:35" x14ac:dyDescent="0.25">
      <c r="F7" s="684" t="s">
        <v>1023</v>
      </c>
      <c r="G7" s="684"/>
      <c r="H7" s="684"/>
      <c r="I7" s="684"/>
      <c r="J7" s="684"/>
      <c r="K7" s="684"/>
      <c r="L7" s="684"/>
      <c r="M7" s="684"/>
      <c r="N7" s="684"/>
      <c r="O7" s="684"/>
      <c r="P7" s="684"/>
      <c r="Q7" s="684"/>
      <c r="R7" s="684"/>
      <c r="S7" s="684"/>
      <c r="T7" s="684"/>
      <c r="U7" s="684"/>
      <c r="V7" s="684"/>
    </row>
    <row r="8" spans="2:35" x14ac:dyDescent="0.25">
      <c r="F8" s="684"/>
      <c r="G8" s="684"/>
      <c r="H8" s="684"/>
      <c r="I8" s="684"/>
      <c r="J8" s="684"/>
      <c r="K8" s="684"/>
      <c r="L8" s="684"/>
      <c r="M8" s="684"/>
      <c r="N8" s="684"/>
      <c r="O8" s="684"/>
      <c r="P8" s="684"/>
      <c r="Q8" s="684"/>
      <c r="R8" s="684"/>
      <c r="S8" s="684"/>
      <c r="T8" s="684"/>
      <c r="U8" s="684"/>
      <c r="V8" s="684"/>
    </row>
    <row r="9" spans="2:35" x14ac:dyDescent="0.25">
      <c r="F9" s="684"/>
      <c r="G9" s="684"/>
      <c r="H9" s="684"/>
      <c r="I9" s="684"/>
      <c r="J9" s="684"/>
      <c r="K9" s="684"/>
      <c r="L9" s="684"/>
      <c r="M9" s="684"/>
      <c r="N9" s="684"/>
      <c r="O9" s="684"/>
      <c r="P9" s="684"/>
      <c r="Q9" s="684"/>
      <c r="R9" s="684"/>
      <c r="S9" s="684"/>
      <c r="T9" s="684"/>
      <c r="U9" s="684"/>
      <c r="V9" s="684"/>
      <c r="Y9" s="314"/>
      <c r="Z9" s="314"/>
      <c r="AA9" s="314"/>
      <c r="AB9" s="314"/>
      <c r="AC9" s="314"/>
      <c r="AD9" s="314"/>
      <c r="AE9" s="314"/>
      <c r="AF9" s="314"/>
      <c r="AG9" s="314"/>
      <c r="AH9" s="314"/>
      <c r="AI9" s="314"/>
    </row>
    <row r="10" spans="2:35" ht="12.6" x14ac:dyDescent="0.25">
      <c r="F10" s="27">
        <f>COUNTA(F14:F5016)+13</f>
        <v>144</v>
      </c>
    </row>
    <row r="11" spans="2:35" ht="12.6" x14ac:dyDescent="0.25">
      <c r="F11" s="30"/>
      <c r="G11" s="685">
        <v>2013</v>
      </c>
      <c r="H11" s="686"/>
      <c r="I11" s="686"/>
      <c r="J11" s="687"/>
      <c r="K11" s="685">
        <v>2021</v>
      </c>
      <c r="L11" s="686"/>
      <c r="M11" s="686"/>
      <c r="N11" s="687"/>
      <c r="O11" s="685">
        <v>2030</v>
      </c>
      <c r="P11" s="686"/>
      <c r="Q11" s="686"/>
      <c r="R11" s="687"/>
      <c r="S11" s="685">
        <v>2040</v>
      </c>
      <c r="T11" s="686"/>
      <c r="U11" s="686"/>
      <c r="V11" s="687"/>
    </row>
    <row r="12" spans="2:35" ht="12.6" x14ac:dyDescent="0.25">
      <c r="F12" s="47" t="s">
        <v>154</v>
      </c>
      <c r="G12" s="48" t="s">
        <v>147</v>
      </c>
      <c r="H12" s="46" t="s">
        <v>143</v>
      </c>
      <c r="I12" s="46" t="s">
        <v>153</v>
      </c>
      <c r="J12" s="49" t="s">
        <v>150</v>
      </c>
      <c r="K12" s="48" t="s">
        <v>147</v>
      </c>
      <c r="L12" s="46" t="s">
        <v>143</v>
      </c>
      <c r="M12" s="46" t="s">
        <v>153</v>
      </c>
      <c r="N12" s="49" t="s">
        <v>150</v>
      </c>
      <c r="O12" s="48" t="s">
        <v>147</v>
      </c>
      <c r="P12" s="46" t="s">
        <v>143</v>
      </c>
      <c r="Q12" s="46" t="s">
        <v>153</v>
      </c>
      <c r="R12" s="49" t="s">
        <v>150</v>
      </c>
      <c r="S12" s="48" t="s">
        <v>147</v>
      </c>
      <c r="T12" s="46" t="s">
        <v>143</v>
      </c>
      <c r="U12" s="46" t="s">
        <v>153</v>
      </c>
      <c r="V12" s="49" t="s">
        <v>150</v>
      </c>
      <c r="Y12" s="305"/>
      <c r="Z12" s="306"/>
      <c r="AA12" s="306"/>
      <c r="AB12" s="307"/>
      <c r="AC12" s="307"/>
      <c r="AD12" s="308"/>
      <c r="AE12" s="307"/>
      <c r="AF12" s="307"/>
      <c r="AG12" s="307"/>
    </row>
    <row r="13" spans="2:35" ht="12.6" x14ac:dyDescent="0.25">
      <c r="F13" s="31" t="s">
        <v>137</v>
      </c>
      <c r="G13" s="175">
        <f>SUM(G15:G181)</f>
        <v>61489</v>
      </c>
      <c r="H13" s="175">
        <f t="shared" ref="H13:U13" si="0">SUM(H15:H181)</f>
        <v>50452</v>
      </c>
      <c r="I13" s="175">
        <f t="shared" si="0"/>
        <v>12065</v>
      </c>
      <c r="J13" s="175">
        <f t="shared" si="0"/>
        <v>4546</v>
      </c>
      <c r="K13" s="175">
        <f t="shared" si="0"/>
        <v>63796</v>
      </c>
      <c r="L13" s="175">
        <f t="shared" si="0"/>
        <v>52834</v>
      </c>
      <c r="M13" s="175">
        <f t="shared" si="0"/>
        <v>12319</v>
      </c>
      <c r="N13" s="175">
        <f t="shared" si="0"/>
        <v>5218</v>
      </c>
      <c r="O13" s="175">
        <f t="shared" si="0"/>
        <v>66380</v>
      </c>
      <c r="P13" s="175">
        <f t="shared" si="0"/>
        <v>55103</v>
      </c>
      <c r="Q13" s="175">
        <f t="shared" si="0"/>
        <v>12608</v>
      </c>
      <c r="R13" s="175">
        <f t="shared" si="0"/>
        <v>5977</v>
      </c>
      <c r="S13" s="175">
        <f t="shared" si="0"/>
        <v>69264</v>
      </c>
      <c r="T13" s="175">
        <f t="shared" si="0"/>
        <v>57795</v>
      </c>
      <c r="U13" s="175">
        <f t="shared" si="0"/>
        <v>12926</v>
      </c>
      <c r="V13" s="175">
        <f>SUM(V15:V181)</f>
        <v>6818</v>
      </c>
      <c r="Y13" s="305"/>
      <c r="Z13" s="309"/>
      <c r="AA13" s="309"/>
      <c r="AB13" s="310"/>
      <c r="AC13" s="310"/>
      <c r="AD13" s="310"/>
      <c r="AE13" s="310"/>
      <c r="AF13" s="310"/>
      <c r="AG13" s="310"/>
    </row>
    <row r="14" spans="2:35" ht="1.5" customHeight="1" x14ac:dyDescent="0.25">
      <c r="B14" s="160"/>
      <c r="C14" s="160"/>
      <c r="D14" s="160"/>
      <c r="F14" s="23">
        <v>0</v>
      </c>
      <c r="G14" s="28">
        <v>0</v>
      </c>
      <c r="H14" s="28">
        <v>0</v>
      </c>
      <c r="I14" s="13">
        <v>0</v>
      </c>
      <c r="J14" s="37">
        <v>0</v>
      </c>
      <c r="K14" s="42">
        <v>0</v>
      </c>
      <c r="L14" s="42">
        <v>0</v>
      </c>
      <c r="M14" s="42">
        <v>0</v>
      </c>
      <c r="N14" s="42">
        <v>0</v>
      </c>
      <c r="O14" s="42">
        <v>0</v>
      </c>
      <c r="P14" s="42">
        <v>0</v>
      </c>
      <c r="Q14" s="42">
        <v>0</v>
      </c>
      <c r="R14" s="42">
        <v>0</v>
      </c>
      <c r="S14" s="28">
        <v>0</v>
      </c>
      <c r="T14" s="28">
        <v>0</v>
      </c>
      <c r="U14" s="42">
        <v>0</v>
      </c>
      <c r="V14" s="8">
        <v>0</v>
      </c>
    </row>
    <row r="15" spans="2:35" x14ac:dyDescent="0.25">
      <c r="B15" s="645" t="s">
        <v>155</v>
      </c>
      <c r="C15" s="645"/>
      <c r="D15" s="645"/>
      <c r="F15" s="385">
        <v>3001</v>
      </c>
      <c r="G15" s="11">
        <v>772</v>
      </c>
      <c r="H15" s="11">
        <v>219</v>
      </c>
      <c r="I15" s="13">
        <v>611</v>
      </c>
      <c r="J15" s="37">
        <v>0</v>
      </c>
      <c r="K15" s="11">
        <v>772</v>
      </c>
      <c r="L15" s="11">
        <v>230</v>
      </c>
      <c r="M15" s="13">
        <v>624</v>
      </c>
      <c r="N15" s="37">
        <v>0</v>
      </c>
      <c r="O15" s="11">
        <v>771</v>
      </c>
      <c r="P15" s="11">
        <v>244</v>
      </c>
      <c r="Q15" s="13">
        <v>639</v>
      </c>
      <c r="R15" s="37">
        <v>0</v>
      </c>
      <c r="S15" s="11">
        <v>771</v>
      </c>
      <c r="T15" s="11">
        <v>257</v>
      </c>
      <c r="U15" s="13">
        <v>655</v>
      </c>
      <c r="V15" s="37">
        <v>0</v>
      </c>
      <c r="Y15" s="311"/>
      <c r="Z15" s="312"/>
      <c r="AA15" s="312"/>
      <c r="AB15" s="312"/>
      <c r="AC15" s="313"/>
      <c r="AD15" s="313"/>
      <c r="AE15" s="313"/>
      <c r="AF15" s="313"/>
      <c r="AG15" s="313"/>
    </row>
    <row r="16" spans="2:35" x14ac:dyDescent="0.25">
      <c r="B16" s="645"/>
      <c r="C16" s="645"/>
      <c r="D16" s="645"/>
      <c r="F16" s="11">
        <v>3002</v>
      </c>
      <c r="G16" s="28">
        <v>759</v>
      </c>
      <c r="H16" s="28">
        <v>14</v>
      </c>
      <c r="I16" s="13">
        <v>0</v>
      </c>
      <c r="J16" s="37">
        <v>0</v>
      </c>
      <c r="K16" s="42">
        <v>752</v>
      </c>
      <c r="L16" s="42">
        <v>14</v>
      </c>
      <c r="M16" s="42">
        <v>0</v>
      </c>
      <c r="N16" s="42">
        <v>0</v>
      </c>
      <c r="O16" s="42">
        <v>745</v>
      </c>
      <c r="P16" s="42">
        <v>14</v>
      </c>
      <c r="Q16" s="42">
        <v>0</v>
      </c>
      <c r="R16" s="42">
        <v>0</v>
      </c>
      <c r="S16" s="28">
        <v>736</v>
      </c>
      <c r="T16" s="28">
        <v>14</v>
      </c>
      <c r="U16" s="42">
        <v>0</v>
      </c>
      <c r="V16" s="8">
        <v>0</v>
      </c>
      <c r="Y16" s="311"/>
      <c r="Z16" s="312"/>
      <c r="AA16" s="312"/>
      <c r="AB16" s="312"/>
      <c r="AC16" s="313"/>
      <c r="AD16" s="313"/>
      <c r="AE16" s="313"/>
      <c r="AF16" s="313"/>
      <c r="AG16" s="313"/>
    </row>
    <row r="17" spans="2:33" x14ac:dyDescent="0.25">
      <c r="B17" s="645"/>
      <c r="C17" s="645"/>
      <c r="D17" s="645"/>
      <c r="F17" s="11">
        <v>3003</v>
      </c>
      <c r="G17" s="28">
        <v>0</v>
      </c>
      <c r="H17" s="28">
        <v>659</v>
      </c>
      <c r="I17" s="13">
        <v>0</v>
      </c>
      <c r="J17" s="37">
        <v>1651</v>
      </c>
      <c r="K17" s="42">
        <v>0</v>
      </c>
      <c r="L17" s="42">
        <v>778</v>
      </c>
      <c r="M17" s="42">
        <v>0</v>
      </c>
      <c r="N17" s="42">
        <v>1895</v>
      </c>
      <c r="O17" s="42">
        <v>0</v>
      </c>
      <c r="P17" s="42">
        <v>778</v>
      </c>
      <c r="Q17" s="42">
        <v>0</v>
      </c>
      <c r="R17" s="42">
        <v>2170</v>
      </c>
      <c r="S17" s="28">
        <v>0</v>
      </c>
      <c r="T17" s="28">
        <v>851</v>
      </c>
      <c r="U17" s="42">
        <v>0</v>
      </c>
      <c r="V17" s="8">
        <v>2476</v>
      </c>
      <c r="Y17" s="311"/>
      <c r="Z17" s="312"/>
      <c r="AA17" s="312"/>
      <c r="AB17" s="312"/>
      <c r="AC17" s="313"/>
      <c r="AD17" s="313"/>
      <c r="AE17" s="313"/>
      <c r="AF17" s="313"/>
      <c r="AG17" s="313"/>
    </row>
    <row r="18" spans="2:33" x14ac:dyDescent="0.25">
      <c r="B18" s="645"/>
      <c r="C18" s="645"/>
      <c r="D18" s="645"/>
      <c r="F18" s="11">
        <v>3004</v>
      </c>
      <c r="G18" s="28">
        <v>426</v>
      </c>
      <c r="H18" s="28">
        <v>767</v>
      </c>
      <c r="I18" s="13">
        <v>0</v>
      </c>
      <c r="J18" s="37">
        <v>1651</v>
      </c>
      <c r="K18" s="42">
        <v>422</v>
      </c>
      <c r="L18" s="42">
        <v>889</v>
      </c>
      <c r="M18" s="42">
        <v>0</v>
      </c>
      <c r="N18" s="42">
        <v>1895</v>
      </c>
      <c r="O18" s="42">
        <v>418</v>
      </c>
      <c r="P18" s="42">
        <v>889</v>
      </c>
      <c r="Q18" s="42">
        <v>0</v>
      </c>
      <c r="R18" s="42">
        <v>2170</v>
      </c>
      <c r="S18" s="28">
        <v>413</v>
      </c>
      <c r="T18" s="28">
        <v>960</v>
      </c>
      <c r="U18" s="42">
        <v>0</v>
      </c>
      <c r="V18" s="8">
        <v>2476</v>
      </c>
      <c r="Y18" s="311"/>
      <c r="Z18" s="312"/>
      <c r="AA18" s="312"/>
      <c r="AB18" s="312"/>
      <c r="AC18" s="313"/>
      <c r="AD18" s="313"/>
      <c r="AE18" s="313"/>
      <c r="AF18" s="313"/>
      <c r="AG18" s="313"/>
    </row>
    <row r="19" spans="2:33" x14ac:dyDescent="0.25">
      <c r="B19" s="645"/>
      <c r="C19" s="645"/>
      <c r="D19" s="645"/>
      <c r="F19" s="11">
        <v>3005</v>
      </c>
      <c r="G19" s="28">
        <v>315</v>
      </c>
      <c r="H19" s="28">
        <v>56</v>
      </c>
      <c r="I19" s="13">
        <v>300</v>
      </c>
      <c r="J19" s="37">
        <v>0</v>
      </c>
      <c r="K19" s="42">
        <v>313</v>
      </c>
      <c r="L19" s="42">
        <v>60</v>
      </c>
      <c r="M19" s="42">
        <v>306</v>
      </c>
      <c r="N19" s="42">
        <v>0</v>
      </c>
      <c r="O19" s="42">
        <v>311</v>
      </c>
      <c r="P19" s="42">
        <v>64</v>
      </c>
      <c r="Q19" s="42">
        <v>313</v>
      </c>
      <c r="R19" s="42">
        <v>0</v>
      </c>
      <c r="S19" s="28">
        <v>308</v>
      </c>
      <c r="T19" s="28">
        <v>69</v>
      </c>
      <c r="U19" s="42">
        <v>321</v>
      </c>
      <c r="V19" s="8">
        <v>0</v>
      </c>
    </row>
    <row r="20" spans="2:33" x14ac:dyDescent="0.25">
      <c r="B20" s="645"/>
      <c r="C20" s="645"/>
      <c r="D20" s="645"/>
      <c r="F20" s="11">
        <v>3006</v>
      </c>
      <c r="G20" s="28">
        <v>851</v>
      </c>
      <c r="H20" s="28">
        <v>30</v>
      </c>
      <c r="I20" s="13">
        <v>0</v>
      </c>
      <c r="J20" s="37">
        <v>0</v>
      </c>
      <c r="K20" s="42">
        <v>845</v>
      </c>
      <c r="L20" s="42">
        <v>30</v>
      </c>
      <c r="M20" s="42">
        <v>0</v>
      </c>
      <c r="N20" s="42">
        <v>0</v>
      </c>
      <c r="O20" s="42">
        <v>838</v>
      </c>
      <c r="P20" s="42">
        <v>31</v>
      </c>
      <c r="Q20" s="42">
        <v>0</v>
      </c>
      <c r="R20" s="42">
        <v>0</v>
      </c>
      <c r="S20" s="28">
        <v>831</v>
      </c>
      <c r="T20" s="28">
        <v>31</v>
      </c>
      <c r="U20" s="42">
        <v>0</v>
      </c>
      <c r="V20" s="8">
        <v>0</v>
      </c>
      <c r="Z20" s="314"/>
      <c r="AA20" s="314"/>
      <c r="AB20" s="314"/>
      <c r="AC20" s="314"/>
      <c r="AD20" s="314"/>
    </row>
    <row r="21" spans="2:33" x14ac:dyDescent="0.25">
      <c r="B21" s="645"/>
      <c r="C21" s="645"/>
      <c r="D21" s="645"/>
      <c r="F21" s="11">
        <v>3007</v>
      </c>
      <c r="G21" s="28">
        <v>504</v>
      </c>
      <c r="H21" s="28">
        <v>7</v>
      </c>
      <c r="I21" s="13">
        <v>0</v>
      </c>
      <c r="J21" s="37">
        <v>0</v>
      </c>
      <c r="K21" s="42">
        <v>501</v>
      </c>
      <c r="L21" s="42">
        <v>9</v>
      </c>
      <c r="M21" s="42">
        <v>0</v>
      </c>
      <c r="N21" s="42">
        <v>0</v>
      </c>
      <c r="O21" s="42">
        <v>498</v>
      </c>
      <c r="P21" s="42">
        <v>12</v>
      </c>
      <c r="Q21" s="42">
        <v>0</v>
      </c>
      <c r="R21" s="42">
        <v>0</v>
      </c>
      <c r="S21" s="28">
        <v>494</v>
      </c>
      <c r="T21" s="28">
        <v>15</v>
      </c>
      <c r="U21" s="42">
        <v>0</v>
      </c>
      <c r="V21" s="8">
        <v>0</v>
      </c>
    </row>
    <row r="22" spans="2:33" x14ac:dyDescent="0.25">
      <c r="B22" s="645"/>
      <c r="C22" s="645"/>
      <c r="D22" s="645"/>
      <c r="F22" s="11">
        <v>3008</v>
      </c>
      <c r="G22" s="28">
        <v>376</v>
      </c>
      <c r="H22" s="28">
        <v>2</v>
      </c>
      <c r="I22" s="13">
        <v>0</v>
      </c>
      <c r="J22" s="37">
        <v>0</v>
      </c>
      <c r="K22" s="42">
        <v>374</v>
      </c>
      <c r="L22" s="42">
        <v>2</v>
      </c>
      <c r="M22" s="42">
        <v>0</v>
      </c>
      <c r="N22" s="42">
        <v>0</v>
      </c>
      <c r="O22" s="42">
        <v>372</v>
      </c>
      <c r="P22" s="42">
        <v>2</v>
      </c>
      <c r="Q22" s="42">
        <v>0</v>
      </c>
      <c r="R22" s="42">
        <v>0</v>
      </c>
      <c r="S22" s="28">
        <v>370</v>
      </c>
      <c r="T22" s="28">
        <v>2</v>
      </c>
      <c r="U22" s="42">
        <v>0</v>
      </c>
      <c r="V22" s="8">
        <v>0</v>
      </c>
      <c r="Z22" s="314"/>
      <c r="AA22" s="314"/>
      <c r="AB22" s="314"/>
      <c r="AC22" s="314"/>
    </row>
    <row r="23" spans="2:33" x14ac:dyDescent="0.25">
      <c r="B23" s="645"/>
      <c r="C23" s="645"/>
      <c r="D23" s="645"/>
      <c r="F23" s="11">
        <v>3009</v>
      </c>
      <c r="G23" s="28">
        <v>281</v>
      </c>
      <c r="H23" s="28">
        <v>99</v>
      </c>
      <c r="I23" s="13">
        <v>415</v>
      </c>
      <c r="J23" s="37">
        <v>0</v>
      </c>
      <c r="K23" s="42">
        <v>279</v>
      </c>
      <c r="L23" s="42">
        <v>104</v>
      </c>
      <c r="M23" s="42">
        <v>424</v>
      </c>
      <c r="N23" s="42">
        <v>0</v>
      </c>
      <c r="O23" s="42">
        <v>276</v>
      </c>
      <c r="P23" s="42">
        <v>110</v>
      </c>
      <c r="Q23" s="42">
        <v>434</v>
      </c>
      <c r="R23" s="42">
        <v>0</v>
      </c>
      <c r="S23" s="28">
        <v>273</v>
      </c>
      <c r="T23" s="28">
        <v>116</v>
      </c>
      <c r="U23" s="42">
        <v>445</v>
      </c>
      <c r="V23" s="8">
        <v>0</v>
      </c>
      <c r="Z23" s="314"/>
      <c r="AA23" s="314"/>
      <c r="AB23" s="314"/>
      <c r="AC23" s="314"/>
    </row>
    <row r="24" spans="2:33" x14ac:dyDescent="0.25">
      <c r="B24" s="645"/>
      <c r="C24" s="645"/>
      <c r="D24" s="645"/>
      <c r="F24" s="11">
        <v>3010</v>
      </c>
      <c r="G24" s="28">
        <v>642</v>
      </c>
      <c r="H24" s="28">
        <v>34</v>
      </c>
      <c r="I24" s="13">
        <v>0</v>
      </c>
      <c r="J24" s="37">
        <v>0</v>
      </c>
      <c r="K24" s="42">
        <v>644</v>
      </c>
      <c r="L24" s="42">
        <v>37</v>
      </c>
      <c r="M24" s="42">
        <v>0</v>
      </c>
      <c r="N24" s="42">
        <v>0</v>
      </c>
      <c r="O24" s="42">
        <v>646</v>
      </c>
      <c r="P24" s="42">
        <v>41</v>
      </c>
      <c r="Q24" s="42">
        <v>0</v>
      </c>
      <c r="R24" s="42">
        <v>0</v>
      </c>
      <c r="S24" s="28">
        <v>649</v>
      </c>
      <c r="T24" s="28">
        <v>45</v>
      </c>
      <c r="U24" s="42">
        <v>0</v>
      </c>
      <c r="V24" s="8">
        <v>0</v>
      </c>
      <c r="Z24" s="315"/>
      <c r="AA24" s="315"/>
      <c r="AB24" s="314"/>
      <c r="AC24" s="314"/>
    </row>
    <row r="25" spans="2:33" x14ac:dyDescent="0.25">
      <c r="B25" s="645"/>
      <c r="C25" s="645"/>
      <c r="D25" s="645"/>
      <c r="F25" s="11">
        <v>3011</v>
      </c>
      <c r="G25" s="28">
        <v>532</v>
      </c>
      <c r="H25" s="28">
        <v>101</v>
      </c>
      <c r="I25" s="13">
        <v>459</v>
      </c>
      <c r="J25" s="37">
        <v>0</v>
      </c>
      <c r="K25" s="42">
        <v>530</v>
      </c>
      <c r="L25" s="42">
        <v>106</v>
      </c>
      <c r="M25" s="42">
        <v>469</v>
      </c>
      <c r="N25" s="42">
        <v>0</v>
      </c>
      <c r="O25" s="42">
        <v>527</v>
      </c>
      <c r="P25" s="42">
        <v>111</v>
      </c>
      <c r="Q25" s="42">
        <v>480</v>
      </c>
      <c r="R25" s="42">
        <v>0</v>
      </c>
      <c r="S25" s="28">
        <v>524</v>
      </c>
      <c r="T25" s="28">
        <v>118</v>
      </c>
      <c r="U25" s="42">
        <v>492</v>
      </c>
      <c r="V25" s="8">
        <v>0</v>
      </c>
      <c r="Z25" s="314"/>
      <c r="AA25" s="314"/>
      <c r="AB25" s="314"/>
      <c r="AC25" s="314"/>
    </row>
    <row r="26" spans="2:33" x14ac:dyDescent="0.25">
      <c r="B26" s="645"/>
      <c r="C26" s="645"/>
      <c r="D26" s="645"/>
      <c r="F26" s="11">
        <v>3012</v>
      </c>
      <c r="G26" s="28">
        <v>511</v>
      </c>
      <c r="H26" s="28">
        <v>365</v>
      </c>
      <c r="I26" s="13">
        <v>2481</v>
      </c>
      <c r="J26" s="37">
        <v>0</v>
      </c>
      <c r="K26" s="42">
        <v>509</v>
      </c>
      <c r="L26" s="42">
        <v>374</v>
      </c>
      <c r="M26" s="42">
        <v>2533</v>
      </c>
      <c r="N26" s="42">
        <v>0</v>
      </c>
      <c r="O26" s="42">
        <v>506</v>
      </c>
      <c r="P26" s="42">
        <v>386</v>
      </c>
      <c r="Q26" s="42">
        <v>2592</v>
      </c>
      <c r="R26" s="42">
        <v>0</v>
      </c>
      <c r="S26" s="28">
        <v>503</v>
      </c>
      <c r="T26" s="28">
        <v>397</v>
      </c>
      <c r="U26" s="42">
        <v>2658</v>
      </c>
      <c r="V26" s="8">
        <v>0</v>
      </c>
      <c r="Z26" s="314"/>
      <c r="AA26" s="314"/>
      <c r="AB26" s="314"/>
      <c r="AC26" s="314"/>
    </row>
    <row r="27" spans="2:33" x14ac:dyDescent="0.25">
      <c r="B27" s="645"/>
      <c r="C27" s="645"/>
      <c r="D27" s="645"/>
      <c r="F27" s="11">
        <v>3013</v>
      </c>
      <c r="G27" s="28">
        <v>587</v>
      </c>
      <c r="H27" s="28">
        <v>41</v>
      </c>
      <c r="I27" s="13">
        <v>0</v>
      </c>
      <c r="J27" s="37">
        <v>0</v>
      </c>
      <c r="K27" s="42">
        <v>587</v>
      </c>
      <c r="L27" s="42">
        <v>56</v>
      </c>
      <c r="M27" s="42">
        <v>0</v>
      </c>
      <c r="N27" s="42">
        <v>0</v>
      </c>
      <c r="O27" s="42">
        <v>586</v>
      </c>
      <c r="P27" s="42">
        <v>73</v>
      </c>
      <c r="Q27" s="42">
        <v>0</v>
      </c>
      <c r="R27" s="42">
        <v>0</v>
      </c>
      <c r="S27" s="28">
        <v>586</v>
      </c>
      <c r="T27" s="28">
        <v>92</v>
      </c>
      <c r="U27" s="42">
        <v>0</v>
      </c>
      <c r="V27" s="8">
        <v>0</v>
      </c>
      <c r="Z27" s="314"/>
      <c r="AA27" s="314"/>
      <c r="AB27" s="314"/>
      <c r="AC27" s="314"/>
    </row>
    <row r="28" spans="2:33" ht="12.6" x14ac:dyDescent="0.25">
      <c r="F28" s="11">
        <v>3014</v>
      </c>
      <c r="G28" s="28">
        <v>969</v>
      </c>
      <c r="H28" s="28">
        <v>15</v>
      </c>
      <c r="I28" s="13">
        <v>0</v>
      </c>
      <c r="J28" s="37">
        <v>0</v>
      </c>
      <c r="K28" s="42">
        <v>963</v>
      </c>
      <c r="L28" s="42">
        <v>15</v>
      </c>
      <c r="M28" s="42">
        <v>0</v>
      </c>
      <c r="N28" s="42">
        <v>0</v>
      </c>
      <c r="O28" s="42">
        <v>956</v>
      </c>
      <c r="P28" s="42">
        <v>15</v>
      </c>
      <c r="Q28" s="42">
        <v>0</v>
      </c>
      <c r="R28" s="42">
        <v>0</v>
      </c>
      <c r="S28" s="28">
        <v>949</v>
      </c>
      <c r="T28" s="28">
        <v>15</v>
      </c>
      <c r="U28" s="42">
        <v>0</v>
      </c>
      <c r="V28" s="8">
        <v>0</v>
      </c>
      <c r="Z28" s="314"/>
      <c r="AA28" s="314"/>
      <c r="AB28" s="314"/>
      <c r="AC28" s="314"/>
    </row>
    <row r="29" spans="2:33" ht="12.6" x14ac:dyDescent="0.25">
      <c r="F29" s="11">
        <v>3015</v>
      </c>
      <c r="G29" s="28">
        <v>1291</v>
      </c>
      <c r="H29" s="28">
        <v>52</v>
      </c>
      <c r="I29" s="13">
        <v>0</v>
      </c>
      <c r="J29" s="37">
        <v>0</v>
      </c>
      <c r="K29" s="42">
        <v>1313</v>
      </c>
      <c r="L29" s="42">
        <v>55</v>
      </c>
      <c r="M29" s="42">
        <v>0</v>
      </c>
      <c r="N29" s="42">
        <v>0</v>
      </c>
      <c r="O29" s="42">
        <v>1337</v>
      </c>
      <c r="P29" s="42">
        <v>60</v>
      </c>
      <c r="Q29" s="42">
        <v>0</v>
      </c>
      <c r="R29" s="42">
        <v>0</v>
      </c>
      <c r="S29" s="28">
        <v>1364</v>
      </c>
      <c r="T29" s="28">
        <v>63</v>
      </c>
      <c r="U29" s="42">
        <v>0</v>
      </c>
      <c r="V29" s="8">
        <v>0</v>
      </c>
      <c r="Y29" s="314"/>
      <c r="Z29" s="314"/>
      <c r="AA29" s="314"/>
      <c r="AB29" s="314"/>
      <c r="AC29" s="314"/>
    </row>
    <row r="30" spans="2:33" ht="12.6" x14ac:dyDescent="0.25">
      <c r="F30" s="11">
        <v>3016</v>
      </c>
      <c r="G30" s="28">
        <v>332</v>
      </c>
      <c r="H30" s="28">
        <v>569</v>
      </c>
      <c r="I30" s="13">
        <v>0</v>
      </c>
      <c r="J30" s="37">
        <v>0</v>
      </c>
      <c r="K30" s="42">
        <v>331</v>
      </c>
      <c r="L30" s="42">
        <v>584</v>
      </c>
      <c r="M30" s="42">
        <v>0</v>
      </c>
      <c r="N30" s="42">
        <v>0</v>
      </c>
      <c r="O30" s="42">
        <v>330</v>
      </c>
      <c r="P30" s="42">
        <v>603</v>
      </c>
      <c r="Q30" s="42">
        <v>0</v>
      </c>
      <c r="R30" s="42">
        <v>0</v>
      </c>
      <c r="S30" s="28">
        <v>329</v>
      </c>
      <c r="T30" s="28">
        <v>622</v>
      </c>
      <c r="U30" s="42">
        <v>0</v>
      </c>
      <c r="V30" s="8">
        <v>0</v>
      </c>
      <c r="Z30" s="314"/>
      <c r="AA30" s="314"/>
      <c r="AB30" s="314"/>
      <c r="AC30" s="314"/>
    </row>
    <row r="31" spans="2:33" ht="12.6" x14ac:dyDescent="0.25">
      <c r="F31" s="11">
        <v>3017</v>
      </c>
      <c r="G31" s="28">
        <v>928</v>
      </c>
      <c r="H31" s="28">
        <v>339</v>
      </c>
      <c r="I31" s="13">
        <v>0</v>
      </c>
      <c r="J31" s="37">
        <v>0</v>
      </c>
      <c r="K31" s="42">
        <v>928</v>
      </c>
      <c r="L31" s="42">
        <v>359</v>
      </c>
      <c r="M31" s="42">
        <v>0</v>
      </c>
      <c r="N31" s="42">
        <v>0</v>
      </c>
      <c r="O31" s="42">
        <v>928</v>
      </c>
      <c r="P31" s="42">
        <v>380</v>
      </c>
      <c r="Q31" s="42">
        <v>0</v>
      </c>
      <c r="R31" s="42">
        <v>0</v>
      </c>
      <c r="S31" s="28">
        <v>928</v>
      </c>
      <c r="T31" s="28">
        <v>405</v>
      </c>
      <c r="U31" s="42">
        <v>0</v>
      </c>
      <c r="V31" s="8">
        <v>0</v>
      </c>
      <c r="Y31" s="314"/>
      <c r="Z31" s="314"/>
      <c r="AA31" s="314"/>
      <c r="AB31" s="314"/>
      <c r="AC31" s="314"/>
    </row>
    <row r="32" spans="2:33" ht="12.6" x14ac:dyDescent="0.25">
      <c r="F32" s="11">
        <v>3018</v>
      </c>
      <c r="G32" s="28">
        <v>837</v>
      </c>
      <c r="H32" s="28">
        <v>167</v>
      </c>
      <c r="I32" s="13">
        <v>0</v>
      </c>
      <c r="J32" s="37">
        <v>0</v>
      </c>
      <c r="K32" s="42">
        <v>833</v>
      </c>
      <c r="L32" s="42">
        <v>173</v>
      </c>
      <c r="M32" s="42">
        <v>0</v>
      </c>
      <c r="N32" s="42">
        <v>0</v>
      </c>
      <c r="O32" s="42">
        <v>829</v>
      </c>
      <c r="P32" s="42">
        <v>178</v>
      </c>
      <c r="Q32" s="42">
        <v>0</v>
      </c>
      <c r="R32" s="42">
        <v>0</v>
      </c>
      <c r="S32" s="28">
        <v>825</v>
      </c>
      <c r="T32" s="28">
        <v>185</v>
      </c>
      <c r="U32" s="42">
        <v>0</v>
      </c>
      <c r="V32" s="8">
        <v>0</v>
      </c>
      <c r="Z32" s="314"/>
      <c r="AA32" s="314"/>
      <c r="AB32" s="314"/>
      <c r="AC32" s="314"/>
    </row>
    <row r="33" spans="6:29" ht="12.6" x14ac:dyDescent="0.25">
      <c r="F33" s="11">
        <v>3019</v>
      </c>
      <c r="G33" s="28">
        <v>515</v>
      </c>
      <c r="H33" s="28">
        <v>370</v>
      </c>
      <c r="I33" s="13">
        <v>0</v>
      </c>
      <c r="J33" s="37">
        <v>0</v>
      </c>
      <c r="K33" s="42">
        <v>523</v>
      </c>
      <c r="L33" s="42">
        <v>411</v>
      </c>
      <c r="M33" s="42">
        <v>0</v>
      </c>
      <c r="N33" s="42">
        <v>0</v>
      </c>
      <c r="O33" s="42">
        <v>533</v>
      </c>
      <c r="P33" s="42">
        <v>458</v>
      </c>
      <c r="Q33" s="42">
        <v>0</v>
      </c>
      <c r="R33" s="42">
        <v>0</v>
      </c>
      <c r="S33" s="28">
        <v>543</v>
      </c>
      <c r="T33" s="28">
        <v>510</v>
      </c>
      <c r="U33" s="42">
        <v>0</v>
      </c>
      <c r="V33" s="8">
        <v>0</v>
      </c>
      <c r="Z33" s="314"/>
      <c r="AA33" s="314"/>
      <c r="AB33" s="314"/>
      <c r="AC33" s="314"/>
    </row>
    <row r="34" spans="6:29" ht="12.6" x14ac:dyDescent="0.25">
      <c r="F34" s="11">
        <v>3020</v>
      </c>
      <c r="G34" s="28">
        <v>870</v>
      </c>
      <c r="H34" s="28">
        <v>183</v>
      </c>
      <c r="I34" s="13">
        <v>0</v>
      </c>
      <c r="J34" s="37">
        <v>0</v>
      </c>
      <c r="K34" s="42">
        <v>864</v>
      </c>
      <c r="L34" s="42">
        <v>188</v>
      </c>
      <c r="M34" s="42">
        <v>0</v>
      </c>
      <c r="N34" s="42">
        <v>0</v>
      </c>
      <c r="O34" s="42">
        <v>857</v>
      </c>
      <c r="P34" s="42">
        <v>192</v>
      </c>
      <c r="Q34" s="42">
        <v>0</v>
      </c>
      <c r="R34" s="42">
        <v>0</v>
      </c>
      <c r="S34" s="28">
        <v>849</v>
      </c>
      <c r="T34" s="28">
        <v>198</v>
      </c>
      <c r="U34" s="42">
        <v>0</v>
      </c>
      <c r="V34" s="8">
        <v>0</v>
      </c>
      <c r="Z34" s="314"/>
      <c r="AA34" s="314"/>
      <c r="AB34" s="314"/>
      <c r="AC34" s="314"/>
    </row>
    <row r="35" spans="6:29" ht="12.6" x14ac:dyDescent="0.25">
      <c r="F35" s="11">
        <v>3021</v>
      </c>
      <c r="G35" s="28">
        <v>651</v>
      </c>
      <c r="H35" s="28">
        <v>202</v>
      </c>
      <c r="I35" s="13">
        <v>0</v>
      </c>
      <c r="J35" s="37">
        <v>0</v>
      </c>
      <c r="K35" s="42">
        <v>658</v>
      </c>
      <c r="L35" s="42">
        <v>208</v>
      </c>
      <c r="M35" s="42">
        <v>0</v>
      </c>
      <c r="N35" s="42">
        <v>0</v>
      </c>
      <c r="O35" s="42">
        <v>665</v>
      </c>
      <c r="P35" s="42">
        <v>214</v>
      </c>
      <c r="Q35" s="42">
        <v>0</v>
      </c>
      <c r="R35" s="42">
        <v>0</v>
      </c>
      <c r="S35" s="28">
        <v>673</v>
      </c>
      <c r="T35" s="28">
        <v>222</v>
      </c>
      <c r="U35" s="42">
        <v>0</v>
      </c>
      <c r="V35" s="8">
        <v>0</v>
      </c>
      <c r="Z35" s="314"/>
      <c r="AA35" s="314"/>
      <c r="AB35" s="314"/>
      <c r="AC35" s="314"/>
    </row>
    <row r="36" spans="6:29" ht="12.6" x14ac:dyDescent="0.25">
      <c r="F36" s="11">
        <v>3022</v>
      </c>
      <c r="G36" s="28">
        <v>0</v>
      </c>
      <c r="H36" s="28">
        <v>964</v>
      </c>
      <c r="I36" s="13">
        <v>0</v>
      </c>
      <c r="J36" s="37">
        <v>0</v>
      </c>
      <c r="K36" s="42">
        <v>0</v>
      </c>
      <c r="L36" s="42">
        <v>988</v>
      </c>
      <c r="M36" s="42">
        <v>0</v>
      </c>
      <c r="N36" s="42">
        <v>0</v>
      </c>
      <c r="O36" s="42">
        <v>0</v>
      </c>
      <c r="P36" s="42">
        <v>1014</v>
      </c>
      <c r="Q36" s="42">
        <v>0</v>
      </c>
      <c r="R36" s="42">
        <v>0</v>
      </c>
      <c r="S36" s="28">
        <v>0</v>
      </c>
      <c r="T36" s="28">
        <v>1044</v>
      </c>
      <c r="U36" s="42">
        <v>0</v>
      </c>
      <c r="V36" s="8">
        <v>0</v>
      </c>
      <c r="Z36" s="314"/>
      <c r="AA36" s="314"/>
      <c r="AB36" s="314"/>
      <c r="AC36" s="314"/>
    </row>
    <row r="37" spans="6:29" ht="12.6" x14ac:dyDescent="0.25">
      <c r="F37" s="11">
        <v>3023</v>
      </c>
      <c r="G37" s="28">
        <v>199</v>
      </c>
      <c r="H37" s="28">
        <v>589</v>
      </c>
      <c r="I37" s="13">
        <v>353</v>
      </c>
      <c r="J37" s="37">
        <v>0</v>
      </c>
      <c r="K37" s="42">
        <v>229</v>
      </c>
      <c r="L37" s="42">
        <v>674</v>
      </c>
      <c r="M37" s="42">
        <v>360</v>
      </c>
      <c r="N37" s="42">
        <v>0</v>
      </c>
      <c r="O37" s="42">
        <v>262</v>
      </c>
      <c r="P37" s="42">
        <v>772</v>
      </c>
      <c r="Q37" s="42">
        <v>369</v>
      </c>
      <c r="R37" s="42">
        <v>0</v>
      </c>
      <c r="S37" s="28">
        <v>299</v>
      </c>
      <c r="T37" s="28">
        <v>879</v>
      </c>
      <c r="U37" s="42">
        <v>378</v>
      </c>
      <c r="V37" s="8">
        <v>0</v>
      </c>
      <c r="Z37" s="314"/>
      <c r="AA37" s="314"/>
      <c r="AB37" s="314"/>
      <c r="AC37" s="314"/>
    </row>
    <row r="38" spans="6:29" ht="12.6" x14ac:dyDescent="0.25">
      <c r="F38" s="11">
        <v>3024</v>
      </c>
      <c r="G38" s="28">
        <v>606</v>
      </c>
      <c r="H38" s="28">
        <v>168</v>
      </c>
      <c r="I38" s="13">
        <v>0</v>
      </c>
      <c r="J38" s="37">
        <v>0</v>
      </c>
      <c r="K38" s="42">
        <v>603</v>
      </c>
      <c r="L38" s="42">
        <v>179</v>
      </c>
      <c r="M38" s="42">
        <v>0</v>
      </c>
      <c r="N38" s="42">
        <v>0</v>
      </c>
      <c r="O38" s="42">
        <v>599</v>
      </c>
      <c r="P38" s="42">
        <v>195</v>
      </c>
      <c r="Q38" s="42">
        <v>0</v>
      </c>
      <c r="R38" s="42">
        <v>0</v>
      </c>
      <c r="S38" s="28">
        <v>595</v>
      </c>
      <c r="T38" s="28">
        <v>211</v>
      </c>
      <c r="U38" s="42">
        <v>0</v>
      </c>
      <c r="V38" s="8">
        <v>0</v>
      </c>
      <c r="Y38" s="314"/>
      <c r="Z38" s="314"/>
      <c r="AA38" s="314"/>
      <c r="AB38" s="314"/>
      <c r="AC38" s="314"/>
    </row>
    <row r="39" spans="6:29" ht="12.6" x14ac:dyDescent="0.25">
      <c r="F39" s="11">
        <v>3025</v>
      </c>
      <c r="G39" s="28">
        <v>551</v>
      </c>
      <c r="H39" s="28">
        <v>363</v>
      </c>
      <c r="I39" s="13">
        <v>0</v>
      </c>
      <c r="J39" s="37">
        <v>0</v>
      </c>
      <c r="K39" s="42">
        <v>578</v>
      </c>
      <c r="L39" s="42">
        <v>387</v>
      </c>
      <c r="M39" s="42">
        <v>0</v>
      </c>
      <c r="N39" s="42">
        <v>0</v>
      </c>
      <c r="O39" s="42">
        <v>608</v>
      </c>
      <c r="P39" s="42">
        <v>414</v>
      </c>
      <c r="Q39" s="42">
        <v>0</v>
      </c>
      <c r="R39" s="42">
        <v>0</v>
      </c>
      <c r="S39" s="28">
        <v>641</v>
      </c>
      <c r="T39" s="28">
        <v>444</v>
      </c>
      <c r="U39" s="42">
        <v>0</v>
      </c>
      <c r="V39" s="8">
        <v>0</v>
      </c>
      <c r="Y39" s="315"/>
      <c r="Z39" s="314"/>
      <c r="AA39" s="314"/>
      <c r="AB39" s="314"/>
      <c r="AC39" s="314"/>
    </row>
    <row r="40" spans="6:29" ht="12.6" x14ac:dyDescent="0.25">
      <c r="F40" s="11">
        <v>3026</v>
      </c>
      <c r="G40" s="28">
        <v>91</v>
      </c>
      <c r="H40" s="28">
        <v>572</v>
      </c>
      <c r="I40" s="13">
        <v>0</v>
      </c>
      <c r="J40" s="37">
        <v>0</v>
      </c>
      <c r="K40" s="42">
        <v>102</v>
      </c>
      <c r="L40" s="42">
        <v>583</v>
      </c>
      <c r="M40" s="42">
        <v>0</v>
      </c>
      <c r="N40" s="42">
        <v>0</v>
      </c>
      <c r="O40" s="42">
        <v>115</v>
      </c>
      <c r="P40" s="42">
        <v>598</v>
      </c>
      <c r="Q40" s="42">
        <v>0</v>
      </c>
      <c r="R40" s="42">
        <v>0</v>
      </c>
      <c r="S40" s="28">
        <v>129</v>
      </c>
      <c r="T40" s="28">
        <v>613</v>
      </c>
      <c r="U40" s="42">
        <v>0</v>
      </c>
      <c r="V40" s="8">
        <v>0</v>
      </c>
      <c r="Y40" s="315"/>
      <c r="Z40" s="314"/>
      <c r="AA40" s="314"/>
      <c r="AB40" s="314"/>
      <c r="AC40" s="314"/>
    </row>
    <row r="41" spans="6:29" ht="12.6" x14ac:dyDescent="0.25">
      <c r="F41" s="11">
        <v>3027</v>
      </c>
      <c r="G41" s="28">
        <v>132</v>
      </c>
      <c r="H41" s="28">
        <v>532</v>
      </c>
      <c r="I41" s="13">
        <v>0</v>
      </c>
      <c r="J41" s="37">
        <v>0</v>
      </c>
      <c r="K41" s="42">
        <v>140</v>
      </c>
      <c r="L41" s="42">
        <v>542</v>
      </c>
      <c r="M41" s="42">
        <v>0</v>
      </c>
      <c r="N41" s="42">
        <v>0</v>
      </c>
      <c r="O41" s="42">
        <v>150</v>
      </c>
      <c r="P41" s="42">
        <v>553</v>
      </c>
      <c r="Q41" s="42">
        <v>0</v>
      </c>
      <c r="R41" s="42">
        <v>0</v>
      </c>
      <c r="S41" s="28">
        <v>160</v>
      </c>
      <c r="T41" s="28">
        <v>565</v>
      </c>
      <c r="U41" s="42">
        <v>0</v>
      </c>
      <c r="V41" s="8">
        <v>0</v>
      </c>
      <c r="Y41" s="315"/>
      <c r="Z41" s="314"/>
      <c r="AA41" s="314"/>
      <c r="AB41" s="314"/>
      <c r="AC41" s="314"/>
    </row>
    <row r="42" spans="6:29" ht="12.6" x14ac:dyDescent="0.25">
      <c r="F42" s="11">
        <v>3028</v>
      </c>
      <c r="G42" s="28">
        <v>0</v>
      </c>
      <c r="H42" s="28">
        <v>2287</v>
      </c>
      <c r="I42" s="13">
        <v>0</v>
      </c>
      <c r="J42" s="37">
        <v>0</v>
      </c>
      <c r="K42" s="42">
        <v>0</v>
      </c>
      <c r="L42" s="42">
        <v>2318</v>
      </c>
      <c r="M42" s="42">
        <v>0</v>
      </c>
      <c r="N42" s="42">
        <v>0</v>
      </c>
      <c r="O42" s="42">
        <v>0</v>
      </c>
      <c r="P42" s="42">
        <v>2354</v>
      </c>
      <c r="Q42" s="42">
        <v>0</v>
      </c>
      <c r="R42" s="42">
        <v>0</v>
      </c>
      <c r="S42" s="28">
        <v>0</v>
      </c>
      <c r="T42" s="28">
        <v>2393</v>
      </c>
      <c r="U42" s="42">
        <v>0</v>
      </c>
      <c r="V42" s="8">
        <v>0</v>
      </c>
      <c r="Y42" s="315"/>
      <c r="Z42" s="314"/>
      <c r="AA42" s="314"/>
      <c r="AB42" s="314"/>
      <c r="AC42" s="314"/>
    </row>
    <row r="43" spans="6:29" ht="12.6" x14ac:dyDescent="0.25">
      <c r="F43" s="11">
        <v>3029</v>
      </c>
      <c r="G43" s="28">
        <v>438</v>
      </c>
      <c r="H43" s="28">
        <v>48</v>
      </c>
      <c r="I43" s="13">
        <v>0</v>
      </c>
      <c r="J43" s="37">
        <v>0</v>
      </c>
      <c r="K43" s="42">
        <v>436</v>
      </c>
      <c r="L43" s="42">
        <v>52</v>
      </c>
      <c r="M43" s="42">
        <v>0</v>
      </c>
      <c r="N43" s="42">
        <v>0</v>
      </c>
      <c r="O43" s="42">
        <v>433</v>
      </c>
      <c r="P43" s="42">
        <v>58</v>
      </c>
      <c r="Q43" s="42">
        <v>0</v>
      </c>
      <c r="R43" s="42">
        <v>0</v>
      </c>
      <c r="S43" s="28">
        <v>430</v>
      </c>
      <c r="T43" s="28">
        <v>63</v>
      </c>
      <c r="U43" s="42">
        <v>0</v>
      </c>
      <c r="V43" s="8">
        <v>0</v>
      </c>
      <c r="Y43" s="315"/>
      <c r="Z43" s="314"/>
      <c r="AA43" s="314"/>
      <c r="AB43" s="314"/>
      <c r="AC43" s="314"/>
    </row>
    <row r="44" spans="6:29" ht="12.6" x14ac:dyDescent="0.25">
      <c r="F44" s="11">
        <v>3030</v>
      </c>
      <c r="G44" s="28">
        <v>119</v>
      </c>
      <c r="H44" s="28">
        <v>521</v>
      </c>
      <c r="I44" s="13">
        <v>0</v>
      </c>
      <c r="J44" s="37">
        <v>0</v>
      </c>
      <c r="K44" s="42">
        <v>120</v>
      </c>
      <c r="L44" s="42">
        <v>527</v>
      </c>
      <c r="M44" s="42">
        <v>0</v>
      </c>
      <c r="N44" s="42">
        <v>0</v>
      </c>
      <c r="O44" s="42">
        <v>120</v>
      </c>
      <c r="P44" s="42">
        <v>534</v>
      </c>
      <c r="Q44" s="42">
        <v>0</v>
      </c>
      <c r="R44" s="42">
        <v>0</v>
      </c>
      <c r="S44" s="28">
        <v>121</v>
      </c>
      <c r="T44" s="28">
        <v>542</v>
      </c>
      <c r="U44" s="42">
        <v>0</v>
      </c>
      <c r="V44" s="8">
        <v>0</v>
      </c>
      <c r="Y44" s="315"/>
      <c r="Z44" s="314"/>
      <c r="AA44" s="314"/>
      <c r="AB44" s="314"/>
      <c r="AC44" s="314"/>
    </row>
    <row r="45" spans="6:29" ht="12.6" x14ac:dyDescent="0.25">
      <c r="F45" s="11">
        <v>3031</v>
      </c>
      <c r="G45" s="28">
        <v>1314</v>
      </c>
      <c r="H45" s="28">
        <v>94</v>
      </c>
      <c r="I45" s="13">
        <v>0</v>
      </c>
      <c r="J45" s="37">
        <v>0</v>
      </c>
      <c r="K45" s="42">
        <v>1310</v>
      </c>
      <c r="L45" s="42">
        <v>107</v>
      </c>
      <c r="M45" s="42">
        <v>0</v>
      </c>
      <c r="N45" s="42">
        <v>0</v>
      </c>
      <c r="O45" s="42">
        <v>1306</v>
      </c>
      <c r="P45" s="42">
        <v>122</v>
      </c>
      <c r="Q45" s="42">
        <v>0</v>
      </c>
      <c r="R45" s="42">
        <v>0</v>
      </c>
      <c r="S45" s="28">
        <v>1302</v>
      </c>
      <c r="T45" s="28">
        <v>139</v>
      </c>
      <c r="U45" s="42">
        <v>0</v>
      </c>
      <c r="V45" s="8">
        <v>0</v>
      </c>
      <c r="Y45" s="315"/>
      <c r="Z45" s="314"/>
      <c r="AA45" s="314"/>
      <c r="AB45" s="314"/>
      <c r="AC45" s="314"/>
    </row>
    <row r="46" spans="6:29" ht="12.6" x14ac:dyDescent="0.25">
      <c r="F46" s="11">
        <v>3032</v>
      </c>
      <c r="G46" s="28">
        <v>594</v>
      </c>
      <c r="H46" s="28">
        <v>40</v>
      </c>
      <c r="I46" s="13">
        <v>0</v>
      </c>
      <c r="J46" s="37">
        <v>0</v>
      </c>
      <c r="K46" s="42">
        <v>592</v>
      </c>
      <c r="L46" s="42">
        <v>44</v>
      </c>
      <c r="M46" s="42">
        <v>0</v>
      </c>
      <c r="N46" s="42">
        <v>0</v>
      </c>
      <c r="O46" s="42">
        <v>590</v>
      </c>
      <c r="P46" s="42">
        <v>48</v>
      </c>
      <c r="Q46" s="42">
        <v>0</v>
      </c>
      <c r="R46" s="42">
        <v>0</v>
      </c>
      <c r="S46" s="28">
        <v>588</v>
      </c>
      <c r="T46" s="28">
        <v>52</v>
      </c>
      <c r="U46" s="42">
        <v>0</v>
      </c>
      <c r="V46" s="8">
        <v>0</v>
      </c>
      <c r="Y46" s="315"/>
      <c r="Z46" s="314"/>
      <c r="AA46" s="314"/>
      <c r="AB46" s="314"/>
      <c r="AC46" s="314"/>
    </row>
    <row r="47" spans="6:29" ht="12.6" x14ac:dyDescent="0.25">
      <c r="F47" s="11">
        <v>3033</v>
      </c>
      <c r="G47" s="28">
        <v>310</v>
      </c>
      <c r="H47" s="28">
        <v>379</v>
      </c>
      <c r="I47" s="13">
        <v>0</v>
      </c>
      <c r="J47" s="37">
        <v>0</v>
      </c>
      <c r="K47" s="42">
        <v>312</v>
      </c>
      <c r="L47" s="42">
        <v>399</v>
      </c>
      <c r="M47" s="42">
        <v>0</v>
      </c>
      <c r="N47" s="42">
        <v>0</v>
      </c>
      <c r="O47" s="42">
        <v>314</v>
      </c>
      <c r="P47" s="42">
        <v>424</v>
      </c>
      <c r="Q47" s="42">
        <v>0</v>
      </c>
      <c r="R47" s="42">
        <v>0</v>
      </c>
      <c r="S47" s="28">
        <v>317</v>
      </c>
      <c r="T47" s="28">
        <v>450</v>
      </c>
      <c r="U47" s="42">
        <v>0</v>
      </c>
      <c r="V47" s="8">
        <v>0</v>
      </c>
      <c r="Y47" s="315"/>
      <c r="Z47" s="314"/>
      <c r="AA47" s="314"/>
      <c r="AB47" s="314"/>
      <c r="AC47" s="314"/>
    </row>
    <row r="48" spans="6:29" ht="12.6" x14ac:dyDescent="0.25">
      <c r="F48" s="11">
        <v>3034</v>
      </c>
      <c r="G48" s="28">
        <v>12</v>
      </c>
      <c r="H48" s="28">
        <v>91</v>
      </c>
      <c r="I48" s="13">
        <v>0</v>
      </c>
      <c r="J48" s="37">
        <v>0</v>
      </c>
      <c r="K48" s="42">
        <v>12</v>
      </c>
      <c r="L48" s="42">
        <v>96</v>
      </c>
      <c r="M48" s="42">
        <v>0</v>
      </c>
      <c r="N48" s="42">
        <v>0</v>
      </c>
      <c r="O48" s="42">
        <v>12</v>
      </c>
      <c r="P48" s="42">
        <v>103</v>
      </c>
      <c r="Q48" s="42">
        <v>0</v>
      </c>
      <c r="R48" s="42">
        <v>0</v>
      </c>
      <c r="S48" s="28">
        <v>12</v>
      </c>
      <c r="T48" s="28">
        <v>109</v>
      </c>
      <c r="U48" s="42">
        <v>0</v>
      </c>
      <c r="V48" s="8">
        <v>0</v>
      </c>
      <c r="Y48" s="315"/>
      <c r="Z48" s="314"/>
      <c r="AA48" s="314"/>
      <c r="AB48" s="314"/>
      <c r="AC48" s="314"/>
    </row>
    <row r="49" spans="6:29" ht="12.6" x14ac:dyDescent="0.25">
      <c r="F49" s="11">
        <v>3035</v>
      </c>
      <c r="G49" s="28">
        <v>1267</v>
      </c>
      <c r="H49" s="28">
        <v>521</v>
      </c>
      <c r="I49" s="13">
        <v>5</v>
      </c>
      <c r="J49" s="37">
        <v>0</v>
      </c>
      <c r="K49" s="42">
        <v>1292</v>
      </c>
      <c r="L49" s="42">
        <v>538</v>
      </c>
      <c r="M49" s="42">
        <v>5</v>
      </c>
      <c r="N49" s="42">
        <v>0</v>
      </c>
      <c r="O49" s="42">
        <v>1321</v>
      </c>
      <c r="P49" s="42">
        <v>557</v>
      </c>
      <c r="Q49" s="42">
        <v>5</v>
      </c>
      <c r="R49" s="42">
        <v>0</v>
      </c>
      <c r="S49" s="28">
        <v>1353</v>
      </c>
      <c r="T49" s="28">
        <v>577</v>
      </c>
      <c r="U49" s="42">
        <v>5</v>
      </c>
      <c r="V49" s="8">
        <v>0</v>
      </c>
      <c r="Y49" s="315"/>
      <c r="Z49" s="314"/>
      <c r="AA49" s="314"/>
      <c r="AB49" s="314"/>
      <c r="AC49" s="314"/>
    </row>
    <row r="50" spans="6:29" x14ac:dyDescent="0.25">
      <c r="F50" s="11">
        <v>3036</v>
      </c>
      <c r="G50" s="28">
        <v>1290</v>
      </c>
      <c r="H50" s="28">
        <v>220</v>
      </c>
      <c r="I50" s="13">
        <v>0</v>
      </c>
      <c r="J50" s="37">
        <v>0</v>
      </c>
      <c r="K50" s="42">
        <v>1355</v>
      </c>
      <c r="L50" s="42">
        <v>225</v>
      </c>
      <c r="M50" s="42">
        <v>0</v>
      </c>
      <c r="N50" s="42">
        <v>0</v>
      </c>
      <c r="O50" s="42">
        <v>1429</v>
      </c>
      <c r="P50" s="42">
        <v>229</v>
      </c>
      <c r="Q50" s="42">
        <v>0</v>
      </c>
      <c r="R50" s="42">
        <v>0</v>
      </c>
      <c r="S50" s="28">
        <v>1511</v>
      </c>
      <c r="T50" s="28">
        <v>234</v>
      </c>
      <c r="U50" s="42">
        <v>0</v>
      </c>
      <c r="V50" s="8">
        <v>0</v>
      </c>
      <c r="Y50" s="315"/>
      <c r="Z50" s="314"/>
      <c r="AA50" s="314"/>
      <c r="AB50" s="314"/>
      <c r="AC50" s="314"/>
    </row>
    <row r="51" spans="6:29" x14ac:dyDescent="0.25">
      <c r="F51" s="11">
        <v>3037</v>
      </c>
      <c r="G51" s="28">
        <v>397</v>
      </c>
      <c r="H51" s="28">
        <v>92</v>
      </c>
      <c r="I51" s="13">
        <v>0</v>
      </c>
      <c r="J51" s="37">
        <v>269</v>
      </c>
      <c r="K51" s="42">
        <v>401</v>
      </c>
      <c r="L51" s="42">
        <v>100</v>
      </c>
      <c r="M51" s="42">
        <v>0</v>
      </c>
      <c r="N51" s="42">
        <v>309</v>
      </c>
      <c r="O51" s="42">
        <v>405</v>
      </c>
      <c r="P51" s="42">
        <v>108</v>
      </c>
      <c r="Q51" s="42">
        <v>0</v>
      </c>
      <c r="R51" s="42">
        <v>355</v>
      </c>
      <c r="S51" s="28">
        <v>410</v>
      </c>
      <c r="T51" s="28">
        <v>118</v>
      </c>
      <c r="U51" s="42">
        <v>0</v>
      </c>
      <c r="V51" s="8">
        <v>404</v>
      </c>
      <c r="Y51" s="315"/>
      <c r="Z51" s="314"/>
      <c r="AA51" s="314"/>
      <c r="AB51" s="314"/>
      <c r="AC51" s="314"/>
    </row>
    <row r="52" spans="6:29" x14ac:dyDescent="0.25">
      <c r="F52" s="11">
        <v>3038</v>
      </c>
      <c r="G52" s="28">
        <v>111</v>
      </c>
      <c r="H52" s="28">
        <v>295</v>
      </c>
      <c r="I52" s="13">
        <v>0</v>
      </c>
      <c r="J52" s="37">
        <v>0</v>
      </c>
      <c r="K52" s="42">
        <v>112</v>
      </c>
      <c r="L52" s="42">
        <v>300</v>
      </c>
      <c r="M52" s="42">
        <v>0</v>
      </c>
      <c r="N52" s="42">
        <v>0</v>
      </c>
      <c r="O52" s="42">
        <v>114</v>
      </c>
      <c r="P52" s="42">
        <v>306</v>
      </c>
      <c r="Q52" s="42">
        <v>0</v>
      </c>
      <c r="R52" s="42">
        <v>0</v>
      </c>
      <c r="S52" s="28">
        <v>115</v>
      </c>
      <c r="T52" s="28">
        <v>313</v>
      </c>
      <c r="U52" s="42">
        <v>0</v>
      </c>
      <c r="V52" s="8">
        <v>0</v>
      </c>
      <c r="Y52" s="315"/>
      <c r="Z52" s="314"/>
      <c r="AA52" s="314"/>
      <c r="AB52" s="314"/>
      <c r="AC52" s="314"/>
    </row>
    <row r="53" spans="6:29" x14ac:dyDescent="0.25">
      <c r="F53" s="11">
        <v>3039</v>
      </c>
      <c r="G53" s="28">
        <v>0</v>
      </c>
      <c r="H53" s="28">
        <v>1366</v>
      </c>
      <c r="I53" s="13">
        <v>0</v>
      </c>
      <c r="J53" s="37">
        <v>0</v>
      </c>
      <c r="K53" s="42">
        <v>0</v>
      </c>
      <c r="L53" s="42">
        <v>1321</v>
      </c>
      <c r="M53" s="42">
        <v>0</v>
      </c>
      <c r="N53" s="42">
        <v>0</v>
      </c>
      <c r="O53" s="42">
        <v>0</v>
      </c>
      <c r="P53" s="42">
        <v>1271</v>
      </c>
      <c r="Q53" s="42">
        <v>0</v>
      </c>
      <c r="R53" s="42">
        <v>0</v>
      </c>
      <c r="S53" s="28">
        <v>0</v>
      </c>
      <c r="T53" s="28">
        <v>1214</v>
      </c>
      <c r="U53" s="42">
        <v>0</v>
      </c>
      <c r="V53" s="8">
        <v>0</v>
      </c>
      <c r="Y53" s="315"/>
      <c r="Z53" s="314"/>
      <c r="AA53" s="314"/>
      <c r="AB53" s="314"/>
      <c r="AC53" s="314"/>
    </row>
    <row r="54" spans="6:29" x14ac:dyDescent="0.25">
      <c r="F54" s="11">
        <v>3040</v>
      </c>
      <c r="G54" s="28">
        <v>759</v>
      </c>
      <c r="H54" s="28">
        <v>20</v>
      </c>
      <c r="I54" s="13">
        <v>0</v>
      </c>
      <c r="J54" s="37">
        <v>0</v>
      </c>
      <c r="K54" s="42">
        <v>766</v>
      </c>
      <c r="L54" s="42">
        <v>23</v>
      </c>
      <c r="M54" s="42">
        <v>0</v>
      </c>
      <c r="N54" s="42">
        <v>0</v>
      </c>
      <c r="O54" s="42">
        <v>775</v>
      </c>
      <c r="P54" s="42">
        <v>27</v>
      </c>
      <c r="Q54" s="42">
        <v>0</v>
      </c>
      <c r="R54" s="42">
        <v>0</v>
      </c>
      <c r="S54" s="28">
        <v>784</v>
      </c>
      <c r="T54" s="28">
        <v>30</v>
      </c>
      <c r="U54" s="42">
        <v>0</v>
      </c>
      <c r="V54" s="8">
        <v>0</v>
      </c>
      <c r="Y54" s="315"/>
      <c r="Z54" s="314"/>
      <c r="AA54" s="314"/>
      <c r="AB54" s="314"/>
      <c r="AC54" s="314"/>
    </row>
    <row r="55" spans="6:29" x14ac:dyDescent="0.25">
      <c r="F55" s="11">
        <v>3041</v>
      </c>
      <c r="G55" s="28">
        <v>1140</v>
      </c>
      <c r="H55" s="28">
        <v>194</v>
      </c>
      <c r="I55" s="13">
        <v>529</v>
      </c>
      <c r="J55" s="37">
        <v>0</v>
      </c>
      <c r="K55" s="42">
        <v>1149</v>
      </c>
      <c r="L55" s="42">
        <v>201</v>
      </c>
      <c r="M55" s="42">
        <v>540</v>
      </c>
      <c r="N55" s="42">
        <v>0</v>
      </c>
      <c r="O55" s="42">
        <v>1160</v>
      </c>
      <c r="P55" s="42">
        <v>212</v>
      </c>
      <c r="Q55" s="42">
        <v>553</v>
      </c>
      <c r="R55" s="42">
        <v>0</v>
      </c>
      <c r="S55" s="28">
        <v>1172</v>
      </c>
      <c r="T55" s="28">
        <v>222</v>
      </c>
      <c r="U55" s="42">
        <v>567</v>
      </c>
      <c r="V55" s="8">
        <v>0</v>
      </c>
      <c r="Y55" s="315"/>
      <c r="Z55" s="314"/>
      <c r="AA55" s="314"/>
      <c r="AB55" s="314"/>
      <c r="AC55" s="314"/>
    </row>
    <row r="56" spans="6:29" x14ac:dyDescent="0.25">
      <c r="F56" s="11">
        <v>3042</v>
      </c>
      <c r="G56" s="28">
        <v>1450</v>
      </c>
      <c r="H56" s="28">
        <v>827</v>
      </c>
      <c r="I56" s="13">
        <v>0</v>
      </c>
      <c r="J56" s="37">
        <v>0</v>
      </c>
      <c r="K56" s="42">
        <v>1439</v>
      </c>
      <c r="L56" s="42">
        <v>860</v>
      </c>
      <c r="M56" s="42">
        <v>0</v>
      </c>
      <c r="N56" s="42">
        <v>0</v>
      </c>
      <c r="O56" s="42">
        <v>1426</v>
      </c>
      <c r="P56" s="42">
        <v>895</v>
      </c>
      <c r="Q56" s="42">
        <v>0</v>
      </c>
      <c r="R56" s="42">
        <v>0</v>
      </c>
      <c r="S56" s="28">
        <v>1412</v>
      </c>
      <c r="T56" s="28">
        <v>935</v>
      </c>
      <c r="U56" s="42">
        <v>0</v>
      </c>
      <c r="V56" s="8">
        <v>0</v>
      </c>
      <c r="Y56" s="314"/>
      <c r="Z56" s="314"/>
      <c r="AA56" s="314"/>
      <c r="AB56" s="314"/>
      <c r="AC56" s="314"/>
    </row>
    <row r="57" spans="6:29" x14ac:dyDescent="0.25">
      <c r="F57" s="11">
        <v>3043</v>
      </c>
      <c r="G57" s="28">
        <v>261</v>
      </c>
      <c r="H57" s="28">
        <v>3</v>
      </c>
      <c r="I57" s="13">
        <v>0</v>
      </c>
      <c r="J57" s="37">
        <v>0</v>
      </c>
      <c r="K57" s="42">
        <v>260</v>
      </c>
      <c r="L57" s="42">
        <v>3</v>
      </c>
      <c r="M57" s="42">
        <v>0</v>
      </c>
      <c r="N57" s="42">
        <v>0</v>
      </c>
      <c r="O57" s="42">
        <v>258</v>
      </c>
      <c r="P57" s="42">
        <v>3</v>
      </c>
      <c r="Q57" s="42">
        <v>0</v>
      </c>
      <c r="R57" s="42">
        <v>0</v>
      </c>
      <c r="S57" s="28">
        <v>257</v>
      </c>
      <c r="T57" s="28">
        <v>3</v>
      </c>
      <c r="U57" s="42">
        <v>0</v>
      </c>
      <c r="V57" s="8">
        <v>0</v>
      </c>
      <c r="Y57" s="315"/>
      <c r="Z57" s="314"/>
      <c r="AA57" s="314"/>
      <c r="AB57" s="314"/>
      <c r="AC57" s="314"/>
    </row>
    <row r="58" spans="6:29" x14ac:dyDescent="0.25">
      <c r="F58" s="11">
        <v>3044</v>
      </c>
      <c r="G58" s="28">
        <v>169</v>
      </c>
      <c r="H58" s="28">
        <v>308</v>
      </c>
      <c r="I58" s="13">
        <v>0</v>
      </c>
      <c r="J58" s="37">
        <v>0</v>
      </c>
      <c r="K58" s="42">
        <v>173</v>
      </c>
      <c r="L58" s="42">
        <v>330</v>
      </c>
      <c r="M58" s="42">
        <v>0</v>
      </c>
      <c r="N58" s="42">
        <v>0</v>
      </c>
      <c r="O58" s="42">
        <v>177</v>
      </c>
      <c r="P58" s="42">
        <v>356</v>
      </c>
      <c r="Q58" s="42">
        <v>0</v>
      </c>
      <c r="R58" s="42">
        <v>0</v>
      </c>
      <c r="S58" s="28">
        <v>182</v>
      </c>
      <c r="T58" s="28">
        <v>385</v>
      </c>
      <c r="U58" s="42">
        <v>0</v>
      </c>
      <c r="V58" s="8">
        <v>0</v>
      </c>
      <c r="Y58" s="315"/>
      <c r="Z58" s="314"/>
      <c r="AA58" s="314"/>
      <c r="AB58" s="314"/>
    </row>
    <row r="59" spans="6:29" x14ac:dyDescent="0.25">
      <c r="F59" s="11">
        <v>3045</v>
      </c>
      <c r="G59" s="28">
        <v>1164</v>
      </c>
      <c r="H59" s="28">
        <v>738</v>
      </c>
      <c r="I59" s="13">
        <v>0</v>
      </c>
      <c r="J59" s="37">
        <v>0</v>
      </c>
      <c r="K59" s="42">
        <v>1219</v>
      </c>
      <c r="L59" s="42">
        <v>811</v>
      </c>
      <c r="M59" s="42">
        <v>0</v>
      </c>
      <c r="N59" s="42">
        <v>0</v>
      </c>
      <c r="O59" s="42">
        <v>1280</v>
      </c>
      <c r="P59" s="42">
        <v>892</v>
      </c>
      <c r="Q59" s="42">
        <v>0</v>
      </c>
      <c r="R59" s="42">
        <v>0</v>
      </c>
      <c r="S59" s="28">
        <v>1348</v>
      </c>
      <c r="T59" s="28">
        <v>983</v>
      </c>
      <c r="U59" s="42">
        <v>0</v>
      </c>
      <c r="V59" s="8">
        <v>0</v>
      </c>
      <c r="Y59" s="315"/>
      <c r="Z59" s="314"/>
      <c r="AA59" s="314"/>
      <c r="AB59" s="314"/>
    </row>
    <row r="60" spans="6:29" x14ac:dyDescent="0.25">
      <c r="F60" s="11">
        <v>3046</v>
      </c>
      <c r="G60" s="28">
        <v>386</v>
      </c>
      <c r="H60" s="28">
        <v>163</v>
      </c>
      <c r="I60" s="13">
        <v>0</v>
      </c>
      <c r="J60" s="37">
        <v>0</v>
      </c>
      <c r="K60" s="42">
        <v>404</v>
      </c>
      <c r="L60" s="42">
        <v>174</v>
      </c>
      <c r="M60" s="42">
        <v>0</v>
      </c>
      <c r="N60" s="42">
        <v>0</v>
      </c>
      <c r="O60" s="42">
        <v>424</v>
      </c>
      <c r="P60" s="42">
        <v>184</v>
      </c>
      <c r="Q60" s="42">
        <v>0</v>
      </c>
      <c r="R60" s="42">
        <v>0</v>
      </c>
      <c r="S60" s="28">
        <v>447</v>
      </c>
      <c r="T60" s="28">
        <v>197</v>
      </c>
      <c r="U60" s="42">
        <v>0</v>
      </c>
      <c r="V60" s="8">
        <v>0</v>
      </c>
      <c r="Y60" s="315"/>
      <c r="Z60" s="314"/>
      <c r="AA60" s="314"/>
      <c r="AB60" s="314"/>
    </row>
    <row r="61" spans="6:29" x14ac:dyDescent="0.25">
      <c r="F61" s="11">
        <v>3047</v>
      </c>
      <c r="G61" s="28">
        <v>546</v>
      </c>
      <c r="H61" s="28">
        <v>141</v>
      </c>
      <c r="I61" s="13">
        <v>0</v>
      </c>
      <c r="J61" s="37">
        <v>0</v>
      </c>
      <c r="K61" s="42">
        <v>569</v>
      </c>
      <c r="L61" s="42">
        <v>153</v>
      </c>
      <c r="M61" s="42">
        <v>0</v>
      </c>
      <c r="N61" s="42">
        <v>0</v>
      </c>
      <c r="O61" s="42">
        <v>594</v>
      </c>
      <c r="P61" s="42">
        <v>167</v>
      </c>
      <c r="Q61" s="42">
        <v>0</v>
      </c>
      <c r="R61" s="42">
        <v>0</v>
      </c>
      <c r="S61" s="28">
        <v>622</v>
      </c>
      <c r="T61" s="28">
        <v>183</v>
      </c>
      <c r="U61" s="42">
        <v>0</v>
      </c>
      <c r="V61" s="8">
        <v>0</v>
      </c>
      <c r="Y61" s="315"/>
      <c r="Z61" s="314"/>
      <c r="AA61" s="314"/>
      <c r="AB61" s="314"/>
    </row>
    <row r="62" spans="6:29" x14ac:dyDescent="0.25">
      <c r="F62" s="11">
        <v>3048</v>
      </c>
      <c r="G62" s="28">
        <v>475</v>
      </c>
      <c r="H62" s="28">
        <v>103</v>
      </c>
      <c r="I62" s="13">
        <v>0</v>
      </c>
      <c r="J62" s="37">
        <v>0</v>
      </c>
      <c r="K62" s="42">
        <v>518</v>
      </c>
      <c r="L62" s="42">
        <v>104</v>
      </c>
      <c r="M62" s="42">
        <v>0</v>
      </c>
      <c r="N62" s="42">
        <v>0</v>
      </c>
      <c r="O62" s="42">
        <v>566</v>
      </c>
      <c r="P62" s="42">
        <v>106</v>
      </c>
      <c r="Q62" s="42">
        <v>0</v>
      </c>
      <c r="R62" s="42">
        <v>0</v>
      </c>
      <c r="S62" s="28">
        <v>619</v>
      </c>
      <c r="T62" s="28">
        <v>107</v>
      </c>
      <c r="U62" s="42">
        <v>0</v>
      </c>
      <c r="V62" s="8">
        <v>0</v>
      </c>
      <c r="Y62" s="315"/>
      <c r="Z62" s="314"/>
      <c r="AA62" s="314"/>
      <c r="AB62" s="314"/>
    </row>
    <row r="63" spans="6:29" x14ac:dyDescent="0.25">
      <c r="F63" s="11">
        <v>3049</v>
      </c>
      <c r="G63" s="28">
        <v>373</v>
      </c>
      <c r="H63" s="28">
        <v>558</v>
      </c>
      <c r="I63" s="13">
        <v>0</v>
      </c>
      <c r="J63" s="37">
        <v>0</v>
      </c>
      <c r="K63" s="42">
        <v>379</v>
      </c>
      <c r="L63" s="42">
        <v>584</v>
      </c>
      <c r="M63" s="42">
        <v>0</v>
      </c>
      <c r="N63" s="42">
        <v>0</v>
      </c>
      <c r="O63" s="42">
        <v>385</v>
      </c>
      <c r="P63" s="42">
        <v>614</v>
      </c>
      <c r="Q63" s="42">
        <v>0</v>
      </c>
      <c r="R63" s="42">
        <v>0</v>
      </c>
      <c r="S63" s="28">
        <v>392</v>
      </c>
      <c r="T63" s="28">
        <v>646</v>
      </c>
      <c r="U63" s="42">
        <v>0</v>
      </c>
      <c r="V63" s="8">
        <v>0</v>
      </c>
      <c r="Y63" s="315"/>
      <c r="Z63" s="314"/>
      <c r="AA63" s="314"/>
      <c r="AB63" s="314"/>
    </row>
    <row r="64" spans="6:29" x14ac:dyDescent="0.25">
      <c r="F64" s="11">
        <v>3050</v>
      </c>
      <c r="G64" s="28">
        <v>0</v>
      </c>
      <c r="H64" s="28">
        <v>1840</v>
      </c>
      <c r="I64" s="13">
        <v>0</v>
      </c>
      <c r="J64" s="37">
        <v>0</v>
      </c>
      <c r="K64" s="42">
        <v>0</v>
      </c>
      <c r="L64" s="42">
        <v>2013</v>
      </c>
      <c r="M64" s="42">
        <v>0</v>
      </c>
      <c r="N64" s="42">
        <v>0</v>
      </c>
      <c r="O64" s="42">
        <v>0</v>
      </c>
      <c r="P64" s="42">
        <v>2013</v>
      </c>
      <c r="Q64" s="42">
        <v>0</v>
      </c>
      <c r="R64" s="42">
        <v>0</v>
      </c>
      <c r="S64" s="28">
        <v>0</v>
      </c>
      <c r="T64" s="28">
        <v>2114</v>
      </c>
      <c r="U64" s="42">
        <v>0</v>
      </c>
      <c r="V64" s="8">
        <v>0</v>
      </c>
      <c r="Y64" s="315"/>
      <c r="Z64" s="314"/>
      <c r="AA64" s="314"/>
      <c r="AB64" s="314"/>
    </row>
    <row r="65" spans="6:28" x14ac:dyDescent="0.25">
      <c r="F65" s="11">
        <v>3051</v>
      </c>
      <c r="G65" s="28">
        <v>32</v>
      </c>
      <c r="H65" s="28">
        <v>1082</v>
      </c>
      <c r="I65" s="13">
        <v>0</v>
      </c>
      <c r="J65" s="37">
        <v>0</v>
      </c>
      <c r="K65" s="42">
        <v>69</v>
      </c>
      <c r="L65" s="42">
        <v>1133</v>
      </c>
      <c r="M65" s="42">
        <v>0</v>
      </c>
      <c r="N65" s="42">
        <v>0</v>
      </c>
      <c r="O65" s="42">
        <v>111</v>
      </c>
      <c r="P65" s="42">
        <v>1192</v>
      </c>
      <c r="Q65" s="42">
        <v>0</v>
      </c>
      <c r="R65" s="42">
        <v>0</v>
      </c>
      <c r="S65" s="28">
        <v>158</v>
      </c>
      <c r="T65" s="28">
        <v>1257</v>
      </c>
      <c r="U65" s="42">
        <v>0</v>
      </c>
      <c r="V65" s="8">
        <v>0</v>
      </c>
      <c r="Y65" s="315"/>
      <c r="Z65" s="314"/>
      <c r="AA65" s="314"/>
      <c r="AB65" s="314"/>
    </row>
    <row r="66" spans="6:28" x14ac:dyDescent="0.25">
      <c r="F66" s="11">
        <v>3052</v>
      </c>
      <c r="G66" s="28">
        <v>264</v>
      </c>
      <c r="H66" s="28">
        <v>367</v>
      </c>
      <c r="I66" s="13">
        <v>2248</v>
      </c>
      <c r="J66" s="37">
        <v>0</v>
      </c>
      <c r="K66" s="42">
        <v>281</v>
      </c>
      <c r="L66" s="42">
        <v>504</v>
      </c>
      <c r="M66" s="42">
        <v>2295</v>
      </c>
      <c r="N66" s="42">
        <v>0</v>
      </c>
      <c r="O66" s="42">
        <v>299</v>
      </c>
      <c r="P66" s="42">
        <v>661</v>
      </c>
      <c r="Q66" s="42">
        <v>2349</v>
      </c>
      <c r="R66" s="42">
        <v>0</v>
      </c>
      <c r="S66" s="28">
        <v>320</v>
      </c>
      <c r="T66" s="28">
        <v>834</v>
      </c>
      <c r="U66" s="42">
        <v>2408</v>
      </c>
      <c r="V66" s="8">
        <v>0</v>
      </c>
      <c r="Y66" s="315"/>
      <c r="Z66" s="314"/>
      <c r="AA66" s="314"/>
      <c r="AB66" s="314"/>
    </row>
    <row r="67" spans="6:28" x14ac:dyDescent="0.25">
      <c r="F67" s="11">
        <v>3053</v>
      </c>
      <c r="G67" s="28">
        <v>767</v>
      </c>
      <c r="H67" s="28">
        <v>124</v>
      </c>
      <c r="I67" s="13">
        <v>1</v>
      </c>
      <c r="J67" s="37">
        <v>0</v>
      </c>
      <c r="K67" s="42">
        <v>845</v>
      </c>
      <c r="L67" s="42">
        <v>175</v>
      </c>
      <c r="M67" s="42">
        <v>1</v>
      </c>
      <c r="N67" s="42">
        <v>0</v>
      </c>
      <c r="O67" s="42">
        <v>933</v>
      </c>
      <c r="P67" s="42">
        <v>232</v>
      </c>
      <c r="Q67" s="42">
        <v>1</v>
      </c>
      <c r="R67" s="42">
        <v>0</v>
      </c>
      <c r="S67" s="28">
        <v>1030</v>
      </c>
      <c r="T67" s="28">
        <v>294</v>
      </c>
      <c r="U67" s="42">
        <v>1</v>
      </c>
      <c r="V67" s="8">
        <v>0</v>
      </c>
      <c r="Y67" s="315"/>
      <c r="Z67" s="314"/>
      <c r="AA67" s="314"/>
      <c r="AB67" s="314"/>
    </row>
    <row r="68" spans="6:28" x14ac:dyDescent="0.25">
      <c r="F68" s="11">
        <v>3054</v>
      </c>
      <c r="G68" s="28">
        <v>12</v>
      </c>
      <c r="H68" s="28">
        <v>148</v>
      </c>
      <c r="I68" s="13">
        <v>0</v>
      </c>
      <c r="J68" s="37">
        <v>0</v>
      </c>
      <c r="K68" s="42">
        <v>14</v>
      </c>
      <c r="L68" s="42">
        <v>153</v>
      </c>
      <c r="M68" s="42">
        <v>0</v>
      </c>
      <c r="N68" s="42">
        <v>0</v>
      </c>
      <c r="O68" s="42">
        <v>17</v>
      </c>
      <c r="P68" s="42">
        <v>158</v>
      </c>
      <c r="Q68" s="42">
        <v>0</v>
      </c>
      <c r="R68" s="42">
        <v>0</v>
      </c>
      <c r="S68" s="28">
        <v>20</v>
      </c>
      <c r="T68" s="28">
        <v>163</v>
      </c>
      <c r="U68" s="42">
        <v>0</v>
      </c>
      <c r="V68" s="8">
        <v>0</v>
      </c>
      <c r="Y68" s="315"/>
      <c r="Z68" s="314"/>
      <c r="AA68" s="314"/>
      <c r="AB68" s="314"/>
    </row>
    <row r="69" spans="6:28" x14ac:dyDescent="0.25">
      <c r="F69" s="11">
        <v>3055</v>
      </c>
      <c r="G69" s="28">
        <v>44</v>
      </c>
      <c r="H69" s="28">
        <v>2275</v>
      </c>
      <c r="I69" s="13">
        <v>0</v>
      </c>
      <c r="J69" s="37">
        <v>0</v>
      </c>
      <c r="K69" s="42">
        <v>50</v>
      </c>
      <c r="L69" s="42">
        <v>2301</v>
      </c>
      <c r="M69" s="42">
        <v>0</v>
      </c>
      <c r="N69" s="42">
        <v>0</v>
      </c>
      <c r="O69" s="42">
        <v>56</v>
      </c>
      <c r="P69" s="42">
        <v>2330</v>
      </c>
      <c r="Q69" s="42">
        <v>0</v>
      </c>
      <c r="R69" s="42">
        <v>0</v>
      </c>
      <c r="S69" s="28">
        <v>63</v>
      </c>
      <c r="T69" s="28">
        <v>2361</v>
      </c>
      <c r="U69" s="42">
        <v>0</v>
      </c>
      <c r="V69" s="8">
        <v>0</v>
      </c>
      <c r="Y69" s="315"/>
      <c r="Z69" s="314"/>
      <c r="AA69" s="314"/>
      <c r="AB69" s="314"/>
    </row>
    <row r="70" spans="6:28" x14ac:dyDescent="0.25">
      <c r="F70" s="11">
        <v>3056</v>
      </c>
      <c r="G70" s="28">
        <v>0</v>
      </c>
      <c r="H70" s="28">
        <v>489</v>
      </c>
      <c r="I70" s="13">
        <v>0</v>
      </c>
      <c r="J70" s="37">
        <v>0</v>
      </c>
      <c r="K70" s="42">
        <v>3</v>
      </c>
      <c r="L70" s="42">
        <v>513</v>
      </c>
      <c r="M70" s="42">
        <v>0</v>
      </c>
      <c r="N70" s="42">
        <v>0</v>
      </c>
      <c r="O70" s="42">
        <v>6</v>
      </c>
      <c r="P70" s="42">
        <v>539</v>
      </c>
      <c r="Q70" s="42">
        <v>0</v>
      </c>
      <c r="R70" s="42">
        <v>0</v>
      </c>
      <c r="S70" s="28">
        <v>10</v>
      </c>
      <c r="T70" s="28">
        <v>568</v>
      </c>
      <c r="U70" s="42">
        <v>0</v>
      </c>
      <c r="V70" s="8">
        <v>0</v>
      </c>
      <c r="Y70" s="315"/>
      <c r="Z70" s="314"/>
      <c r="AA70" s="314"/>
      <c r="AB70" s="314"/>
    </row>
    <row r="71" spans="6:28" x14ac:dyDescent="0.25">
      <c r="F71" s="11">
        <v>3057</v>
      </c>
      <c r="G71" s="28">
        <v>117</v>
      </c>
      <c r="H71" s="28">
        <v>629</v>
      </c>
      <c r="I71" s="13">
        <v>0</v>
      </c>
      <c r="J71" s="37">
        <v>0</v>
      </c>
      <c r="K71" s="42">
        <v>118</v>
      </c>
      <c r="L71" s="42">
        <v>634</v>
      </c>
      <c r="M71" s="42">
        <v>0</v>
      </c>
      <c r="N71" s="42">
        <v>0</v>
      </c>
      <c r="O71" s="42">
        <v>118</v>
      </c>
      <c r="P71" s="42">
        <v>644</v>
      </c>
      <c r="Q71" s="42">
        <v>0</v>
      </c>
      <c r="R71" s="42">
        <v>0</v>
      </c>
      <c r="S71" s="28">
        <v>119</v>
      </c>
      <c r="T71" s="28">
        <v>651</v>
      </c>
      <c r="U71" s="42">
        <v>0</v>
      </c>
      <c r="V71" s="8">
        <v>0</v>
      </c>
      <c r="Y71" s="315"/>
      <c r="Z71" s="314"/>
      <c r="AA71" s="314"/>
      <c r="AB71" s="314"/>
    </row>
    <row r="72" spans="6:28" x14ac:dyDescent="0.25">
      <c r="F72" s="11">
        <v>3058</v>
      </c>
      <c r="G72" s="28">
        <v>172</v>
      </c>
      <c r="H72" s="28">
        <v>3</v>
      </c>
      <c r="I72" s="13">
        <v>0</v>
      </c>
      <c r="J72" s="37">
        <v>0</v>
      </c>
      <c r="K72" s="42">
        <v>171</v>
      </c>
      <c r="L72" s="42">
        <v>4</v>
      </c>
      <c r="M72" s="42">
        <v>0</v>
      </c>
      <c r="N72" s="42">
        <v>0</v>
      </c>
      <c r="O72" s="42">
        <v>170</v>
      </c>
      <c r="P72" s="42">
        <v>8</v>
      </c>
      <c r="Q72" s="42">
        <v>0</v>
      </c>
      <c r="R72" s="42">
        <v>0</v>
      </c>
      <c r="S72" s="28">
        <v>169</v>
      </c>
      <c r="T72" s="28">
        <v>10</v>
      </c>
      <c r="U72" s="42">
        <v>0</v>
      </c>
      <c r="V72" s="8">
        <v>0</v>
      </c>
      <c r="Y72" s="315"/>
      <c r="Z72" s="314"/>
      <c r="AA72" s="314"/>
      <c r="AB72" s="314"/>
    </row>
    <row r="73" spans="6:28" x14ac:dyDescent="0.25">
      <c r="F73" s="11">
        <v>3059</v>
      </c>
      <c r="G73" s="28">
        <v>283</v>
      </c>
      <c r="H73" s="28">
        <v>489</v>
      </c>
      <c r="I73" s="13">
        <v>0</v>
      </c>
      <c r="J73" s="37">
        <v>0</v>
      </c>
      <c r="K73" s="42">
        <v>283</v>
      </c>
      <c r="L73" s="42">
        <v>499</v>
      </c>
      <c r="M73" s="42">
        <v>0</v>
      </c>
      <c r="N73" s="42">
        <v>0</v>
      </c>
      <c r="O73" s="42">
        <v>284</v>
      </c>
      <c r="P73" s="42">
        <v>510</v>
      </c>
      <c r="Q73" s="42">
        <v>0</v>
      </c>
      <c r="R73" s="42">
        <v>0</v>
      </c>
      <c r="S73" s="28">
        <v>284</v>
      </c>
      <c r="T73" s="28">
        <v>523</v>
      </c>
      <c r="U73" s="42">
        <v>0</v>
      </c>
      <c r="V73" s="8">
        <v>0</v>
      </c>
      <c r="Y73" s="315"/>
      <c r="Z73" s="314"/>
      <c r="AA73" s="314"/>
      <c r="AB73" s="314"/>
    </row>
    <row r="74" spans="6:28" x14ac:dyDescent="0.25">
      <c r="F74" s="11">
        <v>3060</v>
      </c>
      <c r="G74" s="28">
        <v>556</v>
      </c>
      <c r="H74" s="28">
        <v>26</v>
      </c>
      <c r="I74" s="13">
        <v>0</v>
      </c>
      <c r="J74" s="37">
        <v>0</v>
      </c>
      <c r="K74" s="42">
        <v>554</v>
      </c>
      <c r="L74" s="42">
        <v>26</v>
      </c>
      <c r="M74" s="42">
        <v>0</v>
      </c>
      <c r="N74" s="42">
        <v>0</v>
      </c>
      <c r="O74" s="42">
        <v>552</v>
      </c>
      <c r="P74" s="42">
        <v>27</v>
      </c>
      <c r="Q74" s="42">
        <v>0</v>
      </c>
      <c r="R74" s="42">
        <v>0</v>
      </c>
      <c r="S74" s="28">
        <v>550</v>
      </c>
      <c r="T74" s="28">
        <v>27</v>
      </c>
      <c r="U74" s="42">
        <v>0</v>
      </c>
      <c r="V74" s="8">
        <v>0</v>
      </c>
      <c r="Y74" s="315"/>
      <c r="Z74" s="314"/>
      <c r="AA74" s="314"/>
      <c r="AB74" s="314"/>
    </row>
    <row r="75" spans="6:28" x14ac:dyDescent="0.25">
      <c r="F75" s="11">
        <v>3061</v>
      </c>
      <c r="G75" s="28">
        <v>239</v>
      </c>
      <c r="H75" s="28">
        <v>17</v>
      </c>
      <c r="I75" s="13">
        <v>0</v>
      </c>
      <c r="J75" s="37">
        <v>0</v>
      </c>
      <c r="K75" s="42">
        <v>237</v>
      </c>
      <c r="L75" s="42">
        <v>18</v>
      </c>
      <c r="M75" s="42">
        <v>0</v>
      </c>
      <c r="N75" s="42">
        <v>0</v>
      </c>
      <c r="O75" s="42">
        <v>235</v>
      </c>
      <c r="P75" s="42">
        <v>21</v>
      </c>
      <c r="Q75" s="42">
        <v>0</v>
      </c>
      <c r="R75" s="42">
        <v>0</v>
      </c>
      <c r="S75" s="28">
        <v>232</v>
      </c>
      <c r="T75" s="28">
        <v>22</v>
      </c>
      <c r="U75" s="42">
        <v>0</v>
      </c>
      <c r="V75" s="8">
        <v>0</v>
      </c>
      <c r="Y75" s="315"/>
      <c r="Z75" s="314"/>
      <c r="AA75" s="314"/>
      <c r="AB75" s="314"/>
    </row>
    <row r="76" spans="6:28" x14ac:dyDescent="0.25">
      <c r="F76" s="11">
        <v>3062</v>
      </c>
      <c r="G76" s="28">
        <v>457</v>
      </c>
      <c r="H76" s="28">
        <v>12</v>
      </c>
      <c r="I76" s="13">
        <v>0</v>
      </c>
      <c r="J76" s="37">
        <v>0</v>
      </c>
      <c r="K76" s="42">
        <v>457</v>
      </c>
      <c r="L76" s="42">
        <v>14</v>
      </c>
      <c r="M76" s="42">
        <v>0</v>
      </c>
      <c r="N76" s="42">
        <v>0</v>
      </c>
      <c r="O76" s="42">
        <v>456</v>
      </c>
      <c r="P76" s="42">
        <v>17</v>
      </c>
      <c r="Q76" s="42">
        <v>0</v>
      </c>
      <c r="R76" s="42">
        <v>0</v>
      </c>
      <c r="S76" s="28">
        <v>456</v>
      </c>
      <c r="T76" s="28">
        <v>20</v>
      </c>
      <c r="U76" s="42">
        <v>0</v>
      </c>
      <c r="V76" s="8">
        <v>0</v>
      </c>
      <c r="Y76" s="315"/>
      <c r="Z76" s="314"/>
      <c r="AA76" s="314"/>
      <c r="AB76" s="314"/>
    </row>
    <row r="77" spans="6:28" x14ac:dyDescent="0.25">
      <c r="F77" s="11">
        <v>3063</v>
      </c>
      <c r="G77" s="28">
        <v>290</v>
      </c>
      <c r="H77" s="28">
        <v>24</v>
      </c>
      <c r="I77" s="13">
        <v>0</v>
      </c>
      <c r="J77" s="37">
        <v>0</v>
      </c>
      <c r="K77" s="42">
        <v>291</v>
      </c>
      <c r="L77" s="42">
        <v>27</v>
      </c>
      <c r="M77" s="42">
        <v>0</v>
      </c>
      <c r="N77" s="42">
        <v>0</v>
      </c>
      <c r="O77" s="42">
        <v>291</v>
      </c>
      <c r="P77" s="42">
        <v>31</v>
      </c>
      <c r="Q77" s="42">
        <v>0</v>
      </c>
      <c r="R77" s="42">
        <v>0</v>
      </c>
      <c r="S77" s="28">
        <v>292</v>
      </c>
      <c r="T77" s="28">
        <v>34</v>
      </c>
      <c r="U77" s="42">
        <v>0</v>
      </c>
      <c r="V77" s="8">
        <v>0</v>
      </c>
      <c r="Y77" s="315"/>
      <c r="Z77" s="314"/>
      <c r="AA77" s="314"/>
      <c r="AB77" s="314"/>
    </row>
    <row r="78" spans="6:28" x14ac:dyDescent="0.25">
      <c r="F78" s="11">
        <v>3064</v>
      </c>
      <c r="G78" s="28">
        <v>312</v>
      </c>
      <c r="H78" s="28">
        <v>5</v>
      </c>
      <c r="I78" s="13">
        <v>0</v>
      </c>
      <c r="J78" s="37">
        <v>0</v>
      </c>
      <c r="K78" s="42">
        <v>309</v>
      </c>
      <c r="L78" s="42">
        <v>8</v>
      </c>
      <c r="M78" s="42">
        <v>0</v>
      </c>
      <c r="N78" s="42">
        <v>0</v>
      </c>
      <c r="O78" s="42">
        <v>306</v>
      </c>
      <c r="P78" s="42">
        <v>13</v>
      </c>
      <c r="Q78" s="42">
        <v>0</v>
      </c>
      <c r="R78" s="42">
        <v>0</v>
      </c>
      <c r="S78" s="28">
        <v>303</v>
      </c>
      <c r="T78" s="28">
        <v>17</v>
      </c>
      <c r="U78" s="42">
        <v>0</v>
      </c>
      <c r="V78" s="8">
        <v>0</v>
      </c>
      <c r="Y78" s="315"/>
      <c r="Z78" s="314"/>
      <c r="AA78" s="314"/>
      <c r="AB78" s="314"/>
    </row>
    <row r="79" spans="6:28" x14ac:dyDescent="0.25">
      <c r="F79" s="11">
        <v>3065</v>
      </c>
      <c r="G79" s="28">
        <v>285</v>
      </c>
      <c r="H79" s="28">
        <v>390</v>
      </c>
      <c r="I79" s="13">
        <v>0</v>
      </c>
      <c r="J79" s="37">
        <v>0</v>
      </c>
      <c r="K79" s="42">
        <v>325</v>
      </c>
      <c r="L79" s="42">
        <v>415</v>
      </c>
      <c r="M79" s="42">
        <v>0</v>
      </c>
      <c r="N79" s="42">
        <v>0</v>
      </c>
      <c r="O79" s="42">
        <v>369</v>
      </c>
      <c r="P79" s="42">
        <v>445</v>
      </c>
      <c r="Q79" s="42">
        <v>0</v>
      </c>
      <c r="R79" s="42">
        <v>0</v>
      </c>
      <c r="S79" s="28">
        <v>419</v>
      </c>
      <c r="T79" s="28">
        <v>475</v>
      </c>
      <c r="U79" s="42">
        <v>0</v>
      </c>
      <c r="V79" s="8">
        <v>0</v>
      </c>
      <c r="Y79" s="315"/>
      <c r="Z79" s="314"/>
      <c r="AA79" s="314"/>
      <c r="AB79" s="314"/>
    </row>
    <row r="80" spans="6:28" x14ac:dyDescent="0.25">
      <c r="F80" s="11">
        <v>3066</v>
      </c>
      <c r="G80" s="28">
        <v>513</v>
      </c>
      <c r="H80" s="28">
        <v>40</v>
      </c>
      <c r="I80" s="13">
        <v>117</v>
      </c>
      <c r="J80" s="37">
        <v>0</v>
      </c>
      <c r="K80" s="42">
        <v>516</v>
      </c>
      <c r="L80" s="42">
        <v>44</v>
      </c>
      <c r="M80" s="42">
        <v>119</v>
      </c>
      <c r="N80" s="42">
        <v>0</v>
      </c>
      <c r="O80" s="42">
        <v>519</v>
      </c>
      <c r="P80" s="42">
        <v>48</v>
      </c>
      <c r="Q80" s="42">
        <v>122</v>
      </c>
      <c r="R80" s="42">
        <v>0</v>
      </c>
      <c r="S80" s="28">
        <v>522</v>
      </c>
      <c r="T80" s="28">
        <v>52</v>
      </c>
      <c r="U80" s="42">
        <v>125</v>
      </c>
      <c r="V80" s="8">
        <v>0</v>
      </c>
      <c r="Y80" s="315"/>
      <c r="Z80" s="314"/>
      <c r="AA80" s="314"/>
      <c r="AB80" s="314"/>
    </row>
    <row r="81" spans="6:28" x14ac:dyDescent="0.25">
      <c r="F81" s="11">
        <v>3067</v>
      </c>
      <c r="G81" s="28">
        <v>234</v>
      </c>
      <c r="H81" s="28">
        <v>10</v>
      </c>
      <c r="I81" s="13">
        <v>0</v>
      </c>
      <c r="J81" s="37">
        <v>0</v>
      </c>
      <c r="K81" s="42">
        <v>290</v>
      </c>
      <c r="L81" s="42">
        <v>10</v>
      </c>
      <c r="M81" s="42">
        <v>0</v>
      </c>
      <c r="N81" s="42">
        <v>0</v>
      </c>
      <c r="O81" s="42">
        <v>352</v>
      </c>
      <c r="P81" s="42">
        <v>10</v>
      </c>
      <c r="Q81" s="42">
        <v>0</v>
      </c>
      <c r="R81" s="42">
        <v>0</v>
      </c>
      <c r="S81" s="28">
        <v>422</v>
      </c>
      <c r="T81" s="28">
        <v>10</v>
      </c>
      <c r="U81" s="42">
        <v>0</v>
      </c>
      <c r="V81" s="8">
        <v>0</v>
      </c>
      <c r="Y81" s="315"/>
      <c r="Z81" s="314"/>
      <c r="AA81" s="314"/>
      <c r="AB81" s="314"/>
    </row>
    <row r="82" spans="6:28" x14ac:dyDescent="0.25">
      <c r="F82" s="11">
        <v>3068</v>
      </c>
      <c r="G82" s="28">
        <v>539</v>
      </c>
      <c r="H82" s="28">
        <v>1115</v>
      </c>
      <c r="I82" s="13">
        <v>665</v>
      </c>
      <c r="J82" s="37">
        <v>0</v>
      </c>
      <c r="K82" s="42">
        <v>576</v>
      </c>
      <c r="L82" s="42">
        <v>1256</v>
      </c>
      <c r="M82" s="42">
        <v>679</v>
      </c>
      <c r="N82" s="42">
        <v>0</v>
      </c>
      <c r="O82" s="42">
        <v>618</v>
      </c>
      <c r="P82" s="42">
        <v>1412</v>
      </c>
      <c r="Q82" s="42">
        <v>695</v>
      </c>
      <c r="R82" s="42">
        <v>0</v>
      </c>
      <c r="S82" s="28">
        <v>664</v>
      </c>
      <c r="T82" s="28">
        <v>1587</v>
      </c>
      <c r="U82" s="42">
        <v>712</v>
      </c>
      <c r="V82" s="8">
        <v>0</v>
      </c>
      <c r="Y82" s="315"/>
      <c r="Z82" s="314"/>
      <c r="AA82" s="314"/>
      <c r="AB82" s="314"/>
    </row>
    <row r="83" spans="6:28" x14ac:dyDescent="0.25">
      <c r="F83" s="11">
        <v>3069</v>
      </c>
      <c r="G83" s="28">
        <v>536</v>
      </c>
      <c r="H83" s="28">
        <v>123</v>
      </c>
      <c r="I83" s="13">
        <v>0</v>
      </c>
      <c r="J83" s="37">
        <v>0</v>
      </c>
      <c r="K83" s="42">
        <v>559</v>
      </c>
      <c r="L83" s="42">
        <v>150</v>
      </c>
      <c r="M83" s="42">
        <v>0</v>
      </c>
      <c r="N83" s="42">
        <v>0</v>
      </c>
      <c r="O83" s="42">
        <v>584</v>
      </c>
      <c r="P83" s="42">
        <v>181</v>
      </c>
      <c r="Q83" s="42">
        <v>0</v>
      </c>
      <c r="R83" s="42">
        <v>0</v>
      </c>
      <c r="S83" s="28">
        <v>612</v>
      </c>
      <c r="T83" s="28">
        <v>215</v>
      </c>
      <c r="U83" s="42">
        <v>0</v>
      </c>
      <c r="V83" s="8">
        <v>0</v>
      </c>
      <c r="Y83" s="315"/>
      <c r="Z83" s="314"/>
      <c r="AA83" s="314"/>
      <c r="AB83" s="314"/>
    </row>
    <row r="84" spans="6:28" x14ac:dyDescent="0.25">
      <c r="F84" s="11">
        <v>3070</v>
      </c>
      <c r="G84" s="28">
        <v>271</v>
      </c>
      <c r="H84" s="28">
        <v>1130</v>
      </c>
      <c r="I84" s="13">
        <v>0</v>
      </c>
      <c r="J84" s="37">
        <v>0</v>
      </c>
      <c r="K84" s="42">
        <v>275</v>
      </c>
      <c r="L84" s="42">
        <v>1162</v>
      </c>
      <c r="M84" s="42">
        <v>0</v>
      </c>
      <c r="N84" s="42">
        <v>0</v>
      </c>
      <c r="O84" s="42">
        <v>280</v>
      </c>
      <c r="P84" s="42">
        <v>1196</v>
      </c>
      <c r="Q84" s="42">
        <v>0</v>
      </c>
      <c r="R84" s="42">
        <v>0</v>
      </c>
      <c r="S84" s="28">
        <v>286</v>
      </c>
      <c r="T84" s="28">
        <v>1234</v>
      </c>
      <c r="U84" s="42">
        <v>0</v>
      </c>
      <c r="V84" s="8">
        <v>0</v>
      </c>
      <c r="Y84" s="315"/>
      <c r="Z84" s="314"/>
      <c r="AA84" s="314"/>
      <c r="AB84" s="314"/>
    </row>
    <row r="85" spans="6:28" x14ac:dyDescent="0.25">
      <c r="F85" s="11">
        <v>3071</v>
      </c>
      <c r="G85" s="28">
        <v>495</v>
      </c>
      <c r="H85" s="28">
        <v>586</v>
      </c>
      <c r="I85" s="13">
        <v>0</v>
      </c>
      <c r="J85" s="37">
        <v>0</v>
      </c>
      <c r="K85" s="42">
        <v>500</v>
      </c>
      <c r="L85" s="42">
        <v>601</v>
      </c>
      <c r="M85" s="42">
        <v>0</v>
      </c>
      <c r="N85" s="42">
        <v>0</v>
      </c>
      <c r="O85" s="42">
        <v>506</v>
      </c>
      <c r="P85" s="42">
        <v>619</v>
      </c>
      <c r="Q85" s="42">
        <v>0</v>
      </c>
      <c r="R85" s="42">
        <v>0</v>
      </c>
      <c r="S85" s="28">
        <v>512</v>
      </c>
      <c r="T85" s="28">
        <v>638</v>
      </c>
      <c r="U85" s="42">
        <v>0</v>
      </c>
      <c r="V85" s="8">
        <v>0</v>
      </c>
      <c r="Y85" s="315"/>
      <c r="Z85" s="314"/>
      <c r="AA85" s="314"/>
      <c r="AB85" s="314"/>
    </row>
    <row r="86" spans="6:28" x14ac:dyDescent="0.25">
      <c r="F86" s="11">
        <v>3072</v>
      </c>
      <c r="G86" s="28">
        <v>58</v>
      </c>
      <c r="H86" s="28">
        <v>303</v>
      </c>
      <c r="I86" s="13">
        <v>0</v>
      </c>
      <c r="J86" s="37">
        <v>0</v>
      </c>
      <c r="K86" s="42">
        <v>57</v>
      </c>
      <c r="L86" s="42">
        <v>308</v>
      </c>
      <c r="M86" s="42">
        <v>0</v>
      </c>
      <c r="N86" s="42">
        <v>0</v>
      </c>
      <c r="O86" s="42">
        <v>57</v>
      </c>
      <c r="P86" s="42">
        <v>316</v>
      </c>
      <c r="Q86" s="42">
        <v>0</v>
      </c>
      <c r="R86" s="42">
        <v>0</v>
      </c>
      <c r="S86" s="28">
        <v>56</v>
      </c>
      <c r="T86" s="28">
        <v>322</v>
      </c>
      <c r="U86" s="42">
        <v>0</v>
      </c>
      <c r="V86" s="8">
        <v>0</v>
      </c>
      <c r="Y86" s="315"/>
      <c r="Z86" s="314"/>
      <c r="AA86" s="314"/>
      <c r="AB86" s="314"/>
    </row>
    <row r="87" spans="6:28" x14ac:dyDescent="0.25">
      <c r="F87" s="11">
        <v>3073</v>
      </c>
      <c r="G87" s="28">
        <v>415</v>
      </c>
      <c r="H87" s="28">
        <v>262</v>
      </c>
      <c r="I87" s="13">
        <v>0</v>
      </c>
      <c r="J87" s="37">
        <v>0</v>
      </c>
      <c r="K87" s="42">
        <v>416</v>
      </c>
      <c r="L87" s="42">
        <v>267</v>
      </c>
      <c r="M87" s="42">
        <v>0</v>
      </c>
      <c r="N87" s="42">
        <v>0</v>
      </c>
      <c r="O87" s="42">
        <v>418</v>
      </c>
      <c r="P87" s="42">
        <v>274</v>
      </c>
      <c r="Q87" s="42">
        <v>0</v>
      </c>
      <c r="R87" s="42">
        <v>0</v>
      </c>
      <c r="S87" s="28">
        <v>420</v>
      </c>
      <c r="T87" s="28">
        <v>281</v>
      </c>
      <c r="U87" s="42">
        <v>0</v>
      </c>
      <c r="V87" s="8">
        <v>0</v>
      </c>
      <c r="Y87" s="315"/>
      <c r="Z87" s="314"/>
      <c r="AA87" s="314"/>
      <c r="AB87" s="314"/>
    </row>
    <row r="88" spans="6:28" x14ac:dyDescent="0.25">
      <c r="F88" s="11">
        <v>3074</v>
      </c>
      <c r="G88" s="28">
        <v>271</v>
      </c>
      <c r="H88" s="28">
        <v>1075</v>
      </c>
      <c r="I88" s="13">
        <v>470</v>
      </c>
      <c r="J88" s="37">
        <v>0</v>
      </c>
      <c r="K88" s="42">
        <v>274</v>
      </c>
      <c r="L88" s="42">
        <v>1099</v>
      </c>
      <c r="M88" s="42">
        <v>480</v>
      </c>
      <c r="N88" s="42">
        <v>0</v>
      </c>
      <c r="O88" s="42">
        <v>277</v>
      </c>
      <c r="P88" s="42">
        <v>1127</v>
      </c>
      <c r="Q88" s="42">
        <v>491</v>
      </c>
      <c r="R88" s="42">
        <v>0</v>
      </c>
      <c r="S88" s="28">
        <v>280</v>
      </c>
      <c r="T88" s="28">
        <v>1157</v>
      </c>
      <c r="U88" s="42">
        <v>504</v>
      </c>
      <c r="V88" s="8">
        <v>0</v>
      </c>
      <c r="Y88" s="314"/>
      <c r="Z88" s="314"/>
      <c r="AA88" s="314"/>
      <c r="AB88" s="314"/>
    </row>
    <row r="89" spans="6:28" x14ac:dyDescent="0.25">
      <c r="F89" s="11">
        <v>3075</v>
      </c>
      <c r="G89" s="28">
        <v>110</v>
      </c>
      <c r="H89" s="28">
        <v>196</v>
      </c>
      <c r="I89" s="13">
        <v>0</v>
      </c>
      <c r="J89" s="37">
        <v>0</v>
      </c>
      <c r="K89" s="42">
        <v>111</v>
      </c>
      <c r="L89" s="42">
        <v>199</v>
      </c>
      <c r="M89" s="42">
        <v>0</v>
      </c>
      <c r="N89" s="42">
        <v>0</v>
      </c>
      <c r="O89" s="42">
        <v>111</v>
      </c>
      <c r="P89" s="42">
        <v>205</v>
      </c>
      <c r="Q89" s="42">
        <v>0</v>
      </c>
      <c r="R89" s="42">
        <v>0</v>
      </c>
      <c r="S89" s="28">
        <v>112</v>
      </c>
      <c r="T89" s="28">
        <v>209</v>
      </c>
      <c r="U89" s="42">
        <v>0</v>
      </c>
      <c r="V89" s="8">
        <v>0</v>
      </c>
    </row>
    <row r="90" spans="6:28" x14ac:dyDescent="0.25">
      <c r="F90" s="11">
        <v>3076</v>
      </c>
      <c r="G90" s="28">
        <v>62</v>
      </c>
      <c r="H90" s="28">
        <v>1354</v>
      </c>
      <c r="I90" s="13">
        <v>0</v>
      </c>
      <c r="J90" s="37">
        <v>0</v>
      </c>
      <c r="K90" s="42">
        <v>61</v>
      </c>
      <c r="L90" s="42">
        <v>1366</v>
      </c>
      <c r="M90" s="42">
        <v>0</v>
      </c>
      <c r="N90" s="42">
        <v>0</v>
      </c>
      <c r="O90" s="42">
        <v>61</v>
      </c>
      <c r="P90" s="42">
        <v>1366</v>
      </c>
      <c r="Q90" s="42">
        <v>0</v>
      </c>
      <c r="R90" s="42">
        <v>0</v>
      </c>
      <c r="S90" s="28">
        <v>60</v>
      </c>
      <c r="T90" s="28">
        <v>1373</v>
      </c>
      <c r="U90" s="42">
        <v>0</v>
      </c>
      <c r="V90" s="8">
        <v>0</v>
      </c>
    </row>
    <row r="91" spans="6:28" x14ac:dyDescent="0.25">
      <c r="F91" s="11">
        <v>3077</v>
      </c>
      <c r="G91" s="28">
        <v>206</v>
      </c>
      <c r="H91" s="28">
        <v>174</v>
      </c>
      <c r="I91" s="13">
        <v>0</v>
      </c>
      <c r="J91" s="37">
        <v>0</v>
      </c>
      <c r="K91" s="42">
        <v>204</v>
      </c>
      <c r="L91" s="42">
        <v>176</v>
      </c>
      <c r="M91" s="42">
        <v>0</v>
      </c>
      <c r="N91" s="42">
        <v>0</v>
      </c>
      <c r="O91" s="42">
        <v>202</v>
      </c>
      <c r="P91" s="42">
        <v>179</v>
      </c>
      <c r="Q91" s="42">
        <v>0</v>
      </c>
      <c r="R91" s="42">
        <v>0</v>
      </c>
      <c r="S91" s="28">
        <v>200</v>
      </c>
      <c r="T91" s="28">
        <v>182</v>
      </c>
      <c r="U91" s="42">
        <v>0</v>
      </c>
      <c r="V91" s="8">
        <v>0</v>
      </c>
    </row>
    <row r="92" spans="6:28" x14ac:dyDescent="0.25">
      <c r="F92" s="11">
        <v>3078</v>
      </c>
      <c r="G92" s="28">
        <v>416</v>
      </c>
      <c r="H92" s="28">
        <v>291</v>
      </c>
      <c r="I92" s="13">
        <v>458</v>
      </c>
      <c r="J92" s="37">
        <v>0</v>
      </c>
      <c r="K92" s="42">
        <v>418</v>
      </c>
      <c r="L92" s="42">
        <v>308</v>
      </c>
      <c r="M92" s="42">
        <v>468</v>
      </c>
      <c r="N92" s="42">
        <v>0</v>
      </c>
      <c r="O92" s="42">
        <v>420</v>
      </c>
      <c r="P92" s="42">
        <v>330</v>
      </c>
      <c r="Q92" s="42">
        <v>479</v>
      </c>
      <c r="R92" s="42">
        <v>0</v>
      </c>
      <c r="S92" s="28">
        <v>422</v>
      </c>
      <c r="T92" s="28">
        <v>352</v>
      </c>
      <c r="U92" s="42">
        <v>491</v>
      </c>
      <c r="V92" s="8">
        <v>0</v>
      </c>
    </row>
    <row r="93" spans="6:28" x14ac:dyDescent="0.25">
      <c r="F93" s="11">
        <v>3079</v>
      </c>
      <c r="G93" s="28">
        <v>216</v>
      </c>
      <c r="H93" s="28">
        <v>34</v>
      </c>
      <c r="I93" s="13">
        <v>0</v>
      </c>
      <c r="J93" s="37">
        <v>0</v>
      </c>
      <c r="K93" s="42">
        <v>215</v>
      </c>
      <c r="L93" s="42">
        <v>34</v>
      </c>
      <c r="M93" s="42">
        <v>0</v>
      </c>
      <c r="N93" s="42">
        <v>0</v>
      </c>
      <c r="O93" s="42">
        <v>213</v>
      </c>
      <c r="P93" s="42">
        <v>35</v>
      </c>
      <c r="Q93" s="42">
        <v>0</v>
      </c>
      <c r="R93" s="42">
        <v>0</v>
      </c>
      <c r="S93" s="28">
        <v>212</v>
      </c>
      <c r="T93" s="28">
        <v>35</v>
      </c>
      <c r="U93" s="42">
        <v>0</v>
      </c>
      <c r="V93" s="8">
        <v>0</v>
      </c>
    </row>
    <row r="94" spans="6:28" x14ac:dyDescent="0.25">
      <c r="F94" s="11">
        <v>3080</v>
      </c>
      <c r="G94" s="28">
        <v>126</v>
      </c>
      <c r="H94" s="28">
        <v>264</v>
      </c>
      <c r="I94" s="13">
        <v>0</v>
      </c>
      <c r="J94" s="37">
        <v>0</v>
      </c>
      <c r="K94" s="42">
        <v>126</v>
      </c>
      <c r="L94" s="42">
        <v>268</v>
      </c>
      <c r="M94" s="42">
        <v>0</v>
      </c>
      <c r="N94" s="42">
        <v>0</v>
      </c>
      <c r="O94" s="42">
        <v>125</v>
      </c>
      <c r="P94" s="42">
        <v>272</v>
      </c>
      <c r="Q94" s="42">
        <v>0</v>
      </c>
      <c r="R94" s="42">
        <v>0</v>
      </c>
      <c r="S94" s="28">
        <v>125</v>
      </c>
      <c r="T94" s="28">
        <v>277</v>
      </c>
      <c r="U94" s="42">
        <v>0</v>
      </c>
      <c r="V94" s="8">
        <v>0</v>
      </c>
    </row>
    <row r="95" spans="6:28" x14ac:dyDescent="0.25">
      <c r="F95" s="11">
        <v>3081</v>
      </c>
      <c r="G95" s="28">
        <v>870</v>
      </c>
      <c r="H95" s="28">
        <v>110</v>
      </c>
      <c r="I95" s="13">
        <v>0</v>
      </c>
      <c r="J95" s="37">
        <v>0</v>
      </c>
      <c r="K95" s="42">
        <v>867</v>
      </c>
      <c r="L95" s="42">
        <v>111</v>
      </c>
      <c r="M95" s="42">
        <v>0</v>
      </c>
      <c r="N95" s="42">
        <v>0</v>
      </c>
      <c r="O95" s="42">
        <v>864</v>
      </c>
      <c r="P95" s="42">
        <v>114</v>
      </c>
      <c r="Q95" s="42">
        <v>0</v>
      </c>
      <c r="R95" s="42">
        <v>0</v>
      </c>
      <c r="S95" s="28">
        <v>861</v>
      </c>
      <c r="T95" s="28">
        <v>115</v>
      </c>
      <c r="U95" s="42">
        <v>0</v>
      </c>
      <c r="V95" s="8">
        <v>0</v>
      </c>
    </row>
    <row r="96" spans="6:28" x14ac:dyDescent="0.25">
      <c r="F96" s="11">
        <v>3082</v>
      </c>
      <c r="G96" s="28">
        <v>250</v>
      </c>
      <c r="H96" s="28">
        <v>129</v>
      </c>
      <c r="I96" s="13">
        <v>0</v>
      </c>
      <c r="J96" s="37">
        <v>0</v>
      </c>
      <c r="K96" s="42">
        <v>249</v>
      </c>
      <c r="L96" s="42">
        <v>130</v>
      </c>
      <c r="M96" s="42">
        <v>0</v>
      </c>
      <c r="N96" s="42">
        <v>0</v>
      </c>
      <c r="O96" s="42">
        <v>247</v>
      </c>
      <c r="P96" s="42">
        <v>133</v>
      </c>
      <c r="Q96" s="42">
        <v>0</v>
      </c>
      <c r="R96" s="42">
        <v>0</v>
      </c>
      <c r="S96" s="28">
        <v>245</v>
      </c>
      <c r="T96" s="28">
        <v>135</v>
      </c>
      <c r="U96" s="42">
        <v>0</v>
      </c>
      <c r="V96" s="8">
        <v>0</v>
      </c>
    </row>
    <row r="97" spans="6:22" x14ac:dyDescent="0.25">
      <c r="F97" s="11">
        <v>3083</v>
      </c>
      <c r="G97" s="28">
        <v>447</v>
      </c>
      <c r="H97" s="28">
        <v>230</v>
      </c>
      <c r="I97" s="13">
        <v>0</v>
      </c>
      <c r="J97" s="37">
        <v>0</v>
      </c>
      <c r="K97" s="42">
        <v>450</v>
      </c>
      <c r="L97" s="42">
        <v>245</v>
      </c>
      <c r="M97" s="42">
        <v>0</v>
      </c>
      <c r="N97" s="42">
        <v>0</v>
      </c>
      <c r="O97" s="42">
        <v>454</v>
      </c>
      <c r="P97" s="42">
        <v>266</v>
      </c>
      <c r="Q97" s="42">
        <v>0</v>
      </c>
      <c r="R97" s="42">
        <v>0</v>
      </c>
      <c r="S97" s="28">
        <v>458</v>
      </c>
      <c r="T97" s="28">
        <v>285</v>
      </c>
      <c r="U97" s="42">
        <v>0</v>
      </c>
      <c r="V97" s="8">
        <v>0</v>
      </c>
    </row>
    <row r="98" spans="6:22" x14ac:dyDescent="0.25">
      <c r="F98" s="11">
        <v>3084</v>
      </c>
      <c r="G98" s="28">
        <v>35</v>
      </c>
      <c r="H98" s="28">
        <v>331</v>
      </c>
      <c r="I98" s="13">
        <v>0</v>
      </c>
      <c r="J98" s="37">
        <v>0</v>
      </c>
      <c r="K98" s="42">
        <v>38</v>
      </c>
      <c r="L98" s="42">
        <v>355</v>
      </c>
      <c r="M98" s="42">
        <v>0</v>
      </c>
      <c r="N98" s="42">
        <v>0</v>
      </c>
      <c r="O98" s="42">
        <v>42</v>
      </c>
      <c r="P98" s="42">
        <v>383</v>
      </c>
      <c r="Q98" s="42">
        <v>0</v>
      </c>
      <c r="R98" s="42">
        <v>0</v>
      </c>
      <c r="S98" s="28">
        <v>46</v>
      </c>
      <c r="T98" s="28">
        <v>413</v>
      </c>
      <c r="U98" s="42">
        <v>0</v>
      </c>
      <c r="V98" s="8">
        <v>0</v>
      </c>
    </row>
    <row r="99" spans="6:22" x14ac:dyDescent="0.25">
      <c r="F99" s="11">
        <v>3085</v>
      </c>
      <c r="G99" s="28">
        <v>238</v>
      </c>
      <c r="H99" s="28">
        <v>45</v>
      </c>
      <c r="I99" s="13">
        <v>0</v>
      </c>
      <c r="J99" s="37">
        <v>0</v>
      </c>
      <c r="K99" s="42">
        <v>236</v>
      </c>
      <c r="L99" s="42">
        <v>48</v>
      </c>
      <c r="M99" s="42">
        <v>0</v>
      </c>
      <c r="N99" s="42">
        <v>0</v>
      </c>
      <c r="O99" s="42">
        <v>234</v>
      </c>
      <c r="P99" s="42">
        <v>52</v>
      </c>
      <c r="Q99" s="42">
        <v>0</v>
      </c>
      <c r="R99" s="42">
        <v>0</v>
      </c>
      <c r="S99" s="28">
        <v>231</v>
      </c>
      <c r="T99" s="28">
        <v>55</v>
      </c>
      <c r="U99" s="42">
        <v>0</v>
      </c>
      <c r="V99" s="8">
        <v>0</v>
      </c>
    </row>
    <row r="100" spans="6:22" x14ac:dyDescent="0.25">
      <c r="F100" s="11">
        <v>3086</v>
      </c>
      <c r="G100" s="28">
        <v>701</v>
      </c>
      <c r="H100" s="28">
        <v>11</v>
      </c>
      <c r="I100" s="13">
        <v>0</v>
      </c>
      <c r="J100" s="37">
        <v>0</v>
      </c>
      <c r="K100" s="42">
        <v>696</v>
      </c>
      <c r="L100" s="42">
        <v>11</v>
      </c>
      <c r="M100" s="42">
        <v>0</v>
      </c>
      <c r="N100" s="42">
        <v>0</v>
      </c>
      <c r="O100" s="42">
        <v>691</v>
      </c>
      <c r="P100" s="42">
        <v>11</v>
      </c>
      <c r="Q100" s="42">
        <v>0</v>
      </c>
      <c r="R100" s="42">
        <v>0</v>
      </c>
      <c r="S100" s="28">
        <v>685</v>
      </c>
      <c r="T100" s="28">
        <v>11</v>
      </c>
      <c r="U100" s="42">
        <v>0</v>
      </c>
      <c r="V100" s="8">
        <v>0</v>
      </c>
    </row>
    <row r="101" spans="6:22" x14ac:dyDescent="0.25">
      <c r="F101" s="11">
        <v>3087</v>
      </c>
      <c r="G101" s="28">
        <v>142</v>
      </c>
      <c r="H101" s="28">
        <v>1</v>
      </c>
      <c r="I101" s="13">
        <v>0</v>
      </c>
      <c r="J101" s="37">
        <v>0</v>
      </c>
      <c r="K101" s="42">
        <v>141</v>
      </c>
      <c r="L101" s="42">
        <v>1</v>
      </c>
      <c r="M101" s="42">
        <v>0</v>
      </c>
      <c r="N101" s="42">
        <v>0</v>
      </c>
      <c r="O101" s="42">
        <v>141</v>
      </c>
      <c r="P101" s="42">
        <v>1</v>
      </c>
      <c r="Q101" s="42">
        <v>0</v>
      </c>
      <c r="R101" s="42">
        <v>0</v>
      </c>
      <c r="S101" s="28">
        <v>140</v>
      </c>
      <c r="T101" s="28">
        <v>1</v>
      </c>
      <c r="U101" s="42">
        <v>0</v>
      </c>
      <c r="V101" s="8">
        <v>0</v>
      </c>
    </row>
    <row r="102" spans="6:22" x14ac:dyDescent="0.25">
      <c r="F102" s="11">
        <v>3088</v>
      </c>
      <c r="G102" s="28">
        <v>405</v>
      </c>
      <c r="H102" s="28">
        <v>18</v>
      </c>
      <c r="I102" s="13">
        <v>0</v>
      </c>
      <c r="J102" s="37">
        <v>0</v>
      </c>
      <c r="K102" s="42">
        <v>402</v>
      </c>
      <c r="L102" s="42">
        <v>18</v>
      </c>
      <c r="M102" s="42">
        <v>0</v>
      </c>
      <c r="N102" s="42">
        <v>0</v>
      </c>
      <c r="O102" s="42">
        <v>399</v>
      </c>
      <c r="P102" s="42">
        <v>19</v>
      </c>
      <c r="Q102" s="42">
        <v>0</v>
      </c>
      <c r="R102" s="42">
        <v>0</v>
      </c>
      <c r="S102" s="28">
        <v>396</v>
      </c>
      <c r="T102" s="28">
        <v>19</v>
      </c>
      <c r="U102" s="42">
        <v>0</v>
      </c>
      <c r="V102" s="8">
        <v>0</v>
      </c>
    </row>
    <row r="103" spans="6:22" x14ac:dyDescent="0.25">
      <c r="F103" s="11">
        <v>3089</v>
      </c>
      <c r="G103" s="28">
        <v>599</v>
      </c>
      <c r="H103" s="28">
        <v>101</v>
      </c>
      <c r="I103" s="13">
        <v>0</v>
      </c>
      <c r="J103" s="37">
        <v>0</v>
      </c>
      <c r="K103" s="42">
        <v>600</v>
      </c>
      <c r="L103" s="42">
        <v>109</v>
      </c>
      <c r="M103" s="42">
        <v>0</v>
      </c>
      <c r="N103" s="42">
        <v>0</v>
      </c>
      <c r="O103" s="42">
        <v>602</v>
      </c>
      <c r="P103" s="42">
        <v>119</v>
      </c>
      <c r="Q103" s="42">
        <v>0</v>
      </c>
      <c r="R103" s="42">
        <v>0</v>
      </c>
      <c r="S103" s="28">
        <v>603</v>
      </c>
      <c r="T103" s="28">
        <v>129</v>
      </c>
      <c r="U103" s="42">
        <v>0</v>
      </c>
      <c r="V103" s="8">
        <v>0</v>
      </c>
    </row>
    <row r="104" spans="6:22" x14ac:dyDescent="0.25">
      <c r="F104" s="11">
        <v>3090</v>
      </c>
      <c r="G104" s="28">
        <v>267</v>
      </c>
      <c r="H104" s="28">
        <v>69</v>
      </c>
      <c r="I104" s="13">
        <v>0</v>
      </c>
      <c r="J104" s="37">
        <v>0</v>
      </c>
      <c r="K104" s="42">
        <v>265</v>
      </c>
      <c r="L104" s="42">
        <v>70</v>
      </c>
      <c r="M104" s="42">
        <v>0</v>
      </c>
      <c r="N104" s="42">
        <v>0</v>
      </c>
      <c r="O104" s="42">
        <v>262</v>
      </c>
      <c r="P104" s="42">
        <v>72</v>
      </c>
      <c r="Q104" s="42">
        <v>0</v>
      </c>
      <c r="R104" s="42">
        <v>0</v>
      </c>
      <c r="S104" s="28">
        <v>259</v>
      </c>
      <c r="T104" s="28">
        <v>73</v>
      </c>
      <c r="U104" s="42">
        <v>0</v>
      </c>
      <c r="V104" s="8">
        <v>0</v>
      </c>
    </row>
    <row r="105" spans="6:22" x14ac:dyDescent="0.25">
      <c r="F105" s="11">
        <v>3091</v>
      </c>
      <c r="G105" s="28">
        <v>105</v>
      </c>
      <c r="H105" s="28">
        <v>76</v>
      </c>
      <c r="I105" s="13">
        <v>0</v>
      </c>
      <c r="J105" s="37">
        <v>0</v>
      </c>
      <c r="K105" s="42">
        <v>106</v>
      </c>
      <c r="L105" s="42">
        <v>77</v>
      </c>
      <c r="M105" s="42">
        <v>0</v>
      </c>
      <c r="N105" s="42">
        <v>0</v>
      </c>
      <c r="O105" s="42">
        <v>108</v>
      </c>
      <c r="P105" s="42">
        <v>77</v>
      </c>
      <c r="Q105" s="42">
        <v>0</v>
      </c>
      <c r="R105" s="42">
        <v>0</v>
      </c>
      <c r="S105" s="28">
        <v>109</v>
      </c>
      <c r="T105" s="28">
        <v>78</v>
      </c>
      <c r="U105" s="42">
        <v>0</v>
      </c>
      <c r="V105" s="8">
        <v>0</v>
      </c>
    </row>
    <row r="106" spans="6:22" x14ac:dyDescent="0.25">
      <c r="F106" s="11">
        <v>3092</v>
      </c>
      <c r="G106" s="28">
        <v>76</v>
      </c>
      <c r="H106" s="28">
        <v>656</v>
      </c>
      <c r="I106" s="13">
        <v>0</v>
      </c>
      <c r="J106" s="37">
        <v>0</v>
      </c>
      <c r="K106" s="42">
        <v>81</v>
      </c>
      <c r="L106" s="42">
        <v>670</v>
      </c>
      <c r="M106" s="42">
        <v>0</v>
      </c>
      <c r="N106" s="42">
        <v>0</v>
      </c>
      <c r="O106" s="42">
        <v>87</v>
      </c>
      <c r="P106" s="42">
        <v>687</v>
      </c>
      <c r="Q106" s="42">
        <v>0</v>
      </c>
      <c r="R106" s="42">
        <v>0</v>
      </c>
      <c r="S106" s="28">
        <v>94</v>
      </c>
      <c r="T106" s="28">
        <v>705</v>
      </c>
      <c r="U106" s="42">
        <v>0</v>
      </c>
      <c r="V106" s="8">
        <v>0</v>
      </c>
    </row>
    <row r="107" spans="6:22" x14ac:dyDescent="0.25">
      <c r="F107" s="11">
        <v>3093</v>
      </c>
      <c r="G107" s="28">
        <v>645</v>
      </c>
      <c r="H107" s="28">
        <v>93</v>
      </c>
      <c r="I107" s="13">
        <v>0</v>
      </c>
      <c r="J107" s="37">
        <v>0</v>
      </c>
      <c r="K107" s="42">
        <v>640</v>
      </c>
      <c r="L107" s="42">
        <v>98</v>
      </c>
      <c r="M107" s="42">
        <v>0</v>
      </c>
      <c r="N107" s="42">
        <v>0</v>
      </c>
      <c r="O107" s="42">
        <v>634</v>
      </c>
      <c r="P107" s="42">
        <v>105</v>
      </c>
      <c r="Q107" s="42">
        <v>0</v>
      </c>
      <c r="R107" s="42">
        <v>0</v>
      </c>
      <c r="S107" s="28">
        <v>628</v>
      </c>
      <c r="T107" s="28">
        <v>112</v>
      </c>
      <c r="U107" s="42">
        <v>0</v>
      </c>
      <c r="V107" s="8">
        <v>0</v>
      </c>
    </row>
    <row r="108" spans="6:22" x14ac:dyDescent="0.25">
      <c r="F108" s="11">
        <v>3094</v>
      </c>
      <c r="G108" s="28">
        <v>371</v>
      </c>
      <c r="H108" s="28">
        <v>206</v>
      </c>
      <c r="I108" s="13">
        <v>0</v>
      </c>
      <c r="J108" s="37">
        <v>0</v>
      </c>
      <c r="K108" s="42">
        <v>373</v>
      </c>
      <c r="L108" s="42">
        <v>210</v>
      </c>
      <c r="M108" s="42">
        <v>0</v>
      </c>
      <c r="N108" s="42">
        <v>0</v>
      </c>
      <c r="O108" s="42">
        <v>375</v>
      </c>
      <c r="P108" s="42">
        <v>214</v>
      </c>
      <c r="Q108" s="42">
        <v>0</v>
      </c>
      <c r="R108" s="42">
        <v>0</v>
      </c>
      <c r="S108" s="28">
        <v>377</v>
      </c>
      <c r="T108" s="28">
        <v>219</v>
      </c>
      <c r="U108" s="42">
        <v>0</v>
      </c>
      <c r="V108" s="8">
        <v>0</v>
      </c>
    </row>
    <row r="109" spans="6:22" x14ac:dyDescent="0.25">
      <c r="F109" s="11">
        <v>3095</v>
      </c>
      <c r="G109" s="28">
        <v>530</v>
      </c>
      <c r="H109" s="28">
        <v>709</v>
      </c>
      <c r="I109" s="13">
        <v>493</v>
      </c>
      <c r="J109" s="37">
        <v>0</v>
      </c>
      <c r="K109" s="42">
        <v>529</v>
      </c>
      <c r="L109" s="42">
        <v>719</v>
      </c>
      <c r="M109" s="42">
        <v>503</v>
      </c>
      <c r="N109" s="42">
        <v>0</v>
      </c>
      <c r="O109" s="42">
        <v>527</v>
      </c>
      <c r="P109" s="42">
        <v>732</v>
      </c>
      <c r="Q109" s="42">
        <v>515</v>
      </c>
      <c r="R109" s="42">
        <v>0</v>
      </c>
      <c r="S109" s="28">
        <v>525</v>
      </c>
      <c r="T109" s="28">
        <v>744</v>
      </c>
      <c r="U109" s="42">
        <v>528</v>
      </c>
      <c r="V109" s="8">
        <v>0</v>
      </c>
    </row>
    <row r="110" spans="6:22" x14ac:dyDescent="0.25">
      <c r="F110" s="11">
        <v>3096</v>
      </c>
      <c r="G110" s="28">
        <v>694</v>
      </c>
      <c r="H110" s="28">
        <v>511</v>
      </c>
      <c r="I110" s="13">
        <v>0</v>
      </c>
      <c r="J110" s="37">
        <v>0</v>
      </c>
      <c r="K110" s="42">
        <v>690</v>
      </c>
      <c r="L110" s="42">
        <v>527</v>
      </c>
      <c r="M110" s="42">
        <v>0</v>
      </c>
      <c r="N110" s="42">
        <v>0</v>
      </c>
      <c r="O110" s="42">
        <v>686</v>
      </c>
      <c r="P110" s="42">
        <v>543</v>
      </c>
      <c r="Q110" s="42">
        <v>0</v>
      </c>
      <c r="R110" s="42">
        <v>0</v>
      </c>
      <c r="S110" s="28">
        <v>682</v>
      </c>
      <c r="T110" s="28">
        <v>563</v>
      </c>
      <c r="U110" s="42">
        <v>0</v>
      </c>
      <c r="V110" s="8">
        <v>0</v>
      </c>
    </row>
    <row r="111" spans="6:22" x14ac:dyDescent="0.25">
      <c r="F111" s="11">
        <v>3098</v>
      </c>
      <c r="G111" s="28">
        <v>82</v>
      </c>
      <c r="H111" s="28">
        <v>116</v>
      </c>
      <c r="I111" s="13">
        <v>0</v>
      </c>
      <c r="J111" s="37">
        <v>0</v>
      </c>
      <c r="K111" s="42">
        <v>83</v>
      </c>
      <c r="L111" s="42">
        <v>121</v>
      </c>
      <c r="M111" s="42">
        <v>0</v>
      </c>
      <c r="N111" s="42">
        <v>0</v>
      </c>
      <c r="O111" s="42">
        <v>83</v>
      </c>
      <c r="P111" s="42">
        <v>130</v>
      </c>
      <c r="Q111" s="42">
        <v>0</v>
      </c>
      <c r="R111" s="42">
        <v>0</v>
      </c>
      <c r="S111" s="28">
        <v>84</v>
      </c>
      <c r="T111" s="28">
        <v>137</v>
      </c>
      <c r="U111" s="42">
        <v>0</v>
      </c>
      <c r="V111" s="8">
        <v>0</v>
      </c>
    </row>
    <row r="112" spans="6:22" x14ac:dyDescent="0.25">
      <c r="F112" s="11">
        <v>3100</v>
      </c>
      <c r="G112" s="28">
        <v>1616</v>
      </c>
      <c r="H112" s="28">
        <v>444</v>
      </c>
      <c r="I112" s="13">
        <v>499</v>
      </c>
      <c r="J112" s="37">
        <v>0</v>
      </c>
      <c r="K112" s="42">
        <v>1606</v>
      </c>
      <c r="L112" s="42">
        <v>452</v>
      </c>
      <c r="M112" s="42">
        <v>510</v>
      </c>
      <c r="N112" s="42">
        <v>0</v>
      </c>
      <c r="O112" s="42">
        <v>1595</v>
      </c>
      <c r="P112" s="42">
        <v>462</v>
      </c>
      <c r="Q112" s="42">
        <v>522</v>
      </c>
      <c r="R112" s="42">
        <v>0</v>
      </c>
      <c r="S112" s="28">
        <v>1583</v>
      </c>
      <c r="T112" s="28">
        <v>473</v>
      </c>
      <c r="U112" s="42">
        <v>535</v>
      </c>
      <c r="V112" s="8">
        <v>0</v>
      </c>
    </row>
    <row r="113" spans="6:22" x14ac:dyDescent="0.25">
      <c r="F113" s="11">
        <v>3101</v>
      </c>
      <c r="G113" s="28">
        <v>701</v>
      </c>
      <c r="H113" s="28">
        <v>287</v>
      </c>
      <c r="I113" s="13">
        <v>0</v>
      </c>
      <c r="J113" s="37">
        <v>0</v>
      </c>
      <c r="K113" s="42">
        <v>696</v>
      </c>
      <c r="L113" s="42">
        <v>291</v>
      </c>
      <c r="M113" s="42">
        <v>0</v>
      </c>
      <c r="N113" s="42">
        <v>0</v>
      </c>
      <c r="O113" s="42">
        <v>691</v>
      </c>
      <c r="P113" s="42">
        <v>295</v>
      </c>
      <c r="Q113" s="42">
        <v>0</v>
      </c>
      <c r="R113" s="42">
        <v>0</v>
      </c>
      <c r="S113" s="28">
        <v>685</v>
      </c>
      <c r="T113" s="28">
        <v>299</v>
      </c>
      <c r="U113" s="42">
        <v>0</v>
      </c>
      <c r="V113" s="8">
        <v>0</v>
      </c>
    </row>
    <row r="114" spans="6:22" x14ac:dyDescent="0.25">
      <c r="F114" s="11">
        <v>3104</v>
      </c>
      <c r="G114" s="28">
        <v>116</v>
      </c>
      <c r="H114" s="28">
        <v>383</v>
      </c>
      <c r="I114" s="13">
        <v>0</v>
      </c>
      <c r="J114" s="37">
        <v>0</v>
      </c>
      <c r="K114" s="42">
        <v>118</v>
      </c>
      <c r="L114" s="42">
        <v>388</v>
      </c>
      <c r="M114" s="42">
        <v>0</v>
      </c>
      <c r="N114" s="42">
        <v>0</v>
      </c>
      <c r="O114" s="42">
        <v>120</v>
      </c>
      <c r="P114" s="42">
        <v>394</v>
      </c>
      <c r="Q114" s="42">
        <v>0</v>
      </c>
      <c r="R114" s="42">
        <v>0</v>
      </c>
      <c r="S114" s="28">
        <v>123</v>
      </c>
      <c r="T114" s="28">
        <v>400</v>
      </c>
      <c r="U114" s="42">
        <v>0</v>
      </c>
      <c r="V114" s="8">
        <v>0</v>
      </c>
    </row>
    <row r="115" spans="6:22" x14ac:dyDescent="0.25">
      <c r="F115" s="11">
        <v>3106</v>
      </c>
      <c r="G115" s="28">
        <v>2200</v>
      </c>
      <c r="H115" s="28">
        <v>792</v>
      </c>
      <c r="I115" s="13">
        <v>0</v>
      </c>
      <c r="J115" s="37">
        <v>0</v>
      </c>
      <c r="K115" s="42">
        <v>2241</v>
      </c>
      <c r="L115" s="42">
        <v>832</v>
      </c>
      <c r="M115" s="42">
        <v>0</v>
      </c>
      <c r="N115" s="42">
        <v>0</v>
      </c>
      <c r="O115" s="42">
        <v>2288</v>
      </c>
      <c r="P115" s="42">
        <v>879</v>
      </c>
      <c r="Q115" s="42">
        <v>0</v>
      </c>
      <c r="R115" s="42">
        <v>0</v>
      </c>
      <c r="S115" s="28">
        <v>2339</v>
      </c>
      <c r="T115" s="28">
        <v>930</v>
      </c>
      <c r="U115" s="42">
        <v>0</v>
      </c>
      <c r="V115" s="8">
        <v>0</v>
      </c>
    </row>
    <row r="116" spans="6:22" x14ac:dyDescent="0.25">
      <c r="F116" s="11">
        <v>3113</v>
      </c>
      <c r="G116" s="28">
        <v>169</v>
      </c>
      <c r="H116" s="28">
        <v>1</v>
      </c>
      <c r="I116" s="13">
        <v>0</v>
      </c>
      <c r="J116" s="37">
        <v>0</v>
      </c>
      <c r="K116" s="42">
        <v>174</v>
      </c>
      <c r="L116" s="42">
        <v>1</v>
      </c>
      <c r="M116" s="42">
        <v>0</v>
      </c>
      <c r="N116" s="42">
        <v>0</v>
      </c>
      <c r="O116" s="42">
        <v>179</v>
      </c>
      <c r="P116" s="42">
        <v>1</v>
      </c>
      <c r="Q116" s="42">
        <v>0</v>
      </c>
      <c r="R116" s="42">
        <v>0</v>
      </c>
      <c r="S116" s="28">
        <v>185</v>
      </c>
      <c r="T116" s="28">
        <v>1</v>
      </c>
      <c r="U116" s="42">
        <v>0</v>
      </c>
      <c r="V116" s="8">
        <v>0</v>
      </c>
    </row>
    <row r="117" spans="6:22" x14ac:dyDescent="0.25">
      <c r="F117" s="11">
        <v>3114</v>
      </c>
      <c r="G117" s="28">
        <v>1228</v>
      </c>
      <c r="H117" s="28">
        <v>243</v>
      </c>
      <c r="I117" s="13">
        <v>644</v>
      </c>
      <c r="J117" s="37">
        <v>0</v>
      </c>
      <c r="K117" s="42">
        <v>1281</v>
      </c>
      <c r="L117" s="42">
        <v>257</v>
      </c>
      <c r="M117" s="42">
        <v>658</v>
      </c>
      <c r="N117" s="42">
        <v>0</v>
      </c>
      <c r="O117" s="42">
        <v>1341</v>
      </c>
      <c r="P117" s="42">
        <v>272</v>
      </c>
      <c r="Q117" s="42">
        <v>673</v>
      </c>
      <c r="R117" s="42">
        <v>0</v>
      </c>
      <c r="S117" s="28">
        <v>1407</v>
      </c>
      <c r="T117" s="28">
        <v>288</v>
      </c>
      <c r="U117" s="42">
        <v>690</v>
      </c>
      <c r="V117" s="8">
        <v>0</v>
      </c>
    </row>
    <row r="118" spans="6:22" x14ac:dyDescent="0.25">
      <c r="F118" s="11">
        <v>3115</v>
      </c>
      <c r="G118" s="28">
        <v>81</v>
      </c>
      <c r="H118" s="28">
        <v>63</v>
      </c>
      <c r="I118" s="13">
        <v>0</v>
      </c>
      <c r="J118" s="37">
        <v>0</v>
      </c>
      <c r="K118" s="42">
        <v>82</v>
      </c>
      <c r="L118" s="42">
        <v>76</v>
      </c>
      <c r="M118" s="42">
        <v>0</v>
      </c>
      <c r="N118" s="42">
        <v>0</v>
      </c>
      <c r="O118" s="42">
        <v>84</v>
      </c>
      <c r="P118" s="42">
        <v>90</v>
      </c>
      <c r="Q118" s="42">
        <v>0</v>
      </c>
      <c r="R118" s="42">
        <v>0</v>
      </c>
      <c r="S118" s="28">
        <v>86</v>
      </c>
      <c r="T118" s="28">
        <v>106</v>
      </c>
      <c r="U118" s="42">
        <v>0</v>
      </c>
      <c r="V118" s="8">
        <v>0</v>
      </c>
    </row>
    <row r="119" spans="6:22" x14ac:dyDescent="0.25">
      <c r="F119" s="11">
        <v>3116</v>
      </c>
      <c r="G119" s="28">
        <v>0</v>
      </c>
      <c r="H119" s="28">
        <v>9</v>
      </c>
      <c r="I119" s="13">
        <v>0</v>
      </c>
      <c r="J119" s="37">
        <v>0</v>
      </c>
      <c r="K119" s="42">
        <v>0</v>
      </c>
      <c r="L119" s="42">
        <v>27</v>
      </c>
      <c r="M119" s="42">
        <v>0</v>
      </c>
      <c r="N119" s="42">
        <v>0</v>
      </c>
      <c r="O119" s="42">
        <v>0</v>
      </c>
      <c r="P119" s="42">
        <v>47</v>
      </c>
      <c r="Q119" s="42">
        <v>0</v>
      </c>
      <c r="R119" s="42">
        <v>0</v>
      </c>
      <c r="S119" s="28">
        <v>0</v>
      </c>
      <c r="T119" s="28">
        <v>69</v>
      </c>
      <c r="U119" s="42">
        <v>0</v>
      </c>
      <c r="V119" s="8">
        <v>0</v>
      </c>
    </row>
    <row r="120" spans="6:22" x14ac:dyDescent="0.25">
      <c r="F120" s="11">
        <v>3117</v>
      </c>
      <c r="G120" s="28">
        <v>1068</v>
      </c>
      <c r="H120" s="28">
        <v>285</v>
      </c>
      <c r="I120" s="13">
        <v>0</v>
      </c>
      <c r="J120" s="37">
        <v>0</v>
      </c>
      <c r="K120" s="42">
        <v>1085</v>
      </c>
      <c r="L120" s="42">
        <v>329</v>
      </c>
      <c r="M120" s="42">
        <v>0</v>
      </c>
      <c r="N120" s="42">
        <v>0</v>
      </c>
      <c r="O120" s="42">
        <v>1103</v>
      </c>
      <c r="P120" s="42">
        <v>379</v>
      </c>
      <c r="Q120" s="42">
        <v>0</v>
      </c>
      <c r="R120" s="42">
        <v>0</v>
      </c>
      <c r="S120" s="28">
        <v>1124</v>
      </c>
      <c r="T120" s="28">
        <v>435</v>
      </c>
      <c r="U120" s="42">
        <v>0</v>
      </c>
      <c r="V120" s="8">
        <v>0</v>
      </c>
    </row>
    <row r="121" spans="6:22" x14ac:dyDescent="0.25">
      <c r="F121" s="11">
        <v>3118</v>
      </c>
      <c r="G121" s="28">
        <v>2581</v>
      </c>
      <c r="H121" s="28">
        <v>1369</v>
      </c>
      <c r="I121" s="13">
        <v>594</v>
      </c>
      <c r="J121" s="37">
        <v>0</v>
      </c>
      <c r="K121" s="42">
        <v>2956</v>
      </c>
      <c r="L121" s="42">
        <v>1501</v>
      </c>
      <c r="M121" s="42">
        <v>606</v>
      </c>
      <c r="N121" s="42">
        <v>0</v>
      </c>
      <c r="O121" s="42">
        <v>3378</v>
      </c>
      <c r="P121" s="42">
        <v>1647</v>
      </c>
      <c r="Q121" s="42">
        <v>620</v>
      </c>
      <c r="R121" s="42">
        <v>0</v>
      </c>
      <c r="S121" s="28">
        <v>3847</v>
      </c>
      <c r="T121" s="28">
        <v>1811</v>
      </c>
      <c r="U121" s="42">
        <v>636</v>
      </c>
      <c r="V121" s="8">
        <v>0</v>
      </c>
    </row>
    <row r="122" spans="6:22" x14ac:dyDescent="0.25">
      <c r="F122" s="11">
        <v>3119</v>
      </c>
      <c r="G122" s="28">
        <v>1654</v>
      </c>
      <c r="H122" s="28">
        <v>134</v>
      </c>
      <c r="I122" s="13">
        <v>0</v>
      </c>
      <c r="J122" s="37">
        <v>0</v>
      </c>
      <c r="K122" s="42">
        <v>1959</v>
      </c>
      <c r="L122" s="42">
        <v>162</v>
      </c>
      <c r="M122" s="42">
        <v>0</v>
      </c>
      <c r="N122" s="42">
        <v>0</v>
      </c>
      <c r="O122" s="42">
        <v>2301</v>
      </c>
      <c r="P122" s="42">
        <v>194</v>
      </c>
      <c r="Q122" s="42">
        <v>0</v>
      </c>
      <c r="R122" s="42">
        <v>0</v>
      </c>
      <c r="S122" s="28">
        <v>2682</v>
      </c>
      <c r="T122" s="28">
        <v>228</v>
      </c>
      <c r="U122" s="42">
        <v>0</v>
      </c>
      <c r="V122" s="8">
        <v>0</v>
      </c>
    </row>
    <row r="123" spans="6:22" x14ac:dyDescent="0.25">
      <c r="F123" s="11">
        <v>3120</v>
      </c>
      <c r="G123" s="28">
        <v>447</v>
      </c>
      <c r="H123" s="28">
        <v>156</v>
      </c>
      <c r="I123" s="13">
        <v>123</v>
      </c>
      <c r="J123" s="37">
        <v>0</v>
      </c>
      <c r="K123" s="42">
        <v>592</v>
      </c>
      <c r="L123" s="42">
        <v>180</v>
      </c>
      <c r="M123" s="42">
        <v>126</v>
      </c>
      <c r="N123" s="42">
        <v>0</v>
      </c>
      <c r="O123" s="42">
        <v>756</v>
      </c>
      <c r="P123" s="42">
        <v>206</v>
      </c>
      <c r="Q123" s="42">
        <v>129</v>
      </c>
      <c r="R123" s="42">
        <v>0</v>
      </c>
      <c r="S123" s="28">
        <v>938</v>
      </c>
      <c r="T123" s="28">
        <v>236</v>
      </c>
      <c r="U123" s="42">
        <v>132</v>
      </c>
      <c r="V123" s="8">
        <v>0</v>
      </c>
    </row>
    <row r="124" spans="6:22" x14ac:dyDescent="0.25">
      <c r="F124" s="11">
        <v>3121</v>
      </c>
      <c r="G124" s="28">
        <v>913</v>
      </c>
      <c r="H124" s="28">
        <v>20</v>
      </c>
      <c r="I124" s="13">
        <v>0</v>
      </c>
      <c r="J124" s="37">
        <v>0</v>
      </c>
      <c r="K124" s="42">
        <v>955</v>
      </c>
      <c r="L124" s="42">
        <v>44</v>
      </c>
      <c r="M124" s="42">
        <v>0</v>
      </c>
      <c r="N124" s="42">
        <v>0</v>
      </c>
      <c r="O124" s="42">
        <v>1002</v>
      </c>
      <c r="P124" s="42">
        <v>73</v>
      </c>
      <c r="Q124" s="42">
        <v>0</v>
      </c>
      <c r="R124" s="42">
        <v>0</v>
      </c>
      <c r="S124" s="28">
        <v>1054</v>
      </c>
      <c r="T124" s="28">
        <v>104</v>
      </c>
      <c r="U124" s="42">
        <v>0</v>
      </c>
      <c r="V124" s="8">
        <v>0</v>
      </c>
    </row>
    <row r="125" spans="6:22" x14ac:dyDescent="0.25">
      <c r="F125" s="11">
        <v>3122</v>
      </c>
      <c r="G125" s="28">
        <v>1214</v>
      </c>
      <c r="H125" s="28">
        <v>103</v>
      </c>
      <c r="I125" s="13">
        <v>0</v>
      </c>
      <c r="J125" s="37">
        <v>0</v>
      </c>
      <c r="K125" s="42">
        <v>1224</v>
      </c>
      <c r="L125" s="42">
        <v>125</v>
      </c>
      <c r="M125" s="42">
        <v>0</v>
      </c>
      <c r="N125" s="42">
        <v>0</v>
      </c>
      <c r="O125" s="42">
        <v>1236</v>
      </c>
      <c r="P125" s="42">
        <v>148</v>
      </c>
      <c r="Q125" s="42">
        <v>0</v>
      </c>
      <c r="R125" s="42">
        <v>0</v>
      </c>
      <c r="S125" s="28">
        <v>1249</v>
      </c>
      <c r="T125" s="28">
        <v>176</v>
      </c>
      <c r="U125" s="42">
        <v>0</v>
      </c>
      <c r="V125" s="8">
        <v>0</v>
      </c>
    </row>
    <row r="126" spans="6:22" x14ac:dyDescent="0.25">
      <c r="F126" s="11">
        <v>3124</v>
      </c>
      <c r="G126" s="28">
        <v>207</v>
      </c>
      <c r="H126" s="28">
        <v>1378</v>
      </c>
      <c r="I126" s="13">
        <v>0</v>
      </c>
      <c r="J126" s="37">
        <v>0</v>
      </c>
      <c r="K126" s="42">
        <v>205</v>
      </c>
      <c r="L126" s="42">
        <v>1403</v>
      </c>
      <c r="M126" s="42">
        <v>0</v>
      </c>
      <c r="N126" s="42">
        <v>0</v>
      </c>
      <c r="O126" s="42">
        <v>203</v>
      </c>
      <c r="P126" s="42">
        <v>1429</v>
      </c>
      <c r="Q126" s="42">
        <v>0</v>
      </c>
      <c r="R126" s="42">
        <v>0</v>
      </c>
      <c r="S126" s="28">
        <v>201</v>
      </c>
      <c r="T126" s="28">
        <v>1459</v>
      </c>
      <c r="U126" s="42">
        <v>0</v>
      </c>
      <c r="V126" s="8">
        <v>0</v>
      </c>
    </row>
    <row r="127" spans="6:22" x14ac:dyDescent="0.25">
      <c r="F127" s="11">
        <v>3125</v>
      </c>
      <c r="G127" s="28">
        <v>182</v>
      </c>
      <c r="H127" s="28">
        <v>1519</v>
      </c>
      <c r="I127" s="13">
        <v>0</v>
      </c>
      <c r="J127" s="37">
        <v>0</v>
      </c>
      <c r="K127" s="42">
        <v>181</v>
      </c>
      <c r="L127" s="42">
        <v>1535</v>
      </c>
      <c r="M127" s="42">
        <v>0</v>
      </c>
      <c r="N127" s="42">
        <v>0</v>
      </c>
      <c r="O127" s="42">
        <v>179</v>
      </c>
      <c r="P127" s="42">
        <v>1553</v>
      </c>
      <c r="Q127" s="42">
        <v>0</v>
      </c>
      <c r="R127" s="42">
        <v>0</v>
      </c>
      <c r="S127" s="28">
        <v>177</v>
      </c>
      <c r="T127" s="28">
        <v>1572</v>
      </c>
      <c r="U127" s="42">
        <v>0</v>
      </c>
      <c r="V127" s="8">
        <v>0</v>
      </c>
    </row>
    <row r="128" spans="6:22" x14ac:dyDescent="0.25">
      <c r="F128" s="11">
        <v>3126</v>
      </c>
      <c r="G128" s="28">
        <v>73</v>
      </c>
      <c r="H128" s="28">
        <v>661</v>
      </c>
      <c r="I128" s="13">
        <v>0</v>
      </c>
      <c r="J128" s="37">
        <v>0</v>
      </c>
      <c r="K128" s="42">
        <v>72</v>
      </c>
      <c r="L128" s="42">
        <v>673</v>
      </c>
      <c r="M128" s="42">
        <v>0</v>
      </c>
      <c r="N128" s="42">
        <v>0</v>
      </c>
      <c r="O128" s="42">
        <v>72</v>
      </c>
      <c r="P128" s="42">
        <v>687</v>
      </c>
      <c r="Q128" s="42">
        <v>0</v>
      </c>
      <c r="R128" s="42">
        <v>0</v>
      </c>
      <c r="S128" s="28">
        <v>71</v>
      </c>
      <c r="T128" s="28">
        <v>701</v>
      </c>
      <c r="U128" s="42">
        <v>0</v>
      </c>
      <c r="V128" s="8">
        <v>0</v>
      </c>
    </row>
    <row r="129" spans="6:22" x14ac:dyDescent="0.25">
      <c r="F129" s="11">
        <v>3127</v>
      </c>
      <c r="G129" s="28">
        <v>10</v>
      </c>
      <c r="H129" s="28">
        <v>261</v>
      </c>
      <c r="I129" s="13">
        <v>0</v>
      </c>
      <c r="J129" s="37">
        <v>0</v>
      </c>
      <c r="K129" s="42">
        <v>10</v>
      </c>
      <c r="L129" s="42">
        <v>263</v>
      </c>
      <c r="M129" s="42">
        <v>0</v>
      </c>
      <c r="N129" s="42">
        <v>0</v>
      </c>
      <c r="O129" s="42">
        <v>10</v>
      </c>
      <c r="P129" s="42">
        <v>266</v>
      </c>
      <c r="Q129" s="42">
        <v>0</v>
      </c>
      <c r="R129" s="42">
        <v>0</v>
      </c>
      <c r="S129" s="28">
        <v>10</v>
      </c>
      <c r="T129" s="28">
        <v>269</v>
      </c>
      <c r="U129" s="42">
        <v>0</v>
      </c>
      <c r="V129" s="8">
        <v>0</v>
      </c>
    </row>
    <row r="130" spans="6:22" x14ac:dyDescent="0.25">
      <c r="F130" s="11">
        <v>3128</v>
      </c>
      <c r="G130" s="28">
        <v>116</v>
      </c>
      <c r="H130" s="28">
        <v>1408</v>
      </c>
      <c r="I130" s="13">
        <v>0</v>
      </c>
      <c r="J130" s="37">
        <v>0</v>
      </c>
      <c r="K130" s="42">
        <v>115</v>
      </c>
      <c r="L130" s="42">
        <v>1424</v>
      </c>
      <c r="M130" s="42">
        <v>0</v>
      </c>
      <c r="N130" s="42">
        <v>0</v>
      </c>
      <c r="O130" s="42">
        <v>114</v>
      </c>
      <c r="P130" s="42">
        <v>1444</v>
      </c>
      <c r="Q130" s="42">
        <v>0</v>
      </c>
      <c r="R130" s="42">
        <v>0</v>
      </c>
      <c r="S130" s="28">
        <v>113</v>
      </c>
      <c r="T130" s="28">
        <v>1463</v>
      </c>
      <c r="U130" s="42">
        <v>0</v>
      </c>
      <c r="V130" s="8">
        <v>0</v>
      </c>
    </row>
    <row r="131" spans="6:22" x14ac:dyDescent="0.25">
      <c r="F131" s="11">
        <v>3129</v>
      </c>
      <c r="G131" s="28">
        <v>167</v>
      </c>
      <c r="H131" s="28">
        <v>327</v>
      </c>
      <c r="I131" s="13">
        <v>0</v>
      </c>
      <c r="J131" s="37">
        <v>0</v>
      </c>
      <c r="K131" s="42">
        <v>167</v>
      </c>
      <c r="L131" s="42">
        <v>339</v>
      </c>
      <c r="M131" s="42">
        <v>0</v>
      </c>
      <c r="N131" s="42">
        <v>0</v>
      </c>
      <c r="O131" s="42">
        <v>167</v>
      </c>
      <c r="P131" s="42">
        <v>352</v>
      </c>
      <c r="Q131" s="42">
        <v>0</v>
      </c>
      <c r="R131" s="42">
        <v>0</v>
      </c>
      <c r="S131" s="28">
        <v>167</v>
      </c>
      <c r="T131" s="28">
        <v>365</v>
      </c>
      <c r="U131" s="42">
        <v>0</v>
      </c>
      <c r="V131" s="8">
        <v>0</v>
      </c>
    </row>
    <row r="132" spans="6:22" x14ac:dyDescent="0.25">
      <c r="F132" s="11">
        <v>3130</v>
      </c>
      <c r="G132" s="28">
        <v>46</v>
      </c>
      <c r="H132" s="28">
        <v>1379</v>
      </c>
      <c r="I132" s="13">
        <v>0</v>
      </c>
      <c r="J132" s="37">
        <v>0</v>
      </c>
      <c r="K132" s="42">
        <v>46</v>
      </c>
      <c r="L132" s="42">
        <v>1399</v>
      </c>
      <c r="M132" s="42">
        <v>0</v>
      </c>
      <c r="N132" s="42">
        <v>0</v>
      </c>
      <c r="O132" s="42">
        <v>45</v>
      </c>
      <c r="P132" s="42">
        <v>1425</v>
      </c>
      <c r="Q132" s="42">
        <v>0</v>
      </c>
      <c r="R132" s="42">
        <v>0</v>
      </c>
      <c r="S132" s="28">
        <v>45</v>
      </c>
      <c r="T132" s="28">
        <v>1451</v>
      </c>
      <c r="U132" s="42">
        <v>0</v>
      </c>
      <c r="V132" s="8">
        <v>0</v>
      </c>
    </row>
    <row r="133" spans="6:22" x14ac:dyDescent="0.25">
      <c r="F133" s="11">
        <v>3138</v>
      </c>
      <c r="G133" s="28">
        <v>1162</v>
      </c>
      <c r="H133" s="28">
        <v>1290</v>
      </c>
      <c r="I133" s="13">
        <v>0</v>
      </c>
      <c r="J133" s="37">
        <v>0</v>
      </c>
      <c r="K133" s="42">
        <v>1158</v>
      </c>
      <c r="L133" s="42">
        <v>1315</v>
      </c>
      <c r="M133" s="42">
        <v>0</v>
      </c>
      <c r="N133" s="42">
        <v>0</v>
      </c>
      <c r="O133" s="42">
        <v>1153</v>
      </c>
      <c r="P133" s="42">
        <v>1342</v>
      </c>
      <c r="Q133" s="42">
        <v>0</v>
      </c>
      <c r="R133" s="42">
        <v>0</v>
      </c>
      <c r="S133" s="28">
        <v>1148</v>
      </c>
      <c r="T133" s="28">
        <v>1372</v>
      </c>
      <c r="U133" s="42">
        <v>0</v>
      </c>
      <c r="V133" s="8">
        <v>0</v>
      </c>
    </row>
    <row r="134" spans="6:22" x14ac:dyDescent="0.25">
      <c r="F134" s="11">
        <v>3139</v>
      </c>
      <c r="G134" s="28">
        <v>99</v>
      </c>
      <c r="H134" s="28">
        <v>1458</v>
      </c>
      <c r="I134" s="13">
        <v>0</v>
      </c>
      <c r="J134" s="37">
        <v>0</v>
      </c>
      <c r="K134" s="42">
        <v>101</v>
      </c>
      <c r="L134" s="42">
        <v>1479</v>
      </c>
      <c r="M134" s="42">
        <v>0</v>
      </c>
      <c r="N134" s="42">
        <v>0</v>
      </c>
      <c r="O134" s="42">
        <v>103</v>
      </c>
      <c r="P134" s="42">
        <v>1503</v>
      </c>
      <c r="Q134" s="42">
        <v>0</v>
      </c>
      <c r="R134" s="42">
        <v>0</v>
      </c>
      <c r="S134" s="28">
        <v>105</v>
      </c>
      <c r="T134" s="28">
        <v>1531</v>
      </c>
      <c r="U134" s="42">
        <v>0</v>
      </c>
      <c r="V134" s="8">
        <v>0</v>
      </c>
    </row>
    <row r="135" spans="6:22" x14ac:dyDescent="0.25">
      <c r="F135" s="11">
        <v>3155</v>
      </c>
      <c r="G135" s="28">
        <v>483</v>
      </c>
      <c r="H135" s="28">
        <v>164</v>
      </c>
      <c r="I135" s="13">
        <v>0</v>
      </c>
      <c r="J135" s="37">
        <v>0</v>
      </c>
      <c r="K135" s="42">
        <v>641</v>
      </c>
      <c r="L135" s="42">
        <v>165</v>
      </c>
      <c r="M135" s="42">
        <v>0</v>
      </c>
      <c r="N135" s="42">
        <v>0</v>
      </c>
      <c r="O135" s="42">
        <v>818</v>
      </c>
      <c r="P135" s="42">
        <v>167</v>
      </c>
      <c r="Q135" s="42">
        <v>0</v>
      </c>
      <c r="R135" s="42">
        <v>0</v>
      </c>
      <c r="S135" s="28">
        <v>1015</v>
      </c>
      <c r="T135" s="28">
        <v>168</v>
      </c>
      <c r="U135" s="42">
        <v>0</v>
      </c>
      <c r="V135" s="8">
        <v>0</v>
      </c>
    </row>
    <row r="136" spans="6:22" x14ac:dyDescent="0.25">
      <c r="F136" s="11">
        <v>3156</v>
      </c>
      <c r="G136" s="28">
        <v>662</v>
      </c>
      <c r="H136" s="28">
        <v>89</v>
      </c>
      <c r="I136" s="13">
        <v>0</v>
      </c>
      <c r="J136" s="37">
        <v>0</v>
      </c>
      <c r="K136" s="42">
        <v>943</v>
      </c>
      <c r="L136" s="42">
        <v>108</v>
      </c>
      <c r="M136" s="42">
        <v>0</v>
      </c>
      <c r="N136" s="42">
        <v>0</v>
      </c>
      <c r="O136" s="42">
        <v>1258</v>
      </c>
      <c r="P136" s="42">
        <v>129</v>
      </c>
      <c r="Q136" s="42">
        <v>0</v>
      </c>
      <c r="R136" s="42">
        <v>0</v>
      </c>
      <c r="S136" s="28">
        <v>1609</v>
      </c>
      <c r="T136" s="28">
        <v>152</v>
      </c>
      <c r="U136" s="42">
        <v>0</v>
      </c>
      <c r="V136" s="8">
        <v>0</v>
      </c>
    </row>
    <row r="137" spans="6:22" x14ac:dyDescent="0.25">
      <c r="F137" s="11">
        <v>3157</v>
      </c>
      <c r="G137" s="28">
        <v>490</v>
      </c>
      <c r="H137" s="28">
        <v>33</v>
      </c>
      <c r="I137" s="13">
        <v>0</v>
      </c>
      <c r="J137" s="37">
        <v>0</v>
      </c>
      <c r="K137" s="42">
        <v>667</v>
      </c>
      <c r="L137" s="42">
        <v>44</v>
      </c>
      <c r="M137" s="42">
        <v>0</v>
      </c>
      <c r="N137" s="42">
        <v>0</v>
      </c>
      <c r="O137" s="42">
        <v>865</v>
      </c>
      <c r="P137" s="42">
        <v>56</v>
      </c>
      <c r="Q137" s="42">
        <v>0</v>
      </c>
      <c r="R137" s="42">
        <v>0</v>
      </c>
      <c r="S137" s="28">
        <v>1086</v>
      </c>
      <c r="T137" s="28">
        <v>69</v>
      </c>
      <c r="U137" s="42">
        <v>0</v>
      </c>
      <c r="V137" s="8">
        <v>0</v>
      </c>
    </row>
    <row r="138" spans="6:22" x14ac:dyDescent="0.25">
      <c r="F138" s="11">
        <v>3159</v>
      </c>
      <c r="G138" s="28">
        <v>1142</v>
      </c>
      <c r="H138" s="28">
        <v>14</v>
      </c>
      <c r="I138" s="13">
        <v>0</v>
      </c>
      <c r="J138" s="37">
        <v>0</v>
      </c>
      <c r="K138" s="42">
        <v>1249</v>
      </c>
      <c r="L138" s="42">
        <v>34</v>
      </c>
      <c r="M138" s="42">
        <v>0</v>
      </c>
      <c r="N138" s="42">
        <v>0</v>
      </c>
      <c r="O138" s="42">
        <v>1370</v>
      </c>
      <c r="P138" s="42">
        <v>56</v>
      </c>
      <c r="Q138" s="42">
        <v>0</v>
      </c>
      <c r="R138" s="42">
        <v>0</v>
      </c>
      <c r="S138" s="28">
        <v>1504</v>
      </c>
      <c r="T138" s="28">
        <v>82</v>
      </c>
      <c r="U138" s="42">
        <v>0</v>
      </c>
      <c r="V138" s="8">
        <v>0</v>
      </c>
    </row>
    <row r="139" spans="6:22" x14ac:dyDescent="0.25">
      <c r="F139" s="11">
        <v>3165</v>
      </c>
      <c r="G139" s="28">
        <v>64</v>
      </c>
      <c r="H139" s="28">
        <v>39</v>
      </c>
      <c r="I139" s="13">
        <v>0</v>
      </c>
      <c r="J139" s="37">
        <v>0</v>
      </c>
      <c r="K139" s="42">
        <v>66</v>
      </c>
      <c r="L139" s="42">
        <v>39</v>
      </c>
      <c r="M139" s="42">
        <v>0</v>
      </c>
      <c r="N139" s="42">
        <v>0</v>
      </c>
      <c r="O139" s="42">
        <v>68</v>
      </c>
      <c r="P139" s="42">
        <v>40</v>
      </c>
      <c r="Q139" s="42">
        <v>0</v>
      </c>
      <c r="R139" s="42">
        <v>0</v>
      </c>
      <c r="S139" s="28">
        <v>71</v>
      </c>
      <c r="T139" s="28">
        <v>40</v>
      </c>
      <c r="U139" s="42">
        <v>0</v>
      </c>
      <c r="V139" s="8">
        <v>0</v>
      </c>
    </row>
    <row r="140" spans="6:22" x14ac:dyDescent="0.25">
      <c r="F140" s="11">
        <v>3166</v>
      </c>
      <c r="G140" s="28">
        <v>153</v>
      </c>
      <c r="H140" s="28">
        <v>3</v>
      </c>
      <c r="I140" s="13">
        <v>0</v>
      </c>
      <c r="J140" s="37">
        <v>0</v>
      </c>
      <c r="K140" s="42">
        <v>152</v>
      </c>
      <c r="L140" s="42">
        <v>4</v>
      </c>
      <c r="M140" s="42">
        <v>0</v>
      </c>
      <c r="N140" s="42">
        <v>0</v>
      </c>
      <c r="O140" s="42">
        <v>150</v>
      </c>
      <c r="P140" s="42">
        <v>5</v>
      </c>
      <c r="Q140" s="42">
        <v>0</v>
      </c>
      <c r="R140" s="42">
        <v>0</v>
      </c>
      <c r="S140" s="28">
        <v>148</v>
      </c>
      <c r="T140" s="28">
        <v>6</v>
      </c>
      <c r="U140" s="42">
        <v>0</v>
      </c>
      <c r="V140" s="8">
        <v>0</v>
      </c>
    </row>
    <row r="141" spans="6:22" x14ac:dyDescent="0.25">
      <c r="F141" s="11">
        <v>3501</v>
      </c>
      <c r="G141" s="28">
        <v>289</v>
      </c>
      <c r="H141" s="28">
        <v>243</v>
      </c>
      <c r="I141" s="13">
        <v>0</v>
      </c>
      <c r="J141" s="37">
        <v>0</v>
      </c>
      <c r="K141" s="42">
        <v>287</v>
      </c>
      <c r="L141" s="42">
        <v>247</v>
      </c>
      <c r="M141" s="42">
        <v>0</v>
      </c>
      <c r="N141" s="42">
        <v>0</v>
      </c>
      <c r="O141" s="42">
        <v>285</v>
      </c>
      <c r="P141" s="42">
        <v>254</v>
      </c>
      <c r="Q141" s="42">
        <v>0</v>
      </c>
      <c r="R141" s="42">
        <v>0</v>
      </c>
      <c r="S141" s="28">
        <v>283</v>
      </c>
      <c r="T141" s="28">
        <v>260</v>
      </c>
      <c r="U141" s="42">
        <v>0</v>
      </c>
      <c r="V141" s="8">
        <v>0</v>
      </c>
    </row>
    <row r="142" spans="6:22" x14ac:dyDescent="0.25">
      <c r="F142" s="11">
        <v>3502</v>
      </c>
      <c r="G142" s="28">
        <v>34</v>
      </c>
      <c r="H142" s="28">
        <v>437</v>
      </c>
      <c r="I142" s="13">
        <v>0</v>
      </c>
      <c r="J142" s="37">
        <v>0</v>
      </c>
      <c r="K142" s="42">
        <v>34</v>
      </c>
      <c r="L142" s="42">
        <v>442</v>
      </c>
      <c r="M142" s="42">
        <v>0</v>
      </c>
      <c r="N142" s="42">
        <v>0</v>
      </c>
      <c r="O142" s="42">
        <v>33</v>
      </c>
      <c r="P142" s="42">
        <v>449</v>
      </c>
      <c r="Q142" s="42">
        <v>0</v>
      </c>
      <c r="R142" s="42">
        <v>0</v>
      </c>
      <c r="S142" s="28">
        <v>33</v>
      </c>
      <c r="T142" s="28">
        <v>455</v>
      </c>
      <c r="U142" s="42">
        <v>0</v>
      </c>
      <c r="V142" s="8">
        <v>0</v>
      </c>
    </row>
    <row r="143" spans="6:22" x14ac:dyDescent="0.25">
      <c r="F143" s="11">
        <v>3632</v>
      </c>
      <c r="G143" s="28">
        <v>252</v>
      </c>
      <c r="H143" s="28">
        <v>443</v>
      </c>
      <c r="I143" s="13">
        <v>0</v>
      </c>
      <c r="J143" s="37">
        <v>0</v>
      </c>
      <c r="K143" s="42">
        <v>250</v>
      </c>
      <c r="L143" s="42">
        <v>451</v>
      </c>
      <c r="M143" s="42">
        <v>0</v>
      </c>
      <c r="N143" s="42">
        <v>0</v>
      </c>
      <c r="O143" s="42">
        <v>247</v>
      </c>
      <c r="P143" s="42">
        <v>461</v>
      </c>
      <c r="Q143" s="42">
        <v>0</v>
      </c>
      <c r="R143" s="42">
        <v>0</v>
      </c>
      <c r="S143" s="28">
        <v>244</v>
      </c>
      <c r="T143" s="28">
        <v>470</v>
      </c>
      <c r="U143" s="42">
        <v>0</v>
      </c>
      <c r="V143" s="8">
        <v>0</v>
      </c>
    </row>
    <row r="144" spans="6:22" x14ac:dyDescent="0.25">
      <c r="F144" s="11">
        <v>3633</v>
      </c>
      <c r="G144" s="28">
        <v>12</v>
      </c>
      <c r="H144" s="28">
        <v>240</v>
      </c>
      <c r="I144" s="13">
        <v>600</v>
      </c>
      <c r="J144" s="37">
        <v>975</v>
      </c>
      <c r="K144" s="42">
        <v>21</v>
      </c>
      <c r="L144" s="42">
        <v>295</v>
      </c>
      <c r="M144" s="42">
        <v>613</v>
      </c>
      <c r="N144" s="42">
        <v>1119</v>
      </c>
      <c r="O144" s="42">
        <v>32</v>
      </c>
      <c r="P144" s="42">
        <v>358</v>
      </c>
      <c r="Q144" s="42">
        <v>627</v>
      </c>
      <c r="R144" s="42">
        <v>1282</v>
      </c>
      <c r="S144" s="28">
        <v>43</v>
      </c>
      <c r="T144" s="28">
        <v>428</v>
      </c>
      <c r="U144" s="42">
        <v>643</v>
      </c>
      <c r="V144" s="8">
        <v>1462</v>
      </c>
    </row>
    <row r="145" spans="6:22" x14ac:dyDescent="0.25">
      <c r="F145" s="11"/>
      <c r="G145" s="28"/>
      <c r="H145" s="28"/>
      <c r="I145" s="13"/>
      <c r="J145" s="37"/>
      <c r="K145" s="42"/>
      <c r="L145" s="42"/>
      <c r="M145" s="42"/>
      <c r="N145" s="42"/>
      <c r="O145" s="42"/>
      <c r="P145" s="42"/>
      <c r="Q145" s="42"/>
      <c r="R145" s="42"/>
      <c r="S145" s="28"/>
      <c r="T145" s="28"/>
      <c r="U145" s="42"/>
      <c r="V145" s="8"/>
    </row>
    <row r="146" spans="6:22" x14ac:dyDescent="0.25">
      <c r="F146" s="11"/>
      <c r="G146" s="28"/>
      <c r="H146" s="28"/>
      <c r="I146" s="13"/>
      <c r="J146" s="37"/>
      <c r="K146" s="42"/>
      <c r="L146" s="42"/>
      <c r="M146" s="42"/>
      <c r="N146" s="42"/>
      <c r="O146" s="42"/>
      <c r="P146" s="42"/>
      <c r="Q146" s="42"/>
      <c r="R146" s="42"/>
      <c r="S146" s="28"/>
      <c r="T146" s="28"/>
      <c r="U146" s="42"/>
      <c r="V146" s="8"/>
    </row>
    <row r="147" spans="6:22" x14ac:dyDescent="0.25">
      <c r="F147" s="11"/>
      <c r="G147" s="28"/>
      <c r="H147" s="28"/>
      <c r="I147" s="13"/>
      <c r="J147" s="37"/>
      <c r="K147" s="42"/>
      <c r="L147" s="42"/>
      <c r="M147" s="42"/>
      <c r="N147" s="42"/>
      <c r="O147" s="42"/>
      <c r="P147" s="42"/>
      <c r="Q147" s="42"/>
      <c r="R147" s="42"/>
      <c r="S147" s="28"/>
      <c r="T147" s="28"/>
      <c r="U147" s="42"/>
      <c r="V147" s="8"/>
    </row>
    <row r="148" spans="6:22" x14ac:dyDescent="0.25">
      <c r="F148" s="11"/>
      <c r="G148" s="28"/>
      <c r="H148" s="28"/>
      <c r="I148" s="13"/>
      <c r="J148" s="37"/>
      <c r="K148" s="42"/>
      <c r="L148" s="42"/>
      <c r="M148" s="42"/>
      <c r="N148" s="42"/>
      <c r="O148" s="42"/>
      <c r="P148" s="42"/>
      <c r="Q148" s="42"/>
      <c r="R148" s="42"/>
      <c r="S148" s="28"/>
      <c r="T148" s="28"/>
      <c r="U148" s="42"/>
      <c r="V148" s="8"/>
    </row>
    <row r="149" spans="6:22" x14ac:dyDescent="0.25">
      <c r="F149" s="11"/>
      <c r="G149" s="28"/>
      <c r="H149" s="28"/>
      <c r="I149" s="13"/>
      <c r="J149" s="37"/>
      <c r="K149" s="42"/>
      <c r="L149" s="42"/>
      <c r="M149" s="42"/>
      <c r="N149" s="42"/>
      <c r="O149" s="42"/>
      <c r="P149" s="42"/>
      <c r="Q149" s="42"/>
      <c r="R149" s="42"/>
      <c r="S149" s="28"/>
      <c r="T149" s="28"/>
      <c r="U149" s="42"/>
      <c r="V149" s="8"/>
    </row>
    <row r="150" spans="6:22" x14ac:dyDescent="0.25">
      <c r="F150" s="11"/>
      <c r="G150" s="28"/>
      <c r="H150" s="28"/>
      <c r="I150" s="13"/>
      <c r="J150" s="37"/>
      <c r="K150" s="42"/>
      <c r="L150" s="42"/>
      <c r="M150" s="42"/>
      <c r="N150" s="42"/>
      <c r="O150" s="42"/>
      <c r="P150" s="42"/>
      <c r="Q150" s="42"/>
      <c r="R150" s="42"/>
      <c r="S150" s="28"/>
      <c r="T150" s="28"/>
      <c r="U150" s="42"/>
      <c r="V150" s="8"/>
    </row>
    <row r="151" spans="6:22" x14ac:dyDescent="0.25">
      <c r="F151" s="11"/>
      <c r="G151" s="28"/>
      <c r="H151" s="28"/>
      <c r="I151" s="13"/>
      <c r="J151" s="37"/>
      <c r="K151" s="42"/>
      <c r="L151" s="42"/>
      <c r="M151" s="42"/>
      <c r="N151" s="42"/>
      <c r="O151" s="42"/>
      <c r="P151" s="42"/>
      <c r="Q151" s="42"/>
      <c r="R151" s="42"/>
      <c r="S151" s="28"/>
      <c r="T151" s="28"/>
      <c r="U151" s="42"/>
      <c r="V151" s="8"/>
    </row>
    <row r="152" spans="6:22" x14ac:dyDescent="0.25">
      <c r="F152" s="11"/>
      <c r="G152" s="28"/>
      <c r="H152" s="28"/>
      <c r="I152" s="13"/>
      <c r="J152" s="37"/>
      <c r="K152" s="42"/>
      <c r="L152" s="42"/>
      <c r="M152" s="42"/>
      <c r="N152" s="42"/>
      <c r="O152" s="42"/>
      <c r="P152" s="42"/>
      <c r="Q152" s="42"/>
      <c r="R152" s="42"/>
      <c r="S152" s="28"/>
      <c r="T152" s="28"/>
      <c r="U152" s="42"/>
      <c r="V152" s="8"/>
    </row>
    <row r="153" spans="6:22" x14ac:dyDescent="0.25">
      <c r="F153" s="11"/>
      <c r="G153" s="28"/>
      <c r="H153" s="28"/>
      <c r="I153" s="13"/>
      <c r="J153" s="37"/>
      <c r="K153" s="42"/>
      <c r="L153" s="42"/>
      <c r="M153" s="42"/>
      <c r="N153" s="42"/>
      <c r="O153" s="42"/>
      <c r="P153" s="42"/>
      <c r="Q153" s="42"/>
      <c r="R153" s="42"/>
      <c r="S153" s="28"/>
      <c r="T153" s="28"/>
      <c r="U153" s="42"/>
      <c r="V153" s="8"/>
    </row>
    <row r="154" spans="6:22" x14ac:dyDescent="0.25">
      <c r="F154" s="11"/>
      <c r="G154" s="28"/>
      <c r="H154" s="28"/>
      <c r="I154" s="13"/>
      <c r="J154" s="37"/>
      <c r="K154" s="42"/>
      <c r="L154" s="42"/>
      <c r="M154" s="42"/>
      <c r="N154" s="42"/>
      <c r="O154" s="42"/>
      <c r="P154" s="42"/>
      <c r="Q154" s="42"/>
      <c r="R154" s="42"/>
      <c r="S154" s="28"/>
      <c r="T154" s="28"/>
      <c r="U154" s="42"/>
      <c r="V154" s="8"/>
    </row>
    <row r="155" spans="6:22" x14ac:dyDescent="0.25">
      <c r="F155" s="11"/>
      <c r="G155" s="28"/>
      <c r="H155" s="28"/>
      <c r="I155" s="13"/>
      <c r="J155" s="37"/>
      <c r="K155" s="42"/>
      <c r="L155" s="42"/>
      <c r="M155" s="42"/>
      <c r="N155" s="42"/>
      <c r="O155" s="42"/>
      <c r="P155" s="42"/>
      <c r="Q155" s="42"/>
      <c r="R155" s="42"/>
      <c r="S155" s="28"/>
      <c r="T155" s="28"/>
      <c r="U155" s="42"/>
      <c r="V155" s="8"/>
    </row>
    <row r="156" spans="6:22" x14ac:dyDescent="0.25">
      <c r="F156" s="11"/>
      <c r="G156" s="28"/>
      <c r="H156" s="28"/>
      <c r="I156" s="13"/>
      <c r="J156" s="37"/>
      <c r="K156" s="42"/>
      <c r="L156" s="42"/>
      <c r="M156" s="42"/>
      <c r="N156" s="42"/>
      <c r="O156" s="42"/>
      <c r="P156" s="42"/>
      <c r="Q156" s="42"/>
      <c r="R156" s="42"/>
      <c r="S156" s="28"/>
      <c r="T156" s="28"/>
      <c r="U156" s="42"/>
      <c r="V156" s="8"/>
    </row>
    <row r="157" spans="6:22" x14ac:dyDescent="0.25">
      <c r="F157" s="11"/>
      <c r="G157" s="28"/>
      <c r="H157" s="28"/>
      <c r="I157" s="13"/>
      <c r="J157" s="37"/>
      <c r="K157" s="42"/>
      <c r="L157" s="42"/>
      <c r="M157" s="42"/>
      <c r="N157" s="42"/>
      <c r="O157" s="42"/>
      <c r="P157" s="42"/>
      <c r="Q157" s="42"/>
      <c r="R157" s="42"/>
      <c r="S157" s="28"/>
      <c r="T157" s="28"/>
      <c r="U157" s="42"/>
      <c r="V157" s="8"/>
    </row>
    <row r="158" spans="6:22" x14ac:dyDescent="0.25">
      <c r="F158" s="11"/>
      <c r="G158" s="28"/>
      <c r="H158" s="28"/>
      <c r="I158" s="13"/>
      <c r="J158" s="37"/>
      <c r="K158" s="42"/>
      <c r="L158" s="42"/>
      <c r="M158" s="42"/>
      <c r="N158" s="42"/>
      <c r="O158" s="42"/>
      <c r="P158" s="42"/>
      <c r="Q158" s="42"/>
      <c r="R158" s="42"/>
      <c r="S158" s="28"/>
      <c r="T158" s="28"/>
      <c r="U158" s="42"/>
      <c r="V158" s="8"/>
    </row>
    <row r="159" spans="6:22" x14ac:dyDescent="0.25">
      <c r="F159" s="11"/>
      <c r="G159" s="28"/>
      <c r="H159" s="28"/>
      <c r="I159" s="13"/>
      <c r="J159" s="37"/>
      <c r="K159" s="42"/>
      <c r="L159" s="42"/>
      <c r="M159" s="42"/>
      <c r="N159" s="42"/>
      <c r="O159" s="42"/>
      <c r="P159" s="42"/>
      <c r="Q159" s="42"/>
      <c r="R159" s="42"/>
      <c r="S159" s="28"/>
      <c r="T159" s="28"/>
      <c r="U159" s="42"/>
      <c r="V159" s="8"/>
    </row>
    <row r="160" spans="6:22" x14ac:dyDescent="0.25">
      <c r="F160" s="11"/>
      <c r="G160" s="28"/>
      <c r="H160" s="28"/>
      <c r="I160" s="13"/>
      <c r="J160" s="37"/>
      <c r="K160" s="42"/>
      <c r="L160" s="42"/>
      <c r="M160" s="42"/>
      <c r="N160" s="42"/>
      <c r="O160" s="42"/>
      <c r="P160" s="42"/>
      <c r="Q160" s="42"/>
      <c r="R160" s="42"/>
      <c r="S160" s="28"/>
      <c r="T160" s="28"/>
      <c r="U160" s="42"/>
      <c r="V160" s="8"/>
    </row>
    <row r="161" spans="6:22" x14ac:dyDescent="0.25">
      <c r="F161" s="11"/>
      <c r="G161" s="28"/>
      <c r="H161" s="28"/>
      <c r="I161" s="13"/>
      <c r="J161" s="37"/>
      <c r="K161" s="42"/>
      <c r="L161" s="42"/>
      <c r="M161" s="42"/>
      <c r="N161" s="42"/>
      <c r="O161" s="42"/>
      <c r="P161" s="42"/>
      <c r="Q161" s="42"/>
      <c r="R161" s="42"/>
      <c r="S161" s="28"/>
      <c r="T161" s="28"/>
      <c r="U161" s="42"/>
      <c r="V161" s="8"/>
    </row>
    <row r="162" spans="6:22" x14ac:dyDescent="0.25">
      <c r="F162" s="11"/>
      <c r="G162" s="28"/>
      <c r="H162" s="28"/>
      <c r="I162" s="13"/>
      <c r="J162" s="37"/>
      <c r="K162" s="42"/>
      <c r="L162" s="42"/>
      <c r="M162" s="42"/>
      <c r="N162" s="42"/>
      <c r="O162" s="42"/>
      <c r="P162" s="42"/>
      <c r="Q162" s="42"/>
      <c r="R162" s="42"/>
      <c r="S162" s="28"/>
      <c r="T162" s="28"/>
      <c r="U162" s="42"/>
      <c r="V162" s="8"/>
    </row>
    <row r="163" spans="6:22" x14ac:dyDescent="0.25">
      <c r="F163" s="11"/>
      <c r="G163" s="28"/>
      <c r="H163" s="28"/>
      <c r="I163" s="13"/>
      <c r="J163" s="37"/>
      <c r="K163" s="42"/>
      <c r="L163" s="42"/>
      <c r="M163" s="42"/>
      <c r="N163" s="42"/>
      <c r="O163" s="42"/>
      <c r="P163" s="42"/>
      <c r="Q163" s="42"/>
      <c r="R163" s="42"/>
      <c r="S163" s="28"/>
      <c r="T163" s="28"/>
      <c r="U163" s="42"/>
      <c r="V163" s="8"/>
    </row>
    <row r="164" spans="6:22" x14ac:dyDescent="0.25">
      <c r="F164" s="11"/>
      <c r="G164" s="28"/>
      <c r="H164" s="28"/>
      <c r="I164" s="13"/>
      <c r="J164" s="37"/>
      <c r="K164" s="42"/>
      <c r="L164" s="42"/>
      <c r="M164" s="42"/>
      <c r="N164" s="42"/>
      <c r="O164" s="42"/>
      <c r="P164" s="42"/>
      <c r="Q164" s="42"/>
      <c r="R164" s="42"/>
      <c r="S164" s="28"/>
      <c r="T164" s="28"/>
      <c r="U164" s="42"/>
      <c r="V164" s="8"/>
    </row>
    <row r="165" spans="6:22" x14ac:dyDescent="0.25">
      <c r="F165" s="11"/>
      <c r="G165" s="28"/>
      <c r="H165" s="28"/>
      <c r="I165" s="13"/>
      <c r="J165" s="37"/>
      <c r="K165" s="42"/>
      <c r="L165" s="42"/>
      <c r="M165" s="42"/>
      <c r="N165" s="42"/>
      <c r="O165" s="42"/>
      <c r="P165" s="42"/>
      <c r="Q165" s="42"/>
      <c r="R165" s="42"/>
      <c r="S165" s="28"/>
      <c r="T165" s="28"/>
      <c r="U165" s="42"/>
      <c r="V165" s="8"/>
    </row>
    <row r="166" spans="6:22" x14ac:dyDescent="0.25">
      <c r="F166" s="11"/>
      <c r="G166" s="28"/>
      <c r="H166" s="28"/>
      <c r="I166" s="13"/>
      <c r="J166" s="37"/>
      <c r="K166" s="42"/>
      <c r="L166" s="42"/>
      <c r="M166" s="42"/>
      <c r="N166" s="42"/>
      <c r="O166" s="42"/>
      <c r="P166" s="42"/>
      <c r="Q166" s="42"/>
      <c r="R166" s="42"/>
      <c r="S166" s="28"/>
      <c r="T166" s="28"/>
      <c r="U166" s="42"/>
      <c r="V166" s="8"/>
    </row>
    <row r="167" spans="6:22" x14ac:dyDescent="0.25">
      <c r="F167" s="11"/>
      <c r="G167" s="28"/>
      <c r="H167" s="28"/>
      <c r="I167" s="13"/>
      <c r="J167" s="37"/>
      <c r="K167" s="42"/>
      <c r="L167" s="42"/>
      <c r="M167" s="42"/>
      <c r="N167" s="42"/>
      <c r="O167" s="42"/>
      <c r="P167" s="42"/>
      <c r="Q167" s="42"/>
      <c r="R167" s="42"/>
      <c r="S167" s="28"/>
      <c r="T167" s="28"/>
      <c r="U167" s="42"/>
      <c r="V167" s="8"/>
    </row>
    <row r="168" spans="6:22" x14ac:dyDescent="0.25">
      <c r="F168" s="11"/>
      <c r="G168" s="28"/>
      <c r="H168" s="28"/>
      <c r="I168" s="13"/>
      <c r="J168" s="37"/>
      <c r="K168" s="42"/>
      <c r="L168" s="42"/>
      <c r="M168" s="42"/>
      <c r="N168" s="42"/>
      <c r="O168" s="42"/>
      <c r="P168" s="42"/>
      <c r="Q168" s="42"/>
      <c r="R168" s="42"/>
      <c r="S168" s="28"/>
      <c r="T168" s="28"/>
      <c r="U168" s="42"/>
      <c r="V168" s="8"/>
    </row>
    <row r="169" spans="6:22" x14ac:dyDescent="0.25">
      <c r="F169" s="11"/>
      <c r="G169" s="28"/>
      <c r="H169" s="28"/>
      <c r="I169" s="13"/>
      <c r="J169" s="37"/>
      <c r="K169" s="42"/>
      <c r="L169" s="42"/>
      <c r="M169" s="42"/>
      <c r="N169" s="42"/>
      <c r="O169" s="42"/>
      <c r="P169" s="42"/>
      <c r="Q169" s="42"/>
      <c r="R169" s="42"/>
      <c r="S169" s="28"/>
      <c r="T169" s="28"/>
      <c r="U169" s="42"/>
      <c r="V169" s="8"/>
    </row>
    <row r="170" spans="6:22" x14ac:dyDescent="0.25">
      <c r="F170" s="11"/>
      <c r="G170" s="28"/>
      <c r="H170" s="28"/>
      <c r="I170" s="13"/>
      <c r="J170" s="37"/>
      <c r="K170" s="42"/>
      <c r="L170" s="42"/>
      <c r="M170" s="42"/>
      <c r="N170" s="42"/>
      <c r="O170" s="42"/>
      <c r="P170" s="42"/>
      <c r="Q170" s="42"/>
      <c r="R170" s="42"/>
      <c r="S170" s="28"/>
      <c r="T170" s="28"/>
      <c r="U170" s="42"/>
      <c r="V170" s="8"/>
    </row>
    <row r="171" spans="6:22" x14ac:dyDescent="0.25">
      <c r="F171" s="11"/>
      <c r="G171" s="28"/>
      <c r="H171" s="28"/>
      <c r="I171" s="13"/>
      <c r="J171" s="37"/>
      <c r="K171" s="42"/>
      <c r="L171" s="42"/>
      <c r="M171" s="42"/>
      <c r="N171" s="42"/>
      <c r="O171" s="42"/>
      <c r="P171" s="42"/>
      <c r="Q171" s="42"/>
      <c r="R171" s="42"/>
      <c r="S171" s="28"/>
      <c r="T171" s="28"/>
      <c r="U171" s="42"/>
      <c r="V171" s="8"/>
    </row>
    <row r="172" spans="6:22" x14ac:dyDescent="0.25">
      <c r="F172" s="11"/>
      <c r="G172" s="28"/>
      <c r="H172" s="28"/>
      <c r="I172" s="13"/>
      <c r="J172" s="37"/>
      <c r="K172" s="42"/>
      <c r="L172" s="42"/>
      <c r="M172" s="42"/>
      <c r="N172" s="42"/>
      <c r="O172" s="42"/>
      <c r="P172" s="42"/>
      <c r="Q172" s="42"/>
      <c r="R172" s="42"/>
      <c r="S172" s="28"/>
      <c r="T172" s="28"/>
      <c r="U172" s="42"/>
      <c r="V172" s="8"/>
    </row>
    <row r="173" spans="6:22" x14ac:dyDescent="0.25">
      <c r="F173" s="11"/>
      <c r="G173" s="28"/>
      <c r="H173" s="28"/>
      <c r="I173" s="13"/>
      <c r="J173" s="37"/>
      <c r="K173" s="42"/>
      <c r="L173" s="42"/>
      <c r="M173" s="42"/>
      <c r="N173" s="42"/>
      <c r="O173" s="42"/>
      <c r="P173" s="42"/>
      <c r="Q173" s="42"/>
      <c r="R173" s="42"/>
      <c r="S173" s="28"/>
      <c r="T173" s="28"/>
      <c r="U173" s="42"/>
      <c r="V173" s="8"/>
    </row>
    <row r="174" spans="6:22" x14ac:dyDescent="0.25">
      <c r="F174" s="11"/>
      <c r="G174" s="28"/>
      <c r="H174" s="28"/>
      <c r="I174" s="13"/>
      <c r="J174" s="37"/>
      <c r="K174" s="42"/>
      <c r="L174" s="42"/>
      <c r="M174" s="42"/>
      <c r="N174" s="42"/>
      <c r="O174" s="42"/>
      <c r="P174" s="42"/>
      <c r="Q174" s="42"/>
      <c r="R174" s="42"/>
      <c r="S174" s="28"/>
      <c r="T174" s="28"/>
      <c r="U174" s="42"/>
      <c r="V174" s="8"/>
    </row>
    <row r="175" spans="6:22" x14ac:dyDescent="0.25">
      <c r="F175" s="11"/>
      <c r="G175" s="28"/>
      <c r="H175" s="28"/>
      <c r="I175" s="13"/>
      <c r="J175" s="37"/>
      <c r="K175" s="42"/>
      <c r="L175" s="42"/>
      <c r="M175" s="42"/>
      <c r="N175" s="42"/>
      <c r="O175" s="42"/>
      <c r="P175" s="42"/>
      <c r="Q175" s="42"/>
      <c r="R175" s="42"/>
      <c r="S175" s="28"/>
      <c r="T175" s="28"/>
      <c r="U175" s="42"/>
      <c r="V175" s="8"/>
    </row>
    <row r="176" spans="6:22" x14ac:dyDescent="0.25">
      <c r="F176" s="11"/>
      <c r="G176" s="28"/>
      <c r="H176" s="28"/>
      <c r="I176" s="13"/>
      <c r="J176" s="37"/>
      <c r="K176" s="42"/>
      <c r="L176" s="42"/>
      <c r="M176" s="42"/>
      <c r="N176" s="42"/>
      <c r="O176" s="42"/>
      <c r="P176" s="42"/>
      <c r="Q176" s="42"/>
      <c r="R176" s="42"/>
      <c r="S176" s="28"/>
      <c r="T176" s="28"/>
      <c r="U176" s="42"/>
      <c r="V176" s="8"/>
    </row>
    <row r="177" spans="6:22" x14ac:dyDescent="0.25">
      <c r="F177" s="11"/>
      <c r="G177" s="28"/>
      <c r="H177" s="28"/>
      <c r="I177" s="13"/>
      <c r="J177" s="37"/>
      <c r="K177" s="42"/>
      <c r="L177" s="42"/>
      <c r="M177" s="42"/>
      <c r="N177" s="42"/>
      <c r="O177" s="42"/>
      <c r="P177" s="42"/>
      <c r="Q177" s="42"/>
      <c r="R177" s="42"/>
      <c r="S177" s="28"/>
      <c r="T177" s="28"/>
      <c r="U177" s="42"/>
      <c r="V177" s="8"/>
    </row>
    <row r="178" spans="6:22" x14ac:dyDescent="0.25">
      <c r="F178" s="11"/>
      <c r="G178" s="28"/>
      <c r="H178" s="28"/>
      <c r="I178" s="13"/>
      <c r="J178" s="37"/>
      <c r="K178" s="42"/>
      <c r="L178" s="42"/>
      <c r="M178" s="42"/>
      <c r="N178" s="42"/>
      <c r="O178" s="42"/>
      <c r="P178" s="42"/>
      <c r="Q178" s="42"/>
      <c r="R178" s="42"/>
      <c r="S178" s="28"/>
      <c r="T178" s="28"/>
      <c r="U178" s="42"/>
      <c r="V178" s="8"/>
    </row>
    <row r="179" spans="6:22" x14ac:dyDescent="0.25">
      <c r="F179" s="11"/>
      <c r="G179" s="28"/>
      <c r="H179" s="28"/>
      <c r="I179" s="13"/>
      <c r="J179" s="37"/>
      <c r="K179" s="42"/>
      <c r="L179" s="42"/>
      <c r="M179" s="42"/>
      <c r="N179" s="42"/>
      <c r="O179" s="42"/>
      <c r="P179" s="42"/>
      <c r="Q179" s="42"/>
      <c r="R179" s="42"/>
      <c r="S179" s="28"/>
      <c r="T179" s="28"/>
      <c r="U179" s="42"/>
      <c r="V179" s="8"/>
    </row>
    <row r="180" spans="6:22" x14ac:dyDescent="0.25">
      <c r="F180" s="11"/>
      <c r="G180" s="28"/>
      <c r="H180" s="28"/>
      <c r="I180" s="13"/>
      <c r="J180" s="37"/>
      <c r="K180" s="42"/>
      <c r="L180" s="42"/>
      <c r="M180" s="42"/>
      <c r="N180" s="42"/>
      <c r="O180" s="42"/>
      <c r="P180" s="42"/>
      <c r="Q180" s="42"/>
      <c r="R180" s="42"/>
      <c r="S180" s="28"/>
      <c r="T180" s="28"/>
      <c r="U180" s="42"/>
      <c r="V180" s="8"/>
    </row>
    <row r="181" spans="6:22" x14ac:dyDescent="0.25">
      <c r="F181" s="11"/>
      <c r="G181" s="28"/>
      <c r="H181" s="28"/>
      <c r="I181" s="13"/>
      <c r="J181" s="37"/>
      <c r="K181" s="42"/>
      <c r="L181" s="42"/>
      <c r="M181" s="42"/>
      <c r="N181" s="42"/>
      <c r="O181" s="42"/>
      <c r="P181" s="42"/>
      <c r="Q181" s="42"/>
      <c r="R181" s="42"/>
      <c r="S181" s="28"/>
      <c r="T181" s="28"/>
      <c r="U181" s="42"/>
      <c r="V181" s="8"/>
    </row>
    <row r="182" spans="6:22" x14ac:dyDescent="0.25">
      <c r="F182" s="11"/>
      <c r="G182" s="28"/>
      <c r="H182" s="28"/>
      <c r="I182" s="13"/>
      <c r="J182" s="37"/>
      <c r="K182" s="42"/>
      <c r="L182" s="42"/>
      <c r="M182" s="42"/>
      <c r="N182" s="42"/>
      <c r="O182" s="42"/>
      <c r="P182" s="42"/>
      <c r="Q182" s="42"/>
      <c r="R182" s="42"/>
      <c r="S182" s="28"/>
      <c r="T182" s="28"/>
      <c r="U182" s="42"/>
      <c r="V182" s="8"/>
    </row>
    <row r="183" spans="6:22" x14ac:dyDescent="0.25">
      <c r="F183" s="11"/>
      <c r="G183" s="28"/>
      <c r="H183" s="28"/>
      <c r="I183" s="13"/>
      <c r="J183" s="37"/>
      <c r="K183" s="42"/>
      <c r="L183" s="42"/>
      <c r="M183" s="42"/>
      <c r="N183" s="42"/>
      <c r="O183" s="42"/>
      <c r="P183" s="42"/>
      <c r="Q183" s="42"/>
      <c r="R183" s="42"/>
      <c r="S183" s="28"/>
      <c r="T183" s="28"/>
      <c r="U183" s="42"/>
      <c r="V183" s="8"/>
    </row>
    <row r="184" spans="6:22" x14ac:dyDescent="0.25">
      <c r="F184" s="11"/>
      <c r="G184" s="28"/>
      <c r="H184" s="28"/>
      <c r="I184" s="13"/>
      <c r="J184" s="37"/>
      <c r="K184" s="42"/>
      <c r="L184" s="42"/>
      <c r="M184" s="42"/>
      <c r="N184" s="42"/>
      <c r="O184" s="42"/>
      <c r="P184" s="42"/>
      <c r="Q184" s="42"/>
      <c r="R184" s="42"/>
      <c r="S184" s="28"/>
      <c r="T184" s="28"/>
      <c r="U184" s="42"/>
      <c r="V184" s="8"/>
    </row>
    <row r="185" spans="6:22" x14ac:dyDescent="0.25">
      <c r="F185" s="11"/>
      <c r="G185" s="28"/>
      <c r="H185" s="28"/>
      <c r="I185" s="13"/>
      <c r="J185" s="37"/>
      <c r="K185" s="42"/>
      <c r="L185" s="42"/>
      <c r="M185" s="42"/>
      <c r="N185" s="42"/>
      <c r="O185" s="42"/>
      <c r="P185" s="42"/>
      <c r="Q185" s="42"/>
      <c r="R185" s="42"/>
      <c r="S185" s="28"/>
      <c r="T185" s="28"/>
      <c r="U185" s="42"/>
      <c r="V185" s="8"/>
    </row>
    <row r="186" spans="6:22" x14ac:dyDescent="0.25">
      <c r="F186" s="11"/>
      <c r="G186" s="28"/>
      <c r="H186" s="28"/>
      <c r="I186" s="13"/>
      <c r="J186" s="37"/>
      <c r="K186" s="42"/>
      <c r="L186" s="42"/>
      <c r="M186" s="42"/>
      <c r="N186" s="42"/>
      <c r="O186" s="42"/>
      <c r="P186" s="42"/>
      <c r="Q186" s="42"/>
      <c r="R186" s="42"/>
      <c r="S186" s="28"/>
      <c r="T186" s="28"/>
      <c r="U186" s="42"/>
      <c r="V186" s="8"/>
    </row>
    <row r="187" spans="6:22" x14ac:dyDescent="0.25">
      <c r="F187" s="11"/>
      <c r="G187" s="28"/>
      <c r="H187" s="28"/>
      <c r="I187" s="13"/>
      <c r="J187" s="37"/>
      <c r="K187" s="42"/>
      <c r="L187" s="42"/>
      <c r="M187" s="42"/>
      <c r="N187" s="42"/>
      <c r="O187" s="42"/>
      <c r="P187" s="42"/>
      <c r="Q187" s="42"/>
      <c r="R187" s="42"/>
      <c r="S187" s="28"/>
      <c r="T187" s="28"/>
      <c r="U187" s="42"/>
      <c r="V187" s="8"/>
    </row>
    <row r="188" spans="6:22" x14ac:dyDescent="0.25">
      <c r="F188" s="11"/>
      <c r="G188" s="28"/>
      <c r="H188" s="28"/>
      <c r="I188" s="13"/>
      <c r="J188" s="37"/>
      <c r="K188" s="42"/>
      <c r="L188" s="42"/>
      <c r="M188" s="42"/>
      <c r="N188" s="42"/>
      <c r="O188" s="42"/>
      <c r="P188" s="42"/>
      <c r="Q188" s="42"/>
      <c r="R188" s="42"/>
      <c r="S188" s="28"/>
      <c r="T188" s="28"/>
      <c r="U188" s="42"/>
      <c r="V188" s="8"/>
    </row>
    <row r="189" spans="6:22" x14ac:dyDescent="0.25">
      <c r="F189" s="11"/>
      <c r="G189" s="28"/>
      <c r="H189" s="28"/>
      <c r="I189" s="13"/>
      <c r="J189" s="37"/>
      <c r="K189" s="42"/>
      <c r="L189" s="42"/>
      <c r="M189" s="42"/>
      <c r="N189" s="42"/>
      <c r="O189" s="42"/>
      <c r="P189" s="42"/>
      <c r="Q189" s="42"/>
      <c r="R189" s="42"/>
      <c r="S189" s="28"/>
      <c r="T189" s="28"/>
      <c r="U189" s="42"/>
      <c r="V189" s="8"/>
    </row>
    <row r="190" spans="6:22" x14ac:dyDescent="0.25">
      <c r="F190" s="11"/>
      <c r="G190" s="28"/>
      <c r="H190" s="28"/>
      <c r="I190" s="13"/>
      <c r="J190" s="37"/>
      <c r="K190" s="42"/>
      <c r="L190" s="42"/>
      <c r="M190" s="42"/>
      <c r="N190" s="42"/>
      <c r="O190" s="42"/>
      <c r="P190" s="42"/>
      <c r="Q190" s="42"/>
      <c r="R190" s="42"/>
      <c r="S190" s="28"/>
      <c r="T190" s="28"/>
      <c r="U190" s="42"/>
      <c r="V190" s="8"/>
    </row>
    <row r="191" spans="6:22" x14ac:dyDescent="0.25">
      <c r="F191" s="11"/>
      <c r="G191" s="28"/>
      <c r="H191" s="28"/>
      <c r="I191" s="13"/>
      <c r="J191" s="37"/>
      <c r="K191" s="42"/>
      <c r="L191" s="42"/>
      <c r="M191" s="42"/>
      <c r="N191" s="42"/>
      <c r="O191" s="42"/>
      <c r="P191" s="42"/>
      <c r="Q191" s="42"/>
      <c r="R191" s="42"/>
      <c r="S191" s="28"/>
      <c r="T191" s="28"/>
      <c r="U191" s="42"/>
      <c r="V191" s="8"/>
    </row>
    <row r="192" spans="6:22" x14ac:dyDescent="0.25">
      <c r="F192" s="11"/>
      <c r="G192" s="28"/>
      <c r="H192" s="28"/>
      <c r="I192" s="13"/>
      <c r="J192" s="37"/>
      <c r="K192" s="42"/>
      <c r="L192" s="42"/>
      <c r="M192" s="42"/>
      <c r="N192" s="42"/>
      <c r="O192" s="42"/>
      <c r="P192" s="42"/>
      <c r="Q192" s="42"/>
      <c r="R192" s="42"/>
      <c r="S192" s="28"/>
      <c r="T192" s="28"/>
      <c r="U192" s="42"/>
      <c r="V192" s="8"/>
    </row>
    <row r="193" spans="6:22" x14ac:dyDescent="0.25">
      <c r="F193" s="11"/>
      <c r="G193" s="28"/>
      <c r="H193" s="28"/>
      <c r="I193" s="13"/>
      <c r="J193" s="37"/>
      <c r="K193" s="42"/>
      <c r="L193" s="42"/>
      <c r="M193" s="42"/>
      <c r="N193" s="42"/>
      <c r="O193" s="42"/>
      <c r="P193" s="42"/>
      <c r="Q193" s="42"/>
      <c r="R193" s="42"/>
      <c r="S193" s="28"/>
      <c r="T193" s="28"/>
      <c r="U193" s="42"/>
      <c r="V193" s="8"/>
    </row>
    <row r="194" spans="6:22" x14ac:dyDescent="0.25">
      <c r="F194" s="11"/>
      <c r="G194" s="28"/>
      <c r="H194" s="28"/>
      <c r="I194" s="13"/>
      <c r="J194" s="37"/>
      <c r="K194" s="42"/>
      <c r="L194" s="42"/>
      <c r="M194" s="42"/>
      <c r="N194" s="42"/>
      <c r="O194" s="42"/>
      <c r="P194" s="42"/>
      <c r="Q194" s="42"/>
      <c r="R194" s="42"/>
      <c r="S194" s="28"/>
      <c r="T194" s="28"/>
      <c r="U194" s="42"/>
      <c r="V194" s="8"/>
    </row>
    <row r="195" spans="6:22" x14ac:dyDescent="0.25">
      <c r="F195" s="11"/>
      <c r="G195" s="28"/>
      <c r="H195" s="28"/>
      <c r="I195" s="13"/>
      <c r="J195" s="37"/>
      <c r="K195" s="42"/>
      <c r="L195" s="42"/>
      <c r="M195" s="42"/>
      <c r="N195" s="42"/>
      <c r="O195" s="42"/>
      <c r="P195" s="42"/>
      <c r="Q195" s="42"/>
      <c r="R195" s="42"/>
      <c r="S195" s="28"/>
      <c r="T195" s="28"/>
      <c r="U195" s="42"/>
      <c r="V195" s="8"/>
    </row>
    <row r="196" spans="6:22" x14ac:dyDescent="0.25">
      <c r="F196" s="11"/>
      <c r="G196" s="28"/>
      <c r="H196" s="28"/>
      <c r="I196" s="13"/>
      <c r="J196" s="37"/>
      <c r="K196" s="42"/>
      <c r="L196" s="42"/>
      <c r="M196" s="42"/>
      <c r="N196" s="42"/>
      <c r="O196" s="42"/>
      <c r="P196" s="42"/>
      <c r="Q196" s="42"/>
      <c r="R196" s="42"/>
      <c r="S196" s="28"/>
      <c r="T196" s="28"/>
      <c r="U196" s="42"/>
      <c r="V196" s="8"/>
    </row>
    <row r="197" spans="6:22" x14ac:dyDescent="0.25">
      <c r="F197" s="11"/>
      <c r="G197" s="28"/>
      <c r="H197" s="28"/>
      <c r="I197" s="13"/>
      <c r="J197" s="37"/>
      <c r="K197" s="42"/>
      <c r="L197" s="42"/>
      <c r="M197" s="42"/>
      <c r="N197" s="42"/>
      <c r="O197" s="42"/>
      <c r="P197" s="42"/>
      <c r="Q197" s="42"/>
      <c r="R197" s="42"/>
      <c r="S197" s="28"/>
      <c r="T197" s="28"/>
      <c r="U197" s="42"/>
      <c r="V197" s="8"/>
    </row>
    <row r="198" spans="6:22" x14ac:dyDescent="0.25">
      <c r="F198" s="11"/>
      <c r="G198" s="28"/>
      <c r="H198" s="28"/>
      <c r="I198" s="13"/>
      <c r="J198" s="37"/>
      <c r="K198" s="42"/>
      <c r="L198" s="42"/>
      <c r="M198" s="42"/>
      <c r="N198" s="42"/>
      <c r="O198" s="42"/>
      <c r="P198" s="42"/>
      <c r="Q198" s="42"/>
      <c r="R198" s="42"/>
      <c r="S198" s="28"/>
      <c r="T198" s="28"/>
      <c r="U198" s="42"/>
      <c r="V198" s="8"/>
    </row>
    <row r="199" spans="6:22" x14ac:dyDescent="0.25">
      <c r="F199" s="11"/>
      <c r="G199" s="28"/>
      <c r="H199" s="28"/>
      <c r="I199" s="13"/>
      <c r="J199" s="37"/>
      <c r="K199" s="42"/>
      <c r="L199" s="42"/>
      <c r="M199" s="42"/>
      <c r="N199" s="42"/>
      <c r="O199" s="42"/>
      <c r="P199" s="42"/>
      <c r="Q199" s="42"/>
      <c r="R199" s="42"/>
      <c r="S199" s="28"/>
      <c r="T199" s="28"/>
      <c r="U199" s="42"/>
      <c r="V199" s="8"/>
    </row>
    <row r="200" spans="6:22" x14ac:dyDescent="0.25">
      <c r="F200" s="11"/>
      <c r="G200" s="28"/>
      <c r="H200" s="28"/>
      <c r="I200" s="13"/>
      <c r="J200" s="37"/>
      <c r="K200" s="42"/>
      <c r="L200" s="42"/>
      <c r="M200" s="42"/>
      <c r="N200" s="42"/>
      <c r="O200" s="42"/>
      <c r="P200" s="42"/>
      <c r="Q200" s="42"/>
      <c r="R200" s="42"/>
      <c r="S200" s="28"/>
      <c r="T200" s="28"/>
      <c r="U200" s="42"/>
      <c r="V200" s="8"/>
    </row>
    <row r="201" spans="6:22" x14ac:dyDescent="0.25">
      <c r="F201" s="386"/>
      <c r="G201" s="28"/>
      <c r="H201" s="28"/>
      <c r="I201" s="13"/>
      <c r="J201" s="37"/>
      <c r="K201" s="42"/>
      <c r="L201" s="42"/>
      <c r="M201" s="42"/>
      <c r="N201" s="42"/>
      <c r="O201" s="42"/>
      <c r="P201" s="42"/>
      <c r="Q201" s="42"/>
      <c r="R201" s="42"/>
      <c r="S201" s="28"/>
      <c r="T201" s="28"/>
      <c r="U201" s="42"/>
      <c r="V201" s="8"/>
    </row>
    <row r="202" spans="6:22" x14ac:dyDescent="0.25">
      <c r="F202" s="23"/>
      <c r="G202" s="28"/>
      <c r="H202" s="28"/>
      <c r="I202" s="13"/>
      <c r="J202" s="37"/>
      <c r="K202" s="42"/>
      <c r="L202" s="42"/>
      <c r="M202" s="42"/>
      <c r="N202" s="42"/>
      <c r="O202" s="42"/>
      <c r="P202" s="42"/>
      <c r="Q202" s="42"/>
      <c r="R202" s="42"/>
      <c r="S202" s="28"/>
      <c r="T202" s="28"/>
      <c r="U202" s="42"/>
      <c r="V202" s="8"/>
    </row>
    <row r="203" spans="6:22" x14ac:dyDescent="0.25">
      <c r="F203" s="23"/>
      <c r="G203" s="28"/>
      <c r="H203" s="28"/>
      <c r="I203" s="13"/>
      <c r="J203" s="37"/>
      <c r="K203" s="42"/>
      <c r="L203" s="42"/>
      <c r="M203" s="42"/>
      <c r="N203" s="42"/>
      <c r="O203" s="42"/>
      <c r="P203" s="42"/>
      <c r="Q203" s="42"/>
      <c r="R203" s="42"/>
      <c r="S203" s="28"/>
      <c r="T203" s="28"/>
      <c r="U203" s="42"/>
      <c r="V203" s="8"/>
    </row>
    <row r="204" spans="6:22" x14ac:dyDescent="0.25">
      <c r="F204" s="23"/>
      <c r="G204" s="28"/>
      <c r="H204" s="28"/>
      <c r="I204" s="13"/>
      <c r="J204" s="37"/>
      <c r="K204" s="42"/>
      <c r="L204" s="42"/>
      <c r="M204" s="42"/>
      <c r="N204" s="42"/>
      <c r="O204" s="42"/>
      <c r="P204" s="42"/>
      <c r="Q204" s="42"/>
      <c r="R204" s="42"/>
      <c r="S204" s="28"/>
      <c r="T204" s="28"/>
      <c r="U204" s="42"/>
      <c r="V204" s="8"/>
    </row>
    <row r="205" spans="6:22" x14ac:dyDescent="0.25">
      <c r="F205" s="23"/>
      <c r="G205" s="28"/>
      <c r="H205" s="28"/>
      <c r="I205" s="13"/>
      <c r="J205" s="37"/>
      <c r="K205" s="42"/>
      <c r="L205" s="42"/>
      <c r="M205" s="42"/>
      <c r="N205" s="42"/>
      <c r="O205" s="42"/>
      <c r="P205" s="42"/>
      <c r="Q205" s="42"/>
      <c r="R205" s="42"/>
      <c r="S205" s="28"/>
      <c r="T205" s="28"/>
      <c r="U205" s="42"/>
      <c r="V205" s="8"/>
    </row>
    <row r="206" spans="6:22" x14ac:dyDescent="0.25">
      <c r="F206" s="23"/>
      <c r="G206" s="28"/>
      <c r="H206" s="28"/>
      <c r="I206" s="13"/>
      <c r="J206" s="37"/>
      <c r="K206" s="42"/>
      <c r="L206" s="42"/>
      <c r="M206" s="42"/>
      <c r="N206" s="42"/>
      <c r="O206" s="42"/>
      <c r="P206" s="42"/>
      <c r="Q206" s="42"/>
      <c r="R206" s="42"/>
      <c r="S206" s="28"/>
      <c r="T206" s="28"/>
      <c r="U206" s="42"/>
      <c r="V206" s="8"/>
    </row>
    <row r="207" spans="6:22" x14ac:dyDescent="0.25">
      <c r="F207" s="23"/>
      <c r="G207" s="28"/>
      <c r="H207" s="28"/>
      <c r="I207" s="13"/>
      <c r="J207" s="37"/>
      <c r="K207" s="42"/>
      <c r="L207" s="42"/>
      <c r="M207" s="42"/>
      <c r="N207" s="42"/>
      <c r="O207" s="42"/>
      <c r="P207" s="42"/>
      <c r="Q207" s="42"/>
      <c r="R207" s="42"/>
      <c r="S207" s="28"/>
      <c r="T207" s="28"/>
      <c r="U207" s="42"/>
      <c r="V207" s="8"/>
    </row>
    <row r="208" spans="6:22" x14ac:dyDescent="0.25">
      <c r="F208" s="23"/>
      <c r="G208" s="28"/>
      <c r="H208" s="28"/>
      <c r="I208" s="13"/>
      <c r="J208" s="37"/>
      <c r="K208" s="42"/>
      <c r="L208" s="42"/>
      <c r="M208" s="42"/>
      <c r="N208" s="42"/>
      <c r="O208" s="42"/>
      <c r="P208" s="42"/>
      <c r="Q208" s="42"/>
      <c r="R208" s="42"/>
      <c r="S208" s="28"/>
      <c r="T208" s="28"/>
      <c r="U208" s="42"/>
      <c r="V208" s="8"/>
    </row>
    <row r="209" spans="6:22" x14ac:dyDescent="0.25">
      <c r="F209" s="23"/>
      <c r="G209" s="28"/>
      <c r="H209" s="28"/>
      <c r="I209" s="13"/>
      <c r="J209" s="37"/>
      <c r="K209" s="42"/>
      <c r="L209" s="42"/>
      <c r="M209" s="42"/>
      <c r="N209" s="42"/>
      <c r="O209" s="42"/>
      <c r="P209" s="42"/>
      <c r="Q209" s="42"/>
      <c r="R209" s="42"/>
      <c r="S209" s="28"/>
      <c r="T209" s="28"/>
      <c r="U209" s="42"/>
      <c r="V209" s="8"/>
    </row>
    <row r="210" spans="6:22" x14ac:dyDescent="0.25">
      <c r="F210" s="23"/>
      <c r="G210" s="28"/>
      <c r="H210" s="28"/>
      <c r="I210" s="13"/>
      <c r="J210" s="37"/>
      <c r="K210" s="42"/>
      <c r="L210" s="42"/>
      <c r="M210" s="42"/>
      <c r="N210" s="42"/>
      <c r="O210" s="42"/>
      <c r="P210" s="42"/>
      <c r="Q210" s="42"/>
      <c r="R210" s="42"/>
      <c r="S210" s="28"/>
      <c r="T210" s="28"/>
      <c r="U210" s="42"/>
      <c r="V210" s="8"/>
    </row>
    <row r="211" spans="6:22" x14ac:dyDescent="0.25">
      <c r="F211" s="23"/>
      <c r="G211" s="28"/>
      <c r="H211" s="28"/>
      <c r="I211" s="13"/>
      <c r="J211" s="37"/>
      <c r="K211" s="42"/>
      <c r="L211" s="42"/>
      <c r="M211" s="42"/>
      <c r="N211" s="42"/>
      <c r="O211" s="42"/>
      <c r="P211" s="42"/>
      <c r="Q211" s="42"/>
      <c r="R211" s="42"/>
      <c r="S211" s="28"/>
      <c r="T211" s="28"/>
      <c r="U211" s="42"/>
      <c r="V211" s="8"/>
    </row>
    <row r="212" spans="6:22" x14ac:dyDescent="0.25">
      <c r="F212" s="23"/>
      <c r="G212" s="28"/>
      <c r="H212" s="28"/>
      <c r="I212" s="13"/>
      <c r="J212" s="37"/>
      <c r="K212" s="42"/>
      <c r="L212" s="42"/>
      <c r="M212" s="42"/>
      <c r="N212" s="42"/>
      <c r="O212" s="42"/>
      <c r="P212" s="42"/>
      <c r="Q212" s="42"/>
      <c r="R212" s="42"/>
      <c r="S212" s="28"/>
      <c r="T212" s="28"/>
      <c r="U212" s="42"/>
      <c r="V212" s="8"/>
    </row>
    <row r="213" spans="6:22" x14ac:dyDescent="0.25">
      <c r="F213" s="23"/>
      <c r="G213" s="28"/>
      <c r="H213" s="28"/>
      <c r="I213" s="13"/>
      <c r="J213" s="37"/>
      <c r="K213" s="42"/>
      <c r="L213" s="42"/>
      <c r="M213" s="42"/>
      <c r="N213" s="42"/>
      <c r="O213" s="42"/>
      <c r="P213" s="42"/>
      <c r="Q213" s="42"/>
      <c r="R213" s="42"/>
      <c r="S213" s="28"/>
      <c r="T213" s="28"/>
      <c r="U213" s="42"/>
      <c r="V213" s="8"/>
    </row>
    <row r="214" spans="6:22" x14ac:dyDescent="0.25">
      <c r="F214" s="23"/>
      <c r="G214" s="28"/>
      <c r="H214" s="28"/>
      <c r="I214" s="13"/>
      <c r="J214" s="37"/>
      <c r="K214" s="42"/>
      <c r="L214" s="42"/>
      <c r="M214" s="42"/>
      <c r="N214" s="42"/>
      <c r="O214" s="42"/>
      <c r="P214" s="42"/>
      <c r="Q214" s="42"/>
      <c r="R214" s="42"/>
      <c r="S214" s="28"/>
      <c r="T214" s="28"/>
      <c r="U214" s="42"/>
      <c r="V214" s="8"/>
    </row>
    <row r="215" spans="6:22" x14ac:dyDescent="0.25">
      <c r="F215" s="23"/>
      <c r="G215" s="28"/>
      <c r="H215" s="28"/>
      <c r="I215" s="13"/>
      <c r="J215" s="37"/>
      <c r="K215" s="42"/>
      <c r="L215" s="42"/>
      <c r="M215" s="42"/>
      <c r="N215" s="42"/>
      <c r="O215" s="42"/>
      <c r="P215" s="42"/>
      <c r="Q215" s="42"/>
      <c r="R215" s="42"/>
      <c r="S215" s="28"/>
      <c r="T215" s="28"/>
      <c r="U215" s="42"/>
      <c r="V215" s="8"/>
    </row>
    <row r="216" spans="6:22" x14ac:dyDescent="0.25">
      <c r="F216" s="23"/>
      <c r="G216" s="28"/>
      <c r="H216" s="28"/>
      <c r="I216" s="13"/>
      <c r="J216" s="37"/>
      <c r="K216" s="42"/>
      <c r="L216" s="42"/>
      <c r="M216" s="42"/>
      <c r="N216" s="42"/>
      <c r="O216" s="42"/>
      <c r="P216" s="42"/>
      <c r="Q216" s="42"/>
      <c r="R216" s="42"/>
      <c r="S216" s="28"/>
      <c r="T216" s="28"/>
      <c r="U216" s="42"/>
      <c r="V216" s="8"/>
    </row>
    <row r="217" spans="6:22" x14ac:dyDescent="0.25">
      <c r="F217" s="23"/>
      <c r="G217" s="28"/>
      <c r="H217" s="28"/>
      <c r="I217" s="13"/>
      <c r="J217" s="37"/>
      <c r="K217" s="42"/>
      <c r="L217" s="42"/>
      <c r="M217" s="42"/>
      <c r="N217" s="42"/>
      <c r="O217" s="42"/>
      <c r="P217" s="42"/>
      <c r="Q217" s="42"/>
      <c r="R217" s="42"/>
      <c r="S217" s="28"/>
      <c r="T217" s="28"/>
      <c r="U217" s="42"/>
      <c r="V217" s="8"/>
    </row>
    <row r="218" spans="6:22" x14ac:dyDescent="0.25">
      <c r="F218" s="23"/>
      <c r="G218" s="28"/>
      <c r="H218" s="28"/>
      <c r="I218" s="13"/>
      <c r="J218" s="37"/>
      <c r="K218" s="42"/>
      <c r="L218" s="42"/>
      <c r="M218" s="42"/>
      <c r="N218" s="42"/>
      <c r="O218" s="42"/>
      <c r="P218" s="42"/>
      <c r="Q218" s="42"/>
      <c r="R218" s="42"/>
      <c r="S218" s="28"/>
      <c r="T218" s="28"/>
      <c r="U218" s="42"/>
      <c r="V218" s="8"/>
    </row>
    <row r="219" spans="6:22" x14ac:dyDescent="0.25">
      <c r="F219" s="23"/>
      <c r="G219" s="28"/>
      <c r="H219" s="28"/>
      <c r="I219" s="13"/>
      <c r="J219" s="37"/>
      <c r="K219" s="42"/>
      <c r="L219" s="42"/>
      <c r="M219" s="42"/>
      <c r="N219" s="42"/>
      <c r="O219" s="42"/>
      <c r="P219" s="42"/>
      <c r="Q219" s="42"/>
      <c r="R219" s="42"/>
      <c r="S219" s="28"/>
      <c r="T219" s="28"/>
      <c r="U219" s="42"/>
      <c r="V219" s="8"/>
    </row>
    <row r="220" spans="6:22" x14ac:dyDescent="0.25">
      <c r="F220" s="23"/>
      <c r="G220" s="28"/>
      <c r="H220" s="28"/>
      <c r="I220" s="13"/>
      <c r="J220" s="37"/>
      <c r="K220" s="42"/>
      <c r="L220" s="42"/>
      <c r="M220" s="42"/>
      <c r="N220" s="42"/>
      <c r="O220" s="42"/>
      <c r="P220" s="42"/>
      <c r="Q220" s="42"/>
      <c r="R220" s="42"/>
      <c r="S220" s="28"/>
      <c r="T220" s="28"/>
      <c r="U220" s="42"/>
      <c r="V220" s="8"/>
    </row>
    <row r="221" spans="6:22" x14ac:dyDescent="0.25">
      <c r="F221" s="23"/>
      <c r="G221" s="28"/>
      <c r="H221" s="28"/>
      <c r="I221" s="13"/>
      <c r="J221" s="37"/>
      <c r="K221" s="42"/>
      <c r="L221" s="42"/>
      <c r="M221" s="42"/>
      <c r="N221" s="42"/>
      <c r="O221" s="42"/>
      <c r="P221" s="42"/>
      <c r="Q221" s="42"/>
      <c r="R221" s="42"/>
      <c r="S221" s="28"/>
      <c r="T221" s="28"/>
      <c r="U221" s="42"/>
      <c r="V221" s="8"/>
    </row>
    <row r="222" spans="6:22" x14ac:dyDescent="0.25">
      <c r="F222" s="23"/>
      <c r="G222" s="28"/>
      <c r="H222" s="28"/>
      <c r="I222" s="13"/>
      <c r="J222" s="37"/>
      <c r="K222" s="42"/>
      <c r="L222" s="42"/>
      <c r="M222" s="42"/>
      <c r="N222" s="42"/>
      <c r="O222" s="42"/>
      <c r="P222" s="42"/>
      <c r="Q222" s="42"/>
      <c r="R222" s="42"/>
      <c r="S222" s="28"/>
      <c r="T222" s="28"/>
      <c r="U222" s="42"/>
      <c r="V222" s="8"/>
    </row>
    <row r="223" spans="6:22" x14ac:dyDescent="0.25">
      <c r="F223" s="23"/>
      <c r="G223" s="28"/>
      <c r="H223" s="28"/>
      <c r="I223" s="13"/>
      <c r="J223" s="37"/>
      <c r="K223" s="42"/>
      <c r="L223" s="42"/>
      <c r="M223" s="42"/>
      <c r="N223" s="42"/>
      <c r="O223" s="42"/>
      <c r="P223" s="42"/>
      <c r="Q223" s="42"/>
      <c r="R223" s="42"/>
      <c r="S223" s="28"/>
      <c r="T223" s="28"/>
      <c r="U223" s="42"/>
      <c r="V223" s="8"/>
    </row>
    <row r="224" spans="6:22" x14ac:dyDescent="0.25">
      <c r="F224" s="23"/>
      <c r="G224" s="28"/>
      <c r="H224" s="28"/>
      <c r="I224" s="13"/>
      <c r="J224" s="37"/>
      <c r="K224" s="42"/>
      <c r="L224" s="42"/>
      <c r="M224" s="42"/>
      <c r="N224" s="42"/>
      <c r="O224" s="42"/>
      <c r="P224" s="42"/>
      <c r="Q224" s="42"/>
      <c r="R224" s="42"/>
      <c r="S224" s="28"/>
      <c r="T224" s="28"/>
      <c r="U224" s="42"/>
      <c r="V224" s="8"/>
    </row>
    <row r="225" spans="6:22" x14ac:dyDescent="0.25">
      <c r="F225" s="23"/>
      <c r="G225" s="28"/>
      <c r="H225" s="28"/>
      <c r="I225" s="13"/>
      <c r="J225" s="37"/>
      <c r="K225" s="42"/>
      <c r="L225" s="42"/>
      <c r="M225" s="42"/>
      <c r="N225" s="42"/>
      <c r="O225" s="42"/>
      <c r="P225" s="42"/>
      <c r="Q225" s="42"/>
      <c r="R225" s="42"/>
      <c r="S225" s="28"/>
      <c r="T225" s="28"/>
      <c r="U225" s="42"/>
      <c r="V225" s="8"/>
    </row>
    <row r="226" spans="6:22" x14ac:dyDescent="0.25">
      <c r="F226" s="23"/>
      <c r="G226" s="28"/>
      <c r="H226" s="28"/>
      <c r="I226" s="13"/>
      <c r="J226" s="37"/>
      <c r="K226" s="42"/>
      <c r="L226" s="42"/>
      <c r="M226" s="42"/>
      <c r="N226" s="42"/>
      <c r="O226" s="42"/>
      <c r="P226" s="42"/>
      <c r="Q226" s="42"/>
      <c r="R226" s="42"/>
      <c r="S226" s="28"/>
      <c r="T226" s="28"/>
      <c r="U226" s="42"/>
      <c r="V226" s="8"/>
    </row>
    <row r="227" spans="6:22" x14ac:dyDescent="0.25">
      <c r="F227" s="23"/>
      <c r="G227" s="28"/>
      <c r="H227" s="28"/>
      <c r="I227" s="13"/>
      <c r="J227" s="37"/>
      <c r="K227" s="42"/>
      <c r="L227" s="42"/>
      <c r="M227" s="42"/>
      <c r="N227" s="42"/>
      <c r="O227" s="42"/>
      <c r="P227" s="42"/>
      <c r="Q227" s="42"/>
      <c r="R227" s="42"/>
      <c r="S227" s="28"/>
      <c r="T227" s="28"/>
      <c r="U227" s="42"/>
      <c r="V227" s="8"/>
    </row>
    <row r="228" spans="6:22" x14ac:dyDescent="0.25">
      <c r="F228" s="23"/>
      <c r="G228" s="28"/>
      <c r="H228" s="28"/>
      <c r="I228" s="13"/>
      <c r="J228" s="37"/>
      <c r="K228" s="42"/>
      <c r="L228" s="42"/>
      <c r="M228" s="42"/>
      <c r="N228" s="42"/>
      <c r="O228" s="42"/>
      <c r="P228" s="42"/>
      <c r="Q228" s="42"/>
      <c r="R228" s="42"/>
      <c r="S228" s="28"/>
      <c r="T228" s="28"/>
      <c r="U228" s="42"/>
      <c r="V228" s="8"/>
    </row>
    <row r="229" spans="6:22" x14ac:dyDescent="0.25">
      <c r="F229" s="23"/>
      <c r="G229" s="28"/>
      <c r="H229" s="28"/>
      <c r="I229" s="13"/>
      <c r="J229" s="37"/>
      <c r="K229" s="42"/>
      <c r="L229" s="42"/>
      <c r="M229" s="42"/>
      <c r="N229" s="42"/>
      <c r="O229" s="42"/>
      <c r="P229" s="42"/>
      <c r="Q229" s="42"/>
      <c r="R229" s="42"/>
      <c r="S229" s="28"/>
      <c r="T229" s="28"/>
      <c r="U229" s="42"/>
      <c r="V229" s="8"/>
    </row>
    <row r="230" spans="6:22" x14ac:dyDescent="0.25">
      <c r="F230" s="23"/>
      <c r="G230" s="28"/>
      <c r="H230" s="28"/>
      <c r="I230" s="13"/>
      <c r="J230" s="37"/>
      <c r="K230" s="42"/>
      <c r="L230" s="42"/>
      <c r="M230" s="42"/>
      <c r="N230" s="42"/>
      <c r="O230" s="42"/>
      <c r="P230" s="42"/>
      <c r="Q230" s="42"/>
      <c r="R230" s="42"/>
      <c r="S230" s="28"/>
      <c r="T230" s="28"/>
      <c r="U230" s="42"/>
      <c r="V230" s="8"/>
    </row>
    <row r="231" spans="6:22" x14ac:dyDescent="0.25">
      <c r="F231" s="23"/>
      <c r="G231" s="28"/>
      <c r="H231" s="28"/>
      <c r="I231" s="13"/>
      <c r="J231" s="37"/>
      <c r="K231" s="42"/>
      <c r="L231" s="42"/>
      <c r="M231" s="42"/>
      <c r="N231" s="42"/>
      <c r="O231" s="42"/>
      <c r="P231" s="42"/>
      <c r="Q231" s="42"/>
      <c r="R231" s="42"/>
      <c r="S231" s="28"/>
      <c r="T231" s="28"/>
      <c r="U231" s="42"/>
      <c r="V231" s="8"/>
    </row>
    <row r="232" spans="6:22" x14ac:dyDescent="0.25">
      <c r="F232" s="23"/>
      <c r="G232" s="28"/>
      <c r="H232" s="28"/>
      <c r="I232" s="13"/>
      <c r="J232" s="37"/>
      <c r="K232" s="42"/>
      <c r="L232" s="42"/>
      <c r="M232" s="42"/>
      <c r="N232" s="42"/>
      <c r="O232" s="42"/>
      <c r="P232" s="42"/>
      <c r="Q232" s="42"/>
      <c r="R232" s="42"/>
      <c r="S232" s="28"/>
      <c r="T232" s="28"/>
      <c r="U232" s="42"/>
      <c r="V232" s="8"/>
    </row>
    <row r="233" spans="6:22" x14ac:dyDescent="0.25">
      <c r="F233" s="23"/>
      <c r="G233" s="28"/>
      <c r="H233" s="28"/>
      <c r="I233" s="13"/>
      <c r="J233" s="37"/>
      <c r="K233" s="42"/>
      <c r="L233" s="42"/>
      <c r="M233" s="42"/>
      <c r="N233" s="42"/>
      <c r="O233" s="42"/>
      <c r="P233" s="42"/>
      <c r="Q233" s="42"/>
      <c r="R233" s="42"/>
      <c r="S233" s="28"/>
      <c r="T233" s="28"/>
      <c r="U233" s="42"/>
      <c r="V233" s="8"/>
    </row>
    <row r="234" spans="6:22" x14ac:dyDescent="0.25">
      <c r="F234" s="23"/>
      <c r="G234" s="28"/>
      <c r="H234" s="28"/>
      <c r="I234" s="13"/>
      <c r="J234" s="37"/>
      <c r="K234" s="42"/>
      <c r="L234" s="42"/>
      <c r="M234" s="42"/>
      <c r="N234" s="42"/>
      <c r="O234" s="42"/>
      <c r="P234" s="42"/>
      <c r="Q234" s="42"/>
      <c r="R234" s="42"/>
      <c r="S234" s="28"/>
      <c r="T234" s="28"/>
      <c r="U234" s="42"/>
      <c r="V234" s="8"/>
    </row>
    <row r="235" spans="6:22" x14ac:dyDescent="0.25">
      <c r="F235" s="23"/>
      <c r="G235" s="28"/>
      <c r="H235" s="28"/>
      <c r="I235" s="13"/>
      <c r="J235" s="37"/>
      <c r="K235" s="42"/>
      <c r="L235" s="42"/>
      <c r="M235" s="42"/>
      <c r="N235" s="42"/>
      <c r="O235" s="42"/>
      <c r="P235" s="42"/>
      <c r="Q235" s="42"/>
      <c r="R235" s="42"/>
      <c r="S235" s="28"/>
      <c r="T235" s="28"/>
      <c r="U235" s="42"/>
      <c r="V235" s="8"/>
    </row>
    <row r="236" spans="6:22" x14ac:dyDescent="0.25">
      <c r="F236" s="23"/>
      <c r="G236" s="28"/>
      <c r="H236" s="28"/>
      <c r="I236" s="13"/>
      <c r="J236" s="37"/>
      <c r="K236" s="42"/>
      <c r="L236" s="42"/>
      <c r="M236" s="42"/>
      <c r="N236" s="42"/>
      <c r="O236" s="42"/>
      <c r="P236" s="42"/>
      <c r="Q236" s="42"/>
      <c r="R236" s="42"/>
      <c r="S236" s="28"/>
      <c r="T236" s="28"/>
      <c r="U236" s="42"/>
      <c r="V236" s="8"/>
    </row>
    <row r="237" spans="6:22" x14ac:dyDescent="0.25">
      <c r="F237" s="23"/>
      <c r="G237" s="28"/>
      <c r="H237" s="28"/>
      <c r="I237" s="13"/>
      <c r="J237" s="37"/>
      <c r="K237" s="42"/>
      <c r="L237" s="42"/>
      <c r="M237" s="42"/>
      <c r="N237" s="42"/>
      <c r="O237" s="42"/>
      <c r="P237" s="42"/>
      <c r="Q237" s="42"/>
      <c r="R237" s="42"/>
      <c r="S237" s="28"/>
      <c r="T237" s="28"/>
      <c r="U237" s="42"/>
      <c r="V237" s="8"/>
    </row>
    <row r="238" spans="6:22" x14ac:dyDescent="0.25">
      <c r="F238" s="23"/>
      <c r="G238" s="28"/>
      <c r="H238" s="28"/>
      <c r="I238" s="13"/>
      <c r="J238" s="37"/>
      <c r="K238" s="42"/>
      <c r="L238" s="42"/>
      <c r="M238" s="42"/>
      <c r="N238" s="42"/>
      <c r="O238" s="42"/>
      <c r="P238" s="42"/>
      <c r="Q238" s="42"/>
      <c r="R238" s="42"/>
      <c r="S238" s="28"/>
      <c r="T238" s="28"/>
      <c r="U238" s="42"/>
      <c r="V238" s="8"/>
    </row>
    <row r="239" spans="6:22" x14ac:dyDescent="0.25">
      <c r="F239" s="23"/>
      <c r="G239" s="28"/>
      <c r="H239" s="28"/>
      <c r="I239" s="13"/>
      <c r="J239" s="37"/>
      <c r="K239" s="42"/>
      <c r="L239" s="42"/>
      <c r="M239" s="42"/>
      <c r="N239" s="42"/>
      <c r="O239" s="42"/>
      <c r="P239" s="42"/>
      <c r="Q239" s="42"/>
      <c r="R239" s="42"/>
      <c r="S239" s="28"/>
      <c r="T239" s="28"/>
      <c r="U239" s="42"/>
      <c r="V239" s="8"/>
    </row>
    <row r="240" spans="6:22" x14ac:dyDescent="0.25">
      <c r="F240" s="23"/>
      <c r="G240" s="28"/>
      <c r="H240" s="28"/>
      <c r="I240" s="13"/>
      <c r="J240" s="37"/>
      <c r="K240" s="42"/>
      <c r="L240" s="42"/>
      <c r="M240" s="42"/>
      <c r="N240" s="42"/>
      <c r="O240" s="42"/>
      <c r="P240" s="42"/>
      <c r="Q240" s="42"/>
      <c r="R240" s="42"/>
      <c r="S240" s="28"/>
      <c r="T240" s="28"/>
      <c r="U240" s="42"/>
      <c r="V240" s="8"/>
    </row>
    <row r="241" spans="6:22" x14ac:dyDescent="0.25">
      <c r="F241" s="23"/>
      <c r="G241" s="28"/>
      <c r="H241" s="28"/>
      <c r="I241" s="13"/>
      <c r="J241" s="37"/>
      <c r="K241" s="42"/>
      <c r="L241" s="42"/>
      <c r="M241" s="42"/>
      <c r="N241" s="42"/>
      <c r="O241" s="42"/>
      <c r="P241" s="42"/>
      <c r="Q241" s="42"/>
      <c r="R241" s="42"/>
      <c r="S241" s="28"/>
      <c r="T241" s="28"/>
      <c r="U241" s="42"/>
      <c r="V241" s="8"/>
    </row>
    <row r="242" spans="6:22" x14ac:dyDescent="0.25">
      <c r="F242" s="23"/>
      <c r="G242" s="28"/>
      <c r="H242" s="28"/>
      <c r="I242" s="13"/>
      <c r="J242" s="37"/>
      <c r="K242" s="42"/>
      <c r="L242" s="42"/>
      <c r="M242" s="42"/>
      <c r="N242" s="42"/>
      <c r="O242" s="42"/>
      <c r="P242" s="42"/>
      <c r="Q242" s="42"/>
      <c r="R242" s="42"/>
      <c r="S242" s="28"/>
      <c r="T242" s="28"/>
      <c r="U242" s="42"/>
      <c r="V242" s="8"/>
    </row>
    <row r="243" spans="6:22" x14ac:dyDescent="0.25">
      <c r="F243" s="23"/>
      <c r="G243" s="28"/>
      <c r="H243" s="28"/>
      <c r="I243" s="13"/>
      <c r="J243" s="37"/>
      <c r="K243" s="42"/>
      <c r="L243" s="42"/>
      <c r="M243" s="42"/>
      <c r="N243" s="42"/>
      <c r="O243" s="42"/>
      <c r="P243" s="42"/>
      <c r="Q243" s="42"/>
      <c r="R243" s="42"/>
      <c r="S243" s="28"/>
      <c r="T243" s="28"/>
      <c r="U243" s="42"/>
      <c r="V243" s="8"/>
    </row>
    <row r="244" spans="6:22" x14ac:dyDescent="0.25">
      <c r="F244" s="23"/>
      <c r="G244" s="28"/>
      <c r="H244" s="28"/>
      <c r="I244" s="13"/>
      <c r="J244" s="37"/>
      <c r="K244" s="42"/>
      <c r="L244" s="42"/>
      <c r="M244" s="42"/>
      <c r="N244" s="42"/>
      <c r="O244" s="42"/>
      <c r="P244" s="42"/>
      <c r="Q244" s="42"/>
      <c r="R244" s="42"/>
      <c r="S244" s="28"/>
      <c r="T244" s="28"/>
      <c r="U244" s="42"/>
      <c r="V244" s="8"/>
    </row>
    <row r="245" spans="6:22" x14ac:dyDescent="0.25">
      <c r="F245" s="23"/>
      <c r="G245" s="28"/>
      <c r="H245" s="28"/>
      <c r="I245" s="13"/>
      <c r="J245" s="37"/>
      <c r="K245" s="42"/>
      <c r="L245" s="42"/>
      <c r="M245" s="42"/>
      <c r="N245" s="42"/>
      <c r="O245" s="42"/>
      <c r="P245" s="42"/>
      <c r="Q245" s="42"/>
      <c r="R245" s="42"/>
      <c r="S245" s="28"/>
      <c r="T245" s="28"/>
      <c r="U245" s="42"/>
      <c r="V245" s="8"/>
    </row>
    <row r="246" spans="6:22" x14ac:dyDescent="0.25">
      <c r="F246" s="23"/>
      <c r="G246" s="28"/>
      <c r="H246" s="28"/>
      <c r="I246" s="13"/>
      <c r="J246" s="37"/>
      <c r="K246" s="42"/>
      <c r="L246" s="42"/>
      <c r="M246" s="42"/>
      <c r="N246" s="42"/>
      <c r="O246" s="42"/>
      <c r="P246" s="42"/>
      <c r="Q246" s="42"/>
      <c r="R246" s="42"/>
      <c r="S246" s="28"/>
      <c r="T246" s="28"/>
      <c r="U246" s="42"/>
      <c r="V246" s="8"/>
    </row>
    <row r="247" spans="6:22" x14ac:dyDescent="0.25">
      <c r="F247" s="23"/>
      <c r="G247" s="28"/>
      <c r="H247" s="28"/>
      <c r="I247" s="13"/>
      <c r="J247" s="37"/>
      <c r="K247" s="42"/>
      <c r="L247" s="42"/>
      <c r="M247" s="42"/>
      <c r="N247" s="42"/>
      <c r="O247" s="42"/>
      <c r="P247" s="42"/>
      <c r="Q247" s="42"/>
      <c r="R247" s="42"/>
      <c r="S247" s="28"/>
      <c r="T247" s="28"/>
      <c r="U247" s="42"/>
      <c r="V247" s="8"/>
    </row>
    <row r="248" spans="6:22" x14ac:dyDescent="0.25">
      <c r="F248" s="23"/>
      <c r="G248" s="28"/>
      <c r="H248" s="28"/>
      <c r="I248" s="13"/>
      <c r="J248" s="37"/>
      <c r="K248" s="42"/>
      <c r="L248" s="42"/>
      <c r="M248" s="42"/>
      <c r="N248" s="42"/>
      <c r="O248" s="42"/>
      <c r="P248" s="42"/>
      <c r="Q248" s="42"/>
      <c r="R248" s="42"/>
      <c r="S248" s="28"/>
      <c r="T248" s="28"/>
      <c r="U248" s="42"/>
      <c r="V248" s="8"/>
    </row>
    <row r="249" spans="6:22" x14ac:dyDescent="0.25">
      <c r="F249" s="23"/>
      <c r="G249" s="28"/>
      <c r="H249" s="28"/>
      <c r="I249" s="13"/>
      <c r="J249" s="37"/>
      <c r="K249" s="42"/>
      <c r="L249" s="42"/>
      <c r="M249" s="42"/>
      <c r="N249" s="42"/>
      <c r="O249" s="42"/>
      <c r="P249" s="42"/>
      <c r="Q249" s="42"/>
      <c r="R249" s="42"/>
      <c r="S249" s="28"/>
      <c r="T249" s="28"/>
      <c r="U249" s="42"/>
      <c r="V249" s="8"/>
    </row>
    <row r="250" spans="6:22" x14ac:dyDescent="0.25">
      <c r="F250" s="23"/>
      <c r="G250" s="28"/>
      <c r="H250" s="28"/>
      <c r="I250" s="13"/>
      <c r="J250" s="37"/>
      <c r="K250" s="42"/>
      <c r="L250" s="42"/>
      <c r="M250" s="42"/>
      <c r="N250" s="42"/>
      <c r="O250" s="42"/>
      <c r="P250" s="42"/>
      <c r="Q250" s="42"/>
      <c r="R250" s="42"/>
      <c r="S250" s="28"/>
      <c r="T250" s="28"/>
      <c r="U250" s="42"/>
      <c r="V250" s="8"/>
    </row>
    <row r="251" spans="6:22" x14ac:dyDescent="0.25">
      <c r="F251" s="23"/>
      <c r="G251" s="28"/>
      <c r="H251" s="28"/>
      <c r="I251" s="13"/>
      <c r="J251" s="37"/>
      <c r="K251" s="42"/>
      <c r="L251" s="42"/>
      <c r="M251" s="42"/>
      <c r="N251" s="42"/>
      <c r="O251" s="42"/>
      <c r="P251" s="42"/>
      <c r="Q251" s="42"/>
      <c r="R251" s="42"/>
      <c r="S251" s="28"/>
      <c r="T251" s="28"/>
      <c r="U251" s="42"/>
      <c r="V251" s="8"/>
    </row>
    <row r="252" spans="6:22" x14ac:dyDescent="0.25">
      <c r="F252" s="23"/>
      <c r="G252" s="28"/>
      <c r="H252" s="28"/>
      <c r="I252" s="13"/>
      <c r="J252" s="37"/>
      <c r="K252" s="42"/>
      <c r="L252" s="42"/>
      <c r="M252" s="42"/>
      <c r="N252" s="42"/>
      <c r="O252" s="42"/>
      <c r="P252" s="42"/>
      <c r="Q252" s="42"/>
      <c r="R252" s="42"/>
      <c r="S252" s="28"/>
      <c r="T252" s="28"/>
      <c r="U252" s="42"/>
      <c r="V252" s="8"/>
    </row>
    <row r="253" spans="6:22" x14ac:dyDescent="0.25">
      <c r="F253" s="23"/>
      <c r="G253" s="28"/>
      <c r="H253" s="28"/>
      <c r="I253" s="13"/>
      <c r="J253" s="37"/>
      <c r="K253" s="42"/>
      <c r="L253" s="42"/>
      <c r="M253" s="42"/>
      <c r="N253" s="42"/>
      <c r="O253" s="42"/>
      <c r="P253" s="42"/>
      <c r="Q253" s="42"/>
      <c r="R253" s="42"/>
      <c r="S253" s="28"/>
      <c r="T253" s="28"/>
      <c r="U253" s="42"/>
      <c r="V253" s="8"/>
    </row>
    <row r="254" spans="6:22" x14ac:dyDescent="0.25">
      <c r="F254" s="23"/>
      <c r="G254" s="28"/>
      <c r="H254" s="28"/>
      <c r="I254" s="13"/>
      <c r="J254" s="37"/>
      <c r="K254" s="42"/>
      <c r="L254" s="42"/>
      <c r="M254" s="42"/>
      <c r="N254" s="42"/>
      <c r="O254" s="42"/>
      <c r="P254" s="42"/>
      <c r="Q254" s="42"/>
      <c r="R254" s="42"/>
      <c r="S254" s="28"/>
      <c r="T254" s="28"/>
      <c r="U254" s="42"/>
      <c r="V254" s="8"/>
    </row>
    <row r="255" spans="6:22" x14ac:dyDescent="0.25">
      <c r="F255" s="23"/>
      <c r="G255" s="28"/>
      <c r="H255" s="28"/>
      <c r="I255" s="13"/>
      <c r="J255" s="37"/>
      <c r="K255" s="42"/>
      <c r="L255" s="42"/>
      <c r="M255" s="42"/>
      <c r="N255" s="42"/>
      <c r="O255" s="42"/>
      <c r="P255" s="42"/>
      <c r="Q255" s="42"/>
      <c r="R255" s="42"/>
      <c r="S255" s="28"/>
      <c r="T255" s="28"/>
      <c r="U255" s="42"/>
      <c r="V255" s="8"/>
    </row>
    <row r="256" spans="6:22" x14ac:dyDescent="0.25">
      <c r="F256" s="23"/>
      <c r="G256" s="28"/>
      <c r="H256" s="28"/>
      <c r="I256" s="13"/>
      <c r="J256" s="37"/>
      <c r="K256" s="42"/>
      <c r="L256" s="42"/>
      <c r="M256" s="42"/>
      <c r="N256" s="42"/>
      <c r="O256" s="42"/>
      <c r="P256" s="42"/>
      <c r="Q256" s="42"/>
      <c r="R256" s="42"/>
      <c r="S256" s="28"/>
      <c r="T256" s="28"/>
      <c r="U256" s="42"/>
      <c r="V256" s="8"/>
    </row>
    <row r="257" spans="6:22" x14ac:dyDescent="0.25">
      <c r="F257" s="23"/>
      <c r="G257" s="28"/>
      <c r="H257" s="28"/>
      <c r="I257" s="13"/>
      <c r="J257" s="37"/>
      <c r="K257" s="42"/>
      <c r="L257" s="42"/>
      <c r="M257" s="42"/>
      <c r="N257" s="42"/>
      <c r="O257" s="42"/>
      <c r="P257" s="42"/>
      <c r="Q257" s="42"/>
      <c r="R257" s="42"/>
      <c r="S257" s="28"/>
      <c r="T257" s="28"/>
      <c r="U257" s="42"/>
      <c r="V257" s="8"/>
    </row>
    <row r="258" spans="6:22" x14ac:dyDescent="0.25">
      <c r="F258" s="23"/>
      <c r="G258" s="28"/>
      <c r="H258" s="28"/>
      <c r="I258" s="13"/>
      <c r="J258" s="37"/>
      <c r="K258" s="42"/>
      <c r="L258" s="42"/>
      <c r="M258" s="42"/>
      <c r="N258" s="42"/>
      <c r="O258" s="42"/>
      <c r="P258" s="42"/>
      <c r="Q258" s="42"/>
      <c r="R258" s="42"/>
      <c r="S258" s="28"/>
      <c r="T258" s="28"/>
      <c r="U258" s="42"/>
      <c r="V258" s="8"/>
    </row>
    <row r="259" spans="6:22" x14ac:dyDescent="0.25">
      <c r="F259" s="23"/>
      <c r="G259" s="28"/>
      <c r="H259" s="28"/>
      <c r="I259" s="13"/>
      <c r="J259" s="37"/>
      <c r="K259" s="42"/>
      <c r="L259" s="42"/>
      <c r="M259" s="42"/>
      <c r="N259" s="42"/>
      <c r="O259" s="42"/>
      <c r="P259" s="42"/>
      <c r="Q259" s="42"/>
      <c r="R259" s="42"/>
      <c r="S259" s="28"/>
      <c r="T259" s="28"/>
      <c r="U259" s="42"/>
      <c r="V259" s="8"/>
    </row>
    <row r="260" spans="6:22" x14ac:dyDescent="0.25">
      <c r="F260" s="23"/>
      <c r="G260" s="28"/>
      <c r="H260" s="28"/>
      <c r="I260" s="13"/>
      <c r="J260" s="37"/>
      <c r="K260" s="42"/>
      <c r="L260" s="42"/>
      <c r="M260" s="42"/>
      <c r="N260" s="42"/>
      <c r="O260" s="42"/>
      <c r="P260" s="42"/>
      <c r="Q260" s="42"/>
      <c r="R260" s="42"/>
      <c r="S260" s="28"/>
      <c r="T260" s="28"/>
      <c r="U260" s="42"/>
      <c r="V260" s="8"/>
    </row>
    <row r="261" spans="6:22" x14ac:dyDescent="0.25">
      <c r="F261" s="23"/>
      <c r="G261" s="28"/>
      <c r="H261" s="28"/>
      <c r="I261" s="13"/>
      <c r="J261" s="37"/>
      <c r="K261" s="42"/>
      <c r="L261" s="42"/>
      <c r="M261" s="42"/>
      <c r="N261" s="42"/>
      <c r="O261" s="42"/>
      <c r="P261" s="42"/>
      <c r="Q261" s="42"/>
      <c r="R261" s="42"/>
      <c r="S261" s="28"/>
      <c r="T261" s="28"/>
      <c r="U261" s="42"/>
      <c r="V261" s="8"/>
    </row>
    <row r="262" spans="6:22" x14ac:dyDescent="0.25">
      <c r="F262" s="23"/>
      <c r="G262" s="28"/>
      <c r="H262" s="28"/>
      <c r="I262" s="13"/>
      <c r="J262" s="37"/>
      <c r="K262" s="42"/>
      <c r="L262" s="42"/>
      <c r="M262" s="42"/>
      <c r="N262" s="42"/>
      <c r="O262" s="42"/>
      <c r="P262" s="42"/>
      <c r="Q262" s="42"/>
      <c r="R262" s="42"/>
      <c r="S262" s="28"/>
      <c r="T262" s="28"/>
      <c r="U262" s="42"/>
      <c r="V262" s="8"/>
    </row>
    <row r="263" spans="6:22" x14ac:dyDescent="0.25">
      <c r="F263" s="23"/>
      <c r="G263" s="28"/>
      <c r="H263" s="28"/>
      <c r="I263" s="13"/>
      <c r="J263" s="37"/>
      <c r="K263" s="42"/>
      <c r="L263" s="42"/>
      <c r="M263" s="42"/>
      <c r="N263" s="42"/>
      <c r="O263" s="42"/>
      <c r="P263" s="42"/>
      <c r="Q263" s="42"/>
      <c r="R263" s="42"/>
      <c r="S263" s="28"/>
      <c r="T263" s="28"/>
      <c r="U263" s="42"/>
      <c r="V263" s="8"/>
    </row>
    <row r="264" spans="6:22" x14ac:dyDescent="0.25">
      <c r="F264" s="23"/>
      <c r="G264" s="28"/>
      <c r="H264" s="28"/>
      <c r="I264" s="13"/>
      <c r="J264" s="37"/>
      <c r="K264" s="42"/>
      <c r="L264" s="42"/>
      <c r="M264" s="42"/>
      <c r="N264" s="42"/>
      <c r="O264" s="42"/>
      <c r="P264" s="42"/>
      <c r="Q264" s="42"/>
      <c r="R264" s="42"/>
      <c r="S264" s="28"/>
      <c r="T264" s="28"/>
      <c r="U264" s="42"/>
      <c r="V264" s="8"/>
    </row>
    <row r="265" spans="6:22" x14ac:dyDescent="0.25">
      <c r="F265" s="23"/>
      <c r="G265" s="28"/>
      <c r="H265" s="28"/>
      <c r="I265" s="13"/>
      <c r="J265" s="37"/>
      <c r="K265" s="42"/>
      <c r="L265" s="42"/>
      <c r="M265" s="42"/>
      <c r="N265" s="42"/>
      <c r="O265" s="42"/>
      <c r="P265" s="42"/>
      <c r="Q265" s="42"/>
      <c r="R265" s="42"/>
      <c r="S265" s="28"/>
      <c r="T265" s="28"/>
      <c r="U265" s="42"/>
      <c r="V265" s="8"/>
    </row>
    <row r="266" spans="6:22" x14ac:dyDescent="0.25">
      <c r="F266" s="23"/>
      <c r="G266" s="28"/>
      <c r="H266" s="28"/>
      <c r="I266" s="13"/>
      <c r="J266" s="37"/>
      <c r="K266" s="42"/>
      <c r="L266" s="42"/>
      <c r="M266" s="42"/>
      <c r="N266" s="42"/>
      <c r="O266" s="42"/>
      <c r="P266" s="42"/>
      <c r="Q266" s="42"/>
      <c r="R266" s="42"/>
      <c r="S266" s="28"/>
      <c r="T266" s="28"/>
      <c r="U266" s="42"/>
      <c r="V266" s="8"/>
    </row>
    <row r="267" spans="6:22" x14ac:dyDescent="0.25">
      <c r="F267" s="23"/>
      <c r="G267" s="28"/>
      <c r="H267" s="28"/>
      <c r="I267" s="13"/>
      <c r="J267" s="37"/>
      <c r="K267" s="42"/>
      <c r="L267" s="42"/>
      <c r="M267" s="42"/>
      <c r="N267" s="42"/>
      <c r="O267" s="42"/>
      <c r="P267" s="42"/>
      <c r="Q267" s="42"/>
      <c r="R267" s="42"/>
      <c r="S267" s="28"/>
      <c r="T267" s="28"/>
      <c r="U267" s="42"/>
      <c r="V267" s="8"/>
    </row>
    <row r="268" spans="6:22" x14ac:dyDescent="0.25">
      <c r="F268" s="23"/>
      <c r="G268" s="28"/>
      <c r="H268" s="28"/>
      <c r="I268" s="13"/>
      <c r="J268" s="37"/>
      <c r="K268" s="42"/>
      <c r="L268" s="42"/>
      <c r="M268" s="42"/>
      <c r="N268" s="42"/>
      <c r="O268" s="42"/>
      <c r="P268" s="42"/>
      <c r="Q268" s="42"/>
      <c r="R268" s="42"/>
      <c r="S268" s="28"/>
      <c r="T268" s="28"/>
      <c r="U268" s="42"/>
      <c r="V268" s="8"/>
    </row>
    <row r="269" spans="6:22" x14ac:dyDescent="0.25">
      <c r="F269" s="23"/>
      <c r="G269" s="28"/>
      <c r="H269" s="28"/>
      <c r="I269" s="13"/>
      <c r="J269" s="37"/>
      <c r="K269" s="42"/>
      <c r="L269" s="42"/>
      <c r="M269" s="42"/>
      <c r="N269" s="42"/>
      <c r="O269" s="42"/>
      <c r="P269" s="42"/>
      <c r="Q269" s="42"/>
      <c r="R269" s="42"/>
      <c r="S269" s="28"/>
      <c r="T269" s="28"/>
      <c r="U269" s="42"/>
      <c r="V269" s="8"/>
    </row>
    <row r="270" spans="6:22" x14ac:dyDescent="0.25">
      <c r="F270" s="23"/>
      <c r="G270" s="28"/>
      <c r="H270" s="28"/>
      <c r="I270" s="13"/>
      <c r="J270" s="37"/>
      <c r="K270" s="42"/>
      <c r="L270" s="42"/>
      <c r="M270" s="42"/>
      <c r="N270" s="42"/>
      <c r="O270" s="42"/>
      <c r="P270" s="42"/>
      <c r="Q270" s="42"/>
      <c r="R270" s="42"/>
      <c r="S270" s="28"/>
      <c r="T270" s="28"/>
      <c r="U270" s="42"/>
      <c r="V270" s="8"/>
    </row>
    <row r="271" spans="6:22" x14ac:dyDescent="0.25">
      <c r="F271" s="23"/>
      <c r="G271" s="28"/>
      <c r="H271" s="28"/>
      <c r="I271" s="13"/>
      <c r="J271" s="37"/>
      <c r="K271" s="42"/>
      <c r="L271" s="42"/>
      <c r="M271" s="42"/>
      <c r="N271" s="42"/>
      <c r="O271" s="42"/>
      <c r="P271" s="42"/>
      <c r="Q271" s="42"/>
      <c r="R271" s="42"/>
      <c r="S271" s="28"/>
      <c r="T271" s="28"/>
      <c r="U271" s="42"/>
      <c r="V271" s="8"/>
    </row>
    <row r="272" spans="6:22" x14ac:dyDescent="0.25">
      <c r="F272" s="23"/>
      <c r="G272" s="28"/>
      <c r="H272" s="28"/>
      <c r="I272" s="13"/>
      <c r="J272" s="37"/>
      <c r="K272" s="42"/>
      <c r="L272" s="42"/>
      <c r="M272" s="42"/>
      <c r="N272" s="42"/>
      <c r="O272" s="42"/>
      <c r="P272" s="42"/>
      <c r="Q272" s="42"/>
      <c r="R272" s="42"/>
      <c r="S272" s="28"/>
      <c r="T272" s="28"/>
      <c r="U272" s="42"/>
      <c r="V272" s="8"/>
    </row>
    <row r="273" spans="6:22" x14ac:dyDescent="0.25">
      <c r="F273" s="23"/>
      <c r="G273" s="28"/>
      <c r="H273" s="28"/>
      <c r="I273" s="13"/>
      <c r="J273" s="37"/>
      <c r="K273" s="42"/>
      <c r="L273" s="42"/>
      <c r="M273" s="42"/>
      <c r="N273" s="42"/>
      <c r="O273" s="42"/>
      <c r="P273" s="42"/>
      <c r="Q273" s="42"/>
      <c r="R273" s="42"/>
      <c r="S273" s="28"/>
      <c r="T273" s="28"/>
      <c r="U273" s="42"/>
      <c r="V273" s="8"/>
    </row>
    <row r="274" spans="6:22" x14ac:dyDescent="0.25">
      <c r="F274" s="23"/>
      <c r="G274" s="28"/>
      <c r="H274" s="28"/>
      <c r="I274" s="13"/>
      <c r="J274" s="37"/>
      <c r="K274" s="42"/>
      <c r="L274" s="42"/>
      <c r="M274" s="42"/>
      <c r="N274" s="42"/>
      <c r="O274" s="42"/>
      <c r="P274" s="42"/>
      <c r="Q274" s="42"/>
      <c r="R274" s="42"/>
      <c r="S274" s="28"/>
      <c r="T274" s="28"/>
      <c r="U274" s="42"/>
      <c r="V274" s="8"/>
    </row>
    <row r="275" spans="6:22" x14ac:dyDescent="0.25">
      <c r="F275" s="23"/>
      <c r="G275" s="28"/>
      <c r="H275" s="28"/>
      <c r="I275" s="13"/>
      <c r="J275" s="37"/>
      <c r="K275" s="42"/>
      <c r="L275" s="42"/>
      <c r="M275" s="42"/>
      <c r="N275" s="42"/>
      <c r="O275" s="42"/>
      <c r="P275" s="42"/>
      <c r="Q275" s="42"/>
      <c r="R275" s="42"/>
      <c r="S275" s="28"/>
      <c r="T275" s="28"/>
      <c r="U275" s="42"/>
      <c r="V275" s="8"/>
    </row>
    <row r="276" spans="6:22" x14ac:dyDescent="0.25">
      <c r="F276" s="23"/>
      <c r="G276" s="28"/>
      <c r="H276" s="28"/>
      <c r="I276" s="13"/>
      <c r="J276" s="37"/>
      <c r="K276" s="42"/>
      <c r="L276" s="42"/>
      <c r="M276" s="42"/>
      <c r="N276" s="42"/>
      <c r="O276" s="42"/>
      <c r="P276" s="42"/>
      <c r="Q276" s="42"/>
      <c r="R276" s="42"/>
      <c r="S276" s="28"/>
      <c r="T276" s="28"/>
      <c r="U276" s="42"/>
      <c r="V276" s="8"/>
    </row>
    <row r="277" spans="6:22" x14ac:dyDescent="0.25">
      <c r="F277" s="23"/>
      <c r="G277" s="28"/>
      <c r="H277" s="28"/>
      <c r="I277" s="13"/>
      <c r="J277" s="37"/>
      <c r="K277" s="42"/>
      <c r="L277" s="42"/>
      <c r="M277" s="42"/>
      <c r="N277" s="42"/>
      <c r="O277" s="42"/>
      <c r="P277" s="42"/>
      <c r="Q277" s="42"/>
      <c r="R277" s="42"/>
      <c r="S277" s="28"/>
      <c r="T277" s="28"/>
      <c r="U277" s="42"/>
      <c r="V277" s="8"/>
    </row>
    <row r="278" spans="6:22" x14ac:dyDescent="0.25">
      <c r="F278" s="23"/>
      <c r="G278" s="28"/>
      <c r="H278" s="28"/>
      <c r="I278" s="13"/>
      <c r="J278" s="37"/>
      <c r="K278" s="42"/>
      <c r="L278" s="42"/>
      <c r="M278" s="42"/>
      <c r="N278" s="42"/>
      <c r="O278" s="42"/>
      <c r="P278" s="42"/>
      <c r="Q278" s="42"/>
      <c r="R278" s="42"/>
      <c r="S278" s="28"/>
      <c r="T278" s="28"/>
      <c r="U278" s="42"/>
      <c r="V278" s="8"/>
    </row>
    <row r="279" spans="6:22" x14ac:dyDescent="0.25">
      <c r="F279" s="23"/>
      <c r="G279" s="28"/>
      <c r="H279" s="28"/>
      <c r="I279" s="13"/>
      <c r="J279" s="37"/>
      <c r="K279" s="42"/>
      <c r="L279" s="42"/>
      <c r="M279" s="42"/>
      <c r="N279" s="42"/>
      <c r="O279" s="42"/>
      <c r="P279" s="42"/>
      <c r="Q279" s="42"/>
      <c r="R279" s="42"/>
      <c r="S279" s="28"/>
      <c r="T279" s="28"/>
      <c r="U279" s="42"/>
      <c r="V279" s="8"/>
    </row>
    <row r="280" spans="6:22" x14ac:dyDescent="0.25">
      <c r="F280" s="23"/>
      <c r="G280" s="28"/>
      <c r="H280" s="28"/>
      <c r="I280" s="13"/>
      <c r="J280" s="37"/>
      <c r="K280" s="42"/>
      <c r="L280" s="42"/>
      <c r="M280" s="42"/>
      <c r="N280" s="42"/>
      <c r="O280" s="42"/>
      <c r="P280" s="42"/>
      <c r="Q280" s="42"/>
      <c r="R280" s="42"/>
      <c r="S280" s="28"/>
      <c r="T280" s="28"/>
      <c r="U280" s="42"/>
      <c r="V280" s="8"/>
    </row>
    <row r="281" spans="6:22" x14ac:dyDescent="0.25">
      <c r="F281" s="23"/>
      <c r="G281" s="28"/>
      <c r="H281" s="28"/>
      <c r="I281" s="13"/>
      <c r="J281" s="37"/>
      <c r="K281" s="42"/>
      <c r="L281" s="42"/>
      <c r="M281" s="42"/>
      <c r="N281" s="42"/>
      <c r="O281" s="42"/>
      <c r="P281" s="42"/>
      <c r="Q281" s="42"/>
      <c r="R281" s="42"/>
      <c r="S281" s="28"/>
      <c r="T281" s="28"/>
      <c r="U281" s="42"/>
      <c r="V281" s="8"/>
    </row>
    <row r="282" spans="6:22" x14ac:dyDescent="0.25">
      <c r="F282" s="23"/>
      <c r="G282" s="28"/>
      <c r="H282" s="28"/>
      <c r="I282" s="13"/>
      <c r="J282" s="37"/>
      <c r="K282" s="42"/>
      <c r="L282" s="42"/>
      <c r="M282" s="42"/>
      <c r="N282" s="42"/>
      <c r="O282" s="42"/>
      <c r="P282" s="42"/>
      <c r="Q282" s="42"/>
      <c r="R282" s="42"/>
      <c r="S282" s="28"/>
      <c r="T282" s="28"/>
      <c r="U282" s="42"/>
      <c r="V282" s="8"/>
    </row>
    <row r="283" spans="6:22" x14ac:dyDescent="0.25">
      <c r="F283" s="23"/>
      <c r="G283" s="28"/>
      <c r="H283" s="28"/>
      <c r="I283" s="13"/>
      <c r="J283" s="37"/>
      <c r="K283" s="42"/>
      <c r="L283" s="42"/>
      <c r="M283" s="42"/>
      <c r="N283" s="42"/>
      <c r="O283" s="42"/>
      <c r="P283" s="42"/>
      <c r="Q283" s="42"/>
      <c r="R283" s="42"/>
      <c r="S283" s="28"/>
      <c r="T283" s="28"/>
      <c r="U283" s="42"/>
      <c r="V283" s="8"/>
    </row>
    <row r="284" spans="6:22" x14ac:dyDescent="0.25">
      <c r="F284" s="23"/>
      <c r="G284" s="28"/>
      <c r="H284" s="28"/>
      <c r="I284" s="13"/>
      <c r="J284" s="37"/>
      <c r="K284" s="42"/>
      <c r="L284" s="42"/>
      <c r="M284" s="42"/>
      <c r="N284" s="42"/>
      <c r="O284" s="42"/>
      <c r="P284" s="42"/>
      <c r="Q284" s="42"/>
      <c r="R284" s="42"/>
      <c r="S284" s="28"/>
      <c r="T284" s="28"/>
      <c r="U284" s="42"/>
      <c r="V284" s="8"/>
    </row>
    <row r="285" spans="6:22" x14ac:dyDescent="0.25">
      <c r="F285" s="23"/>
      <c r="G285" s="28"/>
      <c r="H285" s="28"/>
      <c r="I285" s="13"/>
      <c r="J285" s="37"/>
      <c r="K285" s="42"/>
      <c r="L285" s="42"/>
      <c r="M285" s="42"/>
      <c r="N285" s="42"/>
      <c r="O285" s="42"/>
      <c r="P285" s="42"/>
      <c r="Q285" s="42"/>
      <c r="R285" s="42"/>
      <c r="S285" s="28"/>
      <c r="T285" s="28"/>
      <c r="U285" s="42"/>
      <c r="V285" s="8"/>
    </row>
    <row r="286" spans="6:22" x14ac:dyDescent="0.25">
      <c r="F286" s="23"/>
      <c r="G286" s="28"/>
      <c r="H286" s="28"/>
      <c r="I286" s="13"/>
      <c r="J286" s="37"/>
      <c r="K286" s="42"/>
      <c r="L286" s="42"/>
      <c r="M286" s="42"/>
      <c r="N286" s="42"/>
      <c r="O286" s="42"/>
      <c r="P286" s="42"/>
      <c r="Q286" s="42"/>
      <c r="R286" s="42"/>
      <c r="S286" s="28"/>
      <c r="T286" s="28"/>
      <c r="U286" s="42"/>
      <c r="V286" s="8"/>
    </row>
    <row r="287" spans="6:22" x14ac:dyDescent="0.25">
      <c r="F287" s="23"/>
      <c r="G287" s="28"/>
      <c r="H287" s="28"/>
      <c r="I287" s="13"/>
      <c r="J287" s="37"/>
      <c r="K287" s="42"/>
      <c r="L287" s="42"/>
      <c r="M287" s="42"/>
      <c r="N287" s="42"/>
      <c r="O287" s="42"/>
      <c r="P287" s="42"/>
      <c r="Q287" s="42"/>
      <c r="R287" s="42"/>
      <c r="S287" s="28"/>
      <c r="T287" s="28"/>
      <c r="U287" s="42"/>
      <c r="V287" s="8"/>
    </row>
    <row r="288" spans="6:22" x14ac:dyDescent="0.25">
      <c r="F288" s="23"/>
      <c r="G288" s="28"/>
      <c r="H288" s="28"/>
      <c r="I288" s="13"/>
      <c r="J288" s="37"/>
      <c r="K288" s="42"/>
      <c r="L288" s="42"/>
      <c r="M288" s="42"/>
      <c r="N288" s="42"/>
      <c r="O288" s="42"/>
      <c r="P288" s="42"/>
      <c r="Q288" s="42"/>
      <c r="R288" s="42"/>
      <c r="S288" s="28"/>
      <c r="T288" s="28"/>
      <c r="U288" s="42"/>
      <c r="V288" s="8"/>
    </row>
    <row r="289" spans="6:22" x14ac:dyDescent="0.25">
      <c r="F289" s="23"/>
      <c r="G289" s="28"/>
      <c r="H289" s="28"/>
      <c r="I289" s="13"/>
      <c r="J289" s="37"/>
      <c r="K289" s="42"/>
      <c r="L289" s="42"/>
      <c r="M289" s="42"/>
      <c r="N289" s="42"/>
      <c r="O289" s="42"/>
      <c r="P289" s="42"/>
      <c r="Q289" s="42"/>
      <c r="R289" s="42"/>
      <c r="S289" s="28"/>
      <c r="T289" s="28"/>
      <c r="U289" s="42"/>
      <c r="V289" s="8"/>
    </row>
    <row r="290" spans="6:22" x14ac:dyDescent="0.25">
      <c r="F290" s="23"/>
      <c r="G290" s="28"/>
      <c r="H290" s="28"/>
      <c r="I290" s="13"/>
      <c r="J290" s="37"/>
      <c r="K290" s="42"/>
      <c r="L290" s="42"/>
      <c r="M290" s="42"/>
      <c r="N290" s="42"/>
      <c r="O290" s="42"/>
      <c r="P290" s="42"/>
      <c r="Q290" s="42"/>
      <c r="R290" s="42"/>
      <c r="S290" s="28"/>
      <c r="T290" s="28"/>
      <c r="U290" s="42"/>
      <c r="V290" s="8"/>
    </row>
    <row r="291" spans="6:22" x14ac:dyDescent="0.25">
      <c r="F291" s="23"/>
      <c r="G291" s="28"/>
      <c r="H291" s="28"/>
      <c r="I291" s="13"/>
      <c r="J291" s="37"/>
      <c r="K291" s="42"/>
      <c r="L291" s="42"/>
      <c r="M291" s="42"/>
      <c r="N291" s="42"/>
      <c r="O291" s="42"/>
      <c r="P291" s="42"/>
      <c r="Q291" s="42"/>
      <c r="R291" s="42"/>
      <c r="S291" s="28"/>
      <c r="T291" s="28"/>
      <c r="U291" s="42"/>
      <c r="V291" s="8"/>
    </row>
    <row r="292" spans="6:22" x14ac:dyDescent="0.25">
      <c r="F292" s="23"/>
      <c r="G292" s="28"/>
      <c r="H292" s="28"/>
      <c r="I292" s="13"/>
      <c r="J292" s="37"/>
      <c r="K292" s="42"/>
      <c r="L292" s="42"/>
      <c r="M292" s="42"/>
      <c r="N292" s="42"/>
      <c r="O292" s="42"/>
      <c r="P292" s="42"/>
      <c r="Q292" s="42"/>
      <c r="R292" s="42"/>
      <c r="S292" s="28"/>
      <c r="T292" s="28"/>
      <c r="U292" s="42"/>
      <c r="V292" s="8"/>
    </row>
    <row r="293" spans="6:22" x14ac:dyDescent="0.25">
      <c r="F293" s="23"/>
      <c r="G293" s="28"/>
      <c r="H293" s="28"/>
      <c r="I293" s="13"/>
      <c r="J293" s="37"/>
      <c r="K293" s="42"/>
      <c r="L293" s="42"/>
      <c r="M293" s="42"/>
      <c r="N293" s="42"/>
      <c r="O293" s="42"/>
      <c r="P293" s="42"/>
      <c r="Q293" s="42"/>
      <c r="R293" s="42"/>
      <c r="S293" s="28"/>
      <c r="T293" s="28"/>
      <c r="U293" s="42"/>
      <c r="V293" s="8"/>
    </row>
    <row r="294" spans="6:22" x14ac:dyDescent="0.25">
      <c r="F294" s="23"/>
      <c r="G294" s="28"/>
      <c r="H294" s="28"/>
      <c r="I294" s="13"/>
      <c r="J294" s="37"/>
      <c r="K294" s="42"/>
      <c r="L294" s="42"/>
      <c r="M294" s="42"/>
      <c r="N294" s="42"/>
      <c r="O294" s="42"/>
      <c r="P294" s="42"/>
      <c r="Q294" s="42"/>
      <c r="R294" s="42"/>
      <c r="S294" s="28"/>
      <c r="T294" s="28"/>
      <c r="U294" s="42"/>
      <c r="V294" s="8"/>
    </row>
    <row r="295" spans="6:22" x14ac:dyDescent="0.25">
      <c r="F295" s="23"/>
      <c r="G295" s="28"/>
      <c r="H295" s="28"/>
      <c r="I295" s="13"/>
      <c r="J295" s="37"/>
      <c r="K295" s="42"/>
      <c r="L295" s="42"/>
      <c r="M295" s="42"/>
      <c r="N295" s="42"/>
      <c r="O295" s="42"/>
      <c r="P295" s="42"/>
      <c r="Q295" s="42"/>
      <c r="R295" s="42"/>
      <c r="S295" s="28"/>
      <c r="T295" s="28"/>
      <c r="U295" s="42"/>
      <c r="V295" s="8"/>
    </row>
    <row r="296" spans="6:22" x14ac:dyDescent="0.25">
      <c r="F296" s="23"/>
      <c r="G296" s="28"/>
      <c r="H296" s="28"/>
      <c r="I296" s="13"/>
      <c r="J296" s="37"/>
      <c r="K296" s="42"/>
      <c r="L296" s="42"/>
      <c r="M296" s="42"/>
      <c r="N296" s="42"/>
      <c r="O296" s="42"/>
      <c r="P296" s="42"/>
      <c r="Q296" s="42"/>
      <c r="R296" s="42"/>
      <c r="S296" s="28"/>
      <c r="T296" s="28"/>
      <c r="U296" s="42"/>
      <c r="V296" s="8"/>
    </row>
    <row r="297" spans="6:22" x14ac:dyDescent="0.25">
      <c r="F297" s="23"/>
      <c r="G297" s="28"/>
      <c r="H297" s="28"/>
      <c r="I297" s="13"/>
      <c r="J297" s="37"/>
      <c r="K297" s="42"/>
      <c r="L297" s="42"/>
      <c r="M297" s="42"/>
      <c r="N297" s="42"/>
      <c r="O297" s="42"/>
      <c r="P297" s="42"/>
      <c r="Q297" s="42"/>
      <c r="R297" s="42"/>
      <c r="S297" s="28"/>
      <c r="T297" s="28"/>
      <c r="U297" s="42"/>
      <c r="V297" s="8"/>
    </row>
    <row r="298" spans="6:22" x14ac:dyDescent="0.25">
      <c r="F298" s="23"/>
      <c r="G298" s="28"/>
      <c r="H298" s="28"/>
      <c r="I298" s="13"/>
      <c r="J298" s="37"/>
      <c r="K298" s="42"/>
      <c r="L298" s="42"/>
      <c r="M298" s="42"/>
      <c r="N298" s="42"/>
      <c r="O298" s="42"/>
      <c r="P298" s="42"/>
      <c r="Q298" s="42"/>
      <c r="R298" s="42"/>
      <c r="S298" s="28"/>
      <c r="T298" s="28"/>
      <c r="U298" s="42"/>
      <c r="V298" s="8"/>
    </row>
    <row r="299" spans="6:22" x14ac:dyDescent="0.25">
      <c r="F299" s="23"/>
      <c r="G299" s="28"/>
      <c r="H299" s="28"/>
      <c r="I299" s="13"/>
      <c r="J299" s="37"/>
      <c r="K299" s="42"/>
      <c r="L299" s="42"/>
      <c r="M299" s="42"/>
      <c r="N299" s="42"/>
      <c r="O299" s="42"/>
      <c r="P299" s="42"/>
      <c r="Q299" s="42"/>
      <c r="R299" s="42"/>
      <c r="S299" s="28"/>
      <c r="T299" s="28"/>
      <c r="U299" s="42"/>
      <c r="V299" s="8"/>
    </row>
    <row r="300" spans="6:22" x14ac:dyDescent="0.25">
      <c r="F300" s="23"/>
      <c r="G300" s="28"/>
      <c r="H300" s="28"/>
      <c r="I300" s="13"/>
      <c r="J300" s="37"/>
      <c r="K300" s="42"/>
      <c r="L300" s="42"/>
      <c r="M300" s="42"/>
      <c r="N300" s="42"/>
      <c r="O300" s="42"/>
      <c r="P300" s="42"/>
      <c r="Q300" s="42"/>
      <c r="R300" s="42"/>
      <c r="S300" s="28"/>
      <c r="T300" s="28"/>
      <c r="U300" s="42"/>
      <c r="V300" s="8"/>
    </row>
    <row r="301" spans="6:22" x14ac:dyDescent="0.25">
      <c r="F301" s="23"/>
      <c r="G301" s="28"/>
      <c r="H301" s="28"/>
      <c r="I301" s="13"/>
      <c r="J301" s="37"/>
      <c r="K301" s="42"/>
      <c r="L301" s="42"/>
      <c r="M301" s="42"/>
      <c r="N301" s="42"/>
      <c r="O301" s="42"/>
      <c r="P301" s="42"/>
      <c r="Q301" s="42"/>
      <c r="R301" s="42"/>
      <c r="S301" s="28"/>
      <c r="T301" s="28"/>
      <c r="U301" s="42"/>
      <c r="V301" s="8"/>
    </row>
    <row r="302" spans="6:22" x14ac:dyDescent="0.25">
      <c r="F302" s="23"/>
      <c r="G302" s="28"/>
      <c r="H302" s="28"/>
      <c r="I302" s="13"/>
      <c r="J302" s="37"/>
      <c r="K302" s="42"/>
      <c r="L302" s="42"/>
      <c r="M302" s="42"/>
      <c r="N302" s="42"/>
      <c r="O302" s="42"/>
      <c r="P302" s="42"/>
      <c r="Q302" s="42"/>
      <c r="R302" s="42"/>
      <c r="S302" s="28"/>
      <c r="T302" s="28"/>
      <c r="U302" s="42"/>
      <c r="V302" s="8"/>
    </row>
    <row r="303" spans="6:22" x14ac:dyDescent="0.25">
      <c r="F303" s="23"/>
      <c r="G303" s="28"/>
      <c r="H303" s="28"/>
      <c r="I303" s="13"/>
      <c r="J303" s="37"/>
      <c r="K303" s="42"/>
      <c r="L303" s="42"/>
      <c r="M303" s="42"/>
      <c r="N303" s="42"/>
      <c r="O303" s="42"/>
      <c r="P303" s="42"/>
      <c r="Q303" s="42"/>
      <c r="R303" s="42"/>
      <c r="S303" s="28"/>
      <c r="T303" s="28"/>
      <c r="U303" s="42"/>
      <c r="V303" s="8"/>
    </row>
    <row r="304" spans="6:22" x14ac:dyDescent="0.25">
      <c r="F304" s="23"/>
      <c r="G304" s="28"/>
      <c r="H304" s="28"/>
      <c r="I304" s="13"/>
      <c r="J304" s="37"/>
      <c r="K304" s="42"/>
      <c r="L304" s="42"/>
      <c r="M304" s="42"/>
      <c r="N304" s="42"/>
      <c r="O304" s="42"/>
      <c r="P304" s="42"/>
      <c r="Q304" s="42"/>
      <c r="R304" s="42"/>
      <c r="S304" s="28"/>
      <c r="T304" s="28"/>
      <c r="U304" s="42"/>
      <c r="V304" s="8"/>
    </row>
    <row r="305" spans="6:22" x14ac:dyDescent="0.25">
      <c r="F305" s="23"/>
      <c r="G305" s="28"/>
      <c r="H305" s="28"/>
      <c r="I305" s="13"/>
      <c r="J305" s="37"/>
      <c r="K305" s="42"/>
      <c r="L305" s="42"/>
      <c r="M305" s="42"/>
      <c r="N305" s="42"/>
      <c r="O305" s="42"/>
      <c r="P305" s="42"/>
      <c r="Q305" s="42"/>
      <c r="R305" s="42"/>
      <c r="S305" s="28"/>
      <c r="T305" s="28"/>
      <c r="U305" s="42"/>
      <c r="V305" s="8"/>
    </row>
    <row r="306" spans="6:22" x14ac:dyDescent="0.25">
      <c r="F306" s="23"/>
      <c r="G306" s="28"/>
      <c r="H306" s="28"/>
      <c r="I306" s="13"/>
      <c r="J306" s="37"/>
      <c r="K306" s="42"/>
      <c r="L306" s="42"/>
      <c r="M306" s="42"/>
      <c r="N306" s="42"/>
      <c r="O306" s="42"/>
      <c r="P306" s="42"/>
      <c r="Q306" s="42"/>
      <c r="R306" s="42"/>
      <c r="S306" s="28"/>
      <c r="T306" s="28"/>
      <c r="U306" s="42"/>
      <c r="V306" s="8"/>
    </row>
    <row r="307" spans="6:22" x14ac:dyDescent="0.25">
      <c r="F307" s="23"/>
      <c r="G307" s="28"/>
      <c r="H307" s="28"/>
      <c r="I307" s="13"/>
      <c r="J307" s="37"/>
      <c r="K307" s="42"/>
      <c r="L307" s="42"/>
      <c r="M307" s="42"/>
      <c r="N307" s="42"/>
      <c r="O307" s="42"/>
      <c r="P307" s="42"/>
      <c r="Q307" s="42"/>
      <c r="R307" s="42"/>
      <c r="S307" s="28"/>
      <c r="T307" s="28"/>
      <c r="U307" s="42"/>
      <c r="V307" s="8"/>
    </row>
    <row r="308" spans="6:22" x14ac:dyDescent="0.25">
      <c r="F308" s="23"/>
      <c r="G308" s="28"/>
      <c r="H308" s="28"/>
      <c r="I308" s="13"/>
      <c r="J308" s="37"/>
      <c r="K308" s="42"/>
      <c r="L308" s="42"/>
      <c r="M308" s="42"/>
      <c r="N308" s="42"/>
      <c r="O308" s="42"/>
      <c r="P308" s="42"/>
      <c r="Q308" s="42"/>
      <c r="R308" s="42"/>
      <c r="S308" s="28"/>
      <c r="T308" s="28"/>
      <c r="U308" s="42"/>
      <c r="V308" s="8"/>
    </row>
    <row r="309" spans="6:22" x14ac:dyDescent="0.25">
      <c r="F309" s="23"/>
      <c r="G309" s="28"/>
      <c r="H309" s="28"/>
      <c r="I309" s="13"/>
      <c r="J309" s="37"/>
      <c r="K309" s="42"/>
      <c r="L309" s="42"/>
      <c r="M309" s="42"/>
      <c r="N309" s="42"/>
      <c r="O309" s="42"/>
      <c r="P309" s="42"/>
      <c r="Q309" s="42"/>
      <c r="R309" s="42"/>
      <c r="S309" s="28"/>
      <c r="T309" s="28"/>
      <c r="U309" s="42"/>
      <c r="V309" s="8"/>
    </row>
    <row r="310" spans="6:22" x14ac:dyDescent="0.25">
      <c r="F310" s="23"/>
      <c r="G310" s="28"/>
      <c r="H310" s="28"/>
      <c r="I310" s="13"/>
      <c r="J310" s="37"/>
      <c r="K310" s="42"/>
      <c r="L310" s="42"/>
      <c r="M310" s="42"/>
      <c r="N310" s="42"/>
      <c r="O310" s="42"/>
      <c r="P310" s="42"/>
      <c r="Q310" s="42"/>
      <c r="R310" s="42"/>
      <c r="S310" s="28"/>
      <c r="T310" s="28"/>
      <c r="U310" s="42"/>
      <c r="V310" s="8"/>
    </row>
    <row r="311" spans="6:22" x14ac:dyDescent="0.25">
      <c r="F311" s="23"/>
      <c r="G311" s="28"/>
      <c r="H311" s="28"/>
      <c r="I311" s="13"/>
      <c r="J311" s="37"/>
      <c r="K311" s="42"/>
      <c r="L311" s="42"/>
      <c r="M311" s="42"/>
      <c r="N311" s="42"/>
      <c r="O311" s="42"/>
      <c r="P311" s="42"/>
      <c r="Q311" s="42"/>
      <c r="R311" s="42"/>
      <c r="S311" s="28"/>
      <c r="T311" s="28"/>
      <c r="U311" s="42"/>
      <c r="V311" s="8"/>
    </row>
    <row r="312" spans="6:22" x14ac:dyDescent="0.25">
      <c r="F312" s="23"/>
      <c r="G312" s="28"/>
      <c r="H312" s="28"/>
      <c r="I312" s="13"/>
      <c r="J312" s="37"/>
      <c r="K312" s="42"/>
      <c r="L312" s="42"/>
      <c r="M312" s="42"/>
      <c r="N312" s="42"/>
      <c r="O312" s="42"/>
      <c r="P312" s="42"/>
      <c r="Q312" s="42"/>
      <c r="R312" s="42"/>
      <c r="S312" s="28"/>
      <c r="T312" s="28"/>
      <c r="U312" s="42"/>
      <c r="V312" s="8"/>
    </row>
    <row r="313" spans="6:22" x14ac:dyDescent="0.25">
      <c r="F313" s="23"/>
      <c r="G313" s="28"/>
      <c r="H313" s="28"/>
      <c r="I313" s="13"/>
      <c r="J313" s="37"/>
      <c r="K313" s="42"/>
      <c r="L313" s="42"/>
      <c r="M313" s="42"/>
      <c r="N313" s="42"/>
      <c r="O313" s="42"/>
      <c r="P313" s="42"/>
      <c r="Q313" s="42"/>
      <c r="R313" s="42"/>
      <c r="S313" s="28"/>
      <c r="T313" s="28"/>
      <c r="U313" s="42"/>
      <c r="V313" s="8"/>
    </row>
    <row r="314" spans="6:22" x14ac:dyDescent="0.25">
      <c r="F314" s="23"/>
      <c r="G314" s="28"/>
      <c r="H314" s="28"/>
      <c r="I314" s="13"/>
      <c r="J314" s="37"/>
      <c r="K314" s="42"/>
      <c r="L314" s="42"/>
      <c r="M314" s="42"/>
      <c r="N314" s="42"/>
      <c r="O314" s="42"/>
      <c r="P314" s="42"/>
      <c r="Q314" s="42"/>
      <c r="R314" s="42"/>
      <c r="S314" s="28"/>
      <c r="T314" s="28"/>
      <c r="U314" s="42"/>
      <c r="V314" s="8"/>
    </row>
    <row r="315" spans="6:22" x14ac:dyDescent="0.25">
      <c r="F315" s="23"/>
      <c r="G315" s="28"/>
      <c r="H315" s="28"/>
      <c r="I315" s="13"/>
      <c r="J315" s="37"/>
      <c r="K315" s="42"/>
      <c r="L315" s="42"/>
      <c r="M315" s="42"/>
      <c r="N315" s="42"/>
      <c r="O315" s="42"/>
      <c r="P315" s="42"/>
      <c r="Q315" s="42"/>
      <c r="R315" s="42"/>
      <c r="S315" s="28"/>
      <c r="T315" s="28"/>
      <c r="U315" s="42"/>
      <c r="V315" s="8"/>
    </row>
    <row r="316" spans="6:22" x14ac:dyDescent="0.25">
      <c r="F316" s="23"/>
      <c r="G316" s="28"/>
      <c r="H316" s="28"/>
      <c r="I316" s="13"/>
      <c r="J316" s="37"/>
      <c r="K316" s="42"/>
      <c r="L316" s="42"/>
      <c r="M316" s="42"/>
      <c r="N316" s="42"/>
      <c r="O316" s="42"/>
      <c r="P316" s="42"/>
      <c r="Q316" s="42"/>
      <c r="R316" s="42"/>
      <c r="S316" s="28"/>
      <c r="T316" s="28"/>
      <c r="U316" s="42"/>
      <c r="V316" s="8"/>
    </row>
    <row r="317" spans="6:22" x14ac:dyDescent="0.25">
      <c r="F317" s="23"/>
      <c r="G317" s="28"/>
      <c r="H317" s="28"/>
      <c r="I317" s="13"/>
      <c r="J317" s="37"/>
      <c r="K317" s="42"/>
      <c r="L317" s="42"/>
      <c r="M317" s="42"/>
      <c r="N317" s="42"/>
      <c r="O317" s="42"/>
      <c r="P317" s="42"/>
      <c r="Q317" s="42"/>
      <c r="R317" s="42"/>
      <c r="S317" s="28"/>
      <c r="T317" s="28"/>
      <c r="U317" s="42"/>
      <c r="V317" s="8"/>
    </row>
    <row r="318" spans="6:22" x14ac:dyDescent="0.25">
      <c r="F318" s="23"/>
      <c r="G318" s="28"/>
      <c r="H318" s="28"/>
      <c r="I318" s="13"/>
      <c r="J318" s="37"/>
      <c r="K318" s="42"/>
      <c r="L318" s="42"/>
      <c r="M318" s="42"/>
      <c r="N318" s="42"/>
      <c r="O318" s="42"/>
      <c r="P318" s="42"/>
      <c r="Q318" s="42"/>
      <c r="R318" s="42"/>
      <c r="S318" s="28"/>
      <c r="T318" s="28"/>
      <c r="U318" s="42"/>
      <c r="V318" s="8"/>
    </row>
    <row r="319" spans="6:22" x14ac:dyDescent="0.25">
      <c r="F319" s="23"/>
      <c r="G319" s="28"/>
      <c r="H319" s="28"/>
      <c r="I319" s="13"/>
      <c r="J319" s="37"/>
      <c r="K319" s="42"/>
      <c r="L319" s="42"/>
      <c r="M319" s="42"/>
      <c r="N319" s="42"/>
      <c r="O319" s="42"/>
      <c r="P319" s="42"/>
      <c r="Q319" s="42"/>
      <c r="R319" s="42"/>
      <c r="S319" s="28"/>
      <c r="T319" s="28"/>
      <c r="U319" s="42"/>
      <c r="V319" s="8"/>
    </row>
    <row r="320" spans="6:22" x14ac:dyDescent="0.25">
      <c r="F320" s="23"/>
      <c r="G320" s="28"/>
      <c r="H320" s="28"/>
      <c r="I320" s="13"/>
      <c r="J320" s="37"/>
      <c r="K320" s="42"/>
      <c r="L320" s="42"/>
      <c r="M320" s="42"/>
      <c r="N320" s="42"/>
      <c r="O320" s="42"/>
      <c r="P320" s="42"/>
      <c r="Q320" s="42"/>
      <c r="R320" s="42"/>
      <c r="S320" s="28"/>
      <c r="T320" s="28"/>
      <c r="U320" s="42"/>
      <c r="V320" s="8"/>
    </row>
    <row r="321" spans="6:22" x14ac:dyDescent="0.25">
      <c r="F321" s="23"/>
      <c r="G321" s="28"/>
      <c r="H321" s="28"/>
      <c r="I321" s="13"/>
      <c r="J321" s="37"/>
      <c r="K321" s="42"/>
      <c r="L321" s="42"/>
      <c r="M321" s="42"/>
      <c r="N321" s="42"/>
      <c r="O321" s="42"/>
      <c r="P321" s="42"/>
      <c r="Q321" s="42"/>
      <c r="R321" s="42"/>
      <c r="S321" s="28"/>
      <c r="T321" s="28"/>
      <c r="U321" s="42"/>
      <c r="V321" s="8"/>
    </row>
    <row r="322" spans="6:22" x14ac:dyDescent="0.25">
      <c r="F322" s="23"/>
      <c r="G322" s="28"/>
      <c r="H322" s="28"/>
      <c r="I322" s="13"/>
      <c r="J322" s="37"/>
      <c r="K322" s="42"/>
      <c r="L322" s="42"/>
      <c r="M322" s="42"/>
      <c r="N322" s="42"/>
      <c r="O322" s="42"/>
      <c r="P322" s="42"/>
      <c r="Q322" s="42"/>
      <c r="R322" s="42"/>
      <c r="S322" s="28"/>
      <c r="T322" s="28"/>
      <c r="U322" s="42"/>
      <c r="V322" s="8"/>
    </row>
    <row r="323" spans="6:22" x14ac:dyDescent="0.25">
      <c r="F323" s="23"/>
      <c r="G323" s="28"/>
      <c r="H323" s="28"/>
      <c r="I323" s="13"/>
      <c r="J323" s="37"/>
      <c r="K323" s="42"/>
      <c r="L323" s="42"/>
      <c r="M323" s="42"/>
      <c r="N323" s="42"/>
      <c r="O323" s="42"/>
      <c r="P323" s="42"/>
      <c r="Q323" s="42"/>
      <c r="R323" s="42"/>
      <c r="S323" s="28"/>
      <c r="T323" s="28"/>
      <c r="U323" s="42"/>
      <c r="V323" s="8"/>
    </row>
    <row r="324" spans="6:22" x14ac:dyDescent="0.25">
      <c r="F324" s="23"/>
      <c r="G324" s="28"/>
      <c r="H324" s="28"/>
      <c r="I324" s="13"/>
      <c r="J324" s="37"/>
      <c r="K324" s="42"/>
      <c r="L324" s="42"/>
      <c r="M324" s="42"/>
      <c r="N324" s="42"/>
      <c r="O324" s="42"/>
      <c r="P324" s="42"/>
      <c r="Q324" s="42"/>
      <c r="R324" s="42"/>
      <c r="S324" s="28"/>
      <c r="T324" s="28"/>
      <c r="U324" s="42"/>
      <c r="V324" s="8"/>
    </row>
    <row r="325" spans="6:22" x14ac:dyDescent="0.25">
      <c r="F325" s="23"/>
      <c r="G325" s="28"/>
      <c r="H325" s="28"/>
      <c r="I325" s="13"/>
      <c r="J325" s="37"/>
      <c r="K325" s="42"/>
      <c r="L325" s="42"/>
      <c r="M325" s="42"/>
      <c r="N325" s="42"/>
      <c r="O325" s="42"/>
      <c r="P325" s="42"/>
      <c r="Q325" s="42"/>
      <c r="R325" s="42"/>
      <c r="S325" s="28"/>
      <c r="T325" s="28"/>
      <c r="U325" s="42"/>
      <c r="V325" s="8"/>
    </row>
    <row r="326" spans="6:22" x14ac:dyDescent="0.25">
      <c r="F326" s="23"/>
      <c r="G326" s="28"/>
      <c r="H326" s="28"/>
      <c r="I326" s="13"/>
      <c r="J326" s="37"/>
      <c r="K326" s="42"/>
      <c r="L326" s="42"/>
      <c r="M326" s="42"/>
      <c r="N326" s="42"/>
      <c r="O326" s="42"/>
      <c r="P326" s="42"/>
      <c r="Q326" s="42"/>
      <c r="R326" s="42"/>
      <c r="S326" s="28"/>
      <c r="T326" s="28"/>
      <c r="U326" s="42"/>
      <c r="V326" s="8"/>
    </row>
    <row r="327" spans="6:22" x14ac:dyDescent="0.25">
      <c r="F327" s="23"/>
      <c r="G327" s="28"/>
      <c r="H327" s="28"/>
      <c r="I327" s="13"/>
      <c r="J327" s="37"/>
      <c r="K327" s="42"/>
      <c r="L327" s="42"/>
      <c r="M327" s="42"/>
      <c r="N327" s="42"/>
      <c r="O327" s="42"/>
      <c r="P327" s="42"/>
      <c r="Q327" s="42"/>
      <c r="R327" s="42"/>
      <c r="S327" s="28"/>
      <c r="T327" s="28"/>
      <c r="U327" s="42"/>
      <c r="V327" s="8"/>
    </row>
    <row r="328" spans="6:22" x14ac:dyDescent="0.25">
      <c r="F328" s="23"/>
      <c r="G328" s="28"/>
      <c r="H328" s="28"/>
      <c r="I328" s="13"/>
      <c r="J328" s="37"/>
      <c r="K328" s="42"/>
      <c r="L328" s="42"/>
      <c r="M328" s="42"/>
      <c r="N328" s="42"/>
      <c r="O328" s="42"/>
      <c r="P328" s="42"/>
      <c r="Q328" s="42"/>
      <c r="R328" s="42"/>
      <c r="S328" s="28"/>
      <c r="T328" s="28"/>
      <c r="U328" s="42"/>
      <c r="V328" s="8"/>
    </row>
    <row r="329" spans="6:22" x14ac:dyDescent="0.25">
      <c r="F329" s="23"/>
      <c r="G329" s="28"/>
      <c r="H329" s="28"/>
      <c r="I329" s="13"/>
      <c r="J329" s="37"/>
      <c r="K329" s="42"/>
      <c r="L329" s="42"/>
      <c r="M329" s="42"/>
      <c r="N329" s="42"/>
      <c r="O329" s="42"/>
      <c r="P329" s="42"/>
      <c r="Q329" s="42"/>
      <c r="R329" s="42"/>
      <c r="S329" s="28"/>
      <c r="T329" s="28"/>
      <c r="U329" s="42"/>
      <c r="V329" s="8"/>
    </row>
    <row r="330" spans="6:22" x14ac:dyDescent="0.25">
      <c r="F330" s="23"/>
      <c r="G330" s="28"/>
      <c r="H330" s="28"/>
      <c r="I330" s="13"/>
      <c r="J330" s="37"/>
      <c r="K330" s="42"/>
      <c r="L330" s="42"/>
      <c r="M330" s="42"/>
      <c r="N330" s="42"/>
      <c r="O330" s="42"/>
      <c r="P330" s="42"/>
      <c r="Q330" s="42"/>
      <c r="R330" s="42"/>
      <c r="S330" s="28"/>
      <c r="T330" s="28"/>
      <c r="U330" s="42"/>
      <c r="V330" s="8"/>
    </row>
    <row r="331" spans="6:22" x14ac:dyDescent="0.25">
      <c r="F331" s="23"/>
      <c r="G331" s="28"/>
      <c r="H331" s="28"/>
      <c r="I331" s="13"/>
      <c r="J331" s="37"/>
      <c r="K331" s="42"/>
      <c r="L331" s="42"/>
      <c r="M331" s="42"/>
      <c r="N331" s="42"/>
      <c r="O331" s="42"/>
      <c r="P331" s="42"/>
      <c r="Q331" s="42"/>
      <c r="R331" s="42"/>
      <c r="S331" s="28"/>
      <c r="T331" s="28"/>
      <c r="U331" s="42"/>
      <c r="V331" s="8"/>
    </row>
    <row r="332" spans="6:22" x14ac:dyDescent="0.25">
      <c r="F332" s="23"/>
      <c r="G332" s="28"/>
      <c r="H332" s="28"/>
      <c r="I332" s="13"/>
      <c r="J332" s="37"/>
      <c r="K332" s="42"/>
      <c r="L332" s="42"/>
      <c r="M332" s="42"/>
      <c r="N332" s="42"/>
      <c r="O332" s="42"/>
      <c r="P332" s="42"/>
      <c r="Q332" s="42"/>
      <c r="R332" s="42"/>
      <c r="S332" s="28"/>
      <c r="T332" s="28"/>
      <c r="U332" s="42"/>
      <c r="V332" s="8"/>
    </row>
    <row r="333" spans="6:22" x14ac:dyDescent="0.25">
      <c r="F333" s="23"/>
      <c r="G333" s="28"/>
      <c r="H333" s="28"/>
      <c r="I333" s="13"/>
      <c r="J333" s="37"/>
      <c r="K333" s="42"/>
      <c r="L333" s="42"/>
      <c r="M333" s="42"/>
      <c r="N333" s="42"/>
      <c r="O333" s="42"/>
      <c r="P333" s="42"/>
      <c r="Q333" s="42"/>
      <c r="R333" s="42"/>
      <c r="S333" s="28"/>
      <c r="T333" s="28"/>
      <c r="U333" s="42"/>
      <c r="V333" s="8"/>
    </row>
    <row r="334" spans="6:22" x14ac:dyDescent="0.25">
      <c r="F334" s="23"/>
      <c r="G334" s="28"/>
      <c r="H334" s="28"/>
      <c r="I334" s="13"/>
      <c r="J334" s="37"/>
      <c r="K334" s="42"/>
      <c r="L334" s="42"/>
      <c r="M334" s="42"/>
      <c r="N334" s="42"/>
      <c r="O334" s="42"/>
      <c r="P334" s="42"/>
      <c r="Q334" s="42"/>
      <c r="R334" s="42"/>
      <c r="S334" s="28"/>
      <c r="T334" s="28"/>
      <c r="U334" s="42"/>
      <c r="V334" s="8"/>
    </row>
    <row r="335" spans="6:22" x14ac:dyDescent="0.25">
      <c r="F335" s="23"/>
      <c r="G335" s="28"/>
      <c r="H335" s="28"/>
      <c r="I335" s="13"/>
      <c r="J335" s="37"/>
      <c r="K335" s="42"/>
      <c r="L335" s="42"/>
      <c r="M335" s="42"/>
      <c r="N335" s="42"/>
      <c r="O335" s="42"/>
      <c r="P335" s="42"/>
      <c r="Q335" s="42"/>
      <c r="R335" s="42"/>
      <c r="S335" s="28"/>
      <c r="T335" s="28"/>
      <c r="U335" s="42"/>
      <c r="V335" s="8"/>
    </row>
    <row r="336" spans="6:22" x14ac:dyDescent="0.25">
      <c r="F336" s="23"/>
      <c r="G336" s="28"/>
      <c r="H336" s="28"/>
      <c r="I336" s="13"/>
      <c r="J336" s="37"/>
      <c r="K336" s="42"/>
      <c r="L336" s="42"/>
      <c r="M336" s="42"/>
      <c r="N336" s="42"/>
      <c r="O336" s="42"/>
      <c r="P336" s="42"/>
      <c r="Q336" s="42"/>
      <c r="R336" s="42"/>
      <c r="S336" s="28"/>
      <c r="T336" s="28"/>
      <c r="U336" s="42"/>
      <c r="V336" s="8"/>
    </row>
    <row r="337" spans="6:22" x14ac:dyDescent="0.25">
      <c r="F337" s="23"/>
      <c r="G337" s="28"/>
      <c r="H337" s="28"/>
      <c r="I337" s="13"/>
      <c r="J337" s="37"/>
      <c r="K337" s="42"/>
      <c r="L337" s="42"/>
      <c r="M337" s="42"/>
      <c r="N337" s="42"/>
      <c r="O337" s="42"/>
      <c r="P337" s="42"/>
      <c r="Q337" s="42"/>
      <c r="R337" s="42"/>
      <c r="S337" s="28"/>
      <c r="T337" s="28"/>
      <c r="U337" s="42"/>
      <c r="V337" s="8"/>
    </row>
    <row r="338" spans="6:22" x14ac:dyDescent="0.25">
      <c r="F338" s="23"/>
      <c r="G338" s="28"/>
      <c r="H338" s="28"/>
      <c r="I338" s="13"/>
      <c r="J338" s="37"/>
      <c r="K338" s="42"/>
      <c r="L338" s="42"/>
      <c r="M338" s="42"/>
      <c r="N338" s="42"/>
      <c r="O338" s="42"/>
      <c r="P338" s="42"/>
      <c r="Q338" s="42"/>
      <c r="R338" s="42"/>
      <c r="S338" s="28"/>
      <c r="T338" s="28"/>
      <c r="U338" s="42"/>
      <c r="V338" s="8"/>
    </row>
    <row r="339" spans="6:22" x14ac:dyDescent="0.25">
      <c r="F339" s="23"/>
      <c r="G339" s="28"/>
      <c r="H339" s="28"/>
      <c r="I339" s="13"/>
      <c r="J339" s="37"/>
      <c r="K339" s="42"/>
      <c r="L339" s="42"/>
      <c r="M339" s="42"/>
      <c r="N339" s="42"/>
      <c r="O339" s="42"/>
      <c r="P339" s="42"/>
      <c r="Q339" s="42"/>
      <c r="R339" s="42"/>
      <c r="S339" s="28"/>
      <c r="T339" s="28"/>
      <c r="U339" s="42"/>
      <c r="V339" s="8"/>
    </row>
    <row r="340" spans="6:22" x14ac:dyDescent="0.25">
      <c r="F340" s="23"/>
      <c r="G340" s="28"/>
      <c r="H340" s="28"/>
      <c r="I340" s="13"/>
      <c r="J340" s="37"/>
      <c r="K340" s="42"/>
      <c r="L340" s="42"/>
      <c r="M340" s="42"/>
      <c r="N340" s="42"/>
      <c r="O340" s="42"/>
      <c r="P340" s="42"/>
      <c r="Q340" s="42"/>
      <c r="R340" s="42"/>
      <c r="S340" s="28"/>
      <c r="T340" s="28"/>
      <c r="U340" s="42"/>
      <c r="V340" s="8"/>
    </row>
    <row r="341" spans="6:22" x14ac:dyDescent="0.25">
      <c r="F341" s="23"/>
      <c r="G341" s="28"/>
      <c r="H341" s="28"/>
      <c r="I341" s="13"/>
      <c r="J341" s="37"/>
      <c r="K341" s="42"/>
      <c r="L341" s="42"/>
      <c r="M341" s="42"/>
      <c r="N341" s="42"/>
      <c r="O341" s="42"/>
      <c r="P341" s="42"/>
      <c r="Q341" s="42"/>
      <c r="R341" s="42"/>
      <c r="S341" s="28"/>
      <c r="T341" s="28"/>
      <c r="U341" s="42"/>
      <c r="V341" s="8"/>
    </row>
    <row r="342" spans="6:22" x14ac:dyDescent="0.25">
      <c r="F342" s="23"/>
      <c r="G342" s="28"/>
      <c r="H342" s="28"/>
      <c r="I342" s="13"/>
      <c r="J342" s="37"/>
      <c r="K342" s="42"/>
      <c r="L342" s="42"/>
      <c r="M342" s="42"/>
      <c r="N342" s="42"/>
      <c r="O342" s="42"/>
      <c r="P342" s="42"/>
      <c r="Q342" s="42"/>
      <c r="R342" s="42"/>
      <c r="S342" s="28"/>
      <c r="T342" s="28"/>
      <c r="U342" s="42"/>
      <c r="V342" s="8"/>
    </row>
    <row r="343" spans="6:22" x14ac:dyDescent="0.25">
      <c r="F343" s="23"/>
      <c r="G343" s="28"/>
      <c r="H343" s="28"/>
      <c r="I343" s="13"/>
      <c r="J343" s="37"/>
      <c r="K343" s="42"/>
      <c r="L343" s="42"/>
      <c r="M343" s="42"/>
      <c r="N343" s="42"/>
      <c r="O343" s="42"/>
      <c r="P343" s="42"/>
      <c r="Q343" s="42"/>
      <c r="R343" s="42"/>
      <c r="S343" s="28"/>
      <c r="T343" s="28"/>
      <c r="U343" s="42"/>
      <c r="V343" s="8"/>
    </row>
    <row r="344" spans="6:22" x14ac:dyDescent="0.25">
      <c r="F344" s="23"/>
      <c r="G344" s="28"/>
      <c r="H344" s="28"/>
      <c r="I344" s="13"/>
      <c r="J344" s="37"/>
      <c r="K344" s="42"/>
      <c r="L344" s="42"/>
      <c r="M344" s="42"/>
      <c r="N344" s="42"/>
      <c r="O344" s="42"/>
      <c r="P344" s="42"/>
      <c r="Q344" s="42"/>
      <c r="R344" s="42"/>
      <c r="S344" s="28"/>
      <c r="T344" s="28"/>
      <c r="U344" s="42"/>
      <c r="V344" s="8"/>
    </row>
    <row r="345" spans="6:22" x14ac:dyDescent="0.25">
      <c r="F345" s="23"/>
      <c r="G345" s="28"/>
      <c r="H345" s="28"/>
      <c r="I345" s="13"/>
      <c r="J345" s="37"/>
      <c r="K345" s="42"/>
      <c r="L345" s="42"/>
      <c r="M345" s="42"/>
      <c r="N345" s="42"/>
      <c r="O345" s="42"/>
      <c r="P345" s="42"/>
      <c r="Q345" s="42"/>
      <c r="R345" s="42"/>
      <c r="S345" s="28"/>
      <c r="T345" s="28"/>
      <c r="U345" s="42"/>
      <c r="V345" s="8"/>
    </row>
    <row r="346" spans="6:22" x14ac:dyDescent="0.25">
      <c r="F346" s="23"/>
      <c r="G346" s="28"/>
      <c r="H346" s="28"/>
      <c r="I346" s="13"/>
      <c r="J346" s="37"/>
      <c r="K346" s="42"/>
      <c r="L346" s="42"/>
      <c r="M346" s="42"/>
      <c r="N346" s="42"/>
      <c r="O346" s="42"/>
      <c r="P346" s="42"/>
      <c r="Q346" s="42"/>
      <c r="R346" s="42"/>
      <c r="S346" s="28"/>
      <c r="T346" s="28"/>
      <c r="U346" s="42"/>
      <c r="V346" s="8"/>
    </row>
    <row r="347" spans="6:22" x14ac:dyDescent="0.25">
      <c r="F347" s="23"/>
      <c r="G347" s="28"/>
      <c r="H347" s="28"/>
      <c r="I347" s="13"/>
      <c r="J347" s="37"/>
      <c r="K347" s="42"/>
      <c r="L347" s="42"/>
      <c r="M347" s="42"/>
      <c r="N347" s="42"/>
      <c r="O347" s="42"/>
      <c r="P347" s="42"/>
      <c r="Q347" s="42"/>
      <c r="R347" s="42"/>
      <c r="S347" s="28"/>
      <c r="T347" s="28"/>
      <c r="U347" s="42"/>
      <c r="V347" s="8"/>
    </row>
    <row r="348" spans="6:22" x14ac:dyDescent="0.25">
      <c r="F348" s="23"/>
      <c r="G348" s="28"/>
      <c r="H348" s="28"/>
      <c r="I348" s="13"/>
      <c r="J348" s="37"/>
      <c r="K348" s="42"/>
      <c r="L348" s="42"/>
      <c r="M348" s="42"/>
      <c r="N348" s="42"/>
      <c r="O348" s="42"/>
      <c r="P348" s="42"/>
      <c r="Q348" s="42"/>
      <c r="R348" s="42"/>
      <c r="S348" s="28"/>
      <c r="T348" s="28"/>
      <c r="U348" s="42"/>
      <c r="V348" s="8"/>
    </row>
    <row r="349" spans="6:22" x14ac:dyDescent="0.25">
      <c r="F349" s="23"/>
      <c r="G349" s="28"/>
      <c r="H349" s="28"/>
      <c r="I349" s="13"/>
      <c r="J349" s="37"/>
      <c r="K349" s="42"/>
      <c r="L349" s="42"/>
      <c r="M349" s="42"/>
      <c r="N349" s="42"/>
      <c r="O349" s="42"/>
      <c r="P349" s="42"/>
      <c r="Q349" s="42"/>
      <c r="R349" s="42"/>
      <c r="S349" s="28"/>
      <c r="T349" s="28"/>
      <c r="U349" s="42"/>
      <c r="V349" s="8"/>
    </row>
    <row r="350" spans="6:22" x14ac:dyDescent="0.25">
      <c r="F350" s="23"/>
      <c r="G350" s="28"/>
      <c r="H350" s="28"/>
      <c r="I350" s="13"/>
      <c r="J350" s="37"/>
      <c r="K350" s="42"/>
      <c r="L350" s="42"/>
      <c r="M350" s="42"/>
      <c r="N350" s="42"/>
      <c r="O350" s="42"/>
      <c r="P350" s="42"/>
      <c r="Q350" s="42"/>
      <c r="R350" s="42"/>
      <c r="S350" s="28"/>
      <c r="T350" s="28"/>
      <c r="U350" s="42"/>
      <c r="V350" s="8"/>
    </row>
    <row r="351" spans="6:22" x14ac:dyDescent="0.25">
      <c r="F351" s="23"/>
      <c r="G351" s="28"/>
      <c r="H351" s="28"/>
      <c r="I351" s="13"/>
      <c r="J351" s="37"/>
      <c r="K351" s="42"/>
      <c r="L351" s="42"/>
      <c r="M351" s="42"/>
      <c r="N351" s="42"/>
      <c r="O351" s="42"/>
      <c r="P351" s="42"/>
      <c r="Q351" s="42"/>
      <c r="R351" s="42"/>
      <c r="S351" s="28"/>
      <c r="T351" s="28"/>
      <c r="U351" s="42"/>
      <c r="V351" s="8"/>
    </row>
    <row r="352" spans="6:22" x14ac:dyDescent="0.25">
      <c r="F352" s="23"/>
      <c r="G352" s="28"/>
      <c r="H352" s="28"/>
      <c r="I352" s="13"/>
      <c r="J352" s="37"/>
      <c r="K352" s="42"/>
      <c r="L352" s="42"/>
      <c r="M352" s="42"/>
      <c r="N352" s="42"/>
      <c r="O352" s="42"/>
      <c r="P352" s="42"/>
      <c r="Q352" s="42"/>
      <c r="R352" s="42"/>
      <c r="S352" s="28"/>
      <c r="T352" s="28"/>
      <c r="U352" s="42"/>
      <c r="V352" s="8"/>
    </row>
    <row r="353" spans="6:22" x14ac:dyDescent="0.25">
      <c r="F353" s="23"/>
      <c r="G353" s="28"/>
      <c r="H353" s="28"/>
      <c r="I353" s="13"/>
      <c r="J353" s="37"/>
      <c r="K353" s="42"/>
      <c r="L353" s="42"/>
      <c r="M353" s="42"/>
      <c r="N353" s="42"/>
      <c r="O353" s="42"/>
      <c r="P353" s="42"/>
      <c r="Q353" s="42"/>
      <c r="R353" s="42"/>
      <c r="S353" s="28"/>
      <c r="T353" s="28"/>
      <c r="U353" s="42"/>
      <c r="V353" s="8"/>
    </row>
    <row r="354" spans="6:22" x14ac:dyDescent="0.25">
      <c r="F354" s="23"/>
      <c r="G354" s="28"/>
      <c r="H354" s="28"/>
      <c r="I354" s="13"/>
      <c r="J354" s="37"/>
      <c r="K354" s="42"/>
      <c r="L354" s="42"/>
      <c r="M354" s="42"/>
      <c r="N354" s="42"/>
      <c r="O354" s="42"/>
      <c r="P354" s="42"/>
      <c r="Q354" s="42"/>
      <c r="R354" s="42"/>
      <c r="S354" s="28"/>
      <c r="T354" s="28"/>
      <c r="U354" s="42"/>
      <c r="V354" s="8"/>
    </row>
    <row r="355" spans="6:22" x14ac:dyDescent="0.25">
      <c r="F355" s="23"/>
      <c r="G355" s="28"/>
      <c r="H355" s="28"/>
      <c r="I355" s="13"/>
      <c r="J355" s="37"/>
      <c r="K355" s="42"/>
      <c r="L355" s="42"/>
      <c r="M355" s="42"/>
      <c r="N355" s="42"/>
      <c r="O355" s="42"/>
      <c r="P355" s="42"/>
      <c r="Q355" s="42"/>
      <c r="R355" s="42"/>
      <c r="S355" s="28"/>
      <c r="T355" s="28"/>
      <c r="U355" s="42"/>
      <c r="V355" s="8"/>
    </row>
    <row r="356" spans="6:22" x14ac:dyDescent="0.25">
      <c r="F356" s="23"/>
      <c r="G356" s="28"/>
      <c r="H356" s="28"/>
      <c r="I356" s="13"/>
      <c r="J356" s="37"/>
      <c r="K356" s="42"/>
      <c r="L356" s="42"/>
      <c r="M356" s="42"/>
      <c r="N356" s="42"/>
      <c r="O356" s="42"/>
      <c r="P356" s="42"/>
      <c r="Q356" s="42"/>
      <c r="R356" s="42"/>
      <c r="S356" s="28"/>
      <c r="T356" s="28"/>
      <c r="U356" s="42"/>
      <c r="V356" s="8"/>
    </row>
    <row r="357" spans="6:22" x14ac:dyDescent="0.25">
      <c r="F357" s="23"/>
      <c r="G357" s="28"/>
      <c r="H357" s="28"/>
      <c r="I357" s="13"/>
      <c r="J357" s="37"/>
      <c r="K357" s="42"/>
      <c r="L357" s="42"/>
      <c r="M357" s="42"/>
      <c r="N357" s="42"/>
      <c r="O357" s="42"/>
      <c r="P357" s="42"/>
      <c r="Q357" s="42"/>
      <c r="R357" s="42"/>
      <c r="S357" s="28"/>
      <c r="T357" s="28"/>
      <c r="U357" s="42"/>
      <c r="V357" s="8"/>
    </row>
    <row r="358" spans="6:22" x14ac:dyDescent="0.25">
      <c r="F358" s="23"/>
      <c r="G358" s="28"/>
      <c r="H358" s="28"/>
      <c r="I358" s="13"/>
      <c r="J358" s="37"/>
      <c r="K358" s="42"/>
      <c r="L358" s="42"/>
      <c r="M358" s="42"/>
      <c r="N358" s="42"/>
      <c r="O358" s="42"/>
      <c r="P358" s="42"/>
      <c r="Q358" s="42"/>
      <c r="R358" s="42"/>
      <c r="S358" s="28"/>
      <c r="T358" s="28"/>
      <c r="U358" s="42"/>
      <c r="V358" s="8"/>
    </row>
    <row r="359" spans="6:22" x14ac:dyDescent="0.25">
      <c r="F359" s="23"/>
      <c r="G359" s="28"/>
      <c r="H359" s="28"/>
      <c r="I359" s="13"/>
      <c r="J359" s="37"/>
      <c r="K359" s="42"/>
      <c r="L359" s="42"/>
      <c r="M359" s="42"/>
      <c r="N359" s="42"/>
      <c r="O359" s="42"/>
      <c r="P359" s="42"/>
      <c r="Q359" s="42"/>
      <c r="R359" s="42"/>
      <c r="S359" s="28"/>
      <c r="T359" s="28"/>
      <c r="U359" s="42"/>
      <c r="V359" s="8"/>
    </row>
    <row r="360" spans="6:22" x14ac:dyDescent="0.25">
      <c r="F360" s="23"/>
      <c r="G360" s="28"/>
      <c r="H360" s="28"/>
      <c r="I360" s="13"/>
      <c r="J360" s="37"/>
      <c r="K360" s="42"/>
      <c r="L360" s="42"/>
      <c r="M360" s="42"/>
      <c r="N360" s="42"/>
      <c r="O360" s="42"/>
      <c r="P360" s="42"/>
      <c r="Q360" s="42"/>
      <c r="R360" s="42"/>
      <c r="S360" s="28"/>
      <c r="T360" s="28"/>
      <c r="U360" s="42"/>
      <c r="V360" s="8"/>
    </row>
    <row r="361" spans="6:22" x14ac:dyDescent="0.25">
      <c r="F361" s="23"/>
      <c r="G361" s="28"/>
      <c r="H361" s="28"/>
      <c r="I361" s="13"/>
      <c r="J361" s="37"/>
      <c r="K361" s="42"/>
      <c r="L361" s="42"/>
      <c r="M361" s="42"/>
      <c r="N361" s="42"/>
      <c r="O361" s="42"/>
      <c r="P361" s="42"/>
      <c r="Q361" s="42"/>
      <c r="R361" s="42"/>
      <c r="S361" s="28"/>
      <c r="T361" s="28"/>
      <c r="U361" s="42"/>
      <c r="V361" s="8"/>
    </row>
    <row r="362" spans="6:22" x14ac:dyDescent="0.25">
      <c r="F362" s="23"/>
      <c r="G362" s="28"/>
      <c r="H362" s="28"/>
      <c r="I362" s="13"/>
      <c r="J362" s="37"/>
      <c r="K362" s="42"/>
      <c r="L362" s="42"/>
      <c r="M362" s="42"/>
      <c r="N362" s="42"/>
      <c r="O362" s="42"/>
      <c r="P362" s="42"/>
      <c r="Q362" s="42"/>
      <c r="R362" s="42"/>
      <c r="S362" s="28"/>
      <c r="T362" s="28"/>
      <c r="U362" s="42"/>
      <c r="V362" s="8"/>
    </row>
    <row r="363" spans="6:22" x14ac:dyDescent="0.25">
      <c r="F363" s="23"/>
      <c r="G363" s="28"/>
      <c r="H363" s="28"/>
      <c r="I363" s="13"/>
      <c r="J363" s="37"/>
      <c r="K363" s="42"/>
      <c r="L363" s="42"/>
      <c r="M363" s="42"/>
      <c r="N363" s="42"/>
      <c r="O363" s="42"/>
      <c r="P363" s="42"/>
      <c r="Q363" s="42"/>
      <c r="R363" s="42"/>
      <c r="S363" s="28"/>
      <c r="T363" s="28"/>
      <c r="U363" s="42"/>
      <c r="V363" s="8"/>
    </row>
    <row r="364" spans="6:22" x14ac:dyDescent="0.25">
      <c r="F364" s="23"/>
      <c r="G364" s="28"/>
      <c r="H364" s="28"/>
      <c r="I364" s="13"/>
      <c r="J364" s="37"/>
      <c r="K364" s="42"/>
      <c r="L364" s="42"/>
      <c r="M364" s="42"/>
      <c r="N364" s="42"/>
      <c r="O364" s="42"/>
      <c r="P364" s="42"/>
      <c r="Q364" s="42"/>
      <c r="R364" s="42"/>
      <c r="S364" s="28"/>
      <c r="T364" s="28"/>
      <c r="U364" s="42"/>
      <c r="V364" s="8"/>
    </row>
    <row r="365" spans="6:22" x14ac:dyDescent="0.25">
      <c r="F365" s="23"/>
      <c r="G365" s="28"/>
      <c r="H365" s="28"/>
      <c r="I365" s="13"/>
      <c r="J365" s="37"/>
      <c r="K365" s="42"/>
      <c r="L365" s="42"/>
      <c r="M365" s="42"/>
      <c r="N365" s="42"/>
      <c r="O365" s="42"/>
      <c r="P365" s="42"/>
      <c r="Q365" s="42"/>
      <c r="R365" s="42"/>
      <c r="S365" s="28"/>
      <c r="T365" s="28"/>
      <c r="U365" s="42"/>
      <c r="V365" s="8"/>
    </row>
    <row r="366" spans="6:22" x14ac:dyDescent="0.25">
      <c r="F366" s="23"/>
      <c r="G366" s="28"/>
      <c r="H366" s="28"/>
      <c r="I366" s="13"/>
      <c r="J366" s="37"/>
      <c r="K366" s="42"/>
      <c r="L366" s="42"/>
      <c r="M366" s="42"/>
      <c r="N366" s="42"/>
      <c r="O366" s="42"/>
      <c r="P366" s="42"/>
      <c r="Q366" s="42"/>
      <c r="R366" s="42"/>
      <c r="S366" s="28"/>
      <c r="T366" s="28"/>
      <c r="U366" s="42"/>
      <c r="V366" s="8"/>
    </row>
    <row r="367" spans="6:22" x14ac:dyDescent="0.25">
      <c r="F367" s="23"/>
      <c r="G367" s="28"/>
      <c r="H367" s="28"/>
      <c r="I367" s="13"/>
      <c r="J367" s="37"/>
      <c r="K367" s="42"/>
      <c r="L367" s="42"/>
      <c r="M367" s="42"/>
      <c r="N367" s="42"/>
      <c r="O367" s="42"/>
      <c r="P367" s="42"/>
      <c r="Q367" s="42"/>
      <c r="R367" s="42"/>
      <c r="S367" s="28"/>
      <c r="T367" s="28"/>
      <c r="U367" s="42"/>
      <c r="V367" s="8"/>
    </row>
    <row r="368" spans="6:22" x14ac:dyDescent="0.25">
      <c r="F368" s="23"/>
      <c r="G368" s="28"/>
      <c r="H368" s="28"/>
      <c r="I368" s="13"/>
      <c r="J368" s="37"/>
      <c r="K368" s="42"/>
      <c r="L368" s="42"/>
      <c r="M368" s="42"/>
      <c r="N368" s="42"/>
      <c r="O368" s="42"/>
      <c r="P368" s="42"/>
      <c r="Q368" s="42"/>
      <c r="R368" s="42"/>
      <c r="S368" s="28"/>
      <c r="T368" s="28"/>
      <c r="U368" s="42"/>
      <c r="V368" s="8"/>
    </row>
    <row r="369" spans="6:22" x14ac:dyDescent="0.25">
      <c r="F369" s="23"/>
      <c r="G369" s="28"/>
      <c r="H369" s="28"/>
      <c r="I369" s="13"/>
      <c r="J369" s="37"/>
      <c r="K369" s="42"/>
      <c r="L369" s="42"/>
      <c r="M369" s="42"/>
      <c r="N369" s="42"/>
      <c r="O369" s="42"/>
      <c r="P369" s="42"/>
      <c r="Q369" s="42"/>
      <c r="R369" s="42"/>
      <c r="S369" s="28"/>
      <c r="T369" s="28"/>
      <c r="U369" s="42"/>
      <c r="V369" s="8"/>
    </row>
    <row r="370" spans="6:22" x14ac:dyDescent="0.25">
      <c r="F370" s="23"/>
      <c r="G370" s="28"/>
      <c r="H370" s="28"/>
      <c r="I370" s="13"/>
      <c r="J370" s="37"/>
      <c r="K370" s="42"/>
      <c r="L370" s="42"/>
      <c r="M370" s="42"/>
      <c r="N370" s="42"/>
      <c r="O370" s="42"/>
      <c r="P370" s="42"/>
      <c r="Q370" s="42"/>
      <c r="R370" s="42"/>
      <c r="S370" s="28"/>
      <c r="T370" s="28"/>
      <c r="U370" s="42"/>
      <c r="V370" s="8"/>
    </row>
    <row r="371" spans="6:22" x14ac:dyDescent="0.25">
      <c r="F371" s="23"/>
      <c r="G371" s="28"/>
      <c r="H371" s="28"/>
      <c r="I371" s="13"/>
      <c r="J371" s="37"/>
      <c r="K371" s="42"/>
      <c r="L371" s="42"/>
      <c r="M371" s="42"/>
      <c r="N371" s="42"/>
      <c r="O371" s="42"/>
      <c r="P371" s="42"/>
      <c r="Q371" s="42"/>
      <c r="R371" s="42"/>
      <c r="S371" s="28"/>
      <c r="T371" s="28"/>
      <c r="U371" s="42"/>
      <c r="V371" s="8"/>
    </row>
    <row r="372" spans="6:22" x14ac:dyDescent="0.25">
      <c r="F372" s="23"/>
      <c r="G372" s="28"/>
      <c r="H372" s="28"/>
      <c r="I372" s="13"/>
      <c r="J372" s="37"/>
      <c r="K372" s="42"/>
      <c r="L372" s="42"/>
      <c r="M372" s="42"/>
      <c r="N372" s="42"/>
      <c r="O372" s="42"/>
      <c r="P372" s="42"/>
      <c r="Q372" s="42"/>
      <c r="R372" s="42"/>
      <c r="S372" s="28"/>
      <c r="T372" s="28"/>
      <c r="U372" s="42"/>
      <c r="V372" s="8"/>
    </row>
    <row r="373" spans="6:22" x14ac:dyDescent="0.25">
      <c r="F373" s="23"/>
      <c r="G373" s="28"/>
      <c r="H373" s="28"/>
      <c r="I373" s="13"/>
      <c r="J373" s="37"/>
      <c r="K373" s="42"/>
      <c r="L373" s="42"/>
      <c r="M373" s="42"/>
      <c r="N373" s="42"/>
      <c r="O373" s="42"/>
      <c r="P373" s="42"/>
      <c r="Q373" s="42"/>
      <c r="R373" s="42"/>
      <c r="S373" s="28"/>
      <c r="T373" s="28"/>
      <c r="U373" s="42"/>
      <c r="V373" s="8"/>
    </row>
    <row r="374" spans="6:22" x14ac:dyDescent="0.25">
      <c r="F374" s="23"/>
      <c r="G374" s="28"/>
      <c r="H374" s="28"/>
      <c r="I374" s="13"/>
      <c r="J374" s="37"/>
      <c r="K374" s="42"/>
      <c r="L374" s="42"/>
      <c r="M374" s="42"/>
      <c r="N374" s="42"/>
      <c r="O374" s="42"/>
      <c r="P374" s="42"/>
      <c r="Q374" s="42"/>
      <c r="R374" s="42"/>
      <c r="S374" s="28"/>
      <c r="T374" s="28"/>
      <c r="U374" s="42"/>
      <c r="V374" s="8"/>
    </row>
    <row r="375" spans="6:22" x14ac:dyDescent="0.25">
      <c r="F375" s="23"/>
      <c r="G375" s="28"/>
      <c r="H375" s="28"/>
      <c r="I375" s="13"/>
      <c r="J375" s="37"/>
      <c r="K375" s="42"/>
      <c r="L375" s="42"/>
      <c r="M375" s="42"/>
      <c r="N375" s="42"/>
      <c r="O375" s="42"/>
      <c r="P375" s="42"/>
      <c r="Q375" s="42"/>
      <c r="R375" s="42"/>
      <c r="S375" s="28"/>
      <c r="T375" s="28"/>
      <c r="U375" s="42"/>
      <c r="V375" s="8"/>
    </row>
    <row r="376" spans="6:22" x14ac:dyDescent="0.25">
      <c r="F376" s="23"/>
      <c r="G376" s="28"/>
      <c r="H376" s="28"/>
      <c r="I376" s="13"/>
      <c r="J376" s="37"/>
      <c r="K376" s="42"/>
      <c r="L376" s="42"/>
      <c r="M376" s="42"/>
      <c r="N376" s="42"/>
      <c r="O376" s="42"/>
      <c r="P376" s="42"/>
      <c r="Q376" s="42"/>
      <c r="R376" s="42"/>
      <c r="S376" s="28"/>
      <c r="T376" s="28"/>
      <c r="U376" s="42"/>
      <c r="V376" s="8"/>
    </row>
    <row r="377" spans="6:22" x14ac:dyDescent="0.25">
      <c r="F377" s="23"/>
      <c r="G377" s="28"/>
      <c r="H377" s="28"/>
      <c r="I377" s="13"/>
      <c r="J377" s="37"/>
      <c r="K377" s="42"/>
      <c r="L377" s="42"/>
      <c r="M377" s="42"/>
      <c r="N377" s="42"/>
      <c r="O377" s="42"/>
      <c r="P377" s="42"/>
      <c r="Q377" s="42"/>
      <c r="R377" s="42"/>
      <c r="S377" s="28"/>
      <c r="T377" s="28"/>
      <c r="U377" s="42"/>
      <c r="V377" s="8"/>
    </row>
    <row r="378" spans="6:22" x14ac:dyDescent="0.25">
      <c r="F378" s="23"/>
      <c r="G378" s="28"/>
      <c r="H378" s="28"/>
      <c r="I378" s="13"/>
      <c r="J378" s="37"/>
      <c r="K378" s="42"/>
      <c r="L378" s="42"/>
      <c r="M378" s="42"/>
      <c r="N378" s="42"/>
      <c r="O378" s="42"/>
      <c r="P378" s="42"/>
      <c r="Q378" s="42"/>
      <c r="R378" s="42"/>
      <c r="S378" s="28"/>
      <c r="T378" s="28"/>
      <c r="U378" s="42"/>
      <c r="V378" s="8"/>
    </row>
    <row r="379" spans="6:22" x14ac:dyDescent="0.25">
      <c r="F379" s="23"/>
      <c r="G379" s="28"/>
      <c r="H379" s="28"/>
      <c r="I379" s="13"/>
      <c r="J379" s="37"/>
      <c r="K379" s="42"/>
      <c r="L379" s="42"/>
      <c r="M379" s="42"/>
      <c r="N379" s="42"/>
      <c r="O379" s="42"/>
      <c r="P379" s="42"/>
      <c r="Q379" s="42"/>
      <c r="R379" s="42"/>
      <c r="S379" s="28"/>
      <c r="T379" s="28"/>
      <c r="U379" s="42"/>
      <c r="V379" s="8"/>
    </row>
    <row r="380" spans="6:22" x14ac:dyDescent="0.25">
      <c r="F380" s="23"/>
      <c r="G380" s="28"/>
      <c r="H380" s="28"/>
      <c r="I380" s="13"/>
      <c r="J380" s="37"/>
      <c r="K380" s="42"/>
      <c r="L380" s="42"/>
      <c r="M380" s="42"/>
      <c r="N380" s="42"/>
      <c r="O380" s="42"/>
      <c r="P380" s="42"/>
      <c r="Q380" s="42"/>
      <c r="R380" s="42"/>
      <c r="S380" s="28"/>
      <c r="T380" s="28"/>
      <c r="U380" s="42"/>
      <c r="V380" s="8"/>
    </row>
    <row r="381" spans="6:22" x14ac:dyDescent="0.25">
      <c r="F381" s="23"/>
      <c r="G381" s="28"/>
      <c r="H381" s="28"/>
      <c r="I381" s="13"/>
      <c r="J381" s="37"/>
      <c r="K381" s="42"/>
      <c r="L381" s="42"/>
      <c r="M381" s="42"/>
      <c r="N381" s="42"/>
      <c r="O381" s="42"/>
      <c r="P381" s="42"/>
      <c r="Q381" s="42"/>
      <c r="R381" s="42"/>
      <c r="S381" s="28"/>
      <c r="T381" s="28"/>
      <c r="U381" s="42"/>
      <c r="V381" s="8"/>
    </row>
    <row r="382" spans="6:22" x14ac:dyDescent="0.25">
      <c r="F382" s="23"/>
      <c r="G382" s="28"/>
      <c r="H382" s="28"/>
      <c r="I382" s="13"/>
      <c r="J382" s="37"/>
      <c r="K382" s="42"/>
      <c r="L382" s="42"/>
      <c r="M382" s="42"/>
      <c r="N382" s="42"/>
      <c r="O382" s="42"/>
      <c r="P382" s="42"/>
      <c r="Q382" s="42"/>
      <c r="R382" s="42"/>
      <c r="S382" s="28"/>
      <c r="T382" s="28"/>
      <c r="U382" s="42"/>
      <c r="V382" s="8"/>
    </row>
    <row r="383" spans="6:22" x14ac:dyDescent="0.25">
      <c r="F383" s="23"/>
      <c r="G383" s="28"/>
      <c r="H383" s="28"/>
      <c r="I383" s="13"/>
      <c r="J383" s="37"/>
      <c r="K383" s="42"/>
      <c r="L383" s="42"/>
      <c r="M383" s="42"/>
      <c r="N383" s="42"/>
      <c r="O383" s="42"/>
      <c r="P383" s="42"/>
      <c r="Q383" s="42"/>
      <c r="R383" s="42"/>
      <c r="S383" s="28"/>
      <c r="T383" s="28"/>
      <c r="U383" s="42"/>
      <c r="V383" s="8"/>
    </row>
    <row r="384" spans="6:22" x14ac:dyDescent="0.25">
      <c r="F384" s="23"/>
      <c r="G384" s="28"/>
      <c r="H384" s="28"/>
      <c r="I384" s="13"/>
      <c r="J384" s="37"/>
      <c r="K384" s="42"/>
      <c r="L384" s="42"/>
      <c r="M384" s="42"/>
      <c r="N384" s="42"/>
      <c r="O384" s="42"/>
      <c r="P384" s="42"/>
      <c r="Q384" s="42"/>
      <c r="R384" s="42"/>
      <c r="S384" s="28"/>
      <c r="T384" s="28"/>
      <c r="U384" s="42"/>
      <c r="V384" s="8"/>
    </row>
    <row r="385" spans="6:22" x14ac:dyDescent="0.25">
      <c r="F385" s="23"/>
      <c r="G385" s="28"/>
      <c r="H385" s="28"/>
      <c r="I385" s="13"/>
      <c r="J385" s="37"/>
      <c r="K385" s="42"/>
      <c r="L385" s="42"/>
      <c r="M385" s="42"/>
      <c r="N385" s="42"/>
      <c r="O385" s="42"/>
      <c r="P385" s="42"/>
      <c r="Q385" s="42"/>
      <c r="R385" s="42"/>
      <c r="S385" s="28"/>
      <c r="T385" s="28"/>
      <c r="U385" s="42"/>
      <c r="V385" s="8"/>
    </row>
    <row r="386" spans="6:22" x14ac:dyDescent="0.25">
      <c r="F386" s="23"/>
      <c r="G386" s="28"/>
      <c r="H386" s="28"/>
      <c r="I386" s="13"/>
      <c r="J386" s="37"/>
      <c r="K386" s="42"/>
      <c r="L386" s="42"/>
      <c r="M386" s="42"/>
      <c r="N386" s="42"/>
      <c r="O386" s="42"/>
      <c r="P386" s="42"/>
      <c r="Q386" s="42"/>
      <c r="R386" s="42"/>
      <c r="S386" s="28"/>
      <c r="T386" s="28"/>
      <c r="U386" s="42"/>
      <c r="V386" s="8"/>
    </row>
    <row r="387" spans="6:22" x14ac:dyDescent="0.25">
      <c r="F387" s="23"/>
      <c r="G387" s="28"/>
      <c r="H387" s="28"/>
      <c r="I387" s="13"/>
      <c r="J387" s="37"/>
      <c r="K387" s="42"/>
      <c r="L387" s="42"/>
      <c r="M387" s="42"/>
      <c r="N387" s="42"/>
      <c r="O387" s="42"/>
      <c r="P387" s="42"/>
      <c r="Q387" s="42"/>
      <c r="R387" s="42"/>
      <c r="S387" s="28"/>
      <c r="T387" s="28"/>
      <c r="U387" s="42"/>
      <c r="V387" s="8"/>
    </row>
    <row r="388" spans="6:22" x14ac:dyDescent="0.25">
      <c r="F388" s="23"/>
      <c r="G388" s="28"/>
      <c r="H388" s="28"/>
      <c r="I388" s="13"/>
      <c r="J388" s="37"/>
      <c r="K388" s="42"/>
      <c r="L388" s="42"/>
      <c r="M388" s="42"/>
      <c r="N388" s="42"/>
      <c r="O388" s="42"/>
      <c r="P388" s="42"/>
      <c r="Q388" s="42"/>
      <c r="R388" s="42"/>
      <c r="S388" s="28"/>
      <c r="T388" s="28"/>
      <c r="U388" s="42"/>
      <c r="V388" s="8"/>
    </row>
    <row r="389" spans="6:22" x14ac:dyDescent="0.25">
      <c r="F389" s="23"/>
      <c r="G389" s="28"/>
      <c r="H389" s="28"/>
      <c r="I389" s="13"/>
      <c r="J389" s="37"/>
      <c r="K389" s="42"/>
      <c r="L389" s="42"/>
      <c r="M389" s="42"/>
      <c r="N389" s="42"/>
      <c r="O389" s="42"/>
      <c r="P389" s="42"/>
      <c r="Q389" s="42"/>
      <c r="R389" s="42"/>
      <c r="S389" s="28"/>
      <c r="T389" s="28"/>
      <c r="U389" s="42"/>
      <c r="V389" s="8"/>
    </row>
    <row r="390" spans="6:22" x14ac:dyDescent="0.25">
      <c r="F390" s="23"/>
      <c r="G390" s="28"/>
      <c r="H390" s="28"/>
      <c r="I390" s="13"/>
      <c r="J390" s="37"/>
      <c r="K390" s="42"/>
      <c r="L390" s="42"/>
      <c r="M390" s="42"/>
      <c r="N390" s="42"/>
      <c r="O390" s="42"/>
      <c r="P390" s="42"/>
      <c r="Q390" s="42"/>
      <c r="R390" s="42"/>
      <c r="S390" s="28"/>
      <c r="T390" s="28"/>
      <c r="U390" s="42"/>
      <c r="V390" s="8"/>
    </row>
    <row r="391" spans="6:22" x14ac:dyDescent="0.25">
      <c r="F391" s="23"/>
      <c r="G391" s="28"/>
      <c r="H391" s="28"/>
      <c r="I391" s="13"/>
      <c r="J391" s="37"/>
      <c r="K391" s="42"/>
      <c r="L391" s="42"/>
      <c r="M391" s="42"/>
      <c r="N391" s="42"/>
      <c r="O391" s="42"/>
      <c r="P391" s="42"/>
      <c r="Q391" s="42"/>
      <c r="R391" s="42"/>
      <c r="S391" s="28"/>
      <c r="T391" s="28"/>
      <c r="U391" s="42"/>
      <c r="V391" s="8"/>
    </row>
    <row r="392" spans="6:22" x14ac:dyDescent="0.25">
      <c r="F392" s="23"/>
      <c r="G392" s="28"/>
      <c r="H392" s="28"/>
      <c r="I392" s="13"/>
      <c r="J392" s="37"/>
      <c r="K392" s="42"/>
      <c r="L392" s="42"/>
      <c r="M392" s="42"/>
      <c r="N392" s="42"/>
      <c r="O392" s="42"/>
      <c r="P392" s="42"/>
      <c r="Q392" s="42"/>
      <c r="R392" s="42"/>
      <c r="S392" s="28"/>
      <c r="T392" s="28"/>
      <c r="U392" s="42"/>
      <c r="V392" s="8"/>
    </row>
    <row r="393" spans="6:22" x14ac:dyDescent="0.25">
      <c r="F393" s="23"/>
      <c r="G393" s="28"/>
      <c r="H393" s="28"/>
      <c r="I393" s="13"/>
      <c r="J393" s="37"/>
      <c r="K393" s="42"/>
      <c r="L393" s="42"/>
      <c r="M393" s="42"/>
      <c r="N393" s="42"/>
      <c r="O393" s="42"/>
      <c r="P393" s="42"/>
      <c r="Q393" s="42"/>
      <c r="R393" s="42"/>
      <c r="S393" s="28"/>
      <c r="T393" s="28"/>
      <c r="U393" s="42"/>
      <c r="V393" s="8"/>
    </row>
    <row r="394" spans="6:22" x14ac:dyDescent="0.25">
      <c r="F394" s="23"/>
      <c r="G394" s="28"/>
      <c r="H394" s="28"/>
      <c r="I394" s="13"/>
      <c r="J394" s="37"/>
      <c r="K394" s="42"/>
      <c r="L394" s="42"/>
      <c r="M394" s="42"/>
      <c r="N394" s="42"/>
      <c r="O394" s="42"/>
      <c r="P394" s="42"/>
      <c r="Q394" s="42"/>
      <c r="R394" s="42"/>
      <c r="S394" s="28"/>
      <c r="T394" s="28"/>
      <c r="U394" s="42"/>
      <c r="V394" s="8"/>
    </row>
    <row r="395" spans="6:22" x14ac:dyDescent="0.25">
      <c r="F395" s="23"/>
      <c r="G395" s="28"/>
      <c r="H395" s="28"/>
      <c r="I395" s="13"/>
      <c r="J395" s="37"/>
      <c r="K395" s="42"/>
      <c r="L395" s="42"/>
      <c r="M395" s="42"/>
      <c r="N395" s="42"/>
      <c r="O395" s="42"/>
      <c r="P395" s="42"/>
      <c r="Q395" s="42"/>
      <c r="R395" s="42"/>
      <c r="S395" s="28"/>
      <c r="T395" s="28"/>
      <c r="U395" s="42"/>
      <c r="V395" s="8"/>
    </row>
    <row r="396" spans="6:22" x14ac:dyDescent="0.25">
      <c r="F396" s="23"/>
      <c r="G396" s="28"/>
      <c r="H396" s="28"/>
      <c r="I396" s="13"/>
      <c r="J396" s="37"/>
      <c r="K396" s="42"/>
      <c r="L396" s="42"/>
      <c r="M396" s="42"/>
      <c r="N396" s="42"/>
      <c r="O396" s="42"/>
      <c r="P396" s="42"/>
      <c r="Q396" s="42"/>
      <c r="R396" s="42"/>
      <c r="S396" s="28"/>
      <c r="T396" s="28"/>
      <c r="U396" s="42"/>
      <c r="V396" s="8"/>
    </row>
    <row r="397" spans="6:22" x14ac:dyDescent="0.25">
      <c r="F397" s="23"/>
      <c r="G397" s="28"/>
      <c r="H397" s="28"/>
      <c r="I397" s="13"/>
      <c r="J397" s="37"/>
      <c r="K397" s="42"/>
      <c r="L397" s="42"/>
      <c r="M397" s="42"/>
      <c r="N397" s="42"/>
      <c r="O397" s="42"/>
      <c r="P397" s="42"/>
      <c r="Q397" s="42"/>
      <c r="R397" s="42"/>
      <c r="S397" s="28"/>
      <c r="T397" s="28"/>
      <c r="U397" s="42"/>
      <c r="V397" s="8"/>
    </row>
    <row r="398" spans="6:22" x14ac:dyDescent="0.25">
      <c r="F398" s="23"/>
      <c r="G398" s="28"/>
      <c r="H398" s="28"/>
      <c r="I398" s="13"/>
      <c r="J398" s="37"/>
      <c r="K398" s="42"/>
      <c r="L398" s="42"/>
      <c r="M398" s="42"/>
      <c r="N398" s="42"/>
      <c r="O398" s="42"/>
      <c r="P398" s="42"/>
      <c r="Q398" s="42"/>
      <c r="R398" s="42"/>
      <c r="S398" s="28"/>
      <c r="T398" s="28"/>
      <c r="U398" s="42"/>
      <c r="V398" s="8"/>
    </row>
    <row r="399" spans="6:22" x14ac:dyDescent="0.25">
      <c r="F399" s="23"/>
      <c r="G399" s="28"/>
      <c r="H399" s="28"/>
      <c r="I399" s="13"/>
      <c r="J399" s="37"/>
      <c r="K399" s="42"/>
      <c r="L399" s="42"/>
      <c r="M399" s="42"/>
      <c r="N399" s="42"/>
      <c r="O399" s="42"/>
      <c r="P399" s="42"/>
      <c r="Q399" s="42"/>
      <c r="R399" s="42"/>
      <c r="S399" s="28"/>
      <c r="T399" s="28"/>
      <c r="U399" s="42"/>
      <c r="V399" s="8"/>
    </row>
    <row r="400" spans="6:22" x14ac:dyDescent="0.25">
      <c r="F400" s="23"/>
      <c r="G400" s="28"/>
      <c r="H400" s="28"/>
      <c r="I400" s="13"/>
      <c r="J400" s="37"/>
      <c r="K400" s="42"/>
      <c r="L400" s="42"/>
      <c r="M400" s="42"/>
      <c r="N400" s="42"/>
      <c r="O400" s="42"/>
      <c r="P400" s="42"/>
      <c r="Q400" s="42"/>
      <c r="R400" s="42"/>
      <c r="S400" s="28"/>
      <c r="T400" s="28"/>
      <c r="U400" s="42"/>
      <c r="V400" s="8"/>
    </row>
    <row r="401" spans="6:22" x14ac:dyDescent="0.25">
      <c r="F401" s="23"/>
      <c r="G401" s="28"/>
      <c r="H401" s="28"/>
      <c r="I401" s="13"/>
      <c r="J401" s="37"/>
      <c r="K401" s="42"/>
      <c r="L401" s="42"/>
      <c r="M401" s="42"/>
      <c r="N401" s="42"/>
      <c r="O401" s="42"/>
      <c r="P401" s="42"/>
      <c r="Q401" s="42"/>
      <c r="R401" s="42"/>
      <c r="S401" s="28"/>
      <c r="T401" s="28"/>
      <c r="U401" s="42"/>
      <c r="V401" s="8"/>
    </row>
    <row r="402" spans="6:22" x14ac:dyDescent="0.25">
      <c r="F402" s="23"/>
      <c r="G402" s="28"/>
      <c r="H402" s="28"/>
      <c r="I402" s="13"/>
      <c r="J402" s="37"/>
      <c r="K402" s="42"/>
      <c r="L402" s="42"/>
      <c r="M402" s="42"/>
      <c r="N402" s="42"/>
      <c r="O402" s="42"/>
      <c r="P402" s="42"/>
      <c r="Q402" s="42"/>
      <c r="R402" s="42"/>
      <c r="S402" s="28"/>
      <c r="T402" s="28"/>
      <c r="U402" s="42"/>
      <c r="V402" s="8"/>
    </row>
    <row r="403" spans="6:22" x14ac:dyDescent="0.25">
      <c r="F403" s="23"/>
      <c r="G403" s="28"/>
      <c r="H403" s="28"/>
      <c r="I403" s="13"/>
      <c r="J403" s="37"/>
      <c r="K403" s="42"/>
      <c r="L403" s="42"/>
      <c r="M403" s="42"/>
      <c r="N403" s="42"/>
      <c r="O403" s="42"/>
      <c r="P403" s="42"/>
      <c r="Q403" s="42"/>
      <c r="R403" s="42"/>
      <c r="S403" s="28"/>
      <c r="T403" s="28"/>
      <c r="U403" s="42"/>
      <c r="V403" s="8"/>
    </row>
    <row r="404" spans="6:22" x14ac:dyDescent="0.25">
      <c r="F404" s="23"/>
      <c r="G404" s="28"/>
      <c r="H404" s="28"/>
      <c r="I404" s="13"/>
      <c r="J404" s="37"/>
      <c r="K404" s="42"/>
      <c r="L404" s="42"/>
      <c r="M404" s="42"/>
      <c r="N404" s="42"/>
      <c r="O404" s="42"/>
      <c r="P404" s="42"/>
      <c r="Q404" s="42"/>
      <c r="R404" s="42"/>
      <c r="S404" s="28"/>
      <c r="T404" s="28"/>
      <c r="U404" s="42"/>
      <c r="V404" s="8"/>
    </row>
    <row r="405" spans="6:22" x14ac:dyDescent="0.25">
      <c r="F405" s="23"/>
      <c r="G405" s="28"/>
      <c r="H405" s="28"/>
      <c r="I405" s="13"/>
      <c r="J405" s="37"/>
      <c r="K405" s="42"/>
      <c r="L405" s="42"/>
      <c r="M405" s="42"/>
      <c r="N405" s="42"/>
      <c r="O405" s="42"/>
      <c r="P405" s="42"/>
      <c r="Q405" s="42"/>
      <c r="R405" s="42"/>
      <c r="S405" s="28"/>
      <c r="T405" s="28"/>
      <c r="U405" s="42"/>
      <c r="V405" s="8"/>
    </row>
    <row r="406" spans="6:22" x14ac:dyDescent="0.25">
      <c r="F406" s="23"/>
      <c r="G406" s="28"/>
      <c r="H406" s="28"/>
      <c r="I406" s="13"/>
      <c r="J406" s="37"/>
      <c r="K406" s="42"/>
      <c r="L406" s="42"/>
      <c r="M406" s="42"/>
      <c r="N406" s="42"/>
      <c r="O406" s="42"/>
      <c r="P406" s="42"/>
      <c r="Q406" s="42"/>
      <c r="R406" s="42"/>
      <c r="S406" s="28"/>
      <c r="T406" s="28"/>
      <c r="U406" s="42"/>
      <c r="V406" s="8"/>
    </row>
    <row r="407" spans="6:22" x14ac:dyDescent="0.25">
      <c r="F407" s="23"/>
      <c r="G407" s="28"/>
      <c r="H407" s="28"/>
      <c r="I407" s="13"/>
      <c r="J407" s="37"/>
      <c r="K407" s="42"/>
      <c r="L407" s="42"/>
      <c r="M407" s="42"/>
      <c r="N407" s="42"/>
      <c r="O407" s="42"/>
      <c r="P407" s="42"/>
      <c r="Q407" s="42"/>
      <c r="R407" s="42"/>
      <c r="S407" s="28"/>
      <c r="T407" s="28"/>
      <c r="U407" s="42"/>
      <c r="V407" s="8"/>
    </row>
    <row r="408" spans="6:22" x14ac:dyDescent="0.25">
      <c r="F408" s="23"/>
      <c r="G408" s="28"/>
      <c r="H408" s="28"/>
      <c r="I408" s="13"/>
      <c r="J408" s="37"/>
      <c r="K408" s="42"/>
      <c r="L408" s="42"/>
      <c r="M408" s="42"/>
      <c r="N408" s="42"/>
      <c r="O408" s="42"/>
      <c r="P408" s="42"/>
      <c r="Q408" s="42"/>
      <c r="R408" s="42"/>
      <c r="S408" s="28"/>
      <c r="T408" s="28"/>
      <c r="U408" s="42"/>
      <c r="V408" s="8"/>
    </row>
    <row r="409" spans="6:22" x14ac:dyDescent="0.25">
      <c r="F409" s="23"/>
      <c r="G409" s="28"/>
      <c r="H409" s="28"/>
      <c r="I409" s="13"/>
      <c r="J409" s="37"/>
      <c r="K409" s="42"/>
      <c r="L409" s="42"/>
      <c r="M409" s="42"/>
      <c r="N409" s="42"/>
      <c r="O409" s="42"/>
      <c r="P409" s="42"/>
      <c r="Q409" s="42"/>
      <c r="R409" s="42"/>
      <c r="S409" s="28"/>
      <c r="T409" s="28"/>
      <c r="U409" s="42"/>
      <c r="V409" s="8"/>
    </row>
    <row r="410" spans="6:22" x14ac:dyDescent="0.25">
      <c r="F410" s="23"/>
      <c r="G410" s="28"/>
      <c r="H410" s="28"/>
      <c r="I410" s="13"/>
      <c r="J410" s="37"/>
      <c r="K410" s="42"/>
      <c r="L410" s="42"/>
      <c r="M410" s="42"/>
      <c r="N410" s="42"/>
      <c r="O410" s="42"/>
      <c r="P410" s="42"/>
      <c r="Q410" s="42"/>
      <c r="R410" s="42"/>
      <c r="S410" s="28"/>
      <c r="T410" s="28"/>
      <c r="U410" s="42"/>
      <c r="V410" s="8"/>
    </row>
    <row r="411" spans="6:22" x14ac:dyDescent="0.25">
      <c r="F411" s="23"/>
      <c r="G411" s="28"/>
      <c r="H411" s="28"/>
      <c r="I411" s="13"/>
      <c r="J411" s="37"/>
      <c r="K411" s="42"/>
      <c r="L411" s="42"/>
      <c r="M411" s="42"/>
      <c r="N411" s="42"/>
      <c r="O411" s="42"/>
      <c r="P411" s="42"/>
      <c r="Q411" s="42"/>
      <c r="R411" s="42"/>
      <c r="S411" s="28"/>
      <c r="T411" s="28"/>
      <c r="U411" s="42"/>
      <c r="V411" s="8"/>
    </row>
    <row r="412" spans="6:22" x14ac:dyDescent="0.25">
      <c r="F412" s="23"/>
      <c r="G412" s="28"/>
      <c r="H412" s="28"/>
      <c r="I412" s="13"/>
      <c r="J412" s="37"/>
      <c r="K412" s="42"/>
      <c r="L412" s="42"/>
      <c r="M412" s="42"/>
      <c r="N412" s="42"/>
      <c r="O412" s="42"/>
      <c r="P412" s="42"/>
      <c r="Q412" s="42"/>
      <c r="R412" s="42"/>
      <c r="S412" s="28"/>
      <c r="T412" s="28"/>
      <c r="U412" s="42"/>
      <c r="V412" s="8"/>
    </row>
    <row r="413" spans="6:22" x14ac:dyDescent="0.25">
      <c r="F413" s="23"/>
      <c r="G413" s="28"/>
      <c r="H413" s="28"/>
      <c r="I413" s="13"/>
      <c r="J413" s="37"/>
      <c r="K413" s="42"/>
      <c r="L413" s="42"/>
      <c r="M413" s="42"/>
      <c r="N413" s="42"/>
      <c r="O413" s="42"/>
      <c r="P413" s="42"/>
      <c r="Q413" s="42"/>
      <c r="R413" s="42"/>
      <c r="S413" s="28"/>
      <c r="T413" s="28"/>
      <c r="U413" s="42"/>
      <c r="V413" s="8"/>
    </row>
    <row r="414" spans="6:22" x14ac:dyDescent="0.25">
      <c r="F414" s="23"/>
      <c r="G414" s="28"/>
      <c r="H414" s="28"/>
      <c r="I414" s="13"/>
      <c r="J414" s="37"/>
      <c r="K414" s="42"/>
      <c r="L414" s="42"/>
      <c r="M414" s="42"/>
      <c r="N414" s="42"/>
      <c r="O414" s="42"/>
      <c r="P414" s="42"/>
      <c r="Q414" s="42"/>
      <c r="R414" s="42"/>
      <c r="S414" s="28"/>
      <c r="T414" s="28"/>
      <c r="U414" s="42"/>
      <c r="V414" s="8"/>
    </row>
    <row r="415" spans="6:22" x14ac:dyDescent="0.25">
      <c r="F415" s="23"/>
      <c r="G415" s="28"/>
      <c r="H415" s="28"/>
      <c r="I415" s="13"/>
      <c r="J415" s="37"/>
      <c r="K415" s="42"/>
      <c r="L415" s="42"/>
      <c r="M415" s="42"/>
      <c r="N415" s="42"/>
      <c r="O415" s="42"/>
      <c r="P415" s="42"/>
      <c r="Q415" s="42"/>
      <c r="R415" s="42"/>
      <c r="S415" s="28"/>
      <c r="T415" s="28"/>
      <c r="U415" s="42"/>
      <c r="V415" s="8"/>
    </row>
    <row r="416" spans="6:22" x14ac:dyDescent="0.25">
      <c r="F416" s="23"/>
      <c r="G416" s="28"/>
      <c r="H416" s="28"/>
      <c r="I416" s="13"/>
      <c r="J416" s="37"/>
      <c r="K416" s="42"/>
      <c r="L416" s="42"/>
      <c r="M416" s="42"/>
      <c r="N416" s="42"/>
      <c r="O416" s="42"/>
      <c r="P416" s="42"/>
      <c r="Q416" s="42"/>
      <c r="R416" s="42"/>
      <c r="S416" s="28"/>
      <c r="T416" s="28"/>
      <c r="U416" s="42"/>
      <c r="V416" s="8"/>
    </row>
    <row r="417" spans="6:22" x14ac:dyDescent="0.25">
      <c r="F417" s="23"/>
      <c r="G417" s="28"/>
      <c r="H417" s="28"/>
      <c r="I417" s="13"/>
      <c r="J417" s="37"/>
      <c r="K417" s="42"/>
      <c r="L417" s="42"/>
      <c r="M417" s="42"/>
      <c r="N417" s="42"/>
      <c r="O417" s="42"/>
      <c r="P417" s="42"/>
      <c r="Q417" s="42"/>
      <c r="R417" s="42"/>
      <c r="S417" s="28"/>
      <c r="T417" s="28"/>
      <c r="U417" s="42"/>
      <c r="V417" s="8"/>
    </row>
    <row r="418" spans="6:22" x14ac:dyDescent="0.25">
      <c r="F418" s="23"/>
      <c r="G418" s="28"/>
      <c r="H418" s="28"/>
      <c r="I418" s="13"/>
      <c r="J418" s="37"/>
      <c r="K418" s="42"/>
      <c r="L418" s="42"/>
      <c r="M418" s="42"/>
      <c r="N418" s="42"/>
      <c r="O418" s="42"/>
      <c r="P418" s="42"/>
      <c r="Q418" s="42"/>
      <c r="R418" s="42"/>
      <c r="S418" s="28"/>
      <c r="T418" s="28"/>
      <c r="U418" s="42"/>
      <c r="V418" s="8"/>
    </row>
    <row r="419" spans="6:22" x14ac:dyDescent="0.25">
      <c r="F419" s="23"/>
      <c r="G419" s="28"/>
      <c r="H419" s="28"/>
      <c r="I419" s="13"/>
      <c r="J419" s="37"/>
      <c r="K419" s="42"/>
      <c r="L419" s="42"/>
      <c r="M419" s="42"/>
      <c r="N419" s="42"/>
      <c r="O419" s="42"/>
      <c r="P419" s="42"/>
      <c r="Q419" s="42"/>
      <c r="R419" s="42"/>
      <c r="S419" s="28"/>
      <c r="T419" s="28"/>
      <c r="U419" s="42"/>
      <c r="V419" s="8"/>
    </row>
    <row r="420" spans="6:22" x14ac:dyDescent="0.25">
      <c r="F420" s="23"/>
      <c r="G420" s="28"/>
      <c r="H420" s="28"/>
      <c r="I420" s="13"/>
      <c r="J420" s="37"/>
      <c r="K420" s="42"/>
      <c r="L420" s="42"/>
      <c r="M420" s="42"/>
      <c r="N420" s="42"/>
      <c r="O420" s="42"/>
      <c r="P420" s="42"/>
      <c r="Q420" s="42"/>
      <c r="R420" s="42"/>
      <c r="S420" s="28"/>
      <c r="T420" s="28"/>
      <c r="U420" s="42"/>
      <c r="V420" s="8"/>
    </row>
    <row r="421" spans="6:22" x14ac:dyDescent="0.25">
      <c r="F421" s="23"/>
      <c r="G421" s="28"/>
      <c r="H421" s="28"/>
      <c r="I421" s="13"/>
      <c r="J421" s="37"/>
      <c r="K421" s="42"/>
      <c r="L421" s="42"/>
      <c r="M421" s="42"/>
      <c r="N421" s="42"/>
      <c r="O421" s="42"/>
      <c r="P421" s="42"/>
      <c r="Q421" s="42"/>
      <c r="R421" s="42"/>
      <c r="S421" s="28"/>
      <c r="T421" s="28"/>
      <c r="U421" s="42"/>
      <c r="V421" s="8"/>
    </row>
    <row r="422" spans="6:22" x14ac:dyDescent="0.25">
      <c r="F422" s="23"/>
      <c r="G422" s="28"/>
      <c r="H422" s="28"/>
      <c r="I422" s="13"/>
      <c r="J422" s="37"/>
      <c r="K422" s="42"/>
      <c r="L422" s="42"/>
      <c r="M422" s="42"/>
      <c r="N422" s="42"/>
      <c r="O422" s="42"/>
      <c r="P422" s="42"/>
      <c r="Q422" s="42"/>
      <c r="R422" s="42"/>
      <c r="S422" s="28"/>
      <c r="T422" s="28"/>
      <c r="U422" s="42"/>
      <c r="V422" s="8"/>
    </row>
    <row r="423" spans="6:22" x14ac:dyDescent="0.25">
      <c r="F423" s="23"/>
      <c r="G423" s="28"/>
      <c r="H423" s="28"/>
      <c r="I423" s="13"/>
      <c r="J423" s="37"/>
      <c r="K423" s="42"/>
      <c r="L423" s="42"/>
      <c r="M423" s="42"/>
      <c r="N423" s="42"/>
      <c r="O423" s="42"/>
      <c r="P423" s="42"/>
      <c r="Q423" s="42"/>
      <c r="R423" s="42"/>
      <c r="S423" s="28"/>
      <c r="T423" s="28"/>
      <c r="U423" s="42"/>
      <c r="V423" s="8"/>
    </row>
    <row r="424" spans="6:22" x14ac:dyDescent="0.25">
      <c r="F424" s="23"/>
      <c r="G424" s="28"/>
      <c r="H424" s="28"/>
      <c r="I424" s="13"/>
      <c r="J424" s="37"/>
      <c r="K424" s="42"/>
      <c r="L424" s="42"/>
      <c r="M424" s="42"/>
      <c r="N424" s="42"/>
      <c r="O424" s="42"/>
      <c r="P424" s="42"/>
      <c r="Q424" s="42"/>
      <c r="R424" s="42"/>
      <c r="S424" s="28"/>
      <c r="T424" s="28"/>
      <c r="U424" s="42"/>
      <c r="V424" s="8"/>
    </row>
    <row r="425" spans="6:22" x14ac:dyDescent="0.25">
      <c r="F425" s="23"/>
      <c r="G425" s="28"/>
      <c r="H425" s="28"/>
      <c r="I425" s="13"/>
      <c r="J425" s="37"/>
      <c r="K425" s="42"/>
      <c r="L425" s="42"/>
      <c r="M425" s="42"/>
      <c r="N425" s="42"/>
      <c r="O425" s="42"/>
      <c r="P425" s="42"/>
      <c r="Q425" s="42"/>
      <c r="R425" s="42"/>
      <c r="S425" s="28"/>
      <c r="T425" s="28"/>
      <c r="U425" s="42"/>
      <c r="V425" s="8"/>
    </row>
    <row r="426" spans="6:22" x14ac:dyDescent="0.25">
      <c r="F426" s="23"/>
      <c r="G426" s="28"/>
      <c r="H426" s="28"/>
      <c r="I426" s="13"/>
      <c r="J426" s="37"/>
      <c r="K426" s="42"/>
      <c r="L426" s="42"/>
      <c r="M426" s="42"/>
      <c r="N426" s="42"/>
      <c r="O426" s="42"/>
      <c r="P426" s="42"/>
      <c r="Q426" s="42"/>
      <c r="R426" s="42"/>
      <c r="S426" s="28"/>
      <c r="T426" s="28"/>
      <c r="U426" s="42"/>
      <c r="V426" s="8"/>
    </row>
    <row r="427" spans="6:22" x14ac:dyDescent="0.25">
      <c r="F427" s="23"/>
      <c r="G427" s="28"/>
      <c r="H427" s="28"/>
      <c r="I427" s="13"/>
      <c r="J427" s="37"/>
      <c r="K427" s="42"/>
      <c r="L427" s="42"/>
      <c r="M427" s="42"/>
      <c r="N427" s="42"/>
      <c r="O427" s="42"/>
      <c r="P427" s="42"/>
      <c r="Q427" s="42"/>
      <c r="R427" s="42"/>
      <c r="S427" s="28"/>
      <c r="T427" s="28"/>
      <c r="U427" s="42"/>
      <c r="V427" s="8"/>
    </row>
    <row r="428" spans="6:22" x14ac:dyDescent="0.25">
      <c r="F428" s="23"/>
      <c r="G428" s="28"/>
      <c r="H428" s="28"/>
      <c r="I428" s="13"/>
      <c r="J428" s="37"/>
      <c r="K428" s="42"/>
      <c r="L428" s="42"/>
      <c r="M428" s="42"/>
      <c r="N428" s="42"/>
      <c r="O428" s="42"/>
      <c r="P428" s="42"/>
      <c r="Q428" s="42"/>
      <c r="R428" s="42"/>
      <c r="S428" s="28"/>
      <c r="T428" s="28"/>
      <c r="U428" s="42"/>
      <c r="V428" s="8"/>
    </row>
    <row r="429" spans="6:22" x14ac:dyDescent="0.25">
      <c r="F429" s="23"/>
      <c r="G429" s="28"/>
      <c r="H429" s="28"/>
      <c r="I429" s="13"/>
      <c r="J429" s="37"/>
      <c r="K429" s="42"/>
      <c r="L429" s="42"/>
      <c r="M429" s="42"/>
      <c r="N429" s="42"/>
      <c r="O429" s="42"/>
      <c r="P429" s="42"/>
      <c r="Q429" s="42"/>
      <c r="R429" s="42"/>
      <c r="S429" s="28"/>
      <c r="T429" s="28"/>
      <c r="U429" s="42"/>
      <c r="V429" s="8"/>
    </row>
    <row r="430" spans="6:22" x14ac:dyDescent="0.25">
      <c r="F430" s="23"/>
      <c r="G430" s="28"/>
      <c r="H430" s="28"/>
      <c r="I430" s="13"/>
      <c r="J430" s="37"/>
      <c r="K430" s="42"/>
      <c r="L430" s="42"/>
      <c r="M430" s="42"/>
      <c r="N430" s="42"/>
      <c r="O430" s="42"/>
      <c r="P430" s="42"/>
      <c r="Q430" s="42"/>
      <c r="R430" s="42"/>
      <c r="S430" s="28"/>
      <c r="T430" s="28"/>
      <c r="U430" s="42"/>
      <c r="V430" s="8"/>
    </row>
    <row r="431" spans="6:22" x14ac:dyDescent="0.25">
      <c r="F431" s="23"/>
      <c r="G431" s="28"/>
      <c r="H431" s="28"/>
      <c r="I431" s="13"/>
      <c r="J431" s="37"/>
      <c r="K431" s="42"/>
      <c r="L431" s="42"/>
      <c r="M431" s="42"/>
      <c r="N431" s="42"/>
      <c r="O431" s="42"/>
      <c r="P431" s="42"/>
      <c r="Q431" s="42"/>
      <c r="R431" s="42"/>
      <c r="S431" s="28"/>
      <c r="T431" s="28"/>
      <c r="U431" s="42"/>
      <c r="V431" s="8"/>
    </row>
    <row r="432" spans="6:22" x14ac:dyDescent="0.25">
      <c r="F432" s="23"/>
      <c r="G432" s="28"/>
      <c r="H432" s="28"/>
      <c r="I432" s="13"/>
      <c r="J432" s="37"/>
      <c r="K432" s="42"/>
      <c r="L432" s="42"/>
      <c r="M432" s="42"/>
      <c r="N432" s="42"/>
      <c r="O432" s="42"/>
      <c r="P432" s="42"/>
      <c r="Q432" s="42"/>
      <c r="R432" s="42"/>
      <c r="S432" s="28"/>
      <c r="T432" s="28"/>
      <c r="U432" s="42"/>
      <c r="V432" s="8"/>
    </row>
    <row r="433" spans="6:22" x14ac:dyDescent="0.25">
      <c r="F433" s="23"/>
      <c r="G433" s="28"/>
      <c r="H433" s="28"/>
      <c r="I433" s="13"/>
      <c r="J433" s="37"/>
      <c r="K433" s="42"/>
      <c r="L433" s="42"/>
      <c r="M433" s="42"/>
      <c r="N433" s="42"/>
      <c r="O433" s="42"/>
      <c r="P433" s="42"/>
      <c r="Q433" s="42"/>
      <c r="R433" s="42"/>
      <c r="S433" s="28"/>
      <c r="T433" s="28"/>
      <c r="U433" s="42"/>
      <c r="V433" s="8"/>
    </row>
    <row r="434" spans="6:22" x14ac:dyDescent="0.25">
      <c r="F434" s="23"/>
      <c r="G434" s="28"/>
      <c r="H434" s="28"/>
      <c r="I434" s="13"/>
      <c r="J434" s="37"/>
      <c r="K434" s="42"/>
      <c r="L434" s="42"/>
      <c r="M434" s="42"/>
      <c r="N434" s="42"/>
      <c r="O434" s="42"/>
      <c r="P434" s="42"/>
      <c r="Q434" s="42"/>
      <c r="R434" s="42"/>
      <c r="S434" s="28"/>
      <c r="T434" s="28"/>
      <c r="U434" s="42"/>
      <c r="V434" s="8"/>
    </row>
    <row r="435" spans="6:22" x14ac:dyDescent="0.25">
      <c r="F435" s="23"/>
      <c r="G435" s="28"/>
      <c r="H435" s="28"/>
      <c r="I435" s="13"/>
      <c r="J435" s="37"/>
      <c r="K435" s="42"/>
      <c r="L435" s="42"/>
      <c r="M435" s="42"/>
      <c r="N435" s="42"/>
      <c r="O435" s="42"/>
      <c r="P435" s="42"/>
      <c r="Q435" s="42"/>
      <c r="R435" s="42"/>
      <c r="S435" s="28"/>
      <c r="T435" s="28"/>
      <c r="U435" s="42"/>
      <c r="V435" s="8"/>
    </row>
    <row r="436" spans="6:22" x14ac:dyDescent="0.25">
      <c r="F436" s="23"/>
      <c r="G436" s="28"/>
      <c r="H436" s="28"/>
      <c r="I436" s="13"/>
      <c r="J436" s="37"/>
      <c r="K436" s="42"/>
      <c r="L436" s="42"/>
      <c r="M436" s="42"/>
      <c r="N436" s="42"/>
      <c r="O436" s="42"/>
      <c r="P436" s="42"/>
      <c r="Q436" s="42"/>
      <c r="R436" s="42"/>
      <c r="S436" s="28"/>
      <c r="T436" s="28"/>
      <c r="U436" s="42"/>
      <c r="V436" s="8"/>
    </row>
    <row r="437" spans="6:22" x14ac:dyDescent="0.25">
      <c r="F437" s="23"/>
      <c r="G437" s="28"/>
      <c r="H437" s="28"/>
      <c r="I437" s="13"/>
      <c r="J437" s="37"/>
      <c r="K437" s="42"/>
      <c r="L437" s="42"/>
      <c r="M437" s="42"/>
      <c r="N437" s="42"/>
      <c r="O437" s="42"/>
      <c r="P437" s="42"/>
      <c r="Q437" s="42"/>
      <c r="R437" s="42"/>
      <c r="S437" s="28"/>
      <c r="T437" s="28"/>
      <c r="U437" s="42"/>
      <c r="V437" s="8"/>
    </row>
    <row r="438" spans="6:22" x14ac:dyDescent="0.25">
      <c r="F438" s="23"/>
      <c r="G438" s="28"/>
      <c r="H438" s="28"/>
      <c r="I438" s="13"/>
      <c r="J438" s="37"/>
      <c r="K438" s="42"/>
      <c r="L438" s="42"/>
      <c r="M438" s="42"/>
      <c r="N438" s="42"/>
      <c r="O438" s="42"/>
      <c r="P438" s="42"/>
      <c r="Q438" s="42"/>
      <c r="R438" s="42"/>
      <c r="S438" s="28"/>
      <c r="T438" s="28"/>
      <c r="U438" s="42"/>
      <c r="V438" s="8"/>
    </row>
    <row r="439" spans="6:22" x14ac:dyDescent="0.25">
      <c r="F439" s="23"/>
      <c r="G439" s="28"/>
      <c r="H439" s="28"/>
      <c r="I439" s="13"/>
      <c r="J439" s="37"/>
      <c r="K439" s="42"/>
      <c r="L439" s="42"/>
      <c r="M439" s="42"/>
      <c r="N439" s="42"/>
      <c r="O439" s="42"/>
      <c r="P439" s="42"/>
      <c r="Q439" s="42"/>
      <c r="R439" s="42"/>
      <c r="S439" s="28"/>
      <c r="T439" s="28"/>
      <c r="U439" s="42"/>
      <c r="V439" s="8"/>
    </row>
    <row r="440" spans="6:22" x14ac:dyDescent="0.25">
      <c r="F440" s="23"/>
      <c r="G440" s="28"/>
      <c r="H440" s="28"/>
      <c r="I440" s="13"/>
      <c r="J440" s="37"/>
      <c r="K440" s="42"/>
      <c r="L440" s="42"/>
      <c r="M440" s="42"/>
      <c r="N440" s="42"/>
      <c r="O440" s="42"/>
      <c r="P440" s="42"/>
      <c r="Q440" s="42"/>
      <c r="R440" s="42"/>
      <c r="S440" s="28"/>
      <c r="T440" s="28"/>
      <c r="U440" s="42"/>
      <c r="V440" s="8"/>
    </row>
    <row r="441" spans="6:22" x14ac:dyDescent="0.25">
      <c r="F441" s="23"/>
      <c r="G441" s="28"/>
      <c r="H441" s="28"/>
      <c r="I441" s="13"/>
      <c r="J441" s="37"/>
      <c r="K441" s="42"/>
      <c r="L441" s="42"/>
      <c r="M441" s="42"/>
      <c r="N441" s="42"/>
      <c r="O441" s="42"/>
      <c r="P441" s="42"/>
      <c r="Q441" s="42"/>
      <c r="R441" s="42"/>
      <c r="S441" s="28"/>
      <c r="T441" s="28"/>
      <c r="U441" s="42"/>
      <c r="V441" s="8"/>
    </row>
    <row r="442" spans="6:22" x14ac:dyDescent="0.25">
      <c r="F442" s="23"/>
      <c r="G442" s="28"/>
      <c r="H442" s="28"/>
      <c r="I442" s="13"/>
      <c r="J442" s="37"/>
      <c r="K442" s="42"/>
      <c r="L442" s="42"/>
      <c r="M442" s="42"/>
      <c r="N442" s="42"/>
      <c r="O442" s="42"/>
      <c r="P442" s="42"/>
      <c r="Q442" s="42"/>
      <c r="R442" s="42"/>
      <c r="S442" s="28"/>
      <c r="T442" s="28"/>
      <c r="U442" s="42"/>
      <c r="V442" s="8"/>
    </row>
    <row r="443" spans="6:22" x14ac:dyDescent="0.25">
      <c r="F443" s="23"/>
      <c r="G443" s="28"/>
      <c r="H443" s="28"/>
      <c r="I443" s="13"/>
      <c r="J443" s="37"/>
      <c r="K443" s="42"/>
      <c r="L443" s="42"/>
      <c r="M443" s="42"/>
      <c r="N443" s="42"/>
      <c r="O443" s="42"/>
      <c r="P443" s="42"/>
      <c r="Q443" s="42"/>
      <c r="R443" s="42"/>
      <c r="S443" s="28"/>
      <c r="T443" s="28"/>
      <c r="U443" s="42"/>
      <c r="V443" s="8"/>
    </row>
    <row r="444" spans="6:22" x14ac:dyDescent="0.25">
      <c r="F444" s="23"/>
      <c r="G444" s="28"/>
      <c r="H444" s="28"/>
      <c r="I444" s="13"/>
      <c r="J444" s="37"/>
      <c r="K444" s="42"/>
      <c r="L444" s="42"/>
      <c r="M444" s="42"/>
      <c r="N444" s="42"/>
      <c r="O444" s="42"/>
      <c r="P444" s="42"/>
      <c r="Q444" s="42"/>
      <c r="R444" s="42"/>
      <c r="S444" s="28"/>
      <c r="T444" s="28"/>
      <c r="U444" s="42"/>
      <c r="V444" s="8"/>
    </row>
    <row r="445" spans="6:22" x14ac:dyDescent="0.25">
      <c r="F445" s="23"/>
      <c r="G445" s="28"/>
      <c r="H445" s="28"/>
      <c r="I445" s="13"/>
      <c r="J445" s="37"/>
      <c r="K445" s="42"/>
      <c r="L445" s="42"/>
      <c r="M445" s="42"/>
      <c r="N445" s="42"/>
      <c r="O445" s="42"/>
      <c r="P445" s="42"/>
      <c r="Q445" s="42"/>
      <c r="R445" s="42"/>
      <c r="S445" s="28"/>
      <c r="T445" s="28"/>
      <c r="U445" s="42"/>
      <c r="V445" s="8"/>
    </row>
    <row r="446" spans="6:22" x14ac:dyDescent="0.25">
      <c r="F446" s="23"/>
      <c r="G446" s="28"/>
      <c r="H446" s="28"/>
      <c r="I446" s="13"/>
      <c r="J446" s="37"/>
      <c r="K446" s="42"/>
      <c r="L446" s="42"/>
      <c r="M446" s="42"/>
      <c r="N446" s="42"/>
      <c r="O446" s="42"/>
      <c r="P446" s="42"/>
      <c r="Q446" s="42"/>
      <c r="R446" s="42"/>
      <c r="S446" s="28"/>
      <c r="T446" s="28"/>
      <c r="U446" s="42"/>
      <c r="V446" s="8"/>
    </row>
    <row r="447" spans="6:22" x14ac:dyDescent="0.25">
      <c r="F447" s="23"/>
      <c r="G447" s="28"/>
      <c r="H447" s="28"/>
      <c r="I447" s="13"/>
      <c r="J447" s="37"/>
      <c r="K447" s="42"/>
      <c r="L447" s="42"/>
      <c r="M447" s="42"/>
      <c r="N447" s="42"/>
      <c r="O447" s="42"/>
      <c r="P447" s="42"/>
      <c r="Q447" s="42"/>
      <c r="R447" s="42"/>
      <c r="S447" s="28"/>
      <c r="T447" s="28"/>
      <c r="U447" s="42"/>
      <c r="V447" s="8"/>
    </row>
    <row r="448" spans="6:22" x14ac:dyDescent="0.25">
      <c r="F448" s="23"/>
      <c r="G448" s="28"/>
      <c r="H448" s="28"/>
      <c r="I448" s="13"/>
      <c r="J448" s="37"/>
      <c r="K448" s="42"/>
      <c r="L448" s="42"/>
      <c r="M448" s="42"/>
      <c r="N448" s="42"/>
      <c r="O448" s="42"/>
      <c r="P448" s="42"/>
      <c r="Q448" s="42"/>
      <c r="R448" s="42"/>
      <c r="S448" s="28"/>
      <c r="T448" s="28"/>
      <c r="U448" s="42"/>
      <c r="V448" s="8"/>
    </row>
    <row r="449" spans="6:22" x14ac:dyDescent="0.25">
      <c r="F449" s="23"/>
      <c r="G449" s="28"/>
      <c r="H449" s="28"/>
      <c r="I449" s="13"/>
      <c r="J449" s="37"/>
      <c r="K449" s="42"/>
      <c r="L449" s="42"/>
      <c r="M449" s="42"/>
      <c r="N449" s="42"/>
      <c r="O449" s="42"/>
      <c r="P449" s="42"/>
      <c r="Q449" s="42"/>
      <c r="R449" s="42"/>
      <c r="S449" s="28"/>
      <c r="T449" s="28"/>
      <c r="U449" s="42"/>
      <c r="V449" s="8"/>
    </row>
    <row r="450" spans="6:22" x14ac:dyDescent="0.25">
      <c r="F450" s="23"/>
      <c r="G450" s="28"/>
      <c r="H450" s="28"/>
      <c r="I450" s="13"/>
      <c r="J450" s="37"/>
      <c r="K450" s="42"/>
      <c r="L450" s="42"/>
      <c r="M450" s="42"/>
      <c r="N450" s="42"/>
      <c r="O450" s="42"/>
      <c r="P450" s="42"/>
      <c r="Q450" s="42"/>
      <c r="R450" s="42"/>
      <c r="S450" s="28"/>
      <c r="T450" s="28"/>
      <c r="U450" s="42"/>
      <c r="V450" s="8"/>
    </row>
    <row r="451" spans="6:22" x14ac:dyDescent="0.25">
      <c r="F451" s="23"/>
      <c r="G451" s="28"/>
      <c r="H451" s="28"/>
      <c r="I451" s="13"/>
      <c r="J451" s="37"/>
      <c r="K451" s="42"/>
      <c r="L451" s="42"/>
      <c r="M451" s="42"/>
      <c r="N451" s="42"/>
      <c r="O451" s="42"/>
      <c r="P451" s="42"/>
      <c r="Q451" s="42"/>
      <c r="R451" s="42"/>
      <c r="S451" s="28"/>
      <c r="T451" s="28"/>
      <c r="U451" s="42"/>
      <c r="V451" s="8"/>
    </row>
    <row r="452" spans="6:22" x14ac:dyDescent="0.25">
      <c r="F452" s="23"/>
      <c r="G452" s="28"/>
      <c r="H452" s="28"/>
      <c r="I452" s="13"/>
      <c r="J452" s="37"/>
      <c r="K452" s="42"/>
      <c r="L452" s="42"/>
      <c r="M452" s="42"/>
      <c r="N452" s="42"/>
      <c r="O452" s="42"/>
      <c r="P452" s="42"/>
      <c r="Q452" s="42"/>
      <c r="R452" s="42"/>
      <c r="S452" s="28"/>
      <c r="T452" s="28"/>
      <c r="U452" s="42"/>
      <c r="V452" s="8"/>
    </row>
    <row r="453" spans="6:22" x14ac:dyDescent="0.25">
      <c r="F453" s="23"/>
      <c r="G453" s="28"/>
      <c r="H453" s="28"/>
      <c r="I453" s="13"/>
      <c r="J453" s="37"/>
      <c r="K453" s="42"/>
      <c r="L453" s="42"/>
      <c r="M453" s="42"/>
      <c r="N453" s="42"/>
      <c r="O453" s="42"/>
      <c r="P453" s="42"/>
      <c r="Q453" s="42"/>
      <c r="R453" s="42"/>
      <c r="S453" s="28"/>
      <c r="T453" s="28"/>
      <c r="U453" s="42"/>
      <c r="V453" s="8"/>
    </row>
    <row r="454" spans="6:22" x14ac:dyDescent="0.25">
      <c r="F454" s="23"/>
      <c r="G454" s="28"/>
      <c r="H454" s="28"/>
      <c r="I454" s="13"/>
      <c r="J454" s="37"/>
      <c r="K454" s="42"/>
      <c r="L454" s="42"/>
      <c r="M454" s="42"/>
      <c r="N454" s="42"/>
      <c r="O454" s="42"/>
      <c r="P454" s="42"/>
      <c r="Q454" s="42"/>
      <c r="R454" s="42"/>
      <c r="S454" s="28"/>
      <c r="T454" s="28"/>
      <c r="U454" s="42"/>
      <c r="V454" s="8"/>
    </row>
    <row r="455" spans="6:22" x14ac:dyDescent="0.25">
      <c r="F455" s="23"/>
      <c r="G455" s="28"/>
      <c r="H455" s="28"/>
      <c r="I455" s="13"/>
      <c r="J455" s="37"/>
      <c r="K455" s="42"/>
      <c r="L455" s="42"/>
      <c r="M455" s="42"/>
      <c r="N455" s="42"/>
      <c r="O455" s="42"/>
      <c r="P455" s="42"/>
      <c r="Q455" s="42"/>
      <c r="R455" s="42"/>
      <c r="S455" s="28"/>
      <c r="T455" s="28"/>
      <c r="U455" s="42"/>
      <c r="V455" s="8"/>
    </row>
    <row r="456" spans="6:22" x14ac:dyDescent="0.25">
      <c r="F456" s="23"/>
      <c r="G456" s="28"/>
      <c r="H456" s="28"/>
      <c r="I456" s="13"/>
      <c r="J456" s="37"/>
      <c r="K456" s="42"/>
      <c r="L456" s="42"/>
      <c r="M456" s="42"/>
      <c r="N456" s="42"/>
      <c r="O456" s="42"/>
      <c r="P456" s="42"/>
      <c r="Q456" s="42"/>
      <c r="R456" s="42"/>
      <c r="S456" s="28"/>
      <c r="T456" s="28"/>
      <c r="U456" s="42"/>
      <c r="V456" s="8"/>
    </row>
    <row r="457" spans="6:22" x14ac:dyDescent="0.25">
      <c r="F457" s="23"/>
      <c r="G457" s="28"/>
      <c r="H457" s="28"/>
      <c r="I457" s="13"/>
      <c r="J457" s="37"/>
      <c r="K457" s="42"/>
      <c r="L457" s="42"/>
      <c r="M457" s="42"/>
      <c r="N457" s="42"/>
      <c r="O457" s="42"/>
      <c r="P457" s="42"/>
      <c r="Q457" s="42"/>
      <c r="R457" s="42"/>
      <c r="S457" s="28"/>
      <c r="T457" s="28"/>
      <c r="U457" s="42"/>
      <c r="V457" s="8"/>
    </row>
    <row r="458" spans="6:22" x14ac:dyDescent="0.25">
      <c r="F458" s="23"/>
      <c r="G458" s="28"/>
      <c r="H458" s="28"/>
      <c r="I458" s="13"/>
      <c r="J458" s="37"/>
      <c r="K458" s="42"/>
      <c r="L458" s="42"/>
      <c r="M458" s="42"/>
      <c r="N458" s="42"/>
      <c r="O458" s="42"/>
      <c r="P458" s="42"/>
      <c r="Q458" s="42"/>
      <c r="R458" s="42"/>
      <c r="S458" s="28"/>
      <c r="T458" s="28"/>
      <c r="U458" s="42"/>
      <c r="V458" s="8"/>
    </row>
    <row r="459" spans="6:22" x14ac:dyDescent="0.25">
      <c r="F459" s="23"/>
      <c r="G459" s="28"/>
      <c r="H459" s="28"/>
      <c r="I459" s="13"/>
      <c r="J459" s="37"/>
      <c r="K459" s="42"/>
      <c r="L459" s="42"/>
      <c r="M459" s="42"/>
      <c r="N459" s="42"/>
      <c r="O459" s="42"/>
      <c r="P459" s="42"/>
      <c r="Q459" s="42"/>
      <c r="R459" s="42"/>
      <c r="S459" s="28"/>
      <c r="T459" s="28"/>
      <c r="U459" s="42"/>
      <c r="V459" s="8"/>
    </row>
    <row r="460" spans="6:22" x14ac:dyDescent="0.25">
      <c r="F460" s="23"/>
      <c r="G460" s="28"/>
      <c r="H460" s="28"/>
      <c r="I460" s="13"/>
      <c r="J460" s="37"/>
      <c r="K460" s="42"/>
      <c r="L460" s="42"/>
      <c r="M460" s="42"/>
      <c r="N460" s="42"/>
      <c r="O460" s="42"/>
      <c r="P460" s="42"/>
      <c r="Q460" s="42"/>
      <c r="R460" s="42"/>
      <c r="S460" s="28"/>
      <c r="T460" s="28"/>
      <c r="U460" s="42"/>
      <c r="V460" s="8"/>
    </row>
    <row r="461" spans="6:22" x14ac:dyDescent="0.25">
      <c r="F461" s="23"/>
      <c r="G461" s="28"/>
      <c r="H461" s="28"/>
      <c r="I461" s="13"/>
      <c r="J461" s="37"/>
      <c r="K461" s="42"/>
      <c r="L461" s="42"/>
      <c r="M461" s="42"/>
      <c r="N461" s="42"/>
      <c r="O461" s="42"/>
      <c r="P461" s="42"/>
      <c r="Q461" s="42"/>
      <c r="R461" s="42"/>
      <c r="S461" s="28"/>
      <c r="T461" s="28"/>
      <c r="U461" s="42"/>
      <c r="V461" s="8"/>
    </row>
    <row r="462" spans="6:22" x14ac:dyDescent="0.25">
      <c r="F462" s="23"/>
      <c r="G462" s="28"/>
      <c r="H462" s="28"/>
      <c r="I462" s="13"/>
      <c r="J462" s="37"/>
      <c r="K462" s="42"/>
      <c r="L462" s="42"/>
      <c r="M462" s="42"/>
      <c r="N462" s="42"/>
      <c r="O462" s="42"/>
      <c r="P462" s="42"/>
      <c r="Q462" s="42"/>
      <c r="R462" s="42"/>
      <c r="S462" s="28"/>
      <c r="T462" s="28"/>
      <c r="U462" s="42"/>
      <c r="V462" s="8"/>
    </row>
    <row r="463" spans="6:22" x14ac:dyDescent="0.25">
      <c r="F463" s="23"/>
      <c r="G463" s="28"/>
      <c r="H463" s="28"/>
      <c r="I463" s="13"/>
      <c r="J463" s="37"/>
      <c r="K463" s="42"/>
      <c r="L463" s="42"/>
      <c r="M463" s="42"/>
      <c r="N463" s="42"/>
      <c r="O463" s="42"/>
      <c r="P463" s="42"/>
      <c r="Q463" s="42"/>
      <c r="R463" s="42"/>
      <c r="S463" s="28"/>
      <c r="T463" s="28"/>
      <c r="U463" s="42"/>
      <c r="V463" s="8"/>
    </row>
    <row r="464" spans="6:22" x14ac:dyDescent="0.25">
      <c r="F464" s="23"/>
      <c r="G464" s="28"/>
      <c r="H464" s="28"/>
      <c r="I464" s="13"/>
      <c r="J464" s="37"/>
      <c r="K464" s="42"/>
      <c r="L464" s="42"/>
      <c r="M464" s="42"/>
      <c r="N464" s="42"/>
      <c r="O464" s="42"/>
      <c r="P464" s="42"/>
      <c r="Q464" s="42"/>
      <c r="R464" s="42"/>
      <c r="S464" s="28"/>
      <c r="T464" s="28"/>
      <c r="U464" s="42"/>
      <c r="V464" s="8"/>
    </row>
    <row r="465" spans="6:22" x14ac:dyDescent="0.25">
      <c r="F465" s="23"/>
      <c r="G465" s="28"/>
      <c r="H465" s="28"/>
      <c r="I465" s="13"/>
      <c r="J465" s="37"/>
      <c r="K465" s="42"/>
      <c r="L465" s="42"/>
      <c r="M465" s="42"/>
      <c r="N465" s="42"/>
      <c r="O465" s="42"/>
      <c r="P465" s="42"/>
      <c r="Q465" s="42"/>
      <c r="R465" s="42"/>
      <c r="S465" s="28"/>
      <c r="T465" s="28"/>
      <c r="U465" s="42"/>
      <c r="V465" s="8"/>
    </row>
    <row r="466" spans="6:22" x14ac:dyDescent="0.25">
      <c r="F466" s="23"/>
      <c r="G466" s="28"/>
      <c r="H466" s="28"/>
      <c r="I466" s="13"/>
      <c r="J466" s="37"/>
      <c r="K466" s="42"/>
      <c r="L466" s="42"/>
      <c r="M466" s="42"/>
      <c r="N466" s="42"/>
      <c r="O466" s="42"/>
      <c r="P466" s="42"/>
      <c r="Q466" s="42"/>
      <c r="R466" s="42"/>
      <c r="S466" s="28"/>
      <c r="T466" s="28"/>
      <c r="U466" s="42"/>
      <c r="V466" s="8"/>
    </row>
    <row r="467" spans="6:22" x14ac:dyDescent="0.25">
      <c r="F467" s="23"/>
      <c r="G467" s="28"/>
      <c r="H467" s="28"/>
      <c r="I467" s="13"/>
      <c r="J467" s="37"/>
      <c r="K467" s="42"/>
      <c r="L467" s="42"/>
      <c r="M467" s="42"/>
      <c r="N467" s="42"/>
      <c r="O467" s="42"/>
      <c r="P467" s="42"/>
      <c r="Q467" s="42"/>
      <c r="R467" s="42"/>
      <c r="S467" s="28"/>
      <c r="T467" s="28"/>
      <c r="U467" s="42"/>
      <c r="V467" s="8"/>
    </row>
    <row r="468" spans="6:22" x14ac:dyDescent="0.25">
      <c r="F468" s="23"/>
      <c r="G468" s="28"/>
      <c r="H468" s="28"/>
      <c r="I468" s="13"/>
      <c r="J468" s="37"/>
      <c r="K468" s="42"/>
      <c r="L468" s="42"/>
      <c r="M468" s="42"/>
      <c r="N468" s="42"/>
      <c r="O468" s="42"/>
      <c r="P468" s="42"/>
      <c r="Q468" s="42"/>
      <c r="R468" s="42"/>
      <c r="S468" s="28"/>
      <c r="T468" s="28"/>
      <c r="U468" s="42"/>
      <c r="V468" s="8"/>
    </row>
    <row r="469" spans="6:22" x14ac:dyDescent="0.25">
      <c r="F469" s="23"/>
      <c r="G469" s="28"/>
      <c r="H469" s="28"/>
      <c r="I469" s="13"/>
      <c r="J469" s="37"/>
      <c r="K469" s="42"/>
      <c r="L469" s="42"/>
      <c r="M469" s="42"/>
      <c r="N469" s="42"/>
      <c r="O469" s="42"/>
      <c r="P469" s="42"/>
      <c r="Q469" s="42"/>
      <c r="R469" s="42"/>
      <c r="S469" s="28"/>
      <c r="T469" s="28"/>
      <c r="U469" s="42"/>
      <c r="V469" s="8"/>
    </row>
    <row r="470" spans="6:22" x14ac:dyDescent="0.25">
      <c r="F470" s="23"/>
      <c r="G470" s="28"/>
      <c r="H470" s="28"/>
      <c r="I470" s="13"/>
      <c r="J470" s="37"/>
      <c r="K470" s="42"/>
      <c r="L470" s="42"/>
      <c r="M470" s="42"/>
      <c r="N470" s="42"/>
      <c r="O470" s="42"/>
      <c r="P470" s="42"/>
      <c r="Q470" s="42"/>
      <c r="R470" s="42"/>
      <c r="S470" s="28"/>
      <c r="T470" s="28"/>
      <c r="U470" s="42"/>
      <c r="V470" s="8"/>
    </row>
    <row r="471" spans="6:22" x14ac:dyDescent="0.25">
      <c r="F471" s="23"/>
      <c r="G471" s="28"/>
      <c r="H471" s="28"/>
      <c r="I471" s="13"/>
      <c r="J471" s="37"/>
      <c r="K471" s="42"/>
      <c r="L471" s="42"/>
      <c r="M471" s="42"/>
      <c r="N471" s="42"/>
      <c r="O471" s="42"/>
      <c r="P471" s="42"/>
      <c r="Q471" s="42"/>
      <c r="R471" s="42"/>
      <c r="S471" s="28"/>
      <c r="T471" s="28"/>
      <c r="U471" s="42"/>
      <c r="V471" s="8"/>
    </row>
    <row r="472" spans="6:22" x14ac:dyDescent="0.25">
      <c r="F472" s="23"/>
      <c r="G472" s="28"/>
      <c r="H472" s="28"/>
      <c r="I472" s="13"/>
      <c r="J472" s="37"/>
      <c r="K472" s="42"/>
      <c r="L472" s="42"/>
      <c r="M472" s="42"/>
      <c r="N472" s="42"/>
      <c r="O472" s="42"/>
      <c r="P472" s="42"/>
      <c r="Q472" s="42"/>
      <c r="R472" s="42"/>
      <c r="S472" s="28"/>
      <c r="T472" s="28"/>
      <c r="U472" s="42"/>
      <c r="V472" s="8"/>
    </row>
    <row r="473" spans="6:22" x14ac:dyDescent="0.25">
      <c r="F473" s="23"/>
      <c r="G473" s="28"/>
      <c r="H473" s="28"/>
      <c r="I473" s="13"/>
      <c r="J473" s="37"/>
      <c r="K473" s="42"/>
      <c r="L473" s="42"/>
      <c r="M473" s="42"/>
      <c r="N473" s="42"/>
      <c r="O473" s="42"/>
      <c r="P473" s="42"/>
      <c r="Q473" s="42"/>
      <c r="R473" s="42"/>
      <c r="S473" s="28"/>
      <c r="T473" s="28"/>
      <c r="U473" s="42"/>
      <c r="V473" s="8"/>
    </row>
    <row r="474" spans="6:22" x14ac:dyDescent="0.25">
      <c r="F474" s="23"/>
      <c r="G474" s="28"/>
      <c r="H474" s="28"/>
      <c r="I474" s="13"/>
      <c r="J474" s="37"/>
      <c r="K474" s="42"/>
      <c r="L474" s="42"/>
      <c r="M474" s="42"/>
      <c r="N474" s="42"/>
      <c r="O474" s="42"/>
      <c r="P474" s="42"/>
      <c r="Q474" s="42"/>
      <c r="R474" s="42"/>
      <c r="S474" s="28"/>
      <c r="T474" s="28"/>
      <c r="U474" s="42"/>
      <c r="V474" s="8"/>
    </row>
    <row r="475" spans="6:22" x14ac:dyDescent="0.25">
      <c r="F475" s="23"/>
      <c r="G475" s="28"/>
      <c r="H475" s="28"/>
      <c r="I475" s="13"/>
      <c r="J475" s="37"/>
      <c r="K475" s="42"/>
      <c r="L475" s="42"/>
      <c r="M475" s="42"/>
      <c r="N475" s="42"/>
      <c r="O475" s="42"/>
      <c r="P475" s="42"/>
      <c r="Q475" s="42"/>
      <c r="R475" s="42"/>
      <c r="S475" s="28"/>
      <c r="T475" s="28"/>
      <c r="U475" s="42"/>
      <c r="V475" s="8"/>
    </row>
    <row r="476" spans="6:22" x14ac:dyDescent="0.25">
      <c r="F476" s="23"/>
      <c r="G476" s="28"/>
      <c r="H476" s="28"/>
      <c r="I476" s="13"/>
      <c r="J476" s="37"/>
      <c r="K476" s="42"/>
      <c r="L476" s="42"/>
      <c r="M476" s="42"/>
      <c r="N476" s="42"/>
      <c r="O476" s="42"/>
      <c r="P476" s="42"/>
      <c r="Q476" s="42"/>
      <c r="R476" s="42"/>
      <c r="S476" s="28"/>
      <c r="T476" s="28"/>
      <c r="U476" s="42"/>
      <c r="V476" s="8"/>
    </row>
    <row r="477" spans="6:22" x14ac:dyDescent="0.25">
      <c r="F477" s="23"/>
      <c r="G477" s="28"/>
      <c r="H477" s="28"/>
      <c r="I477" s="13"/>
      <c r="J477" s="37"/>
      <c r="K477" s="42"/>
      <c r="L477" s="42"/>
      <c r="M477" s="42"/>
      <c r="N477" s="42"/>
      <c r="O477" s="42"/>
      <c r="P477" s="42"/>
      <c r="Q477" s="42"/>
      <c r="R477" s="42"/>
      <c r="S477" s="28"/>
      <c r="T477" s="28"/>
      <c r="U477" s="42"/>
      <c r="V477" s="8"/>
    </row>
    <row r="478" spans="6:22" x14ac:dyDescent="0.25">
      <c r="F478" s="23"/>
      <c r="G478" s="28"/>
      <c r="H478" s="28"/>
      <c r="I478" s="13"/>
      <c r="J478" s="37"/>
      <c r="K478" s="42"/>
      <c r="L478" s="42"/>
      <c r="M478" s="42"/>
      <c r="N478" s="42"/>
      <c r="O478" s="42"/>
      <c r="P478" s="42"/>
      <c r="Q478" s="42"/>
      <c r="R478" s="42"/>
      <c r="S478" s="28"/>
      <c r="T478" s="28"/>
      <c r="U478" s="42"/>
      <c r="V478" s="8"/>
    </row>
    <row r="479" spans="6:22" x14ac:dyDescent="0.25">
      <c r="F479" s="23"/>
      <c r="G479" s="28"/>
      <c r="H479" s="28"/>
      <c r="I479" s="13"/>
      <c r="J479" s="37"/>
      <c r="K479" s="42"/>
      <c r="L479" s="42"/>
      <c r="M479" s="42"/>
      <c r="N479" s="42"/>
      <c r="O479" s="42"/>
      <c r="P479" s="42"/>
      <c r="Q479" s="42"/>
      <c r="R479" s="42"/>
      <c r="S479" s="28"/>
      <c r="T479" s="28"/>
      <c r="U479" s="42"/>
      <c r="V479" s="8"/>
    </row>
    <row r="480" spans="6:22" x14ac:dyDescent="0.25">
      <c r="F480" s="23"/>
      <c r="G480" s="28"/>
      <c r="H480" s="28"/>
      <c r="I480" s="13"/>
      <c r="J480" s="37"/>
      <c r="K480" s="42"/>
      <c r="L480" s="42"/>
      <c r="M480" s="42"/>
      <c r="N480" s="42"/>
      <c r="O480" s="42"/>
      <c r="P480" s="42"/>
      <c r="Q480" s="42"/>
      <c r="R480" s="42"/>
      <c r="S480" s="28"/>
      <c r="T480" s="28"/>
      <c r="U480" s="42"/>
      <c r="V480" s="8"/>
    </row>
    <row r="481" spans="6:22" x14ac:dyDescent="0.25">
      <c r="F481" s="23"/>
      <c r="G481" s="28"/>
      <c r="H481" s="28"/>
      <c r="I481" s="13"/>
      <c r="J481" s="37"/>
      <c r="K481" s="42"/>
      <c r="L481" s="42"/>
      <c r="M481" s="42"/>
      <c r="N481" s="42"/>
      <c r="O481" s="42"/>
      <c r="P481" s="42"/>
      <c r="Q481" s="42"/>
      <c r="R481" s="42"/>
      <c r="S481" s="28"/>
      <c r="T481" s="28"/>
      <c r="U481" s="42"/>
      <c r="V481" s="8"/>
    </row>
    <row r="482" spans="6:22" x14ac:dyDescent="0.25">
      <c r="F482" s="23"/>
      <c r="G482" s="28"/>
      <c r="H482" s="28"/>
      <c r="I482" s="13"/>
      <c r="J482" s="37"/>
      <c r="K482" s="42"/>
      <c r="L482" s="42"/>
      <c r="M482" s="42"/>
      <c r="N482" s="42"/>
      <c r="O482" s="42"/>
      <c r="P482" s="42"/>
      <c r="Q482" s="42"/>
      <c r="R482" s="42"/>
      <c r="S482" s="28"/>
      <c r="T482" s="28"/>
      <c r="U482" s="42"/>
      <c r="V482" s="8"/>
    </row>
    <row r="483" spans="6:22" x14ac:dyDescent="0.25">
      <c r="F483" s="23"/>
      <c r="G483" s="28"/>
      <c r="H483" s="28"/>
      <c r="I483" s="13"/>
      <c r="J483" s="37"/>
      <c r="K483" s="42"/>
      <c r="L483" s="42"/>
      <c r="M483" s="42"/>
      <c r="N483" s="42"/>
      <c r="O483" s="42"/>
      <c r="P483" s="42"/>
      <c r="Q483" s="42"/>
      <c r="R483" s="42"/>
      <c r="S483" s="28"/>
      <c r="T483" s="28"/>
      <c r="U483" s="42"/>
      <c r="V483" s="8"/>
    </row>
    <row r="484" spans="6:22" x14ac:dyDescent="0.25">
      <c r="F484" s="23"/>
      <c r="G484" s="28"/>
      <c r="H484" s="28"/>
      <c r="I484" s="13"/>
      <c r="J484" s="37"/>
      <c r="K484" s="42"/>
      <c r="L484" s="42"/>
      <c r="M484" s="42"/>
      <c r="N484" s="42"/>
      <c r="O484" s="42"/>
      <c r="P484" s="42"/>
      <c r="Q484" s="42"/>
      <c r="R484" s="42"/>
      <c r="S484" s="28"/>
      <c r="T484" s="28"/>
      <c r="U484" s="42"/>
      <c r="V484" s="8"/>
    </row>
    <row r="485" spans="6:22" x14ac:dyDescent="0.25">
      <c r="F485" s="23"/>
      <c r="G485" s="28"/>
      <c r="H485" s="28"/>
      <c r="I485" s="13"/>
      <c r="J485" s="37"/>
      <c r="K485" s="42"/>
      <c r="L485" s="42"/>
      <c r="M485" s="42"/>
      <c r="N485" s="42"/>
      <c r="O485" s="42"/>
      <c r="P485" s="42"/>
      <c r="Q485" s="42"/>
      <c r="R485" s="42"/>
      <c r="S485" s="28"/>
      <c r="T485" s="28"/>
      <c r="U485" s="42"/>
      <c r="V485" s="8"/>
    </row>
    <row r="486" spans="6:22" x14ac:dyDescent="0.25">
      <c r="F486" s="23"/>
      <c r="G486" s="28"/>
      <c r="H486" s="28"/>
      <c r="I486" s="13"/>
      <c r="J486" s="37"/>
      <c r="K486" s="42"/>
      <c r="L486" s="42"/>
      <c r="M486" s="42"/>
      <c r="N486" s="42"/>
      <c r="O486" s="42"/>
      <c r="P486" s="42"/>
      <c r="Q486" s="42"/>
      <c r="R486" s="42"/>
      <c r="S486" s="28"/>
      <c r="T486" s="28"/>
      <c r="U486" s="42"/>
      <c r="V486" s="8"/>
    </row>
    <row r="487" spans="6:22" x14ac:dyDescent="0.25">
      <c r="F487" s="23"/>
      <c r="G487" s="28"/>
      <c r="H487" s="28"/>
      <c r="I487" s="13"/>
      <c r="J487" s="37"/>
      <c r="K487" s="42"/>
      <c r="L487" s="42"/>
      <c r="M487" s="42"/>
      <c r="N487" s="42"/>
      <c r="O487" s="42"/>
      <c r="P487" s="42"/>
      <c r="Q487" s="42"/>
      <c r="R487" s="42"/>
      <c r="S487" s="28"/>
      <c r="T487" s="28"/>
      <c r="U487" s="42"/>
      <c r="V487" s="8"/>
    </row>
    <row r="488" spans="6:22" x14ac:dyDescent="0.25">
      <c r="F488" s="23"/>
      <c r="G488" s="28"/>
      <c r="H488" s="28"/>
      <c r="I488" s="13"/>
      <c r="J488" s="37"/>
      <c r="K488" s="42"/>
      <c r="L488" s="42"/>
      <c r="M488" s="42"/>
      <c r="N488" s="42"/>
      <c r="O488" s="42"/>
      <c r="P488" s="42"/>
      <c r="Q488" s="42"/>
      <c r="R488" s="42"/>
      <c r="S488" s="28"/>
      <c r="T488" s="28"/>
      <c r="U488" s="42"/>
      <c r="V488" s="8"/>
    </row>
    <row r="489" spans="6:22" x14ac:dyDescent="0.25">
      <c r="F489" s="23"/>
      <c r="G489" s="28"/>
      <c r="H489" s="28"/>
      <c r="I489" s="13"/>
      <c r="J489" s="37"/>
      <c r="K489" s="42"/>
      <c r="L489" s="42"/>
      <c r="M489" s="42"/>
      <c r="N489" s="42"/>
      <c r="O489" s="42"/>
      <c r="P489" s="42"/>
      <c r="Q489" s="42"/>
      <c r="R489" s="42"/>
      <c r="S489" s="28"/>
      <c r="T489" s="28"/>
      <c r="U489" s="42"/>
      <c r="V489" s="8"/>
    </row>
    <row r="490" spans="6:22" x14ac:dyDescent="0.25">
      <c r="F490" s="23"/>
      <c r="G490" s="28"/>
      <c r="H490" s="28"/>
      <c r="I490" s="13"/>
      <c r="J490" s="37"/>
      <c r="K490" s="42"/>
      <c r="L490" s="42"/>
      <c r="M490" s="42"/>
      <c r="N490" s="42"/>
      <c r="O490" s="42"/>
      <c r="P490" s="42"/>
      <c r="Q490" s="42"/>
      <c r="R490" s="42"/>
      <c r="S490" s="28"/>
      <c r="T490" s="28"/>
      <c r="U490" s="42"/>
      <c r="V490" s="8"/>
    </row>
    <row r="491" spans="6:22" x14ac:dyDescent="0.25">
      <c r="F491" s="23"/>
      <c r="G491" s="28"/>
      <c r="H491" s="28"/>
      <c r="I491" s="13"/>
      <c r="J491" s="37"/>
      <c r="K491" s="42"/>
      <c r="L491" s="42"/>
      <c r="M491" s="42"/>
      <c r="N491" s="42"/>
      <c r="O491" s="42"/>
      <c r="P491" s="42"/>
      <c r="Q491" s="42"/>
      <c r="R491" s="42"/>
      <c r="S491" s="28"/>
      <c r="T491" s="28"/>
      <c r="U491" s="42"/>
      <c r="V491" s="8"/>
    </row>
    <row r="492" spans="6:22" x14ac:dyDescent="0.25">
      <c r="F492" s="23"/>
      <c r="G492" s="28"/>
      <c r="H492" s="28"/>
      <c r="I492" s="13"/>
      <c r="J492" s="37"/>
      <c r="K492" s="42"/>
      <c r="L492" s="42"/>
      <c r="M492" s="42"/>
      <c r="N492" s="42"/>
      <c r="O492" s="42"/>
      <c r="P492" s="42"/>
      <c r="Q492" s="42"/>
      <c r="R492" s="42"/>
      <c r="S492" s="28"/>
      <c r="T492" s="28"/>
      <c r="U492" s="42"/>
      <c r="V492" s="8"/>
    </row>
    <row r="493" spans="6:22" x14ac:dyDescent="0.25">
      <c r="F493" s="23"/>
      <c r="G493" s="28"/>
      <c r="H493" s="28"/>
      <c r="I493" s="13"/>
      <c r="J493" s="37"/>
      <c r="K493" s="42"/>
      <c r="L493" s="42"/>
      <c r="M493" s="42"/>
      <c r="N493" s="42"/>
      <c r="O493" s="42"/>
      <c r="P493" s="42"/>
      <c r="Q493" s="42"/>
      <c r="R493" s="42"/>
      <c r="S493" s="28"/>
      <c r="T493" s="28"/>
      <c r="U493" s="42"/>
      <c r="V493" s="8"/>
    </row>
    <row r="494" spans="6:22" x14ac:dyDescent="0.25">
      <c r="F494" s="23"/>
      <c r="G494" s="28"/>
      <c r="H494" s="28"/>
      <c r="I494" s="13"/>
      <c r="J494" s="37"/>
      <c r="K494" s="42"/>
      <c r="L494" s="42"/>
      <c r="M494" s="42"/>
      <c r="N494" s="42"/>
      <c r="O494" s="42"/>
      <c r="P494" s="42"/>
      <c r="Q494" s="42"/>
      <c r="R494" s="42"/>
      <c r="S494" s="28"/>
      <c r="T494" s="28"/>
      <c r="U494" s="42"/>
      <c r="V494" s="8"/>
    </row>
    <row r="495" spans="6:22" x14ac:dyDescent="0.25">
      <c r="F495" s="23"/>
      <c r="G495" s="28"/>
      <c r="H495" s="28"/>
      <c r="I495" s="13"/>
      <c r="J495" s="37"/>
      <c r="K495" s="42"/>
      <c r="L495" s="42"/>
      <c r="M495" s="42"/>
      <c r="N495" s="42"/>
      <c r="O495" s="42"/>
      <c r="P495" s="42"/>
      <c r="Q495" s="42"/>
      <c r="R495" s="42"/>
      <c r="S495" s="28"/>
      <c r="T495" s="28"/>
      <c r="U495" s="42"/>
      <c r="V495" s="8"/>
    </row>
    <row r="496" spans="6:22" x14ac:dyDescent="0.25">
      <c r="F496" s="23"/>
      <c r="G496" s="28"/>
      <c r="H496" s="28"/>
      <c r="I496" s="13"/>
      <c r="J496" s="37"/>
      <c r="K496" s="42"/>
      <c r="L496" s="42"/>
      <c r="M496" s="42"/>
      <c r="N496" s="42"/>
      <c r="O496" s="42"/>
      <c r="P496" s="42"/>
      <c r="Q496" s="42"/>
      <c r="R496" s="42"/>
      <c r="S496" s="28"/>
      <c r="T496" s="28"/>
      <c r="U496" s="42"/>
      <c r="V496" s="8"/>
    </row>
    <row r="497" spans="6:22" x14ac:dyDescent="0.25">
      <c r="F497" s="23"/>
      <c r="G497" s="28"/>
      <c r="H497" s="28"/>
      <c r="I497" s="13"/>
      <c r="J497" s="37"/>
      <c r="K497" s="42"/>
      <c r="L497" s="42"/>
      <c r="M497" s="42"/>
      <c r="N497" s="42"/>
      <c r="O497" s="42"/>
      <c r="P497" s="42"/>
      <c r="Q497" s="42"/>
      <c r="R497" s="42"/>
      <c r="S497" s="28"/>
      <c r="T497" s="28"/>
      <c r="U497" s="42"/>
      <c r="V497" s="8"/>
    </row>
    <row r="498" spans="6:22" x14ac:dyDescent="0.25">
      <c r="F498" s="23"/>
      <c r="G498" s="28"/>
      <c r="H498" s="28"/>
      <c r="I498" s="13"/>
      <c r="J498" s="37"/>
      <c r="K498" s="42"/>
      <c r="L498" s="42"/>
      <c r="M498" s="42"/>
      <c r="N498" s="42"/>
      <c r="O498" s="42"/>
      <c r="P498" s="42"/>
      <c r="Q498" s="42"/>
      <c r="R498" s="42"/>
      <c r="S498" s="28"/>
      <c r="T498" s="28"/>
      <c r="U498" s="42"/>
      <c r="V498" s="8"/>
    </row>
    <row r="499" spans="6:22" x14ac:dyDescent="0.25">
      <c r="F499" s="23"/>
      <c r="G499" s="28"/>
      <c r="H499" s="28"/>
      <c r="I499" s="13"/>
      <c r="J499" s="37"/>
      <c r="K499" s="42"/>
      <c r="L499" s="42"/>
      <c r="M499" s="42"/>
      <c r="N499" s="42"/>
      <c r="O499" s="42"/>
      <c r="P499" s="42"/>
      <c r="Q499" s="42"/>
      <c r="R499" s="42"/>
      <c r="S499" s="28"/>
      <c r="T499" s="28"/>
      <c r="U499" s="42"/>
      <c r="V499" s="8"/>
    </row>
    <row r="500" spans="6:22" x14ac:dyDescent="0.25">
      <c r="F500" s="23"/>
      <c r="G500" s="28"/>
      <c r="H500" s="28"/>
      <c r="I500" s="13"/>
      <c r="J500" s="37"/>
      <c r="K500" s="42"/>
      <c r="L500" s="42"/>
      <c r="M500" s="42"/>
      <c r="N500" s="42"/>
      <c r="O500" s="42"/>
      <c r="P500" s="42"/>
      <c r="Q500" s="42"/>
      <c r="R500" s="42"/>
      <c r="S500" s="28"/>
      <c r="T500" s="28"/>
      <c r="U500" s="42"/>
      <c r="V500" s="8"/>
    </row>
    <row r="501" spans="6:22" x14ac:dyDescent="0.25">
      <c r="F501" s="23"/>
      <c r="G501" s="28"/>
      <c r="H501" s="28"/>
      <c r="I501" s="13"/>
      <c r="J501" s="37"/>
      <c r="K501" s="42"/>
      <c r="L501" s="42"/>
      <c r="M501" s="42"/>
      <c r="N501" s="42"/>
      <c r="O501" s="42"/>
      <c r="P501" s="42"/>
      <c r="Q501" s="42"/>
      <c r="R501" s="42"/>
      <c r="S501" s="28"/>
      <c r="T501" s="28"/>
      <c r="U501" s="42"/>
      <c r="V501" s="8"/>
    </row>
    <row r="502" spans="6:22" x14ac:dyDescent="0.25">
      <c r="F502" s="23"/>
      <c r="G502" s="28"/>
      <c r="H502" s="28"/>
      <c r="I502" s="13"/>
      <c r="J502" s="37"/>
      <c r="K502" s="42"/>
      <c r="L502" s="42"/>
      <c r="M502" s="42"/>
      <c r="N502" s="42"/>
      <c r="O502" s="42"/>
      <c r="P502" s="42"/>
      <c r="Q502" s="42"/>
      <c r="R502" s="42"/>
      <c r="S502" s="28"/>
      <c r="T502" s="28"/>
      <c r="U502" s="42"/>
      <c r="V502" s="8"/>
    </row>
    <row r="503" spans="6:22" x14ac:dyDescent="0.25">
      <c r="F503" s="23"/>
      <c r="G503" s="28"/>
      <c r="H503" s="28"/>
      <c r="I503" s="13"/>
      <c r="J503" s="37"/>
      <c r="K503" s="42"/>
      <c r="L503" s="42"/>
      <c r="M503" s="42"/>
      <c r="N503" s="42"/>
      <c r="O503" s="42"/>
      <c r="P503" s="42"/>
      <c r="Q503" s="42"/>
      <c r="R503" s="42"/>
      <c r="S503" s="28"/>
      <c r="T503" s="28"/>
      <c r="U503" s="42"/>
      <c r="V503" s="8"/>
    </row>
    <row r="504" spans="6:22" x14ac:dyDescent="0.25">
      <c r="F504" s="23"/>
      <c r="G504" s="28"/>
      <c r="H504" s="28"/>
      <c r="I504" s="13"/>
      <c r="J504" s="37"/>
      <c r="K504" s="42"/>
      <c r="L504" s="42"/>
      <c r="M504" s="42"/>
      <c r="N504" s="42"/>
      <c r="O504" s="42"/>
      <c r="P504" s="42"/>
      <c r="Q504" s="42"/>
      <c r="R504" s="42"/>
      <c r="S504" s="28"/>
      <c r="T504" s="28"/>
      <c r="U504" s="42"/>
      <c r="V504" s="8"/>
    </row>
    <row r="505" spans="6:22" x14ac:dyDescent="0.25">
      <c r="F505" s="23"/>
      <c r="G505" s="28"/>
      <c r="H505" s="28"/>
      <c r="I505" s="13"/>
      <c r="J505" s="37"/>
      <c r="K505" s="42"/>
      <c r="L505" s="42"/>
      <c r="M505" s="42"/>
      <c r="N505" s="42"/>
      <c r="O505" s="42"/>
      <c r="P505" s="42"/>
      <c r="Q505" s="42"/>
      <c r="R505" s="42"/>
      <c r="S505" s="28"/>
      <c r="T505" s="28"/>
      <c r="U505" s="42"/>
      <c r="V505" s="8"/>
    </row>
    <row r="506" spans="6:22" x14ac:dyDescent="0.25">
      <c r="F506" s="23"/>
      <c r="G506" s="28"/>
      <c r="H506" s="28"/>
      <c r="I506" s="13"/>
      <c r="J506" s="37"/>
      <c r="K506" s="42"/>
      <c r="L506" s="42"/>
      <c r="M506" s="42"/>
      <c r="N506" s="42"/>
      <c r="O506" s="42"/>
      <c r="P506" s="42"/>
      <c r="Q506" s="42"/>
      <c r="R506" s="42"/>
      <c r="S506" s="28"/>
      <c r="T506" s="28"/>
      <c r="U506" s="42"/>
      <c r="V506" s="8"/>
    </row>
    <row r="507" spans="6:22" x14ac:dyDescent="0.25">
      <c r="F507" s="23"/>
      <c r="G507" s="28"/>
      <c r="H507" s="28"/>
      <c r="I507" s="13"/>
      <c r="J507" s="37"/>
      <c r="K507" s="42"/>
      <c r="L507" s="42"/>
      <c r="M507" s="42"/>
      <c r="N507" s="42"/>
      <c r="O507" s="42"/>
      <c r="P507" s="42"/>
      <c r="Q507" s="42"/>
      <c r="R507" s="42"/>
      <c r="S507" s="28"/>
      <c r="T507" s="28"/>
      <c r="U507" s="42"/>
      <c r="V507" s="8"/>
    </row>
    <row r="508" spans="6:22" x14ac:dyDescent="0.25">
      <c r="F508" s="23"/>
      <c r="G508" s="28"/>
      <c r="H508" s="28"/>
      <c r="I508" s="13"/>
      <c r="J508" s="37"/>
      <c r="K508" s="42"/>
      <c r="L508" s="42"/>
      <c r="M508" s="42"/>
      <c r="N508" s="42"/>
      <c r="O508" s="42"/>
      <c r="P508" s="42"/>
      <c r="Q508" s="42"/>
      <c r="R508" s="42"/>
      <c r="S508" s="28"/>
      <c r="T508" s="28"/>
      <c r="U508" s="42"/>
      <c r="V508" s="8"/>
    </row>
    <row r="509" spans="6:22" x14ac:dyDescent="0.25">
      <c r="F509" s="23"/>
      <c r="G509" s="28"/>
      <c r="H509" s="28"/>
      <c r="I509" s="13"/>
      <c r="J509" s="37"/>
      <c r="K509" s="42"/>
      <c r="L509" s="42"/>
      <c r="M509" s="42"/>
      <c r="N509" s="42"/>
      <c r="O509" s="42"/>
      <c r="P509" s="42"/>
      <c r="Q509" s="42"/>
      <c r="R509" s="42"/>
      <c r="S509" s="28"/>
      <c r="T509" s="28"/>
      <c r="U509" s="42"/>
      <c r="V509" s="8"/>
    </row>
    <row r="510" spans="6:22" x14ac:dyDescent="0.25">
      <c r="F510" s="23"/>
      <c r="G510" s="28"/>
      <c r="H510" s="28"/>
      <c r="I510" s="13"/>
      <c r="J510" s="37"/>
      <c r="K510" s="42"/>
      <c r="L510" s="42"/>
      <c r="M510" s="42"/>
      <c r="N510" s="42"/>
      <c r="O510" s="42"/>
      <c r="P510" s="42"/>
      <c r="Q510" s="42"/>
      <c r="R510" s="42"/>
      <c r="S510" s="28"/>
      <c r="T510" s="28"/>
      <c r="U510" s="42"/>
      <c r="V510" s="8"/>
    </row>
    <row r="511" spans="6:22" x14ac:dyDescent="0.25">
      <c r="F511" s="23"/>
      <c r="G511" s="28"/>
      <c r="H511" s="28"/>
      <c r="I511" s="13"/>
      <c r="J511" s="37"/>
      <c r="K511" s="42"/>
      <c r="L511" s="42"/>
      <c r="M511" s="42"/>
      <c r="N511" s="42"/>
      <c r="O511" s="42"/>
      <c r="P511" s="42"/>
      <c r="Q511" s="42"/>
      <c r="R511" s="42"/>
      <c r="S511" s="28"/>
      <c r="T511" s="28"/>
      <c r="U511" s="42"/>
      <c r="V511" s="8"/>
    </row>
    <row r="512" spans="6:22" x14ac:dyDescent="0.25">
      <c r="F512" s="23"/>
      <c r="G512" s="28"/>
      <c r="H512" s="28"/>
      <c r="I512" s="13"/>
      <c r="J512" s="37"/>
      <c r="K512" s="42"/>
      <c r="L512" s="42"/>
      <c r="M512" s="42"/>
      <c r="N512" s="42"/>
      <c r="O512" s="42"/>
      <c r="P512" s="42"/>
      <c r="Q512" s="42"/>
      <c r="R512" s="42"/>
      <c r="S512" s="28"/>
      <c r="T512" s="28"/>
      <c r="U512" s="42"/>
      <c r="V512" s="8"/>
    </row>
    <row r="513" spans="6:22" x14ac:dyDescent="0.25">
      <c r="F513" s="23"/>
      <c r="G513" s="28"/>
      <c r="H513" s="28"/>
      <c r="I513" s="13"/>
      <c r="J513" s="37"/>
      <c r="K513" s="42"/>
      <c r="L513" s="42"/>
      <c r="M513" s="42"/>
      <c r="N513" s="42"/>
      <c r="O513" s="42"/>
      <c r="P513" s="42"/>
      <c r="Q513" s="42"/>
      <c r="R513" s="42"/>
      <c r="S513" s="28"/>
      <c r="T513" s="28"/>
      <c r="U513" s="42"/>
      <c r="V513" s="8"/>
    </row>
    <row r="514" spans="6:22" x14ac:dyDescent="0.25">
      <c r="F514" s="23"/>
      <c r="G514" s="28"/>
      <c r="H514" s="28"/>
      <c r="I514" s="13"/>
      <c r="J514" s="37"/>
      <c r="K514" s="42"/>
      <c r="L514" s="42"/>
      <c r="M514" s="42"/>
      <c r="N514" s="42"/>
      <c r="O514" s="42"/>
      <c r="P514" s="42"/>
      <c r="Q514" s="42"/>
      <c r="R514" s="42"/>
      <c r="S514" s="28"/>
      <c r="T514" s="28"/>
      <c r="U514" s="42"/>
      <c r="V514" s="8"/>
    </row>
    <row r="515" spans="6:22" x14ac:dyDescent="0.25">
      <c r="F515" s="23"/>
      <c r="G515" s="28"/>
      <c r="H515" s="28"/>
      <c r="I515" s="13"/>
      <c r="J515" s="37"/>
      <c r="K515" s="42"/>
      <c r="L515" s="42"/>
      <c r="M515" s="42"/>
      <c r="N515" s="42"/>
      <c r="O515" s="42"/>
      <c r="P515" s="42"/>
      <c r="Q515" s="42"/>
      <c r="R515" s="42"/>
      <c r="S515" s="28"/>
      <c r="T515" s="28"/>
      <c r="U515" s="42"/>
      <c r="V515" s="8"/>
    </row>
    <row r="516" spans="6:22" x14ac:dyDescent="0.25">
      <c r="F516" s="23"/>
      <c r="G516" s="28"/>
      <c r="H516" s="28"/>
      <c r="I516" s="13"/>
      <c r="J516" s="37"/>
      <c r="K516" s="42"/>
      <c r="L516" s="42"/>
      <c r="M516" s="42"/>
      <c r="N516" s="42"/>
      <c r="O516" s="42"/>
      <c r="P516" s="42"/>
      <c r="Q516" s="42"/>
      <c r="R516" s="42"/>
      <c r="S516" s="28"/>
      <c r="T516" s="28"/>
      <c r="U516" s="42"/>
      <c r="V516" s="8"/>
    </row>
    <row r="517" spans="6:22" x14ac:dyDescent="0.25">
      <c r="F517" s="23"/>
      <c r="G517" s="28"/>
      <c r="H517" s="28"/>
      <c r="I517" s="13"/>
      <c r="J517" s="37"/>
      <c r="K517" s="42"/>
      <c r="L517" s="42"/>
      <c r="M517" s="42"/>
      <c r="N517" s="42"/>
      <c r="O517" s="42"/>
      <c r="P517" s="42"/>
      <c r="Q517" s="42"/>
      <c r="R517" s="42"/>
      <c r="S517" s="28"/>
      <c r="T517" s="28"/>
      <c r="U517" s="42"/>
      <c r="V517" s="8"/>
    </row>
    <row r="518" spans="6:22" x14ac:dyDescent="0.25">
      <c r="F518" s="23"/>
      <c r="G518" s="28"/>
      <c r="H518" s="28"/>
      <c r="I518" s="13"/>
      <c r="J518" s="37"/>
      <c r="K518" s="42"/>
      <c r="L518" s="42"/>
      <c r="M518" s="42"/>
      <c r="N518" s="42"/>
      <c r="O518" s="42"/>
      <c r="P518" s="42"/>
      <c r="Q518" s="42"/>
      <c r="R518" s="42"/>
      <c r="S518" s="28"/>
      <c r="T518" s="28"/>
      <c r="U518" s="42"/>
      <c r="V518" s="8"/>
    </row>
    <row r="519" spans="6:22" x14ac:dyDescent="0.25">
      <c r="F519" s="23"/>
      <c r="G519" s="28"/>
      <c r="H519" s="28"/>
      <c r="I519" s="13"/>
      <c r="J519" s="37"/>
      <c r="K519" s="42"/>
      <c r="L519" s="42"/>
      <c r="M519" s="42"/>
      <c r="N519" s="42"/>
      <c r="O519" s="42"/>
      <c r="P519" s="42"/>
      <c r="Q519" s="42"/>
      <c r="R519" s="42"/>
      <c r="S519" s="28"/>
      <c r="T519" s="28"/>
      <c r="U519" s="42"/>
      <c r="V519" s="8"/>
    </row>
    <row r="520" spans="6:22" x14ac:dyDescent="0.25">
      <c r="F520" s="23"/>
      <c r="G520" s="28"/>
      <c r="H520" s="28"/>
      <c r="I520" s="13"/>
      <c r="J520" s="37"/>
      <c r="K520" s="42"/>
      <c r="L520" s="42"/>
      <c r="M520" s="42"/>
      <c r="N520" s="42"/>
      <c r="O520" s="42"/>
      <c r="P520" s="42"/>
      <c r="Q520" s="42"/>
      <c r="R520" s="42"/>
      <c r="S520" s="28"/>
      <c r="T520" s="28"/>
      <c r="U520" s="42"/>
      <c r="V520" s="8"/>
    </row>
    <row r="521" spans="6:22" x14ac:dyDescent="0.25">
      <c r="F521" s="23"/>
      <c r="G521" s="28"/>
      <c r="H521" s="28"/>
      <c r="I521" s="13"/>
      <c r="J521" s="37"/>
      <c r="K521" s="42"/>
      <c r="L521" s="42"/>
      <c r="M521" s="42"/>
      <c r="N521" s="42"/>
      <c r="O521" s="42"/>
      <c r="P521" s="42"/>
      <c r="Q521" s="42"/>
      <c r="R521" s="42"/>
      <c r="S521" s="28"/>
      <c r="T521" s="28"/>
      <c r="U521" s="42"/>
      <c r="V521" s="8"/>
    </row>
    <row r="522" spans="6:22" x14ac:dyDescent="0.25">
      <c r="F522" s="23"/>
      <c r="G522" s="28"/>
      <c r="H522" s="28"/>
      <c r="I522" s="13"/>
      <c r="J522" s="37"/>
      <c r="K522" s="42"/>
      <c r="L522" s="42"/>
      <c r="M522" s="42"/>
      <c r="N522" s="42"/>
      <c r="O522" s="42"/>
      <c r="P522" s="42"/>
      <c r="Q522" s="42"/>
      <c r="R522" s="42"/>
      <c r="S522" s="28"/>
      <c r="T522" s="28"/>
      <c r="U522" s="42"/>
      <c r="V522" s="8"/>
    </row>
    <row r="523" spans="6:22" x14ac:dyDescent="0.25">
      <c r="F523" s="23"/>
      <c r="G523" s="28"/>
      <c r="H523" s="28"/>
      <c r="I523" s="13"/>
      <c r="J523" s="37"/>
      <c r="K523" s="42"/>
      <c r="L523" s="42"/>
      <c r="M523" s="42"/>
      <c r="N523" s="42"/>
      <c r="O523" s="42"/>
      <c r="P523" s="42"/>
      <c r="Q523" s="42"/>
      <c r="R523" s="42"/>
      <c r="S523" s="28"/>
      <c r="T523" s="28"/>
      <c r="U523" s="42"/>
      <c r="V523" s="8"/>
    </row>
    <row r="524" spans="6:22" x14ac:dyDescent="0.25">
      <c r="F524" s="23"/>
      <c r="G524" s="28"/>
      <c r="H524" s="28"/>
      <c r="I524" s="13"/>
      <c r="J524" s="37"/>
      <c r="K524" s="42"/>
      <c r="L524" s="42"/>
      <c r="M524" s="42"/>
      <c r="N524" s="42"/>
      <c r="O524" s="42"/>
      <c r="P524" s="42"/>
      <c r="Q524" s="42"/>
      <c r="R524" s="42"/>
      <c r="S524" s="28"/>
      <c r="T524" s="28"/>
      <c r="U524" s="42"/>
      <c r="V524" s="8"/>
    </row>
    <row r="525" spans="6:22" x14ac:dyDescent="0.25">
      <c r="F525" s="23"/>
      <c r="G525" s="28"/>
      <c r="H525" s="28"/>
      <c r="I525" s="13"/>
      <c r="J525" s="37"/>
      <c r="K525" s="42"/>
      <c r="L525" s="42"/>
      <c r="M525" s="42"/>
      <c r="N525" s="42"/>
      <c r="O525" s="42"/>
      <c r="P525" s="42"/>
      <c r="Q525" s="42"/>
      <c r="R525" s="42"/>
      <c r="S525" s="28"/>
      <c r="T525" s="28"/>
      <c r="U525" s="42"/>
      <c r="V525" s="8"/>
    </row>
    <row r="526" spans="6:22" x14ac:dyDescent="0.25">
      <c r="F526" s="23"/>
      <c r="G526" s="28"/>
      <c r="H526" s="28"/>
      <c r="I526" s="13"/>
      <c r="J526" s="37"/>
      <c r="K526" s="42"/>
      <c r="L526" s="42"/>
      <c r="M526" s="42"/>
      <c r="N526" s="42"/>
      <c r="O526" s="42"/>
      <c r="P526" s="42"/>
      <c r="Q526" s="42"/>
      <c r="R526" s="42"/>
      <c r="S526" s="28"/>
      <c r="T526" s="28"/>
      <c r="U526" s="42"/>
      <c r="V526" s="8"/>
    </row>
    <row r="527" spans="6:22" x14ac:dyDescent="0.25">
      <c r="F527" s="23"/>
      <c r="G527" s="28"/>
      <c r="H527" s="28"/>
      <c r="I527" s="13"/>
      <c r="J527" s="37"/>
      <c r="K527" s="42"/>
      <c r="L527" s="42"/>
      <c r="M527" s="42"/>
      <c r="N527" s="42"/>
      <c r="O527" s="42"/>
      <c r="P527" s="42"/>
      <c r="Q527" s="42"/>
      <c r="R527" s="42"/>
      <c r="S527" s="28"/>
      <c r="T527" s="28"/>
      <c r="U527" s="42"/>
      <c r="V527" s="8"/>
    </row>
    <row r="528" spans="6:22" x14ac:dyDescent="0.25">
      <c r="F528" s="23"/>
      <c r="G528" s="28"/>
      <c r="H528" s="28"/>
      <c r="I528" s="13"/>
      <c r="J528" s="37"/>
      <c r="K528" s="42"/>
      <c r="L528" s="42"/>
      <c r="M528" s="42"/>
      <c r="N528" s="42"/>
      <c r="O528" s="42"/>
      <c r="P528" s="42"/>
      <c r="Q528" s="42"/>
      <c r="R528" s="42"/>
      <c r="S528" s="28"/>
      <c r="T528" s="28"/>
      <c r="U528" s="42"/>
      <c r="V528" s="8"/>
    </row>
    <row r="529" spans="6:22" x14ac:dyDescent="0.25">
      <c r="F529" s="23"/>
      <c r="G529" s="28"/>
      <c r="H529" s="28"/>
      <c r="I529" s="13"/>
      <c r="J529" s="37"/>
      <c r="K529" s="42"/>
      <c r="L529" s="42"/>
      <c r="M529" s="42"/>
      <c r="N529" s="42"/>
      <c r="O529" s="42"/>
      <c r="P529" s="42"/>
      <c r="Q529" s="42"/>
      <c r="R529" s="42"/>
      <c r="S529" s="28"/>
      <c r="T529" s="28"/>
      <c r="U529" s="42"/>
      <c r="V529" s="8"/>
    </row>
    <row r="530" spans="6:22" x14ac:dyDescent="0.25">
      <c r="F530" s="23"/>
      <c r="G530" s="28"/>
      <c r="H530" s="28"/>
      <c r="I530" s="13"/>
      <c r="J530" s="37"/>
      <c r="K530" s="42"/>
      <c r="L530" s="42"/>
      <c r="M530" s="42"/>
      <c r="N530" s="42"/>
      <c r="O530" s="42"/>
      <c r="P530" s="42"/>
      <c r="Q530" s="42"/>
      <c r="R530" s="42"/>
      <c r="S530" s="28"/>
      <c r="T530" s="28"/>
      <c r="U530" s="42"/>
      <c r="V530" s="8"/>
    </row>
    <row r="531" spans="6:22" x14ac:dyDescent="0.25">
      <c r="F531" s="23"/>
      <c r="G531" s="28"/>
      <c r="H531" s="28"/>
      <c r="I531" s="13"/>
      <c r="J531" s="37"/>
      <c r="K531" s="42"/>
      <c r="L531" s="42"/>
      <c r="M531" s="42"/>
      <c r="N531" s="42"/>
      <c r="O531" s="42"/>
      <c r="P531" s="42"/>
      <c r="Q531" s="42"/>
      <c r="R531" s="42"/>
      <c r="S531" s="28"/>
      <c r="T531" s="28"/>
      <c r="U531" s="42"/>
      <c r="V531" s="8"/>
    </row>
    <row r="532" spans="6:22" x14ac:dyDescent="0.25">
      <c r="F532" s="23"/>
      <c r="G532" s="28"/>
      <c r="H532" s="28"/>
      <c r="I532" s="13"/>
      <c r="J532" s="37"/>
      <c r="K532" s="42"/>
      <c r="L532" s="42"/>
      <c r="M532" s="42"/>
      <c r="N532" s="42"/>
      <c r="O532" s="42"/>
      <c r="P532" s="42"/>
      <c r="Q532" s="42"/>
      <c r="R532" s="42"/>
      <c r="S532" s="28"/>
      <c r="T532" s="28"/>
      <c r="U532" s="42"/>
      <c r="V532" s="8"/>
    </row>
    <row r="533" spans="6:22" x14ac:dyDescent="0.25">
      <c r="F533" s="23"/>
      <c r="G533" s="28"/>
      <c r="H533" s="28"/>
      <c r="I533" s="13"/>
      <c r="J533" s="37"/>
      <c r="K533" s="42"/>
      <c r="L533" s="42"/>
      <c r="M533" s="42"/>
      <c r="N533" s="42"/>
      <c r="O533" s="42"/>
      <c r="P533" s="42"/>
      <c r="Q533" s="42"/>
      <c r="R533" s="42"/>
      <c r="S533" s="28"/>
      <c r="T533" s="28"/>
      <c r="U533" s="42"/>
      <c r="V533" s="8"/>
    </row>
    <row r="534" spans="6:22" x14ac:dyDescent="0.25">
      <c r="F534" s="23"/>
      <c r="G534" s="28"/>
      <c r="H534" s="28"/>
      <c r="I534" s="13"/>
      <c r="J534" s="37"/>
      <c r="K534" s="42"/>
      <c r="L534" s="42"/>
      <c r="M534" s="42"/>
      <c r="N534" s="42"/>
      <c r="O534" s="42"/>
      <c r="P534" s="42"/>
      <c r="Q534" s="42"/>
      <c r="R534" s="42"/>
      <c r="S534" s="28"/>
      <c r="T534" s="28"/>
      <c r="U534" s="42"/>
      <c r="V534" s="8"/>
    </row>
    <row r="535" spans="6:22" x14ac:dyDescent="0.25">
      <c r="F535" s="23"/>
      <c r="G535" s="28"/>
      <c r="H535" s="28"/>
      <c r="I535" s="13"/>
      <c r="J535" s="37"/>
      <c r="K535" s="42"/>
      <c r="L535" s="42"/>
      <c r="M535" s="42"/>
      <c r="N535" s="42"/>
      <c r="O535" s="42"/>
      <c r="P535" s="42"/>
      <c r="Q535" s="42"/>
      <c r="R535" s="42"/>
      <c r="S535" s="28"/>
      <c r="T535" s="28"/>
      <c r="U535" s="42"/>
      <c r="V535" s="8"/>
    </row>
    <row r="536" spans="6:22" x14ac:dyDescent="0.25">
      <c r="F536" s="23"/>
      <c r="G536" s="28"/>
      <c r="H536" s="28"/>
      <c r="I536" s="13"/>
      <c r="J536" s="37"/>
      <c r="K536" s="42"/>
      <c r="L536" s="42"/>
      <c r="M536" s="42"/>
      <c r="N536" s="42"/>
      <c r="O536" s="42"/>
      <c r="P536" s="42"/>
      <c r="Q536" s="42"/>
      <c r="R536" s="42"/>
      <c r="S536" s="28"/>
      <c r="T536" s="28"/>
      <c r="U536" s="42"/>
      <c r="V536" s="8"/>
    </row>
    <row r="537" spans="6:22" x14ac:dyDescent="0.25">
      <c r="F537" s="23"/>
      <c r="G537" s="28"/>
      <c r="H537" s="28"/>
      <c r="I537" s="13"/>
      <c r="J537" s="37"/>
      <c r="K537" s="42"/>
      <c r="L537" s="42"/>
      <c r="M537" s="42"/>
      <c r="N537" s="42"/>
      <c r="O537" s="42"/>
      <c r="P537" s="42"/>
      <c r="Q537" s="42"/>
      <c r="R537" s="42"/>
      <c r="S537" s="28"/>
      <c r="T537" s="28"/>
      <c r="U537" s="42"/>
      <c r="V537" s="8"/>
    </row>
    <row r="538" spans="6:22" x14ac:dyDescent="0.25">
      <c r="F538" s="23"/>
      <c r="G538" s="28"/>
      <c r="H538" s="28"/>
      <c r="I538" s="13"/>
      <c r="J538" s="37"/>
      <c r="K538" s="42"/>
      <c r="L538" s="42"/>
      <c r="M538" s="42"/>
      <c r="N538" s="42"/>
      <c r="O538" s="42"/>
      <c r="P538" s="42"/>
      <c r="Q538" s="42"/>
      <c r="R538" s="42"/>
      <c r="S538" s="28"/>
      <c r="T538" s="28"/>
      <c r="U538" s="42"/>
      <c r="V538" s="8"/>
    </row>
    <row r="539" spans="6:22" x14ac:dyDescent="0.25">
      <c r="F539" s="23"/>
      <c r="G539" s="28"/>
      <c r="H539" s="28"/>
      <c r="I539" s="13"/>
      <c r="J539" s="37"/>
      <c r="K539" s="42"/>
      <c r="L539" s="42"/>
      <c r="M539" s="42"/>
      <c r="N539" s="42"/>
      <c r="O539" s="42"/>
      <c r="P539" s="42"/>
      <c r="Q539" s="42"/>
      <c r="R539" s="42"/>
      <c r="S539" s="28"/>
      <c r="T539" s="28"/>
      <c r="U539" s="42"/>
      <c r="V539" s="8"/>
    </row>
    <row r="540" spans="6:22" x14ac:dyDescent="0.25">
      <c r="F540" s="23"/>
      <c r="G540" s="28"/>
      <c r="H540" s="28"/>
      <c r="I540" s="13"/>
      <c r="J540" s="37"/>
      <c r="K540" s="42"/>
      <c r="L540" s="42"/>
      <c r="M540" s="42"/>
      <c r="N540" s="42"/>
      <c r="O540" s="42"/>
      <c r="P540" s="42"/>
      <c r="Q540" s="42"/>
      <c r="R540" s="42"/>
      <c r="S540" s="28"/>
      <c r="T540" s="28"/>
      <c r="U540" s="42"/>
      <c r="V540" s="8"/>
    </row>
    <row r="541" spans="6:22" x14ac:dyDescent="0.25">
      <c r="F541" s="23"/>
      <c r="G541" s="28"/>
      <c r="H541" s="28"/>
      <c r="I541" s="13"/>
      <c r="J541" s="37"/>
      <c r="K541" s="42"/>
      <c r="L541" s="42"/>
      <c r="M541" s="42"/>
      <c r="N541" s="42"/>
      <c r="O541" s="42"/>
      <c r="P541" s="42"/>
      <c r="Q541" s="42"/>
      <c r="R541" s="42"/>
      <c r="S541" s="28"/>
      <c r="T541" s="28"/>
      <c r="U541" s="42"/>
      <c r="V541" s="8"/>
    </row>
    <row r="542" spans="6:22" x14ac:dyDescent="0.25">
      <c r="F542" s="23"/>
      <c r="G542" s="28"/>
      <c r="H542" s="28"/>
      <c r="I542" s="13"/>
      <c r="J542" s="37"/>
      <c r="K542" s="42"/>
      <c r="L542" s="42"/>
      <c r="M542" s="42"/>
      <c r="N542" s="42"/>
      <c r="O542" s="42"/>
      <c r="P542" s="42"/>
      <c r="Q542" s="42"/>
      <c r="R542" s="42"/>
      <c r="S542" s="28"/>
      <c r="T542" s="28"/>
      <c r="U542" s="42"/>
      <c r="V542" s="8"/>
    </row>
    <row r="543" spans="6:22" x14ac:dyDescent="0.25">
      <c r="F543" s="23"/>
      <c r="G543" s="28"/>
      <c r="H543" s="28"/>
      <c r="I543" s="13"/>
      <c r="J543" s="37"/>
      <c r="K543" s="42"/>
      <c r="L543" s="42"/>
      <c r="M543" s="42"/>
      <c r="N543" s="42"/>
      <c r="O543" s="42"/>
      <c r="P543" s="42"/>
      <c r="Q543" s="42"/>
      <c r="R543" s="42"/>
      <c r="S543" s="28"/>
      <c r="T543" s="28"/>
      <c r="U543" s="42"/>
      <c r="V543" s="8"/>
    </row>
    <row r="544" spans="6:22" x14ac:dyDescent="0.25">
      <c r="F544" s="23"/>
      <c r="G544" s="28"/>
      <c r="H544" s="28"/>
      <c r="I544" s="13"/>
      <c r="J544" s="37"/>
      <c r="K544" s="42"/>
      <c r="L544" s="42"/>
      <c r="M544" s="42"/>
      <c r="N544" s="42"/>
      <c r="O544" s="42"/>
      <c r="P544" s="42"/>
      <c r="Q544" s="42"/>
      <c r="R544" s="42"/>
      <c r="S544" s="28"/>
      <c r="T544" s="28"/>
      <c r="U544" s="42"/>
      <c r="V544" s="8"/>
    </row>
    <row r="545" spans="6:22" x14ac:dyDescent="0.25">
      <c r="F545" s="23"/>
      <c r="G545" s="28"/>
      <c r="H545" s="28"/>
      <c r="I545" s="13"/>
      <c r="J545" s="37"/>
      <c r="K545" s="42"/>
      <c r="L545" s="42"/>
      <c r="M545" s="42"/>
      <c r="N545" s="42"/>
      <c r="O545" s="42"/>
      <c r="P545" s="42"/>
      <c r="Q545" s="42"/>
      <c r="R545" s="42"/>
      <c r="S545" s="28"/>
      <c r="T545" s="28"/>
      <c r="U545" s="42"/>
      <c r="V545" s="8"/>
    </row>
    <row r="546" spans="6:22" x14ac:dyDescent="0.25">
      <c r="F546" s="23"/>
      <c r="G546" s="28"/>
      <c r="H546" s="28"/>
      <c r="I546" s="13"/>
      <c r="J546" s="37"/>
      <c r="K546" s="42"/>
      <c r="L546" s="42"/>
      <c r="M546" s="42"/>
      <c r="N546" s="42"/>
      <c r="O546" s="42"/>
      <c r="P546" s="42"/>
      <c r="Q546" s="42"/>
      <c r="R546" s="42"/>
      <c r="S546" s="28"/>
      <c r="T546" s="28"/>
      <c r="U546" s="42"/>
      <c r="V546" s="8"/>
    </row>
    <row r="547" spans="6:22" x14ac:dyDescent="0.25">
      <c r="F547" s="23"/>
      <c r="G547" s="28"/>
      <c r="H547" s="28"/>
      <c r="I547" s="13"/>
      <c r="J547" s="37"/>
      <c r="K547" s="42"/>
      <c r="L547" s="42"/>
      <c r="M547" s="42"/>
      <c r="N547" s="42"/>
      <c r="O547" s="42"/>
      <c r="P547" s="42"/>
      <c r="Q547" s="42"/>
      <c r="R547" s="42"/>
      <c r="S547" s="28"/>
      <c r="T547" s="28"/>
      <c r="U547" s="42"/>
      <c r="V547" s="8"/>
    </row>
    <row r="548" spans="6:22" x14ac:dyDescent="0.25">
      <c r="F548" s="23"/>
      <c r="G548" s="28"/>
      <c r="H548" s="28"/>
      <c r="I548" s="13"/>
      <c r="J548" s="37"/>
      <c r="K548" s="42"/>
      <c r="L548" s="42"/>
      <c r="M548" s="42"/>
      <c r="N548" s="42"/>
      <c r="O548" s="42"/>
      <c r="P548" s="42"/>
      <c r="Q548" s="42"/>
      <c r="R548" s="42"/>
      <c r="S548" s="28"/>
      <c r="T548" s="28"/>
      <c r="U548" s="42"/>
      <c r="V548" s="8"/>
    </row>
    <row r="549" spans="6:22" x14ac:dyDescent="0.25">
      <c r="F549" s="23"/>
      <c r="G549" s="28"/>
      <c r="H549" s="28"/>
      <c r="I549" s="13"/>
      <c r="J549" s="37"/>
      <c r="K549" s="42"/>
      <c r="L549" s="42"/>
      <c r="M549" s="42"/>
      <c r="N549" s="42"/>
      <c r="O549" s="42"/>
      <c r="P549" s="42"/>
      <c r="Q549" s="42"/>
      <c r="R549" s="42"/>
      <c r="S549" s="28"/>
      <c r="T549" s="28"/>
      <c r="U549" s="42"/>
      <c r="V549" s="8"/>
    </row>
    <row r="550" spans="6:22" x14ac:dyDescent="0.25">
      <c r="F550" s="23"/>
      <c r="G550" s="28"/>
      <c r="H550" s="28"/>
      <c r="I550" s="13"/>
      <c r="J550" s="37"/>
      <c r="K550" s="42"/>
      <c r="L550" s="42"/>
      <c r="M550" s="42"/>
      <c r="N550" s="42"/>
      <c r="O550" s="42"/>
      <c r="P550" s="42"/>
      <c r="Q550" s="42"/>
      <c r="R550" s="42"/>
      <c r="S550" s="28"/>
      <c r="T550" s="28"/>
      <c r="U550" s="42"/>
      <c r="V550" s="8"/>
    </row>
    <row r="551" spans="6:22" x14ac:dyDescent="0.25">
      <c r="F551" s="23"/>
      <c r="G551" s="28"/>
      <c r="H551" s="28"/>
      <c r="I551" s="13"/>
      <c r="J551" s="37"/>
      <c r="K551" s="42"/>
      <c r="L551" s="42"/>
      <c r="M551" s="42"/>
      <c r="N551" s="42"/>
      <c r="O551" s="42"/>
      <c r="P551" s="42"/>
      <c r="Q551" s="42"/>
      <c r="R551" s="42"/>
      <c r="S551" s="28"/>
      <c r="T551" s="28"/>
      <c r="U551" s="42"/>
      <c r="V551" s="8"/>
    </row>
    <row r="552" spans="6:22" x14ac:dyDescent="0.25">
      <c r="F552" s="23"/>
      <c r="G552" s="28"/>
      <c r="H552" s="28"/>
      <c r="I552" s="13"/>
      <c r="J552" s="37"/>
      <c r="K552" s="42"/>
      <c r="L552" s="42"/>
      <c r="M552" s="42"/>
      <c r="N552" s="42"/>
      <c r="O552" s="42"/>
      <c r="P552" s="42"/>
      <c r="Q552" s="42"/>
      <c r="R552" s="42"/>
      <c r="S552" s="28"/>
      <c r="T552" s="28"/>
      <c r="U552" s="42"/>
      <c r="V552" s="8"/>
    </row>
    <row r="553" spans="6:22" x14ac:dyDescent="0.25">
      <c r="F553" s="23"/>
      <c r="G553" s="28"/>
      <c r="H553" s="28"/>
      <c r="I553" s="13"/>
      <c r="J553" s="37"/>
      <c r="K553" s="42"/>
      <c r="L553" s="42"/>
      <c r="M553" s="42"/>
      <c r="N553" s="42"/>
      <c r="O553" s="42"/>
      <c r="P553" s="42"/>
      <c r="Q553" s="42"/>
      <c r="R553" s="42"/>
      <c r="S553" s="28"/>
      <c r="T553" s="28"/>
      <c r="U553" s="42"/>
      <c r="V553" s="8"/>
    </row>
    <row r="554" spans="6:22" x14ac:dyDescent="0.25">
      <c r="F554" s="23"/>
      <c r="G554" s="28"/>
      <c r="H554" s="28"/>
      <c r="I554" s="13"/>
      <c r="J554" s="37"/>
      <c r="K554" s="42"/>
      <c r="L554" s="42"/>
      <c r="M554" s="42"/>
      <c r="N554" s="42"/>
      <c r="O554" s="42"/>
      <c r="P554" s="42"/>
      <c r="Q554" s="42"/>
      <c r="R554" s="42"/>
      <c r="S554" s="28"/>
      <c r="T554" s="28"/>
      <c r="U554" s="42"/>
      <c r="V554" s="8"/>
    </row>
    <row r="555" spans="6:22" x14ac:dyDescent="0.25">
      <c r="F555" s="23"/>
      <c r="G555" s="28"/>
      <c r="H555" s="28"/>
      <c r="I555" s="13"/>
      <c r="J555" s="37"/>
      <c r="K555" s="42"/>
      <c r="L555" s="42"/>
      <c r="M555" s="42"/>
      <c r="N555" s="42"/>
      <c r="O555" s="42"/>
      <c r="P555" s="42"/>
      <c r="Q555" s="42"/>
      <c r="R555" s="42"/>
      <c r="S555" s="28"/>
      <c r="T555" s="28"/>
      <c r="U555" s="42"/>
      <c r="V555" s="8"/>
    </row>
    <row r="556" spans="6:22" x14ac:dyDescent="0.25">
      <c r="F556" s="23"/>
      <c r="G556" s="28"/>
      <c r="H556" s="28"/>
      <c r="I556" s="13"/>
      <c r="J556" s="37"/>
      <c r="K556" s="42"/>
      <c r="L556" s="42"/>
      <c r="M556" s="42"/>
      <c r="N556" s="42"/>
      <c r="O556" s="42"/>
      <c r="P556" s="42"/>
      <c r="Q556" s="42"/>
      <c r="R556" s="42"/>
      <c r="S556" s="28"/>
      <c r="T556" s="28"/>
      <c r="U556" s="42"/>
      <c r="V556" s="8"/>
    </row>
    <row r="557" spans="6:22" x14ac:dyDescent="0.25">
      <c r="F557" s="23"/>
      <c r="G557" s="28"/>
      <c r="H557" s="28"/>
      <c r="I557" s="13"/>
      <c r="J557" s="37"/>
      <c r="K557" s="42"/>
      <c r="L557" s="42"/>
      <c r="M557" s="42"/>
      <c r="N557" s="42"/>
      <c r="O557" s="42"/>
      <c r="P557" s="42"/>
      <c r="Q557" s="42"/>
      <c r="R557" s="42"/>
      <c r="S557" s="28"/>
      <c r="T557" s="28"/>
      <c r="U557" s="42"/>
      <c r="V557" s="8"/>
    </row>
    <row r="558" spans="6:22" x14ac:dyDescent="0.25">
      <c r="F558" s="23"/>
      <c r="G558" s="28"/>
      <c r="H558" s="28"/>
      <c r="I558" s="13"/>
      <c r="J558" s="37"/>
      <c r="K558" s="42"/>
      <c r="L558" s="42"/>
      <c r="M558" s="42"/>
      <c r="N558" s="42"/>
      <c r="O558" s="42"/>
      <c r="P558" s="42"/>
      <c r="Q558" s="42"/>
      <c r="R558" s="42"/>
      <c r="S558" s="28"/>
      <c r="T558" s="28"/>
      <c r="U558" s="42"/>
      <c r="V558" s="8"/>
    </row>
    <row r="559" spans="6:22" x14ac:dyDescent="0.25">
      <c r="F559" s="23"/>
      <c r="G559" s="28"/>
      <c r="H559" s="28"/>
      <c r="I559" s="13"/>
      <c r="J559" s="37"/>
      <c r="K559" s="42"/>
      <c r="L559" s="42"/>
      <c r="M559" s="42"/>
      <c r="N559" s="42"/>
      <c r="O559" s="42"/>
      <c r="P559" s="42"/>
      <c r="Q559" s="42"/>
      <c r="R559" s="42"/>
      <c r="S559" s="28"/>
      <c r="T559" s="28"/>
      <c r="U559" s="42"/>
      <c r="V559" s="8"/>
    </row>
    <row r="560" spans="6:22" x14ac:dyDescent="0.25">
      <c r="F560" s="23"/>
      <c r="G560" s="28"/>
      <c r="H560" s="28"/>
      <c r="I560" s="13"/>
      <c r="J560" s="37"/>
      <c r="K560" s="42"/>
      <c r="L560" s="42"/>
      <c r="M560" s="42"/>
      <c r="N560" s="42"/>
      <c r="O560" s="42"/>
      <c r="P560" s="42"/>
      <c r="Q560" s="42"/>
      <c r="R560" s="42"/>
      <c r="S560" s="28"/>
      <c r="T560" s="28"/>
      <c r="U560" s="42"/>
      <c r="V560" s="8"/>
    </row>
    <row r="561" spans="6:22" x14ac:dyDescent="0.25">
      <c r="F561" s="23"/>
      <c r="G561" s="28"/>
      <c r="H561" s="28"/>
      <c r="I561" s="13"/>
      <c r="J561" s="37"/>
      <c r="K561" s="42"/>
      <c r="L561" s="42"/>
      <c r="M561" s="42"/>
      <c r="N561" s="42"/>
      <c r="O561" s="42"/>
      <c r="P561" s="42"/>
      <c r="Q561" s="42"/>
      <c r="R561" s="42"/>
      <c r="S561" s="28"/>
      <c r="T561" s="28"/>
      <c r="U561" s="42"/>
      <c r="V561" s="8"/>
    </row>
    <row r="562" spans="6:22" x14ac:dyDescent="0.25">
      <c r="F562" s="23"/>
      <c r="G562" s="28"/>
      <c r="H562" s="28"/>
      <c r="I562" s="13"/>
      <c r="J562" s="37"/>
      <c r="K562" s="42"/>
      <c r="L562" s="42"/>
      <c r="M562" s="42"/>
      <c r="N562" s="42"/>
      <c r="O562" s="42"/>
      <c r="P562" s="42"/>
      <c r="Q562" s="42"/>
      <c r="R562" s="42"/>
      <c r="S562" s="28"/>
      <c r="T562" s="28"/>
      <c r="U562" s="42"/>
      <c r="V562" s="8"/>
    </row>
    <row r="563" spans="6:22" x14ac:dyDescent="0.25">
      <c r="F563" s="23"/>
      <c r="G563" s="28"/>
      <c r="H563" s="28"/>
      <c r="I563" s="13"/>
      <c r="J563" s="37"/>
      <c r="K563" s="42"/>
      <c r="L563" s="42"/>
      <c r="M563" s="42"/>
      <c r="N563" s="42"/>
      <c r="O563" s="42"/>
      <c r="P563" s="42"/>
      <c r="Q563" s="42"/>
      <c r="R563" s="42"/>
      <c r="S563" s="28"/>
      <c r="T563" s="28"/>
      <c r="U563" s="42"/>
      <c r="V563" s="8"/>
    </row>
    <row r="564" spans="6:22" x14ac:dyDescent="0.25">
      <c r="F564" s="23"/>
      <c r="G564" s="28"/>
      <c r="H564" s="28"/>
      <c r="I564" s="13"/>
      <c r="J564" s="37"/>
      <c r="K564" s="42"/>
      <c r="L564" s="42"/>
      <c r="M564" s="42"/>
      <c r="N564" s="42"/>
      <c r="O564" s="42"/>
      <c r="P564" s="42"/>
      <c r="Q564" s="42"/>
      <c r="R564" s="42"/>
      <c r="S564" s="28"/>
      <c r="T564" s="28"/>
      <c r="U564" s="42"/>
      <c r="V564" s="8"/>
    </row>
    <row r="565" spans="6:22" x14ac:dyDescent="0.25">
      <c r="F565" s="23"/>
      <c r="G565" s="28"/>
      <c r="H565" s="28"/>
      <c r="I565" s="13"/>
      <c r="J565" s="37"/>
      <c r="K565" s="42"/>
      <c r="L565" s="42"/>
      <c r="M565" s="42"/>
      <c r="N565" s="42"/>
      <c r="O565" s="42"/>
      <c r="P565" s="42"/>
      <c r="Q565" s="42"/>
      <c r="R565" s="42"/>
      <c r="S565" s="28"/>
      <c r="T565" s="28"/>
      <c r="U565" s="42"/>
      <c r="V565" s="8"/>
    </row>
    <row r="566" spans="6:22" x14ac:dyDescent="0.25">
      <c r="F566" s="23"/>
      <c r="G566" s="28"/>
      <c r="H566" s="28"/>
      <c r="I566" s="13"/>
      <c r="J566" s="37"/>
      <c r="K566" s="42"/>
      <c r="L566" s="42"/>
      <c r="M566" s="42"/>
      <c r="N566" s="42"/>
      <c r="O566" s="42"/>
      <c r="P566" s="42"/>
      <c r="Q566" s="42"/>
      <c r="R566" s="42"/>
      <c r="S566" s="28"/>
      <c r="T566" s="28"/>
      <c r="U566" s="42"/>
      <c r="V566" s="8"/>
    </row>
    <row r="567" spans="6:22" x14ac:dyDescent="0.25">
      <c r="F567" s="23"/>
      <c r="G567" s="28"/>
      <c r="H567" s="28"/>
      <c r="I567" s="13"/>
      <c r="J567" s="37"/>
      <c r="K567" s="42"/>
      <c r="L567" s="42"/>
      <c r="M567" s="42"/>
      <c r="N567" s="42"/>
      <c r="O567" s="42"/>
      <c r="P567" s="42"/>
      <c r="Q567" s="42"/>
      <c r="R567" s="42"/>
      <c r="S567" s="28"/>
      <c r="T567" s="28"/>
      <c r="U567" s="42"/>
      <c r="V567" s="8"/>
    </row>
    <row r="568" spans="6:22" x14ac:dyDescent="0.25">
      <c r="F568" s="23"/>
      <c r="G568" s="28"/>
      <c r="H568" s="28"/>
      <c r="I568" s="13"/>
      <c r="J568" s="37"/>
      <c r="K568" s="42"/>
      <c r="L568" s="42"/>
      <c r="M568" s="42"/>
      <c r="N568" s="42"/>
      <c r="O568" s="42"/>
      <c r="P568" s="42"/>
      <c r="Q568" s="42"/>
      <c r="R568" s="42"/>
      <c r="S568" s="28"/>
      <c r="T568" s="28"/>
      <c r="U568" s="42"/>
      <c r="V568" s="8"/>
    </row>
    <row r="569" spans="6:22" x14ac:dyDescent="0.25">
      <c r="F569" s="23"/>
      <c r="G569" s="28"/>
      <c r="H569" s="28"/>
      <c r="I569" s="13"/>
      <c r="J569" s="37"/>
      <c r="K569" s="42"/>
      <c r="L569" s="42"/>
      <c r="M569" s="42"/>
      <c r="N569" s="42"/>
      <c r="O569" s="42"/>
      <c r="P569" s="42"/>
      <c r="Q569" s="42"/>
      <c r="R569" s="42"/>
      <c r="S569" s="28"/>
      <c r="T569" s="28"/>
      <c r="U569" s="42"/>
      <c r="V569" s="8"/>
    </row>
    <row r="570" spans="6:22" x14ac:dyDescent="0.25">
      <c r="F570" s="23"/>
      <c r="G570" s="28"/>
      <c r="H570" s="28"/>
      <c r="I570" s="13"/>
      <c r="J570" s="37"/>
      <c r="K570" s="42"/>
      <c r="L570" s="42"/>
      <c r="M570" s="42"/>
      <c r="N570" s="42"/>
      <c r="O570" s="42"/>
      <c r="P570" s="42"/>
      <c r="Q570" s="42"/>
      <c r="R570" s="42"/>
      <c r="S570" s="28"/>
      <c r="T570" s="28"/>
      <c r="U570" s="42"/>
      <c r="V570" s="8"/>
    </row>
    <row r="571" spans="6:22" x14ac:dyDescent="0.25">
      <c r="F571" s="23"/>
      <c r="G571" s="28"/>
      <c r="H571" s="28"/>
      <c r="I571" s="13"/>
      <c r="J571" s="37"/>
      <c r="K571" s="42"/>
      <c r="L571" s="42"/>
      <c r="M571" s="42"/>
      <c r="N571" s="42"/>
      <c r="O571" s="42"/>
      <c r="P571" s="42"/>
      <c r="Q571" s="42"/>
      <c r="R571" s="42"/>
      <c r="S571" s="28"/>
      <c r="T571" s="28"/>
      <c r="U571" s="42"/>
      <c r="V571" s="8"/>
    </row>
    <row r="572" spans="6:22" x14ac:dyDescent="0.25">
      <c r="F572" s="23"/>
      <c r="G572" s="28"/>
      <c r="H572" s="28"/>
      <c r="I572" s="13"/>
      <c r="J572" s="37"/>
      <c r="K572" s="42"/>
      <c r="L572" s="42"/>
      <c r="M572" s="42"/>
      <c r="N572" s="42"/>
      <c r="O572" s="42"/>
      <c r="P572" s="42"/>
      <c r="Q572" s="42"/>
      <c r="R572" s="42"/>
      <c r="S572" s="28"/>
      <c r="T572" s="28"/>
      <c r="U572" s="42"/>
      <c r="V572" s="8"/>
    </row>
    <row r="573" spans="6:22" x14ac:dyDescent="0.25">
      <c r="F573" s="23"/>
      <c r="G573" s="28"/>
      <c r="H573" s="28"/>
      <c r="I573" s="13"/>
      <c r="J573" s="37"/>
      <c r="K573" s="42"/>
      <c r="L573" s="42"/>
      <c r="M573" s="42"/>
      <c r="N573" s="42"/>
      <c r="O573" s="42"/>
      <c r="P573" s="42"/>
      <c r="Q573" s="42"/>
      <c r="R573" s="42"/>
      <c r="S573" s="28"/>
      <c r="T573" s="28"/>
      <c r="U573" s="42"/>
      <c r="V573" s="8"/>
    </row>
    <row r="574" spans="6:22" x14ac:dyDescent="0.25">
      <c r="F574" s="23"/>
      <c r="G574" s="28"/>
      <c r="H574" s="28"/>
      <c r="I574" s="13"/>
      <c r="J574" s="37"/>
      <c r="K574" s="42"/>
      <c r="L574" s="42"/>
      <c r="M574" s="42"/>
      <c r="N574" s="42"/>
      <c r="O574" s="42"/>
      <c r="P574" s="42"/>
      <c r="Q574" s="42"/>
      <c r="R574" s="42"/>
      <c r="S574" s="28"/>
      <c r="T574" s="28"/>
      <c r="U574" s="42"/>
      <c r="V574" s="8"/>
    </row>
    <row r="575" spans="6:22" x14ac:dyDescent="0.25">
      <c r="F575" s="23"/>
      <c r="G575" s="28"/>
      <c r="H575" s="28"/>
      <c r="I575" s="13"/>
      <c r="J575" s="37"/>
      <c r="K575" s="42"/>
      <c r="L575" s="42"/>
      <c r="M575" s="42"/>
      <c r="N575" s="42"/>
      <c r="O575" s="42"/>
      <c r="P575" s="42"/>
      <c r="Q575" s="42"/>
      <c r="R575" s="42"/>
      <c r="S575" s="28"/>
      <c r="T575" s="28"/>
      <c r="U575" s="42"/>
      <c r="V575" s="8"/>
    </row>
    <row r="576" spans="6:22" x14ac:dyDescent="0.25">
      <c r="F576" s="23"/>
      <c r="G576" s="28"/>
      <c r="H576" s="28"/>
      <c r="I576" s="13"/>
      <c r="J576" s="37"/>
      <c r="K576" s="42"/>
      <c r="L576" s="42"/>
      <c r="M576" s="42"/>
      <c r="N576" s="42"/>
      <c r="O576" s="42"/>
      <c r="P576" s="42"/>
      <c r="Q576" s="42"/>
      <c r="R576" s="42"/>
      <c r="S576" s="28"/>
      <c r="T576" s="28"/>
      <c r="U576" s="42"/>
      <c r="V576" s="8"/>
    </row>
    <row r="577" spans="6:22" x14ac:dyDescent="0.25">
      <c r="F577" s="23"/>
      <c r="G577" s="28"/>
      <c r="H577" s="28"/>
      <c r="I577" s="13"/>
      <c r="J577" s="37"/>
      <c r="K577" s="42"/>
      <c r="L577" s="42"/>
      <c r="M577" s="42"/>
      <c r="N577" s="42"/>
      <c r="O577" s="42"/>
      <c r="P577" s="42"/>
      <c r="Q577" s="42"/>
      <c r="R577" s="42"/>
      <c r="S577" s="28"/>
      <c r="T577" s="28"/>
      <c r="U577" s="42"/>
      <c r="V577" s="8"/>
    </row>
    <row r="578" spans="6:22" x14ac:dyDescent="0.25">
      <c r="F578" s="23"/>
      <c r="G578" s="28"/>
      <c r="H578" s="28"/>
      <c r="I578" s="13"/>
      <c r="J578" s="37"/>
      <c r="K578" s="42"/>
      <c r="L578" s="42"/>
      <c r="M578" s="42"/>
      <c r="N578" s="42"/>
      <c r="O578" s="42"/>
      <c r="P578" s="42"/>
      <c r="Q578" s="42"/>
      <c r="R578" s="42"/>
      <c r="S578" s="28"/>
      <c r="T578" s="28"/>
      <c r="U578" s="42"/>
      <c r="V578" s="8"/>
    </row>
    <row r="579" spans="6:22" x14ac:dyDescent="0.25">
      <c r="F579" s="23"/>
      <c r="G579" s="28"/>
      <c r="H579" s="28"/>
      <c r="I579" s="13"/>
      <c r="J579" s="37"/>
      <c r="K579" s="42"/>
      <c r="L579" s="42"/>
      <c r="M579" s="42"/>
      <c r="N579" s="42"/>
      <c r="O579" s="42"/>
      <c r="P579" s="42"/>
      <c r="Q579" s="42"/>
      <c r="R579" s="42"/>
      <c r="S579" s="28"/>
      <c r="T579" s="28"/>
      <c r="U579" s="42"/>
      <c r="V579" s="8"/>
    </row>
    <row r="580" spans="6:22" x14ac:dyDescent="0.25">
      <c r="F580" s="23"/>
      <c r="G580" s="28"/>
      <c r="H580" s="28"/>
      <c r="I580" s="13"/>
      <c r="J580" s="37"/>
      <c r="K580" s="42"/>
      <c r="L580" s="42"/>
      <c r="M580" s="42"/>
      <c r="N580" s="42"/>
      <c r="O580" s="42"/>
      <c r="P580" s="42"/>
      <c r="Q580" s="42"/>
      <c r="R580" s="42"/>
      <c r="S580" s="28"/>
      <c r="T580" s="28"/>
      <c r="U580" s="42"/>
      <c r="V580" s="8"/>
    </row>
    <row r="581" spans="6:22" x14ac:dyDescent="0.25">
      <c r="F581" s="23"/>
      <c r="G581" s="28"/>
      <c r="H581" s="28"/>
      <c r="I581" s="13"/>
      <c r="J581" s="37"/>
      <c r="K581" s="42"/>
      <c r="L581" s="42"/>
      <c r="M581" s="42"/>
      <c r="N581" s="42"/>
      <c r="O581" s="42"/>
      <c r="P581" s="42"/>
      <c r="Q581" s="42"/>
      <c r="R581" s="42"/>
      <c r="S581" s="28"/>
      <c r="T581" s="28"/>
      <c r="U581" s="42"/>
      <c r="V581" s="8"/>
    </row>
    <row r="582" spans="6:22" x14ac:dyDescent="0.25">
      <c r="F582" s="23"/>
      <c r="G582" s="28"/>
      <c r="H582" s="28"/>
      <c r="I582" s="13"/>
      <c r="J582" s="37"/>
      <c r="K582" s="42"/>
      <c r="L582" s="42"/>
      <c r="M582" s="42"/>
      <c r="N582" s="42"/>
      <c r="O582" s="42"/>
      <c r="P582" s="42"/>
      <c r="Q582" s="42"/>
      <c r="R582" s="42"/>
      <c r="S582" s="28"/>
      <c r="T582" s="28"/>
      <c r="U582" s="42"/>
      <c r="V582" s="8"/>
    </row>
    <row r="583" spans="6:22" x14ac:dyDescent="0.25">
      <c r="F583" s="23"/>
      <c r="G583" s="28"/>
      <c r="H583" s="28"/>
      <c r="I583" s="13"/>
      <c r="J583" s="37"/>
      <c r="K583" s="42"/>
      <c r="L583" s="42"/>
      <c r="M583" s="42"/>
      <c r="N583" s="42"/>
      <c r="O583" s="42"/>
      <c r="P583" s="42"/>
      <c r="Q583" s="42"/>
      <c r="R583" s="42"/>
      <c r="S583" s="28"/>
      <c r="T583" s="28"/>
      <c r="U583" s="42"/>
      <c r="V583" s="8"/>
    </row>
    <row r="584" spans="6:22" x14ac:dyDescent="0.25">
      <c r="F584" s="23"/>
      <c r="G584" s="28"/>
      <c r="H584" s="28"/>
      <c r="I584" s="13"/>
      <c r="J584" s="37"/>
      <c r="K584" s="42"/>
      <c r="L584" s="42"/>
      <c r="M584" s="42"/>
      <c r="N584" s="42"/>
      <c r="O584" s="42"/>
      <c r="P584" s="42"/>
      <c r="Q584" s="42"/>
      <c r="R584" s="42"/>
      <c r="S584" s="28"/>
      <c r="T584" s="28"/>
      <c r="U584" s="42"/>
      <c r="V584" s="8"/>
    </row>
    <row r="585" spans="6:22" x14ac:dyDescent="0.25">
      <c r="F585" s="23"/>
      <c r="G585" s="28"/>
      <c r="H585" s="28"/>
      <c r="I585" s="13"/>
      <c r="J585" s="37"/>
      <c r="K585" s="42"/>
      <c r="L585" s="42"/>
      <c r="M585" s="42"/>
      <c r="N585" s="42"/>
      <c r="O585" s="42"/>
      <c r="P585" s="42"/>
      <c r="Q585" s="42"/>
      <c r="R585" s="42"/>
      <c r="S585" s="28"/>
      <c r="T585" s="28"/>
      <c r="U585" s="42"/>
      <c r="V585" s="8"/>
    </row>
    <row r="586" spans="6:22" x14ac:dyDescent="0.25">
      <c r="F586" s="23"/>
      <c r="G586" s="28"/>
      <c r="H586" s="28"/>
      <c r="I586" s="13"/>
      <c r="J586" s="37"/>
      <c r="K586" s="42"/>
      <c r="L586" s="42"/>
      <c r="M586" s="42"/>
      <c r="N586" s="42"/>
      <c r="O586" s="42"/>
      <c r="P586" s="42"/>
      <c r="Q586" s="42"/>
      <c r="R586" s="42"/>
      <c r="S586" s="28"/>
      <c r="T586" s="28"/>
      <c r="U586" s="42"/>
      <c r="V586" s="8"/>
    </row>
    <row r="587" spans="6:22" x14ac:dyDescent="0.25">
      <c r="F587" s="23"/>
      <c r="G587" s="28"/>
      <c r="H587" s="28"/>
      <c r="I587" s="13"/>
      <c r="J587" s="37"/>
      <c r="K587" s="42"/>
      <c r="L587" s="42"/>
      <c r="M587" s="42"/>
      <c r="N587" s="42"/>
      <c r="O587" s="42"/>
      <c r="P587" s="42"/>
      <c r="Q587" s="42"/>
      <c r="R587" s="42"/>
      <c r="S587" s="28"/>
      <c r="T587" s="28"/>
      <c r="U587" s="42"/>
      <c r="V587" s="8"/>
    </row>
    <row r="588" spans="6:22" x14ac:dyDescent="0.25">
      <c r="F588" s="23"/>
      <c r="G588" s="28"/>
      <c r="H588" s="28"/>
      <c r="I588" s="13"/>
      <c r="J588" s="37"/>
      <c r="K588" s="42"/>
      <c r="L588" s="42"/>
      <c r="M588" s="42"/>
      <c r="N588" s="42"/>
      <c r="O588" s="42"/>
      <c r="P588" s="42"/>
      <c r="Q588" s="42"/>
      <c r="R588" s="42"/>
      <c r="S588" s="28"/>
      <c r="T588" s="28"/>
      <c r="U588" s="42"/>
      <c r="V588" s="8"/>
    </row>
    <row r="589" spans="6:22" x14ac:dyDescent="0.25">
      <c r="F589" s="23"/>
      <c r="G589" s="28"/>
      <c r="H589" s="28"/>
      <c r="I589" s="13"/>
      <c r="J589" s="37"/>
      <c r="K589" s="42"/>
      <c r="L589" s="42"/>
      <c r="M589" s="42"/>
      <c r="N589" s="42"/>
      <c r="O589" s="42"/>
      <c r="P589" s="42"/>
      <c r="Q589" s="42"/>
      <c r="R589" s="42"/>
      <c r="S589" s="28"/>
      <c r="T589" s="28"/>
      <c r="U589" s="42"/>
      <c r="V589" s="8"/>
    </row>
    <row r="590" spans="6:22" x14ac:dyDescent="0.25">
      <c r="F590" s="23"/>
      <c r="G590" s="28"/>
      <c r="H590" s="28"/>
      <c r="I590" s="13"/>
      <c r="J590" s="37"/>
      <c r="K590" s="42"/>
      <c r="L590" s="42"/>
      <c r="M590" s="42"/>
      <c r="N590" s="42"/>
      <c r="O590" s="42"/>
      <c r="P590" s="42"/>
      <c r="Q590" s="42"/>
      <c r="R590" s="42"/>
      <c r="S590" s="28"/>
      <c r="T590" s="28"/>
      <c r="U590" s="42"/>
      <c r="V590" s="8"/>
    </row>
    <row r="591" spans="6:22" x14ac:dyDescent="0.25">
      <c r="F591" s="23"/>
      <c r="G591" s="28"/>
      <c r="H591" s="28"/>
      <c r="I591" s="13"/>
      <c r="J591" s="37"/>
      <c r="K591" s="42"/>
      <c r="L591" s="42"/>
      <c r="M591" s="42"/>
      <c r="N591" s="42"/>
      <c r="O591" s="42"/>
      <c r="P591" s="42"/>
      <c r="Q591" s="42"/>
      <c r="R591" s="42"/>
      <c r="S591" s="28"/>
      <c r="T591" s="28"/>
      <c r="U591" s="42"/>
      <c r="V591" s="8"/>
    </row>
    <row r="592" spans="6:22" x14ac:dyDescent="0.25">
      <c r="F592" s="23"/>
      <c r="G592" s="28"/>
      <c r="H592" s="28"/>
      <c r="I592" s="13"/>
      <c r="J592" s="37"/>
      <c r="K592" s="42"/>
      <c r="L592" s="42"/>
      <c r="M592" s="42"/>
      <c r="N592" s="42"/>
      <c r="O592" s="42"/>
      <c r="P592" s="42"/>
      <c r="Q592" s="42"/>
      <c r="R592" s="42"/>
      <c r="S592" s="28"/>
      <c r="T592" s="28"/>
      <c r="U592" s="42"/>
      <c r="V592" s="8"/>
    </row>
    <row r="593" spans="6:22" x14ac:dyDescent="0.25">
      <c r="F593" s="23"/>
      <c r="G593" s="28"/>
      <c r="H593" s="28"/>
      <c r="I593" s="13"/>
      <c r="J593" s="37"/>
      <c r="K593" s="42"/>
      <c r="L593" s="42"/>
      <c r="M593" s="42"/>
      <c r="N593" s="42"/>
      <c r="O593" s="42"/>
      <c r="P593" s="42"/>
      <c r="Q593" s="42"/>
      <c r="R593" s="42"/>
      <c r="S593" s="28"/>
      <c r="T593" s="28"/>
      <c r="U593" s="42"/>
      <c r="V593" s="8"/>
    </row>
    <row r="594" spans="6:22" x14ac:dyDescent="0.25">
      <c r="F594" s="23"/>
      <c r="G594" s="28"/>
      <c r="H594" s="28"/>
      <c r="I594" s="13"/>
      <c r="J594" s="37"/>
      <c r="K594" s="42"/>
      <c r="L594" s="42"/>
      <c r="M594" s="42"/>
      <c r="N594" s="42"/>
      <c r="O594" s="42"/>
      <c r="P594" s="42"/>
      <c r="Q594" s="42"/>
      <c r="R594" s="42"/>
      <c r="S594" s="28"/>
      <c r="T594" s="28"/>
      <c r="U594" s="42"/>
      <c r="V594" s="8"/>
    </row>
    <row r="595" spans="6:22" x14ac:dyDescent="0.25">
      <c r="F595" s="23"/>
      <c r="G595" s="28"/>
      <c r="H595" s="28"/>
      <c r="I595" s="13"/>
      <c r="J595" s="37"/>
      <c r="K595" s="42"/>
      <c r="L595" s="42"/>
      <c r="M595" s="42"/>
      <c r="N595" s="42"/>
      <c r="O595" s="42"/>
      <c r="P595" s="42"/>
      <c r="Q595" s="42"/>
      <c r="R595" s="42"/>
      <c r="S595" s="28"/>
      <c r="T595" s="28"/>
      <c r="U595" s="42"/>
      <c r="V595" s="8"/>
    </row>
    <row r="596" spans="6:22" x14ac:dyDescent="0.25">
      <c r="F596" s="23"/>
      <c r="G596" s="28"/>
      <c r="H596" s="28"/>
      <c r="I596" s="13"/>
      <c r="J596" s="37"/>
      <c r="K596" s="42"/>
      <c r="L596" s="42"/>
      <c r="M596" s="42"/>
      <c r="N596" s="42"/>
      <c r="O596" s="42"/>
      <c r="P596" s="42"/>
      <c r="Q596" s="42"/>
      <c r="R596" s="42"/>
      <c r="S596" s="28"/>
      <c r="T596" s="28"/>
      <c r="U596" s="42"/>
      <c r="V596" s="8"/>
    </row>
    <row r="597" spans="6:22" x14ac:dyDescent="0.25">
      <c r="F597" s="23"/>
      <c r="G597" s="28"/>
      <c r="H597" s="28"/>
      <c r="I597" s="13"/>
      <c r="J597" s="37"/>
      <c r="K597" s="42"/>
      <c r="L597" s="42"/>
      <c r="M597" s="42"/>
      <c r="N597" s="42"/>
      <c r="O597" s="42"/>
      <c r="P597" s="42"/>
      <c r="Q597" s="42"/>
      <c r="R597" s="42"/>
      <c r="S597" s="28"/>
      <c r="T597" s="28"/>
      <c r="U597" s="42"/>
      <c r="V597" s="8"/>
    </row>
    <row r="598" spans="6:22" x14ac:dyDescent="0.25">
      <c r="F598" s="23"/>
      <c r="G598" s="28"/>
      <c r="H598" s="28"/>
      <c r="I598" s="13"/>
      <c r="J598" s="37"/>
      <c r="K598" s="42"/>
      <c r="L598" s="42"/>
      <c r="M598" s="42"/>
      <c r="N598" s="42"/>
      <c r="O598" s="42"/>
      <c r="P598" s="42"/>
      <c r="Q598" s="42"/>
      <c r="R598" s="42"/>
      <c r="S598" s="28"/>
      <c r="T598" s="28"/>
      <c r="U598" s="42"/>
      <c r="V598" s="8"/>
    </row>
    <row r="599" spans="6:22" x14ac:dyDescent="0.25">
      <c r="F599" s="23"/>
      <c r="G599" s="28"/>
      <c r="H599" s="28"/>
      <c r="I599" s="13"/>
      <c r="J599" s="37"/>
      <c r="K599" s="42"/>
      <c r="L599" s="42"/>
      <c r="M599" s="42"/>
      <c r="N599" s="42"/>
      <c r="O599" s="42"/>
      <c r="P599" s="42"/>
      <c r="Q599" s="42"/>
      <c r="R599" s="42"/>
      <c r="S599" s="28"/>
      <c r="T599" s="28"/>
      <c r="U599" s="42"/>
      <c r="V599" s="8"/>
    </row>
    <row r="600" spans="6:22" x14ac:dyDescent="0.25">
      <c r="F600" s="23"/>
      <c r="G600" s="28"/>
      <c r="H600" s="28"/>
      <c r="I600" s="13"/>
      <c r="J600" s="37"/>
      <c r="K600" s="42"/>
      <c r="L600" s="42"/>
      <c r="M600" s="42"/>
      <c r="N600" s="42"/>
      <c r="O600" s="42"/>
      <c r="P600" s="42"/>
      <c r="Q600" s="42"/>
      <c r="R600" s="42"/>
      <c r="S600" s="28"/>
      <c r="T600" s="28"/>
      <c r="U600" s="42"/>
      <c r="V600" s="8"/>
    </row>
    <row r="601" spans="6:22" x14ac:dyDescent="0.25">
      <c r="F601" s="23"/>
      <c r="G601" s="28"/>
      <c r="H601" s="28"/>
      <c r="I601" s="13"/>
      <c r="J601" s="37"/>
      <c r="K601" s="42"/>
      <c r="L601" s="42"/>
      <c r="M601" s="42"/>
      <c r="N601" s="42"/>
      <c r="O601" s="42"/>
      <c r="P601" s="42"/>
      <c r="Q601" s="42"/>
      <c r="R601" s="42"/>
      <c r="S601" s="28"/>
      <c r="T601" s="28"/>
      <c r="U601" s="42"/>
      <c r="V601" s="8"/>
    </row>
    <row r="602" spans="6:22" x14ac:dyDescent="0.25">
      <c r="F602" s="23"/>
      <c r="G602" s="28"/>
      <c r="H602" s="28"/>
      <c r="I602" s="13"/>
      <c r="J602" s="37"/>
      <c r="K602" s="42"/>
      <c r="L602" s="42"/>
      <c r="M602" s="42"/>
      <c r="N602" s="42"/>
      <c r="O602" s="42"/>
      <c r="P602" s="42"/>
      <c r="Q602" s="42"/>
      <c r="R602" s="42"/>
      <c r="S602" s="28"/>
      <c r="T602" s="28"/>
      <c r="U602" s="42"/>
      <c r="V602" s="8"/>
    </row>
    <row r="603" spans="6:22" x14ac:dyDescent="0.25">
      <c r="F603" s="23"/>
      <c r="G603" s="28"/>
      <c r="H603" s="28"/>
      <c r="I603" s="13"/>
      <c r="J603" s="37"/>
      <c r="K603" s="42"/>
      <c r="L603" s="42"/>
      <c r="M603" s="42"/>
      <c r="N603" s="42"/>
      <c r="O603" s="42"/>
      <c r="P603" s="42"/>
      <c r="Q603" s="42"/>
      <c r="R603" s="42"/>
      <c r="S603" s="28"/>
      <c r="T603" s="28"/>
      <c r="U603" s="42"/>
      <c r="V603" s="8"/>
    </row>
    <row r="604" spans="6:22" x14ac:dyDescent="0.25">
      <c r="F604" s="23"/>
      <c r="G604" s="28"/>
      <c r="H604" s="28"/>
      <c r="I604" s="13"/>
      <c r="J604" s="37"/>
      <c r="K604" s="42"/>
      <c r="L604" s="42"/>
      <c r="M604" s="42"/>
      <c r="N604" s="42"/>
      <c r="O604" s="42"/>
      <c r="P604" s="42"/>
      <c r="Q604" s="42"/>
      <c r="R604" s="42"/>
      <c r="S604" s="28"/>
      <c r="T604" s="28"/>
      <c r="U604" s="42"/>
      <c r="V604" s="8"/>
    </row>
    <row r="605" spans="6:22" x14ac:dyDescent="0.25">
      <c r="F605" s="23"/>
      <c r="G605" s="28"/>
      <c r="H605" s="28"/>
      <c r="I605" s="13"/>
      <c r="J605" s="37"/>
      <c r="K605" s="42"/>
      <c r="L605" s="42"/>
      <c r="M605" s="42"/>
      <c r="N605" s="42"/>
      <c r="O605" s="42"/>
      <c r="P605" s="42"/>
      <c r="Q605" s="42"/>
      <c r="R605" s="42"/>
      <c r="S605" s="28"/>
      <c r="T605" s="28"/>
      <c r="U605" s="42"/>
      <c r="V605" s="8"/>
    </row>
    <row r="606" spans="6:22" x14ac:dyDescent="0.25">
      <c r="F606" s="23"/>
      <c r="G606" s="28"/>
      <c r="H606" s="28"/>
      <c r="I606" s="13"/>
      <c r="J606" s="37"/>
      <c r="K606" s="42"/>
      <c r="L606" s="42"/>
      <c r="M606" s="42"/>
      <c r="N606" s="42"/>
      <c r="O606" s="42"/>
      <c r="P606" s="42"/>
      <c r="Q606" s="42"/>
      <c r="R606" s="42"/>
      <c r="S606" s="28"/>
      <c r="T606" s="28"/>
      <c r="U606" s="42"/>
      <c r="V606" s="8"/>
    </row>
    <row r="607" spans="6:22" x14ac:dyDescent="0.25">
      <c r="F607" s="23"/>
      <c r="G607" s="28"/>
      <c r="H607" s="28"/>
      <c r="I607" s="13"/>
      <c r="J607" s="37"/>
      <c r="K607" s="42"/>
      <c r="L607" s="42"/>
      <c r="M607" s="42"/>
      <c r="N607" s="42"/>
      <c r="O607" s="42"/>
      <c r="P607" s="42"/>
      <c r="Q607" s="42"/>
      <c r="R607" s="42"/>
      <c r="S607" s="28"/>
      <c r="T607" s="28"/>
      <c r="U607" s="42"/>
      <c r="V607" s="8"/>
    </row>
    <row r="608" spans="6:22" x14ac:dyDescent="0.25">
      <c r="F608" s="23"/>
      <c r="G608" s="28"/>
      <c r="H608" s="28"/>
      <c r="I608" s="13"/>
      <c r="J608" s="37"/>
      <c r="K608" s="42"/>
      <c r="L608" s="42"/>
      <c r="M608" s="42"/>
      <c r="N608" s="42"/>
      <c r="O608" s="42"/>
      <c r="P608" s="42"/>
      <c r="Q608" s="42"/>
      <c r="R608" s="42"/>
      <c r="S608" s="28"/>
      <c r="T608" s="28"/>
      <c r="U608" s="42"/>
      <c r="V608" s="8"/>
    </row>
    <row r="609" spans="6:22" x14ac:dyDescent="0.25">
      <c r="F609" s="23"/>
      <c r="G609" s="28"/>
      <c r="H609" s="28"/>
      <c r="I609" s="13"/>
      <c r="J609" s="37"/>
      <c r="K609" s="42"/>
      <c r="L609" s="42"/>
      <c r="M609" s="42"/>
      <c r="N609" s="42"/>
      <c r="O609" s="42"/>
      <c r="P609" s="42"/>
      <c r="Q609" s="42"/>
      <c r="R609" s="42"/>
      <c r="S609" s="28"/>
      <c r="T609" s="28"/>
      <c r="U609" s="42"/>
      <c r="V609" s="8"/>
    </row>
    <row r="610" spans="6:22" x14ac:dyDescent="0.25">
      <c r="F610" s="23"/>
      <c r="G610" s="28"/>
      <c r="H610" s="28"/>
      <c r="I610" s="13"/>
      <c r="J610" s="37"/>
      <c r="K610" s="42"/>
      <c r="L610" s="42"/>
      <c r="M610" s="42"/>
      <c r="N610" s="42"/>
      <c r="O610" s="42"/>
      <c r="P610" s="42"/>
      <c r="Q610" s="42"/>
      <c r="R610" s="42"/>
      <c r="S610" s="28"/>
      <c r="T610" s="28"/>
      <c r="U610" s="42"/>
      <c r="V610" s="8"/>
    </row>
    <row r="611" spans="6:22" x14ac:dyDescent="0.25">
      <c r="F611" s="23"/>
      <c r="G611" s="28"/>
      <c r="H611" s="28"/>
      <c r="I611" s="13"/>
      <c r="J611" s="37"/>
      <c r="K611" s="42"/>
      <c r="L611" s="42"/>
      <c r="M611" s="42"/>
      <c r="N611" s="42"/>
      <c r="O611" s="42"/>
      <c r="P611" s="42"/>
      <c r="Q611" s="42"/>
      <c r="R611" s="42"/>
      <c r="S611" s="28"/>
      <c r="T611" s="28"/>
      <c r="U611" s="42"/>
      <c r="V611" s="8"/>
    </row>
    <row r="612" spans="6:22" x14ac:dyDescent="0.25">
      <c r="F612" s="23"/>
      <c r="G612" s="28"/>
      <c r="H612" s="28"/>
      <c r="I612" s="13"/>
      <c r="J612" s="37"/>
      <c r="K612" s="42"/>
      <c r="L612" s="42"/>
      <c r="M612" s="42"/>
      <c r="N612" s="42"/>
      <c r="O612" s="42"/>
      <c r="P612" s="42"/>
      <c r="Q612" s="42"/>
      <c r="R612" s="42"/>
      <c r="S612" s="28"/>
      <c r="T612" s="28"/>
      <c r="U612" s="42"/>
      <c r="V612" s="8"/>
    </row>
    <row r="613" spans="6:22" x14ac:dyDescent="0.25">
      <c r="F613" s="23"/>
      <c r="G613" s="28"/>
      <c r="H613" s="28"/>
      <c r="I613" s="13"/>
      <c r="J613" s="37"/>
      <c r="K613" s="42"/>
      <c r="L613" s="42"/>
      <c r="M613" s="42"/>
      <c r="N613" s="42"/>
      <c r="O613" s="42"/>
      <c r="P613" s="42"/>
      <c r="Q613" s="42"/>
      <c r="R613" s="42"/>
      <c r="S613" s="28"/>
      <c r="T613" s="28"/>
      <c r="U613" s="42"/>
      <c r="V613" s="8"/>
    </row>
    <row r="614" spans="6:22" x14ac:dyDescent="0.25">
      <c r="F614" s="23"/>
      <c r="G614" s="28"/>
      <c r="H614" s="28"/>
      <c r="I614" s="13"/>
      <c r="J614" s="37"/>
      <c r="K614" s="42"/>
      <c r="L614" s="42"/>
      <c r="M614" s="42"/>
      <c r="N614" s="42"/>
      <c r="O614" s="42"/>
      <c r="P614" s="42"/>
      <c r="Q614" s="42"/>
      <c r="R614" s="42"/>
      <c r="S614" s="28"/>
      <c r="T614" s="28"/>
      <c r="U614" s="42"/>
      <c r="V614" s="8"/>
    </row>
    <row r="615" spans="6:22" x14ac:dyDescent="0.25">
      <c r="F615" s="23"/>
      <c r="G615" s="28"/>
      <c r="H615" s="28"/>
      <c r="I615" s="13"/>
      <c r="J615" s="37"/>
      <c r="K615" s="42"/>
      <c r="L615" s="42"/>
      <c r="M615" s="42"/>
      <c r="N615" s="42"/>
      <c r="O615" s="42"/>
      <c r="P615" s="42"/>
      <c r="Q615" s="42"/>
      <c r="R615" s="42"/>
      <c r="S615" s="28"/>
      <c r="T615" s="28"/>
      <c r="U615" s="42"/>
      <c r="V615" s="8"/>
    </row>
    <row r="616" spans="6:22" x14ac:dyDescent="0.25">
      <c r="F616" s="23"/>
      <c r="G616" s="28"/>
      <c r="H616" s="28"/>
      <c r="I616" s="13"/>
      <c r="J616" s="37"/>
      <c r="K616" s="42"/>
      <c r="L616" s="42"/>
      <c r="M616" s="42"/>
      <c r="N616" s="42"/>
      <c r="O616" s="42"/>
      <c r="P616" s="42"/>
      <c r="Q616" s="42"/>
      <c r="R616" s="42"/>
      <c r="S616" s="28"/>
      <c r="T616" s="28"/>
      <c r="U616" s="42"/>
      <c r="V616" s="8"/>
    </row>
    <row r="617" spans="6:22" x14ac:dyDescent="0.25">
      <c r="F617" s="23"/>
      <c r="G617" s="28"/>
      <c r="H617" s="28"/>
      <c r="I617" s="13"/>
      <c r="J617" s="37"/>
      <c r="K617" s="42"/>
      <c r="L617" s="42"/>
      <c r="M617" s="42"/>
      <c r="N617" s="42"/>
      <c r="O617" s="42"/>
      <c r="P617" s="42"/>
      <c r="Q617" s="42"/>
      <c r="R617" s="42"/>
      <c r="S617" s="28"/>
      <c r="T617" s="28"/>
      <c r="U617" s="42"/>
      <c r="V617" s="8"/>
    </row>
    <row r="618" spans="6:22" x14ac:dyDescent="0.25">
      <c r="F618" s="23"/>
      <c r="G618" s="28"/>
      <c r="H618" s="28"/>
      <c r="I618" s="13"/>
      <c r="J618" s="37"/>
      <c r="K618" s="42"/>
      <c r="L618" s="42"/>
      <c r="M618" s="42"/>
      <c r="N618" s="42"/>
      <c r="O618" s="42"/>
      <c r="P618" s="42"/>
      <c r="Q618" s="42"/>
      <c r="R618" s="42"/>
      <c r="S618" s="28"/>
      <c r="T618" s="28"/>
      <c r="U618" s="42"/>
      <c r="V618" s="8"/>
    </row>
    <row r="619" spans="6:22" x14ac:dyDescent="0.25">
      <c r="F619" s="23"/>
      <c r="G619" s="28"/>
      <c r="H619" s="28"/>
      <c r="I619" s="13"/>
      <c r="J619" s="37"/>
      <c r="K619" s="42"/>
      <c r="L619" s="42"/>
      <c r="M619" s="42"/>
      <c r="N619" s="42"/>
      <c r="O619" s="42"/>
      <c r="P619" s="42"/>
      <c r="Q619" s="42"/>
      <c r="R619" s="42"/>
      <c r="S619" s="28"/>
      <c r="T619" s="28"/>
      <c r="U619" s="42"/>
      <c r="V619" s="8"/>
    </row>
    <row r="620" spans="6:22" x14ac:dyDescent="0.25">
      <c r="F620" s="23"/>
      <c r="G620" s="28"/>
      <c r="H620" s="28"/>
      <c r="I620" s="13"/>
      <c r="J620" s="37"/>
      <c r="K620" s="42"/>
      <c r="L620" s="42"/>
      <c r="M620" s="42"/>
      <c r="N620" s="42"/>
      <c r="O620" s="42"/>
      <c r="P620" s="42"/>
      <c r="Q620" s="42"/>
      <c r="R620" s="42"/>
      <c r="S620" s="28"/>
      <c r="T620" s="28"/>
      <c r="U620" s="42"/>
      <c r="V620" s="8"/>
    </row>
    <row r="621" spans="6:22" x14ac:dyDescent="0.25">
      <c r="F621" s="23"/>
      <c r="G621" s="28"/>
      <c r="H621" s="28"/>
      <c r="I621" s="13"/>
      <c r="J621" s="37"/>
      <c r="K621" s="42"/>
      <c r="L621" s="42"/>
      <c r="M621" s="42"/>
      <c r="N621" s="42"/>
      <c r="O621" s="42"/>
      <c r="P621" s="42"/>
      <c r="Q621" s="42"/>
      <c r="R621" s="42"/>
      <c r="S621" s="28"/>
      <c r="T621" s="28"/>
      <c r="U621" s="42"/>
      <c r="V621" s="8"/>
    </row>
    <row r="622" spans="6:22" x14ac:dyDescent="0.25">
      <c r="F622" s="23"/>
      <c r="G622" s="28"/>
      <c r="H622" s="28"/>
      <c r="I622" s="13"/>
      <c r="J622" s="37"/>
      <c r="K622" s="42"/>
      <c r="L622" s="42"/>
      <c r="M622" s="42"/>
      <c r="N622" s="42"/>
      <c r="O622" s="42"/>
      <c r="P622" s="42"/>
      <c r="Q622" s="42"/>
      <c r="R622" s="42"/>
      <c r="S622" s="28"/>
      <c r="T622" s="28"/>
      <c r="U622" s="42"/>
      <c r="V622" s="8"/>
    </row>
    <row r="623" spans="6:22" x14ac:dyDescent="0.25">
      <c r="F623" s="23"/>
      <c r="G623" s="28"/>
      <c r="H623" s="28"/>
      <c r="I623" s="13"/>
      <c r="J623" s="37"/>
      <c r="K623" s="42"/>
      <c r="L623" s="42"/>
      <c r="M623" s="42"/>
      <c r="N623" s="42"/>
      <c r="O623" s="42"/>
      <c r="P623" s="42"/>
      <c r="Q623" s="42"/>
      <c r="R623" s="42"/>
      <c r="S623" s="28"/>
      <c r="T623" s="28"/>
      <c r="U623" s="42"/>
      <c r="V623" s="8"/>
    </row>
    <row r="624" spans="6:22" x14ac:dyDescent="0.25">
      <c r="F624" s="23"/>
      <c r="G624" s="28"/>
      <c r="H624" s="28"/>
      <c r="I624" s="13"/>
      <c r="J624" s="37"/>
      <c r="K624" s="42"/>
      <c r="L624" s="42"/>
      <c r="M624" s="42"/>
      <c r="N624" s="42"/>
      <c r="O624" s="42"/>
      <c r="P624" s="42"/>
      <c r="Q624" s="42"/>
      <c r="R624" s="42"/>
      <c r="S624" s="28"/>
      <c r="T624" s="28"/>
      <c r="U624" s="42"/>
      <c r="V624" s="8"/>
    </row>
    <row r="625" spans="6:22" x14ac:dyDescent="0.25">
      <c r="F625" s="23"/>
      <c r="G625" s="28"/>
      <c r="H625" s="28"/>
      <c r="I625" s="13"/>
      <c r="J625" s="37"/>
      <c r="K625" s="42"/>
      <c r="L625" s="42"/>
      <c r="M625" s="42"/>
      <c r="N625" s="42"/>
      <c r="O625" s="42"/>
      <c r="P625" s="42"/>
      <c r="Q625" s="42"/>
      <c r="R625" s="42"/>
      <c r="S625" s="28"/>
      <c r="T625" s="28"/>
      <c r="U625" s="42"/>
      <c r="V625" s="8"/>
    </row>
    <row r="626" spans="6:22" x14ac:dyDescent="0.25">
      <c r="F626" s="23"/>
      <c r="G626" s="28"/>
      <c r="H626" s="28"/>
      <c r="I626" s="13"/>
      <c r="J626" s="37"/>
      <c r="K626" s="42"/>
      <c r="L626" s="42"/>
      <c r="M626" s="42"/>
      <c r="N626" s="42"/>
      <c r="O626" s="42"/>
      <c r="P626" s="42"/>
      <c r="Q626" s="42"/>
      <c r="R626" s="42"/>
      <c r="S626" s="28"/>
      <c r="T626" s="28"/>
      <c r="U626" s="42"/>
      <c r="V626" s="8"/>
    </row>
    <row r="627" spans="6:22" x14ac:dyDescent="0.25">
      <c r="F627" s="23"/>
      <c r="G627" s="28"/>
      <c r="H627" s="28"/>
      <c r="I627" s="13"/>
      <c r="J627" s="37"/>
      <c r="K627" s="42"/>
      <c r="L627" s="42"/>
      <c r="M627" s="42"/>
      <c r="N627" s="42"/>
      <c r="O627" s="42"/>
      <c r="P627" s="42"/>
      <c r="Q627" s="42"/>
      <c r="R627" s="42"/>
      <c r="S627" s="28"/>
      <c r="T627" s="28"/>
      <c r="U627" s="42"/>
      <c r="V627" s="8"/>
    </row>
    <row r="628" spans="6:22" x14ac:dyDescent="0.25">
      <c r="F628" s="23"/>
      <c r="G628" s="28"/>
      <c r="H628" s="28"/>
      <c r="I628" s="13"/>
      <c r="J628" s="37"/>
      <c r="K628" s="42"/>
      <c r="L628" s="42"/>
      <c r="M628" s="42"/>
      <c r="N628" s="42"/>
      <c r="O628" s="42"/>
      <c r="P628" s="42"/>
      <c r="Q628" s="42"/>
      <c r="R628" s="42"/>
      <c r="S628" s="28"/>
      <c r="T628" s="28"/>
      <c r="U628" s="42"/>
      <c r="V628" s="8"/>
    </row>
    <row r="629" spans="6:22" x14ac:dyDescent="0.25">
      <c r="F629" s="23"/>
      <c r="G629" s="28"/>
      <c r="H629" s="28"/>
      <c r="I629" s="13"/>
      <c r="J629" s="37"/>
      <c r="K629" s="42"/>
      <c r="L629" s="42"/>
      <c r="M629" s="42"/>
      <c r="N629" s="42"/>
      <c r="O629" s="42"/>
      <c r="P629" s="42"/>
      <c r="Q629" s="42"/>
      <c r="R629" s="42"/>
      <c r="S629" s="28"/>
      <c r="T629" s="28"/>
      <c r="U629" s="42"/>
      <c r="V629" s="8"/>
    </row>
    <row r="630" spans="6:22" x14ac:dyDescent="0.25">
      <c r="F630" s="23"/>
      <c r="G630" s="28"/>
      <c r="H630" s="28"/>
      <c r="I630" s="13"/>
      <c r="J630" s="37"/>
      <c r="K630" s="42"/>
      <c r="L630" s="42"/>
      <c r="M630" s="42"/>
      <c r="N630" s="42"/>
      <c r="O630" s="42"/>
      <c r="P630" s="42"/>
      <c r="Q630" s="42"/>
      <c r="R630" s="42"/>
      <c r="S630" s="28"/>
      <c r="T630" s="28"/>
      <c r="U630" s="42"/>
      <c r="V630" s="8"/>
    </row>
    <row r="631" spans="6:22" x14ac:dyDescent="0.25">
      <c r="F631" s="23"/>
      <c r="G631" s="28"/>
      <c r="H631" s="28"/>
      <c r="I631" s="13"/>
      <c r="J631" s="37"/>
      <c r="K631" s="42"/>
      <c r="L631" s="42"/>
      <c r="M631" s="42"/>
      <c r="N631" s="42"/>
      <c r="O631" s="42"/>
      <c r="P631" s="42"/>
      <c r="Q631" s="42"/>
      <c r="R631" s="42"/>
      <c r="S631" s="28"/>
      <c r="T631" s="28"/>
      <c r="U631" s="42"/>
      <c r="V631" s="8"/>
    </row>
    <row r="632" spans="6:22" x14ac:dyDescent="0.25">
      <c r="F632" s="23"/>
      <c r="G632" s="28"/>
      <c r="H632" s="28"/>
      <c r="I632" s="13"/>
      <c r="J632" s="37"/>
      <c r="K632" s="42"/>
      <c r="L632" s="42"/>
      <c r="M632" s="42"/>
      <c r="N632" s="42"/>
      <c r="O632" s="42"/>
      <c r="P632" s="42"/>
      <c r="Q632" s="42"/>
      <c r="R632" s="42"/>
      <c r="S632" s="28"/>
      <c r="T632" s="28"/>
      <c r="U632" s="42"/>
      <c r="V632" s="8"/>
    </row>
    <row r="633" spans="6:22" x14ac:dyDescent="0.25">
      <c r="F633" s="23"/>
      <c r="G633" s="28"/>
      <c r="H633" s="28"/>
      <c r="I633" s="13"/>
      <c r="J633" s="37"/>
      <c r="K633" s="42"/>
      <c r="L633" s="42"/>
      <c r="M633" s="42"/>
      <c r="N633" s="42"/>
      <c r="O633" s="42"/>
      <c r="P633" s="42"/>
      <c r="Q633" s="42"/>
      <c r="R633" s="42"/>
      <c r="S633" s="28"/>
      <c r="T633" s="28"/>
      <c r="U633" s="42"/>
      <c r="V633" s="8"/>
    </row>
    <row r="634" spans="6:22" x14ac:dyDescent="0.25">
      <c r="F634" s="23"/>
      <c r="G634" s="28"/>
      <c r="H634" s="28"/>
      <c r="I634" s="13"/>
      <c r="J634" s="37"/>
      <c r="K634" s="42"/>
      <c r="L634" s="42"/>
      <c r="M634" s="42"/>
      <c r="N634" s="42"/>
      <c r="O634" s="42"/>
      <c r="P634" s="42"/>
      <c r="Q634" s="42"/>
      <c r="R634" s="42"/>
      <c r="S634" s="28"/>
      <c r="T634" s="28"/>
      <c r="U634" s="42"/>
      <c r="V634" s="8"/>
    </row>
    <row r="635" spans="6:22" x14ac:dyDescent="0.25">
      <c r="F635" s="23"/>
      <c r="G635" s="28"/>
      <c r="H635" s="28"/>
      <c r="I635" s="13"/>
      <c r="J635" s="37"/>
      <c r="K635" s="42"/>
      <c r="L635" s="42"/>
      <c r="M635" s="42"/>
      <c r="N635" s="42"/>
      <c r="O635" s="42"/>
      <c r="P635" s="42"/>
      <c r="Q635" s="42"/>
      <c r="R635" s="42"/>
      <c r="S635" s="28"/>
      <c r="T635" s="28"/>
      <c r="U635" s="42"/>
      <c r="V635" s="8"/>
    </row>
    <row r="636" spans="6:22" x14ac:dyDescent="0.25">
      <c r="F636" s="23"/>
      <c r="G636" s="28"/>
      <c r="H636" s="28"/>
      <c r="I636" s="13"/>
      <c r="J636" s="37"/>
      <c r="K636" s="42"/>
      <c r="L636" s="42"/>
      <c r="M636" s="42"/>
      <c r="N636" s="42"/>
      <c r="O636" s="42"/>
      <c r="P636" s="42"/>
      <c r="Q636" s="42"/>
      <c r="R636" s="42"/>
      <c r="S636" s="28"/>
      <c r="T636" s="28"/>
      <c r="U636" s="42"/>
      <c r="V636" s="8"/>
    </row>
    <row r="637" spans="6:22" x14ac:dyDescent="0.25">
      <c r="F637" s="23"/>
      <c r="G637" s="28"/>
      <c r="H637" s="28"/>
      <c r="I637" s="13"/>
      <c r="J637" s="37"/>
      <c r="K637" s="42"/>
      <c r="L637" s="42"/>
      <c r="M637" s="42"/>
      <c r="N637" s="42"/>
      <c r="O637" s="42"/>
      <c r="P637" s="42"/>
      <c r="Q637" s="42"/>
      <c r="R637" s="42"/>
      <c r="S637" s="28"/>
      <c r="T637" s="28"/>
      <c r="U637" s="42"/>
      <c r="V637" s="8"/>
    </row>
    <row r="638" spans="6:22" x14ac:dyDescent="0.25">
      <c r="F638" s="23"/>
      <c r="G638" s="28"/>
      <c r="H638" s="28"/>
      <c r="I638" s="13"/>
      <c r="J638" s="37"/>
      <c r="K638" s="42"/>
      <c r="L638" s="42"/>
      <c r="M638" s="42"/>
      <c r="N638" s="42"/>
      <c r="O638" s="42"/>
      <c r="P638" s="42"/>
      <c r="Q638" s="42"/>
      <c r="R638" s="42"/>
      <c r="S638" s="28"/>
      <c r="T638" s="28"/>
      <c r="U638" s="42"/>
      <c r="V638" s="8"/>
    </row>
    <row r="639" spans="6:22" x14ac:dyDescent="0.25">
      <c r="F639" s="23"/>
      <c r="G639" s="28"/>
      <c r="H639" s="28"/>
      <c r="I639" s="13"/>
      <c r="J639" s="37"/>
      <c r="K639" s="42"/>
      <c r="L639" s="42"/>
      <c r="M639" s="42"/>
      <c r="N639" s="42"/>
      <c r="O639" s="42"/>
      <c r="P639" s="42"/>
      <c r="Q639" s="42"/>
      <c r="R639" s="42"/>
      <c r="S639" s="28"/>
      <c r="T639" s="28"/>
      <c r="U639" s="42"/>
      <c r="V639" s="8"/>
    </row>
    <row r="640" spans="6:22" x14ac:dyDescent="0.25">
      <c r="F640" s="23"/>
      <c r="G640" s="28"/>
      <c r="H640" s="28"/>
      <c r="I640" s="13"/>
      <c r="J640" s="37"/>
      <c r="K640" s="42"/>
      <c r="L640" s="42"/>
      <c r="M640" s="42"/>
      <c r="N640" s="42"/>
      <c r="O640" s="42"/>
      <c r="P640" s="42"/>
      <c r="Q640" s="42"/>
      <c r="R640" s="42"/>
      <c r="S640" s="28"/>
      <c r="T640" s="28"/>
      <c r="U640" s="42"/>
      <c r="V640" s="8"/>
    </row>
    <row r="641" spans="6:22" x14ac:dyDescent="0.25">
      <c r="F641" s="23"/>
      <c r="G641" s="28"/>
      <c r="H641" s="28"/>
      <c r="I641" s="13"/>
      <c r="J641" s="37"/>
      <c r="K641" s="42"/>
      <c r="L641" s="42"/>
      <c r="M641" s="42"/>
      <c r="N641" s="42"/>
      <c r="O641" s="42"/>
      <c r="P641" s="42"/>
      <c r="Q641" s="42"/>
      <c r="R641" s="42"/>
      <c r="S641" s="28"/>
      <c r="T641" s="28"/>
      <c r="U641" s="42"/>
      <c r="V641" s="8"/>
    </row>
    <row r="642" spans="6:22" x14ac:dyDescent="0.25">
      <c r="F642" s="23"/>
      <c r="G642" s="28"/>
      <c r="H642" s="28"/>
      <c r="I642" s="13"/>
      <c r="J642" s="37"/>
      <c r="K642" s="42"/>
      <c r="L642" s="42"/>
      <c r="M642" s="42"/>
      <c r="N642" s="42"/>
      <c r="O642" s="42"/>
      <c r="P642" s="42"/>
      <c r="Q642" s="42"/>
      <c r="R642" s="42"/>
      <c r="S642" s="28"/>
      <c r="T642" s="28"/>
      <c r="U642" s="42"/>
      <c r="V642" s="8"/>
    </row>
    <row r="643" spans="6:22" x14ac:dyDescent="0.25">
      <c r="F643" s="23"/>
      <c r="G643" s="28"/>
      <c r="H643" s="28"/>
      <c r="I643" s="13"/>
      <c r="J643" s="37"/>
      <c r="K643" s="42"/>
      <c r="L643" s="42"/>
      <c r="M643" s="42"/>
      <c r="N643" s="42"/>
      <c r="O643" s="42"/>
      <c r="P643" s="42"/>
      <c r="Q643" s="42"/>
      <c r="R643" s="42"/>
      <c r="S643" s="28"/>
      <c r="T643" s="28"/>
      <c r="U643" s="42"/>
      <c r="V643" s="8"/>
    </row>
    <row r="644" spans="6:22" x14ac:dyDescent="0.25">
      <c r="F644" s="23"/>
      <c r="G644" s="28"/>
      <c r="H644" s="28"/>
      <c r="I644" s="13"/>
      <c r="J644" s="37"/>
      <c r="K644" s="42"/>
      <c r="L644" s="42"/>
      <c r="M644" s="42"/>
      <c r="N644" s="42"/>
      <c r="O644" s="42"/>
      <c r="P644" s="42"/>
      <c r="Q644" s="42"/>
      <c r="R644" s="42"/>
      <c r="S644" s="28"/>
      <c r="T644" s="28"/>
      <c r="U644" s="42"/>
      <c r="V644" s="8"/>
    </row>
    <row r="645" spans="6:22" x14ac:dyDescent="0.25">
      <c r="F645" s="23"/>
      <c r="G645" s="28"/>
      <c r="H645" s="28"/>
      <c r="I645" s="13"/>
      <c r="J645" s="37"/>
      <c r="K645" s="42"/>
      <c r="L645" s="42"/>
      <c r="M645" s="42"/>
      <c r="N645" s="42"/>
      <c r="O645" s="42"/>
      <c r="P645" s="42"/>
      <c r="Q645" s="42"/>
      <c r="R645" s="42"/>
      <c r="S645" s="28"/>
      <c r="T645" s="28"/>
      <c r="U645" s="42"/>
      <c r="V645" s="8"/>
    </row>
    <row r="646" spans="6:22" x14ac:dyDescent="0.25">
      <c r="F646" s="23"/>
      <c r="G646" s="28"/>
      <c r="H646" s="28"/>
      <c r="I646" s="13"/>
      <c r="J646" s="37"/>
      <c r="K646" s="42"/>
      <c r="L646" s="42"/>
      <c r="M646" s="42"/>
      <c r="N646" s="42"/>
      <c r="O646" s="42"/>
      <c r="P646" s="42"/>
      <c r="Q646" s="42"/>
      <c r="R646" s="42"/>
      <c r="S646" s="28"/>
      <c r="T646" s="28"/>
      <c r="U646" s="42"/>
      <c r="V646" s="8"/>
    </row>
    <row r="647" spans="6:22" x14ac:dyDescent="0.25">
      <c r="F647" s="23"/>
      <c r="G647" s="28"/>
      <c r="H647" s="28"/>
      <c r="I647" s="13"/>
      <c r="J647" s="37"/>
      <c r="K647" s="42"/>
      <c r="L647" s="42"/>
      <c r="M647" s="42"/>
      <c r="N647" s="42"/>
      <c r="O647" s="42"/>
      <c r="P647" s="42"/>
      <c r="Q647" s="42"/>
      <c r="R647" s="42"/>
      <c r="S647" s="28"/>
      <c r="T647" s="28"/>
      <c r="U647" s="42"/>
      <c r="V647" s="8"/>
    </row>
    <row r="648" spans="6:22" x14ac:dyDescent="0.25">
      <c r="F648" s="23"/>
      <c r="G648" s="28"/>
      <c r="H648" s="28"/>
      <c r="I648" s="13"/>
      <c r="J648" s="37"/>
      <c r="K648" s="42"/>
      <c r="L648" s="42"/>
      <c r="M648" s="42"/>
      <c r="N648" s="42"/>
      <c r="O648" s="42"/>
      <c r="P648" s="42"/>
      <c r="Q648" s="42"/>
      <c r="R648" s="42"/>
      <c r="S648" s="28"/>
      <c r="T648" s="28"/>
      <c r="U648" s="42"/>
      <c r="V648" s="8"/>
    </row>
    <row r="649" spans="6:22" x14ac:dyDescent="0.25">
      <c r="F649" s="23"/>
      <c r="G649" s="28"/>
      <c r="H649" s="28"/>
      <c r="I649" s="13"/>
      <c r="J649" s="37"/>
      <c r="K649" s="42"/>
      <c r="L649" s="42"/>
      <c r="M649" s="42"/>
      <c r="N649" s="42"/>
      <c r="O649" s="42"/>
      <c r="P649" s="42"/>
      <c r="Q649" s="42"/>
      <c r="R649" s="42"/>
      <c r="S649" s="28"/>
      <c r="T649" s="28"/>
      <c r="U649" s="42"/>
      <c r="V649" s="8"/>
    </row>
    <row r="650" spans="6:22" x14ac:dyDescent="0.25">
      <c r="F650" s="23"/>
      <c r="G650" s="28"/>
      <c r="H650" s="28"/>
      <c r="I650" s="13"/>
      <c r="J650" s="37"/>
      <c r="K650" s="42"/>
      <c r="L650" s="42"/>
      <c r="M650" s="42"/>
      <c r="N650" s="42"/>
      <c r="O650" s="42"/>
      <c r="P650" s="42"/>
      <c r="Q650" s="42"/>
      <c r="R650" s="42"/>
      <c r="S650" s="28"/>
      <c r="T650" s="28"/>
      <c r="U650" s="42"/>
      <c r="V650" s="8"/>
    </row>
    <row r="651" spans="6:22" x14ac:dyDescent="0.25">
      <c r="F651" s="23"/>
      <c r="G651" s="28"/>
      <c r="H651" s="28"/>
      <c r="I651" s="13"/>
      <c r="J651" s="37"/>
      <c r="K651" s="42"/>
      <c r="L651" s="42"/>
      <c r="M651" s="42"/>
      <c r="N651" s="42"/>
      <c r="O651" s="42"/>
      <c r="P651" s="42"/>
      <c r="Q651" s="42"/>
      <c r="R651" s="42"/>
      <c r="S651" s="28"/>
      <c r="T651" s="28"/>
      <c r="U651" s="42"/>
      <c r="V651" s="8"/>
    </row>
    <row r="652" spans="6:22" x14ac:dyDescent="0.25">
      <c r="F652" s="23"/>
      <c r="G652" s="28"/>
      <c r="H652" s="28"/>
      <c r="I652" s="13"/>
      <c r="J652" s="37"/>
      <c r="K652" s="42"/>
      <c r="L652" s="42"/>
      <c r="M652" s="42"/>
      <c r="N652" s="42"/>
      <c r="O652" s="42"/>
      <c r="P652" s="42"/>
      <c r="Q652" s="42"/>
      <c r="R652" s="42"/>
      <c r="S652" s="28"/>
      <c r="T652" s="28"/>
      <c r="U652" s="42"/>
      <c r="V652" s="8"/>
    </row>
    <row r="653" spans="6:22" x14ac:dyDescent="0.25">
      <c r="F653" s="23"/>
      <c r="G653" s="28"/>
      <c r="H653" s="28"/>
      <c r="I653" s="13"/>
      <c r="J653" s="37"/>
      <c r="K653" s="42"/>
      <c r="L653" s="42"/>
      <c r="M653" s="42"/>
      <c r="N653" s="42"/>
      <c r="O653" s="42"/>
      <c r="P653" s="42"/>
      <c r="Q653" s="42"/>
      <c r="R653" s="42"/>
      <c r="S653" s="28"/>
      <c r="T653" s="28"/>
      <c r="U653" s="42"/>
      <c r="V653" s="8"/>
    </row>
    <row r="654" spans="6:22" x14ac:dyDescent="0.25">
      <c r="F654" s="23"/>
      <c r="G654" s="28"/>
      <c r="H654" s="28"/>
      <c r="I654" s="13"/>
      <c r="J654" s="37"/>
      <c r="K654" s="42"/>
      <c r="L654" s="42"/>
      <c r="M654" s="42"/>
      <c r="N654" s="42"/>
      <c r="O654" s="42"/>
      <c r="P654" s="42"/>
      <c r="Q654" s="42"/>
      <c r="R654" s="42"/>
      <c r="S654" s="28"/>
      <c r="T654" s="28"/>
      <c r="U654" s="42"/>
      <c r="V654" s="8"/>
    </row>
    <row r="655" spans="6:22" x14ac:dyDescent="0.25">
      <c r="F655" s="23"/>
      <c r="G655" s="28"/>
      <c r="H655" s="28"/>
      <c r="I655" s="13"/>
      <c r="J655" s="37"/>
      <c r="K655" s="42"/>
      <c r="L655" s="42"/>
      <c r="M655" s="42"/>
      <c r="N655" s="42"/>
      <c r="O655" s="42"/>
      <c r="P655" s="42"/>
      <c r="Q655" s="42"/>
      <c r="R655" s="42"/>
      <c r="S655" s="28"/>
      <c r="T655" s="28"/>
      <c r="U655" s="42"/>
      <c r="V655" s="8"/>
    </row>
    <row r="656" spans="6:22" x14ac:dyDescent="0.25">
      <c r="F656" s="23"/>
      <c r="G656" s="28"/>
      <c r="H656" s="28"/>
      <c r="I656" s="13"/>
      <c r="J656" s="37"/>
      <c r="K656" s="42"/>
      <c r="L656" s="42"/>
      <c r="M656" s="42"/>
      <c r="N656" s="42"/>
      <c r="O656" s="42"/>
      <c r="P656" s="42"/>
      <c r="Q656" s="42"/>
      <c r="R656" s="42"/>
      <c r="S656" s="28"/>
      <c r="T656" s="28"/>
      <c r="U656" s="42"/>
      <c r="V656" s="8"/>
    </row>
    <row r="657" spans="6:22" x14ac:dyDescent="0.25">
      <c r="F657" s="23"/>
      <c r="G657" s="28"/>
      <c r="H657" s="28"/>
      <c r="I657" s="13"/>
      <c r="J657" s="37"/>
      <c r="K657" s="42"/>
      <c r="L657" s="42"/>
      <c r="M657" s="42"/>
      <c r="N657" s="42"/>
      <c r="O657" s="42"/>
      <c r="P657" s="42"/>
      <c r="Q657" s="42"/>
      <c r="R657" s="42"/>
      <c r="S657" s="28"/>
      <c r="T657" s="28"/>
      <c r="U657" s="42"/>
      <c r="V657" s="8"/>
    </row>
    <row r="658" spans="6:22" x14ac:dyDescent="0.25">
      <c r="F658" s="23"/>
      <c r="G658" s="28"/>
      <c r="H658" s="28"/>
      <c r="I658" s="13"/>
      <c r="J658" s="37"/>
      <c r="K658" s="42"/>
      <c r="L658" s="42"/>
      <c r="M658" s="42"/>
      <c r="N658" s="42"/>
      <c r="O658" s="42"/>
      <c r="P658" s="42"/>
      <c r="Q658" s="42"/>
      <c r="R658" s="42"/>
      <c r="S658" s="28"/>
      <c r="T658" s="28"/>
      <c r="U658" s="42"/>
      <c r="V658" s="8"/>
    </row>
    <row r="659" spans="6:22" x14ac:dyDescent="0.25">
      <c r="F659" s="23"/>
      <c r="G659" s="28"/>
      <c r="H659" s="28"/>
      <c r="I659" s="13"/>
      <c r="J659" s="37"/>
      <c r="K659" s="42"/>
      <c r="L659" s="42"/>
      <c r="M659" s="42"/>
      <c r="N659" s="42"/>
      <c r="O659" s="42"/>
      <c r="P659" s="42"/>
      <c r="Q659" s="42"/>
      <c r="R659" s="42"/>
      <c r="S659" s="28"/>
      <c r="T659" s="28"/>
      <c r="U659" s="42"/>
      <c r="V659" s="8"/>
    </row>
    <row r="660" spans="6:22" x14ac:dyDescent="0.25">
      <c r="F660" s="23"/>
      <c r="G660" s="28"/>
      <c r="H660" s="28"/>
      <c r="I660" s="13"/>
      <c r="J660" s="37"/>
      <c r="K660" s="42"/>
      <c r="L660" s="42"/>
      <c r="M660" s="42"/>
      <c r="N660" s="42"/>
      <c r="O660" s="42"/>
      <c r="P660" s="42"/>
      <c r="Q660" s="42"/>
      <c r="R660" s="42"/>
      <c r="S660" s="28"/>
      <c r="T660" s="28"/>
      <c r="U660" s="42"/>
      <c r="V660" s="8"/>
    </row>
    <row r="661" spans="6:22" x14ac:dyDescent="0.25">
      <c r="F661" s="23"/>
      <c r="G661" s="28"/>
      <c r="H661" s="28"/>
      <c r="I661" s="13"/>
      <c r="J661" s="37"/>
      <c r="K661" s="42"/>
      <c r="L661" s="42"/>
      <c r="M661" s="42"/>
      <c r="N661" s="42"/>
      <c r="O661" s="42"/>
      <c r="P661" s="42"/>
      <c r="Q661" s="42"/>
      <c r="R661" s="42"/>
      <c r="S661" s="28"/>
      <c r="T661" s="28"/>
      <c r="U661" s="42"/>
      <c r="V661" s="8"/>
    </row>
    <row r="662" spans="6:22" x14ac:dyDescent="0.25">
      <c r="F662" s="23"/>
      <c r="G662" s="28"/>
      <c r="H662" s="28"/>
      <c r="I662" s="13"/>
      <c r="J662" s="37"/>
      <c r="K662" s="42"/>
      <c r="L662" s="42"/>
      <c r="M662" s="42"/>
      <c r="N662" s="42"/>
      <c r="O662" s="42"/>
      <c r="P662" s="42"/>
      <c r="Q662" s="42"/>
      <c r="R662" s="42"/>
      <c r="S662" s="28"/>
      <c r="T662" s="28"/>
      <c r="U662" s="42"/>
      <c r="V662" s="8"/>
    </row>
    <row r="663" spans="6:22" x14ac:dyDescent="0.25">
      <c r="F663" s="23"/>
      <c r="G663" s="28"/>
      <c r="H663" s="28"/>
      <c r="I663" s="13"/>
      <c r="J663" s="37"/>
      <c r="K663" s="42"/>
      <c r="L663" s="42"/>
      <c r="M663" s="42"/>
      <c r="N663" s="42"/>
      <c r="O663" s="42"/>
      <c r="P663" s="42"/>
      <c r="Q663" s="42"/>
      <c r="R663" s="42"/>
      <c r="S663" s="28"/>
      <c r="T663" s="28"/>
      <c r="U663" s="42"/>
      <c r="V663" s="8"/>
    </row>
    <row r="664" spans="6:22" x14ac:dyDescent="0.25">
      <c r="F664" s="23"/>
      <c r="G664" s="28"/>
      <c r="H664" s="28"/>
      <c r="I664" s="13"/>
      <c r="J664" s="37"/>
      <c r="K664" s="42"/>
      <c r="L664" s="42"/>
      <c r="M664" s="42"/>
      <c r="N664" s="42"/>
      <c r="O664" s="42"/>
      <c r="P664" s="42"/>
      <c r="Q664" s="42"/>
      <c r="R664" s="42"/>
      <c r="S664" s="28"/>
      <c r="T664" s="28"/>
      <c r="U664" s="42"/>
      <c r="V664" s="8"/>
    </row>
    <row r="665" spans="6:22" x14ac:dyDescent="0.25">
      <c r="F665" s="23"/>
      <c r="G665" s="28"/>
      <c r="H665" s="28"/>
      <c r="I665" s="13"/>
      <c r="J665" s="37"/>
      <c r="K665" s="42"/>
      <c r="L665" s="42"/>
      <c r="M665" s="42"/>
      <c r="N665" s="42"/>
      <c r="O665" s="42"/>
      <c r="P665" s="42"/>
      <c r="Q665" s="42"/>
      <c r="R665" s="42"/>
      <c r="S665" s="28"/>
      <c r="T665" s="28"/>
      <c r="U665" s="42"/>
      <c r="V665" s="8"/>
    </row>
    <row r="666" spans="6:22" x14ac:dyDescent="0.25">
      <c r="F666" s="23"/>
      <c r="G666" s="28"/>
      <c r="H666" s="28"/>
      <c r="I666" s="13"/>
      <c r="J666" s="37"/>
      <c r="K666" s="42"/>
      <c r="L666" s="42"/>
      <c r="M666" s="42"/>
      <c r="N666" s="42"/>
      <c r="O666" s="42"/>
      <c r="P666" s="42"/>
      <c r="Q666" s="42"/>
      <c r="R666" s="42"/>
      <c r="S666" s="28"/>
      <c r="T666" s="28"/>
      <c r="U666" s="42"/>
      <c r="V666" s="8"/>
    </row>
    <row r="667" spans="6:22" x14ac:dyDescent="0.25">
      <c r="F667" s="23"/>
      <c r="G667" s="28"/>
      <c r="H667" s="28"/>
      <c r="I667" s="13"/>
      <c r="J667" s="37"/>
      <c r="K667" s="42"/>
      <c r="L667" s="42"/>
      <c r="M667" s="42"/>
      <c r="N667" s="42"/>
      <c r="O667" s="42"/>
      <c r="P667" s="42"/>
      <c r="Q667" s="42"/>
      <c r="R667" s="42"/>
      <c r="S667" s="28"/>
      <c r="T667" s="28"/>
      <c r="U667" s="42"/>
      <c r="V667" s="8"/>
    </row>
    <row r="668" spans="6:22" x14ac:dyDescent="0.25">
      <c r="F668" s="23"/>
      <c r="G668" s="28"/>
      <c r="H668" s="28"/>
      <c r="I668" s="13"/>
      <c r="J668" s="37"/>
      <c r="K668" s="42"/>
      <c r="L668" s="42"/>
      <c r="M668" s="42"/>
      <c r="N668" s="42"/>
      <c r="O668" s="42"/>
      <c r="P668" s="42"/>
      <c r="Q668" s="42"/>
      <c r="R668" s="42"/>
      <c r="S668" s="28"/>
      <c r="T668" s="28"/>
      <c r="U668" s="42"/>
      <c r="V668" s="8"/>
    </row>
    <row r="669" spans="6:22" x14ac:dyDescent="0.25">
      <c r="F669" s="23"/>
      <c r="G669" s="28"/>
      <c r="H669" s="28"/>
      <c r="I669" s="13"/>
      <c r="J669" s="37"/>
      <c r="K669" s="42"/>
      <c r="L669" s="42"/>
      <c r="M669" s="42"/>
      <c r="N669" s="42"/>
      <c r="O669" s="42"/>
      <c r="P669" s="42"/>
      <c r="Q669" s="42"/>
      <c r="R669" s="42"/>
      <c r="S669" s="28"/>
      <c r="T669" s="28"/>
      <c r="U669" s="42"/>
      <c r="V669" s="8"/>
    </row>
    <row r="670" spans="6:22" x14ac:dyDescent="0.25">
      <c r="F670" s="23"/>
      <c r="G670" s="28"/>
      <c r="H670" s="28"/>
      <c r="I670" s="13"/>
      <c r="J670" s="37"/>
      <c r="K670" s="42"/>
      <c r="L670" s="42"/>
      <c r="M670" s="42"/>
      <c r="N670" s="42"/>
      <c r="O670" s="42"/>
      <c r="P670" s="42"/>
      <c r="Q670" s="42"/>
      <c r="R670" s="42"/>
      <c r="S670" s="28"/>
      <c r="T670" s="28"/>
      <c r="U670" s="42"/>
      <c r="V670" s="8"/>
    </row>
    <row r="671" spans="6:22" x14ac:dyDescent="0.25">
      <c r="F671" s="23"/>
      <c r="G671" s="28"/>
      <c r="H671" s="28"/>
      <c r="I671" s="13"/>
      <c r="J671" s="37"/>
      <c r="K671" s="42"/>
      <c r="L671" s="42"/>
      <c r="M671" s="42"/>
      <c r="N671" s="42"/>
      <c r="O671" s="42"/>
      <c r="P671" s="42"/>
      <c r="Q671" s="42"/>
      <c r="R671" s="42"/>
      <c r="S671" s="28"/>
      <c r="T671" s="28"/>
      <c r="U671" s="42"/>
      <c r="V671" s="8"/>
    </row>
    <row r="672" spans="6:22" x14ac:dyDescent="0.25">
      <c r="F672" s="23"/>
      <c r="G672" s="28"/>
      <c r="H672" s="28"/>
      <c r="I672" s="13"/>
      <c r="J672" s="37"/>
      <c r="K672" s="42"/>
      <c r="L672" s="42"/>
      <c r="M672" s="42"/>
      <c r="N672" s="42"/>
      <c r="O672" s="42"/>
      <c r="P672" s="42"/>
      <c r="Q672" s="42"/>
      <c r="R672" s="42"/>
      <c r="S672" s="28"/>
      <c r="T672" s="28"/>
      <c r="U672" s="42"/>
      <c r="V672" s="8"/>
    </row>
    <row r="673" spans="6:22" x14ac:dyDescent="0.25">
      <c r="F673" s="23"/>
      <c r="G673" s="28"/>
      <c r="H673" s="28"/>
      <c r="I673" s="13"/>
      <c r="J673" s="37"/>
      <c r="K673" s="42"/>
      <c r="L673" s="42"/>
      <c r="M673" s="42"/>
      <c r="N673" s="42"/>
      <c r="O673" s="42"/>
      <c r="P673" s="42"/>
      <c r="Q673" s="42"/>
      <c r="R673" s="42"/>
      <c r="S673" s="28"/>
      <c r="T673" s="28"/>
      <c r="U673" s="42"/>
      <c r="V673" s="8"/>
    </row>
    <row r="674" spans="6:22" x14ac:dyDescent="0.25">
      <c r="F674" s="23"/>
      <c r="G674" s="28"/>
      <c r="H674" s="28"/>
      <c r="I674" s="13"/>
      <c r="J674" s="37"/>
      <c r="K674" s="42"/>
      <c r="L674" s="42"/>
      <c r="M674" s="42"/>
      <c r="N674" s="42"/>
      <c r="O674" s="42"/>
      <c r="P674" s="42"/>
      <c r="Q674" s="42"/>
      <c r="R674" s="42"/>
      <c r="S674" s="28"/>
      <c r="T674" s="28"/>
      <c r="U674" s="42"/>
      <c r="V674" s="8"/>
    </row>
    <row r="675" spans="6:22" x14ac:dyDescent="0.25">
      <c r="F675" s="23"/>
      <c r="G675" s="28"/>
      <c r="H675" s="28"/>
      <c r="I675" s="13"/>
      <c r="J675" s="37"/>
      <c r="K675" s="42"/>
      <c r="L675" s="42"/>
      <c r="M675" s="42"/>
      <c r="N675" s="42"/>
      <c r="O675" s="42"/>
      <c r="P675" s="42"/>
      <c r="Q675" s="42"/>
      <c r="R675" s="42"/>
      <c r="S675" s="28"/>
      <c r="T675" s="28"/>
      <c r="U675" s="42"/>
      <c r="V675" s="8"/>
    </row>
    <row r="676" spans="6:22" x14ac:dyDescent="0.25">
      <c r="F676" s="23"/>
      <c r="G676" s="28"/>
      <c r="H676" s="28"/>
      <c r="I676" s="13"/>
      <c r="J676" s="37"/>
      <c r="K676" s="42"/>
      <c r="L676" s="42"/>
      <c r="M676" s="42"/>
      <c r="N676" s="42"/>
      <c r="O676" s="42"/>
      <c r="P676" s="42"/>
      <c r="Q676" s="42"/>
      <c r="R676" s="42"/>
      <c r="S676" s="28"/>
      <c r="T676" s="28"/>
      <c r="U676" s="42"/>
      <c r="V676" s="8"/>
    </row>
    <row r="677" spans="6:22" x14ac:dyDescent="0.25">
      <c r="F677" s="23"/>
      <c r="G677" s="28"/>
      <c r="H677" s="28"/>
      <c r="I677" s="13"/>
      <c r="J677" s="37"/>
      <c r="K677" s="42"/>
      <c r="L677" s="42"/>
      <c r="M677" s="42"/>
      <c r="N677" s="42"/>
      <c r="O677" s="42"/>
      <c r="P677" s="42"/>
      <c r="Q677" s="42"/>
      <c r="R677" s="42"/>
      <c r="S677" s="28"/>
      <c r="T677" s="28"/>
      <c r="U677" s="42"/>
      <c r="V677" s="8"/>
    </row>
    <row r="678" spans="6:22" x14ac:dyDescent="0.25">
      <c r="F678" s="23"/>
      <c r="G678" s="28"/>
      <c r="H678" s="28"/>
      <c r="I678" s="13"/>
      <c r="J678" s="37"/>
      <c r="K678" s="42"/>
      <c r="L678" s="42"/>
      <c r="M678" s="42"/>
      <c r="N678" s="42"/>
      <c r="O678" s="42"/>
      <c r="P678" s="42"/>
      <c r="Q678" s="42"/>
      <c r="R678" s="42"/>
      <c r="S678" s="28"/>
      <c r="T678" s="28"/>
      <c r="U678" s="42"/>
      <c r="V678" s="8"/>
    </row>
    <row r="679" spans="6:22" x14ac:dyDescent="0.25">
      <c r="F679" s="23"/>
      <c r="G679" s="28"/>
      <c r="H679" s="28"/>
      <c r="I679" s="13"/>
      <c r="J679" s="37"/>
      <c r="K679" s="42"/>
      <c r="L679" s="42"/>
      <c r="M679" s="42"/>
      <c r="N679" s="42"/>
      <c r="O679" s="42"/>
      <c r="P679" s="42"/>
      <c r="Q679" s="42"/>
      <c r="R679" s="42"/>
      <c r="S679" s="28"/>
      <c r="T679" s="28"/>
      <c r="U679" s="42"/>
      <c r="V679" s="8"/>
    </row>
    <row r="680" spans="6:22" x14ac:dyDescent="0.25">
      <c r="F680" s="23"/>
      <c r="G680" s="28"/>
      <c r="H680" s="28"/>
      <c r="I680" s="13"/>
      <c r="J680" s="37"/>
      <c r="K680" s="42"/>
      <c r="L680" s="42"/>
      <c r="M680" s="42"/>
      <c r="N680" s="42"/>
      <c r="O680" s="42"/>
      <c r="P680" s="42"/>
      <c r="Q680" s="42"/>
      <c r="R680" s="42"/>
      <c r="S680" s="28"/>
      <c r="T680" s="28"/>
      <c r="U680" s="42"/>
      <c r="V680" s="8"/>
    </row>
    <row r="681" spans="6:22" x14ac:dyDescent="0.25">
      <c r="F681" s="23"/>
      <c r="G681" s="28"/>
      <c r="H681" s="28"/>
      <c r="I681" s="13"/>
      <c r="J681" s="37"/>
      <c r="K681" s="42"/>
      <c r="L681" s="42"/>
      <c r="M681" s="42"/>
      <c r="N681" s="42"/>
      <c r="O681" s="42"/>
      <c r="P681" s="42"/>
      <c r="Q681" s="42"/>
      <c r="R681" s="42"/>
      <c r="S681" s="28"/>
      <c r="T681" s="28"/>
      <c r="U681" s="42"/>
      <c r="V681" s="8"/>
    </row>
    <row r="682" spans="6:22" x14ac:dyDescent="0.25">
      <c r="F682" s="23"/>
      <c r="G682" s="28"/>
      <c r="H682" s="28"/>
      <c r="I682" s="13"/>
      <c r="J682" s="37"/>
      <c r="K682" s="42"/>
      <c r="L682" s="42"/>
      <c r="M682" s="42"/>
      <c r="N682" s="42"/>
      <c r="O682" s="42"/>
      <c r="P682" s="42"/>
      <c r="Q682" s="42"/>
      <c r="R682" s="42"/>
      <c r="S682" s="28"/>
      <c r="T682" s="28"/>
      <c r="U682" s="42"/>
      <c r="V682" s="8"/>
    </row>
    <row r="683" spans="6:22" x14ac:dyDescent="0.25">
      <c r="F683" s="23"/>
      <c r="G683" s="28"/>
      <c r="H683" s="28"/>
      <c r="I683" s="13"/>
      <c r="J683" s="37"/>
      <c r="K683" s="42"/>
      <c r="L683" s="42"/>
      <c r="M683" s="42"/>
      <c r="N683" s="42"/>
      <c r="O683" s="42"/>
      <c r="P683" s="42"/>
      <c r="Q683" s="42"/>
      <c r="R683" s="42"/>
      <c r="S683" s="28"/>
      <c r="T683" s="28"/>
      <c r="U683" s="42"/>
      <c r="V683" s="8"/>
    </row>
    <row r="684" spans="6:22" x14ac:dyDescent="0.25">
      <c r="F684" s="23"/>
      <c r="G684" s="28"/>
      <c r="H684" s="28"/>
      <c r="I684" s="13"/>
      <c r="J684" s="37"/>
      <c r="K684" s="42"/>
      <c r="L684" s="42"/>
      <c r="M684" s="42"/>
      <c r="N684" s="42"/>
      <c r="O684" s="42"/>
      <c r="P684" s="42"/>
      <c r="Q684" s="42"/>
      <c r="R684" s="42"/>
      <c r="S684" s="28"/>
      <c r="T684" s="28"/>
      <c r="U684" s="42"/>
      <c r="V684" s="8"/>
    </row>
    <row r="685" spans="6:22" x14ac:dyDescent="0.25">
      <c r="F685" s="23"/>
      <c r="G685" s="28"/>
      <c r="H685" s="28"/>
      <c r="I685" s="13"/>
      <c r="J685" s="37"/>
      <c r="K685" s="42"/>
      <c r="L685" s="42"/>
      <c r="M685" s="42"/>
      <c r="N685" s="42"/>
      <c r="O685" s="42"/>
      <c r="P685" s="42"/>
      <c r="Q685" s="42"/>
      <c r="R685" s="42"/>
      <c r="S685" s="28"/>
      <c r="T685" s="28"/>
      <c r="U685" s="42"/>
      <c r="V685" s="8"/>
    </row>
    <row r="686" spans="6:22" x14ac:dyDescent="0.25">
      <c r="F686" s="23"/>
      <c r="G686" s="28"/>
      <c r="H686" s="28"/>
      <c r="I686" s="13"/>
      <c r="J686" s="37"/>
      <c r="K686" s="42"/>
      <c r="L686" s="42"/>
      <c r="M686" s="42"/>
      <c r="N686" s="42"/>
      <c r="O686" s="42"/>
      <c r="P686" s="42"/>
      <c r="Q686" s="42"/>
      <c r="R686" s="42"/>
      <c r="S686" s="28"/>
      <c r="T686" s="28"/>
      <c r="U686" s="42"/>
      <c r="V686" s="8"/>
    </row>
    <row r="687" spans="6:22" x14ac:dyDescent="0.25">
      <c r="F687" s="23"/>
      <c r="G687" s="28"/>
      <c r="H687" s="28"/>
      <c r="I687" s="13"/>
      <c r="J687" s="37"/>
      <c r="K687" s="42"/>
      <c r="L687" s="42"/>
      <c r="M687" s="42"/>
      <c r="N687" s="42"/>
      <c r="O687" s="42"/>
      <c r="P687" s="42"/>
      <c r="Q687" s="42"/>
      <c r="R687" s="42"/>
      <c r="S687" s="28"/>
      <c r="T687" s="28"/>
      <c r="U687" s="42"/>
      <c r="V687" s="8"/>
    </row>
    <row r="688" spans="6:22" x14ac:dyDescent="0.25">
      <c r="F688" s="23"/>
      <c r="G688" s="28"/>
      <c r="H688" s="28"/>
      <c r="I688" s="13"/>
      <c r="J688" s="37"/>
      <c r="K688" s="42"/>
      <c r="L688" s="42"/>
      <c r="M688" s="42"/>
      <c r="N688" s="42"/>
      <c r="O688" s="42"/>
      <c r="P688" s="42"/>
      <c r="Q688" s="42"/>
      <c r="R688" s="42"/>
      <c r="S688" s="28"/>
      <c r="T688" s="28"/>
      <c r="U688" s="42"/>
      <c r="V688" s="8"/>
    </row>
    <row r="689" spans="6:22" x14ac:dyDescent="0.25">
      <c r="F689" s="23"/>
      <c r="G689" s="28"/>
      <c r="H689" s="28"/>
      <c r="I689" s="13"/>
      <c r="J689" s="37"/>
      <c r="K689" s="42"/>
      <c r="L689" s="42"/>
      <c r="M689" s="42"/>
      <c r="N689" s="42"/>
      <c r="O689" s="42"/>
      <c r="P689" s="42"/>
      <c r="Q689" s="42"/>
      <c r="R689" s="42"/>
      <c r="S689" s="28"/>
      <c r="T689" s="28"/>
      <c r="U689" s="42"/>
      <c r="V689" s="8"/>
    </row>
    <row r="690" spans="6:22" x14ac:dyDescent="0.25">
      <c r="F690" s="23"/>
      <c r="G690" s="28"/>
      <c r="H690" s="28"/>
      <c r="I690" s="13"/>
      <c r="J690" s="37"/>
      <c r="K690" s="42"/>
      <c r="L690" s="42"/>
      <c r="M690" s="42"/>
      <c r="N690" s="42"/>
      <c r="O690" s="42"/>
      <c r="P690" s="42"/>
      <c r="Q690" s="42"/>
      <c r="R690" s="42"/>
      <c r="S690" s="28"/>
      <c r="T690" s="28"/>
      <c r="U690" s="42"/>
      <c r="V690" s="8"/>
    </row>
    <row r="691" spans="6:22" x14ac:dyDescent="0.25">
      <c r="F691" s="23"/>
      <c r="G691" s="28"/>
      <c r="H691" s="28"/>
      <c r="I691" s="13"/>
      <c r="J691" s="37"/>
      <c r="K691" s="42"/>
      <c r="L691" s="42"/>
      <c r="M691" s="42"/>
      <c r="N691" s="42"/>
      <c r="O691" s="42"/>
      <c r="P691" s="42"/>
      <c r="Q691" s="42"/>
      <c r="R691" s="42"/>
      <c r="S691" s="28"/>
      <c r="T691" s="28"/>
      <c r="U691" s="42"/>
      <c r="V691" s="8"/>
    </row>
    <row r="692" spans="6:22" x14ac:dyDescent="0.25">
      <c r="F692" s="23"/>
      <c r="G692" s="28"/>
      <c r="H692" s="28"/>
      <c r="I692" s="13"/>
      <c r="J692" s="37"/>
      <c r="K692" s="42"/>
      <c r="L692" s="42"/>
      <c r="M692" s="42"/>
      <c r="N692" s="42"/>
      <c r="O692" s="42"/>
      <c r="P692" s="42"/>
      <c r="Q692" s="42"/>
      <c r="R692" s="42"/>
      <c r="S692" s="28"/>
      <c r="T692" s="28"/>
      <c r="U692" s="42"/>
      <c r="V692" s="8"/>
    </row>
    <row r="693" spans="6:22" x14ac:dyDescent="0.25">
      <c r="F693" s="23"/>
      <c r="G693" s="28"/>
      <c r="H693" s="28"/>
      <c r="I693" s="13"/>
      <c r="J693" s="37"/>
      <c r="K693" s="42"/>
      <c r="L693" s="42"/>
      <c r="M693" s="42"/>
      <c r="N693" s="42"/>
      <c r="O693" s="42"/>
      <c r="P693" s="42"/>
      <c r="Q693" s="42"/>
      <c r="R693" s="42"/>
      <c r="S693" s="28"/>
      <c r="T693" s="28"/>
      <c r="U693" s="42"/>
      <c r="V693" s="8"/>
    </row>
    <row r="694" spans="6:22" x14ac:dyDescent="0.25">
      <c r="F694" s="23"/>
      <c r="G694" s="28"/>
      <c r="H694" s="28"/>
      <c r="I694" s="13"/>
      <c r="J694" s="37"/>
      <c r="K694" s="42"/>
      <c r="L694" s="42"/>
      <c r="M694" s="42"/>
      <c r="N694" s="42"/>
      <c r="O694" s="42"/>
      <c r="P694" s="42"/>
      <c r="Q694" s="42"/>
      <c r="R694" s="42"/>
      <c r="S694" s="28"/>
      <c r="T694" s="28"/>
      <c r="U694" s="42"/>
      <c r="V694" s="8"/>
    </row>
    <row r="695" spans="6:22" x14ac:dyDescent="0.25">
      <c r="F695" s="23"/>
      <c r="G695" s="28"/>
      <c r="H695" s="28"/>
      <c r="I695" s="13"/>
      <c r="J695" s="37"/>
      <c r="K695" s="42"/>
      <c r="L695" s="42"/>
      <c r="M695" s="42"/>
      <c r="N695" s="42"/>
      <c r="O695" s="42"/>
      <c r="P695" s="42"/>
      <c r="Q695" s="42"/>
      <c r="R695" s="42"/>
      <c r="S695" s="28"/>
      <c r="T695" s="28"/>
      <c r="U695" s="42"/>
      <c r="V695" s="8"/>
    </row>
    <row r="696" spans="6:22" x14ac:dyDescent="0.25">
      <c r="F696" s="23"/>
      <c r="G696" s="28"/>
      <c r="H696" s="28"/>
      <c r="I696" s="13"/>
      <c r="J696" s="37"/>
      <c r="K696" s="42"/>
      <c r="L696" s="42"/>
      <c r="M696" s="42"/>
      <c r="N696" s="42"/>
      <c r="O696" s="42"/>
      <c r="P696" s="42"/>
      <c r="Q696" s="42"/>
      <c r="R696" s="42"/>
      <c r="S696" s="28"/>
      <c r="T696" s="28"/>
      <c r="U696" s="42"/>
      <c r="V696" s="8"/>
    </row>
    <row r="697" spans="6:22" x14ac:dyDescent="0.25">
      <c r="F697" s="23"/>
      <c r="G697" s="28"/>
      <c r="H697" s="28"/>
      <c r="I697" s="13"/>
      <c r="J697" s="37"/>
      <c r="K697" s="42"/>
      <c r="L697" s="42"/>
      <c r="M697" s="42"/>
      <c r="N697" s="42"/>
      <c r="O697" s="42"/>
      <c r="P697" s="42"/>
      <c r="Q697" s="42"/>
      <c r="R697" s="42"/>
      <c r="S697" s="28"/>
      <c r="T697" s="28"/>
      <c r="U697" s="42"/>
      <c r="V697" s="8"/>
    </row>
    <row r="698" spans="6:22" x14ac:dyDescent="0.25">
      <c r="F698" s="23"/>
      <c r="G698" s="28"/>
      <c r="H698" s="28"/>
      <c r="I698" s="13"/>
      <c r="J698" s="37"/>
      <c r="K698" s="42"/>
      <c r="L698" s="42"/>
      <c r="M698" s="42"/>
      <c r="N698" s="42"/>
      <c r="O698" s="42"/>
      <c r="P698" s="42"/>
      <c r="Q698" s="42"/>
      <c r="R698" s="42"/>
      <c r="S698" s="28"/>
      <c r="T698" s="28"/>
      <c r="U698" s="42"/>
      <c r="V698" s="8"/>
    </row>
    <row r="699" spans="6:22" x14ac:dyDescent="0.25">
      <c r="F699" s="23"/>
      <c r="G699" s="28"/>
      <c r="H699" s="28"/>
      <c r="I699" s="13"/>
      <c r="J699" s="37"/>
      <c r="K699" s="42"/>
      <c r="L699" s="42"/>
      <c r="M699" s="42"/>
      <c r="N699" s="42"/>
      <c r="O699" s="42"/>
      <c r="P699" s="42"/>
      <c r="Q699" s="42"/>
      <c r="R699" s="42"/>
      <c r="S699" s="28"/>
      <c r="T699" s="28"/>
      <c r="U699" s="42"/>
      <c r="V699" s="8"/>
    </row>
    <row r="700" spans="6:22" x14ac:dyDescent="0.25">
      <c r="F700" s="23"/>
      <c r="G700" s="28"/>
      <c r="H700" s="28"/>
      <c r="I700" s="13"/>
      <c r="J700" s="37"/>
      <c r="K700" s="42"/>
      <c r="L700" s="42"/>
      <c r="M700" s="42"/>
      <c r="N700" s="42"/>
      <c r="O700" s="42"/>
      <c r="P700" s="42"/>
      <c r="Q700" s="42"/>
      <c r="R700" s="42"/>
      <c r="S700" s="28"/>
      <c r="T700" s="28"/>
      <c r="U700" s="42"/>
      <c r="V700" s="8"/>
    </row>
    <row r="701" spans="6:22" x14ac:dyDescent="0.25">
      <c r="F701" s="23"/>
      <c r="G701" s="28"/>
      <c r="H701" s="28"/>
      <c r="I701" s="13"/>
      <c r="J701" s="37"/>
      <c r="K701" s="42"/>
      <c r="L701" s="42"/>
      <c r="M701" s="42"/>
      <c r="N701" s="42"/>
      <c r="O701" s="42"/>
      <c r="P701" s="42"/>
      <c r="Q701" s="42"/>
      <c r="R701" s="42"/>
      <c r="S701" s="28"/>
      <c r="T701" s="28"/>
      <c r="U701" s="42"/>
      <c r="V701" s="8"/>
    </row>
    <row r="702" spans="6:22" x14ac:dyDescent="0.25">
      <c r="F702" s="23"/>
      <c r="G702" s="28"/>
      <c r="H702" s="28"/>
      <c r="I702" s="13"/>
      <c r="J702" s="37"/>
      <c r="K702" s="42"/>
      <c r="L702" s="42"/>
      <c r="M702" s="42"/>
      <c r="N702" s="42"/>
      <c r="O702" s="42"/>
      <c r="P702" s="42"/>
      <c r="Q702" s="42"/>
      <c r="R702" s="42"/>
      <c r="S702" s="28"/>
      <c r="T702" s="28"/>
      <c r="U702" s="42"/>
      <c r="V702" s="8"/>
    </row>
    <row r="703" spans="6:22" x14ac:dyDescent="0.25">
      <c r="F703" s="23"/>
      <c r="G703" s="28"/>
      <c r="H703" s="28"/>
      <c r="I703" s="13"/>
      <c r="J703" s="37"/>
      <c r="K703" s="42"/>
      <c r="L703" s="42"/>
      <c r="M703" s="42"/>
      <c r="N703" s="42"/>
      <c r="O703" s="42"/>
      <c r="P703" s="42"/>
      <c r="Q703" s="42"/>
      <c r="R703" s="42"/>
      <c r="S703" s="28"/>
      <c r="T703" s="28"/>
      <c r="U703" s="42"/>
      <c r="V703" s="8"/>
    </row>
    <row r="704" spans="6:22" x14ac:dyDescent="0.25">
      <c r="F704" s="23"/>
      <c r="G704" s="28"/>
      <c r="H704" s="28"/>
      <c r="I704" s="13"/>
      <c r="J704" s="37"/>
      <c r="K704" s="42"/>
      <c r="L704" s="42"/>
      <c r="M704" s="42"/>
      <c r="N704" s="42"/>
      <c r="O704" s="42"/>
      <c r="P704" s="42"/>
      <c r="Q704" s="42"/>
      <c r="R704" s="42"/>
      <c r="S704" s="28"/>
      <c r="T704" s="28"/>
      <c r="U704" s="42"/>
      <c r="V704" s="8"/>
    </row>
    <row r="705" spans="6:22" x14ac:dyDescent="0.25">
      <c r="F705" s="23"/>
      <c r="G705" s="28"/>
      <c r="H705" s="28"/>
      <c r="I705" s="13"/>
      <c r="J705" s="37"/>
      <c r="K705" s="42"/>
      <c r="L705" s="42"/>
      <c r="M705" s="42"/>
      <c r="N705" s="42"/>
      <c r="O705" s="42"/>
      <c r="P705" s="42"/>
      <c r="Q705" s="42"/>
      <c r="R705" s="42"/>
      <c r="S705" s="28"/>
      <c r="T705" s="28"/>
      <c r="U705" s="42"/>
      <c r="V705" s="8"/>
    </row>
    <row r="706" spans="6:22" x14ac:dyDescent="0.25">
      <c r="F706" s="23"/>
      <c r="G706" s="28"/>
      <c r="H706" s="28"/>
      <c r="I706" s="13"/>
      <c r="J706" s="37"/>
      <c r="K706" s="42"/>
      <c r="L706" s="42"/>
      <c r="M706" s="42"/>
      <c r="N706" s="42"/>
      <c r="O706" s="42"/>
      <c r="P706" s="42"/>
      <c r="Q706" s="42"/>
      <c r="R706" s="42"/>
      <c r="S706" s="28"/>
      <c r="T706" s="28"/>
      <c r="U706" s="42"/>
      <c r="V706" s="8"/>
    </row>
    <row r="707" spans="6:22" x14ac:dyDescent="0.25">
      <c r="F707" s="23"/>
      <c r="G707" s="28"/>
      <c r="H707" s="28"/>
      <c r="I707" s="13"/>
      <c r="J707" s="37"/>
      <c r="K707" s="42"/>
      <c r="L707" s="42"/>
      <c r="M707" s="42"/>
      <c r="N707" s="42"/>
      <c r="O707" s="42"/>
      <c r="P707" s="42"/>
      <c r="Q707" s="42"/>
      <c r="R707" s="42"/>
      <c r="S707" s="28"/>
      <c r="T707" s="28"/>
      <c r="U707" s="42"/>
      <c r="V707" s="8"/>
    </row>
    <row r="708" spans="6:22" x14ac:dyDescent="0.25">
      <c r="F708" s="23"/>
      <c r="G708" s="28"/>
      <c r="H708" s="28"/>
      <c r="I708" s="13"/>
      <c r="J708" s="37"/>
      <c r="K708" s="42"/>
      <c r="L708" s="42"/>
      <c r="M708" s="42"/>
      <c r="N708" s="42"/>
      <c r="O708" s="42"/>
      <c r="P708" s="42"/>
      <c r="Q708" s="42"/>
      <c r="R708" s="42"/>
      <c r="S708" s="28"/>
      <c r="T708" s="28"/>
      <c r="U708" s="42"/>
      <c r="V708" s="8"/>
    </row>
    <row r="709" spans="6:22" x14ac:dyDescent="0.25">
      <c r="F709" s="23"/>
      <c r="G709" s="28"/>
      <c r="H709" s="28"/>
      <c r="I709" s="13"/>
      <c r="J709" s="37"/>
      <c r="K709" s="42"/>
      <c r="L709" s="42"/>
      <c r="M709" s="42"/>
      <c r="N709" s="42"/>
      <c r="O709" s="42"/>
      <c r="P709" s="42"/>
      <c r="Q709" s="42"/>
      <c r="R709" s="42"/>
      <c r="S709" s="28"/>
      <c r="T709" s="28"/>
      <c r="U709" s="42"/>
      <c r="V709" s="8"/>
    </row>
    <row r="710" spans="6:22" x14ac:dyDescent="0.25">
      <c r="F710" s="23"/>
      <c r="G710" s="28"/>
      <c r="H710" s="28"/>
      <c r="I710" s="13"/>
      <c r="J710" s="37"/>
      <c r="K710" s="42"/>
      <c r="L710" s="42"/>
      <c r="M710" s="42"/>
      <c r="N710" s="42"/>
      <c r="O710" s="42"/>
      <c r="P710" s="42"/>
      <c r="Q710" s="42"/>
      <c r="R710" s="42"/>
      <c r="S710" s="28"/>
      <c r="T710" s="28"/>
      <c r="U710" s="42"/>
      <c r="V710" s="8"/>
    </row>
    <row r="711" spans="6:22" x14ac:dyDescent="0.25">
      <c r="F711" s="23"/>
      <c r="G711" s="28"/>
      <c r="H711" s="28"/>
      <c r="I711" s="13"/>
      <c r="J711" s="37"/>
      <c r="K711" s="42"/>
      <c r="L711" s="42"/>
      <c r="M711" s="42"/>
      <c r="N711" s="42"/>
      <c r="O711" s="42"/>
      <c r="P711" s="42"/>
      <c r="Q711" s="42"/>
      <c r="R711" s="42"/>
      <c r="S711" s="28"/>
      <c r="T711" s="28"/>
      <c r="U711" s="42"/>
      <c r="V711" s="8"/>
    </row>
    <row r="712" spans="6:22" x14ac:dyDescent="0.25">
      <c r="F712" s="23"/>
      <c r="G712" s="28"/>
      <c r="H712" s="28"/>
      <c r="I712" s="13"/>
      <c r="J712" s="37"/>
      <c r="K712" s="42"/>
      <c r="L712" s="42"/>
      <c r="M712" s="42"/>
      <c r="N712" s="42"/>
      <c r="O712" s="42"/>
      <c r="P712" s="42"/>
      <c r="Q712" s="42"/>
      <c r="R712" s="42"/>
      <c r="S712" s="28"/>
      <c r="T712" s="28"/>
      <c r="U712" s="42"/>
      <c r="V712" s="8"/>
    </row>
    <row r="713" spans="6:22" x14ac:dyDescent="0.25">
      <c r="F713" s="23"/>
      <c r="G713" s="28"/>
      <c r="H713" s="28"/>
      <c r="I713" s="13"/>
      <c r="J713" s="37"/>
      <c r="K713" s="42"/>
      <c r="L713" s="42"/>
      <c r="M713" s="42"/>
      <c r="N713" s="42"/>
      <c r="O713" s="42"/>
      <c r="P713" s="42"/>
      <c r="Q713" s="42"/>
      <c r="R713" s="42"/>
      <c r="S713" s="28"/>
      <c r="T713" s="28"/>
      <c r="U713" s="42"/>
      <c r="V713" s="8"/>
    </row>
    <row r="714" spans="6:22" x14ac:dyDescent="0.25">
      <c r="F714" s="23"/>
      <c r="G714" s="28"/>
      <c r="H714" s="28"/>
      <c r="I714" s="13"/>
      <c r="J714" s="37"/>
      <c r="K714" s="42"/>
      <c r="L714" s="42"/>
      <c r="M714" s="42"/>
      <c r="N714" s="42"/>
      <c r="O714" s="42"/>
      <c r="P714" s="42"/>
      <c r="Q714" s="42"/>
      <c r="R714" s="42"/>
      <c r="S714" s="28"/>
      <c r="T714" s="28"/>
      <c r="U714" s="42"/>
      <c r="V714" s="8"/>
    </row>
    <row r="715" spans="6:22" x14ac:dyDescent="0.25">
      <c r="F715" s="23"/>
      <c r="G715" s="28"/>
      <c r="H715" s="28"/>
      <c r="I715" s="13"/>
      <c r="J715" s="37"/>
      <c r="K715" s="42"/>
      <c r="L715" s="42"/>
      <c r="M715" s="42"/>
      <c r="N715" s="42"/>
      <c r="O715" s="42"/>
      <c r="P715" s="42"/>
      <c r="Q715" s="42"/>
      <c r="R715" s="42"/>
      <c r="S715" s="28"/>
      <c r="T715" s="28"/>
      <c r="U715" s="42"/>
      <c r="V715" s="8"/>
    </row>
    <row r="716" spans="6:22" x14ac:dyDescent="0.25">
      <c r="F716" s="23"/>
      <c r="G716" s="28"/>
      <c r="H716" s="28"/>
      <c r="I716" s="13"/>
      <c r="J716" s="37"/>
      <c r="K716" s="42"/>
      <c r="L716" s="42"/>
      <c r="M716" s="42"/>
      <c r="N716" s="42"/>
      <c r="O716" s="42"/>
      <c r="P716" s="42"/>
      <c r="Q716" s="42"/>
      <c r="R716" s="42"/>
      <c r="S716" s="28"/>
      <c r="T716" s="28"/>
      <c r="U716" s="42"/>
      <c r="V716" s="8"/>
    </row>
    <row r="717" spans="6:22" x14ac:dyDescent="0.25">
      <c r="F717" s="23"/>
      <c r="G717" s="28"/>
      <c r="H717" s="28"/>
      <c r="I717" s="13"/>
      <c r="J717" s="37"/>
      <c r="K717" s="42"/>
      <c r="L717" s="42"/>
      <c r="M717" s="42"/>
      <c r="N717" s="42"/>
      <c r="O717" s="42"/>
      <c r="P717" s="42"/>
      <c r="Q717" s="42"/>
      <c r="R717" s="42"/>
      <c r="S717" s="28"/>
      <c r="T717" s="28"/>
      <c r="U717" s="42"/>
      <c r="V717" s="8"/>
    </row>
    <row r="718" spans="6:22" x14ac:dyDescent="0.25">
      <c r="F718" s="23"/>
      <c r="G718" s="28"/>
      <c r="H718" s="28"/>
      <c r="I718" s="13"/>
      <c r="J718" s="37"/>
      <c r="K718" s="42"/>
      <c r="L718" s="42"/>
      <c r="M718" s="42"/>
      <c r="N718" s="42"/>
      <c r="O718" s="42"/>
      <c r="P718" s="42"/>
      <c r="Q718" s="42"/>
      <c r="R718" s="42"/>
      <c r="S718" s="28"/>
      <c r="T718" s="28"/>
      <c r="U718" s="42"/>
      <c r="V718" s="8"/>
    </row>
    <row r="719" spans="6:22" x14ac:dyDescent="0.25">
      <c r="F719" s="23"/>
      <c r="G719" s="28"/>
      <c r="H719" s="28"/>
      <c r="I719" s="13"/>
      <c r="J719" s="37"/>
      <c r="K719" s="42"/>
      <c r="L719" s="42"/>
      <c r="M719" s="42"/>
      <c r="N719" s="42"/>
      <c r="O719" s="42"/>
      <c r="P719" s="42"/>
      <c r="Q719" s="42"/>
      <c r="R719" s="42"/>
      <c r="S719" s="28"/>
      <c r="T719" s="28"/>
      <c r="U719" s="42"/>
      <c r="V719" s="8"/>
    </row>
    <row r="720" spans="6:22" x14ac:dyDescent="0.25">
      <c r="F720" s="23"/>
      <c r="G720" s="28"/>
      <c r="H720" s="28"/>
      <c r="I720" s="13"/>
      <c r="J720" s="37"/>
      <c r="K720" s="42"/>
      <c r="L720" s="42"/>
      <c r="M720" s="42"/>
      <c r="N720" s="42"/>
      <c r="O720" s="42"/>
      <c r="P720" s="42"/>
      <c r="Q720" s="42"/>
      <c r="R720" s="42"/>
      <c r="S720" s="28"/>
      <c r="T720" s="28"/>
      <c r="U720" s="42"/>
      <c r="V720" s="8"/>
    </row>
    <row r="721" spans="6:22" x14ac:dyDescent="0.25">
      <c r="F721" s="23"/>
      <c r="G721" s="28"/>
      <c r="H721" s="28"/>
      <c r="I721" s="13"/>
      <c r="J721" s="37"/>
      <c r="K721" s="42"/>
      <c r="L721" s="42"/>
      <c r="M721" s="42"/>
      <c r="N721" s="42"/>
      <c r="O721" s="42"/>
      <c r="P721" s="42"/>
      <c r="Q721" s="42"/>
      <c r="R721" s="42"/>
      <c r="S721" s="28"/>
      <c r="T721" s="28"/>
      <c r="U721" s="42"/>
      <c r="V721" s="8"/>
    </row>
    <row r="722" spans="6:22" x14ac:dyDescent="0.25">
      <c r="F722" s="23"/>
      <c r="G722" s="28"/>
      <c r="H722" s="28"/>
      <c r="I722" s="13"/>
      <c r="J722" s="37"/>
      <c r="K722" s="42"/>
      <c r="L722" s="42"/>
      <c r="M722" s="42"/>
      <c r="N722" s="42"/>
      <c r="O722" s="42"/>
      <c r="P722" s="42"/>
      <c r="Q722" s="42"/>
      <c r="R722" s="42"/>
      <c r="S722" s="28"/>
      <c r="T722" s="28"/>
      <c r="U722" s="42"/>
      <c r="V722" s="8"/>
    </row>
    <row r="723" spans="6:22" x14ac:dyDescent="0.25">
      <c r="F723" s="23"/>
      <c r="G723" s="28"/>
      <c r="H723" s="28"/>
      <c r="I723" s="13"/>
      <c r="J723" s="37"/>
      <c r="K723" s="42"/>
      <c r="L723" s="42"/>
      <c r="M723" s="42"/>
      <c r="N723" s="42"/>
      <c r="O723" s="42"/>
      <c r="P723" s="42"/>
      <c r="Q723" s="42"/>
      <c r="R723" s="42"/>
      <c r="S723" s="28"/>
      <c r="T723" s="28"/>
      <c r="U723" s="42"/>
      <c r="V723" s="8"/>
    </row>
    <row r="724" spans="6:22" x14ac:dyDescent="0.25">
      <c r="F724" s="23"/>
      <c r="G724" s="28"/>
      <c r="H724" s="28"/>
      <c r="I724" s="13"/>
      <c r="J724" s="37"/>
      <c r="K724" s="42"/>
      <c r="L724" s="42"/>
      <c r="M724" s="42"/>
      <c r="N724" s="42"/>
      <c r="O724" s="42"/>
      <c r="P724" s="42"/>
      <c r="Q724" s="42"/>
      <c r="R724" s="42"/>
      <c r="S724" s="28"/>
      <c r="T724" s="28"/>
      <c r="U724" s="42"/>
      <c r="V724" s="8"/>
    </row>
    <row r="725" spans="6:22" x14ac:dyDescent="0.25">
      <c r="F725" s="23"/>
      <c r="G725" s="28"/>
      <c r="H725" s="28"/>
      <c r="I725" s="13"/>
      <c r="J725" s="37"/>
      <c r="K725" s="42"/>
      <c r="L725" s="42"/>
      <c r="M725" s="42"/>
      <c r="N725" s="42"/>
      <c r="O725" s="42"/>
      <c r="P725" s="42"/>
      <c r="Q725" s="42"/>
      <c r="R725" s="42"/>
      <c r="S725" s="28"/>
      <c r="T725" s="28"/>
      <c r="U725" s="42"/>
      <c r="V725" s="8"/>
    </row>
    <row r="726" spans="6:22" x14ac:dyDescent="0.25">
      <c r="F726" s="23"/>
      <c r="G726" s="28"/>
      <c r="H726" s="28"/>
      <c r="I726" s="13"/>
      <c r="J726" s="37"/>
      <c r="K726" s="42"/>
      <c r="L726" s="42"/>
      <c r="M726" s="42"/>
      <c r="N726" s="42"/>
      <c r="O726" s="42"/>
      <c r="P726" s="42"/>
      <c r="Q726" s="42"/>
      <c r="R726" s="42"/>
      <c r="S726" s="28"/>
      <c r="T726" s="28"/>
      <c r="U726" s="42"/>
      <c r="V726" s="8"/>
    </row>
    <row r="727" spans="6:22" x14ac:dyDescent="0.25">
      <c r="F727" s="23"/>
      <c r="G727" s="28"/>
      <c r="H727" s="28"/>
      <c r="I727" s="13"/>
      <c r="J727" s="37"/>
      <c r="K727" s="42"/>
      <c r="L727" s="42"/>
      <c r="M727" s="42"/>
      <c r="N727" s="42"/>
      <c r="O727" s="42"/>
      <c r="P727" s="42"/>
      <c r="Q727" s="42"/>
      <c r="R727" s="42"/>
      <c r="S727" s="28"/>
      <c r="T727" s="28"/>
      <c r="U727" s="42"/>
      <c r="V727" s="8"/>
    </row>
    <row r="728" spans="6:22" x14ac:dyDescent="0.25">
      <c r="F728" s="23"/>
      <c r="G728" s="28"/>
      <c r="H728" s="28"/>
      <c r="I728" s="13"/>
      <c r="J728" s="37"/>
      <c r="K728" s="42"/>
      <c r="L728" s="42"/>
      <c r="M728" s="42"/>
      <c r="N728" s="42"/>
      <c r="O728" s="42"/>
      <c r="P728" s="42"/>
      <c r="Q728" s="42"/>
      <c r="R728" s="42"/>
      <c r="S728" s="28"/>
      <c r="T728" s="28"/>
      <c r="U728" s="42"/>
      <c r="V728" s="8"/>
    </row>
    <row r="729" spans="6:22" x14ac:dyDescent="0.25">
      <c r="F729" s="23"/>
      <c r="G729" s="28"/>
      <c r="H729" s="28"/>
      <c r="I729" s="13"/>
      <c r="J729" s="37"/>
      <c r="K729" s="42"/>
      <c r="L729" s="42"/>
      <c r="M729" s="42"/>
      <c r="N729" s="42"/>
      <c r="O729" s="42"/>
      <c r="P729" s="42"/>
      <c r="Q729" s="42"/>
      <c r="R729" s="42"/>
      <c r="S729" s="28"/>
      <c r="T729" s="28"/>
      <c r="U729" s="42"/>
      <c r="V729" s="8"/>
    </row>
    <row r="730" spans="6:22" x14ac:dyDescent="0.25">
      <c r="F730" s="23"/>
      <c r="G730" s="28"/>
      <c r="H730" s="28"/>
      <c r="I730" s="13"/>
      <c r="J730" s="37"/>
      <c r="K730" s="42"/>
      <c r="L730" s="42"/>
      <c r="M730" s="42"/>
      <c r="N730" s="42"/>
      <c r="O730" s="42"/>
      <c r="P730" s="42"/>
      <c r="Q730" s="42"/>
      <c r="R730" s="42"/>
      <c r="S730" s="28"/>
      <c r="T730" s="28"/>
      <c r="U730" s="42"/>
      <c r="V730" s="8"/>
    </row>
    <row r="731" spans="6:22" x14ac:dyDescent="0.25">
      <c r="F731" s="23"/>
      <c r="G731" s="28"/>
      <c r="H731" s="28"/>
      <c r="I731" s="13"/>
      <c r="J731" s="37"/>
      <c r="K731" s="42"/>
      <c r="L731" s="42"/>
      <c r="M731" s="42"/>
      <c r="N731" s="42"/>
      <c r="O731" s="42"/>
      <c r="P731" s="42"/>
      <c r="Q731" s="42"/>
      <c r="R731" s="42"/>
      <c r="S731" s="28"/>
      <c r="T731" s="28"/>
      <c r="U731" s="42"/>
      <c r="V731" s="8"/>
    </row>
    <row r="732" spans="6:22" x14ac:dyDescent="0.25">
      <c r="F732" s="23"/>
      <c r="G732" s="28"/>
      <c r="H732" s="28"/>
      <c r="I732" s="13"/>
      <c r="J732" s="37"/>
      <c r="K732" s="42"/>
      <c r="L732" s="42"/>
      <c r="M732" s="42"/>
      <c r="N732" s="42"/>
      <c r="O732" s="42"/>
      <c r="P732" s="42"/>
      <c r="Q732" s="42"/>
      <c r="R732" s="42"/>
      <c r="S732" s="28"/>
      <c r="T732" s="28"/>
      <c r="U732" s="42"/>
      <c r="V732" s="8"/>
    </row>
    <row r="733" spans="6:22" x14ac:dyDescent="0.25">
      <c r="F733" s="23"/>
      <c r="G733" s="28"/>
      <c r="H733" s="28"/>
      <c r="I733" s="13"/>
      <c r="J733" s="37"/>
      <c r="K733" s="42"/>
      <c r="L733" s="42"/>
      <c r="M733" s="42"/>
      <c r="N733" s="42"/>
      <c r="O733" s="42"/>
      <c r="P733" s="42"/>
      <c r="Q733" s="42"/>
      <c r="R733" s="42"/>
      <c r="S733" s="28"/>
      <c r="T733" s="28"/>
      <c r="U733" s="42"/>
      <c r="V733" s="8"/>
    </row>
    <row r="734" spans="6:22" x14ac:dyDescent="0.25">
      <c r="F734" s="23"/>
      <c r="G734" s="28"/>
      <c r="H734" s="28"/>
      <c r="I734" s="13"/>
      <c r="J734" s="37"/>
      <c r="K734" s="42"/>
      <c r="L734" s="42"/>
      <c r="M734" s="42"/>
      <c r="N734" s="42"/>
      <c r="O734" s="42"/>
      <c r="P734" s="42"/>
      <c r="Q734" s="42"/>
      <c r="R734" s="42"/>
      <c r="S734" s="28"/>
      <c r="T734" s="28"/>
      <c r="U734" s="42"/>
      <c r="V734" s="8"/>
    </row>
    <row r="735" spans="6:22" x14ac:dyDescent="0.25">
      <c r="F735" s="23"/>
      <c r="G735" s="28"/>
      <c r="H735" s="28"/>
      <c r="I735" s="13"/>
      <c r="J735" s="37"/>
      <c r="K735" s="42"/>
      <c r="L735" s="42"/>
      <c r="M735" s="42"/>
      <c r="N735" s="42"/>
      <c r="O735" s="42"/>
      <c r="P735" s="42"/>
      <c r="Q735" s="42"/>
      <c r="R735" s="42"/>
      <c r="S735" s="28"/>
      <c r="T735" s="28"/>
      <c r="U735" s="42"/>
      <c r="V735" s="8"/>
    </row>
    <row r="736" spans="6:22" x14ac:dyDescent="0.25">
      <c r="F736" s="23"/>
      <c r="G736" s="28"/>
      <c r="H736" s="28"/>
      <c r="I736" s="13"/>
      <c r="J736" s="37"/>
      <c r="K736" s="42"/>
      <c r="L736" s="42"/>
      <c r="M736" s="42"/>
      <c r="N736" s="42"/>
      <c r="O736" s="42"/>
      <c r="P736" s="42"/>
      <c r="Q736" s="42"/>
      <c r="R736" s="42"/>
      <c r="S736" s="28"/>
      <c r="T736" s="28"/>
      <c r="U736" s="42"/>
      <c r="V736" s="8"/>
    </row>
    <row r="737" spans="6:22" x14ac:dyDescent="0.25">
      <c r="F737" s="23"/>
      <c r="G737" s="28"/>
      <c r="H737" s="28"/>
      <c r="I737" s="13"/>
      <c r="J737" s="37"/>
      <c r="K737" s="42"/>
      <c r="L737" s="42"/>
      <c r="M737" s="42"/>
      <c r="N737" s="42"/>
      <c r="O737" s="42"/>
      <c r="P737" s="42"/>
      <c r="Q737" s="42"/>
      <c r="R737" s="42"/>
      <c r="S737" s="28"/>
      <c r="T737" s="28"/>
      <c r="U737" s="42"/>
      <c r="V737" s="8"/>
    </row>
    <row r="738" spans="6:22" x14ac:dyDescent="0.25">
      <c r="F738" s="23"/>
      <c r="G738" s="28"/>
      <c r="H738" s="28"/>
      <c r="I738" s="13"/>
      <c r="J738" s="37"/>
      <c r="K738" s="42"/>
      <c r="L738" s="42"/>
      <c r="M738" s="42"/>
      <c r="N738" s="42"/>
      <c r="O738" s="42"/>
      <c r="P738" s="42"/>
      <c r="Q738" s="42"/>
      <c r="R738" s="42"/>
      <c r="S738" s="28"/>
      <c r="T738" s="28"/>
      <c r="U738" s="42"/>
      <c r="V738" s="8"/>
    </row>
    <row r="739" spans="6:22" x14ac:dyDescent="0.25">
      <c r="F739" s="23"/>
      <c r="G739" s="28"/>
      <c r="H739" s="28"/>
      <c r="I739" s="13"/>
      <c r="J739" s="37"/>
      <c r="K739" s="42"/>
      <c r="L739" s="42"/>
      <c r="M739" s="42"/>
      <c r="N739" s="42"/>
      <c r="O739" s="42"/>
      <c r="P739" s="42"/>
      <c r="Q739" s="42"/>
      <c r="R739" s="42"/>
      <c r="S739" s="28"/>
      <c r="T739" s="28"/>
      <c r="U739" s="42"/>
      <c r="V739" s="8"/>
    </row>
    <row r="740" spans="6:22" x14ac:dyDescent="0.25">
      <c r="F740" s="23"/>
      <c r="G740" s="28"/>
      <c r="H740" s="28"/>
      <c r="I740" s="13"/>
      <c r="J740" s="37"/>
      <c r="K740" s="42"/>
      <c r="L740" s="42"/>
      <c r="M740" s="42"/>
      <c r="N740" s="42"/>
      <c r="O740" s="42"/>
      <c r="P740" s="42"/>
      <c r="Q740" s="42"/>
      <c r="R740" s="42"/>
      <c r="S740" s="28"/>
      <c r="T740" s="28"/>
      <c r="U740" s="42"/>
      <c r="V740" s="8"/>
    </row>
    <row r="741" spans="6:22" x14ac:dyDescent="0.25">
      <c r="F741" s="23"/>
      <c r="G741" s="28"/>
      <c r="H741" s="28"/>
      <c r="I741" s="13"/>
      <c r="J741" s="37"/>
      <c r="K741" s="42"/>
      <c r="L741" s="42"/>
      <c r="M741" s="42"/>
      <c r="N741" s="42"/>
      <c r="O741" s="42"/>
      <c r="P741" s="42"/>
      <c r="Q741" s="42"/>
      <c r="R741" s="42"/>
      <c r="S741" s="28"/>
      <c r="T741" s="28"/>
      <c r="U741" s="42"/>
      <c r="V741" s="8"/>
    </row>
    <row r="742" spans="6:22" x14ac:dyDescent="0.25">
      <c r="F742" s="23"/>
      <c r="G742" s="28"/>
      <c r="H742" s="28"/>
      <c r="I742" s="13"/>
      <c r="J742" s="37"/>
      <c r="K742" s="42"/>
      <c r="L742" s="42"/>
      <c r="M742" s="42"/>
      <c r="N742" s="42"/>
      <c r="O742" s="42"/>
      <c r="P742" s="42"/>
      <c r="Q742" s="42"/>
      <c r="R742" s="42"/>
      <c r="S742" s="28"/>
      <c r="T742" s="28"/>
      <c r="U742" s="42"/>
      <c r="V742" s="8"/>
    </row>
    <row r="743" spans="6:22" x14ac:dyDescent="0.25">
      <c r="F743" s="23"/>
      <c r="G743" s="28"/>
      <c r="H743" s="28"/>
      <c r="I743" s="13"/>
      <c r="J743" s="37"/>
      <c r="K743" s="42"/>
      <c r="L743" s="42"/>
      <c r="M743" s="42"/>
      <c r="N743" s="42"/>
      <c r="O743" s="42"/>
      <c r="P743" s="42"/>
      <c r="Q743" s="42"/>
      <c r="R743" s="42"/>
      <c r="S743" s="28"/>
      <c r="T743" s="28"/>
      <c r="U743" s="42"/>
      <c r="V743" s="8"/>
    </row>
    <row r="744" spans="6:22" x14ac:dyDescent="0.25">
      <c r="F744" s="23"/>
      <c r="G744" s="28"/>
      <c r="H744" s="28"/>
      <c r="I744" s="13"/>
      <c r="J744" s="37"/>
      <c r="K744" s="42"/>
      <c r="L744" s="42"/>
      <c r="M744" s="42"/>
      <c r="N744" s="42"/>
      <c r="O744" s="42"/>
      <c r="P744" s="42"/>
      <c r="Q744" s="42"/>
      <c r="R744" s="42"/>
      <c r="S744" s="28"/>
      <c r="T744" s="28"/>
      <c r="U744" s="42"/>
      <c r="V744" s="8"/>
    </row>
    <row r="745" spans="6:22" x14ac:dyDescent="0.25">
      <c r="F745" s="23"/>
      <c r="G745" s="28"/>
      <c r="H745" s="28"/>
      <c r="I745" s="13"/>
      <c r="J745" s="37"/>
      <c r="K745" s="42"/>
      <c r="L745" s="42"/>
      <c r="M745" s="42"/>
      <c r="N745" s="42"/>
      <c r="O745" s="42"/>
      <c r="P745" s="42"/>
      <c r="Q745" s="42"/>
      <c r="R745" s="42"/>
      <c r="S745" s="28"/>
      <c r="T745" s="28"/>
      <c r="U745" s="42"/>
      <c r="V745" s="8"/>
    </row>
    <row r="746" spans="6:22" x14ac:dyDescent="0.25">
      <c r="F746" s="23"/>
      <c r="G746" s="28"/>
      <c r="H746" s="28"/>
      <c r="I746" s="13"/>
      <c r="J746" s="37"/>
      <c r="K746" s="42"/>
      <c r="L746" s="42"/>
      <c r="M746" s="42"/>
      <c r="N746" s="42"/>
      <c r="O746" s="42"/>
      <c r="P746" s="42"/>
      <c r="Q746" s="42"/>
      <c r="R746" s="42"/>
      <c r="S746" s="28"/>
      <c r="T746" s="28"/>
      <c r="U746" s="42"/>
      <c r="V746" s="8"/>
    </row>
    <row r="747" spans="6:22" x14ac:dyDescent="0.25">
      <c r="F747" s="23"/>
      <c r="G747" s="28"/>
      <c r="H747" s="28"/>
      <c r="I747" s="13"/>
      <c r="J747" s="37"/>
      <c r="K747" s="42"/>
      <c r="L747" s="42"/>
      <c r="M747" s="42"/>
      <c r="N747" s="42"/>
      <c r="O747" s="42"/>
      <c r="P747" s="42"/>
      <c r="Q747" s="42"/>
      <c r="R747" s="42"/>
      <c r="S747" s="28"/>
      <c r="T747" s="28"/>
      <c r="U747" s="42"/>
      <c r="V747" s="8"/>
    </row>
    <row r="748" spans="6:22" x14ac:dyDescent="0.25">
      <c r="F748" s="23"/>
      <c r="G748" s="28"/>
      <c r="H748" s="28"/>
      <c r="I748" s="13"/>
      <c r="J748" s="37"/>
      <c r="K748" s="42"/>
      <c r="L748" s="42"/>
      <c r="M748" s="42"/>
      <c r="N748" s="42"/>
      <c r="O748" s="42"/>
      <c r="P748" s="42"/>
      <c r="Q748" s="42"/>
      <c r="R748" s="42"/>
      <c r="S748" s="28"/>
      <c r="T748" s="28"/>
      <c r="U748" s="42"/>
      <c r="V748" s="8"/>
    </row>
    <row r="749" spans="6:22" x14ac:dyDescent="0.25">
      <c r="F749" s="23"/>
      <c r="G749" s="28"/>
      <c r="H749" s="28"/>
      <c r="I749" s="13"/>
      <c r="J749" s="37"/>
      <c r="K749" s="42"/>
      <c r="L749" s="42"/>
      <c r="M749" s="42"/>
      <c r="N749" s="42"/>
      <c r="O749" s="42"/>
      <c r="P749" s="42"/>
      <c r="Q749" s="42"/>
      <c r="R749" s="42"/>
      <c r="S749" s="28"/>
      <c r="T749" s="28"/>
      <c r="U749" s="42"/>
      <c r="V749" s="8"/>
    </row>
    <row r="750" spans="6:22" x14ac:dyDescent="0.25">
      <c r="F750" s="23"/>
      <c r="G750" s="28"/>
      <c r="H750" s="28"/>
      <c r="I750" s="13"/>
      <c r="J750" s="37"/>
      <c r="K750" s="42"/>
      <c r="L750" s="42"/>
      <c r="M750" s="42"/>
      <c r="N750" s="42"/>
      <c r="O750" s="42"/>
      <c r="P750" s="42"/>
      <c r="Q750" s="42"/>
      <c r="R750" s="42"/>
      <c r="S750" s="28"/>
      <c r="T750" s="28"/>
      <c r="U750" s="42"/>
      <c r="V750" s="8"/>
    </row>
    <row r="751" spans="6:22" x14ac:dyDescent="0.25">
      <c r="F751" s="23"/>
      <c r="G751" s="28"/>
      <c r="H751" s="28"/>
      <c r="I751" s="13"/>
      <c r="J751" s="37"/>
      <c r="K751" s="42"/>
      <c r="L751" s="42"/>
      <c r="M751" s="42"/>
      <c r="N751" s="42"/>
      <c r="O751" s="42"/>
      <c r="P751" s="42"/>
      <c r="Q751" s="42"/>
      <c r="R751" s="42"/>
      <c r="S751" s="28"/>
      <c r="T751" s="28"/>
      <c r="U751" s="42"/>
      <c r="V751" s="8"/>
    </row>
    <row r="752" spans="6:22" x14ac:dyDescent="0.25">
      <c r="F752" s="23"/>
      <c r="G752" s="28"/>
      <c r="H752" s="28"/>
      <c r="I752" s="13"/>
      <c r="J752" s="37"/>
      <c r="K752" s="42"/>
      <c r="L752" s="42"/>
      <c r="M752" s="42"/>
      <c r="N752" s="42"/>
      <c r="O752" s="42"/>
      <c r="P752" s="42"/>
      <c r="Q752" s="42"/>
      <c r="R752" s="42"/>
      <c r="S752" s="28"/>
      <c r="T752" s="28"/>
      <c r="U752" s="42"/>
      <c r="V752" s="8"/>
    </row>
    <row r="753" spans="6:22" x14ac:dyDescent="0.25">
      <c r="F753" s="23"/>
      <c r="G753" s="28"/>
      <c r="H753" s="28"/>
      <c r="I753" s="13"/>
      <c r="J753" s="37"/>
      <c r="K753" s="42"/>
      <c r="L753" s="42"/>
      <c r="M753" s="42"/>
      <c r="N753" s="42"/>
      <c r="O753" s="42"/>
      <c r="P753" s="42"/>
      <c r="Q753" s="42"/>
      <c r="R753" s="42"/>
      <c r="S753" s="28"/>
      <c r="T753" s="28"/>
      <c r="U753" s="42"/>
      <c r="V753" s="8"/>
    </row>
    <row r="754" spans="6:22" x14ac:dyDescent="0.25">
      <c r="F754" s="23"/>
      <c r="G754" s="28"/>
      <c r="H754" s="28"/>
      <c r="I754" s="13"/>
      <c r="J754" s="37"/>
      <c r="K754" s="42"/>
      <c r="L754" s="42"/>
      <c r="M754" s="42"/>
      <c r="N754" s="42"/>
      <c r="O754" s="42"/>
      <c r="P754" s="42"/>
      <c r="Q754" s="42"/>
      <c r="R754" s="42"/>
      <c r="S754" s="28"/>
      <c r="T754" s="28"/>
      <c r="U754" s="42"/>
      <c r="V754" s="8"/>
    </row>
    <row r="755" spans="6:22" x14ac:dyDescent="0.25">
      <c r="F755" s="23"/>
      <c r="G755" s="28"/>
      <c r="H755" s="28"/>
      <c r="I755" s="13"/>
      <c r="J755" s="37"/>
      <c r="K755" s="42"/>
      <c r="L755" s="42"/>
      <c r="M755" s="42"/>
      <c r="N755" s="42"/>
      <c r="O755" s="42"/>
      <c r="P755" s="42"/>
      <c r="Q755" s="42"/>
      <c r="R755" s="42"/>
      <c r="S755" s="28"/>
      <c r="T755" s="28"/>
      <c r="U755" s="42"/>
      <c r="V755" s="8"/>
    </row>
    <row r="756" spans="6:22" x14ac:dyDescent="0.25">
      <c r="F756" s="23"/>
      <c r="G756" s="28"/>
      <c r="H756" s="28"/>
      <c r="I756" s="13"/>
      <c r="J756" s="37"/>
      <c r="K756" s="42"/>
      <c r="L756" s="42"/>
      <c r="M756" s="42"/>
      <c r="N756" s="42"/>
      <c r="O756" s="42"/>
      <c r="P756" s="42"/>
      <c r="Q756" s="42"/>
      <c r="R756" s="42"/>
      <c r="S756" s="28"/>
      <c r="T756" s="28"/>
      <c r="U756" s="42"/>
      <c r="V756" s="8"/>
    </row>
    <row r="757" spans="6:22" x14ac:dyDescent="0.25">
      <c r="F757" s="23"/>
      <c r="G757" s="28"/>
      <c r="H757" s="28"/>
      <c r="I757" s="13"/>
      <c r="J757" s="37"/>
      <c r="K757" s="42"/>
      <c r="L757" s="42"/>
      <c r="M757" s="42"/>
      <c r="N757" s="42"/>
      <c r="O757" s="42"/>
      <c r="P757" s="42"/>
      <c r="Q757" s="42"/>
      <c r="R757" s="42"/>
      <c r="S757" s="28"/>
      <c r="T757" s="28"/>
      <c r="U757" s="42"/>
      <c r="V757" s="8"/>
    </row>
    <row r="758" spans="6:22" x14ac:dyDescent="0.25">
      <c r="F758" s="23"/>
      <c r="G758" s="28"/>
      <c r="H758" s="28"/>
      <c r="I758" s="13"/>
      <c r="J758" s="37"/>
      <c r="K758" s="42"/>
      <c r="L758" s="42"/>
      <c r="M758" s="42"/>
      <c r="N758" s="42"/>
      <c r="O758" s="42"/>
      <c r="P758" s="42"/>
      <c r="Q758" s="42"/>
      <c r="R758" s="42"/>
      <c r="S758" s="28"/>
      <c r="T758" s="28"/>
      <c r="U758" s="42"/>
      <c r="V758" s="8"/>
    </row>
    <row r="759" spans="6:22" x14ac:dyDescent="0.25">
      <c r="F759" s="23"/>
      <c r="G759" s="28"/>
      <c r="H759" s="28"/>
      <c r="I759" s="13"/>
      <c r="J759" s="37"/>
      <c r="K759" s="42"/>
      <c r="L759" s="42"/>
      <c r="M759" s="42"/>
      <c r="N759" s="42"/>
      <c r="O759" s="42"/>
      <c r="P759" s="42"/>
      <c r="Q759" s="42"/>
      <c r="R759" s="42"/>
      <c r="S759" s="28"/>
      <c r="T759" s="28"/>
      <c r="U759" s="42"/>
      <c r="V759" s="8"/>
    </row>
    <row r="760" spans="6:22" x14ac:dyDescent="0.25">
      <c r="F760" s="23"/>
      <c r="G760" s="28"/>
      <c r="H760" s="28"/>
      <c r="I760" s="13"/>
      <c r="J760" s="37"/>
      <c r="K760" s="42"/>
      <c r="L760" s="42"/>
      <c r="M760" s="42"/>
      <c r="N760" s="42"/>
      <c r="O760" s="42"/>
      <c r="P760" s="42"/>
      <c r="Q760" s="42"/>
      <c r="R760" s="42"/>
      <c r="S760" s="28"/>
      <c r="T760" s="28"/>
      <c r="U760" s="42"/>
      <c r="V760" s="8"/>
    </row>
    <row r="761" spans="6:22" x14ac:dyDescent="0.25">
      <c r="F761" s="23"/>
      <c r="G761" s="28"/>
      <c r="H761" s="28"/>
      <c r="I761" s="13"/>
      <c r="J761" s="37"/>
      <c r="K761" s="42"/>
      <c r="L761" s="42"/>
      <c r="M761" s="42"/>
      <c r="N761" s="42"/>
      <c r="O761" s="42"/>
      <c r="P761" s="42"/>
      <c r="Q761" s="42"/>
      <c r="R761" s="42"/>
      <c r="S761" s="28"/>
      <c r="T761" s="28"/>
      <c r="U761" s="42"/>
      <c r="V761" s="8"/>
    </row>
    <row r="762" spans="6:22" x14ac:dyDescent="0.25">
      <c r="F762" s="23"/>
      <c r="G762" s="28"/>
      <c r="H762" s="28"/>
      <c r="I762" s="13"/>
      <c r="J762" s="37"/>
      <c r="K762" s="42"/>
      <c r="L762" s="42"/>
      <c r="M762" s="42"/>
      <c r="N762" s="42"/>
      <c r="O762" s="42"/>
      <c r="P762" s="42"/>
      <c r="Q762" s="42"/>
      <c r="R762" s="42"/>
      <c r="S762" s="28"/>
      <c r="T762" s="28"/>
      <c r="U762" s="42"/>
      <c r="V762" s="8"/>
    </row>
    <row r="763" spans="6:22" x14ac:dyDescent="0.25">
      <c r="F763" s="23"/>
      <c r="G763" s="28"/>
      <c r="H763" s="28"/>
      <c r="I763" s="13"/>
      <c r="J763" s="37"/>
      <c r="K763" s="42"/>
      <c r="L763" s="42"/>
      <c r="M763" s="42"/>
      <c r="N763" s="42"/>
      <c r="O763" s="42"/>
      <c r="P763" s="42"/>
      <c r="Q763" s="42"/>
      <c r="R763" s="42"/>
      <c r="S763" s="28"/>
      <c r="T763" s="28"/>
      <c r="U763" s="42"/>
      <c r="V763" s="8"/>
    </row>
    <row r="764" spans="6:22" x14ac:dyDescent="0.25">
      <c r="F764" s="23"/>
      <c r="G764" s="28"/>
      <c r="H764" s="28"/>
      <c r="I764" s="13"/>
      <c r="J764" s="37"/>
      <c r="K764" s="42"/>
      <c r="L764" s="42"/>
      <c r="M764" s="42"/>
      <c r="N764" s="42"/>
      <c r="O764" s="42"/>
      <c r="P764" s="42"/>
      <c r="Q764" s="42"/>
      <c r="R764" s="42"/>
      <c r="S764" s="28"/>
      <c r="T764" s="28"/>
      <c r="U764" s="42"/>
      <c r="V764" s="8"/>
    </row>
    <row r="765" spans="6:22" x14ac:dyDescent="0.25">
      <c r="F765" s="23"/>
      <c r="G765" s="28"/>
      <c r="H765" s="28"/>
      <c r="I765" s="13"/>
      <c r="J765" s="37"/>
      <c r="K765" s="42"/>
      <c r="L765" s="42"/>
      <c r="M765" s="42"/>
      <c r="N765" s="42"/>
      <c r="O765" s="42"/>
      <c r="P765" s="42"/>
      <c r="Q765" s="42"/>
      <c r="R765" s="42"/>
      <c r="S765" s="28"/>
      <c r="T765" s="28"/>
      <c r="U765" s="42"/>
      <c r="V765" s="8"/>
    </row>
    <row r="766" spans="6:22" x14ac:dyDescent="0.25">
      <c r="F766" s="23"/>
      <c r="G766" s="28"/>
      <c r="H766" s="28"/>
      <c r="I766" s="13"/>
      <c r="J766" s="37"/>
      <c r="K766" s="42"/>
      <c r="L766" s="42"/>
      <c r="M766" s="42"/>
      <c r="N766" s="42"/>
      <c r="O766" s="42"/>
      <c r="P766" s="42"/>
      <c r="Q766" s="42"/>
      <c r="R766" s="42"/>
      <c r="S766" s="28"/>
      <c r="T766" s="28"/>
      <c r="U766" s="42"/>
      <c r="V766" s="8"/>
    </row>
    <row r="767" spans="6:22" x14ac:dyDescent="0.25">
      <c r="F767" s="23"/>
      <c r="G767" s="28"/>
      <c r="H767" s="28"/>
      <c r="I767" s="13"/>
      <c r="J767" s="37"/>
      <c r="K767" s="42"/>
      <c r="L767" s="42"/>
      <c r="M767" s="42"/>
      <c r="N767" s="42"/>
      <c r="O767" s="42"/>
      <c r="P767" s="42"/>
      <c r="Q767" s="42"/>
      <c r="R767" s="42"/>
      <c r="S767" s="28"/>
      <c r="T767" s="28"/>
      <c r="U767" s="42"/>
      <c r="V767" s="8"/>
    </row>
    <row r="768" spans="6:22" x14ac:dyDescent="0.25">
      <c r="F768" s="23"/>
      <c r="G768" s="28"/>
      <c r="H768" s="28"/>
      <c r="I768" s="13"/>
      <c r="J768" s="37"/>
      <c r="K768" s="42"/>
      <c r="L768" s="42"/>
      <c r="M768" s="42"/>
      <c r="N768" s="42"/>
      <c r="O768" s="42"/>
      <c r="P768" s="42"/>
      <c r="Q768" s="42"/>
      <c r="R768" s="42"/>
      <c r="S768" s="28"/>
      <c r="T768" s="28"/>
      <c r="U768" s="42"/>
      <c r="V768" s="8"/>
    </row>
    <row r="769" spans="6:22" x14ac:dyDescent="0.25">
      <c r="F769" s="23"/>
      <c r="G769" s="28"/>
      <c r="H769" s="28"/>
      <c r="I769" s="13"/>
      <c r="J769" s="37"/>
      <c r="K769" s="42"/>
      <c r="L769" s="42"/>
      <c r="M769" s="42"/>
      <c r="N769" s="42"/>
      <c r="O769" s="42"/>
      <c r="P769" s="42"/>
      <c r="Q769" s="42"/>
      <c r="R769" s="42"/>
      <c r="S769" s="28"/>
      <c r="T769" s="28"/>
      <c r="U769" s="42"/>
      <c r="V769" s="8"/>
    </row>
    <row r="770" spans="6:22" x14ac:dyDescent="0.25">
      <c r="F770" s="23"/>
      <c r="G770" s="28"/>
      <c r="H770" s="28"/>
      <c r="I770" s="13"/>
      <c r="J770" s="37"/>
      <c r="K770" s="42"/>
      <c r="L770" s="42"/>
      <c r="M770" s="42"/>
      <c r="N770" s="42"/>
      <c r="O770" s="42"/>
      <c r="P770" s="42"/>
      <c r="Q770" s="42"/>
      <c r="R770" s="42"/>
      <c r="S770" s="28"/>
      <c r="T770" s="28"/>
      <c r="U770" s="42"/>
      <c r="V770" s="8"/>
    </row>
    <row r="771" spans="6:22" x14ac:dyDescent="0.25">
      <c r="F771" s="23"/>
      <c r="G771" s="28"/>
      <c r="H771" s="28"/>
      <c r="I771" s="13"/>
      <c r="J771" s="37"/>
      <c r="K771" s="42"/>
      <c r="L771" s="42"/>
      <c r="M771" s="42"/>
      <c r="N771" s="42"/>
      <c r="O771" s="42"/>
      <c r="P771" s="42"/>
      <c r="Q771" s="42"/>
      <c r="R771" s="42"/>
      <c r="S771" s="28"/>
      <c r="T771" s="28"/>
      <c r="U771" s="42"/>
      <c r="V771" s="8"/>
    </row>
    <row r="772" spans="6:22" x14ac:dyDescent="0.25">
      <c r="F772" s="23"/>
      <c r="G772" s="28"/>
      <c r="H772" s="28"/>
      <c r="I772" s="13"/>
      <c r="J772" s="37"/>
      <c r="K772" s="42"/>
      <c r="L772" s="42"/>
      <c r="M772" s="42"/>
      <c r="N772" s="42"/>
      <c r="O772" s="42"/>
      <c r="P772" s="42"/>
      <c r="Q772" s="42"/>
      <c r="R772" s="42"/>
      <c r="S772" s="28"/>
      <c r="T772" s="28"/>
      <c r="U772" s="42"/>
      <c r="V772" s="8"/>
    </row>
    <row r="773" spans="6:22" x14ac:dyDescent="0.25">
      <c r="F773" s="23"/>
      <c r="G773" s="28"/>
      <c r="H773" s="28"/>
      <c r="I773" s="13"/>
      <c r="J773" s="37"/>
      <c r="K773" s="42"/>
      <c r="L773" s="42"/>
      <c r="M773" s="42"/>
      <c r="N773" s="42"/>
      <c r="O773" s="42"/>
      <c r="P773" s="42"/>
      <c r="Q773" s="42"/>
      <c r="R773" s="42"/>
      <c r="S773" s="28"/>
      <c r="T773" s="28"/>
      <c r="U773" s="42"/>
      <c r="V773" s="8"/>
    </row>
    <row r="774" spans="6:22" x14ac:dyDescent="0.25">
      <c r="F774" s="23"/>
      <c r="G774" s="28"/>
      <c r="H774" s="28"/>
      <c r="I774" s="13"/>
      <c r="J774" s="37"/>
      <c r="K774" s="42"/>
      <c r="L774" s="42"/>
      <c r="M774" s="42"/>
      <c r="N774" s="42"/>
      <c r="O774" s="42"/>
      <c r="P774" s="42"/>
      <c r="Q774" s="42"/>
      <c r="R774" s="42"/>
      <c r="S774" s="28"/>
      <c r="T774" s="28"/>
      <c r="U774" s="42"/>
      <c r="V774" s="8"/>
    </row>
    <row r="775" spans="6:22" x14ac:dyDescent="0.25">
      <c r="F775" s="23"/>
      <c r="G775" s="28"/>
      <c r="H775" s="28"/>
      <c r="I775" s="13"/>
      <c r="J775" s="37"/>
      <c r="K775" s="42"/>
      <c r="L775" s="42"/>
      <c r="M775" s="42"/>
      <c r="N775" s="42"/>
      <c r="O775" s="42"/>
      <c r="P775" s="42"/>
      <c r="Q775" s="42"/>
      <c r="R775" s="42"/>
      <c r="S775" s="28"/>
      <c r="T775" s="28"/>
      <c r="U775" s="42"/>
      <c r="V775" s="8"/>
    </row>
    <row r="776" spans="6:22" x14ac:dyDescent="0.25">
      <c r="F776" s="23"/>
      <c r="G776" s="28"/>
      <c r="H776" s="28"/>
      <c r="I776" s="13"/>
      <c r="J776" s="37"/>
      <c r="K776" s="42"/>
      <c r="L776" s="42"/>
      <c r="M776" s="42"/>
      <c r="N776" s="42"/>
      <c r="O776" s="42"/>
      <c r="P776" s="42"/>
      <c r="Q776" s="42"/>
      <c r="R776" s="42"/>
      <c r="S776" s="28"/>
      <c r="T776" s="28"/>
      <c r="U776" s="42"/>
      <c r="V776" s="8"/>
    </row>
    <row r="777" spans="6:22" x14ac:dyDescent="0.25">
      <c r="F777" s="23"/>
      <c r="G777" s="28"/>
      <c r="H777" s="28"/>
      <c r="I777" s="13"/>
      <c r="J777" s="37"/>
      <c r="K777" s="42"/>
      <c r="L777" s="42"/>
      <c r="M777" s="42"/>
      <c r="N777" s="42"/>
      <c r="O777" s="42"/>
      <c r="P777" s="42"/>
      <c r="Q777" s="42"/>
      <c r="R777" s="42"/>
      <c r="S777" s="28"/>
      <c r="T777" s="28"/>
      <c r="U777" s="42"/>
      <c r="V777" s="8"/>
    </row>
    <row r="778" spans="6:22" x14ac:dyDescent="0.25">
      <c r="F778" s="23"/>
      <c r="G778" s="28"/>
      <c r="H778" s="28"/>
      <c r="I778" s="13"/>
      <c r="J778" s="37"/>
      <c r="K778" s="42"/>
      <c r="L778" s="42"/>
      <c r="M778" s="42"/>
      <c r="N778" s="42"/>
      <c r="O778" s="42"/>
      <c r="P778" s="42"/>
      <c r="Q778" s="42"/>
      <c r="R778" s="42"/>
      <c r="S778" s="28"/>
      <c r="T778" s="28"/>
      <c r="U778" s="42"/>
      <c r="V778" s="8"/>
    </row>
    <row r="779" spans="6:22" x14ac:dyDescent="0.25">
      <c r="F779" s="23"/>
      <c r="G779" s="28"/>
      <c r="H779" s="28"/>
      <c r="I779" s="13"/>
      <c r="J779" s="37"/>
      <c r="K779" s="42"/>
      <c r="L779" s="42"/>
      <c r="M779" s="42"/>
      <c r="N779" s="42"/>
      <c r="O779" s="42"/>
      <c r="P779" s="42"/>
      <c r="Q779" s="42"/>
      <c r="R779" s="42"/>
      <c r="S779" s="28"/>
      <c r="T779" s="28"/>
      <c r="U779" s="42"/>
      <c r="V779" s="8"/>
    </row>
    <row r="780" spans="6:22" x14ac:dyDescent="0.25">
      <c r="F780" s="23"/>
      <c r="G780" s="28"/>
      <c r="H780" s="28"/>
      <c r="I780" s="13"/>
      <c r="J780" s="37"/>
      <c r="K780" s="42"/>
      <c r="L780" s="42"/>
      <c r="M780" s="42"/>
      <c r="N780" s="42"/>
      <c r="O780" s="42"/>
      <c r="P780" s="42"/>
      <c r="Q780" s="42"/>
      <c r="R780" s="42"/>
      <c r="S780" s="28"/>
      <c r="T780" s="28"/>
      <c r="U780" s="42"/>
      <c r="V780" s="8"/>
    </row>
    <row r="781" spans="6:22" x14ac:dyDescent="0.25">
      <c r="F781" s="23"/>
      <c r="G781" s="28"/>
      <c r="H781" s="28"/>
      <c r="I781" s="13"/>
      <c r="J781" s="37"/>
      <c r="K781" s="42"/>
      <c r="L781" s="42"/>
      <c r="M781" s="42"/>
      <c r="N781" s="42"/>
      <c r="O781" s="42"/>
      <c r="P781" s="42"/>
      <c r="Q781" s="42"/>
      <c r="R781" s="42"/>
      <c r="S781" s="28"/>
      <c r="T781" s="28"/>
      <c r="U781" s="42"/>
      <c r="V781" s="8"/>
    </row>
    <row r="782" spans="6:22" x14ac:dyDescent="0.25">
      <c r="F782" s="23"/>
      <c r="G782" s="28"/>
      <c r="H782" s="28"/>
      <c r="I782" s="13"/>
      <c r="J782" s="37"/>
      <c r="K782" s="42"/>
      <c r="L782" s="42"/>
      <c r="M782" s="42"/>
      <c r="N782" s="42"/>
      <c r="O782" s="42"/>
      <c r="P782" s="42"/>
      <c r="Q782" s="42"/>
      <c r="R782" s="42"/>
      <c r="S782" s="28"/>
      <c r="T782" s="28"/>
      <c r="U782" s="42"/>
      <c r="V782" s="8"/>
    </row>
    <row r="783" spans="6:22" x14ac:dyDescent="0.25">
      <c r="F783" s="23"/>
      <c r="G783" s="28"/>
      <c r="H783" s="28"/>
      <c r="I783" s="13"/>
      <c r="J783" s="37"/>
      <c r="K783" s="42"/>
      <c r="L783" s="42"/>
      <c r="M783" s="42"/>
      <c r="N783" s="42"/>
      <c r="O783" s="42"/>
      <c r="P783" s="42"/>
      <c r="Q783" s="42"/>
      <c r="R783" s="42"/>
      <c r="S783" s="28"/>
      <c r="T783" s="28"/>
      <c r="U783" s="42"/>
      <c r="V783" s="8"/>
    </row>
    <row r="784" spans="6:22" x14ac:dyDescent="0.25">
      <c r="F784" s="23"/>
      <c r="G784" s="28"/>
      <c r="H784" s="28"/>
      <c r="I784" s="13"/>
      <c r="J784" s="37"/>
      <c r="K784" s="42"/>
      <c r="L784" s="42"/>
      <c r="M784" s="42"/>
      <c r="N784" s="42"/>
      <c r="O784" s="42"/>
      <c r="P784" s="42"/>
      <c r="Q784" s="42"/>
      <c r="R784" s="42"/>
      <c r="S784" s="28"/>
      <c r="T784" s="28"/>
      <c r="U784" s="42"/>
      <c r="V784" s="8"/>
    </row>
    <row r="785" spans="6:22" x14ac:dyDescent="0.25">
      <c r="F785" s="23"/>
      <c r="G785" s="28"/>
      <c r="H785" s="28"/>
      <c r="I785" s="13"/>
      <c r="J785" s="37"/>
      <c r="K785" s="42"/>
      <c r="L785" s="42"/>
      <c r="M785" s="42"/>
      <c r="N785" s="42"/>
      <c r="O785" s="42"/>
      <c r="P785" s="42"/>
      <c r="Q785" s="42"/>
      <c r="R785" s="42"/>
      <c r="S785" s="28"/>
      <c r="T785" s="28"/>
      <c r="U785" s="42"/>
      <c r="V785" s="8"/>
    </row>
    <row r="786" spans="6:22" x14ac:dyDescent="0.25">
      <c r="F786" s="23"/>
      <c r="G786" s="28"/>
      <c r="H786" s="28"/>
      <c r="I786" s="13"/>
      <c r="J786" s="37"/>
      <c r="K786" s="42"/>
      <c r="L786" s="42"/>
      <c r="M786" s="42"/>
      <c r="N786" s="42"/>
      <c r="O786" s="42"/>
      <c r="P786" s="42"/>
      <c r="Q786" s="42"/>
      <c r="R786" s="42"/>
      <c r="S786" s="28"/>
      <c r="T786" s="28"/>
      <c r="U786" s="42"/>
      <c r="V786" s="8"/>
    </row>
    <row r="787" spans="6:22" x14ac:dyDescent="0.25">
      <c r="F787" s="23"/>
      <c r="G787" s="28"/>
      <c r="H787" s="28"/>
      <c r="I787" s="13"/>
      <c r="J787" s="37"/>
      <c r="K787" s="42"/>
      <c r="L787" s="42"/>
      <c r="M787" s="42"/>
      <c r="N787" s="42"/>
      <c r="O787" s="42"/>
      <c r="P787" s="42"/>
      <c r="Q787" s="42"/>
      <c r="R787" s="42"/>
      <c r="S787" s="28"/>
      <c r="T787" s="28"/>
      <c r="U787" s="42"/>
      <c r="V787" s="8"/>
    </row>
    <row r="788" spans="6:22" x14ac:dyDescent="0.25">
      <c r="F788" s="23"/>
      <c r="G788" s="28"/>
      <c r="H788" s="28"/>
      <c r="I788" s="13"/>
      <c r="J788" s="37"/>
      <c r="K788" s="42"/>
      <c r="L788" s="42"/>
      <c r="M788" s="42"/>
      <c r="N788" s="42"/>
      <c r="O788" s="42"/>
      <c r="P788" s="42"/>
      <c r="Q788" s="42"/>
      <c r="R788" s="42"/>
      <c r="S788" s="28"/>
      <c r="T788" s="28"/>
      <c r="U788" s="42"/>
      <c r="V788" s="8"/>
    </row>
    <row r="789" spans="6:22" x14ac:dyDescent="0.25">
      <c r="F789" s="23"/>
      <c r="G789" s="28"/>
      <c r="H789" s="28"/>
      <c r="I789" s="13"/>
      <c r="J789" s="37"/>
      <c r="K789" s="42"/>
      <c r="L789" s="42"/>
      <c r="M789" s="42"/>
      <c r="N789" s="42"/>
      <c r="O789" s="42"/>
      <c r="P789" s="42"/>
      <c r="Q789" s="42"/>
      <c r="R789" s="42"/>
      <c r="S789" s="28"/>
      <c r="T789" s="28"/>
      <c r="U789" s="42"/>
      <c r="V789" s="8"/>
    </row>
    <row r="790" spans="6:22" x14ac:dyDescent="0.25">
      <c r="F790" s="23"/>
      <c r="G790" s="28"/>
      <c r="H790" s="28"/>
      <c r="I790" s="13"/>
      <c r="J790" s="37"/>
      <c r="K790" s="42"/>
      <c r="L790" s="42"/>
      <c r="M790" s="42"/>
      <c r="N790" s="42"/>
      <c r="O790" s="42"/>
      <c r="P790" s="42"/>
      <c r="Q790" s="42"/>
      <c r="R790" s="42"/>
      <c r="S790" s="28"/>
      <c r="T790" s="28"/>
      <c r="U790" s="42"/>
      <c r="V790" s="8"/>
    </row>
    <row r="791" spans="6:22" x14ac:dyDescent="0.25">
      <c r="F791" s="23"/>
      <c r="G791" s="28"/>
      <c r="H791" s="28"/>
      <c r="I791" s="13"/>
      <c r="J791" s="37"/>
      <c r="K791" s="42"/>
      <c r="L791" s="42"/>
      <c r="M791" s="42"/>
      <c r="N791" s="42"/>
      <c r="O791" s="42"/>
      <c r="P791" s="42"/>
      <c r="Q791" s="42"/>
      <c r="R791" s="42"/>
      <c r="S791" s="28"/>
      <c r="T791" s="28"/>
      <c r="U791" s="42"/>
      <c r="V791" s="8"/>
    </row>
    <row r="792" spans="6:22" x14ac:dyDescent="0.25">
      <c r="F792" s="23"/>
      <c r="G792" s="28"/>
      <c r="H792" s="28"/>
      <c r="I792" s="13"/>
      <c r="J792" s="37"/>
      <c r="K792" s="42"/>
      <c r="L792" s="42"/>
      <c r="M792" s="42"/>
      <c r="N792" s="42"/>
      <c r="O792" s="42"/>
      <c r="P792" s="42"/>
      <c r="Q792" s="42"/>
      <c r="R792" s="42"/>
      <c r="S792" s="28"/>
      <c r="T792" s="28"/>
      <c r="U792" s="42"/>
      <c r="V792" s="8"/>
    </row>
    <row r="793" spans="6:22" x14ac:dyDescent="0.25">
      <c r="F793" s="23"/>
      <c r="G793" s="28"/>
      <c r="H793" s="28"/>
      <c r="I793" s="13"/>
      <c r="J793" s="37"/>
      <c r="K793" s="42"/>
      <c r="L793" s="42"/>
      <c r="M793" s="42"/>
      <c r="N793" s="42"/>
      <c r="O793" s="42"/>
      <c r="P793" s="42"/>
      <c r="Q793" s="42"/>
      <c r="R793" s="42"/>
      <c r="S793" s="28"/>
      <c r="T793" s="28"/>
      <c r="U793" s="42"/>
      <c r="V793" s="8"/>
    </row>
    <row r="794" spans="6:22" x14ac:dyDescent="0.25">
      <c r="F794" s="23"/>
      <c r="G794" s="28"/>
      <c r="H794" s="28"/>
      <c r="I794" s="13"/>
      <c r="J794" s="37"/>
      <c r="K794" s="42"/>
      <c r="L794" s="42"/>
      <c r="M794" s="42"/>
      <c r="N794" s="42"/>
      <c r="O794" s="42"/>
      <c r="P794" s="42"/>
      <c r="Q794" s="42"/>
      <c r="R794" s="42"/>
      <c r="S794" s="28"/>
      <c r="T794" s="28"/>
      <c r="U794" s="42"/>
      <c r="V794" s="8"/>
    </row>
    <row r="795" spans="6:22" x14ac:dyDescent="0.25">
      <c r="F795" s="23"/>
      <c r="G795" s="28"/>
      <c r="H795" s="28"/>
      <c r="I795" s="13"/>
      <c r="J795" s="37"/>
      <c r="K795" s="42"/>
      <c r="L795" s="42"/>
      <c r="M795" s="42"/>
      <c r="N795" s="42"/>
      <c r="O795" s="42"/>
      <c r="P795" s="42"/>
      <c r="Q795" s="42"/>
      <c r="R795" s="42"/>
      <c r="S795" s="28"/>
      <c r="T795" s="28"/>
      <c r="U795" s="42"/>
      <c r="V795" s="8"/>
    </row>
    <row r="796" spans="6:22" x14ac:dyDescent="0.25">
      <c r="F796" s="23"/>
      <c r="G796" s="28"/>
      <c r="H796" s="28"/>
      <c r="I796" s="13"/>
      <c r="J796" s="37"/>
      <c r="K796" s="42"/>
      <c r="L796" s="42"/>
      <c r="M796" s="42"/>
      <c r="N796" s="42"/>
      <c r="O796" s="42"/>
      <c r="P796" s="42"/>
      <c r="Q796" s="42"/>
      <c r="R796" s="42"/>
      <c r="S796" s="28"/>
      <c r="T796" s="28"/>
      <c r="U796" s="42"/>
      <c r="V796" s="8"/>
    </row>
    <row r="797" spans="6:22" x14ac:dyDescent="0.25">
      <c r="F797" s="23"/>
      <c r="G797" s="28"/>
      <c r="H797" s="28"/>
      <c r="I797" s="13"/>
      <c r="J797" s="37"/>
      <c r="K797" s="42"/>
      <c r="L797" s="42"/>
      <c r="M797" s="42"/>
      <c r="N797" s="42"/>
      <c r="O797" s="42"/>
      <c r="P797" s="42"/>
      <c r="Q797" s="42"/>
      <c r="R797" s="42"/>
      <c r="S797" s="28"/>
      <c r="T797" s="28"/>
      <c r="U797" s="42"/>
      <c r="V797" s="8"/>
    </row>
    <row r="798" spans="6:22" x14ac:dyDescent="0.25">
      <c r="F798" s="23"/>
      <c r="G798" s="28"/>
      <c r="H798" s="28"/>
      <c r="I798" s="13"/>
      <c r="J798" s="37"/>
      <c r="K798" s="42"/>
      <c r="L798" s="42"/>
      <c r="M798" s="42"/>
      <c r="N798" s="42"/>
      <c r="O798" s="42"/>
      <c r="P798" s="42"/>
      <c r="Q798" s="42"/>
      <c r="R798" s="42"/>
      <c r="S798" s="28"/>
      <c r="T798" s="28"/>
      <c r="U798" s="42"/>
      <c r="V798" s="8"/>
    </row>
    <row r="799" spans="6:22" x14ac:dyDescent="0.25">
      <c r="F799" s="23"/>
      <c r="G799" s="28"/>
      <c r="H799" s="28"/>
      <c r="I799" s="13"/>
      <c r="J799" s="37"/>
      <c r="K799" s="42"/>
      <c r="L799" s="42"/>
      <c r="M799" s="42"/>
      <c r="N799" s="42"/>
      <c r="O799" s="42"/>
      <c r="P799" s="42"/>
      <c r="Q799" s="42"/>
      <c r="R799" s="42"/>
      <c r="S799" s="28"/>
      <c r="T799" s="28"/>
      <c r="U799" s="42"/>
      <c r="V799" s="8"/>
    </row>
    <row r="800" spans="6:22" x14ac:dyDescent="0.25">
      <c r="F800" s="23"/>
      <c r="G800" s="28"/>
      <c r="H800" s="28"/>
      <c r="I800" s="13"/>
      <c r="J800" s="37"/>
      <c r="K800" s="42"/>
      <c r="L800" s="42"/>
      <c r="M800" s="42"/>
      <c r="N800" s="42"/>
      <c r="O800" s="42"/>
      <c r="P800" s="42"/>
      <c r="Q800" s="42"/>
      <c r="R800" s="42"/>
      <c r="S800" s="28"/>
      <c r="T800" s="28"/>
      <c r="U800" s="42"/>
      <c r="V800" s="8"/>
    </row>
    <row r="801" spans="6:22" x14ac:dyDescent="0.25">
      <c r="F801" s="23"/>
      <c r="G801" s="28"/>
      <c r="H801" s="28"/>
      <c r="I801" s="13"/>
      <c r="J801" s="37"/>
      <c r="K801" s="42"/>
      <c r="L801" s="42"/>
      <c r="M801" s="42"/>
      <c r="N801" s="42"/>
      <c r="O801" s="42"/>
      <c r="P801" s="42"/>
      <c r="Q801" s="42"/>
      <c r="R801" s="42"/>
      <c r="S801" s="28"/>
      <c r="T801" s="28"/>
      <c r="U801" s="42"/>
      <c r="V801" s="8"/>
    </row>
    <row r="802" spans="6:22" x14ac:dyDescent="0.25">
      <c r="F802" s="23"/>
      <c r="G802" s="28"/>
      <c r="H802" s="28"/>
      <c r="I802" s="13"/>
      <c r="J802" s="37"/>
      <c r="K802" s="42"/>
      <c r="L802" s="42"/>
      <c r="M802" s="42"/>
      <c r="N802" s="42"/>
      <c r="O802" s="42"/>
      <c r="P802" s="42"/>
      <c r="Q802" s="42"/>
      <c r="R802" s="42"/>
      <c r="S802" s="28"/>
      <c r="T802" s="28"/>
      <c r="U802" s="42"/>
      <c r="V802" s="8"/>
    </row>
    <row r="803" spans="6:22" x14ac:dyDescent="0.25">
      <c r="F803" s="23"/>
      <c r="G803" s="28"/>
      <c r="H803" s="28"/>
      <c r="I803" s="13"/>
      <c r="J803" s="37"/>
      <c r="K803" s="42"/>
      <c r="L803" s="42"/>
      <c r="M803" s="42"/>
      <c r="N803" s="42"/>
      <c r="O803" s="42"/>
      <c r="P803" s="42"/>
      <c r="Q803" s="42"/>
      <c r="R803" s="42"/>
      <c r="S803" s="28"/>
      <c r="T803" s="28"/>
      <c r="U803" s="42"/>
      <c r="V803" s="8"/>
    </row>
    <row r="804" spans="6:22" x14ac:dyDescent="0.25">
      <c r="F804" s="23"/>
      <c r="G804" s="28"/>
      <c r="H804" s="28"/>
      <c r="I804" s="13"/>
      <c r="J804" s="37"/>
      <c r="K804" s="42"/>
      <c r="L804" s="42"/>
      <c r="M804" s="42"/>
      <c r="N804" s="42"/>
      <c r="O804" s="42"/>
      <c r="P804" s="42"/>
      <c r="Q804" s="42"/>
      <c r="R804" s="42"/>
      <c r="S804" s="28"/>
      <c r="T804" s="28"/>
      <c r="U804" s="42"/>
      <c r="V804" s="8"/>
    </row>
    <row r="805" spans="6:22" x14ac:dyDescent="0.25">
      <c r="F805" s="23"/>
      <c r="G805" s="28"/>
      <c r="H805" s="28"/>
      <c r="I805" s="13"/>
      <c r="J805" s="37"/>
      <c r="K805" s="42"/>
      <c r="L805" s="42"/>
      <c r="M805" s="42"/>
      <c r="N805" s="42"/>
      <c r="O805" s="42"/>
      <c r="P805" s="42"/>
      <c r="Q805" s="42"/>
      <c r="R805" s="42"/>
      <c r="S805" s="28"/>
      <c r="T805" s="28"/>
      <c r="U805" s="42"/>
      <c r="V805" s="8"/>
    </row>
    <row r="806" spans="6:22" x14ac:dyDescent="0.25">
      <c r="F806" s="23"/>
      <c r="G806" s="28"/>
      <c r="H806" s="28"/>
      <c r="I806" s="13"/>
      <c r="J806" s="37"/>
      <c r="K806" s="42"/>
      <c r="L806" s="42"/>
      <c r="M806" s="42"/>
      <c r="N806" s="42"/>
      <c r="O806" s="42"/>
      <c r="P806" s="42"/>
      <c r="Q806" s="42"/>
      <c r="R806" s="42"/>
      <c r="S806" s="28"/>
      <c r="T806" s="28"/>
      <c r="U806" s="42"/>
      <c r="V806" s="8"/>
    </row>
    <row r="807" spans="6:22" x14ac:dyDescent="0.25">
      <c r="F807" s="23"/>
      <c r="G807" s="28"/>
      <c r="H807" s="28"/>
      <c r="I807" s="13"/>
      <c r="J807" s="37"/>
      <c r="K807" s="42"/>
      <c r="L807" s="42"/>
      <c r="M807" s="42"/>
      <c r="N807" s="42"/>
      <c r="O807" s="42"/>
      <c r="P807" s="42"/>
      <c r="Q807" s="42"/>
      <c r="R807" s="42"/>
      <c r="S807" s="28"/>
      <c r="T807" s="28"/>
      <c r="U807" s="42"/>
      <c r="V807" s="8"/>
    </row>
    <row r="808" spans="6:22" x14ac:dyDescent="0.25">
      <c r="F808" s="23"/>
      <c r="G808" s="28"/>
      <c r="H808" s="28"/>
      <c r="I808" s="13"/>
      <c r="J808" s="37"/>
      <c r="K808" s="42"/>
      <c r="L808" s="42"/>
      <c r="M808" s="42"/>
      <c r="N808" s="42"/>
      <c r="O808" s="42"/>
      <c r="P808" s="42"/>
      <c r="Q808" s="42"/>
      <c r="R808" s="42"/>
      <c r="S808" s="28"/>
      <c r="T808" s="28"/>
      <c r="U808" s="42"/>
      <c r="V808" s="8"/>
    </row>
    <row r="809" spans="6:22" x14ac:dyDescent="0.25">
      <c r="F809" s="23"/>
      <c r="G809" s="28"/>
      <c r="H809" s="28"/>
      <c r="I809" s="13"/>
      <c r="J809" s="37"/>
      <c r="K809" s="42"/>
      <c r="L809" s="42"/>
      <c r="M809" s="42"/>
      <c r="N809" s="42"/>
      <c r="O809" s="42"/>
      <c r="P809" s="42"/>
      <c r="Q809" s="42"/>
      <c r="R809" s="42"/>
      <c r="S809" s="28"/>
      <c r="T809" s="28"/>
      <c r="U809" s="42"/>
      <c r="V809" s="8"/>
    </row>
    <row r="810" spans="6:22" x14ac:dyDescent="0.25">
      <c r="F810" s="23"/>
      <c r="G810" s="28"/>
      <c r="H810" s="28"/>
      <c r="I810" s="13"/>
      <c r="J810" s="37"/>
      <c r="K810" s="42"/>
      <c r="L810" s="42"/>
      <c r="M810" s="42"/>
      <c r="N810" s="42"/>
      <c r="O810" s="42"/>
      <c r="P810" s="42"/>
      <c r="Q810" s="42"/>
      <c r="R810" s="42"/>
      <c r="S810" s="28"/>
      <c r="T810" s="28"/>
      <c r="U810" s="42"/>
      <c r="V810" s="8"/>
    </row>
    <row r="811" spans="6:22" x14ac:dyDescent="0.25">
      <c r="F811" s="23"/>
      <c r="G811" s="28"/>
      <c r="H811" s="28"/>
      <c r="I811" s="13"/>
      <c r="J811" s="37"/>
      <c r="K811" s="42"/>
      <c r="L811" s="42"/>
      <c r="M811" s="42"/>
      <c r="N811" s="42"/>
      <c r="O811" s="42"/>
      <c r="P811" s="42"/>
      <c r="Q811" s="42"/>
      <c r="R811" s="42"/>
      <c r="S811" s="28"/>
      <c r="T811" s="28"/>
      <c r="U811" s="42"/>
      <c r="V811" s="8"/>
    </row>
    <row r="812" spans="6:22" x14ac:dyDescent="0.25">
      <c r="F812" s="23"/>
      <c r="G812" s="28"/>
      <c r="H812" s="28"/>
      <c r="I812" s="13"/>
      <c r="J812" s="37"/>
      <c r="K812" s="42"/>
      <c r="L812" s="42"/>
      <c r="M812" s="42"/>
      <c r="N812" s="42"/>
      <c r="O812" s="42"/>
      <c r="P812" s="42"/>
      <c r="Q812" s="42"/>
      <c r="R812" s="42"/>
      <c r="S812" s="28"/>
      <c r="T812" s="28"/>
      <c r="U812" s="42"/>
      <c r="V812" s="8"/>
    </row>
    <row r="813" spans="6:22" x14ac:dyDescent="0.25">
      <c r="F813" s="23"/>
      <c r="G813" s="28"/>
      <c r="H813" s="28"/>
      <c r="I813" s="13"/>
      <c r="J813" s="37"/>
      <c r="K813" s="42"/>
      <c r="L813" s="42"/>
      <c r="M813" s="42"/>
      <c r="N813" s="42"/>
      <c r="O813" s="42"/>
      <c r="P813" s="42"/>
      <c r="Q813" s="42"/>
      <c r="R813" s="42"/>
      <c r="S813" s="28"/>
      <c r="T813" s="28"/>
      <c r="U813" s="42"/>
      <c r="V813" s="8"/>
    </row>
    <row r="814" spans="6:22" x14ac:dyDescent="0.25">
      <c r="F814" s="23"/>
      <c r="G814" s="28"/>
      <c r="H814" s="28"/>
      <c r="I814" s="13"/>
      <c r="J814" s="37"/>
      <c r="K814" s="42"/>
      <c r="L814" s="42"/>
      <c r="M814" s="42"/>
      <c r="N814" s="42"/>
      <c r="O814" s="42"/>
      <c r="P814" s="42"/>
      <c r="Q814" s="42"/>
      <c r="R814" s="42"/>
      <c r="S814" s="28"/>
      <c r="T814" s="28"/>
      <c r="U814" s="42"/>
      <c r="V814" s="8"/>
    </row>
    <row r="815" spans="6:22" x14ac:dyDescent="0.25">
      <c r="F815" s="23"/>
      <c r="G815" s="28"/>
      <c r="H815" s="28"/>
      <c r="I815" s="13"/>
      <c r="J815" s="37"/>
      <c r="K815" s="42"/>
      <c r="L815" s="42"/>
      <c r="M815" s="42"/>
      <c r="N815" s="42"/>
      <c r="O815" s="42"/>
      <c r="P815" s="42"/>
      <c r="Q815" s="42"/>
      <c r="R815" s="42"/>
      <c r="S815" s="28"/>
      <c r="T815" s="28"/>
      <c r="U815" s="42"/>
      <c r="V815" s="8"/>
    </row>
    <row r="816" spans="6:22" x14ac:dyDescent="0.25">
      <c r="F816" s="23"/>
      <c r="G816" s="28"/>
      <c r="H816" s="28"/>
      <c r="I816" s="13"/>
      <c r="J816" s="37"/>
      <c r="K816" s="42"/>
      <c r="L816" s="42"/>
      <c r="M816" s="42"/>
      <c r="N816" s="42"/>
      <c r="O816" s="42"/>
      <c r="P816" s="42"/>
      <c r="Q816" s="42"/>
      <c r="R816" s="42"/>
      <c r="S816" s="28"/>
      <c r="T816" s="28"/>
      <c r="U816" s="42"/>
      <c r="V816" s="8"/>
    </row>
    <row r="817" spans="6:22" x14ac:dyDescent="0.25">
      <c r="F817" s="23"/>
      <c r="G817" s="28"/>
      <c r="H817" s="28"/>
      <c r="I817" s="13"/>
      <c r="J817" s="37"/>
      <c r="K817" s="42"/>
      <c r="L817" s="42"/>
      <c r="M817" s="42"/>
      <c r="N817" s="42"/>
      <c r="O817" s="42"/>
      <c r="P817" s="42"/>
      <c r="Q817" s="42"/>
      <c r="R817" s="42"/>
      <c r="S817" s="28"/>
      <c r="T817" s="28"/>
      <c r="U817" s="42"/>
      <c r="V817" s="8"/>
    </row>
    <row r="818" spans="6:22" x14ac:dyDescent="0.25">
      <c r="F818" s="23"/>
      <c r="G818" s="28"/>
      <c r="H818" s="28"/>
      <c r="I818" s="13"/>
      <c r="J818" s="37"/>
      <c r="K818" s="42"/>
      <c r="L818" s="42"/>
      <c r="M818" s="42"/>
      <c r="N818" s="42"/>
      <c r="O818" s="42"/>
      <c r="P818" s="42"/>
      <c r="Q818" s="42"/>
      <c r="R818" s="42"/>
      <c r="S818" s="28"/>
      <c r="T818" s="28"/>
      <c r="U818" s="42"/>
      <c r="V818" s="8"/>
    </row>
    <row r="819" spans="6:22" x14ac:dyDescent="0.25">
      <c r="F819" s="23"/>
      <c r="G819" s="28"/>
      <c r="H819" s="28"/>
      <c r="I819" s="13"/>
      <c r="J819" s="37"/>
      <c r="K819" s="42"/>
      <c r="L819" s="42"/>
      <c r="M819" s="42"/>
      <c r="N819" s="42"/>
      <c r="O819" s="42"/>
      <c r="P819" s="42"/>
      <c r="Q819" s="42"/>
      <c r="R819" s="42"/>
      <c r="S819" s="28"/>
      <c r="T819" s="28"/>
      <c r="U819" s="42"/>
      <c r="V819" s="8"/>
    </row>
    <row r="820" spans="6:22" x14ac:dyDescent="0.25">
      <c r="F820" s="23"/>
      <c r="G820" s="28"/>
      <c r="H820" s="28"/>
      <c r="I820" s="13"/>
      <c r="J820" s="37"/>
      <c r="K820" s="42"/>
      <c r="L820" s="42"/>
      <c r="M820" s="42"/>
      <c r="N820" s="42"/>
      <c r="O820" s="42"/>
      <c r="P820" s="42"/>
      <c r="Q820" s="42"/>
      <c r="R820" s="42"/>
      <c r="S820" s="28"/>
      <c r="T820" s="28"/>
      <c r="U820" s="42"/>
      <c r="V820" s="8"/>
    </row>
    <row r="821" spans="6:22" x14ac:dyDescent="0.25">
      <c r="F821" s="23"/>
      <c r="G821" s="28"/>
      <c r="H821" s="28"/>
      <c r="I821" s="13"/>
      <c r="J821" s="37"/>
      <c r="K821" s="42"/>
      <c r="L821" s="42"/>
      <c r="M821" s="42"/>
      <c r="N821" s="42"/>
      <c r="O821" s="42"/>
      <c r="P821" s="42"/>
      <c r="Q821" s="42"/>
      <c r="R821" s="42"/>
      <c r="S821" s="28"/>
      <c r="T821" s="28"/>
      <c r="U821" s="42"/>
      <c r="V821" s="8"/>
    </row>
    <row r="822" spans="6:22" x14ac:dyDescent="0.25">
      <c r="F822" s="23"/>
      <c r="G822" s="28"/>
      <c r="H822" s="28"/>
      <c r="I822" s="13"/>
      <c r="J822" s="37"/>
      <c r="K822" s="42"/>
      <c r="L822" s="42"/>
      <c r="M822" s="42"/>
      <c r="N822" s="42"/>
      <c r="O822" s="42"/>
      <c r="P822" s="42"/>
      <c r="Q822" s="42"/>
      <c r="R822" s="42"/>
      <c r="S822" s="28"/>
      <c r="T822" s="28"/>
      <c r="U822" s="42"/>
      <c r="V822" s="8"/>
    </row>
    <row r="823" spans="6:22" x14ac:dyDescent="0.25">
      <c r="F823" s="23"/>
      <c r="G823" s="28"/>
      <c r="H823" s="28"/>
      <c r="I823" s="13"/>
      <c r="J823" s="37"/>
      <c r="K823" s="42"/>
      <c r="L823" s="42"/>
      <c r="M823" s="42"/>
      <c r="N823" s="42"/>
      <c r="O823" s="42"/>
      <c r="P823" s="42"/>
      <c r="Q823" s="42"/>
      <c r="R823" s="42"/>
      <c r="S823" s="28"/>
      <c r="T823" s="28"/>
      <c r="U823" s="42"/>
      <c r="V823" s="8"/>
    </row>
    <row r="824" spans="6:22" x14ac:dyDescent="0.25">
      <c r="F824" s="23"/>
      <c r="G824" s="28"/>
      <c r="H824" s="28"/>
      <c r="I824" s="13"/>
      <c r="J824" s="37"/>
      <c r="K824" s="42"/>
      <c r="L824" s="42"/>
      <c r="M824" s="42"/>
      <c r="N824" s="42"/>
      <c r="O824" s="42"/>
      <c r="P824" s="42"/>
      <c r="Q824" s="42"/>
      <c r="R824" s="42"/>
      <c r="S824" s="28"/>
      <c r="T824" s="28"/>
      <c r="U824" s="42"/>
      <c r="V824" s="8"/>
    </row>
    <row r="825" spans="6:22" x14ac:dyDescent="0.25">
      <c r="F825" s="23"/>
      <c r="G825" s="28"/>
      <c r="H825" s="28"/>
      <c r="I825" s="13"/>
      <c r="J825" s="37"/>
      <c r="K825" s="42"/>
      <c r="L825" s="42"/>
      <c r="M825" s="42"/>
      <c r="N825" s="42"/>
      <c r="O825" s="42"/>
      <c r="P825" s="42"/>
      <c r="Q825" s="42"/>
      <c r="R825" s="42"/>
      <c r="S825" s="28"/>
      <c r="T825" s="28"/>
      <c r="U825" s="42"/>
      <c r="V825" s="8"/>
    </row>
    <row r="826" spans="6:22" x14ac:dyDescent="0.25">
      <c r="F826" s="23"/>
      <c r="G826" s="28"/>
      <c r="H826" s="28"/>
      <c r="I826" s="13"/>
      <c r="J826" s="37"/>
      <c r="K826" s="42"/>
      <c r="L826" s="42"/>
      <c r="M826" s="42"/>
      <c r="N826" s="42"/>
      <c r="O826" s="42"/>
      <c r="P826" s="42"/>
      <c r="Q826" s="42"/>
      <c r="R826" s="42"/>
      <c r="S826" s="28"/>
      <c r="T826" s="28"/>
      <c r="U826" s="42"/>
      <c r="V826" s="8"/>
    </row>
    <row r="827" spans="6:22" x14ac:dyDescent="0.25">
      <c r="F827" s="23"/>
      <c r="G827" s="28"/>
      <c r="H827" s="28"/>
      <c r="I827" s="13"/>
      <c r="J827" s="37"/>
      <c r="K827" s="42"/>
      <c r="L827" s="42"/>
      <c r="M827" s="42"/>
      <c r="N827" s="42"/>
      <c r="O827" s="42"/>
      <c r="P827" s="42"/>
      <c r="Q827" s="42"/>
      <c r="R827" s="42"/>
      <c r="S827" s="28"/>
      <c r="T827" s="28"/>
      <c r="U827" s="42"/>
      <c r="V827" s="8"/>
    </row>
    <row r="828" spans="6:22" x14ac:dyDescent="0.25">
      <c r="F828" s="23"/>
      <c r="G828" s="28"/>
      <c r="H828" s="28"/>
      <c r="I828" s="13"/>
      <c r="J828" s="37"/>
      <c r="K828" s="42"/>
      <c r="L828" s="42"/>
      <c r="M828" s="42"/>
      <c r="N828" s="42"/>
      <c r="O828" s="42"/>
      <c r="P828" s="42"/>
      <c r="Q828" s="42"/>
      <c r="R828" s="42"/>
      <c r="S828" s="28"/>
      <c r="T828" s="28"/>
      <c r="U828" s="42"/>
      <c r="V828" s="8"/>
    </row>
    <row r="829" spans="6:22" x14ac:dyDescent="0.25">
      <c r="F829" s="23"/>
      <c r="G829" s="28"/>
      <c r="H829" s="28"/>
      <c r="I829" s="13"/>
      <c r="J829" s="37"/>
      <c r="K829" s="42"/>
      <c r="L829" s="42"/>
      <c r="M829" s="42"/>
      <c r="N829" s="42"/>
      <c r="O829" s="42"/>
      <c r="P829" s="42"/>
      <c r="Q829" s="42"/>
      <c r="R829" s="42"/>
      <c r="S829" s="28"/>
      <c r="T829" s="28"/>
      <c r="U829" s="42"/>
      <c r="V829" s="8"/>
    </row>
    <row r="830" spans="6:22" x14ac:dyDescent="0.25">
      <c r="F830" s="23"/>
      <c r="G830" s="28"/>
      <c r="H830" s="28"/>
      <c r="I830" s="13"/>
      <c r="J830" s="37"/>
      <c r="K830" s="42"/>
      <c r="L830" s="42"/>
      <c r="M830" s="42"/>
      <c r="N830" s="42"/>
      <c r="O830" s="42"/>
      <c r="P830" s="42"/>
      <c r="Q830" s="42"/>
      <c r="R830" s="42"/>
      <c r="S830" s="28"/>
      <c r="T830" s="28"/>
      <c r="U830" s="42"/>
      <c r="V830" s="8"/>
    </row>
    <row r="831" spans="6:22" x14ac:dyDescent="0.25">
      <c r="F831" s="23"/>
      <c r="G831" s="28"/>
      <c r="H831" s="28"/>
      <c r="I831" s="13"/>
      <c r="J831" s="37"/>
      <c r="K831" s="42"/>
      <c r="L831" s="42"/>
      <c r="M831" s="42"/>
      <c r="N831" s="42"/>
      <c r="O831" s="42"/>
      <c r="P831" s="42"/>
      <c r="Q831" s="42"/>
      <c r="R831" s="42"/>
      <c r="S831" s="28"/>
      <c r="T831" s="28"/>
      <c r="U831" s="42"/>
      <c r="V831" s="8"/>
    </row>
    <row r="832" spans="6:22" x14ac:dyDescent="0.25">
      <c r="F832" s="23"/>
      <c r="G832" s="28"/>
      <c r="H832" s="28"/>
      <c r="I832" s="13"/>
      <c r="J832" s="37"/>
      <c r="K832" s="42"/>
      <c r="L832" s="42"/>
      <c r="M832" s="42"/>
      <c r="N832" s="42"/>
      <c r="O832" s="42"/>
      <c r="P832" s="42"/>
      <c r="Q832" s="42"/>
      <c r="R832" s="42"/>
      <c r="S832" s="28"/>
      <c r="T832" s="28"/>
      <c r="U832" s="42"/>
      <c r="V832" s="8"/>
    </row>
    <row r="833" spans="6:22" x14ac:dyDescent="0.25">
      <c r="F833" s="23"/>
      <c r="G833" s="28"/>
      <c r="H833" s="28"/>
      <c r="I833" s="13"/>
      <c r="J833" s="37"/>
      <c r="K833" s="42"/>
      <c r="L833" s="42"/>
      <c r="M833" s="42"/>
      <c r="N833" s="42"/>
      <c r="O833" s="42"/>
      <c r="P833" s="42"/>
      <c r="Q833" s="42"/>
      <c r="R833" s="42"/>
      <c r="S833" s="28"/>
      <c r="T833" s="28"/>
      <c r="U833" s="42"/>
      <c r="V833" s="8"/>
    </row>
    <row r="834" spans="6:22" x14ac:dyDescent="0.25">
      <c r="F834" s="23"/>
      <c r="G834" s="28"/>
      <c r="H834" s="28"/>
      <c r="I834" s="13"/>
      <c r="J834" s="37"/>
      <c r="K834" s="42"/>
      <c r="L834" s="42"/>
      <c r="M834" s="42"/>
      <c r="N834" s="42"/>
      <c r="O834" s="42"/>
      <c r="P834" s="42"/>
      <c r="Q834" s="42"/>
      <c r="R834" s="42"/>
      <c r="S834" s="28"/>
      <c r="T834" s="28"/>
      <c r="U834" s="42"/>
      <c r="V834" s="8"/>
    </row>
    <row r="835" spans="6:22" x14ac:dyDescent="0.25">
      <c r="F835" s="23"/>
      <c r="G835" s="28"/>
      <c r="H835" s="28"/>
      <c r="I835" s="13"/>
      <c r="J835" s="37"/>
      <c r="K835" s="42"/>
      <c r="L835" s="42"/>
      <c r="M835" s="42"/>
      <c r="N835" s="42"/>
      <c r="O835" s="42"/>
      <c r="P835" s="42"/>
      <c r="Q835" s="42"/>
      <c r="R835" s="42"/>
      <c r="S835" s="28"/>
      <c r="T835" s="28"/>
      <c r="U835" s="42"/>
      <c r="V835" s="8"/>
    </row>
    <row r="836" spans="6:22" x14ac:dyDescent="0.25">
      <c r="F836" s="23"/>
      <c r="G836" s="28"/>
      <c r="H836" s="28"/>
      <c r="I836" s="13"/>
      <c r="J836" s="37"/>
      <c r="K836" s="42"/>
      <c r="L836" s="42"/>
      <c r="M836" s="42"/>
      <c r="N836" s="42"/>
      <c r="O836" s="42"/>
      <c r="P836" s="42"/>
      <c r="Q836" s="42"/>
      <c r="R836" s="42"/>
      <c r="S836" s="28"/>
      <c r="T836" s="28"/>
      <c r="U836" s="42"/>
      <c r="V836" s="8"/>
    </row>
    <row r="837" spans="6:22" x14ac:dyDescent="0.25">
      <c r="F837" s="23"/>
      <c r="G837" s="28"/>
      <c r="H837" s="28"/>
      <c r="I837" s="13"/>
      <c r="J837" s="37"/>
      <c r="K837" s="42"/>
      <c r="L837" s="42"/>
      <c r="M837" s="42"/>
      <c r="N837" s="42"/>
      <c r="O837" s="42"/>
      <c r="P837" s="42"/>
      <c r="Q837" s="42"/>
      <c r="R837" s="42"/>
      <c r="S837" s="28"/>
      <c r="T837" s="28"/>
      <c r="U837" s="42"/>
      <c r="V837" s="8"/>
    </row>
    <row r="838" spans="6:22" x14ac:dyDescent="0.25">
      <c r="F838" s="23"/>
      <c r="G838" s="28"/>
      <c r="H838" s="28"/>
      <c r="I838" s="13"/>
      <c r="J838" s="37"/>
      <c r="K838" s="42"/>
      <c r="L838" s="42"/>
      <c r="M838" s="42"/>
      <c r="N838" s="42"/>
      <c r="O838" s="42"/>
      <c r="P838" s="42"/>
      <c r="Q838" s="42"/>
      <c r="R838" s="42"/>
      <c r="S838" s="28"/>
      <c r="T838" s="28"/>
      <c r="U838" s="42"/>
      <c r="V838" s="8"/>
    </row>
    <row r="839" spans="6:22" x14ac:dyDescent="0.25">
      <c r="F839" s="23"/>
      <c r="G839" s="28"/>
      <c r="H839" s="28"/>
      <c r="I839" s="13"/>
      <c r="J839" s="37"/>
      <c r="K839" s="42"/>
      <c r="L839" s="42"/>
      <c r="M839" s="42"/>
      <c r="N839" s="42"/>
      <c r="O839" s="42"/>
      <c r="P839" s="42"/>
      <c r="Q839" s="42"/>
      <c r="R839" s="42"/>
      <c r="S839" s="28"/>
      <c r="T839" s="28"/>
      <c r="U839" s="42"/>
      <c r="V839" s="8"/>
    </row>
    <row r="840" spans="6:22" x14ac:dyDescent="0.25">
      <c r="F840" s="23"/>
      <c r="G840" s="28"/>
      <c r="H840" s="28"/>
      <c r="I840" s="13"/>
      <c r="J840" s="37"/>
      <c r="K840" s="42"/>
      <c r="L840" s="42"/>
      <c r="M840" s="42"/>
      <c r="N840" s="42"/>
      <c r="O840" s="42"/>
      <c r="P840" s="42"/>
      <c r="Q840" s="42"/>
      <c r="R840" s="42"/>
      <c r="S840" s="28"/>
      <c r="T840" s="28"/>
      <c r="U840" s="42"/>
      <c r="V840" s="8"/>
    </row>
    <row r="841" spans="6:22" x14ac:dyDescent="0.25">
      <c r="F841" s="23"/>
      <c r="G841" s="28"/>
      <c r="H841" s="28"/>
      <c r="I841" s="13"/>
      <c r="J841" s="37"/>
      <c r="K841" s="42"/>
      <c r="L841" s="42"/>
      <c r="M841" s="42"/>
      <c r="N841" s="42"/>
      <c r="O841" s="42"/>
      <c r="P841" s="42"/>
      <c r="Q841" s="42"/>
      <c r="R841" s="42"/>
      <c r="S841" s="28"/>
      <c r="T841" s="28"/>
      <c r="U841" s="42"/>
      <c r="V841" s="8"/>
    </row>
    <row r="842" spans="6:22" x14ac:dyDescent="0.25">
      <c r="F842" s="23"/>
      <c r="G842" s="28"/>
      <c r="H842" s="28"/>
      <c r="I842" s="13"/>
      <c r="J842" s="37"/>
      <c r="K842" s="42"/>
      <c r="L842" s="42"/>
      <c r="M842" s="42"/>
      <c r="N842" s="42"/>
      <c r="O842" s="42"/>
      <c r="P842" s="42"/>
      <c r="Q842" s="42"/>
      <c r="R842" s="42"/>
      <c r="S842" s="28"/>
      <c r="T842" s="28"/>
      <c r="U842" s="42"/>
      <c r="V842" s="8"/>
    </row>
    <row r="843" spans="6:22" x14ac:dyDescent="0.25">
      <c r="F843" s="23"/>
      <c r="G843" s="28"/>
      <c r="H843" s="28"/>
      <c r="I843" s="13"/>
      <c r="J843" s="37"/>
      <c r="K843" s="42"/>
      <c r="L843" s="42"/>
      <c r="M843" s="42"/>
      <c r="N843" s="42"/>
      <c r="O843" s="42"/>
      <c r="P843" s="42"/>
      <c r="Q843" s="42"/>
      <c r="R843" s="42"/>
      <c r="S843" s="28"/>
      <c r="T843" s="28"/>
      <c r="U843" s="42"/>
      <c r="V843" s="8"/>
    </row>
    <row r="844" spans="6:22" x14ac:dyDescent="0.25">
      <c r="F844" s="23"/>
      <c r="G844" s="28"/>
      <c r="H844" s="28"/>
      <c r="I844" s="13"/>
      <c r="J844" s="37"/>
      <c r="K844" s="42"/>
      <c r="L844" s="42"/>
      <c r="M844" s="42"/>
      <c r="N844" s="42"/>
      <c r="O844" s="42"/>
      <c r="P844" s="42"/>
      <c r="Q844" s="42"/>
      <c r="R844" s="42"/>
      <c r="S844" s="28"/>
      <c r="T844" s="28"/>
      <c r="U844" s="42"/>
      <c r="V844" s="8"/>
    </row>
    <row r="845" spans="6:22" x14ac:dyDescent="0.25">
      <c r="F845" s="23"/>
      <c r="G845" s="28"/>
      <c r="H845" s="28"/>
      <c r="I845" s="13"/>
      <c r="J845" s="37"/>
      <c r="K845" s="42"/>
      <c r="L845" s="42"/>
      <c r="M845" s="42"/>
      <c r="N845" s="42"/>
      <c r="O845" s="42"/>
      <c r="P845" s="42"/>
      <c r="Q845" s="42"/>
      <c r="R845" s="42"/>
      <c r="S845" s="28"/>
      <c r="T845" s="28"/>
      <c r="U845" s="42"/>
      <c r="V845" s="8"/>
    </row>
    <row r="846" spans="6:22" x14ac:dyDescent="0.25">
      <c r="F846" s="23"/>
      <c r="G846" s="28"/>
      <c r="H846" s="28"/>
      <c r="I846" s="13"/>
      <c r="J846" s="37"/>
      <c r="K846" s="42"/>
      <c r="L846" s="42"/>
      <c r="M846" s="42"/>
      <c r="N846" s="42"/>
      <c r="O846" s="42"/>
      <c r="P846" s="42"/>
      <c r="Q846" s="42"/>
      <c r="R846" s="42"/>
      <c r="S846" s="28"/>
      <c r="T846" s="28"/>
      <c r="U846" s="42"/>
      <c r="V846" s="8"/>
    </row>
    <row r="847" spans="6:22" x14ac:dyDescent="0.25">
      <c r="F847" s="23"/>
      <c r="G847" s="28"/>
      <c r="H847" s="28"/>
      <c r="I847" s="13"/>
      <c r="J847" s="37"/>
      <c r="K847" s="42"/>
      <c r="L847" s="42"/>
      <c r="M847" s="42"/>
      <c r="N847" s="42"/>
      <c r="O847" s="42"/>
      <c r="P847" s="42"/>
      <c r="Q847" s="42"/>
      <c r="R847" s="42"/>
      <c r="S847" s="28"/>
      <c r="T847" s="28"/>
      <c r="U847" s="42"/>
      <c r="V847" s="8"/>
    </row>
    <row r="848" spans="6:22" x14ac:dyDescent="0.25">
      <c r="F848" s="23"/>
      <c r="G848" s="28"/>
      <c r="H848" s="28"/>
      <c r="I848" s="13"/>
      <c r="J848" s="37"/>
      <c r="K848" s="42"/>
      <c r="L848" s="42"/>
      <c r="M848" s="42"/>
      <c r="N848" s="42"/>
      <c r="O848" s="42"/>
      <c r="P848" s="42"/>
      <c r="Q848" s="42"/>
      <c r="R848" s="42"/>
      <c r="S848" s="28"/>
      <c r="T848" s="28"/>
      <c r="U848" s="42"/>
      <c r="V848" s="8"/>
    </row>
    <row r="849" spans="6:22" x14ac:dyDescent="0.25">
      <c r="F849" s="23"/>
      <c r="G849" s="28"/>
      <c r="H849" s="28"/>
      <c r="I849" s="13"/>
      <c r="J849" s="37"/>
      <c r="K849" s="42"/>
      <c r="L849" s="42"/>
      <c r="M849" s="42"/>
      <c r="N849" s="42"/>
      <c r="O849" s="42"/>
      <c r="P849" s="42"/>
      <c r="Q849" s="42"/>
      <c r="R849" s="42"/>
      <c r="S849" s="28"/>
      <c r="T849" s="28"/>
      <c r="U849" s="42"/>
      <c r="V849" s="8"/>
    </row>
    <row r="850" spans="6:22" x14ac:dyDescent="0.25">
      <c r="F850" s="23"/>
      <c r="G850" s="28"/>
      <c r="H850" s="28"/>
      <c r="I850" s="13"/>
      <c r="J850" s="37"/>
      <c r="K850" s="42"/>
      <c r="L850" s="42"/>
      <c r="M850" s="42"/>
      <c r="N850" s="42"/>
      <c r="O850" s="42"/>
      <c r="P850" s="42"/>
      <c r="Q850" s="42"/>
      <c r="R850" s="42"/>
      <c r="S850" s="28"/>
      <c r="T850" s="28"/>
      <c r="U850" s="42"/>
      <c r="V850" s="8"/>
    </row>
    <row r="851" spans="6:22" x14ac:dyDescent="0.25">
      <c r="F851" s="23"/>
      <c r="G851" s="28"/>
      <c r="H851" s="28"/>
      <c r="I851" s="13"/>
      <c r="J851" s="37"/>
      <c r="K851" s="42"/>
      <c r="L851" s="42"/>
      <c r="M851" s="42"/>
      <c r="N851" s="42"/>
      <c r="O851" s="42"/>
      <c r="P851" s="42"/>
      <c r="Q851" s="42"/>
      <c r="R851" s="42"/>
      <c r="S851" s="28"/>
      <c r="T851" s="28"/>
      <c r="U851" s="42"/>
      <c r="V851" s="8"/>
    </row>
    <row r="852" spans="6:22" x14ac:dyDescent="0.25">
      <c r="F852" s="23"/>
      <c r="G852" s="28"/>
      <c r="H852" s="28"/>
      <c r="I852" s="13"/>
      <c r="J852" s="37"/>
      <c r="K852" s="42"/>
      <c r="L852" s="42"/>
      <c r="M852" s="42"/>
      <c r="N852" s="42"/>
      <c r="O852" s="42"/>
      <c r="P852" s="42"/>
      <c r="Q852" s="42"/>
      <c r="R852" s="42"/>
      <c r="S852" s="28"/>
      <c r="T852" s="28"/>
      <c r="U852" s="42"/>
      <c r="V852" s="8"/>
    </row>
    <row r="853" spans="6:22" x14ac:dyDescent="0.25">
      <c r="F853" s="23"/>
      <c r="G853" s="28"/>
      <c r="H853" s="28"/>
      <c r="I853" s="13"/>
      <c r="J853" s="37"/>
      <c r="K853" s="42"/>
      <c r="L853" s="42"/>
      <c r="M853" s="42"/>
      <c r="N853" s="42"/>
      <c r="O853" s="42"/>
      <c r="P853" s="42"/>
      <c r="Q853" s="42"/>
      <c r="R853" s="42"/>
      <c r="S853" s="28"/>
      <c r="T853" s="28"/>
      <c r="U853" s="42"/>
      <c r="V853" s="8"/>
    </row>
    <row r="854" spans="6:22" x14ac:dyDescent="0.25">
      <c r="F854" s="23"/>
      <c r="G854" s="28"/>
      <c r="H854" s="28"/>
      <c r="I854" s="13"/>
      <c r="J854" s="37"/>
      <c r="K854" s="42"/>
      <c r="L854" s="42"/>
      <c r="M854" s="42"/>
      <c r="N854" s="42"/>
      <c r="O854" s="42"/>
      <c r="P854" s="42"/>
      <c r="Q854" s="42"/>
      <c r="R854" s="42"/>
      <c r="S854" s="28"/>
      <c r="T854" s="28"/>
      <c r="U854" s="42"/>
      <c r="V854" s="8"/>
    </row>
    <row r="855" spans="6:22" x14ac:dyDescent="0.25">
      <c r="F855" s="23"/>
      <c r="G855" s="28"/>
      <c r="H855" s="28"/>
      <c r="I855" s="13"/>
      <c r="J855" s="37"/>
      <c r="K855" s="42"/>
      <c r="L855" s="42"/>
      <c r="M855" s="42"/>
      <c r="N855" s="42"/>
      <c r="O855" s="42"/>
      <c r="P855" s="42"/>
      <c r="Q855" s="42"/>
      <c r="R855" s="42"/>
      <c r="S855" s="28"/>
      <c r="T855" s="28"/>
      <c r="U855" s="42"/>
      <c r="V855" s="8"/>
    </row>
    <row r="856" spans="6:22" x14ac:dyDescent="0.25">
      <c r="F856" s="23"/>
      <c r="G856" s="28"/>
      <c r="H856" s="28"/>
      <c r="I856" s="13"/>
      <c r="J856" s="37"/>
      <c r="K856" s="42"/>
      <c r="L856" s="42"/>
      <c r="M856" s="42"/>
      <c r="N856" s="42"/>
      <c r="O856" s="42"/>
      <c r="P856" s="42"/>
      <c r="Q856" s="42"/>
      <c r="R856" s="42"/>
      <c r="S856" s="28"/>
      <c r="T856" s="28"/>
      <c r="U856" s="42"/>
      <c r="V856" s="8"/>
    </row>
    <row r="857" spans="6:22" x14ac:dyDescent="0.25">
      <c r="F857" s="23"/>
      <c r="G857" s="28"/>
      <c r="H857" s="28"/>
      <c r="I857" s="13"/>
      <c r="J857" s="37"/>
      <c r="K857" s="42"/>
      <c r="L857" s="42"/>
      <c r="M857" s="42"/>
      <c r="N857" s="42"/>
      <c r="O857" s="42"/>
      <c r="P857" s="42"/>
      <c r="Q857" s="42"/>
      <c r="R857" s="42"/>
      <c r="S857" s="28"/>
      <c r="T857" s="28"/>
      <c r="U857" s="42"/>
      <c r="V857" s="8"/>
    </row>
    <row r="858" spans="6:22" x14ac:dyDescent="0.25">
      <c r="F858" s="23"/>
      <c r="G858" s="28"/>
      <c r="H858" s="28"/>
      <c r="I858" s="13"/>
      <c r="J858" s="37"/>
      <c r="K858" s="42"/>
      <c r="L858" s="42"/>
      <c r="M858" s="42"/>
      <c r="N858" s="42"/>
      <c r="O858" s="42"/>
      <c r="P858" s="42"/>
      <c r="Q858" s="42"/>
      <c r="R858" s="42"/>
      <c r="S858" s="28"/>
      <c r="T858" s="28"/>
      <c r="U858" s="42"/>
      <c r="V858" s="8"/>
    </row>
    <row r="859" spans="6:22" x14ac:dyDescent="0.25">
      <c r="F859" s="23"/>
      <c r="G859" s="28"/>
      <c r="H859" s="28"/>
      <c r="I859" s="13"/>
      <c r="J859" s="37"/>
      <c r="K859" s="42"/>
      <c r="L859" s="42"/>
      <c r="M859" s="42"/>
      <c r="N859" s="42"/>
      <c r="O859" s="42"/>
      <c r="P859" s="42"/>
      <c r="Q859" s="42"/>
      <c r="R859" s="42"/>
      <c r="S859" s="28"/>
      <c r="T859" s="28"/>
      <c r="U859" s="42"/>
      <c r="V859" s="8"/>
    </row>
    <row r="860" spans="6:22" x14ac:dyDescent="0.25">
      <c r="F860" s="23"/>
      <c r="G860" s="28"/>
      <c r="H860" s="28"/>
      <c r="I860" s="13"/>
      <c r="J860" s="37"/>
      <c r="K860" s="42"/>
      <c r="L860" s="42"/>
      <c r="M860" s="42"/>
      <c r="N860" s="42"/>
      <c r="O860" s="42"/>
      <c r="P860" s="42"/>
      <c r="Q860" s="42"/>
      <c r="R860" s="42"/>
      <c r="S860" s="28"/>
      <c r="T860" s="28"/>
      <c r="U860" s="42"/>
      <c r="V860" s="8"/>
    </row>
    <row r="861" spans="6:22" x14ac:dyDescent="0.25">
      <c r="F861" s="23"/>
      <c r="G861" s="28"/>
      <c r="H861" s="28"/>
      <c r="I861" s="13"/>
      <c r="J861" s="37"/>
      <c r="K861" s="42"/>
      <c r="L861" s="42"/>
      <c r="M861" s="42"/>
      <c r="N861" s="42"/>
      <c r="O861" s="42"/>
      <c r="P861" s="42"/>
      <c r="Q861" s="42"/>
      <c r="R861" s="42"/>
      <c r="S861" s="28"/>
      <c r="T861" s="28"/>
      <c r="U861" s="42"/>
      <c r="V861" s="8"/>
    </row>
    <row r="862" spans="6:22" x14ac:dyDescent="0.25">
      <c r="F862" s="23"/>
      <c r="G862" s="28"/>
      <c r="H862" s="28"/>
      <c r="I862" s="13"/>
      <c r="J862" s="37"/>
      <c r="K862" s="42"/>
      <c r="L862" s="42"/>
      <c r="M862" s="42"/>
      <c r="N862" s="42"/>
      <c r="O862" s="42"/>
      <c r="P862" s="42"/>
      <c r="Q862" s="42"/>
      <c r="R862" s="42"/>
      <c r="S862" s="28"/>
      <c r="T862" s="28"/>
      <c r="U862" s="42"/>
      <c r="V862" s="8"/>
    </row>
    <row r="863" spans="6:22" x14ac:dyDescent="0.25">
      <c r="F863" s="23"/>
      <c r="G863" s="28"/>
      <c r="H863" s="28"/>
      <c r="I863" s="13"/>
      <c r="J863" s="37"/>
      <c r="K863" s="42"/>
      <c r="L863" s="42"/>
      <c r="M863" s="42"/>
      <c r="N863" s="42"/>
      <c r="O863" s="42"/>
      <c r="P863" s="42"/>
      <c r="Q863" s="42"/>
      <c r="R863" s="42"/>
      <c r="S863" s="28"/>
      <c r="T863" s="28"/>
      <c r="U863" s="42"/>
      <c r="V863" s="8"/>
    </row>
    <row r="864" spans="6:22" x14ac:dyDescent="0.25">
      <c r="F864" s="23"/>
      <c r="G864" s="28"/>
      <c r="H864" s="28"/>
      <c r="I864" s="13"/>
      <c r="J864" s="37"/>
      <c r="K864" s="42"/>
      <c r="L864" s="42"/>
      <c r="M864" s="42"/>
      <c r="N864" s="42"/>
      <c r="O864" s="42"/>
      <c r="P864" s="42"/>
      <c r="Q864" s="42"/>
      <c r="R864" s="42"/>
      <c r="S864" s="28"/>
      <c r="T864" s="28"/>
      <c r="U864" s="42"/>
      <c r="V864" s="8"/>
    </row>
    <row r="865" spans="6:22" x14ac:dyDescent="0.25">
      <c r="F865" s="23"/>
      <c r="G865" s="28"/>
      <c r="H865" s="28"/>
      <c r="I865" s="13"/>
      <c r="J865" s="37"/>
      <c r="K865" s="42"/>
      <c r="L865" s="42"/>
      <c r="M865" s="42"/>
      <c r="N865" s="42"/>
      <c r="O865" s="42"/>
      <c r="P865" s="42"/>
      <c r="Q865" s="42"/>
      <c r="R865" s="42"/>
      <c r="S865" s="28"/>
      <c r="T865" s="28"/>
      <c r="U865" s="42"/>
      <c r="V865" s="8"/>
    </row>
    <row r="866" spans="6:22" x14ac:dyDescent="0.25">
      <c r="F866" s="23"/>
      <c r="G866" s="28"/>
      <c r="H866" s="28"/>
      <c r="I866" s="13"/>
      <c r="J866" s="37"/>
      <c r="K866" s="42"/>
      <c r="L866" s="42"/>
      <c r="M866" s="42"/>
      <c r="N866" s="42"/>
      <c r="O866" s="42"/>
      <c r="P866" s="42"/>
      <c r="Q866" s="42"/>
      <c r="R866" s="42"/>
      <c r="S866" s="28"/>
      <c r="T866" s="28"/>
      <c r="U866" s="42"/>
      <c r="V866" s="8"/>
    </row>
    <row r="867" spans="6:22" x14ac:dyDescent="0.25">
      <c r="F867" s="23"/>
      <c r="G867" s="28"/>
      <c r="H867" s="28"/>
      <c r="I867" s="13"/>
      <c r="J867" s="37"/>
      <c r="K867" s="42"/>
      <c r="L867" s="42"/>
      <c r="M867" s="42"/>
      <c r="N867" s="42"/>
      <c r="O867" s="42"/>
      <c r="P867" s="42"/>
      <c r="Q867" s="42"/>
      <c r="R867" s="42"/>
      <c r="S867" s="28"/>
      <c r="T867" s="28"/>
      <c r="U867" s="42"/>
      <c r="V867" s="8"/>
    </row>
    <row r="868" spans="6:22" x14ac:dyDescent="0.25">
      <c r="F868" s="23"/>
      <c r="G868" s="28"/>
      <c r="H868" s="28"/>
      <c r="I868" s="13"/>
      <c r="J868" s="37"/>
      <c r="K868" s="42"/>
      <c r="L868" s="42"/>
      <c r="M868" s="42"/>
      <c r="N868" s="42"/>
      <c r="O868" s="42"/>
      <c r="P868" s="42"/>
      <c r="Q868" s="42"/>
      <c r="R868" s="42"/>
      <c r="S868" s="28"/>
      <c r="T868" s="28"/>
      <c r="U868" s="42"/>
      <c r="V868" s="8"/>
    </row>
    <row r="869" spans="6:22" x14ac:dyDescent="0.25">
      <c r="F869" s="23"/>
      <c r="G869" s="28"/>
      <c r="H869" s="28"/>
      <c r="I869" s="13"/>
      <c r="J869" s="37"/>
      <c r="K869" s="42"/>
      <c r="L869" s="42"/>
      <c r="M869" s="42"/>
      <c r="N869" s="42"/>
      <c r="O869" s="42"/>
      <c r="P869" s="42"/>
      <c r="Q869" s="42"/>
      <c r="R869" s="42"/>
      <c r="S869" s="28"/>
      <c r="T869" s="28"/>
      <c r="U869" s="42"/>
      <c r="V869" s="8"/>
    </row>
    <row r="870" spans="6:22" x14ac:dyDescent="0.25">
      <c r="F870" s="23"/>
      <c r="G870" s="28"/>
      <c r="H870" s="28"/>
      <c r="I870" s="13"/>
      <c r="J870" s="37"/>
      <c r="K870" s="42"/>
      <c r="L870" s="42"/>
      <c r="M870" s="42"/>
      <c r="N870" s="42"/>
      <c r="O870" s="42"/>
      <c r="P870" s="42"/>
      <c r="Q870" s="42"/>
      <c r="R870" s="42"/>
      <c r="S870" s="28"/>
      <c r="T870" s="28"/>
      <c r="U870" s="42"/>
      <c r="V870" s="8"/>
    </row>
    <row r="871" spans="6:22" x14ac:dyDescent="0.25">
      <c r="F871" s="23"/>
      <c r="G871" s="28"/>
      <c r="H871" s="28"/>
      <c r="I871" s="13"/>
      <c r="J871" s="37"/>
      <c r="K871" s="42"/>
      <c r="L871" s="42"/>
      <c r="M871" s="42"/>
      <c r="N871" s="42"/>
      <c r="O871" s="42"/>
      <c r="P871" s="42"/>
      <c r="Q871" s="42"/>
      <c r="R871" s="42"/>
      <c r="S871" s="28"/>
      <c r="T871" s="28"/>
      <c r="U871" s="42"/>
      <c r="V871" s="8"/>
    </row>
    <row r="872" spans="6:22" x14ac:dyDescent="0.25">
      <c r="F872" s="23"/>
      <c r="G872" s="28"/>
      <c r="H872" s="28"/>
      <c r="I872" s="13"/>
      <c r="J872" s="37"/>
      <c r="K872" s="42"/>
      <c r="L872" s="42"/>
      <c r="M872" s="42"/>
      <c r="N872" s="42"/>
      <c r="O872" s="42"/>
      <c r="P872" s="42"/>
      <c r="Q872" s="42"/>
      <c r="R872" s="42"/>
      <c r="S872" s="28"/>
      <c r="T872" s="28"/>
      <c r="U872" s="42"/>
      <c r="V872" s="8"/>
    </row>
    <row r="873" spans="6:22" x14ac:dyDescent="0.25">
      <c r="F873" s="23"/>
      <c r="G873" s="28"/>
      <c r="H873" s="28"/>
      <c r="I873" s="13"/>
      <c r="J873" s="37"/>
      <c r="K873" s="42"/>
      <c r="L873" s="42"/>
      <c r="M873" s="42"/>
      <c r="N873" s="42"/>
      <c r="O873" s="42"/>
      <c r="P873" s="42"/>
      <c r="Q873" s="42"/>
      <c r="R873" s="42"/>
      <c r="S873" s="28"/>
      <c r="T873" s="28"/>
      <c r="U873" s="42"/>
      <c r="V873" s="8"/>
    </row>
    <row r="874" spans="6:22" x14ac:dyDescent="0.25">
      <c r="F874" s="23"/>
      <c r="G874" s="28"/>
      <c r="H874" s="28"/>
      <c r="I874" s="13"/>
      <c r="J874" s="37"/>
      <c r="K874" s="42"/>
      <c r="L874" s="42"/>
      <c r="M874" s="42"/>
      <c r="N874" s="42"/>
      <c r="O874" s="42"/>
      <c r="P874" s="42"/>
      <c r="Q874" s="42"/>
      <c r="R874" s="42"/>
      <c r="S874" s="28"/>
      <c r="T874" s="28"/>
      <c r="U874" s="42"/>
      <c r="V874" s="8"/>
    </row>
    <row r="875" spans="6:22" x14ac:dyDescent="0.25">
      <c r="F875" s="23"/>
      <c r="G875" s="28"/>
      <c r="H875" s="28"/>
      <c r="I875" s="13"/>
      <c r="J875" s="37"/>
      <c r="K875" s="42"/>
      <c r="L875" s="42"/>
      <c r="M875" s="42"/>
      <c r="N875" s="42"/>
      <c r="O875" s="42"/>
      <c r="P875" s="42"/>
      <c r="Q875" s="42"/>
      <c r="R875" s="42"/>
      <c r="S875" s="28"/>
      <c r="T875" s="28"/>
      <c r="U875" s="42"/>
      <c r="V875" s="8"/>
    </row>
    <row r="876" spans="6:22" x14ac:dyDescent="0.25">
      <c r="F876" s="23"/>
      <c r="G876" s="28"/>
      <c r="H876" s="28"/>
      <c r="I876" s="13"/>
      <c r="J876" s="37"/>
      <c r="K876" s="42"/>
      <c r="L876" s="42"/>
      <c r="M876" s="42"/>
      <c r="N876" s="42"/>
      <c r="O876" s="42"/>
      <c r="P876" s="42"/>
      <c r="Q876" s="42"/>
      <c r="R876" s="42"/>
      <c r="S876" s="28"/>
      <c r="T876" s="28"/>
      <c r="U876" s="42"/>
      <c r="V876" s="8"/>
    </row>
    <row r="877" spans="6:22" x14ac:dyDescent="0.25">
      <c r="F877" s="23"/>
      <c r="G877" s="28"/>
      <c r="H877" s="28"/>
      <c r="I877" s="13"/>
      <c r="J877" s="37"/>
      <c r="K877" s="42"/>
      <c r="L877" s="42"/>
      <c r="M877" s="42"/>
      <c r="N877" s="42"/>
      <c r="O877" s="42"/>
      <c r="P877" s="42"/>
      <c r="Q877" s="42"/>
      <c r="R877" s="42"/>
      <c r="S877" s="28"/>
      <c r="T877" s="28"/>
      <c r="U877" s="42"/>
      <c r="V877" s="8"/>
    </row>
    <row r="878" spans="6:22" x14ac:dyDescent="0.25">
      <c r="F878" s="23"/>
      <c r="G878" s="28"/>
      <c r="H878" s="28"/>
      <c r="I878" s="13"/>
      <c r="J878" s="37"/>
      <c r="K878" s="42"/>
      <c r="L878" s="42"/>
      <c r="M878" s="42"/>
      <c r="N878" s="42"/>
      <c r="O878" s="42"/>
      <c r="P878" s="42"/>
      <c r="Q878" s="42"/>
      <c r="R878" s="42"/>
      <c r="S878" s="28"/>
      <c r="T878" s="28"/>
      <c r="U878" s="42"/>
      <c r="V878" s="8"/>
    </row>
    <row r="879" spans="6:22" x14ac:dyDescent="0.25">
      <c r="F879" s="23"/>
      <c r="G879" s="28"/>
      <c r="H879" s="28"/>
      <c r="I879" s="13"/>
      <c r="J879" s="37"/>
      <c r="K879" s="42"/>
      <c r="L879" s="42"/>
      <c r="M879" s="42"/>
      <c r="N879" s="42"/>
      <c r="O879" s="42"/>
      <c r="P879" s="42"/>
      <c r="Q879" s="42"/>
      <c r="R879" s="42"/>
      <c r="S879" s="28"/>
      <c r="T879" s="28"/>
      <c r="U879" s="42"/>
      <c r="V879" s="8"/>
    </row>
    <row r="880" spans="6:22" x14ac:dyDescent="0.25">
      <c r="F880" s="23"/>
      <c r="G880" s="28"/>
      <c r="H880" s="28"/>
      <c r="I880" s="13"/>
      <c r="J880" s="37"/>
      <c r="K880" s="42"/>
      <c r="L880" s="42"/>
      <c r="M880" s="42"/>
      <c r="N880" s="42"/>
      <c r="O880" s="42"/>
      <c r="P880" s="42"/>
      <c r="Q880" s="42"/>
      <c r="R880" s="42"/>
      <c r="S880" s="28"/>
      <c r="T880" s="28"/>
      <c r="U880" s="42"/>
      <c r="V880" s="8"/>
    </row>
    <row r="881" spans="6:22" x14ac:dyDescent="0.25">
      <c r="F881" s="23"/>
      <c r="G881" s="28"/>
      <c r="H881" s="28"/>
      <c r="I881" s="13"/>
      <c r="J881" s="37"/>
      <c r="K881" s="42"/>
      <c r="L881" s="42"/>
      <c r="M881" s="42"/>
      <c r="N881" s="42"/>
      <c r="O881" s="42"/>
      <c r="P881" s="42"/>
      <c r="Q881" s="42"/>
      <c r="R881" s="42"/>
      <c r="S881" s="28"/>
      <c r="T881" s="28"/>
      <c r="U881" s="42"/>
      <c r="V881" s="8"/>
    </row>
    <row r="882" spans="6:22" x14ac:dyDescent="0.25">
      <c r="F882" s="23"/>
      <c r="G882" s="28"/>
      <c r="H882" s="28"/>
      <c r="I882" s="13"/>
      <c r="J882" s="37"/>
      <c r="K882" s="42"/>
      <c r="L882" s="42"/>
      <c r="M882" s="42"/>
      <c r="N882" s="42"/>
      <c r="O882" s="42"/>
      <c r="P882" s="42"/>
      <c r="Q882" s="42"/>
      <c r="R882" s="42"/>
      <c r="S882" s="28"/>
      <c r="T882" s="28"/>
      <c r="U882" s="42"/>
      <c r="V882" s="8"/>
    </row>
    <row r="883" spans="6:22" x14ac:dyDescent="0.25">
      <c r="F883" s="23"/>
      <c r="G883" s="28"/>
      <c r="H883" s="28"/>
      <c r="I883" s="13"/>
      <c r="J883" s="37"/>
      <c r="K883" s="42"/>
      <c r="L883" s="42"/>
      <c r="M883" s="42"/>
      <c r="N883" s="42"/>
      <c r="O883" s="42"/>
      <c r="P883" s="42"/>
      <c r="Q883" s="42"/>
      <c r="R883" s="42"/>
      <c r="S883" s="28"/>
      <c r="T883" s="28"/>
      <c r="U883" s="42"/>
      <c r="V883" s="8"/>
    </row>
    <row r="884" spans="6:22" x14ac:dyDescent="0.25">
      <c r="F884" s="23"/>
      <c r="G884" s="28"/>
      <c r="H884" s="28"/>
      <c r="I884" s="13"/>
      <c r="J884" s="37"/>
      <c r="K884" s="42"/>
      <c r="L884" s="42"/>
      <c r="M884" s="42"/>
      <c r="N884" s="42"/>
      <c r="O884" s="42"/>
      <c r="P884" s="42"/>
      <c r="Q884" s="42"/>
      <c r="R884" s="42"/>
      <c r="S884" s="28"/>
      <c r="T884" s="28"/>
      <c r="U884" s="42"/>
      <c r="V884" s="8"/>
    </row>
    <row r="885" spans="6:22" x14ac:dyDescent="0.25">
      <c r="F885" s="23"/>
      <c r="G885" s="28"/>
      <c r="H885" s="28"/>
      <c r="I885" s="13"/>
      <c r="J885" s="37"/>
      <c r="K885" s="42"/>
      <c r="L885" s="42"/>
      <c r="M885" s="42"/>
      <c r="N885" s="42"/>
      <c r="O885" s="42"/>
      <c r="P885" s="42"/>
      <c r="Q885" s="42"/>
      <c r="R885" s="42"/>
      <c r="S885" s="28"/>
      <c r="T885" s="28"/>
      <c r="U885" s="42"/>
      <c r="V885" s="8"/>
    </row>
    <row r="886" spans="6:22" x14ac:dyDescent="0.25">
      <c r="F886" s="23"/>
      <c r="G886" s="28"/>
      <c r="H886" s="28"/>
      <c r="I886" s="13"/>
      <c r="J886" s="37"/>
      <c r="K886" s="42"/>
      <c r="L886" s="42"/>
      <c r="M886" s="42"/>
      <c r="N886" s="42"/>
      <c r="O886" s="42"/>
      <c r="P886" s="42"/>
      <c r="Q886" s="42"/>
      <c r="R886" s="42"/>
      <c r="S886" s="28"/>
      <c r="T886" s="28"/>
      <c r="U886" s="42"/>
      <c r="V886" s="8"/>
    </row>
    <row r="887" spans="6:22" x14ac:dyDescent="0.25">
      <c r="F887" s="23"/>
      <c r="G887" s="28"/>
      <c r="H887" s="28"/>
      <c r="I887" s="13"/>
      <c r="J887" s="37"/>
      <c r="K887" s="42"/>
      <c r="L887" s="42"/>
      <c r="M887" s="42"/>
      <c r="N887" s="42"/>
      <c r="O887" s="42"/>
      <c r="P887" s="42"/>
      <c r="Q887" s="42"/>
      <c r="R887" s="42"/>
      <c r="S887" s="28"/>
      <c r="T887" s="28"/>
      <c r="U887" s="42"/>
      <c r="V887" s="8"/>
    </row>
    <row r="888" spans="6:22" x14ac:dyDescent="0.25">
      <c r="F888" s="23"/>
      <c r="G888" s="28"/>
      <c r="H888" s="28"/>
      <c r="I888" s="13"/>
      <c r="J888" s="37"/>
      <c r="K888" s="42"/>
      <c r="L888" s="42"/>
      <c r="M888" s="42"/>
      <c r="N888" s="42"/>
      <c r="O888" s="42"/>
      <c r="P888" s="42"/>
      <c r="Q888" s="42"/>
      <c r="R888" s="42"/>
      <c r="S888" s="28"/>
      <c r="T888" s="28"/>
      <c r="U888" s="42"/>
      <c r="V888" s="8"/>
    </row>
    <row r="889" spans="6:22" x14ac:dyDescent="0.25">
      <c r="F889" s="23"/>
      <c r="G889" s="28"/>
      <c r="H889" s="28"/>
      <c r="I889" s="13"/>
      <c r="J889" s="37"/>
      <c r="K889" s="42"/>
      <c r="L889" s="42"/>
      <c r="M889" s="42"/>
      <c r="N889" s="42"/>
      <c r="O889" s="42"/>
      <c r="P889" s="42"/>
      <c r="Q889" s="42"/>
      <c r="R889" s="42"/>
      <c r="S889" s="28"/>
      <c r="T889" s="28"/>
      <c r="U889" s="42"/>
      <c r="V889" s="8"/>
    </row>
    <row r="890" spans="6:22" x14ac:dyDescent="0.25">
      <c r="F890" s="23"/>
      <c r="G890" s="28"/>
      <c r="H890" s="28"/>
      <c r="I890" s="13"/>
      <c r="J890" s="37"/>
      <c r="K890" s="42"/>
      <c r="L890" s="42"/>
      <c r="M890" s="42"/>
      <c r="N890" s="42"/>
      <c r="O890" s="42"/>
      <c r="P890" s="42"/>
      <c r="Q890" s="42"/>
      <c r="R890" s="42"/>
      <c r="S890" s="28"/>
      <c r="T890" s="28"/>
      <c r="U890" s="42"/>
      <c r="V890" s="8"/>
    </row>
    <row r="891" spans="6:22" x14ac:dyDescent="0.25">
      <c r="F891" s="23"/>
      <c r="G891" s="28"/>
      <c r="H891" s="28"/>
      <c r="I891" s="13"/>
      <c r="J891" s="37"/>
      <c r="K891" s="42"/>
      <c r="L891" s="42"/>
      <c r="M891" s="42"/>
      <c r="N891" s="42"/>
      <c r="O891" s="42"/>
      <c r="P891" s="42"/>
      <c r="Q891" s="42"/>
      <c r="R891" s="42"/>
      <c r="S891" s="28"/>
      <c r="T891" s="28"/>
      <c r="U891" s="42"/>
      <c r="V891" s="8"/>
    </row>
    <row r="892" spans="6:22" x14ac:dyDescent="0.25">
      <c r="F892" s="23"/>
      <c r="G892" s="28"/>
      <c r="H892" s="28"/>
      <c r="I892" s="13"/>
      <c r="J892" s="37"/>
      <c r="K892" s="42"/>
      <c r="L892" s="42"/>
      <c r="M892" s="42"/>
      <c r="N892" s="42"/>
      <c r="O892" s="42"/>
      <c r="P892" s="42"/>
      <c r="Q892" s="42"/>
      <c r="R892" s="42"/>
      <c r="S892" s="28"/>
      <c r="T892" s="28"/>
      <c r="U892" s="42"/>
      <c r="V892" s="8"/>
    </row>
    <row r="893" spans="6:22" x14ac:dyDescent="0.25">
      <c r="F893" s="23"/>
      <c r="G893" s="28"/>
      <c r="H893" s="28"/>
      <c r="I893" s="13"/>
      <c r="J893" s="37"/>
      <c r="K893" s="42"/>
      <c r="L893" s="42"/>
      <c r="M893" s="42"/>
      <c r="N893" s="42"/>
      <c r="O893" s="42"/>
      <c r="P893" s="42"/>
      <c r="Q893" s="42"/>
      <c r="R893" s="42"/>
      <c r="S893" s="28"/>
      <c r="T893" s="28"/>
      <c r="U893" s="42"/>
      <c r="V893" s="8"/>
    </row>
    <row r="894" spans="6:22" x14ac:dyDescent="0.25">
      <c r="F894" s="23"/>
      <c r="G894" s="28"/>
      <c r="H894" s="28"/>
      <c r="I894" s="13"/>
      <c r="J894" s="37"/>
      <c r="K894" s="42"/>
      <c r="L894" s="42"/>
      <c r="M894" s="42"/>
      <c r="N894" s="42"/>
      <c r="O894" s="42"/>
      <c r="P894" s="42"/>
      <c r="Q894" s="42"/>
      <c r="R894" s="42"/>
      <c r="S894" s="28"/>
      <c r="T894" s="28"/>
      <c r="U894" s="42"/>
      <c r="V894" s="8"/>
    </row>
    <row r="895" spans="6:22" x14ac:dyDescent="0.25">
      <c r="F895" s="23"/>
      <c r="G895" s="28"/>
      <c r="H895" s="28"/>
      <c r="I895" s="13"/>
      <c r="J895" s="37"/>
      <c r="K895" s="42"/>
      <c r="L895" s="42"/>
      <c r="M895" s="42"/>
      <c r="N895" s="42"/>
      <c r="O895" s="42"/>
      <c r="P895" s="42"/>
      <c r="Q895" s="42"/>
      <c r="R895" s="42"/>
      <c r="S895" s="28"/>
      <c r="T895" s="28"/>
      <c r="U895" s="42"/>
      <c r="V895" s="8"/>
    </row>
    <row r="896" spans="6:22" x14ac:dyDescent="0.25">
      <c r="F896" s="23"/>
      <c r="G896" s="28"/>
      <c r="H896" s="28"/>
      <c r="I896" s="13"/>
      <c r="J896" s="37"/>
      <c r="K896" s="42"/>
      <c r="L896" s="42"/>
      <c r="M896" s="42"/>
      <c r="N896" s="42"/>
      <c r="O896" s="42"/>
      <c r="P896" s="42"/>
      <c r="Q896" s="42"/>
      <c r="R896" s="42"/>
      <c r="S896" s="28"/>
      <c r="T896" s="28"/>
      <c r="U896" s="42"/>
      <c r="V896" s="8"/>
    </row>
    <row r="897" spans="6:22" x14ac:dyDescent="0.25">
      <c r="F897" s="23"/>
      <c r="G897" s="28"/>
      <c r="H897" s="28"/>
      <c r="I897" s="13"/>
      <c r="J897" s="37"/>
      <c r="K897" s="42"/>
      <c r="L897" s="42"/>
      <c r="M897" s="42"/>
      <c r="N897" s="42"/>
      <c r="O897" s="42"/>
      <c r="P897" s="42"/>
      <c r="Q897" s="42"/>
      <c r="R897" s="42"/>
      <c r="S897" s="28"/>
      <c r="T897" s="28"/>
      <c r="U897" s="42"/>
      <c r="V897" s="8"/>
    </row>
    <row r="898" spans="6:22" x14ac:dyDescent="0.25">
      <c r="F898" s="23"/>
      <c r="G898" s="28"/>
      <c r="H898" s="28"/>
      <c r="I898" s="13"/>
      <c r="J898" s="37"/>
      <c r="K898" s="42"/>
      <c r="L898" s="42"/>
      <c r="M898" s="42"/>
      <c r="N898" s="42"/>
      <c r="O898" s="42"/>
      <c r="P898" s="42"/>
      <c r="Q898" s="42"/>
      <c r="R898" s="42"/>
      <c r="S898" s="28"/>
      <c r="T898" s="28"/>
      <c r="U898" s="42"/>
      <c r="V898" s="8"/>
    </row>
    <row r="899" spans="6:22" x14ac:dyDescent="0.25">
      <c r="F899" s="23"/>
      <c r="G899" s="28"/>
      <c r="H899" s="28"/>
      <c r="I899" s="13"/>
      <c r="J899" s="37"/>
      <c r="K899" s="42"/>
      <c r="L899" s="42"/>
      <c r="M899" s="42"/>
      <c r="N899" s="42"/>
      <c r="O899" s="42"/>
      <c r="P899" s="42"/>
      <c r="Q899" s="42"/>
      <c r="R899" s="42"/>
      <c r="S899" s="28"/>
      <c r="T899" s="28"/>
      <c r="U899" s="42"/>
      <c r="V899" s="8"/>
    </row>
    <row r="900" spans="6:22" x14ac:dyDescent="0.25">
      <c r="F900" s="23"/>
      <c r="G900" s="28"/>
      <c r="H900" s="28"/>
      <c r="I900" s="13"/>
      <c r="J900" s="37"/>
      <c r="K900" s="42"/>
      <c r="L900" s="42"/>
      <c r="M900" s="42"/>
      <c r="N900" s="42"/>
      <c r="O900" s="42"/>
      <c r="P900" s="42"/>
      <c r="Q900" s="42"/>
      <c r="R900" s="42"/>
      <c r="S900" s="28"/>
      <c r="T900" s="28"/>
      <c r="U900" s="42"/>
      <c r="V900" s="8"/>
    </row>
    <row r="901" spans="6:22" x14ac:dyDescent="0.25">
      <c r="F901" s="23"/>
      <c r="G901" s="28"/>
      <c r="H901" s="28"/>
      <c r="I901" s="13"/>
      <c r="J901" s="37"/>
      <c r="K901" s="42"/>
      <c r="L901" s="42"/>
      <c r="M901" s="42"/>
      <c r="N901" s="42"/>
      <c r="O901" s="42"/>
      <c r="P901" s="42"/>
      <c r="Q901" s="42"/>
      <c r="R901" s="42"/>
      <c r="S901" s="28"/>
      <c r="T901" s="28"/>
      <c r="U901" s="42"/>
      <c r="V901" s="8"/>
    </row>
    <row r="902" spans="6:22" x14ac:dyDescent="0.25">
      <c r="F902" s="23"/>
      <c r="G902" s="28"/>
      <c r="H902" s="28"/>
      <c r="I902" s="13"/>
      <c r="J902" s="37"/>
      <c r="K902" s="42"/>
      <c r="L902" s="42"/>
      <c r="M902" s="42"/>
      <c r="N902" s="42"/>
      <c r="O902" s="42"/>
      <c r="P902" s="42"/>
      <c r="Q902" s="42"/>
      <c r="R902" s="42"/>
      <c r="S902" s="28"/>
      <c r="T902" s="28"/>
      <c r="U902" s="42"/>
      <c r="V902" s="8"/>
    </row>
    <row r="903" spans="6:22" x14ac:dyDescent="0.25">
      <c r="F903" s="23"/>
      <c r="G903" s="28"/>
      <c r="H903" s="28"/>
      <c r="I903" s="13"/>
      <c r="J903" s="37"/>
      <c r="K903" s="42"/>
      <c r="L903" s="42"/>
      <c r="M903" s="42"/>
      <c r="N903" s="42"/>
      <c r="O903" s="42"/>
      <c r="P903" s="42"/>
      <c r="Q903" s="42"/>
      <c r="R903" s="42"/>
      <c r="S903" s="28"/>
      <c r="T903" s="28"/>
      <c r="U903" s="42"/>
      <c r="V903" s="8"/>
    </row>
    <row r="904" spans="6:22" x14ac:dyDescent="0.25">
      <c r="F904" s="23"/>
      <c r="G904" s="28"/>
      <c r="H904" s="28"/>
      <c r="I904" s="13"/>
      <c r="J904" s="37"/>
      <c r="K904" s="42"/>
      <c r="L904" s="42"/>
      <c r="M904" s="42"/>
      <c r="N904" s="42"/>
      <c r="O904" s="42"/>
      <c r="P904" s="42"/>
      <c r="Q904" s="42"/>
      <c r="R904" s="42"/>
      <c r="S904" s="28"/>
      <c r="T904" s="28"/>
      <c r="U904" s="42"/>
      <c r="V904" s="8"/>
    </row>
    <row r="905" spans="6:22" x14ac:dyDescent="0.25">
      <c r="F905" s="23"/>
      <c r="G905" s="28"/>
      <c r="H905" s="28"/>
      <c r="I905" s="13"/>
      <c r="J905" s="37"/>
      <c r="K905" s="42"/>
      <c r="L905" s="42"/>
      <c r="M905" s="42"/>
      <c r="N905" s="42"/>
      <c r="O905" s="42"/>
      <c r="P905" s="42"/>
      <c r="Q905" s="42"/>
      <c r="R905" s="42"/>
      <c r="S905" s="28"/>
      <c r="T905" s="28"/>
      <c r="U905" s="42"/>
      <c r="V905" s="8"/>
    </row>
    <row r="906" spans="6:22" x14ac:dyDescent="0.25">
      <c r="F906" s="23"/>
      <c r="G906" s="28"/>
      <c r="H906" s="28"/>
      <c r="I906" s="13"/>
      <c r="J906" s="37"/>
      <c r="K906" s="42"/>
      <c r="L906" s="42"/>
      <c r="M906" s="42"/>
      <c r="N906" s="42"/>
      <c r="O906" s="42"/>
      <c r="P906" s="42"/>
      <c r="Q906" s="42"/>
      <c r="R906" s="42"/>
      <c r="S906" s="28"/>
      <c r="T906" s="28"/>
      <c r="U906" s="42"/>
      <c r="V906" s="8"/>
    </row>
    <row r="907" spans="6:22" x14ac:dyDescent="0.25">
      <c r="F907" s="23"/>
      <c r="G907" s="28"/>
      <c r="H907" s="28"/>
      <c r="I907" s="13"/>
      <c r="J907" s="37"/>
      <c r="K907" s="42"/>
      <c r="L907" s="42"/>
      <c r="M907" s="42"/>
      <c r="N907" s="42"/>
      <c r="O907" s="42"/>
      <c r="P907" s="42"/>
      <c r="Q907" s="42"/>
      <c r="R907" s="42"/>
      <c r="S907" s="28"/>
      <c r="T907" s="28"/>
      <c r="U907" s="42"/>
      <c r="V907" s="8"/>
    </row>
    <row r="908" spans="6:22" x14ac:dyDescent="0.25">
      <c r="F908" s="23"/>
      <c r="G908" s="28"/>
      <c r="H908" s="28"/>
      <c r="I908" s="13"/>
      <c r="J908" s="37"/>
      <c r="K908" s="42"/>
      <c r="L908" s="42"/>
      <c r="M908" s="42"/>
      <c r="N908" s="42"/>
      <c r="O908" s="42"/>
      <c r="P908" s="42"/>
      <c r="Q908" s="42"/>
      <c r="R908" s="42"/>
      <c r="S908" s="28"/>
      <c r="T908" s="28"/>
      <c r="U908" s="42"/>
      <c r="V908" s="8"/>
    </row>
    <row r="909" spans="6:22" x14ac:dyDescent="0.25">
      <c r="F909" s="23"/>
      <c r="G909" s="28"/>
      <c r="H909" s="28"/>
      <c r="I909" s="13"/>
      <c r="J909" s="37"/>
      <c r="K909" s="42"/>
      <c r="L909" s="42"/>
      <c r="M909" s="42"/>
      <c r="N909" s="42"/>
      <c r="O909" s="42"/>
      <c r="P909" s="42"/>
      <c r="Q909" s="42"/>
      <c r="R909" s="42"/>
      <c r="S909" s="28"/>
      <c r="T909" s="28"/>
      <c r="U909" s="42"/>
      <c r="V909" s="8"/>
    </row>
    <row r="910" spans="6:22" x14ac:dyDescent="0.25">
      <c r="F910" s="23"/>
      <c r="G910" s="28"/>
      <c r="H910" s="28"/>
      <c r="I910" s="13"/>
      <c r="J910" s="37"/>
      <c r="K910" s="42"/>
      <c r="L910" s="42"/>
      <c r="M910" s="42"/>
      <c r="N910" s="42"/>
      <c r="O910" s="42"/>
      <c r="P910" s="42"/>
      <c r="Q910" s="42"/>
      <c r="R910" s="42"/>
      <c r="S910" s="28"/>
      <c r="T910" s="28"/>
      <c r="U910" s="42"/>
      <c r="V910" s="8"/>
    </row>
    <row r="911" spans="6:22" x14ac:dyDescent="0.25">
      <c r="F911" s="23"/>
      <c r="G911" s="28"/>
      <c r="H911" s="28"/>
      <c r="I911" s="13"/>
      <c r="J911" s="37"/>
      <c r="K911" s="42"/>
      <c r="L911" s="42"/>
      <c r="M911" s="42"/>
      <c r="N911" s="42"/>
      <c r="O911" s="42"/>
      <c r="P911" s="42"/>
      <c r="Q911" s="42"/>
      <c r="R911" s="42"/>
      <c r="S911" s="28"/>
      <c r="T911" s="28"/>
      <c r="U911" s="42"/>
      <c r="V911" s="8"/>
    </row>
    <row r="912" spans="6:22" x14ac:dyDescent="0.25">
      <c r="F912" s="23"/>
      <c r="G912" s="28"/>
      <c r="H912" s="28"/>
      <c r="I912" s="13"/>
      <c r="J912" s="37"/>
      <c r="K912" s="42"/>
      <c r="L912" s="42"/>
      <c r="M912" s="42"/>
      <c r="N912" s="42"/>
      <c r="O912" s="42"/>
      <c r="P912" s="42"/>
      <c r="Q912" s="42"/>
      <c r="R912" s="42"/>
      <c r="S912" s="28"/>
      <c r="T912" s="28"/>
      <c r="U912" s="42"/>
      <c r="V912" s="8"/>
    </row>
    <row r="913" spans="6:22" x14ac:dyDescent="0.25">
      <c r="F913" s="23"/>
      <c r="G913" s="28"/>
      <c r="H913" s="28"/>
      <c r="I913" s="13"/>
      <c r="J913" s="37"/>
      <c r="K913" s="42"/>
      <c r="L913" s="42"/>
      <c r="M913" s="42"/>
      <c r="N913" s="42"/>
      <c r="O913" s="42"/>
      <c r="P913" s="42"/>
      <c r="Q913" s="42"/>
      <c r="R913" s="42"/>
      <c r="S913" s="28"/>
      <c r="T913" s="28"/>
      <c r="U913" s="42"/>
      <c r="V913" s="8"/>
    </row>
    <row r="914" spans="6:22" x14ac:dyDescent="0.25">
      <c r="F914" s="23"/>
      <c r="G914" s="28"/>
      <c r="H914" s="28"/>
      <c r="I914" s="13"/>
      <c r="J914" s="37"/>
      <c r="K914" s="42"/>
      <c r="L914" s="42"/>
      <c r="M914" s="42"/>
      <c r="N914" s="42"/>
      <c r="O914" s="42"/>
      <c r="P914" s="42"/>
      <c r="Q914" s="42"/>
      <c r="R914" s="42"/>
      <c r="S914" s="28"/>
      <c r="T914" s="28"/>
      <c r="U914" s="42"/>
      <c r="V914" s="8"/>
    </row>
    <row r="915" spans="6:22" x14ac:dyDescent="0.25">
      <c r="F915" s="23"/>
      <c r="G915" s="28"/>
      <c r="H915" s="28"/>
      <c r="I915" s="13"/>
      <c r="J915" s="37"/>
      <c r="K915" s="42"/>
      <c r="L915" s="42"/>
      <c r="M915" s="42"/>
      <c r="N915" s="42"/>
      <c r="O915" s="42"/>
      <c r="P915" s="42"/>
      <c r="Q915" s="42"/>
      <c r="R915" s="42"/>
      <c r="S915" s="28"/>
      <c r="T915" s="28"/>
      <c r="U915" s="42"/>
      <c r="V915" s="8"/>
    </row>
    <row r="916" spans="6:22" x14ac:dyDescent="0.25">
      <c r="F916" s="23"/>
      <c r="G916" s="28"/>
      <c r="H916" s="28"/>
      <c r="I916" s="13"/>
      <c r="J916" s="37"/>
      <c r="K916" s="42"/>
      <c r="L916" s="42"/>
      <c r="M916" s="42"/>
      <c r="N916" s="42"/>
      <c r="O916" s="42"/>
      <c r="P916" s="42"/>
      <c r="Q916" s="42"/>
      <c r="R916" s="42"/>
      <c r="S916" s="28"/>
      <c r="T916" s="28"/>
      <c r="U916" s="42"/>
      <c r="V916" s="8"/>
    </row>
    <row r="917" spans="6:22" x14ac:dyDescent="0.25">
      <c r="F917" s="23"/>
      <c r="G917" s="28"/>
      <c r="H917" s="28"/>
      <c r="I917" s="13"/>
      <c r="J917" s="37"/>
      <c r="K917" s="42"/>
      <c r="L917" s="42"/>
      <c r="M917" s="42"/>
      <c r="N917" s="42"/>
      <c r="O917" s="42"/>
      <c r="P917" s="42"/>
      <c r="Q917" s="42"/>
      <c r="R917" s="42"/>
      <c r="S917" s="28"/>
      <c r="T917" s="28"/>
      <c r="U917" s="42"/>
      <c r="V917" s="8"/>
    </row>
    <row r="918" spans="6:22" x14ac:dyDescent="0.25">
      <c r="F918" s="23"/>
      <c r="G918" s="28"/>
      <c r="H918" s="28"/>
      <c r="I918" s="13"/>
      <c r="J918" s="37"/>
      <c r="K918" s="42"/>
      <c r="L918" s="42"/>
      <c r="M918" s="42"/>
      <c r="N918" s="42"/>
      <c r="O918" s="42"/>
      <c r="P918" s="42"/>
      <c r="Q918" s="42"/>
      <c r="R918" s="42"/>
      <c r="S918" s="28"/>
      <c r="T918" s="28"/>
      <c r="U918" s="42"/>
      <c r="V918" s="8"/>
    </row>
    <row r="919" spans="6:22" x14ac:dyDescent="0.25">
      <c r="F919" s="23"/>
      <c r="G919" s="28"/>
      <c r="H919" s="28"/>
      <c r="I919" s="13"/>
      <c r="J919" s="37"/>
      <c r="K919" s="42"/>
      <c r="L919" s="42"/>
      <c r="M919" s="42"/>
      <c r="N919" s="42"/>
      <c r="O919" s="42"/>
      <c r="P919" s="42"/>
      <c r="Q919" s="42"/>
      <c r="R919" s="42"/>
      <c r="S919" s="28"/>
      <c r="T919" s="28"/>
      <c r="U919" s="42"/>
      <c r="V919" s="8"/>
    </row>
    <row r="920" spans="6:22" x14ac:dyDescent="0.25">
      <c r="F920" s="23"/>
      <c r="G920" s="28"/>
      <c r="H920" s="28"/>
      <c r="I920" s="13"/>
      <c r="J920" s="37"/>
      <c r="K920" s="42"/>
      <c r="L920" s="42"/>
      <c r="M920" s="42"/>
      <c r="N920" s="42"/>
      <c r="O920" s="42"/>
      <c r="P920" s="42"/>
      <c r="Q920" s="42"/>
      <c r="R920" s="42"/>
      <c r="S920" s="28"/>
      <c r="T920" s="28"/>
      <c r="U920" s="42"/>
      <c r="V920" s="8"/>
    </row>
    <row r="921" spans="6:22" x14ac:dyDescent="0.25">
      <c r="F921" s="23"/>
      <c r="G921" s="28"/>
      <c r="H921" s="28"/>
      <c r="I921" s="13"/>
      <c r="J921" s="37"/>
      <c r="K921" s="42"/>
      <c r="L921" s="42"/>
      <c r="M921" s="42"/>
      <c r="N921" s="42"/>
      <c r="O921" s="42"/>
      <c r="P921" s="42"/>
      <c r="Q921" s="42"/>
      <c r="R921" s="42"/>
      <c r="S921" s="28"/>
      <c r="T921" s="28"/>
      <c r="U921" s="42"/>
      <c r="V921" s="8"/>
    </row>
    <row r="922" spans="6:22" x14ac:dyDescent="0.25">
      <c r="F922" s="23"/>
      <c r="G922" s="28"/>
      <c r="H922" s="28"/>
      <c r="I922" s="13"/>
      <c r="J922" s="37"/>
      <c r="K922" s="42"/>
      <c r="L922" s="42"/>
      <c r="M922" s="42"/>
      <c r="N922" s="42"/>
      <c r="O922" s="42"/>
      <c r="P922" s="42"/>
      <c r="Q922" s="42"/>
      <c r="R922" s="42"/>
      <c r="S922" s="28"/>
      <c r="T922" s="28"/>
      <c r="U922" s="42"/>
      <c r="V922" s="8"/>
    </row>
    <row r="923" spans="6:22" x14ac:dyDescent="0.25">
      <c r="F923" s="23"/>
      <c r="G923" s="28"/>
      <c r="H923" s="28"/>
      <c r="I923" s="13"/>
      <c r="J923" s="37"/>
      <c r="K923" s="42"/>
      <c r="L923" s="42"/>
      <c r="M923" s="42"/>
      <c r="N923" s="42"/>
      <c r="O923" s="42"/>
      <c r="P923" s="42"/>
      <c r="Q923" s="42"/>
      <c r="R923" s="42"/>
      <c r="S923" s="28"/>
      <c r="T923" s="28"/>
      <c r="U923" s="42"/>
      <c r="V923" s="8"/>
    </row>
    <row r="924" spans="6:22" x14ac:dyDescent="0.25">
      <c r="F924" s="23"/>
      <c r="G924" s="28"/>
      <c r="H924" s="28"/>
      <c r="I924" s="13"/>
      <c r="J924" s="37"/>
      <c r="K924" s="42"/>
      <c r="L924" s="42"/>
      <c r="M924" s="42"/>
      <c r="N924" s="42"/>
      <c r="O924" s="42"/>
      <c r="P924" s="42"/>
      <c r="Q924" s="42"/>
      <c r="R924" s="42"/>
      <c r="S924" s="28"/>
      <c r="T924" s="28"/>
      <c r="U924" s="42"/>
      <c r="V924" s="8"/>
    </row>
    <row r="925" spans="6:22" x14ac:dyDescent="0.25">
      <c r="F925" s="23"/>
      <c r="G925" s="28"/>
      <c r="H925" s="28"/>
      <c r="I925" s="13"/>
      <c r="J925" s="37"/>
      <c r="K925" s="42"/>
      <c r="L925" s="42"/>
      <c r="M925" s="42"/>
      <c r="N925" s="42"/>
      <c r="O925" s="42"/>
      <c r="P925" s="42"/>
      <c r="Q925" s="42"/>
      <c r="R925" s="42"/>
      <c r="S925" s="28"/>
      <c r="T925" s="28"/>
      <c r="U925" s="42"/>
      <c r="V925" s="8"/>
    </row>
    <row r="926" spans="6:22" x14ac:dyDescent="0.25">
      <c r="F926" s="23"/>
      <c r="G926" s="28"/>
      <c r="H926" s="28"/>
      <c r="I926" s="13"/>
      <c r="J926" s="37"/>
      <c r="K926" s="42"/>
      <c r="L926" s="42"/>
      <c r="M926" s="42"/>
      <c r="N926" s="42"/>
      <c r="O926" s="42"/>
      <c r="P926" s="42"/>
      <c r="Q926" s="42"/>
      <c r="R926" s="42"/>
      <c r="S926" s="28"/>
      <c r="T926" s="28"/>
      <c r="U926" s="42"/>
      <c r="V926" s="8"/>
    </row>
    <row r="927" spans="6:22" x14ac:dyDescent="0.25">
      <c r="F927" s="23"/>
      <c r="G927" s="28"/>
      <c r="H927" s="28"/>
      <c r="I927" s="13"/>
      <c r="J927" s="37"/>
      <c r="K927" s="42"/>
      <c r="L927" s="42"/>
      <c r="M927" s="42"/>
      <c r="N927" s="42"/>
      <c r="O927" s="42"/>
      <c r="P927" s="42"/>
      <c r="Q927" s="42"/>
      <c r="R927" s="42"/>
      <c r="S927" s="28"/>
      <c r="T927" s="28"/>
      <c r="U927" s="42"/>
      <c r="V927" s="8"/>
    </row>
    <row r="928" spans="6:22" x14ac:dyDescent="0.25">
      <c r="F928" s="23"/>
      <c r="G928" s="28"/>
      <c r="H928" s="28"/>
      <c r="I928" s="13"/>
      <c r="J928" s="37"/>
      <c r="K928" s="42"/>
      <c r="L928" s="42"/>
      <c r="M928" s="42"/>
      <c r="N928" s="42"/>
      <c r="O928" s="42"/>
      <c r="P928" s="42"/>
      <c r="Q928" s="42"/>
      <c r="R928" s="42"/>
      <c r="S928" s="28"/>
      <c r="T928" s="28"/>
      <c r="U928" s="42"/>
      <c r="V928" s="8"/>
    </row>
    <row r="929" spans="6:22" x14ac:dyDescent="0.25">
      <c r="F929" s="23"/>
      <c r="G929" s="28"/>
      <c r="H929" s="28"/>
      <c r="I929" s="13"/>
      <c r="J929" s="37"/>
      <c r="K929" s="42"/>
      <c r="L929" s="42"/>
      <c r="M929" s="42"/>
      <c r="N929" s="42"/>
      <c r="O929" s="42"/>
      <c r="P929" s="42"/>
      <c r="Q929" s="42"/>
      <c r="R929" s="42"/>
      <c r="S929" s="28"/>
      <c r="T929" s="28"/>
      <c r="U929" s="42"/>
      <c r="V929" s="8"/>
    </row>
    <row r="930" spans="6:22" x14ac:dyDescent="0.25">
      <c r="F930" s="23"/>
      <c r="G930" s="28"/>
      <c r="H930" s="28"/>
      <c r="I930" s="13"/>
      <c r="J930" s="37"/>
      <c r="K930" s="42"/>
      <c r="L930" s="42"/>
      <c r="M930" s="42"/>
      <c r="N930" s="42"/>
      <c r="O930" s="42"/>
      <c r="P930" s="42"/>
      <c r="Q930" s="42"/>
      <c r="R930" s="42"/>
      <c r="S930" s="28"/>
      <c r="T930" s="28"/>
      <c r="U930" s="42"/>
      <c r="V930" s="8"/>
    </row>
    <row r="931" spans="6:22" x14ac:dyDescent="0.25">
      <c r="F931" s="23"/>
      <c r="G931" s="28"/>
      <c r="H931" s="28"/>
      <c r="I931" s="13"/>
      <c r="J931" s="37"/>
      <c r="K931" s="42"/>
      <c r="L931" s="42"/>
      <c r="M931" s="42"/>
      <c r="N931" s="42"/>
      <c r="O931" s="42"/>
      <c r="P931" s="42"/>
      <c r="Q931" s="42"/>
      <c r="R931" s="42"/>
      <c r="S931" s="28"/>
      <c r="T931" s="28"/>
      <c r="U931" s="42"/>
      <c r="V931" s="8"/>
    </row>
    <row r="932" spans="6:22" x14ac:dyDescent="0.25">
      <c r="F932" s="23"/>
      <c r="G932" s="28"/>
      <c r="H932" s="28"/>
      <c r="I932" s="13"/>
      <c r="J932" s="37"/>
      <c r="K932" s="42"/>
      <c r="L932" s="42"/>
      <c r="M932" s="42"/>
      <c r="N932" s="42"/>
      <c r="O932" s="42"/>
      <c r="P932" s="42"/>
      <c r="Q932" s="42"/>
      <c r="R932" s="42"/>
      <c r="S932" s="28"/>
      <c r="T932" s="28"/>
      <c r="U932" s="42"/>
      <c r="V932" s="8"/>
    </row>
    <row r="933" spans="6:22" x14ac:dyDescent="0.25">
      <c r="F933" s="23"/>
      <c r="G933" s="28"/>
      <c r="H933" s="28"/>
      <c r="I933" s="13"/>
      <c r="J933" s="37"/>
      <c r="K933" s="42"/>
      <c r="L933" s="42"/>
      <c r="M933" s="42"/>
      <c r="N933" s="42"/>
      <c r="O933" s="42"/>
      <c r="P933" s="42"/>
      <c r="Q933" s="42"/>
      <c r="R933" s="42"/>
      <c r="S933" s="28"/>
      <c r="T933" s="28"/>
      <c r="U933" s="42"/>
      <c r="V933" s="8"/>
    </row>
    <row r="934" spans="6:22" x14ac:dyDescent="0.25">
      <c r="F934" s="23"/>
      <c r="G934" s="28"/>
      <c r="H934" s="28"/>
      <c r="I934" s="13"/>
      <c r="J934" s="37"/>
      <c r="K934" s="42"/>
      <c r="L934" s="42"/>
      <c r="M934" s="42"/>
      <c r="N934" s="42"/>
      <c r="O934" s="42"/>
      <c r="P934" s="42"/>
      <c r="Q934" s="42"/>
      <c r="R934" s="42"/>
      <c r="S934" s="28"/>
      <c r="T934" s="28"/>
      <c r="U934" s="42"/>
      <c r="V934" s="8"/>
    </row>
    <row r="935" spans="6:22" x14ac:dyDescent="0.25">
      <c r="F935" s="23"/>
      <c r="G935" s="28"/>
      <c r="H935" s="28"/>
      <c r="I935" s="13"/>
      <c r="J935" s="37"/>
      <c r="K935" s="42"/>
      <c r="L935" s="42"/>
      <c r="M935" s="42"/>
      <c r="N935" s="42"/>
      <c r="O935" s="42"/>
      <c r="P935" s="42"/>
      <c r="Q935" s="42"/>
      <c r="R935" s="42"/>
      <c r="S935" s="28"/>
      <c r="T935" s="28"/>
      <c r="U935" s="42"/>
      <c r="V935" s="8"/>
    </row>
    <row r="936" spans="6:22" x14ac:dyDescent="0.25">
      <c r="F936" s="23"/>
      <c r="G936" s="28"/>
      <c r="H936" s="28"/>
      <c r="I936" s="13"/>
      <c r="J936" s="37"/>
      <c r="K936" s="42"/>
      <c r="L936" s="42"/>
      <c r="M936" s="42"/>
      <c r="N936" s="42"/>
      <c r="O936" s="42"/>
      <c r="P936" s="42"/>
      <c r="Q936" s="42"/>
      <c r="R936" s="42"/>
      <c r="S936" s="28"/>
      <c r="T936" s="28"/>
      <c r="U936" s="42"/>
      <c r="V936" s="8"/>
    </row>
    <row r="937" spans="6:22" x14ac:dyDescent="0.25">
      <c r="F937" s="23"/>
      <c r="G937" s="28"/>
      <c r="H937" s="28"/>
      <c r="I937" s="13"/>
      <c r="J937" s="37"/>
      <c r="K937" s="42"/>
      <c r="L937" s="42"/>
      <c r="M937" s="42"/>
      <c r="N937" s="42"/>
      <c r="O937" s="42"/>
      <c r="P937" s="42"/>
      <c r="Q937" s="42"/>
      <c r="R937" s="42"/>
      <c r="S937" s="28"/>
      <c r="T937" s="28"/>
      <c r="U937" s="42"/>
      <c r="V937" s="8"/>
    </row>
    <row r="938" spans="6:22" x14ac:dyDescent="0.25">
      <c r="F938" s="23"/>
      <c r="G938" s="28"/>
      <c r="H938" s="28"/>
      <c r="I938" s="13"/>
      <c r="J938" s="37"/>
      <c r="K938" s="42"/>
      <c r="L938" s="42"/>
      <c r="M938" s="42"/>
      <c r="N938" s="42"/>
      <c r="O938" s="42"/>
      <c r="P938" s="42"/>
      <c r="Q938" s="42"/>
      <c r="R938" s="42"/>
      <c r="S938" s="28"/>
      <c r="T938" s="28"/>
      <c r="U938" s="42"/>
      <c r="V938" s="8"/>
    </row>
    <row r="939" spans="6:22" x14ac:dyDescent="0.25">
      <c r="F939" s="23"/>
      <c r="G939" s="28"/>
      <c r="H939" s="28"/>
      <c r="I939" s="13"/>
      <c r="J939" s="37"/>
      <c r="K939" s="42"/>
      <c r="L939" s="42"/>
      <c r="M939" s="42"/>
      <c r="N939" s="42"/>
      <c r="O939" s="42"/>
      <c r="P939" s="42"/>
      <c r="Q939" s="42"/>
      <c r="R939" s="42"/>
      <c r="S939" s="28"/>
      <c r="T939" s="28"/>
      <c r="U939" s="42"/>
      <c r="V939" s="8"/>
    </row>
    <row r="940" spans="6:22" x14ac:dyDescent="0.25">
      <c r="F940" s="23"/>
      <c r="G940" s="28"/>
      <c r="H940" s="28"/>
      <c r="I940" s="13"/>
      <c r="J940" s="37"/>
      <c r="K940" s="42"/>
      <c r="L940" s="42"/>
      <c r="M940" s="42"/>
      <c r="N940" s="42"/>
      <c r="O940" s="42"/>
      <c r="P940" s="42"/>
      <c r="Q940" s="42"/>
      <c r="R940" s="42"/>
      <c r="S940" s="28"/>
      <c r="T940" s="28"/>
      <c r="U940" s="42"/>
      <c r="V940" s="8"/>
    </row>
    <row r="941" spans="6:22" x14ac:dyDescent="0.25">
      <c r="F941" s="23"/>
      <c r="G941" s="28"/>
      <c r="H941" s="28"/>
      <c r="I941" s="13"/>
      <c r="J941" s="37"/>
      <c r="K941" s="42"/>
      <c r="L941" s="42"/>
      <c r="M941" s="42"/>
      <c r="N941" s="42"/>
      <c r="O941" s="42"/>
      <c r="P941" s="42"/>
      <c r="Q941" s="42"/>
      <c r="R941" s="42"/>
      <c r="S941" s="28"/>
      <c r="T941" s="28"/>
      <c r="U941" s="42"/>
      <c r="V941" s="8"/>
    </row>
    <row r="942" spans="6:22" x14ac:dyDescent="0.25">
      <c r="F942" s="23"/>
      <c r="G942" s="28"/>
      <c r="H942" s="28"/>
      <c r="I942" s="13"/>
      <c r="J942" s="37"/>
      <c r="K942" s="42"/>
      <c r="L942" s="42"/>
      <c r="M942" s="42"/>
      <c r="N942" s="42"/>
      <c r="O942" s="42"/>
      <c r="P942" s="42"/>
      <c r="Q942" s="42"/>
      <c r="R942" s="42"/>
      <c r="S942" s="28"/>
      <c r="T942" s="28"/>
      <c r="U942" s="42"/>
      <c r="V942" s="8"/>
    </row>
    <row r="943" spans="6:22" x14ac:dyDescent="0.25">
      <c r="F943" s="23"/>
      <c r="G943" s="28"/>
      <c r="H943" s="28"/>
      <c r="I943" s="13"/>
      <c r="J943" s="37"/>
      <c r="K943" s="42"/>
      <c r="L943" s="42"/>
      <c r="M943" s="42"/>
      <c r="N943" s="42"/>
      <c r="O943" s="42"/>
      <c r="P943" s="42"/>
      <c r="Q943" s="42"/>
      <c r="R943" s="42"/>
      <c r="S943" s="28"/>
      <c r="T943" s="28"/>
      <c r="U943" s="42"/>
      <c r="V943" s="8"/>
    </row>
    <row r="944" spans="6:22" x14ac:dyDescent="0.25">
      <c r="F944" s="23"/>
      <c r="G944" s="28"/>
      <c r="H944" s="28"/>
      <c r="I944" s="13"/>
      <c r="J944" s="37"/>
      <c r="K944" s="42"/>
      <c r="L944" s="42"/>
      <c r="M944" s="42"/>
      <c r="N944" s="42"/>
      <c r="O944" s="42"/>
      <c r="P944" s="42"/>
      <c r="Q944" s="42"/>
      <c r="R944" s="42"/>
      <c r="S944" s="28"/>
      <c r="T944" s="28"/>
      <c r="U944" s="42"/>
      <c r="V944" s="8"/>
    </row>
    <row r="945" spans="6:22" x14ac:dyDescent="0.25">
      <c r="F945" s="23"/>
      <c r="G945" s="28"/>
      <c r="H945" s="28"/>
      <c r="I945" s="13"/>
      <c r="J945" s="37"/>
      <c r="K945" s="42"/>
      <c r="L945" s="42"/>
      <c r="M945" s="42"/>
      <c r="N945" s="42"/>
      <c r="O945" s="42"/>
      <c r="P945" s="42"/>
      <c r="Q945" s="42"/>
      <c r="R945" s="42"/>
      <c r="S945" s="28"/>
      <c r="T945" s="28"/>
      <c r="U945" s="42"/>
      <c r="V945" s="8"/>
    </row>
    <row r="946" spans="6:22" x14ac:dyDescent="0.25">
      <c r="F946" s="23"/>
      <c r="G946" s="28"/>
      <c r="H946" s="28"/>
      <c r="I946" s="13"/>
      <c r="J946" s="37"/>
      <c r="K946" s="42"/>
      <c r="L946" s="42"/>
      <c r="M946" s="42"/>
      <c r="N946" s="42"/>
      <c r="O946" s="42"/>
      <c r="P946" s="42"/>
      <c r="Q946" s="42"/>
      <c r="R946" s="42"/>
      <c r="S946" s="28"/>
      <c r="T946" s="28"/>
      <c r="U946" s="42"/>
      <c r="V946" s="8"/>
    </row>
    <row r="947" spans="6:22" x14ac:dyDescent="0.25">
      <c r="F947" s="23"/>
      <c r="G947" s="28"/>
      <c r="H947" s="28"/>
      <c r="I947" s="13"/>
      <c r="J947" s="37"/>
      <c r="K947" s="42"/>
      <c r="L947" s="42"/>
      <c r="M947" s="42"/>
      <c r="N947" s="42"/>
      <c r="O947" s="42"/>
      <c r="P947" s="42"/>
      <c r="Q947" s="42"/>
      <c r="R947" s="42"/>
      <c r="S947" s="28"/>
      <c r="T947" s="28"/>
      <c r="U947" s="42"/>
      <c r="V947" s="8"/>
    </row>
    <row r="948" spans="6:22" x14ac:dyDescent="0.25">
      <c r="F948" s="23"/>
      <c r="G948" s="28"/>
      <c r="H948" s="28"/>
      <c r="I948" s="13"/>
      <c r="J948" s="37"/>
      <c r="K948" s="42"/>
      <c r="L948" s="42"/>
      <c r="M948" s="42"/>
      <c r="N948" s="42"/>
      <c r="O948" s="42"/>
      <c r="P948" s="42"/>
      <c r="Q948" s="42"/>
      <c r="R948" s="42"/>
      <c r="S948" s="28"/>
      <c r="T948" s="28"/>
      <c r="U948" s="42"/>
      <c r="V948" s="8"/>
    </row>
    <row r="949" spans="6:22" x14ac:dyDescent="0.25">
      <c r="F949" s="23"/>
      <c r="G949" s="28"/>
      <c r="H949" s="28"/>
      <c r="I949" s="13"/>
      <c r="J949" s="37"/>
      <c r="K949" s="42"/>
      <c r="L949" s="42"/>
      <c r="M949" s="42"/>
      <c r="N949" s="42"/>
      <c r="O949" s="42"/>
      <c r="P949" s="42"/>
      <c r="Q949" s="42"/>
      <c r="R949" s="42"/>
      <c r="S949" s="28"/>
      <c r="T949" s="28"/>
      <c r="U949" s="42"/>
      <c r="V949" s="8"/>
    </row>
    <row r="950" spans="6:22" x14ac:dyDescent="0.25">
      <c r="F950" s="23"/>
      <c r="G950" s="28"/>
      <c r="H950" s="28"/>
      <c r="I950" s="13"/>
      <c r="J950" s="37"/>
      <c r="K950" s="42"/>
      <c r="L950" s="42"/>
      <c r="M950" s="42"/>
      <c r="N950" s="42"/>
      <c r="O950" s="42"/>
      <c r="P950" s="42"/>
      <c r="Q950" s="42"/>
      <c r="R950" s="42"/>
      <c r="S950" s="28"/>
      <c r="T950" s="28"/>
      <c r="U950" s="42"/>
      <c r="V950" s="8"/>
    </row>
    <row r="951" spans="6:22" x14ac:dyDescent="0.25">
      <c r="F951" s="23"/>
      <c r="G951" s="28"/>
      <c r="H951" s="28"/>
      <c r="I951" s="13"/>
      <c r="J951" s="37"/>
      <c r="K951" s="42"/>
      <c r="L951" s="42"/>
      <c r="M951" s="42"/>
      <c r="N951" s="42"/>
      <c r="O951" s="42"/>
      <c r="P951" s="42"/>
      <c r="Q951" s="42"/>
      <c r="R951" s="42"/>
      <c r="S951" s="28"/>
      <c r="T951" s="28"/>
      <c r="U951" s="42"/>
      <c r="V951" s="8"/>
    </row>
    <row r="952" spans="6:22" x14ac:dyDescent="0.25">
      <c r="F952" s="23"/>
      <c r="G952" s="28"/>
      <c r="H952" s="28"/>
      <c r="I952" s="13"/>
      <c r="J952" s="37"/>
      <c r="K952" s="42"/>
      <c r="L952" s="42"/>
      <c r="M952" s="42"/>
      <c r="N952" s="42"/>
      <c r="O952" s="42"/>
      <c r="P952" s="42"/>
      <c r="Q952" s="42"/>
      <c r="R952" s="42"/>
      <c r="S952" s="28"/>
      <c r="T952" s="28"/>
      <c r="U952" s="42"/>
      <c r="V952" s="8"/>
    </row>
    <row r="953" spans="6:22" x14ac:dyDescent="0.25">
      <c r="F953" s="23"/>
      <c r="G953" s="28"/>
      <c r="H953" s="28"/>
      <c r="I953" s="13"/>
      <c r="J953" s="37"/>
      <c r="K953" s="42"/>
      <c r="L953" s="42"/>
      <c r="M953" s="42"/>
      <c r="N953" s="42"/>
      <c r="O953" s="42"/>
      <c r="P953" s="42"/>
      <c r="Q953" s="42"/>
      <c r="R953" s="42"/>
      <c r="S953" s="28"/>
      <c r="T953" s="28"/>
      <c r="U953" s="42"/>
      <c r="V953" s="8"/>
    </row>
    <row r="954" spans="6:22" x14ac:dyDescent="0.25">
      <c r="F954" s="23"/>
      <c r="G954" s="28"/>
      <c r="H954" s="28"/>
      <c r="I954" s="13"/>
      <c r="J954" s="37"/>
      <c r="K954" s="42"/>
      <c r="L954" s="42"/>
      <c r="M954" s="42"/>
      <c r="N954" s="42"/>
      <c r="O954" s="42"/>
      <c r="P954" s="42"/>
      <c r="Q954" s="42"/>
      <c r="R954" s="42"/>
      <c r="S954" s="28"/>
      <c r="T954" s="28"/>
      <c r="U954" s="42"/>
      <c r="V954" s="8"/>
    </row>
    <row r="955" spans="6:22" x14ac:dyDescent="0.25">
      <c r="F955" s="23"/>
      <c r="G955" s="28"/>
      <c r="H955" s="28"/>
      <c r="I955" s="13"/>
      <c r="J955" s="37"/>
      <c r="K955" s="42"/>
      <c r="L955" s="42"/>
      <c r="M955" s="42"/>
      <c r="N955" s="42"/>
      <c r="O955" s="42"/>
      <c r="P955" s="42"/>
      <c r="Q955" s="42"/>
      <c r="R955" s="42"/>
      <c r="S955" s="28"/>
      <c r="T955" s="28"/>
      <c r="U955" s="42"/>
      <c r="V955" s="8"/>
    </row>
    <row r="956" spans="6:22" x14ac:dyDescent="0.25">
      <c r="F956" s="23"/>
      <c r="G956" s="28"/>
      <c r="H956" s="28"/>
      <c r="I956" s="13"/>
      <c r="J956" s="37"/>
      <c r="K956" s="42"/>
      <c r="L956" s="42"/>
      <c r="M956" s="42"/>
      <c r="N956" s="42"/>
      <c r="O956" s="42"/>
      <c r="P956" s="42"/>
      <c r="Q956" s="42"/>
      <c r="R956" s="42"/>
      <c r="S956" s="28"/>
      <c r="T956" s="28"/>
      <c r="U956" s="42"/>
      <c r="V956" s="8"/>
    </row>
    <row r="957" spans="6:22" x14ac:dyDescent="0.25">
      <c r="F957" s="23"/>
      <c r="G957" s="28"/>
      <c r="H957" s="28"/>
      <c r="I957" s="13"/>
      <c r="J957" s="37"/>
      <c r="K957" s="42"/>
      <c r="L957" s="42"/>
      <c r="M957" s="42"/>
      <c r="N957" s="42"/>
      <c r="O957" s="42"/>
      <c r="P957" s="42"/>
      <c r="Q957" s="42"/>
      <c r="R957" s="42"/>
      <c r="S957" s="28"/>
      <c r="T957" s="28"/>
      <c r="U957" s="42"/>
      <c r="V957" s="8"/>
    </row>
    <row r="958" spans="6:22" x14ac:dyDescent="0.25">
      <c r="F958" s="23"/>
      <c r="G958" s="28"/>
      <c r="H958" s="28"/>
      <c r="I958" s="13"/>
      <c r="J958" s="37"/>
      <c r="K958" s="42"/>
      <c r="L958" s="42"/>
      <c r="M958" s="42"/>
      <c r="N958" s="42"/>
      <c r="O958" s="42"/>
      <c r="P958" s="42"/>
      <c r="Q958" s="42"/>
      <c r="R958" s="42"/>
      <c r="S958" s="28"/>
      <c r="T958" s="28"/>
      <c r="U958" s="42"/>
      <c r="V958" s="8"/>
    </row>
    <row r="959" spans="6:22" x14ac:dyDescent="0.25">
      <c r="F959" s="23"/>
      <c r="G959" s="28"/>
      <c r="H959" s="28"/>
      <c r="I959" s="13"/>
      <c r="J959" s="37"/>
      <c r="K959" s="42"/>
      <c r="L959" s="42"/>
      <c r="M959" s="42"/>
      <c r="N959" s="42"/>
      <c r="O959" s="42"/>
      <c r="P959" s="42"/>
      <c r="Q959" s="42"/>
      <c r="R959" s="42"/>
      <c r="S959" s="28"/>
      <c r="T959" s="28"/>
      <c r="U959" s="42"/>
      <c r="V959" s="8"/>
    </row>
    <row r="960" spans="6:22" x14ac:dyDescent="0.25">
      <c r="F960" s="23"/>
      <c r="G960" s="28"/>
      <c r="H960" s="28"/>
      <c r="I960" s="13"/>
      <c r="J960" s="37"/>
      <c r="K960" s="42"/>
      <c r="L960" s="42"/>
      <c r="M960" s="42"/>
      <c r="N960" s="42"/>
      <c r="O960" s="42"/>
      <c r="P960" s="42"/>
      <c r="Q960" s="42"/>
      <c r="R960" s="42"/>
      <c r="S960" s="28"/>
      <c r="T960" s="28"/>
      <c r="U960" s="42"/>
      <c r="V960" s="8"/>
    </row>
    <row r="961" spans="6:22" x14ac:dyDescent="0.25">
      <c r="F961" s="23"/>
      <c r="G961" s="28"/>
      <c r="H961" s="28"/>
      <c r="I961" s="13"/>
      <c r="J961" s="37"/>
      <c r="K961" s="42"/>
      <c r="L961" s="42"/>
      <c r="M961" s="42"/>
      <c r="N961" s="42"/>
      <c r="O961" s="42"/>
      <c r="P961" s="42"/>
      <c r="Q961" s="42"/>
      <c r="R961" s="42"/>
      <c r="S961" s="28"/>
      <c r="T961" s="28"/>
      <c r="U961" s="42"/>
      <c r="V961" s="8"/>
    </row>
    <row r="962" spans="6:22" x14ac:dyDescent="0.25">
      <c r="F962" s="23"/>
      <c r="G962" s="28"/>
      <c r="H962" s="28"/>
      <c r="I962" s="13"/>
      <c r="J962" s="37"/>
      <c r="K962" s="42"/>
      <c r="L962" s="42"/>
      <c r="M962" s="42"/>
      <c r="N962" s="42"/>
      <c r="O962" s="42"/>
      <c r="P962" s="42"/>
      <c r="Q962" s="42"/>
      <c r="R962" s="42"/>
      <c r="S962" s="28"/>
      <c r="T962" s="28"/>
      <c r="U962" s="42"/>
      <c r="V962" s="8"/>
    </row>
    <row r="963" spans="6:22" x14ac:dyDescent="0.25">
      <c r="F963" s="23"/>
      <c r="G963" s="28"/>
      <c r="H963" s="28"/>
      <c r="I963" s="13"/>
      <c r="J963" s="37"/>
      <c r="K963" s="42"/>
      <c r="L963" s="42"/>
      <c r="M963" s="42"/>
      <c r="N963" s="42"/>
      <c r="O963" s="42"/>
      <c r="P963" s="42"/>
      <c r="Q963" s="42"/>
      <c r="R963" s="42"/>
      <c r="S963" s="28"/>
      <c r="T963" s="28"/>
      <c r="U963" s="42"/>
      <c r="V963" s="8"/>
    </row>
    <row r="964" spans="6:22" x14ac:dyDescent="0.25">
      <c r="F964" s="23"/>
      <c r="G964" s="28"/>
      <c r="H964" s="28"/>
      <c r="I964" s="13"/>
      <c r="J964" s="37"/>
      <c r="K964" s="42"/>
      <c r="L964" s="42"/>
      <c r="M964" s="42"/>
      <c r="N964" s="42"/>
      <c r="O964" s="42"/>
      <c r="P964" s="42"/>
      <c r="Q964" s="42"/>
      <c r="R964" s="42"/>
      <c r="S964" s="28"/>
      <c r="T964" s="28"/>
      <c r="U964" s="42"/>
      <c r="V964" s="8"/>
    </row>
    <row r="965" spans="6:22" x14ac:dyDescent="0.25">
      <c r="F965" s="23"/>
      <c r="G965" s="28"/>
      <c r="H965" s="28"/>
      <c r="I965" s="13"/>
      <c r="J965" s="37"/>
      <c r="K965" s="42"/>
      <c r="L965" s="42"/>
      <c r="M965" s="42"/>
      <c r="N965" s="42"/>
      <c r="O965" s="42"/>
      <c r="P965" s="42"/>
      <c r="Q965" s="42"/>
      <c r="R965" s="42"/>
      <c r="S965" s="28"/>
      <c r="T965" s="28"/>
      <c r="U965" s="42"/>
      <c r="V965" s="8"/>
    </row>
    <row r="966" spans="6:22" x14ac:dyDescent="0.25">
      <c r="F966" s="23"/>
      <c r="G966" s="28"/>
      <c r="H966" s="28"/>
      <c r="I966" s="13"/>
      <c r="J966" s="37"/>
      <c r="K966" s="42"/>
      <c r="L966" s="42"/>
      <c r="M966" s="42"/>
      <c r="N966" s="42"/>
      <c r="O966" s="42"/>
      <c r="P966" s="42"/>
      <c r="Q966" s="42"/>
      <c r="R966" s="42"/>
      <c r="S966" s="28"/>
      <c r="T966" s="28"/>
      <c r="U966" s="42"/>
      <c r="V966" s="8"/>
    </row>
    <row r="967" spans="6:22" x14ac:dyDescent="0.25">
      <c r="F967" s="36"/>
      <c r="G967" s="36"/>
      <c r="H967" s="36"/>
      <c r="I967" s="36"/>
      <c r="J967" s="36"/>
      <c r="K967" s="36"/>
      <c r="L967" s="36"/>
      <c r="M967" s="36"/>
      <c r="N967" s="36"/>
      <c r="O967" s="36"/>
      <c r="P967" s="36"/>
      <c r="Q967" s="36"/>
      <c r="R967" s="36"/>
      <c r="S967" s="36"/>
      <c r="T967" s="36"/>
      <c r="U967" s="36"/>
      <c r="V967" s="36"/>
    </row>
    <row r="968" spans="6:22" x14ac:dyDescent="0.25">
      <c r="F968" s="36"/>
      <c r="G968" s="36"/>
      <c r="H968" s="36"/>
      <c r="I968" s="36"/>
      <c r="J968" s="36"/>
      <c r="K968" s="36"/>
      <c r="L968" s="36"/>
      <c r="M968" s="36"/>
      <c r="N968" s="36"/>
      <c r="O968" s="36"/>
      <c r="P968" s="36"/>
      <c r="Q968" s="36"/>
      <c r="R968" s="36"/>
      <c r="S968" s="36"/>
      <c r="T968" s="36"/>
      <c r="U968" s="36"/>
      <c r="V968" s="36"/>
    </row>
    <row r="969" spans="6:22" x14ac:dyDescent="0.25">
      <c r="F969" s="36"/>
      <c r="G969" s="36"/>
      <c r="H969" s="36"/>
      <c r="I969" s="36"/>
      <c r="J969" s="36"/>
      <c r="K969" s="36"/>
      <c r="L969" s="36"/>
      <c r="M969" s="36"/>
      <c r="N969" s="36"/>
      <c r="O969" s="36"/>
      <c r="P969" s="36"/>
      <c r="Q969" s="36"/>
      <c r="R969" s="36"/>
      <c r="S969" s="36"/>
      <c r="T969" s="36"/>
      <c r="U969" s="36"/>
      <c r="V969" s="36"/>
    </row>
    <row r="970" spans="6:22" x14ac:dyDescent="0.25">
      <c r="F970" s="36"/>
      <c r="G970" s="36"/>
      <c r="H970" s="36"/>
      <c r="I970" s="36"/>
      <c r="J970" s="36"/>
      <c r="K970" s="36"/>
      <c r="L970" s="36"/>
      <c r="M970" s="36"/>
      <c r="N970" s="36"/>
      <c r="O970" s="36"/>
      <c r="P970" s="36"/>
      <c r="Q970" s="36"/>
      <c r="R970" s="36"/>
      <c r="S970" s="36"/>
      <c r="T970" s="36"/>
      <c r="U970" s="36"/>
      <c r="V970" s="36"/>
    </row>
    <row r="971" spans="6:22" x14ac:dyDescent="0.25">
      <c r="F971" s="36"/>
      <c r="G971" s="36"/>
      <c r="H971" s="36"/>
      <c r="I971" s="36"/>
      <c r="J971" s="36"/>
      <c r="K971" s="36"/>
      <c r="L971" s="36"/>
      <c r="M971" s="36"/>
      <c r="N971" s="36"/>
      <c r="O971" s="36"/>
      <c r="P971" s="36"/>
      <c r="Q971" s="36"/>
      <c r="R971" s="36"/>
      <c r="S971" s="36"/>
      <c r="T971" s="36"/>
      <c r="U971" s="36"/>
      <c r="V971" s="36"/>
    </row>
    <row r="972" spans="6:22" x14ac:dyDescent="0.25">
      <c r="F972" s="36"/>
      <c r="G972" s="36"/>
      <c r="H972" s="36"/>
      <c r="I972" s="36"/>
      <c r="J972" s="36"/>
      <c r="K972" s="36"/>
      <c r="L972" s="36"/>
      <c r="M972" s="36"/>
      <c r="N972" s="36"/>
      <c r="O972" s="36"/>
      <c r="P972" s="36"/>
      <c r="Q972" s="36"/>
      <c r="R972" s="36"/>
      <c r="S972" s="36"/>
      <c r="T972" s="36"/>
      <c r="U972" s="36"/>
      <c r="V972" s="36"/>
    </row>
    <row r="973" spans="6:22" x14ac:dyDescent="0.25">
      <c r="F973" s="36"/>
      <c r="G973" s="36"/>
      <c r="H973" s="36"/>
      <c r="I973" s="36"/>
      <c r="J973" s="36"/>
      <c r="K973" s="36"/>
      <c r="L973" s="36"/>
      <c r="M973" s="36"/>
      <c r="N973" s="36"/>
      <c r="O973" s="36"/>
      <c r="P973" s="36"/>
      <c r="Q973" s="36"/>
      <c r="R973" s="36"/>
      <c r="S973" s="36"/>
      <c r="T973" s="36"/>
      <c r="U973" s="36"/>
      <c r="V973" s="36"/>
    </row>
    <row r="974" spans="6:22" x14ac:dyDescent="0.25">
      <c r="F974" s="36"/>
      <c r="G974" s="36"/>
      <c r="H974" s="36"/>
      <c r="I974" s="36"/>
      <c r="J974" s="36"/>
      <c r="K974" s="36"/>
      <c r="L974" s="36"/>
      <c r="M974" s="36"/>
      <c r="N974" s="36"/>
      <c r="O974" s="36"/>
      <c r="P974" s="36"/>
      <c r="Q974" s="36"/>
      <c r="R974" s="36"/>
      <c r="S974" s="36"/>
      <c r="T974" s="36"/>
      <c r="U974" s="36"/>
      <c r="V974" s="36"/>
    </row>
    <row r="975" spans="6:22" x14ac:dyDescent="0.25">
      <c r="F975" s="36"/>
      <c r="G975" s="36"/>
      <c r="H975" s="36"/>
      <c r="I975" s="36"/>
      <c r="J975" s="36"/>
      <c r="K975" s="36"/>
      <c r="L975" s="36"/>
      <c r="M975" s="36"/>
      <c r="N975" s="36"/>
      <c r="O975" s="36"/>
      <c r="P975" s="36"/>
      <c r="Q975" s="36"/>
      <c r="R975" s="36"/>
      <c r="S975" s="36"/>
      <c r="T975" s="36"/>
      <c r="U975" s="36"/>
      <c r="V975" s="36"/>
    </row>
    <row r="976" spans="6:22" x14ac:dyDescent="0.25">
      <c r="F976" s="36"/>
      <c r="G976" s="36"/>
      <c r="H976" s="36"/>
      <c r="I976" s="36"/>
      <c r="J976" s="36"/>
      <c r="K976" s="36"/>
      <c r="L976" s="36"/>
      <c r="M976" s="36"/>
      <c r="N976" s="36"/>
      <c r="O976" s="36"/>
      <c r="P976" s="36"/>
      <c r="Q976" s="36"/>
      <c r="R976" s="36"/>
      <c r="S976" s="36"/>
      <c r="T976" s="36"/>
      <c r="U976" s="36"/>
      <c r="V976" s="36"/>
    </row>
    <row r="977" spans="6:22" x14ac:dyDescent="0.25">
      <c r="F977" s="36"/>
      <c r="G977" s="36"/>
      <c r="H977" s="36"/>
      <c r="I977" s="36"/>
      <c r="J977" s="36"/>
      <c r="K977" s="36"/>
      <c r="L977" s="36"/>
      <c r="M977" s="36"/>
      <c r="N977" s="36"/>
      <c r="O977" s="36"/>
      <c r="P977" s="36"/>
      <c r="Q977" s="36"/>
      <c r="R977" s="36"/>
      <c r="S977" s="36"/>
      <c r="T977" s="36"/>
      <c r="U977" s="36"/>
      <c r="V977" s="36"/>
    </row>
    <row r="978" spans="6:22" x14ac:dyDescent="0.25">
      <c r="F978" s="36"/>
      <c r="G978" s="36"/>
      <c r="H978" s="36"/>
      <c r="I978" s="36"/>
      <c r="J978" s="36"/>
      <c r="K978" s="36"/>
      <c r="L978" s="36"/>
      <c r="M978" s="36"/>
      <c r="N978" s="36"/>
      <c r="O978" s="36"/>
      <c r="P978" s="36"/>
      <c r="Q978" s="36"/>
      <c r="R978" s="36"/>
      <c r="S978" s="36"/>
      <c r="T978" s="36"/>
      <c r="U978" s="36"/>
      <c r="V978" s="36"/>
    </row>
    <row r="979" spans="6:22" x14ac:dyDescent="0.25">
      <c r="F979" s="36"/>
      <c r="G979" s="36"/>
      <c r="H979" s="36"/>
      <c r="I979" s="36"/>
      <c r="J979" s="36"/>
      <c r="K979" s="36"/>
      <c r="L979" s="36"/>
      <c r="M979" s="36"/>
      <c r="N979" s="36"/>
      <c r="O979" s="36"/>
      <c r="P979" s="36"/>
      <c r="Q979" s="36"/>
      <c r="R979" s="36"/>
      <c r="S979" s="36"/>
      <c r="T979" s="36"/>
      <c r="U979" s="36"/>
      <c r="V979" s="36"/>
    </row>
    <row r="980" spans="6:22" x14ac:dyDescent="0.25">
      <c r="F980" s="36"/>
      <c r="G980" s="36"/>
      <c r="H980" s="36"/>
      <c r="I980" s="36"/>
      <c r="J980" s="36"/>
      <c r="K980" s="36"/>
      <c r="L980" s="36"/>
      <c r="M980" s="36"/>
      <c r="N980" s="36"/>
      <c r="O980" s="36"/>
      <c r="P980" s="36"/>
      <c r="Q980" s="36"/>
      <c r="R980" s="36"/>
      <c r="S980" s="36"/>
      <c r="T980" s="36"/>
      <c r="U980" s="36"/>
      <c r="V980" s="36"/>
    </row>
    <row r="981" spans="6:22" x14ac:dyDescent="0.25">
      <c r="F981" s="36"/>
      <c r="G981" s="36"/>
      <c r="H981" s="36"/>
      <c r="I981" s="36"/>
      <c r="J981" s="36"/>
      <c r="K981" s="36"/>
      <c r="L981" s="36"/>
      <c r="M981" s="36"/>
      <c r="N981" s="36"/>
      <c r="O981" s="36"/>
      <c r="P981" s="36"/>
      <c r="Q981" s="36"/>
      <c r="R981" s="36"/>
      <c r="S981" s="36"/>
      <c r="T981" s="36"/>
      <c r="U981" s="36"/>
      <c r="V981" s="36"/>
    </row>
    <row r="982" spans="6:22" x14ac:dyDescent="0.25">
      <c r="F982" s="36"/>
      <c r="G982" s="36"/>
      <c r="H982" s="36"/>
      <c r="I982" s="36"/>
      <c r="J982" s="36"/>
      <c r="K982" s="36"/>
      <c r="L982" s="36"/>
      <c r="M982" s="36"/>
      <c r="N982" s="36"/>
      <c r="O982" s="36"/>
      <c r="P982" s="36"/>
      <c r="Q982" s="36"/>
      <c r="R982" s="36"/>
      <c r="S982" s="36"/>
      <c r="T982" s="36"/>
      <c r="U982" s="36"/>
      <c r="V982" s="36"/>
    </row>
    <row r="983" spans="6:22" x14ac:dyDescent="0.25">
      <c r="F983" s="36"/>
      <c r="G983" s="36"/>
      <c r="H983" s="36"/>
      <c r="I983" s="36"/>
      <c r="J983" s="36"/>
      <c r="K983" s="36"/>
      <c r="L983" s="36"/>
      <c r="M983" s="36"/>
      <c r="N983" s="36"/>
      <c r="O983" s="36"/>
      <c r="P983" s="36"/>
      <c r="Q983" s="36"/>
      <c r="R983" s="36"/>
      <c r="S983" s="36"/>
      <c r="T983" s="36"/>
      <c r="U983" s="36"/>
      <c r="V983" s="36"/>
    </row>
    <row r="984" spans="6:22" x14ac:dyDescent="0.25">
      <c r="F984" s="36"/>
      <c r="G984" s="36"/>
      <c r="H984" s="36"/>
      <c r="I984" s="36"/>
      <c r="J984" s="36"/>
      <c r="K984" s="36"/>
      <c r="L984" s="36"/>
      <c r="M984" s="36"/>
      <c r="N984" s="36"/>
      <c r="O984" s="36"/>
      <c r="P984" s="36"/>
      <c r="Q984" s="36"/>
      <c r="R984" s="36"/>
      <c r="S984" s="36"/>
      <c r="T984" s="36"/>
      <c r="U984" s="36"/>
      <c r="V984" s="36"/>
    </row>
    <row r="985" spans="6:22" x14ac:dyDescent="0.25">
      <c r="F985" s="36"/>
      <c r="G985" s="36"/>
      <c r="H985" s="36"/>
      <c r="I985" s="36"/>
      <c r="J985" s="36"/>
      <c r="K985" s="36"/>
      <c r="L985" s="36"/>
      <c r="M985" s="36"/>
      <c r="N985" s="36"/>
      <c r="O985" s="36"/>
      <c r="P985" s="36"/>
      <c r="Q985" s="36"/>
      <c r="R985" s="36"/>
      <c r="S985" s="36"/>
      <c r="T985" s="36"/>
      <c r="U985" s="36"/>
      <c r="V985" s="36"/>
    </row>
    <row r="986" spans="6:22" x14ac:dyDescent="0.25">
      <c r="F986" s="36"/>
      <c r="G986" s="36"/>
      <c r="H986" s="36"/>
      <c r="I986" s="36"/>
      <c r="J986" s="36"/>
      <c r="K986" s="36"/>
      <c r="L986" s="36"/>
      <c r="M986" s="36"/>
      <c r="N986" s="36"/>
      <c r="O986" s="36"/>
      <c r="P986" s="36"/>
      <c r="Q986" s="36"/>
      <c r="R986" s="36"/>
      <c r="S986" s="36"/>
      <c r="T986" s="36"/>
      <c r="U986" s="36"/>
      <c r="V986" s="36"/>
    </row>
    <row r="987" spans="6:22" x14ac:dyDescent="0.25">
      <c r="F987" s="36"/>
      <c r="G987" s="36"/>
      <c r="H987" s="36"/>
      <c r="I987" s="36"/>
      <c r="J987" s="36"/>
      <c r="K987" s="36"/>
      <c r="L987" s="36"/>
      <c r="M987" s="36"/>
      <c r="N987" s="36"/>
      <c r="O987" s="36"/>
      <c r="P987" s="36"/>
      <c r="Q987" s="36"/>
      <c r="R987" s="36"/>
      <c r="S987" s="36"/>
      <c r="T987" s="36"/>
      <c r="U987" s="36"/>
      <c r="V987" s="36"/>
    </row>
    <row r="988" spans="6:22" x14ac:dyDescent="0.25">
      <c r="F988" s="36"/>
      <c r="G988" s="36"/>
      <c r="H988" s="36"/>
      <c r="I988" s="36"/>
      <c r="J988" s="36"/>
      <c r="K988" s="36"/>
      <c r="L988" s="36"/>
      <c r="M988" s="36"/>
      <c r="N988" s="36"/>
      <c r="O988" s="36"/>
      <c r="P988" s="36"/>
      <c r="Q988" s="36"/>
      <c r="R988" s="36"/>
      <c r="S988" s="36"/>
      <c r="T988" s="36"/>
      <c r="U988" s="36"/>
      <c r="V988" s="36"/>
    </row>
    <row r="989" spans="6:22" x14ac:dyDescent="0.25">
      <c r="F989" s="36"/>
      <c r="G989" s="36"/>
      <c r="H989" s="36"/>
      <c r="I989" s="36"/>
      <c r="J989" s="36"/>
      <c r="K989" s="36"/>
      <c r="L989" s="36"/>
      <c r="M989" s="36"/>
      <c r="N989" s="36"/>
      <c r="O989" s="36"/>
      <c r="P989" s="36"/>
      <c r="Q989" s="36"/>
      <c r="R989" s="36"/>
      <c r="S989" s="36"/>
      <c r="T989" s="36"/>
      <c r="U989" s="36"/>
      <c r="V989" s="36"/>
    </row>
    <row r="990" spans="6:22" x14ac:dyDescent="0.25">
      <c r="F990" s="36"/>
      <c r="G990" s="36"/>
      <c r="H990" s="36"/>
      <c r="I990" s="36"/>
      <c r="J990" s="36"/>
      <c r="K990" s="36"/>
      <c r="L990" s="36"/>
      <c r="M990" s="36"/>
      <c r="N990" s="36"/>
      <c r="O990" s="36"/>
      <c r="P990" s="36"/>
      <c r="Q990" s="36"/>
      <c r="R990" s="36"/>
      <c r="S990" s="36"/>
      <c r="T990" s="36"/>
      <c r="U990" s="36"/>
      <c r="V990" s="36"/>
    </row>
    <row r="991" spans="6:22" x14ac:dyDescent="0.25">
      <c r="F991" s="36"/>
      <c r="G991" s="36"/>
      <c r="H991" s="36"/>
      <c r="I991" s="36"/>
      <c r="J991" s="36"/>
      <c r="K991" s="36"/>
      <c r="L991" s="36"/>
      <c r="M991" s="36"/>
      <c r="N991" s="36"/>
      <c r="O991" s="36"/>
      <c r="P991" s="36"/>
      <c r="Q991" s="36"/>
      <c r="R991" s="36"/>
      <c r="S991" s="36"/>
      <c r="T991" s="36"/>
      <c r="U991" s="36"/>
      <c r="V991" s="36"/>
    </row>
    <row r="992" spans="6:22" x14ac:dyDescent="0.25">
      <c r="F992" s="36"/>
      <c r="G992" s="36"/>
      <c r="H992" s="36"/>
      <c r="I992" s="36"/>
      <c r="J992" s="36"/>
      <c r="K992" s="36"/>
      <c r="L992" s="36"/>
      <c r="M992" s="36"/>
      <c r="N992" s="36"/>
      <c r="O992" s="36"/>
      <c r="P992" s="36"/>
      <c r="Q992" s="36"/>
      <c r="R992" s="36"/>
      <c r="S992" s="36"/>
      <c r="T992" s="36"/>
      <c r="U992" s="36"/>
      <c r="V992" s="36"/>
    </row>
    <row r="993" spans="6:22" x14ac:dyDescent="0.25">
      <c r="F993" s="36"/>
      <c r="G993" s="36"/>
      <c r="H993" s="36"/>
      <c r="I993" s="36"/>
      <c r="J993" s="36"/>
      <c r="K993" s="36"/>
      <c r="L993" s="36"/>
      <c r="M993" s="36"/>
      <c r="N993" s="36"/>
      <c r="O993" s="36"/>
      <c r="P993" s="36"/>
      <c r="Q993" s="36"/>
      <c r="R993" s="36"/>
      <c r="S993" s="36"/>
      <c r="T993" s="36"/>
      <c r="U993" s="36"/>
      <c r="V993" s="36"/>
    </row>
    <row r="994" spans="6:22" x14ac:dyDescent="0.25">
      <c r="F994" s="36"/>
      <c r="G994" s="36"/>
      <c r="H994" s="36"/>
      <c r="I994" s="36"/>
      <c r="J994" s="36"/>
      <c r="K994" s="36"/>
      <c r="L994" s="36"/>
      <c r="M994" s="36"/>
      <c r="N994" s="36"/>
      <c r="O994" s="36"/>
      <c r="P994" s="36"/>
      <c r="Q994" s="36"/>
      <c r="R994" s="36"/>
      <c r="S994" s="36"/>
      <c r="T994" s="36"/>
      <c r="U994" s="36"/>
      <c r="V994" s="36"/>
    </row>
    <row r="995" spans="6:22" x14ac:dyDescent="0.25">
      <c r="F995" s="36"/>
      <c r="G995" s="36"/>
      <c r="H995" s="36"/>
      <c r="I995" s="36"/>
      <c r="J995" s="36"/>
      <c r="K995" s="36"/>
      <c r="L995" s="36"/>
      <c r="M995" s="36"/>
      <c r="N995" s="36"/>
      <c r="O995" s="36"/>
      <c r="P995" s="36"/>
      <c r="Q995" s="36"/>
      <c r="R995" s="36"/>
      <c r="S995" s="36"/>
      <c r="T995" s="36"/>
      <c r="U995" s="36"/>
      <c r="V995" s="36"/>
    </row>
    <row r="996" spans="6:22" x14ac:dyDescent="0.25">
      <c r="F996" s="36"/>
      <c r="G996" s="36"/>
      <c r="H996" s="36"/>
      <c r="I996" s="36"/>
      <c r="J996" s="36"/>
      <c r="K996" s="36"/>
      <c r="L996" s="36"/>
      <c r="M996" s="36"/>
      <c r="N996" s="36"/>
      <c r="O996" s="36"/>
      <c r="P996" s="36"/>
      <c r="Q996" s="36"/>
      <c r="R996" s="36"/>
      <c r="S996" s="36"/>
      <c r="T996" s="36"/>
      <c r="U996" s="36"/>
      <c r="V996" s="36"/>
    </row>
    <row r="997" spans="6:22" x14ac:dyDescent="0.25">
      <c r="F997" s="36"/>
      <c r="G997" s="36"/>
      <c r="H997" s="36"/>
      <c r="I997" s="36"/>
      <c r="J997" s="36"/>
      <c r="K997" s="36"/>
      <c r="L997" s="36"/>
      <c r="M997" s="36"/>
      <c r="N997" s="36"/>
      <c r="O997" s="36"/>
      <c r="P997" s="36"/>
      <c r="Q997" s="36"/>
      <c r="R997" s="36"/>
      <c r="S997" s="36"/>
      <c r="T997" s="36"/>
      <c r="U997" s="36"/>
      <c r="V997" s="36"/>
    </row>
    <row r="998" spans="6:22" x14ac:dyDescent="0.25">
      <c r="F998" s="36"/>
      <c r="G998" s="36"/>
      <c r="H998" s="36"/>
      <c r="I998" s="36"/>
      <c r="J998" s="36"/>
      <c r="K998" s="36"/>
      <c r="L998" s="36"/>
      <c r="M998" s="36"/>
      <c r="N998" s="36"/>
      <c r="O998" s="36"/>
      <c r="P998" s="36"/>
      <c r="Q998" s="36"/>
      <c r="R998" s="36"/>
      <c r="S998" s="36"/>
      <c r="T998" s="36"/>
      <c r="U998" s="36"/>
      <c r="V998" s="36"/>
    </row>
    <row r="999" spans="6:22" x14ac:dyDescent="0.25">
      <c r="F999" s="36"/>
      <c r="G999" s="36"/>
      <c r="H999" s="36"/>
      <c r="I999" s="36"/>
      <c r="J999" s="36"/>
      <c r="K999" s="36"/>
      <c r="L999" s="36"/>
      <c r="M999" s="36"/>
      <c r="N999" s="36"/>
      <c r="O999" s="36"/>
      <c r="P999" s="36"/>
      <c r="Q999" s="36"/>
      <c r="R999" s="36"/>
      <c r="S999" s="36"/>
      <c r="T999" s="36"/>
      <c r="U999" s="36"/>
      <c r="V999" s="36"/>
    </row>
    <row r="1000" spans="6:22" x14ac:dyDescent="0.25">
      <c r="F1000" s="36"/>
      <c r="G1000" s="36"/>
      <c r="H1000" s="36"/>
      <c r="I1000" s="36"/>
      <c r="J1000" s="36"/>
      <c r="K1000" s="36"/>
      <c r="L1000" s="36"/>
      <c r="M1000" s="36"/>
      <c r="N1000" s="36"/>
      <c r="O1000" s="36"/>
      <c r="P1000" s="36"/>
      <c r="Q1000" s="36"/>
      <c r="R1000" s="36"/>
      <c r="S1000" s="36"/>
      <c r="T1000" s="36"/>
      <c r="U1000" s="36"/>
      <c r="V1000" s="36"/>
    </row>
    <row r="1001" spans="6:22" x14ac:dyDescent="0.25">
      <c r="F1001" s="36"/>
      <c r="G1001" s="36"/>
      <c r="H1001" s="36"/>
      <c r="I1001" s="36"/>
      <c r="J1001" s="36"/>
      <c r="K1001" s="36"/>
      <c r="L1001" s="36"/>
      <c r="M1001" s="36"/>
      <c r="N1001" s="36"/>
      <c r="O1001" s="36"/>
      <c r="P1001" s="36"/>
      <c r="Q1001" s="36"/>
      <c r="R1001" s="36"/>
      <c r="S1001" s="36"/>
      <c r="T1001" s="36"/>
      <c r="U1001" s="36"/>
      <c r="V1001" s="36"/>
    </row>
    <row r="1002" spans="6:22" x14ac:dyDescent="0.25">
      <c r="F1002" s="36"/>
      <c r="G1002" s="36"/>
      <c r="H1002" s="36"/>
      <c r="I1002" s="36"/>
      <c r="J1002" s="36"/>
      <c r="K1002" s="36"/>
      <c r="L1002" s="36"/>
      <c r="M1002" s="36"/>
      <c r="N1002" s="36"/>
      <c r="O1002" s="36"/>
      <c r="P1002" s="36"/>
      <c r="Q1002" s="36"/>
      <c r="R1002" s="36"/>
      <c r="S1002" s="36"/>
      <c r="T1002" s="36"/>
      <c r="U1002" s="36"/>
      <c r="V1002" s="36"/>
    </row>
    <row r="1003" spans="6:22" x14ac:dyDescent="0.25">
      <c r="F1003" s="36"/>
      <c r="G1003" s="36"/>
      <c r="H1003" s="36"/>
      <c r="I1003" s="36"/>
      <c r="J1003" s="36"/>
      <c r="K1003" s="36"/>
      <c r="L1003" s="36"/>
      <c r="M1003" s="36"/>
      <c r="N1003" s="36"/>
      <c r="O1003" s="36"/>
      <c r="P1003" s="36"/>
      <c r="Q1003" s="36"/>
      <c r="R1003" s="36"/>
      <c r="S1003" s="36"/>
      <c r="T1003" s="36"/>
      <c r="U1003" s="36"/>
      <c r="V1003" s="36"/>
    </row>
    <row r="1004" spans="6:22" x14ac:dyDescent="0.25">
      <c r="F1004" s="36"/>
      <c r="G1004" s="36"/>
      <c r="H1004" s="36"/>
      <c r="I1004" s="36"/>
      <c r="J1004" s="36"/>
      <c r="K1004" s="36"/>
      <c r="L1004" s="36"/>
      <c r="M1004" s="36"/>
      <c r="N1004" s="36"/>
      <c r="O1004" s="36"/>
      <c r="P1004" s="36"/>
      <c r="Q1004" s="36"/>
      <c r="R1004" s="36"/>
      <c r="S1004" s="36"/>
      <c r="T1004" s="36"/>
      <c r="U1004" s="36"/>
      <c r="V1004" s="36"/>
    </row>
    <row r="1005" spans="6:22" x14ac:dyDescent="0.25">
      <c r="F1005" s="36"/>
      <c r="G1005" s="36"/>
      <c r="H1005" s="36"/>
      <c r="I1005" s="36"/>
      <c r="J1005" s="36"/>
      <c r="K1005" s="36"/>
      <c r="L1005" s="36"/>
      <c r="M1005" s="36"/>
      <c r="N1005" s="36"/>
      <c r="O1005" s="36"/>
      <c r="P1005" s="36"/>
      <c r="Q1005" s="36"/>
      <c r="R1005" s="36"/>
      <c r="S1005" s="36"/>
      <c r="T1005" s="36"/>
      <c r="U1005" s="36"/>
      <c r="V1005" s="36"/>
    </row>
    <row r="1006" spans="6:22" x14ac:dyDescent="0.25">
      <c r="F1006" s="36"/>
      <c r="G1006" s="36"/>
      <c r="H1006" s="36"/>
      <c r="I1006" s="36"/>
      <c r="J1006" s="36"/>
      <c r="K1006" s="36"/>
      <c r="L1006" s="36"/>
      <c r="M1006" s="36"/>
      <c r="N1006" s="36"/>
      <c r="O1006" s="36"/>
      <c r="P1006" s="36"/>
      <c r="Q1006" s="36"/>
      <c r="R1006" s="36"/>
      <c r="S1006" s="36"/>
      <c r="T1006" s="36"/>
      <c r="U1006" s="36"/>
      <c r="V1006" s="36"/>
    </row>
    <row r="1007" spans="6:22" x14ac:dyDescent="0.25">
      <c r="F1007" s="36"/>
      <c r="G1007" s="36"/>
      <c r="H1007" s="36"/>
      <c r="I1007" s="36"/>
      <c r="J1007" s="36"/>
      <c r="K1007" s="36"/>
      <c r="L1007" s="36"/>
      <c r="M1007" s="36"/>
      <c r="N1007" s="36"/>
      <c r="O1007" s="36"/>
      <c r="P1007" s="36"/>
      <c r="Q1007" s="36"/>
      <c r="R1007" s="36"/>
      <c r="S1007" s="36"/>
      <c r="T1007" s="36"/>
      <c r="U1007" s="36"/>
      <c r="V1007" s="36"/>
    </row>
    <row r="1008" spans="6:22" x14ac:dyDescent="0.25">
      <c r="F1008" s="36"/>
      <c r="G1008" s="36"/>
      <c r="H1008" s="36"/>
      <c r="I1008" s="36"/>
      <c r="J1008" s="36"/>
      <c r="K1008" s="36"/>
      <c r="L1008" s="36"/>
      <c r="M1008" s="36"/>
      <c r="N1008" s="36"/>
      <c r="O1008" s="36"/>
      <c r="P1008" s="36"/>
      <c r="Q1008" s="36"/>
      <c r="R1008" s="36"/>
      <c r="S1008" s="36"/>
      <c r="T1008" s="36"/>
      <c r="U1008" s="36"/>
      <c r="V1008" s="36"/>
    </row>
    <row r="1009" spans="6:22" x14ac:dyDescent="0.25">
      <c r="F1009" s="36"/>
      <c r="G1009" s="36"/>
      <c r="H1009" s="36"/>
      <c r="I1009" s="36"/>
      <c r="J1009" s="36"/>
      <c r="K1009" s="36"/>
      <c r="L1009" s="36"/>
      <c r="M1009" s="36"/>
      <c r="N1009" s="36"/>
      <c r="O1009" s="36"/>
      <c r="P1009" s="36"/>
      <c r="Q1009" s="36"/>
      <c r="R1009" s="36"/>
      <c r="S1009" s="36"/>
      <c r="T1009" s="36"/>
      <c r="U1009" s="36"/>
      <c r="V1009" s="36"/>
    </row>
    <row r="1010" spans="6:22" x14ac:dyDescent="0.25">
      <c r="F1010" s="36"/>
      <c r="G1010" s="36"/>
      <c r="H1010" s="36"/>
      <c r="I1010" s="36"/>
      <c r="J1010" s="36"/>
      <c r="K1010" s="36"/>
      <c r="L1010" s="36"/>
      <c r="M1010" s="36"/>
      <c r="N1010" s="36"/>
      <c r="O1010" s="36"/>
      <c r="P1010" s="36"/>
      <c r="Q1010" s="36"/>
      <c r="R1010" s="36"/>
      <c r="S1010" s="36"/>
      <c r="T1010" s="36"/>
      <c r="U1010" s="36"/>
      <c r="V1010" s="36"/>
    </row>
    <row r="1011" spans="6:22" x14ac:dyDescent="0.25">
      <c r="F1011" s="36"/>
      <c r="G1011" s="36"/>
      <c r="H1011" s="36"/>
      <c r="I1011" s="36"/>
      <c r="J1011" s="36"/>
      <c r="K1011" s="36"/>
      <c r="L1011" s="36"/>
      <c r="M1011" s="36"/>
      <c r="N1011" s="36"/>
      <c r="O1011" s="36"/>
      <c r="P1011" s="36"/>
      <c r="Q1011" s="36"/>
      <c r="R1011" s="36"/>
      <c r="S1011" s="36"/>
      <c r="T1011" s="36"/>
      <c r="U1011" s="36"/>
      <c r="V1011" s="36"/>
    </row>
    <row r="1012" spans="6:22" x14ac:dyDescent="0.25">
      <c r="F1012" s="36"/>
      <c r="G1012" s="36"/>
      <c r="H1012" s="36"/>
      <c r="I1012" s="36"/>
      <c r="J1012" s="36"/>
      <c r="K1012" s="36"/>
      <c r="L1012" s="36"/>
      <c r="M1012" s="36"/>
      <c r="N1012" s="36"/>
      <c r="O1012" s="36"/>
      <c r="P1012" s="36"/>
      <c r="Q1012" s="36"/>
      <c r="R1012" s="36"/>
      <c r="S1012" s="36"/>
      <c r="T1012" s="36"/>
      <c r="U1012" s="36"/>
      <c r="V1012" s="36"/>
    </row>
    <row r="1013" spans="6:22" x14ac:dyDescent="0.25">
      <c r="F1013" s="36"/>
      <c r="G1013" s="36"/>
      <c r="H1013" s="36"/>
      <c r="I1013" s="36"/>
      <c r="J1013" s="36"/>
      <c r="K1013" s="36"/>
      <c r="L1013" s="36"/>
      <c r="M1013" s="36"/>
      <c r="N1013" s="36"/>
      <c r="O1013" s="36"/>
      <c r="P1013" s="36"/>
      <c r="Q1013" s="36"/>
      <c r="R1013" s="36"/>
      <c r="S1013" s="36"/>
      <c r="T1013" s="36"/>
      <c r="U1013" s="36"/>
      <c r="V1013" s="36"/>
    </row>
    <row r="1014" spans="6:22" x14ac:dyDescent="0.25">
      <c r="F1014" s="36"/>
      <c r="G1014" s="36"/>
      <c r="H1014" s="36"/>
      <c r="I1014" s="36"/>
      <c r="J1014" s="36"/>
      <c r="K1014" s="36"/>
      <c r="L1014" s="36"/>
      <c r="M1014" s="36"/>
      <c r="N1014" s="36"/>
      <c r="O1014" s="36"/>
      <c r="P1014" s="36"/>
      <c r="Q1014" s="36"/>
      <c r="R1014" s="36"/>
      <c r="S1014" s="36"/>
      <c r="T1014" s="36"/>
      <c r="U1014" s="36"/>
      <c r="V1014" s="36"/>
    </row>
    <row r="1015" spans="6:22" x14ac:dyDescent="0.25">
      <c r="F1015" s="36"/>
      <c r="G1015" s="36"/>
      <c r="H1015" s="36"/>
      <c r="I1015" s="36"/>
      <c r="J1015" s="36"/>
      <c r="K1015" s="36"/>
      <c r="L1015" s="36"/>
      <c r="M1015" s="36"/>
      <c r="N1015" s="36"/>
      <c r="O1015" s="36"/>
      <c r="P1015" s="36"/>
      <c r="Q1015" s="36"/>
      <c r="R1015" s="36"/>
      <c r="S1015" s="36"/>
      <c r="T1015" s="36"/>
      <c r="U1015" s="36"/>
      <c r="V1015" s="36"/>
    </row>
    <row r="1016" spans="6:22" x14ac:dyDescent="0.25">
      <c r="F1016" s="36"/>
      <c r="G1016" s="36"/>
      <c r="H1016" s="36"/>
      <c r="I1016" s="36"/>
      <c r="J1016" s="36"/>
      <c r="K1016" s="36"/>
      <c r="L1016" s="36"/>
      <c r="M1016" s="36"/>
      <c r="N1016" s="36"/>
      <c r="O1016" s="36"/>
      <c r="P1016" s="36"/>
      <c r="Q1016" s="36"/>
      <c r="R1016" s="36"/>
      <c r="S1016" s="36"/>
      <c r="T1016" s="36"/>
      <c r="U1016" s="36"/>
      <c r="V1016" s="36"/>
    </row>
    <row r="1017" spans="6:22" x14ac:dyDescent="0.25">
      <c r="F1017" s="36"/>
      <c r="G1017" s="36"/>
      <c r="H1017" s="36"/>
      <c r="I1017" s="36"/>
      <c r="J1017" s="36"/>
      <c r="K1017" s="36"/>
      <c r="L1017" s="36"/>
      <c r="M1017" s="36"/>
      <c r="N1017" s="36"/>
      <c r="O1017" s="36"/>
      <c r="P1017" s="36"/>
      <c r="Q1017" s="36"/>
      <c r="R1017" s="36"/>
      <c r="S1017" s="36"/>
      <c r="T1017" s="36"/>
      <c r="U1017" s="36"/>
      <c r="V1017" s="36"/>
    </row>
    <row r="1018" spans="6:22" x14ac:dyDescent="0.25">
      <c r="F1018" s="36"/>
      <c r="G1018" s="36"/>
      <c r="H1018" s="36"/>
      <c r="I1018" s="36"/>
      <c r="J1018" s="36"/>
      <c r="K1018" s="36"/>
      <c r="L1018" s="36"/>
      <c r="M1018" s="36"/>
      <c r="N1018" s="36"/>
      <c r="O1018" s="36"/>
      <c r="P1018" s="36"/>
      <c r="Q1018" s="36"/>
      <c r="R1018" s="36"/>
      <c r="S1018" s="36"/>
      <c r="T1018" s="36"/>
      <c r="U1018" s="36"/>
      <c r="V1018" s="36"/>
    </row>
    <row r="1019" spans="6:22" x14ac:dyDescent="0.25">
      <c r="F1019" s="36"/>
      <c r="G1019" s="36"/>
      <c r="H1019" s="36"/>
      <c r="I1019" s="36"/>
      <c r="J1019" s="36"/>
      <c r="K1019" s="36"/>
      <c r="L1019" s="36"/>
      <c r="M1019" s="36"/>
      <c r="N1019" s="36"/>
      <c r="O1019" s="36"/>
      <c r="P1019" s="36"/>
      <c r="Q1019" s="36"/>
      <c r="R1019" s="36"/>
      <c r="S1019" s="36"/>
      <c r="T1019" s="36"/>
      <c r="U1019" s="36"/>
      <c r="V1019" s="36"/>
    </row>
    <row r="1020" spans="6:22" x14ac:dyDescent="0.25">
      <c r="F1020" s="36"/>
      <c r="G1020" s="36"/>
      <c r="H1020" s="36"/>
      <c r="I1020" s="36"/>
      <c r="J1020" s="36"/>
      <c r="K1020" s="36"/>
      <c r="L1020" s="36"/>
      <c r="M1020" s="36"/>
      <c r="N1020" s="36"/>
      <c r="O1020" s="36"/>
      <c r="P1020" s="36"/>
      <c r="Q1020" s="36"/>
      <c r="R1020" s="36"/>
      <c r="S1020" s="36"/>
      <c r="T1020" s="36"/>
      <c r="U1020" s="36"/>
      <c r="V1020" s="36"/>
    </row>
    <row r="1021" spans="6:22" x14ac:dyDescent="0.25">
      <c r="F1021" s="36"/>
      <c r="G1021" s="36"/>
      <c r="H1021" s="36"/>
      <c r="I1021" s="36"/>
      <c r="J1021" s="36"/>
      <c r="K1021" s="36"/>
      <c r="L1021" s="36"/>
      <c r="M1021" s="36"/>
      <c r="N1021" s="36"/>
      <c r="O1021" s="36"/>
      <c r="P1021" s="36"/>
      <c r="Q1021" s="36"/>
      <c r="R1021" s="36"/>
      <c r="S1021" s="36"/>
      <c r="T1021" s="36"/>
      <c r="U1021" s="36"/>
      <c r="V1021" s="36"/>
    </row>
    <row r="1022" spans="6:22" x14ac:dyDescent="0.25">
      <c r="F1022" s="36"/>
      <c r="G1022" s="36"/>
      <c r="H1022" s="36"/>
      <c r="I1022" s="36"/>
      <c r="J1022" s="36"/>
      <c r="K1022" s="36"/>
      <c r="L1022" s="36"/>
      <c r="M1022" s="36"/>
      <c r="N1022" s="36"/>
      <c r="O1022" s="36"/>
      <c r="P1022" s="36"/>
      <c r="Q1022" s="36"/>
      <c r="R1022" s="36"/>
      <c r="S1022" s="36"/>
      <c r="T1022" s="36"/>
      <c r="U1022" s="36"/>
      <c r="V1022" s="36"/>
    </row>
    <row r="1023" spans="6:22" x14ac:dyDescent="0.25">
      <c r="F1023" s="36"/>
      <c r="G1023" s="36"/>
      <c r="H1023" s="36"/>
      <c r="I1023" s="36"/>
      <c r="J1023" s="36"/>
      <c r="K1023" s="36"/>
      <c r="L1023" s="36"/>
      <c r="M1023" s="36"/>
      <c r="N1023" s="36"/>
      <c r="O1023" s="36"/>
      <c r="P1023" s="36"/>
      <c r="Q1023" s="36"/>
      <c r="R1023" s="36"/>
      <c r="S1023" s="36"/>
      <c r="T1023" s="36"/>
      <c r="U1023" s="36"/>
      <c r="V1023" s="36"/>
    </row>
    <row r="1024" spans="6:22" x14ac:dyDescent="0.25">
      <c r="F1024" s="36"/>
      <c r="G1024" s="36"/>
      <c r="H1024" s="36"/>
      <c r="I1024" s="36"/>
      <c r="J1024" s="36"/>
      <c r="K1024" s="36"/>
      <c r="L1024" s="36"/>
      <c r="M1024" s="36"/>
      <c r="N1024" s="36"/>
      <c r="O1024" s="36"/>
      <c r="P1024" s="36"/>
      <c r="Q1024" s="36"/>
      <c r="R1024" s="36"/>
      <c r="S1024" s="36"/>
      <c r="T1024" s="36"/>
      <c r="U1024" s="36"/>
      <c r="V1024" s="36"/>
    </row>
    <row r="1025" spans="6:22" x14ac:dyDescent="0.25">
      <c r="F1025" s="36"/>
      <c r="G1025" s="36"/>
      <c r="H1025" s="36"/>
      <c r="I1025" s="36"/>
      <c r="J1025" s="36"/>
      <c r="K1025" s="36"/>
      <c r="L1025" s="36"/>
      <c r="M1025" s="36"/>
      <c r="N1025" s="36"/>
      <c r="O1025" s="36"/>
      <c r="P1025" s="36"/>
      <c r="Q1025" s="36"/>
      <c r="R1025" s="36"/>
      <c r="S1025" s="36"/>
      <c r="T1025" s="36"/>
      <c r="U1025" s="36"/>
      <c r="V1025" s="36"/>
    </row>
    <row r="1026" spans="6:22" x14ac:dyDescent="0.25">
      <c r="F1026" s="36"/>
      <c r="G1026" s="36"/>
      <c r="H1026" s="36"/>
      <c r="I1026" s="36"/>
      <c r="J1026" s="36"/>
      <c r="K1026" s="36"/>
      <c r="L1026" s="36"/>
      <c r="M1026" s="36"/>
      <c r="N1026" s="36"/>
      <c r="O1026" s="36"/>
      <c r="P1026" s="36"/>
      <c r="Q1026" s="36"/>
      <c r="R1026" s="36"/>
      <c r="S1026" s="36"/>
      <c r="T1026" s="36"/>
      <c r="U1026" s="36"/>
      <c r="V1026" s="36"/>
    </row>
    <row r="1027" spans="6:22" x14ac:dyDescent="0.25">
      <c r="F1027" s="36"/>
      <c r="G1027" s="36"/>
      <c r="H1027" s="36"/>
      <c r="I1027" s="36"/>
      <c r="J1027" s="36"/>
      <c r="K1027" s="36"/>
      <c r="L1027" s="36"/>
      <c r="M1027" s="36"/>
      <c r="N1027" s="36"/>
      <c r="O1027" s="36"/>
      <c r="P1027" s="36"/>
      <c r="Q1027" s="36"/>
      <c r="R1027" s="36"/>
      <c r="S1027" s="36"/>
      <c r="T1027" s="36"/>
      <c r="U1027" s="36"/>
      <c r="V1027" s="36"/>
    </row>
    <row r="1028" spans="6:22" x14ac:dyDescent="0.25">
      <c r="F1028" s="36"/>
      <c r="G1028" s="36"/>
      <c r="H1028" s="36"/>
      <c r="I1028" s="36"/>
      <c r="J1028" s="36"/>
      <c r="K1028" s="36"/>
      <c r="L1028" s="36"/>
      <c r="M1028" s="36"/>
      <c r="N1028" s="36"/>
      <c r="O1028" s="36"/>
      <c r="P1028" s="36"/>
      <c r="Q1028" s="36"/>
      <c r="R1028" s="36"/>
      <c r="S1028" s="36"/>
      <c r="T1028" s="36"/>
      <c r="U1028" s="36"/>
      <c r="V1028" s="36"/>
    </row>
    <row r="1029" spans="6:22" x14ac:dyDescent="0.25">
      <c r="F1029" s="36"/>
      <c r="G1029" s="36"/>
      <c r="H1029" s="36"/>
      <c r="I1029" s="36"/>
      <c r="J1029" s="36"/>
      <c r="K1029" s="36"/>
      <c r="L1029" s="36"/>
      <c r="M1029" s="36"/>
      <c r="N1029" s="36"/>
      <c r="O1029" s="36"/>
      <c r="P1029" s="36"/>
      <c r="Q1029" s="36"/>
      <c r="R1029" s="36"/>
      <c r="S1029" s="36"/>
      <c r="T1029" s="36"/>
      <c r="U1029" s="36"/>
      <c r="V1029" s="36"/>
    </row>
    <row r="1030" spans="6:22" x14ac:dyDescent="0.25">
      <c r="F1030" s="36"/>
      <c r="G1030" s="36"/>
      <c r="H1030" s="36"/>
      <c r="I1030" s="36"/>
      <c r="J1030" s="36"/>
      <c r="K1030" s="36"/>
      <c r="L1030" s="36"/>
      <c r="M1030" s="36"/>
      <c r="N1030" s="36"/>
      <c r="O1030" s="36"/>
      <c r="P1030" s="36"/>
      <c r="Q1030" s="36"/>
      <c r="R1030" s="36"/>
      <c r="S1030" s="36"/>
      <c r="T1030" s="36"/>
      <c r="U1030" s="36"/>
      <c r="V1030" s="36"/>
    </row>
    <row r="1031" spans="6:22" x14ac:dyDescent="0.25">
      <c r="F1031" s="36"/>
      <c r="G1031" s="36"/>
      <c r="H1031" s="36"/>
      <c r="I1031" s="36"/>
      <c r="J1031" s="36"/>
      <c r="K1031" s="36"/>
      <c r="L1031" s="36"/>
      <c r="M1031" s="36"/>
      <c r="N1031" s="36"/>
      <c r="O1031" s="36"/>
      <c r="P1031" s="36"/>
      <c r="Q1031" s="36"/>
      <c r="R1031" s="36"/>
      <c r="S1031" s="36"/>
      <c r="T1031" s="36"/>
      <c r="U1031" s="36"/>
      <c r="V1031" s="36"/>
    </row>
    <row r="1032" spans="6:22" x14ac:dyDescent="0.25">
      <c r="F1032" s="36"/>
      <c r="G1032" s="36"/>
      <c r="H1032" s="36"/>
      <c r="I1032" s="36"/>
      <c r="J1032" s="36"/>
      <c r="K1032" s="36"/>
      <c r="L1032" s="36"/>
      <c r="M1032" s="36"/>
      <c r="N1032" s="36"/>
      <c r="O1032" s="36"/>
      <c r="P1032" s="36"/>
      <c r="Q1032" s="36"/>
      <c r="R1032" s="36"/>
      <c r="S1032" s="36"/>
      <c r="T1032" s="36"/>
      <c r="U1032" s="36"/>
      <c r="V1032" s="36"/>
    </row>
    <row r="1033" spans="6:22" x14ac:dyDescent="0.25">
      <c r="F1033" s="36"/>
      <c r="G1033" s="36"/>
      <c r="H1033" s="36"/>
      <c r="I1033" s="36"/>
      <c r="J1033" s="36"/>
      <c r="K1033" s="36"/>
      <c r="L1033" s="36"/>
      <c r="M1033" s="36"/>
      <c r="N1033" s="36"/>
      <c r="O1033" s="36"/>
      <c r="P1033" s="36"/>
      <c r="Q1033" s="36"/>
      <c r="R1033" s="36"/>
      <c r="S1033" s="36"/>
      <c r="T1033" s="36"/>
      <c r="U1033" s="36"/>
      <c r="V1033" s="36"/>
    </row>
    <row r="1034" spans="6:22" x14ac:dyDescent="0.25">
      <c r="F1034" s="36"/>
      <c r="G1034" s="36"/>
      <c r="H1034" s="36"/>
      <c r="I1034" s="36"/>
      <c r="J1034" s="36"/>
      <c r="K1034" s="36"/>
      <c r="L1034" s="36"/>
      <c r="M1034" s="36"/>
      <c r="N1034" s="36"/>
      <c r="O1034" s="36"/>
      <c r="P1034" s="36"/>
      <c r="Q1034" s="36"/>
      <c r="R1034" s="36"/>
      <c r="S1034" s="36"/>
      <c r="T1034" s="36"/>
      <c r="U1034" s="36"/>
      <c r="V1034" s="36"/>
    </row>
    <row r="1035" spans="6:22" x14ac:dyDescent="0.25">
      <c r="F1035" s="36"/>
      <c r="G1035" s="36"/>
      <c r="H1035" s="36"/>
      <c r="I1035" s="36"/>
      <c r="J1035" s="36"/>
      <c r="K1035" s="36"/>
      <c r="L1035" s="36"/>
      <c r="M1035" s="36"/>
      <c r="N1035" s="36"/>
      <c r="O1035" s="36"/>
      <c r="P1035" s="36"/>
      <c r="Q1035" s="36"/>
      <c r="R1035" s="36"/>
      <c r="S1035" s="36"/>
      <c r="T1035" s="36"/>
      <c r="U1035" s="36"/>
      <c r="V1035" s="36"/>
    </row>
    <row r="1036" spans="6:22" x14ac:dyDescent="0.25">
      <c r="F1036" s="36"/>
      <c r="G1036" s="36"/>
      <c r="H1036" s="36"/>
      <c r="I1036" s="36"/>
      <c r="J1036" s="36"/>
      <c r="K1036" s="36"/>
      <c r="L1036" s="36"/>
      <c r="M1036" s="36"/>
      <c r="N1036" s="36"/>
      <c r="O1036" s="36"/>
      <c r="P1036" s="36"/>
      <c r="Q1036" s="36"/>
      <c r="R1036" s="36"/>
      <c r="S1036" s="36"/>
      <c r="T1036" s="36"/>
      <c r="U1036" s="36"/>
      <c r="V1036" s="36"/>
    </row>
    <row r="1037" spans="6:22" x14ac:dyDescent="0.25">
      <c r="F1037" s="36"/>
      <c r="G1037" s="36"/>
      <c r="H1037" s="36"/>
      <c r="I1037" s="36"/>
      <c r="J1037" s="36"/>
      <c r="K1037" s="36"/>
      <c r="L1037" s="36"/>
      <c r="M1037" s="36"/>
      <c r="N1037" s="36"/>
      <c r="O1037" s="36"/>
      <c r="P1037" s="36"/>
      <c r="Q1037" s="36"/>
      <c r="R1037" s="36"/>
      <c r="S1037" s="36"/>
      <c r="T1037" s="36"/>
      <c r="U1037" s="36"/>
      <c r="V1037" s="36"/>
    </row>
    <row r="1038" spans="6:22" x14ac:dyDescent="0.25">
      <c r="F1038" s="36"/>
      <c r="G1038" s="36"/>
      <c r="H1038" s="36"/>
      <c r="I1038" s="36"/>
      <c r="J1038" s="36"/>
      <c r="K1038" s="36"/>
      <c r="L1038" s="36"/>
      <c r="M1038" s="36"/>
      <c r="N1038" s="36"/>
      <c r="O1038" s="36"/>
      <c r="P1038" s="36"/>
      <c r="Q1038" s="36"/>
      <c r="R1038" s="36"/>
      <c r="S1038" s="36"/>
      <c r="T1038" s="36"/>
      <c r="U1038" s="36"/>
      <c r="V1038" s="36"/>
    </row>
    <row r="1039" spans="6:22" x14ac:dyDescent="0.25">
      <c r="F1039" s="36"/>
      <c r="G1039" s="36"/>
      <c r="H1039" s="36"/>
      <c r="I1039" s="36"/>
      <c r="J1039" s="36"/>
      <c r="K1039" s="36"/>
      <c r="L1039" s="36"/>
      <c r="M1039" s="36"/>
      <c r="N1039" s="36"/>
      <c r="O1039" s="36"/>
      <c r="P1039" s="36"/>
      <c r="Q1039" s="36"/>
      <c r="R1039" s="36"/>
      <c r="S1039" s="36"/>
      <c r="T1039" s="36"/>
      <c r="U1039" s="36"/>
      <c r="V1039" s="36"/>
    </row>
    <row r="1040" spans="6:22" x14ac:dyDescent="0.25">
      <c r="F1040" s="36"/>
      <c r="G1040" s="36"/>
      <c r="H1040" s="36"/>
      <c r="I1040" s="36"/>
      <c r="J1040" s="36"/>
      <c r="K1040" s="36"/>
      <c r="L1040" s="36"/>
      <c r="M1040" s="36"/>
      <c r="N1040" s="36"/>
      <c r="O1040" s="36"/>
      <c r="P1040" s="36"/>
      <c r="Q1040" s="36"/>
      <c r="R1040" s="36"/>
      <c r="S1040" s="36"/>
      <c r="T1040" s="36"/>
      <c r="U1040" s="36"/>
      <c r="V1040" s="36"/>
    </row>
    <row r="1041" spans="6:22" x14ac:dyDescent="0.25">
      <c r="F1041" s="36"/>
      <c r="G1041" s="36"/>
      <c r="H1041" s="36"/>
      <c r="I1041" s="36"/>
      <c r="J1041" s="36"/>
      <c r="K1041" s="36"/>
      <c r="L1041" s="36"/>
      <c r="M1041" s="36"/>
      <c r="N1041" s="36"/>
      <c r="O1041" s="36"/>
      <c r="P1041" s="36"/>
      <c r="Q1041" s="36"/>
      <c r="R1041" s="36"/>
      <c r="S1041" s="36"/>
      <c r="T1041" s="36"/>
      <c r="U1041" s="36"/>
      <c r="V1041" s="36"/>
    </row>
    <row r="1042" spans="6:22" x14ac:dyDescent="0.25">
      <c r="F1042" s="36"/>
      <c r="G1042" s="36"/>
      <c r="H1042" s="36"/>
      <c r="I1042" s="36"/>
      <c r="J1042" s="36"/>
      <c r="K1042" s="36"/>
      <c r="L1042" s="36"/>
      <c r="M1042" s="36"/>
      <c r="N1042" s="36"/>
      <c r="O1042" s="36"/>
      <c r="P1042" s="36"/>
      <c r="Q1042" s="36"/>
      <c r="R1042" s="36"/>
      <c r="S1042" s="36"/>
      <c r="T1042" s="36"/>
      <c r="U1042" s="36"/>
      <c r="V1042" s="36"/>
    </row>
    <row r="1043" spans="6:22" x14ac:dyDescent="0.25">
      <c r="F1043" s="36"/>
      <c r="G1043" s="36"/>
      <c r="H1043" s="36"/>
      <c r="I1043" s="36"/>
      <c r="J1043" s="36"/>
      <c r="K1043" s="36"/>
      <c r="L1043" s="36"/>
      <c r="M1043" s="36"/>
      <c r="N1043" s="36"/>
      <c r="O1043" s="36"/>
      <c r="P1043" s="36"/>
      <c r="Q1043" s="36"/>
      <c r="R1043" s="36"/>
      <c r="S1043" s="36"/>
      <c r="T1043" s="36"/>
      <c r="U1043" s="36"/>
      <c r="V1043" s="36"/>
    </row>
    <row r="1044" spans="6:22" x14ac:dyDescent="0.25">
      <c r="F1044" s="36"/>
      <c r="G1044" s="36"/>
      <c r="H1044" s="36"/>
      <c r="I1044" s="36"/>
      <c r="J1044" s="36"/>
      <c r="K1044" s="36"/>
      <c r="L1044" s="36"/>
      <c r="M1044" s="36"/>
      <c r="N1044" s="36"/>
      <c r="O1044" s="36"/>
      <c r="P1044" s="36"/>
      <c r="Q1044" s="36"/>
      <c r="R1044" s="36"/>
      <c r="S1044" s="36"/>
      <c r="T1044" s="36"/>
      <c r="U1044" s="36"/>
      <c r="V1044" s="36"/>
    </row>
    <row r="1045" spans="6:22" x14ac:dyDescent="0.25">
      <c r="F1045" s="36"/>
      <c r="G1045" s="36"/>
      <c r="H1045" s="36"/>
      <c r="I1045" s="36"/>
      <c r="J1045" s="36"/>
      <c r="K1045" s="36"/>
      <c r="L1045" s="36"/>
      <c r="M1045" s="36"/>
      <c r="N1045" s="36"/>
      <c r="O1045" s="36"/>
      <c r="P1045" s="36"/>
      <c r="Q1045" s="36"/>
      <c r="R1045" s="36"/>
      <c r="S1045" s="36"/>
      <c r="T1045" s="36"/>
      <c r="U1045" s="36"/>
      <c r="V1045" s="36"/>
    </row>
    <row r="1046" spans="6:22" x14ac:dyDescent="0.25">
      <c r="F1046" s="36"/>
      <c r="G1046" s="36"/>
      <c r="H1046" s="36"/>
      <c r="I1046" s="36"/>
      <c r="J1046" s="36"/>
      <c r="K1046" s="36"/>
      <c r="L1046" s="36"/>
      <c r="M1046" s="36"/>
      <c r="N1046" s="36"/>
      <c r="O1046" s="36"/>
      <c r="P1046" s="36"/>
      <c r="Q1046" s="36"/>
      <c r="R1046" s="36"/>
      <c r="S1046" s="36"/>
      <c r="T1046" s="36"/>
      <c r="U1046" s="36"/>
      <c r="V1046" s="36"/>
    </row>
    <row r="1047" spans="6:22" x14ac:dyDescent="0.25">
      <c r="F1047" s="36"/>
      <c r="G1047" s="36"/>
      <c r="H1047" s="36"/>
      <c r="I1047" s="36"/>
      <c r="J1047" s="36"/>
      <c r="K1047" s="36"/>
      <c r="L1047" s="36"/>
      <c r="M1047" s="36"/>
      <c r="N1047" s="36"/>
      <c r="O1047" s="36"/>
      <c r="P1047" s="36"/>
      <c r="Q1047" s="36"/>
      <c r="R1047" s="36"/>
      <c r="S1047" s="36"/>
      <c r="T1047" s="36"/>
      <c r="U1047" s="36"/>
      <c r="V1047" s="36"/>
    </row>
    <row r="1048" spans="6:22" x14ac:dyDescent="0.25">
      <c r="F1048" s="36"/>
      <c r="G1048" s="36"/>
      <c r="H1048" s="36"/>
      <c r="I1048" s="36"/>
      <c r="J1048" s="36"/>
      <c r="K1048" s="36"/>
      <c r="L1048" s="36"/>
      <c r="M1048" s="36"/>
      <c r="N1048" s="36"/>
      <c r="O1048" s="36"/>
      <c r="P1048" s="36"/>
      <c r="Q1048" s="36"/>
      <c r="R1048" s="36"/>
      <c r="S1048" s="36"/>
      <c r="T1048" s="36"/>
      <c r="U1048" s="36"/>
      <c r="V1048" s="36"/>
    </row>
    <row r="1049" spans="6:22" x14ac:dyDescent="0.25">
      <c r="F1049" s="36"/>
      <c r="G1049" s="36"/>
      <c r="H1049" s="36"/>
      <c r="I1049" s="36"/>
      <c r="J1049" s="36"/>
      <c r="K1049" s="36"/>
      <c r="L1049" s="36"/>
      <c r="M1049" s="36"/>
      <c r="N1049" s="36"/>
      <c r="O1049" s="36"/>
      <c r="P1049" s="36"/>
      <c r="Q1049" s="36"/>
      <c r="R1049" s="36"/>
      <c r="S1049" s="36"/>
      <c r="T1049" s="36"/>
      <c r="U1049" s="36"/>
      <c r="V1049" s="36"/>
    </row>
    <row r="1050" spans="6:22" x14ac:dyDescent="0.25">
      <c r="F1050" s="36"/>
      <c r="G1050" s="36"/>
      <c r="H1050" s="36"/>
      <c r="I1050" s="36"/>
      <c r="J1050" s="36"/>
      <c r="K1050" s="36"/>
      <c r="L1050" s="36"/>
      <c r="M1050" s="36"/>
      <c r="N1050" s="36"/>
      <c r="O1050" s="36"/>
      <c r="P1050" s="36"/>
      <c r="Q1050" s="36"/>
      <c r="R1050" s="36"/>
      <c r="S1050" s="36"/>
      <c r="T1050" s="36"/>
      <c r="U1050" s="36"/>
      <c r="V1050" s="36"/>
    </row>
    <row r="1051" spans="6:22" x14ac:dyDescent="0.25">
      <c r="F1051" s="36"/>
      <c r="G1051" s="36"/>
      <c r="H1051" s="36"/>
      <c r="I1051" s="36"/>
      <c r="J1051" s="36"/>
      <c r="K1051" s="36"/>
      <c r="L1051" s="36"/>
      <c r="M1051" s="36"/>
      <c r="N1051" s="36"/>
      <c r="O1051" s="36"/>
      <c r="P1051" s="36"/>
      <c r="Q1051" s="36"/>
      <c r="R1051" s="36"/>
      <c r="S1051" s="36"/>
      <c r="T1051" s="36"/>
      <c r="U1051" s="36"/>
      <c r="V1051" s="36"/>
    </row>
    <row r="1052" spans="6:22" x14ac:dyDescent="0.25">
      <c r="F1052" s="36"/>
      <c r="G1052" s="36"/>
      <c r="H1052" s="36"/>
      <c r="I1052" s="36"/>
      <c r="J1052" s="36"/>
      <c r="K1052" s="36"/>
      <c r="L1052" s="36"/>
      <c r="M1052" s="36"/>
      <c r="N1052" s="36"/>
      <c r="O1052" s="36"/>
      <c r="P1052" s="36"/>
      <c r="Q1052" s="36"/>
      <c r="R1052" s="36"/>
      <c r="S1052" s="36"/>
      <c r="T1052" s="36"/>
      <c r="U1052" s="36"/>
      <c r="V1052" s="36"/>
    </row>
    <row r="1053" spans="6:22" x14ac:dyDescent="0.25">
      <c r="F1053" s="36"/>
      <c r="G1053" s="36"/>
      <c r="H1053" s="36"/>
      <c r="I1053" s="36"/>
      <c r="J1053" s="36"/>
      <c r="K1053" s="36"/>
      <c r="L1053" s="36"/>
      <c r="M1053" s="36"/>
      <c r="N1053" s="36"/>
      <c r="O1053" s="36"/>
      <c r="P1053" s="36"/>
      <c r="Q1053" s="36"/>
      <c r="R1053" s="36"/>
      <c r="S1053" s="36"/>
      <c r="T1053" s="36"/>
      <c r="U1053" s="36"/>
      <c r="V1053" s="36"/>
    </row>
    <row r="1054" spans="6:22" x14ac:dyDescent="0.25">
      <c r="F1054" s="36"/>
      <c r="G1054" s="36"/>
      <c r="H1054" s="36"/>
      <c r="I1054" s="36"/>
      <c r="J1054" s="36"/>
      <c r="K1054" s="36"/>
      <c r="L1054" s="36"/>
      <c r="M1054" s="36"/>
      <c r="N1054" s="36"/>
      <c r="O1054" s="36"/>
      <c r="P1054" s="36"/>
      <c r="Q1054" s="36"/>
      <c r="R1054" s="36"/>
      <c r="S1054" s="36"/>
      <c r="T1054" s="36"/>
      <c r="U1054" s="36"/>
      <c r="V1054" s="36"/>
    </row>
    <row r="1055" spans="6:22" x14ac:dyDescent="0.25">
      <c r="F1055" s="36"/>
      <c r="G1055" s="36"/>
      <c r="H1055" s="36"/>
      <c r="I1055" s="36"/>
      <c r="J1055" s="36"/>
      <c r="K1055" s="36"/>
      <c r="L1055" s="36"/>
      <c r="M1055" s="36"/>
      <c r="N1055" s="36"/>
      <c r="O1055" s="36"/>
      <c r="P1055" s="36"/>
      <c r="Q1055" s="36"/>
      <c r="R1055" s="36"/>
      <c r="S1055" s="36"/>
      <c r="T1055" s="36"/>
      <c r="U1055" s="36"/>
      <c r="V1055" s="36"/>
    </row>
    <row r="1056" spans="6:22" x14ac:dyDescent="0.25">
      <c r="F1056" s="36"/>
      <c r="G1056" s="36"/>
      <c r="H1056" s="36"/>
      <c r="I1056" s="36"/>
      <c r="J1056" s="36"/>
      <c r="K1056" s="36"/>
      <c r="L1056" s="36"/>
      <c r="M1056" s="36"/>
      <c r="N1056" s="36"/>
      <c r="O1056" s="36"/>
      <c r="P1056" s="36"/>
      <c r="Q1056" s="36"/>
      <c r="R1056" s="36"/>
      <c r="S1056" s="36"/>
      <c r="T1056" s="36"/>
      <c r="U1056" s="36"/>
      <c r="V1056" s="36"/>
    </row>
    <row r="1057" spans="6:22" x14ac:dyDescent="0.25">
      <c r="F1057" s="36"/>
      <c r="G1057" s="36"/>
      <c r="H1057" s="36"/>
      <c r="I1057" s="36"/>
      <c r="J1057" s="36"/>
      <c r="K1057" s="36"/>
      <c r="L1057" s="36"/>
      <c r="M1057" s="36"/>
      <c r="N1057" s="36"/>
      <c r="O1057" s="36"/>
      <c r="P1057" s="36"/>
      <c r="Q1057" s="36"/>
      <c r="R1057" s="36"/>
      <c r="S1057" s="36"/>
      <c r="T1057" s="36"/>
      <c r="U1057" s="36"/>
      <c r="V1057" s="36"/>
    </row>
    <row r="1058" spans="6:22" x14ac:dyDescent="0.25">
      <c r="F1058" s="36"/>
      <c r="G1058" s="36"/>
      <c r="H1058" s="36"/>
      <c r="I1058" s="36"/>
      <c r="J1058" s="36"/>
      <c r="K1058" s="36"/>
      <c r="L1058" s="36"/>
      <c r="M1058" s="36"/>
      <c r="N1058" s="36"/>
      <c r="O1058" s="36"/>
      <c r="P1058" s="36"/>
      <c r="Q1058" s="36"/>
      <c r="R1058" s="36"/>
      <c r="S1058" s="36"/>
      <c r="T1058" s="36"/>
      <c r="U1058" s="36"/>
      <c r="V1058" s="36"/>
    </row>
    <row r="1059" spans="6:22" x14ac:dyDescent="0.25">
      <c r="F1059" s="36"/>
      <c r="G1059" s="36"/>
      <c r="H1059" s="36"/>
      <c r="I1059" s="36"/>
      <c r="J1059" s="36"/>
      <c r="K1059" s="36"/>
      <c r="L1059" s="36"/>
      <c r="M1059" s="36"/>
      <c r="N1059" s="36"/>
      <c r="O1059" s="36"/>
      <c r="P1059" s="36"/>
      <c r="Q1059" s="36"/>
      <c r="R1059" s="36"/>
      <c r="S1059" s="36"/>
      <c r="T1059" s="36"/>
      <c r="U1059" s="36"/>
      <c r="V1059" s="36"/>
    </row>
    <row r="1060" spans="6:22" x14ac:dyDescent="0.25">
      <c r="F1060" s="36"/>
      <c r="G1060" s="36"/>
      <c r="H1060" s="36"/>
      <c r="I1060" s="36"/>
      <c r="J1060" s="36"/>
      <c r="K1060" s="36"/>
      <c r="L1060" s="36"/>
      <c r="M1060" s="36"/>
      <c r="N1060" s="36"/>
      <c r="O1060" s="36"/>
      <c r="P1060" s="36"/>
      <c r="Q1060" s="36"/>
      <c r="R1060" s="36"/>
      <c r="S1060" s="36"/>
      <c r="T1060" s="36"/>
      <c r="U1060" s="36"/>
      <c r="V1060" s="36"/>
    </row>
    <row r="1061" spans="6:22" x14ac:dyDescent="0.25">
      <c r="F1061" s="36"/>
      <c r="G1061" s="36"/>
      <c r="H1061" s="36"/>
      <c r="I1061" s="36"/>
      <c r="J1061" s="36"/>
      <c r="K1061" s="36"/>
      <c r="L1061" s="36"/>
      <c r="M1061" s="36"/>
      <c r="N1061" s="36"/>
      <c r="O1061" s="36"/>
      <c r="P1061" s="36"/>
      <c r="Q1061" s="36"/>
      <c r="R1061" s="36"/>
      <c r="S1061" s="36"/>
      <c r="T1061" s="36"/>
      <c r="U1061" s="36"/>
      <c r="V1061" s="36"/>
    </row>
    <row r="1062" spans="6:22" x14ac:dyDescent="0.25">
      <c r="F1062" s="36"/>
      <c r="G1062" s="36"/>
      <c r="H1062" s="36"/>
      <c r="I1062" s="36"/>
      <c r="J1062" s="36"/>
      <c r="K1062" s="36"/>
      <c r="L1062" s="36"/>
      <c r="M1062" s="36"/>
      <c r="N1062" s="36"/>
      <c r="O1062" s="36"/>
      <c r="P1062" s="36"/>
      <c r="Q1062" s="36"/>
      <c r="R1062" s="36"/>
      <c r="S1062" s="36"/>
      <c r="T1062" s="36"/>
      <c r="U1062" s="36"/>
      <c r="V1062" s="36"/>
    </row>
    <row r="1063" spans="6:22" x14ac:dyDescent="0.25">
      <c r="F1063" s="36"/>
      <c r="G1063" s="36"/>
      <c r="H1063" s="36"/>
      <c r="I1063" s="36"/>
      <c r="J1063" s="36"/>
      <c r="K1063" s="36"/>
      <c r="L1063" s="36"/>
      <c r="M1063" s="36"/>
      <c r="N1063" s="36"/>
      <c r="O1063" s="36"/>
      <c r="P1063" s="36"/>
      <c r="Q1063" s="36"/>
      <c r="R1063" s="36"/>
      <c r="S1063" s="36"/>
      <c r="T1063" s="36"/>
      <c r="U1063" s="36"/>
      <c r="V1063" s="36"/>
    </row>
    <row r="1064" spans="6:22" x14ac:dyDescent="0.25">
      <c r="F1064" s="36"/>
      <c r="G1064" s="36"/>
      <c r="H1064" s="36"/>
      <c r="I1064" s="36"/>
      <c r="J1064" s="36"/>
      <c r="K1064" s="36"/>
      <c r="L1064" s="36"/>
      <c r="M1064" s="36"/>
      <c r="N1064" s="36"/>
      <c r="O1064" s="36"/>
      <c r="P1064" s="36"/>
      <c r="Q1064" s="36"/>
      <c r="R1064" s="36"/>
      <c r="S1064" s="36"/>
      <c r="T1064" s="36"/>
      <c r="U1064" s="36"/>
      <c r="V1064" s="36"/>
    </row>
    <row r="1065" spans="6:22" x14ac:dyDescent="0.25">
      <c r="F1065" s="36"/>
      <c r="G1065" s="36"/>
      <c r="H1065" s="36"/>
      <c r="I1065" s="36"/>
      <c r="J1065" s="36"/>
      <c r="K1065" s="36"/>
      <c r="L1065" s="36"/>
      <c r="M1065" s="36"/>
      <c r="N1065" s="36"/>
      <c r="O1065" s="36"/>
      <c r="P1065" s="36"/>
      <c r="Q1065" s="36"/>
      <c r="R1065" s="36"/>
      <c r="S1065" s="36"/>
      <c r="T1065" s="36"/>
      <c r="U1065" s="36"/>
      <c r="V1065" s="36"/>
    </row>
    <row r="1066" spans="6:22" x14ac:dyDescent="0.25">
      <c r="F1066" s="36"/>
      <c r="G1066" s="36"/>
      <c r="H1066" s="36"/>
      <c r="I1066" s="36"/>
      <c r="J1066" s="36"/>
      <c r="K1066" s="36"/>
      <c r="L1066" s="36"/>
      <c r="M1066" s="36"/>
      <c r="N1066" s="36"/>
      <c r="O1066" s="36"/>
      <c r="P1066" s="36"/>
      <c r="Q1066" s="36"/>
      <c r="R1066" s="36"/>
      <c r="S1066" s="36"/>
      <c r="T1066" s="36"/>
      <c r="U1066" s="36"/>
      <c r="V1066" s="36"/>
    </row>
    <row r="1067" spans="6:22" x14ac:dyDescent="0.25">
      <c r="F1067" s="36"/>
      <c r="G1067" s="36"/>
      <c r="H1067" s="36"/>
      <c r="I1067" s="36"/>
      <c r="J1067" s="36"/>
      <c r="K1067" s="36"/>
      <c r="L1067" s="36"/>
      <c r="M1067" s="36"/>
      <c r="N1067" s="36"/>
      <c r="O1067" s="36"/>
      <c r="P1067" s="36"/>
      <c r="Q1067" s="36"/>
      <c r="R1067" s="36"/>
      <c r="S1067" s="36"/>
      <c r="T1067" s="36"/>
      <c r="U1067" s="36"/>
      <c r="V1067" s="36"/>
    </row>
    <row r="1068" spans="6:22" x14ac:dyDescent="0.25">
      <c r="F1068" s="36"/>
      <c r="G1068" s="36"/>
      <c r="H1068" s="36"/>
      <c r="I1068" s="36"/>
      <c r="J1068" s="36"/>
      <c r="K1068" s="36"/>
      <c r="L1068" s="36"/>
      <c r="M1068" s="36"/>
      <c r="N1068" s="36"/>
      <c r="O1068" s="36"/>
      <c r="P1068" s="36"/>
      <c r="Q1068" s="36"/>
      <c r="R1068" s="36"/>
      <c r="S1068" s="36"/>
      <c r="T1068" s="36"/>
      <c r="U1068" s="36"/>
      <c r="V1068" s="36"/>
    </row>
    <row r="1069" spans="6:22" x14ac:dyDescent="0.25">
      <c r="F1069" s="36"/>
      <c r="G1069" s="36"/>
      <c r="H1069" s="36"/>
      <c r="I1069" s="36"/>
      <c r="J1069" s="36"/>
      <c r="K1069" s="36"/>
      <c r="L1069" s="36"/>
      <c r="M1069" s="36"/>
      <c r="N1069" s="36"/>
      <c r="O1069" s="36"/>
      <c r="P1069" s="36"/>
      <c r="Q1069" s="36"/>
      <c r="R1069" s="36"/>
      <c r="S1069" s="36"/>
      <c r="T1069" s="36"/>
      <c r="U1069" s="36"/>
      <c r="V1069" s="36"/>
    </row>
    <row r="1070" spans="6:22" x14ac:dyDescent="0.25">
      <c r="F1070" s="36"/>
      <c r="G1070" s="36"/>
      <c r="H1070" s="36"/>
      <c r="I1070" s="36"/>
      <c r="J1070" s="36"/>
      <c r="K1070" s="36"/>
      <c r="L1070" s="36"/>
      <c r="M1070" s="36"/>
      <c r="N1070" s="36"/>
      <c r="O1070" s="36"/>
      <c r="P1070" s="36"/>
      <c r="Q1070" s="36"/>
      <c r="R1070" s="36"/>
      <c r="S1070" s="36"/>
      <c r="T1070" s="36"/>
      <c r="U1070" s="36"/>
      <c r="V1070" s="36"/>
    </row>
    <row r="1071" spans="6:22" x14ac:dyDescent="0.25">
      <c r="F1071" s="36"/>
      <c r="G1071" s="36"/>
      <c r="H1071" s="36"/>
      <c r="I1071" s="36"/>
      <c r="J1071" s="36"/>
      <c r="K1071" s="36"/>
      <c r="L1071" s="36"/>
      <c r="M1071" s="36"/>
      <c r="N1071" s="36"/>
      <c r="O1071" s="36"/>
      <c r="P1071" s="36"/>
      <c r="Q1071" s="36"/>
      <c r="R1071" s="36"/>
      <c r="S1071" s="36"/>
      <c r="T1071" s="36"/>
      <c r="U1071" s="36"/>
      <c r="V1071" s="36"/>
    </row>
    <row r="1072" spans="6:22" x14ac:dyDescent="0.25">
      <c r="F1072" s="36"/>
      <c r="G1072" s="36"/>
      <c r="H1072" s="36"/>
      <c r="I1072" s="36"/>
      <c r="J1072" s="36"/>
      <c r="K1072" s="36"/>
      <c r="L1072" s="36"/>
      <c r="M1072" s="36"/>
      <c r="N1072" s="36"/>
      <c r="O1072" s="36"/>
      <c r="P1072" s="36"/>
      <c r="Q1072" s="36"/>
      <c r="R1072" s="36"/>
      <c r="S1072" s="36"/>
      <c r="T1072" s="36"/>
      <c r="U1072" s="36"/>
      <c r="V1072" s="36"/>
    </row>
    <row r="1073" spans="6:22" x14ac:dyDescent="0.25">
      <c r="F1073" s="36"/>
      <c r="G1073" s="36"/>
      <c r="H1073" s="36"/>
      <c r="I1073" s="36"/>
      <c r="J1073" s="36"/>
      <c r="K1073" s="36"/>
      <c r="L1073" s="36"/>
      <c r="M1073" s="36"/>
      <c r="N1073" s="36"/>
      <c r="O1073" s="36"/>
      <c r="P1073" s="36"/>
      <c r="Q1073" s="36"/>
      <c r="R1073" s="36"/>
      <c r="S1073" s="36"/>
      <c r="T1073" s="36"/>
      <c r="U1073" s="36"/>
      <c r="V1073" s="36"/>
    </row>
    <row r="1074" spans="6:22" x14ac:dyDescent="0.25">
      <c r="F1074" s="36"/>
      <c r="G1074" s="36"/>
      <c r="H1074" s="36"/>
      <c r="I1074" s="36"/>
      <c r="J1074" s="36"/>
      <c r="K1074" s="36"/>
      <c r="L1074" s="36"/>
      <c r="M1074" s="36"/>
      <c r="N1074" s="36"/>
      <c r="O1074" s="36"/>
      <c r="P1074" s="36"/>
      <c r="Q1074" s="36"/>
      <c r="R1074" s="36"/>
      <c r="S1074" s="36"/>
      <c r="T1074" s="36"/>
      <c r="U1074" s="36"/>
      <c r="V1074" s="36"/>
    </row>
    <row r="1075" spans="6:22" x14ac:dyDescent="0.25">
      <c r="F1075" s="36"/>
      <c r="G1075" s="36"/>
      <c r="H1075" s="36"/>
      <c r="I1075" s="36"/>
      <c r="J1075" s="36"/>
      <c r="K1075" s="36"/>
      <c r="L1075" s="36"/>
      <c r="M1075" s="36"/>
      <c r="N1075" s="36"/>
      <c r="O1075" s="36"/>
      <c r="P1075" s="36"/>
      <c r="Q1075" s="36"/>
      <c r="R1075" s="36"/>
      <c r="S1075" s="36"/>
      <c r="T1075" s="36"/>
      <c r="U1075" s="36"/>
      <c r="V1075" s="36"/>
    </row>
    <row r="1076" spans="6:22" x14ac:dyDescent="0.25">
      <c r="F1076" s="36"/>
      <c r="G1076" s="36"/>
      <c r="H1076" s="36"/>
      <c r="I1076" s="36"/>
      <c r="J1076" s="36"/>
      <c r="K1076" s="36"/>
      <c r="L1076" s="36"/>
      <c r="M1076" s="36"/>
      <c r="N1076" s="36"/>
      <c r="O1076" s="36"/>
      <c r="P1076" s="36"/>
      <c r="Q1076" s="36"/>
      <c r="R1076" s="36"/>
      <c r="S1076" s="36"/>
      <c r="T1076" s="36"/>
      <c r="U1076" s="36"/>
      <c r="V1076" s="36"/>
    </row>
    <row r="1077" spans="6:22" x14ac:dyDescent="0.25">
      <c r="F1077" s="36"/>
      <c r="G1077" s="36"/>
      <c r="H1077" s="36"/>
      <c r="I1077" s="36"/>
      <c r="J1077" s="36"/>
      <c r="K1077" s="36"/>
      <c r="L1077" s="36"/>
      <c r="M1077" s="36"/>
      <c r="N1077" s="36"/>
      <c r="O1077" s="36"/>
      <c r="P1077" s="36"/>
      <c r="Q1077" s="36"/>
      <c r="R1077" s="36"/>
      <c r="S1077" s="36"/>
      <c r="T1077" s="36"/>
      <c r="U1077" s="36"/>
      <c r="V1077" s="36"/>
    </row>
    <row r="1078" spans="6:22" x14ac:dyDescent="0.25">
      <c r="F1078" s="36"/>
      <c r="G1078" s="36"/>
      <c r="H1078" s="36"/>
      <c r="I1078" s="36"/>
      <c r="J1078" s="36"/>
      <c r="K1078" s="36"/>
      <c r="L1078" s="36"/>
      <c r="M1078" s="36"/>
      <c r="N1078" s="36"/>
      <c r="O1078" s="36"/>
      <c r="P1078" s="36"/>
      <c r="Q1078" s="36"/>
      <c r="R1078" s="36"/>
      <c r="S1078" s="36"/>
      <c r="T1078" s="36"/>
      <c r="U1078" s="36"/>
      <c r="V1078" s="36"/>
    </row>
    <row r="1079" spans="6:22" x14ac:dyDescent="0.25">
      <c r="F1079" s="36"/>
      <c r="G1079" s="36"/>
      <c r="H1079" s="36"/>
      <c r="I1079" s="36"/>
      <c r="J1079" s="36"/>
      <c r="K1079" s="36"/>
      <c r="L1079" s="36"/>
      <c r="M1079" s="36"/>
      <c r="N1079" s="36"/>
      <c r="O1079" s="36"/>
      <c r="P1079" s="36"/>
      <c r="Q1079" s="36"/>
      <c r="R1079" s="36"/>
      <c r="S1079" s="36"/>
      <c r="T1079" s="36"/>
      <c r="U1079" s="36"/>
      <c r="V1079" s="36"/>
    </row>
    <row r="1080" spans="6:22" x14ac:dyDescent="0.25">
      <c r="F1080" s="36"/>
      <c r="G1080" s="36"/>
      <c r="H1080" s="36"/>
      <c r="I1080" s="36"/>
      <c r="J1080" s="36"/>
      <c r="K1080" s="36"/>
      <c r="L1080" s="36"/>
      <c r="M1080" s="36"/>
      <c r="N1080" s="36"/>
      <c r="O1080" s="36"/>
      <c r="P1080" s="36"/>
      <c r="Q1080" s="36"/>
      <c r="R1080" s="36"/>
      <c r="S1080" s="36"/>
      <c r="T1080" s="36"/>
      <c r="U1080" s="36"/>
      <c r="V1080" s="36"/>
    </row>
    <row r="1081" spans="6:22" x14ac:dyDescent="0.25">
      <c r="F1081" s="36"/>
      <c r="G1081" s="36"/>
      <c r="H1081" s="36"/>
      <c r="I1081" s="36"/>
      <c r="J1081" s="36"/>
      <c r="K1081" s="36"/>
      <c r="L1081" s="36"/>
      <c r="M1081" s="36"/>
      <c r="N1081" s="36"/>
      <c r="O1081" s="36"/>
      <c r="P1081" s="36"/>
      <c r="Q1081" s="36"/>
      <c r="R1081" s="36"/>
      <c r="S1081" s="36"/>
      <c r="T1081" s="36"/>
      <c r="U1081" s="36"/>
      <c r="V1081" s="36"/>
    </row>
    <row r="1082" spans="6:22" x14ac:dyDescent="0.25">
      <c r="F1082" s="36"/>
      <c r="G1082" s="36"/>
      <c r="H1082" s="36"/>
      <c r="I1082" s="36"/>
      <c r="J1082" s="36"/>
      <c r="K1082" s="36"/>
      <c r="L1082" s="36"/>
      <c r="M1082" s="36"/>
      <c r="N1082" s="36"/>
      <c r="O1082" s="36"/>
      <c r="P1082" s="36"/>
      <c r="Q1082" s="36"/>
      <c r="R1082" s="36"/>
      <c r="S1082" s="36"/>
      <c r="T1082" s="36"/>
      <c r="U1082" s="36"/>
      <c r="V1082" s="36"/>
    </row>
    <row r="1083" spans="6:22" x14ac:dyDescent="0.25">
      <c r="F1083" s="36"/>
      <c r="G1083" s="36"/>
      <c r="H1083" s="36"/>
      <c r="I1083" s="36"/>
      <c r="J1083" s="36"/>
      <c r="K1083" s="36"/>
      <c r="L1083" s="36"/>
      <c r="M1083" s="36"/>
      <c r="N1083" s="36"/>
      <c r="O1083" s="36"/>
      <c r="P1083" s="36"/>
      <c r="Q1083" s="36"/>
      <c r="R1083" s="36"/>
      <c r="S1083" s="36"/>
      <c r="T1083" s="36"/>
      <c r="U1083" s="36"/>
      <c r="V1083" s="36"/>
    </row>
    <row r="1084" spans="6:22" x14ac:dyDescent="0.25">
      <c r="F1084" s="36"/>
      <c r="G1084" s="36"/>
      <c r="H1084" s="36"/>
      <c r="I1084" s="36"/>
      <c r="J1084" s="36"/>
      <c r="K1084" s="36"/>
      <c r="L1084" s="36"/>
      <c r="M1084" s="36"/>
      <c r="N1084" s="36"/>
      <c r="O1084" s="36"/>
      <c r="P1084" s="36"/>
      <c r="Q1084" s="36"/>
      <c r="R1084" s="36"/>
      <c r="S1084" s="36"/>
      <c r="T1084" s="36"/>
      <c r="U1084" s="36"/>
      <c r="V1084" s="36"/>
    </row>
    <row r="1085" spans="6:22" x14ac:dyDescent="0.25">
      <c r="F1085" s="36"/>
      <c r="G1085" s="36"/>
      <c r="H1085" s="36"/>
      <c r="I1085" s="36"/>
      <c r="J1085" s="36"/>
      <c r="K1085" s="36"/>
      <c r="L1085" s="36"/>
      <c r="M1085" s="36"/>
      <c r="N1085" s="36"/>
      <c r="O1085" s="36"/>
      <c r="P1085" s="36"/>
      <c r="Q1085" s="36"/>
      <c r="R1085" s="36"/>
      <c r="S1085" s="36"/>
      <c r="T1085" s="36"/>
      <c r="U1085" s="36"/>
      <c r="V1085" s="36"/>
    </row>
    <row r="1086" spans="6:22" x14ac:dyDescent="0.25">
      <c r="F1086" s="36"/>
      <c r="G1086" s="36"/>
      <c r="H1086" s="36"/>
      <c r="I1086" s="36"/>
      <c r="J1086" s="36"/>
      <c r="K1086" s="36"/>
      <c r="L1086" s="36"/>
      <c r="M1086" s="36"/>
      <c r="N1086" s="36"/>
      <c r="O1086" s="36"/>
      <c r="P1086" s="36"/>
      <c r="Q1086" s="36"/>
      <c r="R1086" s="36"/>
      <c r="S1086" s="36"/>
      <c r="T1086" s="36"/>
      <c r="U1086" s="36"/>
      <c r="V1086" s="36"/>
    </row>
    <row r="1087" spans="6:22" x14ac:dyDescent="0.25">
      <c r="F1087" s="36"/>
      <c r="G1087" s="36"/>
      <c r="H1087" s="36"/>
      <c r="I1087" s="36"/>
      <c r="J1087" s="36"/>
      <c r="K1087" s="36"/>
      <c r="L1087" s="36"/>
      <c r="M1087" s="36"/>
      <c r="N1087" s="36"/>
      <c r="O1087" s="36"/>
      <c r="P1087" s="36"/>
      <c r="Q1087" s="36"/>
      <c r="R1087" s="36"/>
      <c r="S1087" s="36"/>
      <c r="T1087" s="36"/>
      <c r="U1087" s="36"/>
      <c r="V1087" s="36"/>
    </row>
    <row r="1088" spans="6:22" x14ac:dyDescent="0.25">
      <c r="F1088" s="36"/>
      <c r="G1088" s="36"/>
      <c r="H1088" s="36"/>
      <c r="I1088" s="36"/>
      <c r="J1088" s="36"/>
      <c r="K1088" s="36"/>
      <c r="L1088" s="36"/>
      <c r="M1088" s="36"/>
      <c r="N1088" s="36"/>
      <c r="O1088" s="36"/>
      <c r="P1088" s="36"/>
      <c r="Q1088" s="36"/>
      <c r="R1088" s="36"/>
      <c r="S1088" s="36"/>
      <c r="T1088" s="36"/>
      <c r="U1088" s="36"/>
      <c r="V1088" s="36"/>
    </row>
    <row r="1089" spans="6:22" x14ac:dyDescent="0.25">
      <c r="F1089" s="36"/>
      <c r="G1089" s="36"/>
      <c r="H1089" s="36"/>
      <c r="I1089" s="36"/>
      <c r="J1089" s="36"/>
      <c r="K1089" s="36"/>
      <c r="L1089" s="36"/>
      <c r="M1089" s="36"/>
      <c r="N1089" s="36"/>
      <c r="O1089" s="36"/>
      <c r="P1089" s="36"/>
      <c r="Q1089" s="36"/>
      <c r="R1089" s="36"/>
      <c r="S1089" s="36"/>
      <c r="T1089" s="36"/>
      <c r="U1089" s="36"/>
      <c r="V1089" s="36"/>
    </row>
    <row r="1090" spans="6:22" x14ac:dyDescent="0.25">
      <c r="F1090" s="36"/>
      <c r="G1090" s="36"/>
      <c r="H1090" s="36"/>
      <c r="I1090" s="36"/>
      <c r="J1090" s="36"/>
      <c r="K1090" s="36"/>
      <c r="L1090" s="36"/>
      <c r="M1090" s="36"/>
      <c r="N1090" s="36"/>
      <c r="O1090" s="36"/>
      <c r="P1090" s="36"/>
      <c r="Q1090" s="36"/>
      <c r="R1090" s="36"/>
      <c r="S1090" s="36"/>
      <c r="T1090" s="36"/>
      <c r="U1090" s="36"/>
      <c r="V1090" s="36"/>
    </row>
    <row r="1091" spans="6:22" x14ac:dyDescent="0.25">
      <c r="F1091" s="36"/>
      <c r="G1091" s="36"/>
      <c r="H1091" s="36"/>
      <c r="I1091" s="36"/>
      <c r="J1091" s="36"/>
      <c r="K1091" s="36"/>
      <c r="L1091" s="36"/>
      <c r="M1091" s="36"/>
      <c r="N1091" s="36"/>
      <c r="O1091" s="36"/>
      <c r="P1091" s="36"/>
      <c r="Q1091" s="36"/>
      <c r="R1091" s="36"/>
      <c r="S1091" s="36"/>
      <c r="T1091" s="36"/>
      <c r="U1091" s="36"/>
      <c r="V1091" s="36"/>
    </row>
    <row r="1092" spans="6:22" x14ac:dyDescent="0.25">
      <c r="F1092" s="36"/>
      <c r="G1092" s="36"/>
      <c r="H1092" s="36"/>
      <c r="I1092" s="36"/>
      <c r="J1092" s="36"/>
      <c r="K1092" s="36"/>
      <c r="L1092" s="36"/>
      <c r="M1092" s="36"/>
      <c r="N1092" s="36"/>
      <c r="O1092" s="36"/>
      <c r="P1092" s="36"/>
      <c r="Q1092" s="36"/>
      <c r="R1092" s="36"/>
      <c r="S1092" s="36"/>
      <c r="T1092" s="36"/>
      <c r="U1092" s="36"/>
      <c r="V1092" s="36"/>
    </row>
    <row r="1093" spans="6:22" x14ac:dyDescent="0.25">
      <c r="F1093" s="36"/>
      <c r="G1093" s="36"/>
      <c r="H1093" s="36"/>
      <c r="I1093" s="36"/>
      <c r="J1093" s="36"/>
      <c r="K1093" s="36"/>
      <c r="L1093" s="36"/>
      <c r="M1093" s="36"/>
      <c r="N1093" s="36"/>
      <c r="O1093" s="36"/>
      <c r="P1093" s="36"/>
      <c r="Q1093" s="36"/>
      <c r="R1093" s="36"/>
      <c r="S1093" s="36"/>
      <c r="T1093" s="36"/>
      <c r="U1093" s="36"/>
      <c r="V1093" s="36"/>
    </row>
    <row r="1094" spans="6:22" x14ac:dyDescent="0.25">
      <c r="F1094" s="36"/>
      <c r="G1094" s="36"/>
      <c r="H1094" s="36"/>
      <c r="I1094" s="36"/>
      <c r="J1094" s="36"/>
      <c r="K1094" s="36"/>
      <c r="L1094" s="36"/>
      <c r="M1094" s="36"/>
      <c r="N1094" s="36"/>
      <c r="O1094" s="36"/>
      <c r="P1094" s="36"/>
      <c r="Q1094" s="36"/>
      <c r="R1094" s="36"/>
      <c r="S1094" s="36"/>
      <c r="T1094" s="36"/>
      <c r="U1094" s="36"/>
      <c r="V1094" s="36"/>
    </row>
    <row r="1095" spans="6:22" x14ac:dyDescent="0.25">
      <c r="F1095" s="36"/>
      <c r="G1095" s="36"/>
      <c r="H1095" s="36"/>
      <c r="I1095" s="36"/>
      <c r="J1095" s="36"/>
      <c r="K1095" s="36"/>
      <c r="L1095" s="36"/>
      <c r="M1095" s="36"/>
      <c r="N1095" s="36"/>
      <c r="O1095" s="36"/>
      <c r="P1095" s="36"/>
      <c r="Q1095" s="36"/>
      <c r="R1095" s="36"/>
      <c r="S1095" s="36"/>
      <c r="T1095" s="36"/>
      <c r="U1095" s="36"/>
      <c r="V1095" s="36"/>
    </row>
    <row r="1096" spans="6:22" x14ac:dyDescent="0.25">
      <c r="F1096" s="36"/>
      <c r="G1096" s="36"/>
      <c r="H1096" s="36"/>
      <c r="I1096" s="36"/>
      <c r="J1096" s="36"/>
      <c r="K1096" s="36"/>
      <c r="L1096" s="36"/>
      <c r="M1096" s="36"/>
      <c r="N1096" s="36"/>
      <c r="O1096" s="36"/>
      <c r="P1096" s="36"/>
      <c r="Q1096" s="36"/>
      <c r="R1096" s="36"/>
      <c r="S1096" s="36"/>
      <c r="T1096" s="36"/>
      <c r="U1096" s="36"/>
      <c r="V1096" s="36"/>
    </row>
    <row r="1097" spans="6:22" x14ac:dyDescent="0.25">
      <c r="F1097" s="36"/>
      <c r="G1097" s="36"/>
      <c r="H1097" s="36"/>
      <c r="I1097" s="36"/>
      <c r="J1097" s="36"/>
      <c r="K1097" s="36"/>
      <c r="L1097" s="36"/>
      <c r="M1097" s="36"/>
      <c r="N1097" s="36"/>
      <c r="O1097" s="36"/>
      <c r="P1097" s="36"/>
      <c r="Q1097" s="36"/>
      <c r="R1097" s="36"/>
      <c r="S1097" s="36"/>
      <c r="T1097" s="36"/>
      <c r="U1097" s="36"/>
      <c r="V1097" s="36"/>
    </row>
    <row r="1098" spans="6:22" x14ac:dyDescent="0.25">
      <c r="F1098" s="36"/>
      <c r="G1098" s="36"/>
      <c r="H1098" s="36"/>
      <c r="I1098" s="36"/>
      <c r="J1098" s="36"/>
      <c r="K1098" s="36"/>
      <c r="L1098" s="36"/>
      <c r="M1098" s="36"/>
      <c r="N1098" s="36"/>
      <c r="O1098" s="36"/>
      <c r="P1098" s="36"/>
      <c r="Q1098" s="36"/>
      <c r="R1098" s="36"/>
      <c r="S1098" s="36"/>
      <c r="T1098" s="36"/>
      <c r="U1098" s="36"/>
      <c r="V1098" s="36"/>
    </row>
    <row r="1099" spans="6:22" x14ac:dyDescent="0.25">
      <c r="F1099" s="36"/>
      <c r="G1099" s="36"/>
      <c r="H1099" s="36"/>
      <c r="I1099" s="36"/>
      <c r="J1099" s="36"/>
      <c r="K1099" s="36"/>
      <c r="L1099" s="36"/>
      <c r="M1099" s="36"/>
      <c r="N1099" s="36"/>
      <c r="O1099" s="36"/>
      <c r="P1099" s="36"/>
      <c r="Q1099" s="36"/>
      <c r="R1099" s="36"/>
      <c r="S1099" s="36"/>
      <c r="T1099" s="36"/>
      <c r="U1099" s="36"/>
      <c r="V1099" s="36"/>
    </row>
    <row r="1100" spans="6:22" x14ac:dyDescent="0.25">
      <c r="F1100" s="36"/>
      <c r="G1100" s="36"/>
      <c r="H1100" s="36"/>
      <c r="I1100" s="36"/>
      <c r="J1100" s="36"/>
      <c r="K1100" s="36"/>
      <c r="L1100" s="36"/>
      <c r="M1100" s="36"/>
      <c r="N1100" s="36"/>
      <c r="O1100" s="36"/>
      <c r="P1100" s="36"/>
      <c r="Q1100" s="36"/>
      <c r="R1100" s="36"/>
      <c r="S1100" s="36"/>
      <c r="T1100" s="36"/>
      <c r="U1100" s="36"/>
      <c r="V1100" s="36"/>
    </row>
    <row r="1101" spans="6:22" x14ac:dyDescent="0.25">
      <c r="F1101" s="36"/>
      <c r="G1101" s="36"/>
      <c r="H1101" s="36"/>
      <c r="I1101" s="36"/>
      <c r="J1101" s="36"/>
      <c r="K1101" s="36"/>
      <c r="L1101" s="36"/>
      <c r="M1101" s="36"/>
      <c r="N1101" s="36"/>
      <c r="O1101" s="36"/>
      <c r="P1101" s="36"/>
      <c r="Q1101" s="36"/>
      <c r="R1101" s="36"/>
      <c r="S1101" s="36"/>
      <c r="T1101" s="36"/>
      <c r="U1101" s="36"/>
      <c r="V1101" s="36"/>
    </row>
    <row r="1102" spans="6:22" x14ac:dyDescent="0.25">
      <c r="F1102" s="36"/>
      <c r="G1102" s="36"/>
      <c r="H1102" s="36"/>
      <c r="I1102" s="36"/>
      <c r="J1102" s="36"/>
      <c r="K1102" s="36"/>
      <c r="L1102" s="36"/>
      <c r="M1102" s="36"/>
      <c r="N1102" s="36"/>
      <c r="O1102" s="36"/>
      <c r="P1102" s="36"/>
      <c r="Q1102" s="36"/>
      <c r="R1102" s="36"/>
      <c r="S1102" s="36"/>
      <c r="T1102" s="36"/>
      <c r="U1102" s="36"/>
      <c r="V1102" s="36"/>
    </row>
    <row r="1103" spans="6:22" x14ac:dyDescent="0.25">
      <c r="F1103" s="36"/>
      <c r="G1103" s="36"/>
      <c r="H1103" s="36"/>
      <c r="I1103" s="36"/>
      <c r="J1103" s="36"/>
      <c r="K1103" s="36"/>
      <c r="L1103" s="36"/>
      <c r="M1103" s="36"/>
      <c r="N1103" s="36"/>
      <c r="O1103" s="36"/>
      <c r="P1103" s="36"/>
      <c r="Q1103" s="36"/>
      <c r="R1103" s="36"/>
      <c r="S1103" s="36"/>
      <c r="T1103" s="36"/>
      <c r="U1103" s="36"/>
      <c r="V1103" s="36"/>
    </row>
    <row r="1104" spans="6:22" x14ac:dyDescent="0.25">
      <c r="F1104" s="36"/>
      <c r="G1104" s="36"/>
      <c r="H1104" s="36"/>
      <c r="I1104" s="36"/>
      <c r="J1104" s="36"/>
      <c r="K1104" s="36"/>
      <c r="L1104" s="36"/>
      <c r="M1104" s="36"/>
      <c r="N1104" s="36"/>
      <c r="O1104" s="36"/>
      <c r="P1104" s="36"/>
      <c r="Q1104" s="36"/>
      <c r="R1104" s="36"/>
      <c r="S1104" s="36"/>
      <c r="T1104" s="36"/>
      <c r="U1104" s="36"/>
      <c r="V1104" s="36"/>
    </row>
    <row r="1105" spans="6:22" x14ac:dyDescent="0.25">
      <c r="F1105" s="36"/>
      <c r="G1105" s="36"/>
      <c r="H1105" s="36"/>
      <c r="I1105" s="36"/>
      <c r="J1105" s="36"/>
      <c r="K1105" s="36"/>
      <c r="L1105" s="36"/>
      <c r="M1105" s="36"/>
      <c r="N1105" s="36"/>
      <c r="O1105" s="36"/>
      <c r="P1105" s="36"/>
      <c r="Q1105" s="36"/>
      <c r="R1105" s="36"/>
      <c r="S1105" s="36"/>
      <c r="T1105" s="36"/>
      <c r="U1105" s="36"/>
      <c r="V1105" s="36"/>
    </row>
    <row r="1106" spans="6:22" x14ac:dyDescent="0.25">
      <c r="F1106" s="36"/>
      <c r="G1106" s="36"/>
      <c r="H1106" s="36"/>
      <c r="I1106" s="36"/>
      <c r="J1106" s="36"/>
      <c r="K1106" s="36"/>
      <c r="L1106" s="36"/>
      <c r="M1106" s="36"/>
      <c r="N1106" s="36"/>
      <c r="O1106" s="36"/>
      <c r="P1106" s="36"/>
      <c r="Q1106" s="36"/>
      <c r="R1106" s="36"/>
      <c r="S1106" s="36"/>
      <c r="T1106" s="36"/>
      <c r="U1106" s="36"/>
      <c r="V1106" s="36"/>
    </row>
    <row r="1107" spans="6:22" x14ac:dyDescent="0.25">
      <c r="F1107" s="36"/>
      <c r="G1107" s="36"/>
      <c r="H1107" s="36"/>
      <c r="I1107" s="36"/>
      <c r="J1107" s="36"/>
      <c r="K1107" s="36"/>
      <c r="L1107" s="36"/>
      <c r="M1107" s="36"/>
      <c r="N1107" s="36"/>
      <c r="O1107" s="36"/>
      <c r="P1107" s="36"/>
      <c r="Q1107" s="36"/>
      <c r="R1107" s="36"/>
      <c r="S1107" s="36"/>
      <c r="T1107" s="36"/>
      <c r="U1107" s="36"/>
      <c r="V1107" s="36"/>
    </row>
    <row r="1108" spans="6:22" x14ac:dyDescent="0.25">
      <c r="F1108" s="36"/>
      <c r="G1108" s="36"/>
      <c r="H1108" s="36"/>
      <c r="I1108" s="36"/>
      <c r="J1108" s="36"/>
      <c r="K1108" s="36"/>
      <c r="L1108" s="36"/>
      <c r="M1108" s="36"/>
      <c r="N1108" s="36"/>
      <c r="O1108" s="36"/>
      <c r="P1108" s="36"/>
      <c r="Q1108" s="36"/>
      <c r="R1108" s="36"/>
      <c r="S1108" s="36"/>
      <c r="T1108" s="36"/>
      <c r="U1108" s="36"/>
      <c r="V1108" s="36"/>
    </row>
    <row r="1109" spans="6:22" x14ac:dyDescent="0.25">
      <c r="F1109" s="36"/>
      <c r="G1109" s="36"/>
      <c r="H1109" s="36"/>
      <c r="I1109" s="36"/>
      <c r="J1109" s="36"/>
      <c r="K1109" s="36"/>
      <c r="L1109" s="36"/>
      <c r="M1109" s="36"/>
      <c r="N1109" s="36"/>
      <c r="O1109" s="36"/>
      <c r="P1109" s="36"/>
      <c r="Q1109" s="36"/>
      <c r="R1109" s="36"/>
      <c r="S1109" s="36"/>
      <c r="T1109" s="36"/>
      <c r="U1109" s="36"/>
      <c r="V1109" s="36"/>
    </row>
    <row r="1110" spans="6:22" x14ac:dyDescent="0.25">
      <c r="F1110" s="36"/>
      <c r="G1110" s="36"/>
      <c r="H1110" s="36"/>
      <c r="I1110" s="36"/>
      <c r="J1110" s="36"/>
      <c r="K1110" s="36"/>
      <c r="L1110" s="36"/>
      <c r="M1110" s="36"/>
      <c r="N1110" s="36"/>
      <c r="O1110" s="36"/>
      <c r="P1110" s="36"/>
      <c r="Q1110" s="36"/>
      <c r="R1110" s="36"/>
      <c r="S1110" s="36"/>
      <c r="T1110" s="36"/>
      <c r="U1110" s="36"/>
      <c r="V1110" s="36"/>
    </row>
    <row r="1111" spans="6:22" x14ac:dyDescent="0.25">
      <c r="F1111" s="36"/>
      <c r="G1111" s="36"/>
      <c r="H1111" s="36"/>
      <c r="I1111" s="36"/>
      <c r="J1111" s="36"/>
      <c r="K1111" s="36"/>
      <c r="L1111" s="36"/>
      <c r="M1111" s="36"/>
      <c r="N1111" s="36"/>
      <c r="O1111" s="36"/>
      <c r="P1111" s="36"/>
      <c r="Q1111" s="36"/>
      <c r="R1111" s="36"/>
      <c r="S1111" s="36"/>
      <c r="T1111" s="36"/>
      <c r="U1111" s="36"/>
      <c r="V1111" s="36"/>
    </row>
    <row r="1112" spans="6:22" x14ac:dyDescent="0.25">
      <c r="F1112" s="36"/>
      <c r="G1112" s="36"/>
      <c r="H1112" s="36"/>
      <c r="I1112" s="36"/>
      <c r="J1112" s="36"/>
      <c r="K1112" s="36"/>
      <c r="L1112" s="36"/>
      <c r="M1112" s="36"/>
      <c r="N1112" s="36"/>
      <c r="O1112" s="36"/>
      <c r="P1112" s="36"/>
      <c r="Q1112" s="36"/>
      <c r="R1112" s="36"/>
      <c r="S1112" s="36"/>
      <c r="T1112" s="36"/>
      <c r="U1112" s="36"/>
      <c r="V1112" s="36"/>
    </row>
    <row r="1113" spans="6:22" x14ac:dyDescent="0.25">
      <c r="F1113" s="36"/>
      <c r="G1113" s="36"/>
      <c r="H1113" s="36"/>
      <c r="I1113" s="36"/>
      <c r="J1113" s="36"/>
      <c r="K1113" s="36"/>
      <c r="L1113" s="36"/>
      <c r="M1113" s="36"/>
      <c r="N1113" s="36"/>
      <c r="O1113" s="36"/>
      <c r="P1113" s="36"/>
      <c r="Q1113" s="36"/>
      <c r="R1113" s="36"/>
      <c r="S1113" s="36"/>
      <c r="T1113" s="36"/>
      <c r="U1113" s="36"/>
      <c r="V1113" s="36"/>
    </row>
    <row r="1114" spans="6:22" x14ac:dyDescent="0.25">
      <c r="F1114" s="36"/>
      <c r="G1114" s="36"/>
      <c r="H1114" s="36"/>
      <c r="I1114" s="36"/>
      <c r="J1114" s="36"/>
      <c r="K1114" s="36"/>
      <c r="L1114" s="36"/>
      <c r="M1114" s="36"/>
      <c r="N1114" s="36"/>
      <c r="O1114" s="36"/>
      <c r="P1114" s="36"/>
      <c r="Q1114" s="36"/>
      <c r="R1114" s="36"/>
      <c r="S1114" s="36"/>
      <c r="T1114" s="36"/>
      <c r="U1114" s="36"/>
      <c r="V1114" s="36"/>
    </row>
    <row r="1115" spans="6:22" x14ac:dyDescent="0.25">
      <c r="F1115" s="36"/>
      <c r="G1115" s="36"/>
      <c r="H1115" s="36"/>
      <c r="I1115" s="36"/>
      <c r="J1115" s="36"/>
      <c r="K1115" s="36"/>
      <c r="L1115" s="36"/>
      <c r="M1115" s="36"/>
      <c r="N1115" s="36"/>
      <c r="O1115" s="36"/>
      <c r="P1115" s="36"/>
      <c r="Q1115" s="36"/>
      <c r="R1115" s="36"/>
      <c r="S1115" s="36"/>
      <c r="T1115" s="36"/>
      <c r="U1115" s="36"/>
      <c r="V1115" s="36"/>
    </row>
    <row r="1116" spans="6:22" x14ac:dyDescent="0.25">
      <c r="F1116" s="36"/>
      <c r="G1116" s="36"/>
      <c r="H1116" s="36"/>
      <c r="I1116" s="36"/>
      <c r="J1116" s="36"/>
      <c r="K1116" s="36"/>
      <c r="L1116" s="36"/>
      <c r="M1116" s="36"/>
      <c r="N1116" s="36"/>
      <c r="O1116" s="36"/>
      <c r="P1116" s="36"/>
      <c r="Q1116" s="36"/>
      <c r="R1116" s="36"/>
      <c r="S1116" s="36"/>
      <c r="T1116" s="36"/>
      <c r="U1116" s="36"/>
      <c r="V1116" s="36"/>
    </row>
    <row r="1117" spans="6:22" x14ac:dyDescent="0.25">
      <c r="F1117" s="36"/>
      <c r="G1117" s="36"/>
      <c r="H1117" s="36"/>
      <c r="I1117" s="36"/>
      <c r="J1117" s="36"/>
      <c r="K1117" s="36"/>
      <c r="L1117" s="36"/>
      <c r="M1117" s="36"/>
      <c r="N1117" s="36"/>
      <c r="O1117" s="36"/>
      <c r="P1117" s="36"/>
      <c r="Q1117" s="36"/>
      <c r="R1117" s="36"/>
      <c r="S1117" s="36"/>
      <c r="T1117" s="36"/>
      <c r="U1117" s="36"/>
      <c r="V1117" s="36"/>
    </row>
    <row r="1118" spans="6:22" x14ac:dyDescent="0.25">
      <c r="F1118" s="36"/>
      <c r="G1118" s="36"/>
      <c r="H1118" s="36"/>
      <c r="I1118" s="36"/>
      <c r="J1118" s="36"/>
      <c r="K1118" s="36"/>
      <c r="L1118" s="36"/>
      <c r="M1118" s="36"/>
      <c r="N1118" s="36"/>
      <c r="O1118" s="36"/>
      <c r="P1118" s="36"/>
      <c r="Q1118" s="36"/>
      <c r="R1118" s="36"/>
      <c r="S1118" s="36"/>
      <c r="T1118" s="36"/>
      <c r="U1118" s="36"/>
      <c r="V1118" s="36"/>
    </row>
    <row r="1119" spans="6:22" x14ac:dyDescent="0.25">
      <c r="F1119" s="36"/>
      <c r="G1119" s="36"/>
      <c r="H1119" s="36"/>
      <c r="I1119" s="36"/>
      <c r="J1119" s="36"/>
      <c r="K1119" s="36"/>
      <c r="L1119" s="36"/>
      <c r="M1119" s="36"/>
      <c r="N1119" s="36"/>
      <c r="O1119" s="36"/>
      <c r="P1119" s="36"/>
      <c r="Q1119" s="36"/>
      <c r="R1119" s="36"/>
      <c r="S1119" s="36"/>
      <c r="T1119" s="36"/>
      <c r="U1119" s="36"/>
      <c r="V1119" s="36"/>
    </row>
    <row r="1120" spans="6:22" x14ac:dyDescent="0.25">
      <c r="F1120" s="36"/>
      <c r="G1120" s="36"/>
      <c r="H1120" s="36"/>
      <c r="I1120" s="36"/>
      <c r="J1120" s="36"/>
      <c r="K1120" s="36"/>
      <c r="L1120" s="36"/>
      <c r="M1120" s="36"/>
      <c r="N1120" s="36"/>
      <c r="O1120" s="36"/>
      <c r="P1120" s="36"/>
      <c r="Q1120" s="36"/>
      <c r="R1120" s="36"/>
      <c r="S1120" s="36"/>
      <c r="T1120" s="36"/>
      <c r="U1120" s="36"/>
      <c r="V1120" s="36"/>
    </row>
    <row r="1121" spans="6:22" x14ac:dyDescent="0.25">
      <c r="F1121" s="36"/>
      <c r="G1121" s="36"/>
      <c r="H1121" s="36"/>
      <c r="I1121" s="36"/>
      <c r="J1121" s="36"/>
      <c r="K1121" s="36"/>
      <c r="L1121" s="36"/>
      <c r="M1121" s="36"/>
      <c r="N1121" s="36"/>
      <c r="O1121" s="36"/>
      <c r="P1121" s="36"/>
      <c r="Q1121" s="36"/>
      <c r="R1121" s="36"/>
      <c r="S1121" s="36"/>
      <c r="T1121" s="36"/>
      <c r="U1121" s="36"/>
      <c r="V1121" s="36"/>
    </row>
    <row r="1122" spans="6:22" x14ac:dyDescent="0.25">
      <c r="F1122" s="36"/>
      <c r="G1122" s="36"/>
      <c r="H1122" s="36"/>
      <c r="I1122" s="36"/>
      <c r="J1122" s="36"/>
      <c r="K1122" s="36"/>
      <c r="L1122" s="36"/>
      <c r="M1122" s="36"/>
      <c r="N1122" s="36"/>
      <c r="O1122" s="36"/>
      <c r="P1122" s="36"/>
      <c r="Q1122" s="36"/>
      <c r="R1122" s="36"/>
      <c r="S1122" s="36"/>
      <c r="T1122" s="36"/>
      <c r="U1122" s="36"/>
      <c r="V1122" s="36"/>
    </row>
    <row r="1123" spans="6:22" x14ac:dyDescent="0.25">
      <c r="F1123" s="36"/>
      <c r="G1123" s="36"/>
      <c r="H1123" s="36"/>
      <c r="I1123" s="36"/>
      <c r="J1123" s="36"/>
      <c r="K1123" s="36"/>
      <c r="L1123" s="36"/>
      <c r="M1123" s="36"/>
      <c r="N1123" s="36"/>
      <c r="O1123" s="36"/>
      <c r="P1123" s="36"/>
      <c r="Q1123" s="36"/>
      <c r="R1123" s="36"/>
      <c r="S1123" s="36"/>
      <c r="T1123" s="36"/>
      <c r="U1123" s="36"/>
      <c r="V1123" s="36"/>
    </row>
    <row r="1124" spans="6:22" x14ac:dyDescent="0.25">
      <c r="F1124" s="36"/>
      <c r="G1124" s="36"/>
      <c r="H1124" s="36"/>
      <c r="I1124" s="36"/>
      <c r="J1124" s="36"/>
      <c r="K1124" s="36"/>
      <c r="L1124" s="36"/>
      <c r="M1124" s="36"/>
      <c r="N1124" s="36"/>
      <c r="O1124" s="36"/>
      <c r="P1124" s="36"/>
      <c r="Q1124" s="36"/>
      <c r="R1124" s="36"/>
      <c r="S1124" s="36"/>
      <c r="T1124" s="36"/>
      <c r="U1124" s="36"/>
      <c r="V1124" s="36"/>
    </row>
    <row r="1125" spans="6:22" x14ac:dyDescent="0.25">
      <c r="F1125" s="36"/>
      <c r="G1125" s="36"/>
      <c r="H1125" s="36"/>
      <c r="I1125" s="36"/>
      <c r="J1125" s="36"/>
      <c r="K1125" s="36"/>
      <c r="L1125" s="36"/>
      <c r="M1125" s="36"/>
      <c r="N1125" s="36"/>
      <c r="O1125" s="36"/>
      <c r="P1125" s="36"/>
      <c r="Q1125" s="36"/>
      <c r="R1125" s="36"/>
      <c r="S1125" s="36"/>
      <c r="T1125" s="36"/>
      <c r="U1125" s="36"/>
      <c r="V1125" s="36"/>
    </row>
    <row r="1126" spans="6:22" x14ac:dyDescent="0.25">
      <c r="F1126" s="36"/>
      <c r="G1126" s="36"/>
      <c r="H1126" s="36"/>
      <c r="I1126" s="36"/>
      <c r="J1126" s="36"/>
      <c r="K1126" s="36"/>
      <c r="L1126" s="36"/>
      <c r="M1126" s="36"/>
      <c r="N1126" s="36"/>
      <c r="O1126" s="36"/>
      <c r="P1126" s="36"/>
      <c r="Q1126" s="36"/>
      <c r="R1126" s="36"/>
      <c r="S1126" s="36"/>
      <c r="T1126" s="36"/>
      <c r="U1126" s="36"/>
      <c r="V1126" s="36"/>
    </row>
    <row r="1127" spans="6:22" x14ac:dyDescent="0.25">
      <c r="F1127" s="36"/>
      <c r="G1127" s="36"/>
      <c r="H1127" s="36"/>
      <c r="I1127" s="36"/>
      <c r="J1127" s="36"/>
      <c r="K1127" s="36"/>
      <c r="L1127" s="36"/>
      <c r="M1127" s="36"/>
      <c r="N1127" s="36"/>
      <c r="O1127" s="36"/>
      <c r="P1127" s="36"/>
      <c r="Q1127" s="36"/>
      <c r="R1127" s="36"/>
      <c r="S1127" s="36"/>
      <c r="T1127" s="36"/>
      <c r="U1127" s="36"/>
      <c r="V1127" s="36"/>
    </row>
    <row r="1128" spans="6:22" x14ac:dyDescent="0.25">
      <c r="F1128" s="36"/>
      <c r="G1128" s="36"/>
      <c r="H1128" s="36"/>
      <c r="I1128" s="36"/>
      <c r="J1128" s="36"/>
      <c r="K1128" s="36"/>
      <c r="L1128" s="36"/>
      <c r="M1128" s="36"/>
      <c r="N1128" s="36"/>
      <c r="O1128" s="36"/>
      <c r="P1128" s="36"/>
      <c r="Q1128" s="36"/>
      <c r="R1128" s="36"/>
      <c r="S1128" s="36"/>
      <c r="T1128" s="36"/>
      <c r="U1128" s="36"/>
      <c r="V1128" s="36"/>
    </row>
    <row r="1129" spans="6:22" x14ac:dyDescent="0.25">
      <c r="F1129" s="36"/>
      <c r="G1129" s="36"/>
      <c r="H1129" s="36"/>
      <c r="I1129" s="36"/>
      <c r="J1129" s="36"/>
      <c r="K1129" s="36"/>
      <c r="L1129" s="36"/>
      <c r="M1129" s="36"/>
      <c r="N1129" s="36"/>
      <c r="O1129" s="36"/>
      <c r="P1129" s="36"/>
      <c r="Q1129" s="36"/>
      <c r="R1129" s="36"/>
      <c r="S1129" s="36"/>
      <c r="T1129" s="36"/>
      <c r="U1129" s="36"/>
      <c r="V1129" s="36"/>
    </row>
    <row r="1130" spans="6:22" x14ac:dyDescent="0.25">
      <c r="F1130" s="36"/>
      <c r="G1130" s="36"/>
      <c r="H1130" s="36"/>
      <c r="I1130" s="36"/>
      <c r="J1130" s="36"/>
      <c r="K1130" s="36"/>
      <c r="L1130" s="36"/>
      <c r="M1130" s="36"/>
      <c r="N1130" s="36"/>
      <c r="O1130" s="36"/>
      <c r="P1130" s="36"/>
      <c r="Q1130" s="36"/>
      <c r="R1130" s="36"/>
      <c r="S1130" s="36"/>
      <c r="T1130" s="36"/>
      <c r="U1130" s="36"/>
      <c r="V1130" s="36"/>
    </row>
    <row r="1131" spans="6:22" x14ac:dyDescent="0.25">
      <c r="F1131" s="36"/>
      <c r="G1131" s="36"/>
      <c r="H1131" s="36"/>
      <c r="I1131" s="36"/>
      <c r="J1131" s="36"/>
      <c r="K1131" s="36"/>
      <c r="L1131" s="36"/>
      <c r="M1131" s="36"/>
      <c r="N1131" s="36"/>
      <c r="O1131" s="36"/>
      <c r="P1131" s="36"/>
      <c r="Q1131" s="36"/>
      <c r="R1131" s="36"/>
      <c r="S1131" s="36"/>
      <c r="T1131" s="36"/>
      <c r="U1131" s="36"/>
      <c r="V1131" s="36"/>
    </row>
    <row r="1132" spans="6:22" x14ac:dyDescent="0.25">
      <c r="F1132" s="36"/>
      <c r="G1132" s="36"/>
      <c r="H1132" s="36"/>
      <c r="I1132" s="36"/>
      <c r="J1132" s="36"/>
      <c r="K1132" s="36"/>
      <c r="L1132" s="36"/>
      <c r="M1132" s="36"/>
      <c r="N1132" s="36"/>
      <c r="O1132" s="36"/>
      <c r="P1132" s="36"/>
      <c r="Q1132" s="36"/>
      <c r="R1132" s="36"/>
      <c r="S1132" s="36"/>
      <c r="T1132" s="36"/>
      <c r="U1132" s="36"/>
      <c r="V1132" s="36"/>
    </row>
    <row r="1133" spans="6:22" x14ac:dyDescent="0.25">
      <c r="F1133" s="36"/>
      <c r="G1133" s="36"/>
      <c r="H1133" s="36"/>
      <c r="I1133" s="36"/>
      <c r="J1133" s="36"/>
      <c r="K1133" s="36"/>
      <c r="L1133" s="36"/>
      <c r="M1133" s="36"/>
      <c r="N1133" s="36"/>
      <c r="O1133" s="36"/>
      <c r="P1133" s="36"/>
      <c r="Q1133" s="36"/>
      <c r="R1133" s="36"/>
      <c r="S1133" s="36"/>
      <c r="T1133" s="36"/>
      <c r="U1133" s="36"/>
      <c r="V1133" s="36"/>
    </row>
    <row r="1134" spans="6:22" x14ac:dyDescent="0.25">
      <c r="F1134" s="36"/>
      <c r="G1134" s="36"/>
      <c r="H1134" s="36"/>
      <c r="I1134" s="36"/>
      <c r="J1134" s="36"/>
      <c r="K1134" s="36"/>
      <c r="L1134" s="36"/>
      <c r="M1134" s="36"/>
      <c r="N1134" s="36"/>
      <c r="O1134" s="36"/>
      <c r="P1134" s="36"/>
      <c r="Q1134" s="36"/>
      <c r="R1134" s="36"/>
      <c r="S1134" s="36"/>
      <c r="T1134" s="36"/>
      <c r="U1134" s="36"/>
      <c r="V1134" s="36"/>
    </row>
    <row r="1135" spans="6:22" x14ac:dyDescent="0.25">
      <c r="F1135" s="36"/>
      <c r="G1135" s="36"/>
      <c r="H1135" s="36"/>
      <c r="I1135" s="36"/>
      <c r="J1135" s="36"/>
      <c r="K1135" s="36"/>
      <c r="L1135" s="36"/>
      <c r="M1135" s="36"/>
      <c r="N1135" s="36"/>
      <c r="O1135" s="36"/>
      <c r="P1135" s="36"/>
      <c r="Q1135" s="36"/>
      <c r="R1135" s="36"/>
      <c r="S1135" s="36"/>
      <c r="T1135" s="36"/>
      <c r="U1135" s="36"/>
      <c r="V1135" s="36"/>
    </row>
    <row r="1136" spans="6:22" x14ac:dyDescent="0.25">
      <c r="F1136" s="36"/>
      <c r="G1136" s="36"/>
      <c r="H1136" s="36"/>
      <c r="I1136" s="36"/>
      <c r="J1136" s="36"/>
      <c r="K1136" s="36"/>
      <c r="L1136" s="36"/>
      <c r="M1136" s="36"/>
      <c r="N1136" s="36"/>
      <c r="O1136" s="36"/>
      <c r="P1136" s="36"/>
      <c r="Q1136" s="36"/>
      <c r="R1136" s="36"/>
      <c r="S1136" s="36"/>
      <c r="T1136" s="36"/>
      <c r="U1136" s="36"/>
      <c r="V1136" s="36"/>
    </row>
    <row r="1137" spans="6:22" x14ac:dyDescent="0.25">
      <c r="F1137" s="36"/>
      <c r="G1137" s="36"/>
      <c r="H1137" s="36"/>
      <c r="I1137" s="36"/>
      <c r="J1137" s="36"/>
      <c r="K1137" s="36"/>
      <c r="L1137" s="36"/>
      <c r="M1137" s="36"/>
      <c r="N1137" s="36"/>
      <c r="O1137" s="36"/>
      <c r="P1137" s="36"/>
      <c r="Q1137" s="36"/>
      <c r="R1137" s="36"/>
      <c r="S1137" s="36"/>
      <c r="T1137" s="36"/>
      <c r="U1137" s="36"/>
      <c r="V1137" s="36"/>
    </row>
    <row r="1138" spans="6:22" x14ac:dyDescent="0.25">
      <c r="F1138" s="36"/>
      <c r="G1138" s="36"/>
      <c r="H1138" s="36"/>
      <c r="I1138" s="36"/>
      <c r="J1138" s="36"/>
      <c r="K1138" s="36"/>
      <c r="L1138" s="36"/>
      <c r="M1138" s="36"/>
      <c r="N1138" s="36"/>
      <c r="O1138" s="36"/>
      <c r="P1138" s="36"/>
      <c r="Q1138" s="36"/>
      <c r="R1138" s="36"/>
      <c r="S1138" s="36"/>
      <c r="T1138" s="36"/>
      <c r="U1138" s="36"/>
      <c r="V1138" s="36"/>
    </row>
    <row r="1139" spans="6:22" x14ac:dyDescent="0.25">
      <c r="F1139" s="36"/>
      <c r="G1139" s="36"/>
      <c r="H1139" s="36"/>
      <c r="I1139" s="36"/>
      <c r="J1139" s="36"/>
      <c r="K1139" s="36"/>
      <c r="L1139" s="36"/>
      <c r="M1139" s="36"/>
      <c r="N1139" s="36"/>
      <c r="O1139" s="36"/>
      <c r="P1139" s="36"/>
      <c r="Q1139" s="36"/>
      <c r="R1139" s="36"/>
      <c r="S1139" s="36"/>
      <c r="T1139" s="36"/>
      <c r="U1139" s="36"/>
      <c r="V1139" s="36"/>
    </row>
    <row r="1140" spans="6:22" x14ac:dyDescent="0.25">
      <c r="F1140" s="36"/>
      <c r="G1140" s="36"/>
      <c r="H1140" s="36"/>
      <c r="I1140" s="36"/>
      <c r="J1140" s="36"/>
      <c r="K1140" s="36"/>
      <c r="L1140" s="36"/>
      <c r="M1140" s="36"/>
      <c r="N1140" s="36"/>
      <c r="O1140" s="36"/>
      <c r="P1140" s="36"/>
      <c r="Q1140" s="36"/>
      <c r="R1140" s="36"/>
      <c r="S1140" s="36"/>
      <c r="T1140" s="36"/>
      <c r="U1140" s="36"/>
      <c r="V1140" s="36"/>
    </row>
    <row r="1141" spans="6:22" x14ac:dyDescent="0.25">
      <c r="F1141" s="36"/>
      <c r="G1141" s="36"/>
      <c r="H1141" s="36"/>
      <c r="I1141" s="36"/>
      <c r="J1141" s="36"/>
      <c r="K1141" s="36"/>
      <c r="L1141" s="36"/>
      <c r="M1141" s="36"/>
      <c r="N1141" s="36"/>
      <c r="O1141" s="36"/>
      <c r="P1141" s="36"/>
      <c r="Q1141" s="36"/>
      <c r="R1141" s="36"/>
      <c r="S1141" s="36"/>
      <c r="T1141" s="36"/>
      <c r="U1141" s="36"/>
      <c r="V1141" s="36"/>
    </row>
    <row r="1142" spans="6:22" x14ac:dyDescent="0.25">
      <c r="F1142" s="36"/>
      <c r="G1142" s="36"/>
      <c r="H1142" s="36"/>
      <c r="I1142" s="36"/>
      <c r="J1142" s="36"/>
      <c r="K1142" s="36"/>
      <c r="L1142" s="36"/>
      <c r="M1142" s="36"/>
      <c r="N1142" s="36"/>
      <c r="O1142" s="36"/>
      <c r="P1142" s="36"/>
      <c r="Q1142" s="36"/>
      <c r="R1142" s="36"/>
      <c r="S1142" s="36"/>
      <c r="T1142" s="36"/>
      <c r="U1142" s="36"/>
      <c r="V1142" s="36"/>
    </row>
    <row r="1143" spans="6:22" x14ac:dyDescent="0.25">
      <c r="F1143" s="36"/>
      <c r="G1143" s="36"/>
      <c r="H1143" s="36"/>
      <c r="I1143" s="36"/>
      <c r="J1143" s="36"/>
      <c r="K1143" s="36"/>
      <c r="L1143" s="36"/>
      <c r="M1143" s="36"/>
      <c r="N1143" s="36"/>
      <c r="O1143" s="36"/>
      <c r="P1143" s="36"/>
      <c r="Q1143" s="36"/>
      <c r="R1143" s="36"/>
      <c r="S1143" s="36"/>
      <c r="T1143" s="36"/>
      <c r="U1143" s="36"/>
      <c r="V1143" s="36"/>
    </row>
    <row r="1144" spans="6:22" x14ac:dyDescent="0.25">
      <c r="F1144" s="36"/>
      <c r="G1144" s="36"/>
      <c r="H1144" s="36"/>
      <c r="I1144" s="36"/>
      <c r="J1144" s="36"/>
      <c r="K1144" s="36"/>
      <c r="L1144" s="36"/>
      <c r="M1144" s="36"/>
      <c r="N1144" s="36"/>
      <c r="O1144" s="36"/>
      <c r="P1144" s="36"/>
      <c r="Q1144" s="36"/>
      <c r="R1144" s="36"/>
      <c r="S1144" s="36"/>
      <c r="T1144" s="36"/>
      <c r="U1144" s="36"/>
      <c r="V1144" s="36"/>
    </row>
    <row r="1145" spans="6:22" x14ac:dyDescent="0.25">
      <c r="F1145" s="36"/>
      <c r="G1145" s="36"/>
      <c r="H1145" s="36"/>
      <c r="I1145" s="36"/>
      <c r="J1145" s="36"/>
      <c r="K1145" s="36"/>
      <c r="L1145" s="36"/>
      <c r="M1145" s="36"/>
      <c r="N1145" s="36"/>
      <c r="O1145" s="36"/>
      <c r="P1145" s="36"/>
      <c r="Q1145" s="36"/>
      <c r="R1145" s="36"/>
      <c r="S1145" s="36"/>
      <c r="T1145" s="36"/>
      <c r="U1145" s="36"/>
      <c r="V1145" s="36"/>
    </row>
    <row r="1146" spans="6:22" x14ac:dyDescent="0.25">
      <c r="F1146" s="36"/>
      <c r="G1146" s="36"/>
      <c r="H1146" s="36"/>
      <c r="I1146" s="36"/>
      <c r="J1146" s="36"/>
      <c r="K1146" s="36"/>
      <c r="L1146" s="36"/>
      <c r="M1146" s="36"/>
      <c r="N1146" s="36"/>
      <c r="O1146" s="36"/>
      <c r="P1146" s="36"/>
      <c r="Q1146" s="36"/>
      <c r="R1146" s="36"/>
      <c r="S1146" s="36"/>
      <c r="T1146" s="36"/>
      <c r="U1146" s="36"/>
      <c r="V1146" s="36"/>
    </row>
    <row r="1147" spans="6:22" x14ac:dyDescent="0.25">
      <c r="F1147" s="36"/>
      <c r="G1147" s="36"/>
      <c r="H1147" s="36"/>
      <c r="I1147" s="36"/>
      <c r="J1147" s="36"/>
      <c r="K1147" s="36"/>
      <c r="L1147" s="36"/>
      <c r="M1147" s="36"/>
      <c r="N1147" s="36"/>
      <c r="O1147" s="36"/>
      <c r="P1147" s="36"/>
      <c r="Q1147" s="36"/>
      <c r="R1147" s="36"/>
      <c r="S1147" s="36"/>
      <c r="T1147" s="36"/>
      <c r="U1147" s="36"/>
      <c r="V1147" s="36"/>
    </row>
    <row r="1148" spans="6:22" x14ac:dyDescent="0.25">
      <c r="F1148" s="36"/>
      <c r="G1148" s="36"/>
      <c r="H1148" s="36"/>
      <c r="I1148" s="36"/>
      <c r="J1148" s="36"/>
      <c r="K1148" s="36"/>
      <c r="L1148" s="36"/>
      <c r="M1148" s="36"/>
      <c r="N1148" s="36"/>
      <c r="O1148" s="36"/>
      <c r="P1148" s="36"/>
      <c r="Q1148" s="36"/>
      <c r="R1148" s="36"/>
      <c r="S1148" s="36"/>
      <c r="T1148" s="36"/>
      <c r="U1148" s="36"/>
      <c r="V1148" s="36"/>
    </row>
    <row r="1149" spans="6:22" x14ac:dyDescent="0.25">
      <c r="F1149" s="36"/>
      <c r="G1149" s="36"/>
      <c r="H1149" s="36"/>
      <c r="I1149" s="36"/>
      <c r="J1149" s="36"/>
      <c r="K1149" s="36"/>
      <c r="L1149" s="36"/>
      <c r="M1149" s="36"/>
      <c r="N1149" s="36"/>
      <c r="O1149" s="36"/>
      <c r="P1149" s="36"/>
      <c r="Q1149" s="36"/>
      <c r="R1149" s="36"/>
      <c r="S1149" s="36"/>
      <c r="T1149" s="36"/>
      <c r="U1149" s="36"/>
      <c r="V1149" s="36"/>
    </row>
    <row r="1150" spans="6:22" x14ac:dyDescent="0.25">
      <c r="F1150" s="36"/>
      <c r="G1150" s="36"/>
      <c r="H1150" s="36"/>
      <c r="I1150" s="36"/>
      <c r="J1150" s="36"/>
      <c r="K1150" s="36"/>
      <c r="L1150" s="36"/>
      <c r="M1150" s="36"/>
      <c r="N1150" s="36"/>
      <c r="O1150" s="36"/>
      <c r="P1150" s="36"/>
      <c r="Q1150" s="36"/>
      <c r="R1150" s="36"/>
      <c r="S1150" s="36"/>
      <c r="T1150" s="36"/>
      <c r="U1150" s="36"/>
      <c r="V1150" s="36"/>
    </row>
    <row r="1151" spans="6:22" x14ac:dyDescent="0.25">
      <c r="F1151" s="36"/>
      <c r="G1151" s="36"/>
      <c r="H1151" s="36"/>
      <c r="I1151" s="36"/>
      <c r="J1151" s="36"/>
      <c r="K1151" s="36"/>
      <c r="L1151" s="36"/>
      <c r="M1151" s="36"/>
      <c r="N1151" s="36"/>
      <c r="O1151" s="36"/>
      <c r="P1151" s="36"/>
      <c r="Q1151" s="36"/>
      <c r="R1151" s="36"/>
      <c r="S1151" s="36"/>
      <c r="T1151" s="36"/>
      <c r="U1151" s="36"/>
      <c r="V1151" s="36"/>
    </row>
    <row r="1152" spans="6:22" x14ac:dyDescent="0.25">
      <c r="F1152" s="36"/>
      <c r="G1152" s="36"/>
      <c r="H1152" s="36"/>
      <c r="I1152" s="36"/>
      <c r="J1152" s="36"/>
      <c r="K1152" s="36"/>
      <c r="L1152" s="36"/>
      <c r="M1152" s="36"/>
      <c r="N1152" s="36"/>
      <c r="O1152" s="36"/>
      <c r="P1152" s="36"/>
      <c r="Q1152" s="36"/>
      <c r="R1152" s="36"/>
      <c r="S1152" s="36"/>
      <c r="T1152" s="36"/>
      <c r="U1152" s="36"/>
      <c r="V1152" s="36"/>
    </row>
    <row r="1153" spans="6:22" x14ac:dyDescent="0.25">
      <c r="F1153" s="36"/>
      <c r="G1153" s="36"/>
      <c r="H1153" s="36"/>
      <c r="I1153" s="36"/>
      <c r="J1153" s="36"/>
      <c r="K1153" s="36"/>
      <c r="L1153" s="36"/>
      <c r="M1153" s="36"/>
      <c r="N1153" s="36"/>
      <c r="O1153" s="36"/>
      <c r="P1153" s="36"/>
      <c r="Q1153" s="36"/>
      <c r="R1153" s="36"/>
      <c r="S1153" s="36"/>
      <c r="T1153" s="36"/>
      <c r="U1153" s="36"/>
      <c r="V1153" s="36"/>
    </row>
    <row r="1154" spans="6:22" x14ac:dyDescent="0.25">
      <c r="F1154" s="36"/>
      <c r="G1154" s="36"/>
      <c r="H1154" s="36"/>
      <c r="I1154" s="36"/>
      <c r="J1154" s="36"/>
      <c r="K1154" s="36"/>
      <c r="L1154" s="36"/>
      <c r="M1154" s="36"/>
      <c r="N1154" s="36"/>
      <c r="O1154" s="36"/>
      <c r="P1154" s="36"/>
      <c r="Q1154" s="36"/>
      <c r="R1154" s="36"/>
      <c r="S1154" s="36"/>
      <c r="T1154" s="36"/>
      <c r="U1154" s="36"/>
      <c r="V1154" s="36"/>
    </row>
    <row r="1155" spans="6:22" x14ac:dyDescent="0.25">
      <c r="F1155" s="36"/>
      <c r="G1155" s="36"/>
      <c r="H1155" s="36"/>
      <c r="I1155" s="36"/>
      <c r="J1155" s="36"/>
      <c r="K1155" s="36"/>
      <c r="L1155" s="36"/>
      <c r="M1155" s="36"/>
      <c r="N1155" s="36"/>
      <c r="O1155" s="36"/>
      <c r="P1155" s="36"/>
      <c r="Q1155" s="36"/>
      <c r="R1155" s="36"/>
      <c r="S1155" s="36"/>
      <c r="T1155" s="36"/>
      <c r="U1155" s="36"/>
      <c r="V1155" s="36"/>
    </row>
    <row r="1156" spans="6:22" x14ac:dyDescent="0.25">
      <c r="F1156" s="36"/>
      <c r="G1156" s="36"/>
      <c r="H1156" s="36"/>
      <c r="I1156" s="36"/>
      <c r="J1156" s="36"/>
      <c r="K1156" s="36"/>
      <c r="L1156" s="36"/>
      <c r="M1156" s="36"/>
      <c r="N1156" s="36"/>
      <c r="O1156" s="36"/>
      <c r="P1156" s="36"/>
      <c r="Q1156" s="36"/>
      <c r="R1156" s="36"/>
      <c r="S1156" s="36"/>
      <c r="T1156" s="36"/>
      <c r="U1156" s="36"/>
      <c r="V1156" s="36"/>
    </row>
    <row r="1157" spans="6:22" x14ac:dyDescent="0.25">
      <c r="F1157" s="36"/>
      <c r="G1157" s="36"/>
      <c r="H1157" s="36"/>
      <c r="I1157" s="36"/>
      <c r="J1157" s="36"/>
      <c r="K1157" s="36"/>
      <c r="L1157" s="36"/>
      <c r="M1157" s="36"/>
      <c r="N1157" s="36"/>
      <c r="O1157" s="36"/>
      <c r="P1157" s="36"/>
      <c r="Q1157" s="36"/>
      <c r="R1157" s="36"/>
      <c r="S1157" s="36"/>
      <c r="T1157" s="36"/>
      <c r="U1157" s="36"/>
      <c r="V1157" s="36"/>
    </row>
    <row r="1158" spans="6:22" x14ac:dyDescent="0.25">
      <c r="F1158" s="36"/>
      <c r="G1158" s="36"/>
      <c r="H1158" s="36"/>
      <c r="I1158" s="36"/>
      <c r="J1158" s="36"/>
      <c r="K1158" s="36"/>
      <c r="L1158" s="36"/>
      <c r="M1158" s="36"/>
      <c r="N1158" s="36"/>
      <c r="O1158" s="36"/>
      <c r="P1158" s="36"/>
      <c r="Q1158" s="36"/>
      <c r="R1158" s="36"/>
      <c r="S1158" s="36"/>
      <c r="T1158" s="36"/>
      <c r="U1158" s="36"/>
      <c r="V1158" s="36"/>
    </row>
    <row r="1159" spans="6:22" x14ac:dyDescent="0.25">
      <c r="F1159" s="36"/>
      <c r="G1159" s="36"/>
      <c r="H1159" s="36"/>
      <c r="I1159" s="36"/>
      <c r="J1159" s="36"/>
      <c r="K1159" s="36"/>
      <c r="L1159" s="36"/>
      <c r="M1159" s="36"/>
      <c r="N1159" s="36"/>
      <c r="O1159" s="36"/>
      <c r="P1159" s="36"/>
      <c r="Q1159" s="36"/>
      <c r="R1159" s="36"/>
      <c r="S1159" s="36"/>
      <c r="T1159" s="36"/>
      <c r="U1159" s="36"/>
      <c r="V1159" s="36"/>
    </row>
    <row r="1160" spans="6:22" x14ac:dyDescent="0.25">
      <c r="F1160" s="36"/>
      <c r="G1160" s="36"/>
      <c r="H1160" s="36"/>
      <c r="I1160" s="36"/>
      <c r="J1160" s="36"/>
      <c r="K1160" s="36"/>
      <c r="L1160" s="36"/>
      <c r="M1160" s="36"/>
      <c r="N1160" s="36"/>
      <c r="O1160" s="36"/>
      <c r="P1160" s="36"/>
      <c r="Q1160" s="36"/>
      <c r="R1160" s="36"/>
      <c r="S1160" s="36"/>
      <c r="T1160" s="36"/>
      <c r="U1160" s="36"/>
      <c r="V1160" s="36"/>
    </row>
    <row r="1161" spans="6:22" x14ac:dyDescent="0.25">
      <c r="F1161" s="36"/>
      <c r="G1161" s="36"/>
      <c r="H1161" s="36"/>
      <c r="I1161" s="36"/>
      <c r="J1161" s="36"/>
      <c r="K1161" s="36"/>
      <c r="L1161" s="36"/>
      <c r="M1161" s="36"/>
      <c r="N1161" s="36"/>
      <c r="O1161" s="36"/>
      <c r="P1161" s="36"/>
      <c r="Q1161" s="36"/>
      <c r="R1161" s="36"/>
      <c r="S1161" s="36"/>
      <c r="T1161" s="36"/>
      <c r="U1161" s="36"/>
      <c r="V1161" s="36"/>
    </row>
    <row r="1162" spans="6:22" x14ac:dyDescent="0.25">
      <c r="F1162" s="36"/>
      <c r="G1162" s="36"/>
      <c r="H1162" s="36"/>
      <c r="I1162" s="36"/>
      <c r="J1162" s="36"/>
      <c r="K1162" s="36"/>
      <c r="L1162" s="36"/>
      <c r="M1162" s="36"/>
      <c r="N1162" s="36"/>
      <c r="O1162" s="36"/>
      <c r="P1162" s="36"/>
      <c r="Q1162" s="36"/>
      <c r="R1162" s="36"/>
      <c r="S1162" s="36"/>
      <c r="T1162" s="36"/>
      <c r="U1162" s="36"/>
      <c r="V1162" s="36"/>
    </row>
    <row r="1163" spans="6:22" x14ac:dyDescent="0.25">
      <c r="F1163" s="36"/>
      <c r="G1163" s="36"/>
      <c r="H1163" s="36"/>
      <c r="I1163" s="36"/>
      <c r="J1163" s="36"/>
      <c r="K1163" s="36"/>
      <c r="L1163" s="36"/>
      <c r="M1163" s="36"/>
      <c r="N1163" s="36"/>
      <c r="O1163" s="36"/>
      <c r="P1163" s="36"/>
      <c r="Q1163" s="36"/>
      <c r="R1163" s="36"/>
      <c r="S1163" s="36"/>
      <c r="T1163" s="36"/>
      <c r="U1163" s="36"/>
      <c r="V1163" s="36"/>
    </row>
    <row r="1164" spans="6:22" x14ac:dyDescent="0.25">
      <c r="F1164" s="36"/>
      <c r="G1164" s="36"/>
      <c r="H1164" s="36"/>
      <c r="I1164" s="36"/>
      <c r="J1164" s="36"/>
      <c r="K1164" s="36"/>
      <c r="L1164" s="36"/>
      <c r="M1164" s="36"/>
      <c r="N1164" s="36"/>
      <c r="O1164" s="36"/>
      <c r="P1164" s="36"/>
      <c r="Q1164" s="36"/>
      <c r="R1164" s="36"/>
      <c r="S1164" s="36"/>
      <c r="T1164" s="36"/>
      <c r="U1164" s="36"/>
      <c r="V1164" s="36"/>
    </row>
    <row r="1165" spans="6:22" x14ac:dyDescent="0.25">
      <c r="F1165" s="36"/>
      <c r="G1165" s="36"/>
      <c r="H1165" s="36"/>
      <c r="I1165" s="36"/>
      <c r="J1165" s="36"/>
      <c r="K1165" s="36"/>
      <c r="L1165" s="36"/>
      <c r="M1165" s="36"/>
      <c r="N1165" s="36"/>
      <c r="O1165" s="36"/>
      <c r="P1165" s="36"/>
      <c r="Q1165" s="36"/>
      <c r="R1165" s="36"/>
      <c r="S1165" s="36"/>
      <c r="T1165" s="36"/>
      <c r="U1165" s="36"/>
      <c r="V1165" s="36"/>
    </row>
    <row r="1166" spans="6:22" x14ac:dyDescent="0.25">
      <c r="F1166" s="36"/>
      <c r="G1166" s="36"/>
      <c r="H1166" s="36"/>
      <c r="I1166" s="36"/>
      <c r="J1166" s="36"/>
      <c r="K1166" s="36"/>
      <c r="L1166" s="36"/>
      <c r="M1166" s="36"/>
      <c r="N1166" s="36"/>
      <c r="O1166" s="36"/>
      <c r="P1166" s="36"/>
      <c r="Q1166" s="36"/>
      <c r="R1166" s="36"/>
      <c r="S1166" s="36"/>
      <c r="T1166" s="36"/>
      <c r="U1166" s="36"/>
      <c r="V1166" s="36"/>
    </row>
    <row r="1167" spans="6:22" x14ac:dyDescent="0.25">
      <c r="F1167" s="36"/>
      <c r="G1167" s="36"/>
      <c r="H1167" s="36"/>
      <c r="I1167" s="36"/>
      <c r="J1167" s="36"/>
      <c r="K1167" s="36"/>
      <c r="L1167" s="36"/>
      <c r="M1167" s="36"/>
      <c r="N1167" s="36"/>
      <c r="O1167" s="36"/>
      <c r="P1167" s="36"/>
      <c r="Q1167" s="36"/>
      <c r="R1167" s="36"/>
      <c r="S1167" s="36"/>
      <c r="T1167" s="36"/>
      <c r="U1167" s="36"/>
      <c r="V1167" s="36"/>
    </row>
    <row r="1168" spans="6:22" x14ac:dyDescent="0.25">
      <c r="F1168" s="36"/>
      <c r="G1168" s="36"/>
      <c r="H1168" s="36"/>
      <c r="I1168" s="36"/>
      <c r="J1168" s="36"/>
      <c r="K1168" s="36"/>
      <c r="L1168" s="36"/>
      <c r="M1168" s="36"/>
      <c r="N1168" s="36"/>
      <c r="O1168" s="36"/>
      <c r="P1168" s="36"/>
      <c r="Q1168" s="36"/>
      <c r="R1168" s="36"/>
      <c r="S1168" s="36"/>
      <c r="T1168" s="36"/>
      <c r="U1168" s="36"/>
      <c r="V1168" s="36"/>
    </row>
    <row r="1169" spans="6:22" x14ac:dyDescent="0.25">
      <c r="F1169" s="36"/>
      <c r="G1169" s="36"/>
      <c r="H1169" s="36"/>
      <c r="I1169" s="36"/>
      <c r="J1169" s="36"/>
      <c r="K1169" s="36"/>
      <c r="L1169" s="36"/>
      <c r="M1169" s="36"/>
      <c r="N1169" s="36"/>
      <c r="O1169" s="36"/>
      <c r="P1169" s="36"/>
      <c r="Q1169" s="36"/>
      <c r="R1169" s="36"/>
      <c r="S1169" s="36"/>
      <c r="T1169" s="36"/>
      <c r="U1169" s="36"/>
      <c r="V1169" s="36"/>
    </row>
    <row r="1170" spans="6:22" x14ac:dyDescent="0.25">
      <c r="F1170" s="36"/>
      <c r="G1170" s="36"/>
      <c r="H1170" s="36"/>
      <c r="I1170" s="36"/>
      <c r="J1170" s="36"/>
      <c r="K1170" s="36"/>
      <c r="L1170" s="36"/>
      <c r="M1170" s="36"/>
      <c r="N1170" s="36"/>
      <c r="O1170" s="36"/>
      <c r="P1170" s="36"/>
      <c r="Q1170" s="36"/>
      <c r="R1170" s="36"/>
      <c r="S1170" s="36"/>
      <c r="T1170" s="36"/>
      <c r="U1170" s="36"/>
      <c r="V1170" s="36"/>
    </row>
    <row r="1171" spans="6:22" x14ac:dyDescent="0.25">
      <c r="F1171" s="36"/>
      <c r="G1171" s="36"/>
      <c r="H1171" s="36"/>
      <c r="I1171" s="36"/>
      <c r="J1171" s="36"/>
      <c r="K1171" s="36"/>
      <c r="L1171" s="36"/>
      <c r="M1171" s="36"/>
      <c r="N1171" s="36"/>
      <c r="O1171" s="36"/>
      <c r="P1171" s="36"/>
      <c r="Q1171" s="36"/>
      <c r="R1171" s="36"/>
      <c r="S1171" s="36"/>
      <c r="T1171" s="36"/>
      <c r="U1171" s="36"/>
      <c r="V1171" s="36"/>
    </row>
    <row r="1172" spans="6:22" x14ac:dyDescent="0.25">
      <c r="F1172" s="36"/>
      <c r="G1172" s="36"/>
      <c r="H1172" s="36"/>
      <c r="I1172" s="36"/>
      <c r="J1172" s="36"/>
      <c r="K1172" s="36"/>
      <c r="L1172" s="36"/>
      <c r="M1172" s="36"/>
      <c r="N1172" s="36"/>
      <c r="O1172" s="36"/>
      <c r="P1172" s="36"/>
      <c r="Q1172" s="36"/>
      <c r="R1172" s="36"/>
      <c r="S1172" s="36"/>
      <c r="T1172" s="36"/>
      <c r="U1172" s="36"/>
      <c r="V1172" s="36"/>
    </row>
    <row r="1173" spans="6:22" x14ac:dyDescent="0.25">
      <c r="F1173" s="36"/>
      <c r="G1173" s="36"/>
      <c r="H1173" s="36"/>
      <c r="I1173" s="36"/>
      <c r="J1173" s="36"/>
      <c r="K1173" s="36"/>
      <c r="L1173" s="36"/>
      <c r="M1173" s="36"/>
      <c r="N1173" s="36"/>
      <c r="O1173" s="36"/>
      <c r="P1173" s="36"/>
      <c r="Q1173" s="36"/>
      <c r="R1173" s="36"/>
      <c r="S1173" s="36"/>
      <c r="T1173" s="36"/>
      <c r="U1173" s="36"/>
      <c r="V1173" s="36"/>
    </row>
    <row r="1174" spans="6:22" x14ac:dyDescent="0.25">
      <c r="F1174" s="36"/>
      <c r="G1174" s="36"/>
      <c r="H1174" s="36"/>
      <c r="I1174" s="36"/>
      <c r="J1174" s="36"/>
      <c r="K1174" s="36"/>
      <c r="L1174" s="36"/>
      <c r="M1174" s="36"/>
      <c r="N1174" s="36"/>
      <c r="O1174" s="36"/>
      <c r="P1174" s="36"/>
      <c r="Q1174" s="36"/>
      <c r="R1174" s="36"/>
      <c r="S1174" s="36"/>
      <c r="T1174" s="36"/>
      <c r="U1174" s="36"/>
      <c r="V1174" s="36"/>
    </row>
    <row r="1175" spans="6:22" x14ac:dyDescent="0.25">
      <c r="F1175" s="36"/>
      <c r="G1175" s="36"/>
      <c r="H1175" s="36"/>
      <c r="I1175" s="36"/>
      <c r="J1175" s="36"/>
      <c r="K1175" s="36"/>
      <c r="L1175" s="36"/>
      <c r="M1175" s="36"/>
      <c r="N1175" s="36"/>
      <c r="O1175" s="36"/>
      <c r="P1175" s="36"/>
      <c r="Q1175" s="36"/>
      <c r="R1175" s="36"/>
      <c r="S1175" s="36"/>
      <c r="T1175" s="36"/>
      <c r="U1175" s="36"/>
      <c r="V1175" s="36"/>
    </row>
    <row r="1176" spans="6:22" x14ac:dyDescent="0.25">
      <c r="F1176" s="36"/>
      <c r="G1176" s="36"/>
      <c r="H1176" s="36"/>
      <c r="I1176" s="36"/>
      <c r="J1176" s="36"/>
      <c r="K1176" s="36"/>
      <c r="L1176" s="36"/>
      <c r="M1176" s="36"/>
      <c r="N1176" s="36"/>
      <c r="O1176" s="36"/>
      <c r="P1176" s="36"/>
      <c r="Q1176" s="36"/>
      <c r="R1176" s="36"/>
      <c r="S1176" s="36"/>
      <c r="T1176" s="36"/>
      <c r="U1176" s="36"/>
      <c r="V1176" s="36"/>
    </row>
    <row r="1177" spans="6:22" x14ac:dyDescent="0.25">
      <c r="F1177" s="36"/>
      <c r="G1177" s="36"/>
      <c r="H1177" s="36"/>
      <c r="I1177" s="36"/>
      <c r="J1177" s="36"/>
      <c r="K1177" s="36"/>
      <c r="L1177" s="36"/>
      <c r="M1177" s="36"/>
      <c r="N1177" s="36"/>
      <c r="O1177" s="36"/>
      <c r="P1177" s="36"/>
      <c r="Q1177" s="36"/>
      <c r="R1177" s="36"/>
      <c r="S1177" s="36"/>
      <c r="T1177" s="36"/>
      <c r="U1177" s="36"/>
      <c r="V1177" s="36"/>
    </row>
    <row r="1178" spans="6:22" x14ac:dyDescent="0.25">
      <c r="F1178" s="36"/>
      <c r="G1178" s="36"/>
      <c r="H1178" s="36"/>
      <c r="I1178" s="36"/>
      <c r="J1178" s="36"/>
      <c r="K1178" s="36"/>
      <c r="L1178" s="36"/>
      <c r="M1178" s="36"/>
      <c r="N1178" s="36"/>
      <c r="O1178" s="36"/>
      <c r="P1178" s="36"/>
      <c r="Q1178" s="36"/>
      <c r="R1178" s="36"/>
      <c r="S1178" s="36"/>
      <c r="T1178" s="36"/>
      <c r="U1178" s="36"/>
      <c r="V1178" s="36"/>
    </row>
    <row r="1179" spans="6:22" x14ac:dyDescent="0.25">
      <c r="F1179" s="36"/>
      <c r="G1179" s="36"/>
      <c r="H1179" s="36"/>
      <c r="I1179" s="36"/>
      <c r="J1179" s="36"/>
      <c r="K1179" s="36"/>
      <c r="L1179" s="36"/>
      <c r="M1179" s="36"/>
      <c r="N1179" s="36"/>
      <c r="O1179" s="36"/>
      <c r="P1179" s="36"/>
      <c r="Q1179" s="36"/>
      <c r="R1179" s="36"/>
      <c r="S1179" s="36"/>
      <c r="T1179" s="36"/>
      <c r="U1179" s="36"/>
      <c r="V1179" s="36"/>
    </row>
    <row r="1180" spans="6:22" x14ac:dyDescent="0.25">
      <c r="F1180" s="36"/>
      <c r="G1180" s="36"/>
      <c r="H1180" s="36"/>
      <c r="I1180" s="36"/>
      <c r="J1180" s="36"/>
      <c r="K1180" s="36"/>
      <c r="L1180" s="36"/>
      <c r="M1180" s="36"/>
      <c r="N1180" s="36"/>
      <c r="O1180" s="36"/>
      <c r="P1180" s="36"/>
      <c r="Q1180" s="36"/>
      <c r="R1180" s="36"/>
      <c r="S1180" s="36"/>
      <c r="T1180" s="36"/>
      <c r="U1180" s="36"/>
      <c r="V1180" s="36"/>
    </row>
    <row r="1181" spans="6:22" x14ac:dyDescent="0.25">
      <c r="F1181" s="36"/>
      <c r="G1181" s="36"/>
      <c r="H1181" s="36"/>
      <c r="I1181" s="36"/>
      <c r="J1181" s="36"/>
      <c r="K1181" s="36"/>
      <c r="L1181" s="36"/>
      <c r="M1181" s="36"/>
      <c r="N1181" s="36"/>
      <c r="O1181" s="36"/>
      <c r="P1181" s="36"/>
      <c r="Q1181" s="36"/>
      <c r="R1181" s="36"/>
      <c r="S1181" s="36"/>
      <c r="T1181" s="36"/>
      <c r="U1181" s="36"/>
      <c r="V1181" s="36"/>
    </row>
    <row r="1182" spans="6:22" x14ac:dyDescent="0.25">
      <c r="F1182" s="36"/>
      <c r="G1182" s="36"/>
      <c r="H1182" s="36"/>
      <c r="I1182" s="36"/>
      <c r="J1182" s="36"/>
      <c r="K1182" s="36"/>
      <c r="L1182" s="36"/>
      <c r="M1182" s="36"/>
      <c r="N1182" s="36"/>
      <c r="O1182" s="36"/>
      <c r="P1182" s="36"/>
      <c r="Q1182" s="36"/>
      <c r="R1182" s="36"/>
      <c r="S1182" s="36"/>
      <c r="T1182" s="36"/>
      <c r="U1182" s="36"/>
      <c r="V1182" s="36"/>
    </row>
    <row r="1183" spans="6:22" x14ac:dyDescent="0.25">
      <c r="F1183" s="36"/>
      <c r="G1183" s="36"/>
      <c r="H1183" s="36"/>
      <c r="I1183" s="36"/>
      <c r="J1183" s="36"/>
      <c r="K1183" s="36"/>
      <c r="L1183" s="36"/>
      <c r="M1183" s="36"/>
      <c r="N1183" s="36"/>
      <c r="O1183" s="36"/>
      <c r="P1183" s="36"/>
      <c r="Q1183" s="36"/>
      <c r="R1183" s="36"/>
      <c r="S1183" s="36"/>
      <c r="T1183" s="36"/>
      <c r="U1183" s="36"/>
      <c r="V1183" s="36"/>
    </row>
    <row r="1184" spans="6:22" x14ac:dyDescent="0.25">
      <c r="F1184" s="36"/>
      <c r="G1184" s="36"/>
      <c r="H1184" s="36"/>
      <c r="I1184" s="36"/>
      <c r="J1184" s="36"/>
      <c r="K1184" s="36"/>
      <c r="L1184" s="36"/>
      <c r="M1184" s="36"/>
      <c r="N1184" s="36"/>
      <c r="O1184" s="36"/>
      <c r="P1184" s="36"/>
      <c r="Q1184" s="36"/>
      <c r="R1184" s="36"/>
      <c r="S1184" s="36"/>
      <c r="T1184" s="36"/>
      <c r="U1184" s="36"/>
      <c r="V1184" s="36"/>
    </row>
    <row r="1185" spans="6:22" x14ac:dyDescent="0.25">
      <c r="F1185" s="36"/>
      <c r="G1185" s="36"/>
      <c r="H1185" s="36"/>
      <c r="I1185" s="36"/>
      <c r="J1185" s="36"/>
      <c r="K1185" s="36"/>
      <c r="L1185" s="36"/>
      <c r="M1185" s="36"/>
      <c r="N1185" s="36"/>
      <c r="O1185" s="36"/>
      <c r="P1185" s="36"/>
      <c r="Q1185" s="36"/>
      <c r="R1185" s="36"/>
      <c r="S1185" s="36"/>
      <c r="T1185" s="36"/>
      <c r="U1185" s="36"/>
      <c r="V1185" s="36"/>
    </row>
    <row r="1186" spans="6:22" x14ac:dyDescent="0.25">
      <c r="F1186" s="36"/>
      <c r="G1186" s="36"/>
      <c r="H1186" s="36"/>
      <c r="I1186" s="36"/>
      <c r="J1186" s="36"/>
      <c r="K1186" s="36"/>
      <c r="L1186" s="36"/>
      <c r="M1186" s="36"/>
      <c r="N1186" s="36"/>
      <c r="O1186" s="36"/>
      <c r="P1186" s="36"/>
      <c r="Q1186" s="36"/>
      <c r="R1186" s="36"/>
      <c r="S1186" s="36"/>
      <c r="T1186" s="36"/>
      <c r="U1186" s="36"/>
      <c r="V1186" s="36"/>
    </row>
    <row r="1187" spans="6:22" x14ac:dyDescent="0.25">
      <c r="F1187" s="36"/>
      <c r="G1187" s="36"/>
      <c r="H1187" s="36"/>
      <c r="I1187" s="36"/>
      <c r="J1187" s="36"/>
      <c r="K1187" s="36"/>
      <c r="L1187" s="36"/>
      <c r="M1187" s="36"/>
      <c r="N1187" s="36"/>
      <c r="O1187" s="36"/>
      <c r="P1187" s="36"/>
      <c r="Q1187" s="36"/>
      <c r="R1187" s="36"/>
      <c r="S1187" s="36"/>
      <c r="T1187" s="36"/>
      <c r="U1187" s="36"/>
      <c r="V1187" s="36"/>
    </row>
    <row r="1188" spans="6:22" x14ac:dyDescent="0.25">
      <c r="F1188" s="36"/>
      <c r="G1188" s="36"/>
      <c r="H1188" s="36"/>
      <c r="I1188" s="36"/>
      <c r="J1188" s="36"/>
      <c r="K1188" s="36"/>
      <c r="L1188" s="36"/>
      <c r="M1188" s="36"/>
      <c r="N1188" s="36"/>
      <c r="O1188" s="36"/>
      <c r="P1188" s="36"/>
      <c r="Q1188" s="36"/>
      <c r="R1188" s="36"/>
      <c r="S1188" s="36"/>
      <c r="T1188" s="36"/>
      <c r="U1188" s="36"/>
      <c r="V1188" s="36"/>
    </row>
    <row r="1189" spans="6:22" x14ac:dyDescent="0.25">
      <c r="F1189" s="36"/>
      <c r="G1189" s="36"/>
      <c r="H1189" s="36"/>
      <c r="I1189" s="36"/>
      <c r="J1189" s="36"/>
      <c r="K1189" s="36"/>
      <c r="L1189" s="36"/>
      <c r="M1189" s="36"/>
      <c r="N1189" s="36"/>
      <c r="O1189" s="36"/>
      <c r="P1189" s="36"/>
      <c r="Q1189" s="36"/>
      <c r="R1189" s="36"/>
      <c r="S1189" s="36"/>
      <c r="T1189" s="36"/>
      <c r="U1189" s="36"/>
      <c r="V1189" s="36"/>
    </row>
    <row r="1190" spans="6:22" x14ac:dyDescent="0.25">
      <c r="F1190" s="36"/>
      <c r="G1190" s="36"/>
      <c r="H1190" s="36"/>
      <c r="I1190" s="36"/>
      <c r="J1190" s="36"/>
      <c r="K1190" s="36"/>
      <c r="L1190" s="36"/>
      <c r="M1190" s="36"/>
      <c r="N1190" s="36"/>
      <c r="O1190" s="36"/>
      <c r="P1190" s="36"/>
      <c r="Q1190" s="36"/>
      <c r="R1190" s="36"/>
      <c r="S1190" s="36"/>
      <c r="T1190" s="36"/>
      <c r="U1190" s="36"/>
      <c r="V1190" s="36"/>
    </row>
    <row r="1191" spans="6:22" x14ac:dyDescent="0.25">
      <c r="F1191" s="36"/>
      <c r="G1191" s="36"/>
      <c r="H1191" s="36"/>
      <c r="I1191" s="36"/>
      <c r="J1191" s="36"/>
      <c r="K1191" s="36"/>
      <c r="L1191" s="36"/>
      <c r="M1191" s="36"/>
      <c r="N1191" s="36"/>
      <c r="O1191" s="36"/>
      <c r="P1191" s="36"/>
      <c r="Q1191" s="36"/>
      <c r="R1191" s="36"/>
      <c r="S1191" s="36"/>
      <c r="T1191" s="36"/>
      <c r="U1191" s="36"/>
      <c r="V1191" s="36"/>
    </row>
    <row r="1192" spans="6:22" x14ac:dyDescent="0.25">
      <c r="F1192" s="36"/>
      <c r="G1192" s="36"/>
      <c r="H1192" s="36"/>
      <c r="I1192" s="36"/>
      <c r="J1192" s="36"/>
      <c r="K1192" s="36"/>
      <c r="L1192" s="36"/>
      <c r="M1192" s="36"/>
      <c r="N1192" s="36"/>
      <c r="O1192" s="36"/>
      <c r="P1192" s="36"/>
      <c r="Q1192" s="36"/>
      <c r="R1192" s="36"/>
      <c r="S1192" s="36"/>
      <c r="T1192" s="36"/>
      <c r="U1192" s="36"/>
      <c r="V1192" s="36"/>
    </row>
    <row r="1193" spans="6:22" x14ac:dyDescent="0.25">
      <c r="F1193" s="36"/>
      <c r="G1193" s="36"/>
      <c r="H1193" s="36"/>
      <c r="I1193" s="36"/>
      <c r="J1193" s="36"/>
      <c r="K1193" s="36"/>
      <c r="L1193" s="36"/>
      <c r="M1193" s="36"/>
      <c r="N1193" s="36"/>
      <c r="O1193" s="36"/>
      <c r="P1193" s="36"/>
      <c r="Q1193" s="36"/>
      <c r="R1193" s="36"/>
      <c r="S1193" s="36"/>
      <c r="T1193" s="36"/>
      <c r="U1193" s="36"/>
      <c r="V1193" s="36"/>
    </row>
    <row r="1194" spans="6:22" x14ac:dyDescent="0.25">
      <c r="F1194" s="36"/>
      <c r="G1194" s="36"/>
      <c r="H1194" s="36"/>
      <c r="I1194" s="36"/>
      <c r="J1194" s="36"/>
      <c r="K1194" s="36"/>
      <c r="L1194" s="36"/>
      <c r="M1194" s="36"/>
      <c r="N1194" s="36"/>
      <c r="O1194" s="36"/>
      <c r="P1194" s="36"/>
      <c r="Q1194" s="36"/>
      <c r="R1194" s="36"/>
      <c r="S1194" s="36"/>
      <c r="T1194" s="36"/>
      <c r="U1194" s="36"/>
      <c r="V1194" s="36"/>
    </row>
    <row r="1195" spans="6:22" x14ac:dyDescent="0.25">
      <c r="F1195" s="36"/>
      <c r="G1195" s="36"/>
      <c r="H1195" s="36"/>
      <c r="I1195" s="36"/>
      <c r="J1195" s="36"/>
      <c r="K1195" s="36"/>
      <c r="L1195" s="36"/>
      <c r="M1195" s="36"/>
      <c r="N1195" s="36"/>
      <c r="O1195" s="36"/>
      <c r="P1195" s="36"/>
      <c r="Q1195" s="36"/>
      <c r="R1195" s="36"/>
      <c r="S1195" s="36"/>
      <c r="T1195" s="36"/>
      <c r="U1195" s="36"/>
      <c r="V1195" s="36"/>
    </row>
    <row r="1196" spans="6:22" x14ac:dyDescent="0.25">
      <c r="F1196" s="36"/>
      <c r="G1196" s="36"/>
      <c r="H1196" s="36"/>
      <c r="I1196" s="36"/>
      <c r="J1196" s="36"/>
      <c r="K1196" s="36"/>
      <c r="L1196" s="36"/>
      <c r="M1196" s="36"/>
      <c r="N1196" s="36"/>
      <c r="O1196" s="36"/>
      <c r="P1196" s="36"/>
      <c r="Q1196" s="36"/>
      <c r="R1196" s="36"/>
      <c r="S1196" s="36"/>
      <c r="T1196" s="36"/>
      <c r="U1196" s="36"/>
      <c r="V1196" s="36"/>
    </row>
    <row r="1197" spans="6:22" x14ac:dyDescent="0.25">
      <c r="F1197" s="36"/>
      <c r="G1197" s="36"/>
      <c r="H1197" s="36"/>
      <c r="I1197" s="36"/>
      <c r="J1197" s="36"/>
      <c r="K1197" s="36"/>
      <c r="L1197" s="36"/>
      <c r="M1197" s="36"/>
      <c r="N1197" s="36"/>
      <c r="O1197" s="36"/>
      <c r="P1197" s="36"/>
      <c r="Q1197" s="36"/>
      <c r="R1197" s="36"/>
      <c r="S1197" s="36"/>
      <c r="T1197" s="36"/>
      <c r="U1197" s="36"/>
      <c r="V1197" s="36"/>
    </row>
    <row r="1198" spans="6:22" x14ac:dyDescent="0.25">
      <c r="F1198" s="36"/>
      <c r="G1198" s="36"/>
      <c r="H1198" s="36"/>
      <c r="I1198" s="36"/>
      <c r="J1198" s="36"/>
      <c r="K1198" s="36"/>
      <c r="L1198" s="36"/>
      <c r="M1198" s="36"/>
      <c r="N1198" s="36"/>
      <c r="O1198" s="36"/>
      <c r="P1198" s="36"/>
      <c r="Q1198" s="36"/>
      <c r="R1198" s="36"/>
      <c r="S1198" s="36"/>
      <c r="T1198" s="36"/>
      <c r="U1198" s="36"/>
      <c r="V1198" s="36"/>
    </row>
    <row r="1199" spans="6:22" x14ac:dyDescent="0.25">
      <c r="F1199" s="36"/>
      <c r="G1199" s="36"/>
      <c r="H1199" s="36"/>
      <c r="I1199" s="36"/>
      <c r="J1199" s="36"/>
      <c r="K1199" s="36"/>
      <c r="L1199" s="36"/>
      <c r="M1199" s="36"/>
      <c r="N1199" s="36"/>
      <c r="O1199" s="36"/>
      <c r="P1199" s="36"/>
      <c r="Q1199" s="36"/>
      <c r="R1199" s="36"/>
      <c r="S1199" s="36"/>
      <c r="T1199" s="36"/>
      <c r="U1199" s="36"/>
      <c r="V1199" s="36"/>
    </row>
    <row r="1200" spans="6:22" x14ac:dyDescent="0.25">
      <c r="F1200" s="36"/>
      <c r="G1200" s="36"/>
      <c r="H1200" s="36"/>
      <c r="I1200" s="36"/>
      <c r="J1200" s="36"/>
      <c r="K1200" s="36"/>
      <c r="L1200" s="36"/>
      <c r="M1200" s="36"/>
      <c r="N1200" s="36"/>
      <c r="O1200" s="36"/>
      <c r="P1200" s="36"/>
      <c r="Q1200" s="36"/>
      <c r="R1200" s="36"/>
      <c r="S1200" s="36"/>
      <c r="T1200" s="36"/>
      <c r="U1200" s="36"/>
      <c r="V1200" s="36"/>
    </row>
    <row r="1201" spans="6:22" x14ac:dyDescent="0.25">
      <c r="F1201" s="36"/>
      <c r="G1201" s="36"/>
      <c r="H1201" s="36"/>
      <c r="I1201" s="36"/>
      <c r="J1201" s="36"/>
      <c r="K1201" s="36"/>
      <c r="L1201" s="36"/>
      <c r="M1201" s="36"/>
      <c r="N1201" s="36"/>
      <c r="O1201" s="36"/>
      <c r="P1201" s="36"/>
      <c r="Q1201" s="36"/>
      <c r="R1201" s="36"/>
      <c r="S1201" s="36"/>
      <c r="T1201" s="36"/>
      <c r="U1201" s="36"/>
      <c r="V1201" s="36"/>
    </row>
    <row r="1202" spans="6:22" x14ac:dyDescent="0.25">
      <c r="F1202" s="36"/>
      <c r="G1202" s="36"/>
      <c r="H1202" s="36"/>
      <c r="I1202" s="36"/>
      <c r="J1202" s="36"/>
      <c r="K1202" s="36"/>
      <c r="L1202" s="36"/>
      <c r="M1202" s="36"/>
      <c r="N1202" s="36"/>
      <c r="O1202" s="36"/>
      <c r="P1202" s="36"/>
      <c r="Q1202" s="36"/>
      <c r="R1202" s="36"/>
      <c r="S1202" s="36"/>
      <c r="T1202" s="36"/>
      <c r="U1202" s="36"/>
      <c r="V1202" s="36"/>
    </row>
    <row r="1203" spans="6:22" x14ac:dyDescent="0.25">
      <c r="F1203" s="36"/>
      <c r="G1203" s="36"/>
      <c r="H1203" s="36"/>
      <c r="I1203" s="36"/>
      <c r="J1203" s="36"/>
      <c r="K1203" s="36"/>
      <c r="L1203" s="36"/>
      <c r="M1203" s="36"/>
      <c r="N1203" s="36"/>
      <c r="O1203" s="36"/>
      <c r="P1203" s="36"/>
      <c r="Q1203" s="36"/>
      <c r="R1203" s="36"/>
      <c r="S1203" s="36"/>
      <c r="T1203" s="36"/>
      <c r="U1203" s="36"/>
      <c r="V1203" s="36"/>
    </row>
    <row r="1204" spans="6:22" x14ac:dyDescent="0.25">
      <c r="F1204" s="36"/>
      <c r="G1204" s="36"/>
      <c r="H1204" s="36"/>
      <c r="I1204" s="36"/>
      <c r="J1204" s="36"/>
      <c r="K1204" s="36"/>
      <c r="L1204" s="36"/>
      <c r="M1204" s="36"/>
      <c r="N1204" s="36"/>
      <c r="O1204" s="36"/>
      <c r="P1204" s="36"/>
      <c r="Q1204" s="36"/>
      <c r="R1204" s="36"/>
      <c r="S1204" s="36"/>
      <c r="T1204" s="36"/>
      <c r="U1204" s="36"/>
      <c r="V1204" s="36"/>
    </row>
    <row r="1205" spans="6:22" x14ac:dyDescent="0.25">
      <c r="F1205" s="36"/>
      <c r="G1205" s="36"/>
      <c r="H1205" s="36"/>
      <c r="I1205" s="36"/>
      <c r="J1205" s="36"/>
      <c r="K1205" s="36"/>
      <c r="L1205" s="36"/>
      <c r="M1205" s="36"/>
      <c r="N1205" s="36"/>
      <c r="O1205" s="36"/>
      <c r="P1205" s="36"/>
      <c r="Q1205" s="36"/>
      <c r="R1205" s="36"/>
      <c r="S1205" s="36"/>
      <c r="T1205" s="36"/>
      <c r="U1205" s="36"/>
      <c r="V1205" s="36"/>
    </row>
    <row r="1206" spans="6:22" x14ac:dyDescent="0.25">
      <c r="F1206" s="36"/>
      <c r="G1206" s="36"/>
      <c r="H1206" s="36"/>
      <c r="I1206" s="36"/>
      <c r="J1206" s="36"/>
      <c r="K1206" s="36"/>
      <c r="L1206" s="36"/>
      <c r="M1206" s="36"/>
      <c r="N1206" s="36"/>
      <c r="O1206" s="36"/>
      <c r="P1206" s="36"/>
      <c r="Q1206" s="36"/>
      <c r="R1206" s="36"/>
      <c r="S1206" s="36"/>
      <c r="T1206" s="36"/>
      <c r="U1206" s="36"/>
      <c r="V1206" s="36"/>
    </row>
    <row r="1207" spans="6:22" x14ac:dyDescent="0.25">
      <c r="F1207" s="36"/>
      <c r="G1207" s="36"/>
      <c r="H1207" s="36"/>
      <c r="I1207" s="36"/>
      <c r="J1207" s="36"/>
      <c r="K1207" s="36"/>
      <c r="L1207" s="36"/>
      <c r="M1207" s="36"/>
      <c r="N1207" s="36"/>
      <c r="O1207" s="36"/>
      <c r="P1207" s="36"/>
      <c r="Q1207" s="36"/>
      <c r="R1207" s="36"/>
      <c r="S1207" s="36"/>
      <c r="T1207" s="36"/>
      <c r="U1207" s="36"/>
      <c r="V1207" s="36"/>
    </row>
    <row r="1208" spans="6:22" x14ac:dyDescent="0.25">
      <c r="F1208" s="36"/>
      <c r="G1208" s="36"/>
      <c r="H1208" s="36"/>
      <c r="I1208" s="36"/>
      <c r="J1208" s="36"/>
      <c r="K1208" s="36"/>
      <c r="L1208" s="36"/>
      <c r="M1208" s="36"/>
      <c r="N1208" s="36"/>
      <c r="O1208" s="36"/>
      <c r="P1208" s="36"/>
      <c r="Q1208" s="36"/>
      <c r="R1208" s="36"/>
      <c r="S1208" s="36"/>
      <c r="T1208" s="36"/>
      <c r="U1208" s="36"/>
      <c r="V1208" s="36"/>
    </row>
    <row r="1209" spans="6:22" x14ac:dyDescent="0.25">
      <c r="F1209" s="36"/>
      <c r="G1209" s="36"/>
      <c r="H1209" s="36"/>
      <c r="I1209" s="36"/>
      <c r="J1209" s="36"/>
      <c r="K1209" s="36"/>
      <c r="L1209" s="36"/>
      <c r="M1209" s="36"/>
      <c r="N1209" s="36"/>
      <c r="O1209" s="36"/>
      <c r="P1209" s="36"/>
      <c r="Q1209" s="36"/>
      <c r="R1209" s="36"/>
      <c r="S1209" s="36"/>
      <c r="T1209" s="36"/>
      <c r="U1209" s="36"/>
      <c r="V1209" s="36"/>
    </row>
    <row r="1210" spans="6:22" x14ac:dyDescent="0.25">
      <c r="F1210" s="36"/>
      <c r="G1210" s="36"/>
      <c r="H1210" s="36"/>
      <c r="I1210" s="36"/>
      <c r="J1210" s="36"/>
      <c r="K1210" s="36"/>
      <c r="L1210" s="36"/>
      <c r="M1210" s="36"/>
      <c r="N1210" s="36"/>
      <c r="O1210" s="36"/>
      <c r="P1210" s="36"/>
      <c r="Q1210" s="36"/>
      <c r="R1210" s="36"/>
      <c r="S1210" s="36"/>
      <c r="T1210" s="36"/>
      <c r="U1210" s="36"/>
      <c r="V1210" s="36"/>
    </row>
    <row r="1211" spans="6:22" x14ac:dyDescent="0.25">
      <c r="F1211" s="36"/>
      <c r="G1211" s="36"/>
      <c r="H1211" s="36"/>
      <c r="I1211" s="36"/>
      <c r="J1211" s="36"/>
      <c r="K1211" s="36"/>
      <c r="L1211" s="36"/>
      <c r="M1211" s="36"/>
      <c r="N1211" s="36"/>
      <c r="O1211" s="36"/>
      <c r="P1211" s="36"/>
      <c r="Q1211" s="36"/>
      <c r="R1211" s="36"/>
      <c r="S1211" s="36"/>
      <c r="T1211" s="36"/>
      <c r="U1211" s="36"/>
      <c r="V1211" s="36"/>
    </row>
    <row r="1212" spans="6:22" x14ac:dyDescent="0.25">
      <c r="F1212" s="36"/>
      <c r="G1212" s="36"/>
      <c r="H1212" s="36"/>
      <c r="I1212" s="36"/>
      <c r="J1212" s="36"/>
      <c r="K1212" s="36"/>
      <c r="L1212" s="36"/>
      <c r="M1212" s="36"/>
      <c r="N1212" s="36"/>
      <c r="O1212" s="36"/>
      <c r="P1212" s="36"/>
      <c r="Q1212" s="36"/>
      <c r="R1212" s="36"/>
      <c r="S1212" s="36"/>
      <c r="T1212" s="36"/>
      <c r="U1212" s="36"/>
      <c r="V1212" s="36"/>
    </row>
    <row r="1213" spans="6:22" x14ac:dyDescent="0.25">
      <c r="F1213" s="36"/>
      <c r="G1213" s="36"/>
      <c r="H1213" s="36"/>
      <c r="I1213" s="36"/>
      <c r="J1213" s="36"/>
      <c r="K1213" s="36"/>
      <c r="L1213" s="36"/>
      <c r="M1213" s="36"/>
      <c r="N1213" s="36"/>
      <c r="O1213" s="36"/>
      <c r="P1213" s="36"/>
      <c r="Q1213" s="36"/>
      <c r="R1213" s="36"/>
      <c r="S1213" s="36"/>
      <c r="T1213" s="36"/>
      <c r="U1213" s="36"/>
      <c r="V1213" s="36"/>
    </row>
    <row r="1214" spans="6:22" x14ac:dyDescent="0.25">
      <c r="F1214" s="36"/>
      <c r="G1214" s="36"/>
      <c r="H1214" s="36"/>
      <c r="I1214" s="36"/>
      <c r="J1214" s="36"/>
      <c r="K1214" s="36"/>
      <c r="L1214" s="36"/>
      <c r="M1214" s="36"/>
      <c r="N1214" s="36"/>
      <c r="O1214" s="36"/>
      <c r="P1214" s="36"/>
      <c r="Q1214" s="36"/>
      <c r="R1214" s="36"/>
      <c r="S1214" s="36"/>
      <c r="T1214" s="36"/>
      <c r="U1214" s="36"/>
      <c r="V1214" s="36"/>
    </row>
    <row r="1215" spans="6:22" x14ac:dyDescent="0.25">
      <c r="F1215" s="36"/>
      <c r="G1215" s="36"/>
      <c r="H1215" s="36"/>
      <c r="I1215" s="36"/>
      <c r="J1215" s="36"/>
      <c r="K1215" s="36"/>
      <c r="L1215" s="36"/>
      <c r="M1215" s="36"/>
      <c r="N1215" s="36"/>
      <c r="O1215" s="36"/>
      <c r="P1215" s="36"/>
      <c r="Q1215" s="36"/>
      <c r="R1215" s="36"/>
      <c r="S1215" s="36"/>
      <c r="T1215" s="36"/>
      <c r="U1215" s="36"/>
      <c r="V1215" s="36"/>
    </row>
    <row r="1216" spans="6:22" x14ac:dyDescent="0.25">
      <c r="F1216" s="36"/>
      <c r="G1216" s="36"/>
      <c r="H1216" s="36"/>
      <c r="I1216" s="36"/>
      <c r="J1216" s="36"/>
      <c r="K1216" s="36"/>
      <c r="L1216" s="36"/>
      <c r="M1216" s="36"/>
      <c r="N1216" s="36"/>
      <c r="O1216" s="36"/>
      <c r="P1216" s="36"/>
      <c r="Q1216" s="36"/>
      <c r="R1216" s="36"/>
      <c r="S1216" s="36"/>
      <c r="T1216" s="36"/>
      <c r="U1216" s="36"/>
      <c r="V1216" s="36"/>
    </row>
    <row r="1217" spans="6:22" x14ac:dyDescent="0.25">
      <c r="F1217" s="36"/>
      <c r="G1217" s="36"/>
      <c r="H1217" s="36"/>
      <c r="I1217" s="36"/>
      <c r="J1217" s="36"/>
      <c r="K1217" s="36"/>
      <c r="L1217" s="36"/>
      <c r="M1217" s="36"/>
      <c r="N1217" s="36"/>
      <c r="O1217" s="36"/>
      <c r="P1217" s="36"/>
      <c r="Q1217" s="36"/>
      <c r="R1217" s="36"/>
      <c r="S1217" s="36"/>
      <c r="T1217" s="36"/>
      <c r="U1217" s="36"/>
      <c r="V1217" s="36"/>
    </row>
    <row r="1218" spans="6:22" x14ac:dyDescent="0.25">
      <c r="F1218" s="36"/>
      <c r="G1218" s="36"/>
      <c r="H1218" s="36"/>
      <c r="I1218" s="36"/>
      <c r="J1218" s="36"/>
      <c r="K1218" s="36"/>
      <c r="L1218" s="36"/>
      <c r="M1218" s="36"/>
      <c r="N1218" s="36"/>
      <c r="O1218" s="36"/>
      <c r="P1218" s="36"/>
      <c r="Q1218" s="36"/>
      <c r="R1218" s="36"/>
      <c r="S1218" s="36"/>
      <c r="T1218" s="36"/>
      <c r="U1218" s="36"/>
      <c r="V1218" s="36"/>
    </row>
    <row r="1219" spans="6:22" x14ac:dyDescent="0.25">
      <c r="F1219" s="36"/>
      <c r="G1219" s="36"/>
      <c r="H1219" s="36"/>
      <c r="I1219" s="36"/>
      <c r="J1219" s="36"/>
      <c r="K1219" s="36"/>
      <c r="L1219" s="36"/>
      <c r="M1219" s="36"/>
      <c r="N1219" s="36"/>
      <c r="O1219" s="36"/>
      <c r="P1219" s="36"/>
      <c r="Q1219" s="36"/>
      <c r="R1219" s="36"/>
      <c r="S1219" s="36"/>
      <c r="T1219" s="36"/>
      <c r="U1219" s="36"/>
      <c r="V1219" s="36"/>
    </row>
    <row r="1220" spans="6:22" x14ac:dyDescent="0.25">
      <c r="F1220" s="36"/>
      <c r="G1220" s="36"/>
      <c r="H1220" s="36"/>
      <c r="I1220" s="36"/>
      <c r="J1220" s="36"/>
      <c r="K1220" s="36"/>
      <c r="L1220" s="36"/>
      <c r="M1220" s="36"/>
      <c r="N1220" s="36"/>
      <c r="O1220" s="36"/>
      <c r="P1220" s="36"/>
      <c r="Q1220" s="36"/>
      <c r="R1220" s="36"/>
      <c r="S1220" s="36"/>
      <c r="T1220" s="36"/>
      <c r="U1220" s="36"/>
      <c r="V1220" s="36"/>
    </row>
    <row r="1221" spans="6:22" x14ac:dyDescent="0.25">
      <c r="F1221" s="36"/>
      <c r="G1221" s="36"/>
      <c r="H1221" s="36"/>
      <c r="I1221" s="36"/>
      <c r="J1221" s="36"/>
      <c r="K1221" s="36"/>
      <c r="L1221" s="36"/>
      <c r="M1221" s="36"/>
      <c r="N1221" s="36"/>
      <c r="O1221" s="36"/>
      <c r="P1221" s="36"/>
      <c r="Q1221" s="36"/>
      <c r="R1221" s="36"/>
      <c r="S1221" s="36"/>
      <c r="T1221" s="36"/>
      <c r="U1221" s="36"/>
      <c r="V1221" s="36"/>
    </row>
    <row r="1222" spans="6:22" x14ac:dyDescent="0.25">
      <c r="F1222" s="36"/>
      <c r="G1222" s="36"/>
      <c r="H1222" s="36"/>
      <c r="I1222" s="36"/>
      <c r="J1222" s="36"/>
      <c r="K1222" s="36"/>
      <c r="L1222" s="36"/>
      <c r="M1222" s="36"/>
      <c r="N1222" s="36"/>
      <c r="O1222" s="36"/>
      <c r="P1222" s="36"/>
      <c r="Q1222" s="36"/>
      <c r="R1222" s="36"/>
      <c r="S1222" s="36"/>
      <c r="T1222" s="36"/>
      <c r="U1222" s="36"/>
      <c r="V1222" s="36"/>
    </row>
    <row r="1223" spans="6:22" x14ac:dyDescent="0.25">
      <c r="F1223" s="36"/>
      <c r="G1223" s="36"/>
      <c r="H1223" s="36"/>
      <c r="I1223" s="36"/>
      <c r="J1223" s="36"/>
      <c r="K1223" s="36"/>
      <c r="L1223" s="36"/>
      <c r="M1223" s="36"/>
      <c r="N1223" s="36"/>
      <c r="O1223" s="36"/>
      <c r="P1223" s="36"/>
      <c r="Q1223" s="36"/>
      <c r="R1223" s="36"/>
      <c r="S1223" s="36"/>
      <c r="T1223" s="36"/>
      <c r="U1223" s="36"/>
      <c r="V1223" s="36"/>
    </row>
    <row r="1224" spans="6:22" x14ac:dyDescent="0.25">
      <c r="F1224" s="36"/>
      <c r="G1224" s="36"/>
      <c r="H1224" s="36"/>
      <c r="I1224" s="36"/>
      <c r="J1224" s="36"/>
      <c r="K1224" s="36"/>
      <c r="L1224" s="36"/>
      <c r="M1224" s="36"/>
      <c r="N1224" s="36"/>
      <c r="O1224" s="36"/>
      <c r="P1224" s="36"/>
      <c r="Q1224" s="36"/>
      <c r="R1224" s="36"/>
      <c r="S1224" s="36"/>
      <c r="T1224" s="36"/>
      <c r="U1224" s="36"/>
      <c r="V1224" s="36"/>
    </row>
    <row r="1225" spans="6:22" x14ac:dyDescent="0.25">
      <c r="F1225" s="36"/>
      <c r="G1225" s="36"/>
      <c r="H1225" s="36"/>
      <c r="I1225" s="36"/>
      <c r="J1225" s="36"/>
      <c r="K1225" s="36"/>
      <c r="L1225" s="36"/>
      <c r="M1225" s="36"/>
      <c r="N1225" s="36"/>
      <c r="O1225" s="36"/>
      <c r="P1225" s="36"/>
      <c r="Q1225" s="36"/>
      <c r="R1225" s="36"/>
      <c r="S1225" s="36"/>
      <c r="T1225" s="36"/>
      <c r="U1225" s="36"/>
      <c r="V1225" s="36"/>
    </row>
    <row r="1226" spans="6:22" x14ac:dyDescent="0.25">
      <c r="F1226" s="36"/>
      <c r="G1226" s="36"/>
      <c r="H1226" s="36"/>
      <c r="I1226" s="36"/>
      <c r="J1226" s="36"/>
      <c r="K1226" s="36"/>
      <c r="L1226" s="36"/>
      <c r="M1226" s="36"/>
      <c r="N1226" s="36"/>
      <c r="O1226" s="36"/>
      <c r="P1226" s="36"/>
      <c r="Q1226" s="36"/>
      <c r="R1226" s="36"/>
      <c r="S1226" s="36"/>
      <c r="T1226" s="36"/>
      <c r="U1226" s="36"/>
      <c r="V1226" s="36"/>
    </row>
    <row r="1227" spans="6:22" x14ac:dyDescent="0.25">
      <c r="F1227" s="36"/>
      <c r="G1227" s="36"/>
      <c r="H1227" s="36"/>
      <c r="I1227" s="36"/>
      <c r="J1227" s="36"/>
      <c r="K1227" s="36"/>
      <c r="L1227" s="36"/>
      <c r="M1227" s="36"/>
      <c r="N1227" s="36"/>
      <c r="O1227" s="36"/>
      <c r="P1227" s="36"/>
      <c r="Q1227" s="36"/>
      <c r="R1227" s="36"/>
      <c r="S1227" s="36"/>
      <c r="T1227" s="36"/>
      <c r="U1227" s="36"/>
      <c r="V1227" s="36"/>
    </row>
    <row r="1228" spans="6:22" x14ac:dyDescent="0.25">
      <c r="F1228" s="36"/>
      <c r="G1228" s="36"/>
      <c r="H1228" s="36"/>
      <c r="I1228" s="36"/>
      <c r="J1228" s="36"/>
      <c r="K1228" s="36"/>
      <c r="L1228" s="36"/>
      <c r="M1228" s="36"/>
      <c r="N1228" s="36"/>
      <c r="O1228" s="36"/>
      <c r="P1228" s="36"/>
      <c r="Q1228" s="36"/>
      <c r="R1228" s="36"/>
      <c r="S1228" s="36"/>
      <c r="T1228" s="36"/>
      <c r="U1228" s="36"/>
      <c r="V1228" s="36"/>
    </row>
    <row r="1229" spans="6:22" x14ac:dyDescent="0.25">
      <c r="F1229" s="36"/>
      <c r="G1229" s="36"/>
      <c r="H1229" s="36"/>
      <c r="I1229" s="36"/>
      <c r="J1229" s="36"/>
      <c r="K1229" s="36"/>
      <c r="L1229" s="36"/>
      <c r="M1229" s="36"/>
      <c r="N1229" s="36"/>
      <c r="O1229" s="36"/>
      <c r="P1229" s="36"/>
      <c r="Q1229" s="36"/>
      <c r="R1229" s="36"/>
      <c r="S1229" s="36"/>
      <c r="T1229" s="36"/>
      <c r="U1229" s="36"/>
      <c r="V1229" s="36"/>
    </row>
    <row r="1230" spans="6:22" x14ac:dyDescent="0.25">
      <c r="F1230" s="36"/>
      <c r="G1230" s="36"/>
      <c r="H1230" s="36"/>
      <c r="I1230" s="36"/>
      <c r="J1230" s="36"/>
      <c r="K1230" s="36"/>
      <c r="L1230" s="36"/>
      <c r="M1230" s="36"/>
      <c r="N1230" s="36"/>
      <c r="O1230" s="36"/>
      <c r="P1230" s="36"/>
      <c r="Q1230" s="36"/>
      <c r="R1230" s="36"/>
      <c r="S1230" s="36"/>
      <c r="T1230" s="36"/>
      <c r="U1230" s="36"/>
      <c r="V1230" s="36"/>
    </row>
    <row r="1231" spans="6:22" x14ac:dyDescent="0.25">
      <c r="F1231" s="36"/>
      <c r="G1231" s="36"/>
      <c r="H1231" s="36"/>
      <c r="I1231" s="36"/>
      <c r="J1231" s="36"/>
      <c r="K1231" s="36"/>
      <c r="L1231" s="36"/>
      <c r="M1231" s="36"/>
      <c r="N1231" s="36"/>
      <c r="O1231" s="36"/>
      <c r="P1231" s="36"/>
      <c r="Q1231" s="36"/>
      <c r="R1231" s="36"/>
      <c r="S1231" s="36"/>
      <c r="T1231" s="36"/>
      <c r="U1231" s="36"/>
      <c r="V1231" s="36"/>
    </row>
    <row r="1232" spans="6:22" x14ac:dyDescent="0.25">
      <c r="F1232" s="36"/>
      <c r="G1232" s="36"/>
      <c r="H1232" s="36"/>
      <c r="I1232" s="36"/>
      <c r="J1232" s="36"/>
      <c r="K1232" s="36"/>
      <c r="L1232" s="36"/>
      <c r="M1232" s="36"/>
      <c r="N1232" s="36"/>
      <c r="O1232" s="36"/>
      <c r="P1232" s="36"/>
      <c r="Q1232" s="36"/>
      <c r="R1232" s="36"/>
      <c r="S1232" s="36"/>
      <c r="T1232" s="36"/>
      <c r="U1232" s="36"/>
      <c r="V1232" s="36"/>
    </row>
    <row r="1233" spans="6:22" x14ac:dyDescent="0.25">
      <c r="F1233" s="36"/>
      <c r="G1233" s="36"/>
      <c r="H1233" s="36"/>
      <c r="I1233" s="36"/>
      <c r="J1233" s="36"/>
      <c r="K1233" s="36"/>
      <c r="L1233" s="36"/>
      <c r="M1233" s="36"/>
      <c r="N1233" s="36"/>
      <c r="O1233" s="36"/>
      <c r="P1233" s="36"/>
      <c r="Q1233" s="36"/>
      <c r="R1233" s="36"/>
      <c r="S1233" s="36"/>
      <c r="T1233" s="36"/>
      <c r="U1233" s="36"/>
      <c r="V1233" s="36"/>
    </row>
    <row r="1234" spans="6:22" x14ac:dyDescent="0.25">
      <c r="F1234" s="36"/>
      <c r="G1234" s="36"/>
      <c r="H1234" s="36"/>
      <c r="I1234" s="36"/>
      <c r="J1234" s="36"/>
      <c r="K1234" s="36"/>
      <c r="L1234" s="36"/>
      <c r="M1234" s="36"/>
      <c r="N1234" s="36"/>
      <c r="O1234" s="36"/>
      <c r="P1234" s="36"/>
      <c r="Q1234" s="36"/>
      <c r="R1234" s="36"/>
      <c r="S1234" s="36"/>
      <c r="T1234" s="36"/>
      <c r="U1234" s="36"/>
      <c r="V1234" s="36"/>
    </row>
    <row r="1235" spans="6:22" x14ac:dyDescent="0.25">
      <c r="F1235" s="36"/>
      <c r="G1235" s="36"/>
      <c r="H1235" s="36"/>
      <c r="I1235" s="36"/>
      <c r="J1235" s="36"/>
      <c r="K1235" s="36"/>
      <c r="L1235" s="36"/>
      <c r="M1235" s="36"/>
      <c r="N1235" s="36"/>
      <c r="O1235" s="36"/>
      <c r="P1235" s="36"/>
      <c r="Q1235" s="36"/>
      <c r="R1235" s="36"/>
      <c r="S1235" s="36"/>
      <c r="T1235" s="36"/>
      <c r="U1235" s="36"/>
      <c r="V1235" s="36"/>
    </row>
    <row r="1236" spans="6:22" x14ac:dyDescent="0.25">
      <c r="F1236" s="36"/>
      <c r="G1236" s="36"/>
      <c r="H1236" s="36"/>
      <c r="I1236" s="36"/>
      <c r="J1236" s="36"/>
      <c r="K1236" s="36"/>
      <c r="L1236" s="36"/>
      <c r="M1236" s="36"/>
      <c r="N1236" s="36"/>
      <c r="O1236" s="36"/>
      <c r="P1236" s="36"/>
      <c r="Q1236" s="36"/>
      <c r="R1236" s="36"/>
      <c r="S1236" s="36"/>
      <c r="T1236" s="36"/>
      <c r="U1236" s="36"/>
      <c r="V1236" s="36"/>
    </row>
    <row r="1237" spans="6:22" x14ac:dyDescent="0.25">
      <c r="F1237" s="36"/>
      <c r="G1237" s="36"/>
      <c r="H1237" s="36"/>
      <c r="I1237" s="36"/>
      <c r="J1237" s="36"/>
      <c r="K1237" s="36"/>
      <c r="L1237" s="36"/>
      <c r="M1237" s="36"/>
      <c r="N1237" s="36"/>
      <c r="O1237" s="36"/>
      <c r="P1237" s="36"/>
      <c r="Q1237" s="36"/>
      <c r="R1237" s="36"/>
      <c r="S1237" s="36"/>
      <c r="T1237" s="36"/>
      <c r="U1237" s="36"/>
      <c r="V1237" s="36"/>
    </row>
    <row r="1238" spans="6:22" x14ac:dyDescent="0.25">
      <c r="F1238" s="36"/>
      <c r="G1238" s="36"/>
      <c r="H1238" s="36"/>
      <c r="I1238" s="36"/>
      <c r="J1238" s="36"/>
      <c r="K1238" s="36"/>
      <c r="L1238" s="36"/>
      <c r="M1238" s="36"/>
      <c r="N1238" s="36"/>
      <c r="O1238" s="36"/>
      <c r="P1238" s="36"/>
      <c r="Q1238" s="36"/>
      <c r="R1238" s="36"/>
      <c r="S1238" s="36"/>
      <c r="T1238" s="36"/>
      <c r="U1238" s="36"/>
      <c r="V1238" s="36"/>
    </row>
    <row r="1239" spans="6:22" x14ac:dyDescent="0.25">
      <c r="F1239" s="36"/>
      <c r="G1239" s="36"/>
      <c r="H1239" s="36"/>
      <c r="I1239" s="36"/>
      <c r="J1239" s="36"/>
      <c r="K1239" s="36"/>
      <c r="L1239" s="36"/>
      <c r="M1239" s="36"/>
      <c r="N1239" s="36"/>
      <c r="O1239" s="36"/>
      <c r="P1239" s="36"/>
      <c r="Q1239" s="36"/>
      <c r="R1239" s="36"/>
      <c r="S1239" s="36"/>
      <c r="T1239" s="36"/>
      <c r="U1239" s="36"/>
      <c r="V1239" s="36"/>
    </row>
    <row r="1240" spans="6:22" x14ac:dyDescent="0.25">
      <c r="F1240" s="36"/>
      <c r="G1240" s="36"/>
      <c r="H1240" s="36"/>
      <c r="I1240" s="36"/>
      <c r="J1240" s="36"/>
      <c r="K1240" s="36"/>
      <c r="L1240" s="36"/>
      <c r="M1240" s="36"/>
      <c r="N1240" s="36"/>
      <c r="O1240" s="36"/>
      <c r="P1240" s="36"/>
      <c r="Q1240" s="36"/>
      <c r="R1240" s="36"/>
      <c r="S1240" s="36"/>
      <c r="T1240" s="36"/>
      <c r="U1240" s="36"/>
      <c r="V1240" s="36"/>
    </row>
    <row r="1241" spans="6:22" x14ac:dyDescent="0.25">
      <c r="F1241" s="36"/>
      <c r="G1241" s="36"/>
      <c r="H1241" s="36"/>
      <c r="I1241" s="36"/>
      <c r="J1241" s="36"/>
      <c r="K1241" s="36"/>
      <c r="L1241" s="36"/>
      <c r="M1241" s="36"/>
      <c r="N1241" s="36"/>
      <c r="O1241" s="36"/>
      <c r="P1241" s="36"/>
      <c r="Q1241" s="36"/>
      <c r="R1241" s="36"/>
      <c r="S1241" s="36"/>
      <c r="T1241" s="36"/>
      <c r="U1241" s="36"/>
      <c r="V1241" s="36"/>
    </row>
    <row r="1242" spans="6:22" x14ac:dyDescent="0.25">
      <c r="F1242" s="36"/>
      <c r="G1242" s="36"/>
      <c r="H1242" s="36"/>
      <c r="I1242" s="36"/>
      <c r="J1242" s="36"/>
      <c r="K1242" s="36"/>
      <c r="L1242" s="36"/>
      <c r="M1242" s="36"/>
      <c r="N1242" s="36"/>
      <c r="O1242" s="36"/>
      <c r="P1242" s="36"/>
      <c r="Q1242" s="36"/>
      <c r="R1242" s="36"/>
      <c r="S1242" s="36"/>
      <c r="T1242" s="36"/>
      <c r="U1242" s="36"/>
      <c r="V1242" s="36"/>
    </row>
    <row r="1243" spans="6:22" x14ac:dyDescent="0.25">
      <c r="F1243" s="36"/>
      <c r="G1243" s="36"/>
      <c r="H1243" s="36"/>
      <c r="I1243" s="36"/>
      <c r="J1243" s="36"/>
      <c r="K1243" s="36"/>
      <c r="L1243" s="36"/>
      <c r="M1243" s="36"/>
      <c r="N1243" s="36"/>
      <c r="O1243" s="36"/>
      <c r="P1243" s="36"/>
      <c r="Q1243" s="36"/>
      <c r="R1243" s="36"/>
      <c r="S1243" s="36"/>
      <c r="T1243" s="36"/>
      <c r="U1243" s="36"/>
      <c r="V1243" s="36"/>
    </row>
    <row r="1244" spans="6:22" x14ac:dyDescent="0.25">
      <c r="F1244" s="36"/>
      <c r="G1244" s="36"/>
      <c r="H1244" s="36"/>
      <c r="I1244" s="36"/>
      <c r="J1244" s="36"/>
      <c r="K1244" s="36"/>
      <c r="L1244" s="36"/>
      <c r="M1244" s="36"/>
      <c r="N1244" s="36"/>
      <c r="O1244" s="36"/>
      <c r="P1244" s="36"/>
      <c r="Q1244" s="36"/>
      <c r="R1244" s="36"/>
      <c r="S1244" s="36"/>
      <c r="T1244" s="36"/>
      <c r="U1244" s="36"/>
      <c r="V1244" s="36"/>
    </row>
    <row r="1245" spans="6:22" x14ac:dyDescent="0.25">
      <c r="F1245" s="36"/>
      <c r="G1245" s="36"/>
      <c r="H1245" s="36"/>
      <c r="I1245" s="36"/>
      <c r="J1245" s="36"/>
      <c r="K1245" s="36"/>
      <c r="L1245" s="36"/>
      <c r="M1245" s="36"/>
      <c r="N1245" s="36"/>
      <c r="O1245" s="36"/>
      <c r="P1245" s="36"/>
      <c r="Q1245" s="36"/>
      <c r="R1245" s="36"/>
      <c r="S1245" s="36"/>
      <c r="T1245" s="36"/>
      <c r="U1245" s="36"/>
      <c r="V1245" s="36"/>
    </row>
    <row r="1246" spans="6:22" x14ac:dyDescent="0.25">
      <c r="F1246" s="36"/>
      <c r="G1246" s="36"/>
      <c r="H1246" s="36"/>
      <c r="I1246" s="36"/>
      <c r="J1246" s="36"/>
      <c r="K1246" s="36"/>
      <c r="L1246" s="36"/>
      <c r="M1246" s="36"/>
      <c r="N1246" s="36"/>
      <c r="O1246" s="36"/>
      <c r="P1246" s="36"/>
      <c r="Q1246" s="36"/>
      <c r="R1246" s="36"/>
      <c r="S1246" s="36"/>
      <c r="T1246" s="36"/>
      <c r="U1246" s="36"/>
      <c r="V1246" s="36"/>
    </row>
    <row r="1247" spans="6:22" x14ac:dyDescent="0.25">
      <c r="F1247" s="36"/>
      <c r="G1247" s="36"/>
      <c r="H1247" s="36"/>
      <c r="I1247" s="36"/>
      <c r="J1247" s="36"/>
      <c r="K1247" s="36"/>
      <c r="L1247" s="36"/>
      <c r="M1247" s="36"/>
      <c r="N1247" s="36"/>
      <c r="O1247" s="36"/>
      <c r="P1247" s="36"/>
      <c r="Q1247" s="36"/>
      <c r="R1247" s="36"/>
      <c r="S1247" s="36"/>
      <c r="T1247" s="36"/>
      <c r="U1247" s="36"/>
      <c r="V1247" s="36"/>
    </row>
    <row r="1248" spans="6:22" x14ac:dyDescent="0.25">
      <c r="F1248" s="36"/>
      <c r="G1248" s="36"/>
      <c r="H1248" s="36"/>
      <c r="I1248" s="36"/>
      <c r="J1248" s="36"/>
      <c r="K1248" s="36"/>
      <c r="L1248" s="36"/>
      <c r="M1248" s="36"/>
      <c r="N1248" s="36"/>
      <c r="O1248" s="36"/>
      <c r="P1248" s="36"/>
      <c r="Q1248" s="36"/>
      <c r="R1248" s="36"/>
      <c r="S1248" s="36"/>
      <c r="T1248" s="36"/>
      <c r="U1248" s="36"/>
      <c r="V1248" s="36"/>
    </row>
    <row r="1249" spans="6:22" x14ac:dyDescent="0.25">
      <c r="F1249" s="36"/>
      <c r="G1249" s="36"/>
      <c r="H1249" s="36"/>
      <c r="I1249" s="36"/>
      <c r="J1249" s="36"/>
      <c r="K1249" s="36"/>
      <c r="L1249" s="36"/>
      <c r="M1249" s="36"/>
      <c r="N1249" s="36"/>
      <c r="O1249" s="36"/>
      <c r="P1249" s="36"/>
      <c r="Q1249" s="36"/>
      <c r="R1249" s="36"/>
      <c r="S1249" s="36"/>
      <c r="T1249" s="36"/>
      <c r="U1249" s="36"/>
      <c r="V1249" s="36"/>
    </row>
    <row r="1250" spans="6:22" x14ac:dyDescent="0.25">
      <c r="F1250" s="36"/>
      <c r="G1250" s="36"/>
      <c r="H1250" s="36"/>
      <c r="I1250" s="36"/>
      <c r="J1250" s="36"/>
      <c r="K1250" s="36"/>
      <c r="L1250" s="36"/>
      <c r="M1250" s="36"/>
      <c r="N1250" s="36"/>
      <c r="O1250" s="36"/>
      <c r="P1250" s="36"/>
      <c r="Q1250" s="36"/>
      <c r="R1250" s="36"/>
      <c r="S1250" s="36"/>
      <c r="T1250" s="36"/>
      <c r="U1250" s="36"/>
      <c r="V1250" s="36"/>
    </row>
    <row r="1251" spans="6:22" x14ac:dyDescent="0.25">
      <c r="F1251" s="36"/>
      <c r="G1251" s="36"/>
      <c r="H1251" s="36"/>
      <c r="I1251" s="36"/>
      <c r="J1251" s="36"/>
      <c r="K1251" s="36"/>
      <c r="L1251" s="36"/>
      <c r="M1251" s="36"/>
      <c r="N1251" s="36"/>
      <c r="O1251" s="36"/>
      <c r="P1251" s="36"/>
      <c r="Q1251" s="36"/>
      <c r="R1251" s="36"/>
      <c r="S1251" s="36"/>
      <c r="T1251" s="36"/>
      <c r="U1251" s="36"/>
      <c r="V1251" s="36"/>
    </row>
    <row r="1252" spans="6:22" x14ac:dyDescent="0.25">
      <c r="F1252" s="36"/>
      <c r="G1252" s="36"/>
      <c r="H1252" s="36"/>
      <c r="I1252" s="36"/>
      <c r="J1252" s="36"/>
      <c r="K1252" s="36"/>
      <c r="L1252" s="36"/>
      <c r="M1252" s="36"/>
      <c r="N1252" s="36"/>
      <c r="O1252" s="36"/>
      <c r="P1252" s="36"/>
      <c r="Q1252" s="36"/>
      <c r="R1252" s="36"/>
      <c r="S1252" s="36"/>
      <c r="T1252" s="36"/>
      <c r="U1252" s="36"/>
      <c r="V1252" s="36"/>
    </row>
    <row r="1253" spans="6:22" x14ac:dyDescent="0.25">
      <c r="F1253" s="36"/>
      <c r="G1253" s="36"/>
      <c r="H1253" s="36"/>
      <c r="I1253" s="36"/>
      <c r="J1253" s="36"/>
      <c r="K1253" s="36"/>
      <c r="L1253" s="36"/>
      <c r="M1253" s="36"/>
      <c r="N1253" s="36"/>
      <c r="O1253" s="36"/>
      <c r="P1253" s="36"/>
      <c r="Q1253" s="36"/>
      <c r="R1253" s="36"/>
      <c r="S1253" s="36"/>
      <c r="T1253" s="36"/>
      <c r="U1253" s="36"/>
      <c r="V1253" s="36"/>
    </row>
    <row r="1254" spans="6:22" x14ac:dyDescent="0.25">
      <c r="F1254" s="36"/>
      <c r="G1254" s="36"/>
      <c r="H1254" s="36"/>
      <c r="I1254" s="36"/>
      <c r="J1254" s="36"/>
      <c r="K1254" s="36"/>
      <c r="L1254" s="36"/>
      <c r="M1254" s="36"/>
      <c r="N1254" s="36"/>
      <c r="O1254" s="36"/>
      <c r="P1254" s="36"/>
      <c r="Q1254" s="36"/>
      <c r="R1254" s="36"/>
      <c r="S1254" s="36"/>
      <c r="T1254" s="36"/>
      <c r="U1254" s="36"/>
      <c r="V1254" s="36"/>
    </row>
    <row r="1255" spans="6:22" x14ac:dyDescent="0.25">
      <c r="F1255" s="36"/>
      <c r="G1255" s="36"/>
      <c r="H1255" s="36"/>
      <c r="I1255" s="36"/>
      <c r="J1255" s="36"/>
      <c r="K1255" s="36"/>
      <c r="L1255" s="36"/>
      <c r="M1255" s="36"/>
      <c r="N1255" s="36"/>
      <c r="O1255" s="36"/>
      <c r="P1255" s="36"/>
      <c r="Q1255" s="36"/>
      <c r="R1255" s="36"/>
      <c r="S1255" s="36"/>
      <c r="T1255" s="36"/>
      <c r="U1255" s="36"/>
      <c r="V1255" s="36"/>
    </row>
    <row r="1256" spans="6:22" x14ac:dyDescent="0.25">
      <c r="F1256" s="36"/>
      <c r="G1256" s="36"/>
      <c r="H1256" s="36"/>
      <c r="I1256" s="36"/>
      <c r="J1256" s="36"/>
      <c r="K1256" s="36"/>
      <c r="L1256" s="36"/>
      <c r="M1256" s="36"/>
      <c r="N1256" s="36"/>
      <c r="O1256" s="36"/>
      <c r="P1256" s="36"/>
      <c r="Q1256" s="36"/>
      <c r="R1256" s="36"/>
      <c r="S1256" s="36"/>
      <c r="T1256" s="36"/>
      <c r="U1256" s="36"/>
      <c r="V1256" s="36"/>
    </row>
    <row r="1257" spans="6:22" x14ac:dyDescent="0.25">
      <c r="F1257" s="36"/>
      <c r="G1257" s="36"/>
      <c r="H1257" s="36"/>
      <c r="I1257" s="36"/>
      <c r="J1257" s="36"/>
      <c r="K1257" s="36"/>
      <c r="L1257" s="36"/>
      <c r="M1257" s="36"/>
      <c r="N1257" s="36"/>
      <c r="O1257" s="36"/>
      <c r="P1257" s="36"/>
      <c r="Q1257" s="36"/>
      <c r="R1257" s="36"/>
      <c r="S1257" s="36"/>
      <c r="T1257" s="36"/>
      <c r="U1257" s="36"/>
      <c r="V1257" s="36"/>
    </row>
    <row r="1258" spans="6:22" x14ac:dyDescent="0.25">
      <c r="F1258" s="36"/>
      <c r="G1258" s="36"/>
      <c r="H1258" s="36"/>
      <c r="I1258" s="36"/>
      <c r="J1258" s="36"/>
      <c r="K1258" s="36"/>
      <c r="L1258" s="36"/>
      <c r="M1258" s="36"/>
      <c r="N1258" s="36"/>
      <c r="O1258" s="36"/>
      <c r="P1258" s="36"/>
      <c r="Q1258" s="36"/>
      <c r="R1258" s="36"/>
      <c r="S1258" s="36"/>
      <c r="T1258" s="36"/>
      <c r="U1258" s="36"/>
      <c r="V1258" s="36"/>
    </row>
    <row r="1259" spans="6:22" x14ac:dyDescent="0.25">
      <c r="F1259" s="36"/>
      <c r="G1259" s="36"/>
      <c r="H1259" s="36"/>
      <c r="I1259" s="36"/>
      <c r="J1259" s="36"/>
      <c r="K1259" s="36"/>
      <c r="L1259" s="36"/>
      <c r="M1259" s="36"/>
      <c r="N1259" s="36"/>
      <c r="O1259" s="36"/>
      <c r="P1259" s="36"/>
      <c r="Q1259" s="36"/>
      <c r="R1259" s="36"/>
      <c r="S1259" s="36"/>
      <c r="T1259" s="36"/>
      <c r="U1259" s="36"/>
      <c r="V1259" s="36"/>
    </row>
    <row r="1260" spans="6:22" x14ac:dyDescent="0.25">
      <c r="F1260" s="36"/>
      <c r="G1260" s="36"/>
      <c r="H1260" s="36"/>
      <c r="I1260" s="36"/>
      <c r="J1260" s="36"/>
      <c r="K1260" s="36"/>
      <c r="L1260" s="36"/>
      <c r="M1260" s="36"/>
      <c r="N1260" s="36"/>
      <c r="O1260" s="36"/>
      <c r="P1260" s="36"/>
      <c r="Q1260" s="36"/>
      <c r="R1260" s="36"/>
      <c r="S1260" s="36"/>
      <c r="T1260" s="36"/>
      <c r="U1260" s="36"/>
      <c r="V1260" s="36"/>
    </row>
    <row r="1261" spans="6:22" x14ac:dyDescent="0.25">
      <c r="F1261" s="36"/>
      <c r="G1261" s="36"/>
      <c r="H1261" s="36"/>
      <c r="I1261" s="36"/>
      <c r="J1261" s="36"/>
      <c r="K1261" s="36"/>
      <c r="L1261" s="36"/>
      <c r="M1261" s="36"/>
      <c r="N1261" s="36"/>
      <c r="O1261" s="36"/>
      <c r="P1261" s="36"/>
      <c r="Q1261" s="36"/>
      <c r="R1261" s="36"/>
      <c r="S1261" s="36"/>
      <c r="T1261" s="36"/>
      <c r="U1261" s="36"/>
      <c r="V1261" s="36"/>
    </row>
    <row r="1262" spans="6:22" x14ac:dyDescent="0.25">
      <c r="F1262" s="36"/>
      <c r="G1262" s="36"/>
      <c r="H1262" s="36"/>
      <c r="I1262" s="36"/>
      <c r="J1262" s="36"/>
      <c r="K1262" s="36"/>
      <c r="L1262" s="36"/>
      <c r="M1262" s="36"/>
      <c r="N1262" s="36"/>
      <c r="O1262" s="36"/>
      <c r="P1262" s="36"/>
      <c r="Q1262" s="36"/>
      <c r="R1262" s="36"/>
      <c r="S1262" s="36"/>
      <c r="T1262" s="36"/>
      <c r="U1262" s="36"/>
      <c r="V1262" s="36"/>
    </row>
    <row r="1263" spans="6:22" x14ac:dyDescent="0.25">
      <c r="F1263" s="36"/>
      <c r="G1263" s="36"/>
      <c r="H1263" s="36"/>
      <c r="I1263" s="36"/>
      <c r="J1263" s="36"/>
      <c r="K1263" s="36"/>
      <c r="L1263" s="36"/>
      <c r="M1263" s="36"/>
      <c r="N1263" s="36"/>
      <c r="O1263" s="36"/>
      <c r="P1263" s="36"/>
      <c r="Q1263" s="36"/>
      <c r="R1263" s="36"/>
      <c r="S1263" s="36"/>
      <c r="T1263" s="36"/>
      <c r="U1263" s="36"/>
      <c r="V1263" s="36"/>
    </row>
    <row r="1264" spans="6:22" x14ac:dyDescent="0.25">
      <c r="F1264" s="36"/>
      <c r="G1264" s="36"/>
      <c r="H1264" s="36"/>
      <c r="I1264" s="36"/>
      <c r="J1264" s="36"/>
      <c r="K1264" s="36"/>
      <c r="L1264" s="36"/>
      <c r="M1264" s="36"/>
      <c r="N1264" s="36"/>
      <c r="O1264" s="36"/>
      <c r="P1264" s="36"/>
      <c r="Q1264" s="36"/>
      <c r="R1264" s="36"/>
      <c r="S1264" s="36"/>
      <c r="T1264" s="36"/>
      <c r="U1264" s="36"/>
      <c r="V1264" s="36"/>
    </row>
    <row r="1265" spans="6:22" x14ac:dyDescent="0.25">
      <c r="F1265" s="36"/>
      <c r="G1265" s="36"/>
      <c r="H1265" s="36"/>
      <c r="I1265" s="36"/>
      <c r="J1265" s="36"/>
      <c r="K1265" s="36"/>
      <c r="L1265" s="36"/>
      <c r="M1265" s="36"/>
      <c r="N1265" s="36"/>
      <c r="O1265" s="36"/>
      <c r="P1265" s="36"/>
      <c r="Q1265" s="36"/>
      <c r="R1265" s="36"/>
      <c r="S1265" s="36"/>
      <c r="T1265" s="36"/>
      <c r="U1265" s="36"/>
      <c r="V1265" s="36"/>
    </row>
    <row r="1266" spans="6:22" x14ac:dyDescent="0.25">
      <c r="F1266" s="36"/>
      <c r="G1266" s="36"/>
      <c r="H1266" s="36"/>
      <c r="I1266" s="36"/>
      <c r="J1266" s="36"/>
      <c r="K1266" s="36"/>
      <c r="L1266" s="36"/>
      <c r="M1266" s="36"/>
      <c r="N1266" s="36"/>
      <c r="O1266" s="36"/>
      <c r="P1266" s="36"/>
      <c r="Q1266" s="36"/>
      <c r="R1266" s="36"/>
      <c r="S1266" s="36"/>
      <c r="T1266" s="36"/>
      <c r="U1266" s="36"/>
      <c r="V1266" s="36"/>
    </row>
    <row r="1267" spans="6:22" x14ac:dyDescent="0.25">
      <c r="F1267" s="36"/>
      <c r="G1267" s="36"/>
      <c r="H1267" s="36"/>
      <c r="I1267" s="36"/>
      <c r="J1267" s="36"/>
      <c r="K1267" s="36"/>
      <c r="L1267" s="36"/>
      <c r="M1267" s="36"/>
      <c r="N1267" s="36"/>
      <c r="O1267" s="36"/>
      <c r="P1267" s="36"/>
      <c r="Q1267" s="36"/>
      <c r="R1267" s="36"/>
      <c r="S1267" s="36"/>
      <c r="T1267" s="36"/>
      <c r="U1267" s="36"/>
      <c r="V1267" s="36"/>
    </row>
    <row r="1268" spans="6:22" x14ac:dyDescent="0.25">
      <c r="F1268" s="36"/>
      <c r="G1268" s="36"/>
      <c r="H1268" s="36"/>
      <c r="I1268" s="36"/>
      <c r="J1268" s="36"/>
      <c r="K1268" s="36"/>
      <c r="L1268" s="36"/>
      <c r="M1268" s="36"/>
      <c r="N1268" s="36"/>
      <c r="O1268" s="36"/>
      <c r="P1268" s="36"/>
      <c r="Q1268" s="36"/>
      <c r="R1268" s="36"/>
      <c r="S1268" s="36"/>
      <c r="T1268" s="36"/>
      <c r="U1268" s="36"/>
      <c r="V1268" s="36"/>
    </row>
    <row r="1269" spans="6:22" x14ac:dyDescent="0.25">
      <c r="F1269" s="36"/>
      <c r="G1269" s="36"/>
      <c r="H1269" s="36"/>
      <c r="I1269" s="36"/>
      <c r="J1269" s="36"/>
      <c r="K1269" s="36"/>
      <c r="L1269" s="36"/>
      <c r="M1269" s="36"/>
      <c r="N1269" s="36"/>
      <c r="O1269" s="36"/>
      <c r="P1269" s="36"/>
      <c r="Q1269" s="36"/>
      <c r="R1269" s="36"/>
      <c r="S1269" s="36"/>
      <c r="T1269" s="36"/>
      <c r="U1269" s="36"/>
      <c r="V1269" s="36"/>
    </row>
    <row r="1270" spans="6:22" x14ac:dyDescent="0.25">
      <c r="F1270" s="36"/>
      <c r="G1270" s="36"/>
      <c r="H1270" s="36"/>
      <c r="I1270" s="36"/>
      <c r="J1270" s="36"/>
      <c r="K1270" s="36"/>
      <c r="L1270" s="36"/>
      <c r="M1270" s="36"/>
      <c r="N1270" s="36"/>
      <c r="O1270" s="36"/>
      <c r="P1270" s="36"/>
      <c r="Q1270" s="36"/>
      <c r="R1270" s="36"/>
      <c r="S1270" s="36"/>
      <c r="T1270" s="36"/>
      <c r="U1270" s="36"/>
      <c r="V1270" s="36"/>
    </row>
    <row r="1271" spans="6:22" x14ac:dyDescent="0.25">
      <c r="F1271" s="36"/>
      <c r="G1271" s="36"/>
      <c r="H1271" s="36"/>
      <c r="I1271" s="36"/>
      <c r="J1271" s="36"/>
      <c r="K1271" s="36"/>
      <c r="L1271" s="36"/>
      <c r="M1271" s="36"/>
      <c r="N1271" s="36"/>
      <c r="O1271" s="36"/>
      <c r="P1271" s="36"/>
      <c r="Q1271" s="36"/>
      <c r="R1271" s="36"/>
      <c r="S1271" s="36"/>
      <c r="T1271" s="36"/>
      <c r="U1271" s="36"/>
      <c r="V1271" s="36"/>
    </row>
    <row r="1272" spans="6:22" x14ac:dyDescent="0.25">
      <c r="F1272" s="36"/>
      <c r="G1272" s="36"/>
      <c r="H1272" s="36"/>
      <c r="I1272" s="36"/>
      <c r="J1272" s="36"/>
      <c r="K1272" s="36"/>
      <c r="L1272" s="36"/>
      <c r="M1272" s="36"/>
      <c r="N1272" s="36"/>
      <c r="O1272" s="36"/>
      <c r="P1272" s="36"/>
      <c r="Q1272" s="36"/>
      <c r="R1272" s="36"/>
      <c r="S1272" s="36"/>
      <c r="T1272" s="36"/>
      <c r="U1272" s="36"/>
      <c r="V1272" s="36"/>
    </row>
    <row r="1273" spans="6:22" x14ac:dyDescent="0.25">
      <c r="F1273" s="36"/>
      <c r="G1273" s="36"/>
      <c r="H1273" s="36"/>
      <c r="I1273" s="36"/>
      <c r="J1273" s="36"/>
      <c r="K1273" s="36"/>
      <c r="L1273" s="36"/>
      <c r="M1273" s="36"/>
      <c r="N1273" s="36"/>
      <c r="O1273" s="36"/>
      <c r="P1273" s="36"/>
      <c r="Q1273" s="36"/>
      <c r="R1273" s="36"/>
      <c r="S1273" s="36"/>
      <c r="T1273" s="36"/>
      <c r="U1273" s="36"/>
      <c r="V1273" s="36"/>
    </row>
    <row r="1274" spans="6:22" x14ac:dyDescent="0.25">
      <c r="F1274" s="36"/>
      <c r="G1274" s="36"/>
      <c r="H1274" s="36"/>
      <c r="I1274" s="36"/>
      <c r="J1274" s="36"/>
      <c r="K1274" s="36"/>
      <c r="L1274" s="36"/>
      <c r="M1274" s="36"/>
      <c r="N1274" s="36"/>
      <c r="O1274" s="36"/>
      <c r="P1274" s="36"/>
      <c r="Q1274" s="36"/>
      <c r="R1274" s="36"/>
      <c r="S1274" s="36"/>
      <c r="T1274" s="36"/>
      <c r="U1274" s="36"/>
      <c r="V1274" s="36"/>
    </row>
    <row r="1275" spans="6:22" x14ac:dyDescent="0.25">
      <c r="F1275" s="36"/>
      <c r="G1275" s="36"/>
      <c r="H1275" s="36"/>
      <c r="I1275" s="36"/>
      <c r="J1275" s="36"/>
      <c r="K1275" s="36"/>
      <c r="L1275" s="36"/>
      <c r="M1275" s="36"/>
      <c r="N1275" s="36"/>
      <c r="O1275" s="36"/>
      <c r="P1275" s="36"/>
      <c r="Q1275" s="36"/>
      <c r="R1275" s="36"/>
      <c r="S1275" s="36"/>
      <c r="T1275" s="36"/>
      <c r="U1275" s="36"/>
      <c r="V1275" s="36"/>
    </row>
    <row r="1276" spans="6:22" x14ac:dyDescent="0.25">
      <c r="F1276" s="36"/>
      <c r="G1276" s="36"/>
      <c r="H1276" s="36"/>
      <c r="I1276" s="36"/>
      <c r="J1276" s="36"/>
      <c r="K1276" s="36"/>
      <c r="L1276" s="36"/>
      <c r="M1276" s="36"/>
      <c r="N1276" s="36"/>
      <c r="O1276" s="36"/>
      <c r="P1276" s="36"/>
      <c r="Q1276" s="36"/>
      <c r="R1276" s="36"/>
      <c r="S1276" s="36"/>
      <c r="T1276" s="36"/>
      <c r="U1276" s="36"/>
      <c r="V1276" s="36"/>
    </row>
    <row r="1277" spans="6:22" x14ac:dyDescent="0.25">
      <c r="F1277" s="36"/>
      <c r="G1277" s="36"/>
      <c r="H1277" s="36"/>
      <c r="I1277" s="36"/>
      <c r="J1277" s="36"/>
      <c r="K1277" s="36"/>
      <c r="L1277" s="36"/>
      <c r="M1277" s="36"/>
      <c r="N1277" s="36"/>
      <c r="O1277" s="36"/>
      <c r="P1277" s="36"/>
      <c r="Q1277" s="36"/>
      <c r="R1277" s="36"/>
      <c r="S1277" s="36"/>
      <c r="T1277" s="36"/>
      <c r="U1277" s="36"/>
      <c r="V1277" s="36"/>
    </row>
    <row r="1278" spans="6:22" x14ac:dyDescent="0.25">
      <c r="F1278" s="36"/>
      <c r="G1278" s="36"/>
      <c r="H1278" s="36"/>
      <c r="I1278" s="36"/>
      <c r="J1278" s="36"/>
      <c r="K1278" s="36"/>
      <c r="L1278" s="36"/>
      <c r="M1278" s="36"/>
      <c r="N1278" s="36"/>
      <c r="O1278" s="36"/>
      <c r="P1278" s="36"/>
      <c r="Q1278" s="36"/>
      <c r="R1278" s="36"/>
      <c r="S1278" s="36"/>
      <c r="T1278" s="36"/>
      <c r="U1278" s="36"/>
      <c r="V1278" s="36"/>
    </row>
    <row r="1279" spans="6:22" x14ac:dyDescent="0.25">
      <c r="F1279" s="36"/>
      <c r="G1279" s="36"/>
      <c r="H1279" s="36"/>
      <c r="I1279" s="36"/>
      <c r="J1279" s="36"/>
      <c r="K1279" s="36"/>
      <c r="L1279" s="36"/>
      <c r="M1279" s="36"/>
      <c r="N1279" s="36"/>
      <c r="O1279" s="36"/>
      <c r="P1279" s="36"/>
      <c r="Q1279" s="36"/>
      <c r="R1279" s="36"/>
      <c r="S1279" s="36"/>
      <c r="T1279" s="36"/>
      <c r="U1279" s="36"/>
      <c r="V1279" s="36"/>
    </row>
    <row r="1280" spans="6:22" x14ac:dyDescent="0.25">
      <c r="F1280" s="36"/>
      <c r="G1280" s="36"/>
      <c r="H1280" s="36"/>
      <c r="I1280" s="36"/>
      <c r="J1280" s="36"/>
      <c r="K1280" s="36"/>
      <c r="L1280" s="36"/>
      <c r="M1280" s="36"/>
      <c r="N1280" s="36"/>
      <c r="O1280" s="36"/>
      <c r="P1280" s="36"/>
      <c r="Q1280" s="36"/>
      <c r="R1280" s="36"/>
      <c r="S1280" s="36"/>
      <c r="T1280" s="36"/>
      <c r="U1280" s="36"/>
      <c r="V1280" s="36"/>
    </row>
    <row r="1281" spans="6:22" x14ac:dyDescent="0.25">
      <c r="F1281" s="36"/>
      <c r="G1281" s="36"/>
      <c r="H1281" s="36"/>
      <c r="I1281" s="36"/>
      <c r="J1281" s="36"/>
      <c r="K1281" s="36"/>
      <c r="L1281" s="36"/>
      <c r="M1281" s="36"/>
      <c r="N1281" s="36"/>
      <c r="O1281" s="36"/>
      <c r="P1281" s="36"/>
      <c r="Q1281" s="36"/>
      <c r="R1281" s="36"/>
      <c r="S1281" s="36"/>
      <c r="T1281" s="36"/>
      <c r="U1281" s="36"/>
      <c r="V1281" s="36"/>
    </row>
    <row r="1282" spans="6:22" x14ac:dyDescent="0.25">
      <c r="F1282" s="36"/>
      <c r="G1282" s="36"/>
      <c r="H1282" s="36"/>
      <c r="I1282" s="36"/>
      <c r="J1282" s="36"/>
      <c r="K1282" s="36"/>
      <c r="L1282" s="36"/>
      <c r="M1282" s="36"/>
      <c r="N1282" s="36"/>
      <c r="O1282" s="36"/>
      <c r="P1282" s="36"/>
      <c r="Q1282" s="36"/>
      <c r="R1282" s="36"/>
      <c r="S1282" s="36"/>
      <c r="T1282" s="36"/>
      <c r="U1282" s="36"/>
      <c r="V1282" s="36"/>
    </row>
    <row r="1283" spans="6:22" x14ac:dyDescent="0.25">
      <c r="F1283" s="36"/>
      <c r="G1283" s="36"/>
      <c r="H1283" s="36"/>
      <c r="I1283" s="36"/>
      <c r="J1283" s="36"/>
      <c r="K1283" s="36"/>
      <c r="L1283" s="36"/>
      <c r="M1283" s="36"/>
      <c r="N1283" s="36"/>
      <c r="O1283" s="36"/>
      <c r="P1283" s="36"/>
      <c r="Q1283" s="36"/>
      <c r="R1283" s="36"/>
      <c r="S1283" s="36"/>
      <c r="T1283" s="36"/>
      <c r="U1283" s="36"/>
      <c r="V1283" s="36"/>
    </row>
    <row r="1284" spans="6:22" x14ac:dyDescent="0.25">
      <c r="F1284" s="36"/>
      <c r="G1284" s="36"/>
      <c r="H1284" s="36"/>
      <c r="I1284" s="36"/>
      <c r="J1284" s="36"/>
      <c r="K1284" s="36"/>
      <c r="L1284" s="36"/>
      <c r="M1284" s="36"/>
      <c r="N1284" s="36"/>
      <c r="O1284" s="36"/>
      <c r="P1284" s="36"/>
      <c r="Q1284" s="36"/>
      <c r="R1284" s="36"/>
      <c r="S1284" s="36"/>
      <c r="T1284" s="36"/>
      <c r="U1284" s="36"/>
      <c r="V1284" s="36"/>
    </row>
    <row r="1285" spans="6:22" x14ac:dyDescent="0.25">
      <c r="F1285" s="36"/>
      <c r="G1285" s="36"/>
      <c r="H1285" s="36"/>
      <c r="I1285" s="36"/>
      <c r="J1285" s="36"/>
      <c r="K1285" s="36"/>
      <c r="L1285" s="36"/>
      <c r="M1285" s="36"/>
      <c r="N1285" s="36"/>
      <c r="O1285" s="36"/>
      <c r="P1285" s="36"/>
      <c r="Q1285" s="36"/>
      <c r="R1285" s="36"/>
      <c r="S1285" s="36"/>
      <c r="T1285" s="36"/>
      <c r="U1285" s="36"/>
      <c r="V1285" s="36"/>
    </row>
    <row r="1286" spans="6:22" x14ac:dyDescent="0.25">
      <c r="F1286" s="36"/>
      <c r="G1286" s="36"/>
      <c r="H1286" s="36"/>
      <c r="I1286" s="36"/>
      <c r="J1286" s="36"/>
      <c r="K1286" s="36"/>
      <c r="L1286" s="36"/>
      <c r="M1286" s="36"/>
      <c r="N1286" s="36"/>
      <c r="O1286" s="36"/>
      <c r="P1286" s="36"/>
      <c r="Q1286" s="36"/>
      <c r="R1286" s="36"/>
      <c r="S1286" s="36"/>
      <c r="T1286" s="36"/>
      <c r="U1286" s="36"/>
      <c r="V1286" s="36"/>
    </row>
    <row r="1287" spans="6:22" x14ac:dyDescent="0.25">
      <c r="F1287" s="36"/>
      <c r="G1287" s="36"/>
      <c r="H1287" s="36"/>
      <c r="I1287" s="36"/>
      <c r="J1287" s="36"/>
      <c r="K1287" s="36"/>
      <c r="L1287" s="36"/>
      <c r="M1287" s="36"/>
      <c r="N1287" s="36"/>
      <c r="O1287" s="36"/>
      <c r="P1287" s="36"/>
      <c r="Q1287" s="36"/>
      <c r="R1287" s="36"/>
      <c r="S1287" s="36"/>
      <c r="T1287" s="36"/>
      <c r="U1287" s="36"/>
      <c r="V1287" s="36"/>
    </row>
    <row r="1288" spans="6:22" x14ac:dyDescent="0.25">
      <c r="F1288" s="36"/>
      <c r="G1288" s="36"/>
      <c r="H1288" s="36"/>
      <c r="I1288" s="36"/>
      <c r="J1288" s="36"/>
      <c r="K1288" s="36"/>
      <c r="L1288" s="36"/>
      <c r="M1288" s="36"/>
      <c r="N1288" s="36"/>
      <c r="O1288" s="36"/>
      <c r="P1288" s="36"/>
      <c r="Q1288" s="36"/>
      <c r="R1288" s="36"/>
      <c r="S1288" s="36"/>
      <c r="T1288" s="36"/>
      <c r="U1288" s="36"/>
      <c r="V1288" s="36"/>
    </row>
    <row r="1289" spans="6:22" x14ac:dyDescent="0.25">
      <c r="F1289" s="36"/>
      <c r="G1289" s="36"/>
      <c r="H1289" s="36"/>
      <c r="I1289" s="36"/>
      <c r="J1289" s="36"/>
      <c r="K1289" s="36"/>
      <c r="L1289" s="36"/>
      <c r="M1289" s="36"/>
      <c r="N1289" s="36"/>
      <c r="O1289" s="36"/>
      <c r="P1289" s="36"/>
      <c r="Q1289" s="36"/>
      <c r="R1289" s="36"/>
      <c r="S1289" s="36"/>
      <c r="T1289" s="36"/>
      <c r="U1289" s="36"/>
      <c r="V1289" s="36"/>
    </row>
    <row r="1290" spans="6:22" x14ac:dyDescent="0.25">
      <c r="F1290" s="36"/>
      <c r="G1290" s="36"/>
      <c r="H1290" s="36"/>
      <c r="I1290" s="36"/>
      <c r="J1290" s="36"/>
      <c r="K1290" s="36"/>
      <c r="L1290" s="36"/>
      <c r="M1290" s="36"/>
      <c r="N1290" s="36"/>
      <c r="O1290" s="36"/>
      <c r="P1290" s="36"/>
      <c r="Q1290" s="36"/>
      <c r="R1290" s="36"/>
      <c r="S1290" s="36"/>
      <c r="T1290" s="36"/>
      <c r="U1290" s="36"/>
      <c r="V1290" s="36"/>
    </row>
    <row r="1291" spans="6:22" x14ac:dyDescent="0.25">
      <c r="F1291" s="36"/>
      <c r="G1291" s="36"/>
      <c r="H1291" s="36"/>
      <c r="I1291" s="36"/>
      <c r="J1291" s="36"/>
      <c r="K1291" s="36"/>
      <c r="L1291" s="36"/>
      <c r="M1291" s="36"/>
      <c r="N1291" s="36"/>
      <c r="O1291" s="36"/>
      <c r="P1291" s="36"/>
      <c r="Q1291" s="36"/>
      <c r="R1291" s="36"/>
      <c r="S1291" s="36"/>
      <c r="T1291" s="36"/>
      <c r="U1291" s="36"/>
      <c r="V1291" s="36"/>
    </row>
    <row r="1292" spans="6:22" x14ac:dyDescent="0.25">
      <c r="F1292" s="36"/>
      <c r="G1292" s="36"/>
      <c r="H1292" s="36"/>
      <c r="I1292" s="36"/>
      <c r="J1292" s="36"/>
      <c r="K1292" s="36"/>
      <c r="L1292" s="36"/>
      <c r="M1292" s="36"/>
      <c r="N1292" s="36"/>
      <c r="O1292" s="36"/>
      <c r="P1292" s="36"/>
      <c r="Q1292" s="36"/>
      <c r="R1292" s="36"/>
      <c r="S1292" s="36"/>
      <c r="T1292" s="36"/>
      <c r="U1292" s="36"/>
      <c r="V1292" s="36"/>
    </row>
    <row r="1293" spans="6:22" x14ac:dyDescent="0.25">
      <c r="F1293" s="36"/>
      <c r="G1293" s="36"/>
      <c r="H1293" s="36"/>
      <c r="I1293" s="36"/>
      <c r="J1293" s="36"/>
      <c r="K1293" s="36"/>
      <c r="L1293" s="36"/>
      <c r="M1293" s="36"/>
      <c r="N1293" s="36"/>
      <c r="O1293" s="36"/>
      <c r="P1293" s="36"/>
      <c r="Q1293" s="36"/>
      <c r="R1293" s="36"/>
      <c r="S1293" s="36"/>
      <c r="T1293" s="36"/>
      <c r="U1293" s="36"/>
      <c r="V1293" s="36"/>
    </row>
    <row r="1294" spans="6:22" x14ac:dyDescent="0.25">
      <c r="F1294" s="36"/>
      <c r="G1294" s="36"/>
      <c r="H1294" s="36"/>
      <c r="I1294" s="36"/>
      <c r="J1294" s="36"/>
      <c r="K1294" s="36"/>
      <c r="L1294" s="36"/>
      <c r="M1294" s="36"/>
      <c r="N1294" s="36"/>
      <c r="O1294" s="36"/>
      <c r="P1294" s="36"/>
      <c r="Q1294" s="36"/>
      <c r="R1294" s="36"/>
      <c r="S1294" s="36"/>
      <c r="T1294" s="36"/>
      <c r="U1294" s="36"/>
      <c r="V1294" s="36"/>
    </row>
    <row r="1295" spans="6:22" x14ac:dyDescent="0.25">
      <c r="F1295" s="36"/>
      <c r="G1295" s="36"/>
      <c r="H1295" s="36"/>
      <c r="I1295" s="36"/>
      <c r="J1295" s="36"/>
      <c r="K1295" s="36"/>
      <c r="L1295" s="36"/>
      <c r="M1295" s="36"/>
      <c r="N1295" s="36"/>
      <c r="O1295" s="36"/>
      <c r="P1295" s="36"/>
      <c r="Q1295" s="36"/>
      <c r="R1295" s="36"/>
      <c r="S1295" s="36"/>
      <c r="T1295" s="36"/>
      <c r="U1295" s="36"/>
      <c r="V1295" s="36"/>
    </row>
    <row r="1296" spans="6:22" x14ac:dyDescent="0.25">
      <c r="F1296" s="36"/>
      <c r="G1296" s="36"/>
      <c r="H1296" s="36"/>
      <c r="I1296" s="36"/>
      <c r="J1296" s="36"/>
      <c r="K1296" s="36"/>
      <c r="L1296" s="36"/>
      <c r="M1296" s="36"/>
      <c r="N1296" s="36"/>
      <c r="O1296" s="36"/>
      <c r="P1296" s="36"/>
      <c r="Q1296" s="36"/>
      <c r="R1296" s="36"/>
      <c r="S1296" s="36"/>
      <c r="T1296" s="36"/>
      <c r="U1296" s="36"/>
      <c r="V1296" s="36"/>
    </row>
    <row r="1297" spans="6:22" x14ac:dyDescent="0.25">
      <c r="F1297" s="36"/>
      <c r="G1297" s="36"/>
      <c r="H1297" s="36"/>
      <c r="I1297" s="36"/>
      <c r="J1297" s="36"/>
      <c r="K1297" s="36"/>
      <c r="L1297" s="36"/>
      <c r="M1297" s="36"/>
      <c r="N1297" s="36"/>
      <c r="O1297" s="36"/>
      <c r="P1297" s="36"/>
      <c r="Q1297" s="36"/>
      <c r="R1297" s="36"/>
      <c r="S1297" s="36"/>
      <c r="T1297" s="36"/>
      <c r="U1297" s="36"/>
      <c r="V1297" s="36"/>
    </row>
    <row r="1298" spans="6:22" x14ac:dyDescent="0.25">
      <c r="F1298" s="36"/>
      <c r="G1298" s="36"/>
      <c r="H1298" s="36"/>
      <c r="I1298" s="36"/>
      <c r="J1298" s="36"/>
      <c r="K1298" s="36"/>
      <c r="L1298" s="36"/>
      <c r="M1298" s="36"/>
      <c r="N1298" s="36"/>
      <c r="O1298" s="36"/>
      <c r="P1298" s="36"/>
      <c r="Q1298" s="36"/>
      <c r="R1298" s="36"/>
      <c r="S1298" s="36"/>
      <c r="T1298" s="36"/>
      <c r="U1298" s="36"/>
      <c r="V1298" s="36"/>
    </row>
    <row r="1299" spans="6:22" x14ac:dyDescent="0.25">
      <c r="F1299" s="36"/>
      <c r="G1299" s="36"/>
      <c r="H1299" s="36"/>
      <c r="I1299" s="36"/>
      <c r="J1299" s="36"/>
      <c r="K1299" s="36"/>
      <c r="L1299" s="36"/>
      <c r="M1299" s="36"/>
      <c r="N1299" s="36"/>
      <c r="O1299" s="36"/>
      <c r="P1299" s="36"/>
      <c r="Q1299" s="36"/>
      <c r="R1299" s="36"/>
      <c r="S1299" s="36"/>
      <c r="T1299" s="36"/>
      <c r="U1299" s="36"/>
      <c r="V1299" s="36"/>
    </row>
    <row r="1300" spans="6:22" x14ac:dyDescent="0.25">
      <c r="F1300" s="36"/>
      <c r="G1300" s="36"/>
      <c r="H1300" s="36"/>
      <c r="I1300" s="36"/>
      <c r="J1300" s="36"/>
      <c r="K1300" s="36"/>
      <c r="L1300" s="36"/>
      <c r="M1300" s="36"/>
      <c r="N1300" s="36"/>
      <c r="O1300" s="36"/>
      <c r="P1300" s="36"/>
      <c r="Q1300" s="36"/>
      <c r="R1300" s="36"/>
      <c r="S1300" s="36"/>
      <c r="T1300" s="36"/>
      <c r="U1300" s="36"/>
      <c r="V1300" s="36"/>
    </row>
    <row r="1301" spans="6:22" x14ac:dyDescent="0.25">
      <c r="F1301" s="36"/>
      <c r="G1301" s="36"/>
      <c r="H1301" s="36"/>
      <c r="I1301" s="36"/>
      <c r="J1301" s="36"/>
      <c r="K1301" s="36"/>
      <c r="L1301" s="36"/>
      <c r="M1301" s="36"/>
      <c r="N1301" s="36"/>
      <c r="O1301" s="36"/>
      <c r="P1301" s="36"/>
      <c r="Q1301" s="36"/>
      <c r="R1301" s="36"/>
      <c r="S1301" s="36"/>
      <c r="T1301" s="36"/>
      <c r="U1301" s="36"/>
      <c r="V1301" s="36"/>
    </row>
    <row r="1302" spans="6:22" x14ac:dyDescent="0.25">
      <c r="F1302" s="36"/>
      <c r="G1302" s="36"/>
      <c r="H1302" s="36"/>
      <c r="I1302" s="36"/>
      <c r="J1302" s="36"/>
      <c r="K1302" s="36"/>
      <c r="L1302" s="36"/>
      <c r="M1302" s="36"/>
      <c r="N1302" s="36"/>
      <c r="O1302" s="36"/>
      <c r="P1302" s="36"/>
      <c r="Q1302" s="36"/>
      <c r="R1302" s="36"/>
      <c r="S1302" s="36"/>
      <c r="T1302" s="36"/>
      <c r="U1302" s="36"/>
      <c r="V1302" s="36"/>
    </row>
    <row r="1303" spans="6:22" x14ac:dyDescent="0.25">
      <c r="F1303" s="36"/>
      <c r="G1303" s="36"/>
      <c r="H1303" s="36"/>
      <c r="I1303" s="36"/>
      <c r="J1303" s="36"/>
      <c r="K1303" s="36"/>
      <c r="L1303" s="36"/>
      <c r="M1303" s="36"/>
      <c r="N1303" s="36"/>
      <c r="O1303" s="36"/>
      <c r="P1303" s="36"/>
      <c r="Q1303" s="36"/>
      <c r="R1303" s="36"/>
      <c r="S1303" s="36"/>
      <c r="T1303" s="36"/>
      <c r="U1303" s="36"/>
      <c r="V1303" s="36"/>
    </row>
    <row r="1304" spans="6:22" x14ac:dyDescent="0.25">
      <c r="F1304" s="36"/>
      <c r="G1304" s="36"/>
      <c r="H1304" s="36"/>
      <c r="I1304" s="36"/>
      <c r="J1304" s="36"/>
      <c r="K1304" s="36"/>
      <c r="L1304" s="36"/>
      <c r="M1304" s="36"/>
      <c r="N1304" s="36"/>
      <c r="O1304" s="36"/>
      <c r="P1304" s="36"/>
      <c r="Q1304" s="36"/>
      <c r="R1304" s="36"/>
      <c r="S1304" s="36"/>
      <c r="T1304" s="36"/>
      <c r="U1304" s="36"/>
      <c r="V1304" s="36"/>
    </row>
    <row r="1305" spans="6:22" x14ac:dyDescent="0.25">
      <c r="F1305" s="36"/>
      <c r="G1305" s="36"/>
      <c r="H1305" s="36"/>
      <c r="I1305" s="36"/>
      <c r="J1305" s="36"/>
      <c r="K1305" s="36"/>
      <c r="L1305" s="36"/>
      <c r="M1305" s="36"/>
      <c r="N1305" s="36"/>
      <c r="O1305" s="36"/>
      <c r="P1305" s="36"/>
      <c r="Q1305" s="36"/>
      <c r="R1305" s="36"/>
      <c r="S1305" s="36"/>
      <c r="T1305" s="36"/>
      <c r="U1305" s="36"/>
      <c r="V1305" s="36"/>
    </row>
    <row r="1306" spans="6:22" x14ac:dyDescent="0.25">
      <c r="F1306" s="36"/>
      <c r="G1306" s="36"/>
      <c r="H1306" s="36"/>
      <c r="I1306" s="36"/>
      <c r="J1306" s="36"/>
      <c r="K1306" s="36"/>
      <c r="L1306" s="36"/>
      <c r="M1306" s="36"/>
      <c r="N1306" s="36"/>
      <c r="O1306" s="36"/>
      <c r="P1306" s="36"/>
      <c r="Q1306" s="36"/>
      <c r="R1306" s="36"/>
      <c r="S1306" s="36"/>
      <c r="T1306" s="36"/>
      <c r="U1306" s="36"/>
      <c r="V1306" s="36"/>
    </row>
    <row r="1307" spans="6:22" x14ac:dyDescent="0.25">
      <c r="F1307" s="36"/>
      <c r="G1307" s="36"/>
      <c r="H1307" s="36"/>
      <c r="I1307" s="36"/>
      <c r="J1307" s="36"/>
      <c r="K1307" s="36"/>
      <c r="L1307" s="36"/>
      <c r="M1307" s="36"/>
      <c r="N1307" s="36"/>
      <c r="O1307" s="36"/>
      <c r="P1307" s="36"/>
      <c r="Q1307" s="36"/>
      <c r="R1307" s="36"/>
      <c r="S1307" s="36"/>
      <c r="T1307" s="36"/>
      <c r="U1307" s="36"/>
      <c r="V1307" s="36"/>
    </row>
    <row r="1308" spans="6:22" x14ac:dyDescent="0.25">
      <c r="F1308" s="36"/>
      <c r="G1308" s="36"/>
      <c r="H1308" s="36"/>
      <c r="I1308" s="36"/>
      <c r="J1308" s="36"/>
      <c r="K1308" s="36"/>
      <c r="L1308" s="36"/>
      <c r="M1308" s="36"/>
      <c r="N1308" s="36"/>
      <c r="O1308" s="36"/>
      <c r="P1308" s="36"/>
      <c r="Q1308" s="36"/>
      <c r="R1308" s="36"/>
      <c r="S1308" s="36"/>
      <c r="T1308" s="36"/>
      <c r="U1308" s="36"/>
      <c r="V1308" s="36"/>
    </row>
    <row r="1309" spans="6:22" x14ac:dyDescent="0.25">
      <c r="F1309" s="36"/>
      <c r="G1309" s="36"/>
      <c r="H1309" s="36"/>
      <c r="I1309" s="36"/>
      <c r="J1309" s="36"/>
      <c r="K1309" s="36"/>
      <c r="L1309" s="36"/>
      <c r="M1309" s="36"/>
      <c r="N1309" s="36"/>
      <c r="O1309" s="36"/>
      <c r="P1309" s="36"/>
      <c r="Q1309" s="36"/>
      <c r="R1309" s="36"/>
      <c r="S1309" s="36"/>
      <c r="T1309" s="36"/>
      <c r="U1309" s="36"/>
      <c r="V1309" s="36"/>
    </row>
    <row r="1310" spans="6:22" x14ac:dyDescent="0.25">
      <c r="F1310" s="36"/>
      <c r="G1310" s="36"/>
      <c r="H1310" s="36"/>
      <c r="I1310" s="36"/>
      <c r="J1310" s="36"/>
      <c r="K1310" s="36"/>
      <c r="L1310" s="36"/>
      <c r="M1310" s="36"/>
      <c r="N1310" s="36"/>
      <c r="O1310" s="36"/>
      <c r="P1310" s="36"/>
      <c r="Q1310" s="36"/>
      <c r="R1310" s="36"/>
      <c r="S1310" s="36"/>
      <c r="T1310" s="36"/>
      <c r="U1310" s="36"/>
      <c r="V1310" s="36"/>
    </row>
    <row r="1311" spans="6:22" x14ac:dyDescent="0.25">
      <c r="F1311" s="36"/>
      <c r="G1311" s="36"/>
      <c r="H1311" s="36"/>
      <c r="I1311" s="36"/>
      <c r="J1311" s="36"/>
      <c r="K1311" s="36"/>
      <c r="L1311" s="36"/>
      <c r="M1311" s="36"/>
      <c r="N1311" s="36"/>
      <c r="O1311" s="36"/>
      <c r="P1311" s="36"/>
      <c r="Q1311" s="36"/>
      <c r="R1311" s="36"/>
      <c r="S1311" s="36"/>
      <c r="T1311" s="36"/>
      <c r="U1311" s="36"/>
      <c r="V1311" s="36"/>
    </row>
    <row r="1312" spans="6:22" x14ac:dyDescent="0.25">
      <c r="F1312" s="36"/>
      <c r="G1312" s="36"/>
      <c r="H1312" s="36"/>
      <c r="I1312" s="36"/>
      <c r="J1312" s="36"/>
      <c r="K1312" s="36"/>
      <c r="L1312" s="36"/>
      <c r="M1312" s="36"/>
      <c r="N1312" s="36"/>
      <c r="O1312" s="36"/>
      <c r="P1312" s="36"/>
      <c r="Q1312" s="36"/>
      <c r="R1312" s="36"/>
      <c r="S1312" s="36"/>
      <c r="T1312" s="36"/>
      <c r="U1312" s="36"/>
      <c r="V1312" s="36"/>
    </row>
    <row r="1313" spans="6:22" x14ac:dyDescent="0.25">
      <c r="F1313" s="36"/>
      <c r="G1313" s="36"/>
      <c r="H1313" s="36"/>
      <c r="I1313" s="36"/>
      <c r="J1313" s="36"/>
      <c r="K1313" s="36"/>
      <c r="L1313" s="36"/>
      <c r="M1313" s="36"/>
      <c r="N1313" s="36"/>
      <c r="O1313" s="36"/>
      <c r="P1313" s="36"/>
      <c r="Q1313" s="36"/>
      <c r="R1313" s="36"/>
      <c r="S1313" s="36"/>
      <c r="T1313" s="36"/>
      <c r="U1313" s="36"/>
      <c r="V1313" s="36"/>
    </row>
    <row r="1314" spans="6:22" x14ac:dyDescent="0.25">
      <c r="F1314" s="36"/>
      <c r="G1314" s="36"/>
      <c r="H1314" s="36"/>
      <c r="I1314" s="36"/>
      <c r="J1314" s="36"/>
      <c r="K1314" s="36"/>
      <c r="L1314" s="36"/>
      <c r="M1314" s="36"/>
      <c r="N1314" s="36"/>
      <c r="O1314" s="36"/>
      <c r="P1314" s="36"/>
      <c r="Q1314" s="36"/>
      <c r="R1314" s="36"/>
      <c r="S1314" s="36"/>
      <c r="T1314" s="36"/>
      <c r="U1314" s="36"/>
      <c r="V1314" s="36"/>
    </row>
    <row r="1315" spans="6:22" x14ac:dyDescent="0.25">
      <c r="F1315" s="36"/>
      <c r="G1315" s="36"/>
      <c r="H1315" s="36"/>
      <c r="I1315" s="36"/>
      <c r="J1315" s="36"/>
      <c r="K1315" s="36"/>
      <c r="L1315" s="36"/>
      <c r="M1315" s="36"/>
      <c r="N1315" s="36"/>
      <c r="O1315" s="36"/>
      <c r="P1315" s="36"/>
      <c r="Q1315" s="36"/>
      <c r="R1315" s="36"/>
      <c r="S1315" s="36"/>
      <c r="T1315" s="36"/>
      <c r="U1315" s="36"/>
      <c r="V1315" s="36"/>
    </row>
    <row r="1316" spans="6:22" x14ac:dyDescent="0.25">
      <c r="F1316" s="36"/>
      <c r="G1316" s="36"/>
      <c r="H1316" s="36"/>
      <c r="I1316" s="36"/>
      <c r="J1316" s="36"/>
      <c r="K1316" s="36"/>
      <c r="L1316" s="36"/>
      <c r="M1316" s="36"/>
      <c r="N1316" s="36"/>
      <c r="O1316" s="36"/>
      <c r="P1316" s="36"/>
      <c r="Q1316" s="36"/>
      <c r="R1316" s="36"/>
      <c r="S1316" s="36"/>
      <c r="T1316" s="36"/>
      <c r="U1316" s="36"/>
      <c r="V1316" s="36"/>
    </row>
    <row r="1317" spans="6:22" x14ac:dyDescent="0.25">
      <c r="F1317" s="36"/>
      <c r="G1317" s="36"/>
      <c r="H1317" s="36"/>
      <c r="I1317" s="36"/>
      <c r="J1317" s="36"/>
      <c r="K1317" s="36"/>
      <c r="L1317" s="36"/>
      <c r="M1317" s="36"/>
      <c r="N1317" s="36"/>
      <c r="O1317" s="36"/>
      <c r="P1317" s="36"/>
      <c r="Q1317" s="36"/>
      <c r="R1317" s="36"/>
      <c r="S1317" s="36"/>
      <c r="T1317" s="36"/>
      <c r="U1317" s="36"/>
      <c r="V1317" s="36"/>
    </row>
    <row r="1318" spans="6:22" x14ac:dyDescent="0.25">
      <c r="F1318" s="36"/>
      <c r="G1318" s="36"/>
      <c r="H1318" s="36"/>
      <c r="I1318" s="36"/>
      <c r="J1318" s="36"/>
      <c r="K1318" s="36"/>
      <c r="L1318" s="36"/>
      <c r="M1318" s="36"/>
      <c r="N1318" s="36"/>
      <c r="O1318" s="36"/>
      <c r="P1318" s="36"/>
      <c r="Q1318" s="36"/>
      <c r="R1318" s="36"/>
      <c r="S1318" s="36"/>
      <c r="T1318" s="36"/>
      <c r="U1318" s="36"/>
      <c r="V1318" s="36"/>
    </row>
    <row r="1319" spans="6:22" x14ac:dyDescent="0.25">
      <c r="F1319" s="36"/>
      <c r="G1319" s="36"/>
      <c r="H1319" s="36"/>
      <c r="I1319" s="36"/>
      <c r="J1319" s="36"/>
      <c r="K1319" s="36"/>
      <c r="L1319" s="36"/>
      <c r="M1319" s="36"/>
      <c r="N1319" s="36"/>
      <c r="O1319" s="36"/>
      <c r="P1319" s="36"/>
      <c r="Q1319" s="36"/>
      <c r="R1319" s="36"/>
      <c r="S1319" s="36"/>
      <c r="T1319" s="36"/>
      <c r="U1319" s="36"/>
      <c r="V1319" s="36"/>
    </row>
    <row r="1320" spans="6:22" x14ac:dyDescent="0.25">
      <c r="F1320" s="36"/>
      <c r="G1320" s="36"/>
      <c r="H1320" s="36"/>
      <c r="I1320" s="36"/>
      <c r="J1320" s="36"/>
      <c r="K1320" s="36"/>
      <c r="L1320" s="36"/>
      <c r="M1320" s="36"/>
      <c r="N1320" s="36"/>
      <c r="O1320" s="36"/>
      <c r="P1320" s="36"/>
      <c r="Q1320" s="36"/>
      <c r="R1320" s="36"/>
      <c r="S1320" s="36"/>
      <c r="T1320" s="36"/>
      <c r="U1320" s="36"/>
      <c r="V1320" s="36"/>
    </row>
    <row r="1321" spans="6:22" x14ac:dyDescent="0.25">
      <c r="F1321" s="36"/>
      <c r="G1321" s="36"/>
      <c r="H1321" s="36"/>
      <c r="I1321" s="36"/>
      <c r="J1321" s="36"/>
      <c r="K1321" s="36"/>
      <c r="L1321" s="36"/>
      <c r="M1321" s="36"/>
      <c r="N1321" s="36"/>
      <c r="O1321" s="36"/>
      <c r="P1321" s="36"/>
      <c r="Q1321" s="36"/>
      <c r="R1321" s="36"/>
      <c r="S1321" s="36"/>
      <c r="T1321" s="36"/>
      <c r="U1321" s="36"/>
      <c r="V1321" s="36"/>
    </row>
    <row r="1322" spans="6:22" x14ac:dyDescent="0.25">
      <c r="F1322" s="36"/>
      <c r="G1322" s="36"/>
      <c r="H1322" s="36"/>
      <c r="I1322" s="36"/>
      <c r="J1322" s="36"/>
      <c r="K1322" s="36"/>
      <c r="L1322" s="36"/>
      <c r="M1322" s="36"/>
      <c r="N1322" s="36"/>
      <c r="O1322" s="36"/>
      <c r="P1322" s="36"/>
      <c r="Q1322" s="36"/>
      <c r="R1322" s="36"/>
      <c r="S1322" s="36"/>
      <c r="T1322" s="36"/>
      <c r="U1322" s="36"/>
      <c r="V1322" s="36"/>
    </row>
    <row r="1323" spans="6:22" x14ac:dyDescent="0.25">
      <c r="F1323" s="36"/>
      <c r="G1323" s="36"/>
      <c r="H1323" s="36"/>
      <c r="I1323" s="36"/>
      <c r="J1323" s="36"/>
      <c r="K1323" s="36"/>
      <c r="L1323" s="36"/>
      <c r="M1323" s="36"/>
      <c r="N1323" s="36"/>
      <c r="O1323" s="36"/>
      <c r="P1323" s="36"/>
      <c r="Q1323" s="36"/>
      <c r="R1323" s="36"/>
      <c r="S1323" s="36"/>
      <c r="T1323" s="36"/>
      <c r="U1323" s="36"/>
      <c r="V1323" s="36"/>
    </row>
    <row r="1324" spans="6:22" x14ac:dyDescent="0.25">
      <c r="F1324" s="36"/>
      <c r="G1324" s="36"/>
      <c r="H1324" s="36"/>
      <c r="I1324" s="36"/>
      <c r="J1324" s="36"/>
      <c r="K1324" s="36"/>
      <c r="L1324" s="36"/>
      <c r="M1324" s="36"/>
      <c r="N1324" s="36"/>
      <c r="O1324" s="36"/>
      <c r="P1324" s="36"/>
      <c r="Q1324" s="36"/>
      <c r="R1324" s="36"/>
      <c r="S1324" s="36"/>
      <c r="T1324" s="36"/>
      <c r="U1324" s="36"/>
      <c r="V1324" s="36"/>
    </row>
    <row r="1325" spans="6:22" x14ac:dyDescent="0.25">
      <c r="F1325" s="36"/>
      <c r="G1325" s="36"/>
      <c r="H1325" s="36"/>
      <c r="I1325" s="36"/>
      <c r="J1325" s="36"/>
      <c r="K1325" s="36"/>
      <c r="L1325" s="36"/>
      <c r="M1325" s="36"/>
      <c r="N1325" s="36"/>
      <c r="O1325" s="36"/>
      <c r="P1325" s="36"/>
      <c r="Q1325" s="36"/>
      <c r="R1325" s="36"/>
      <c r="S1325" s="36"/>
      <c r="T1325" s="36"/>
      <c r="U1325" s="36"/>
      <c r="V1325" s="36"/>
    </row>
    <row r="1326" spans="6:22" x14ac:dyDescent="0.25">
      <c r="F1326" s="36"/>
      <c r="G1326" s="36"/>
      <c r="H1326" s="36"/>
      <c r="I1326" s="36"/>
      <c r="J1326" s="36"/>
      <c r="K1326" s="36"/>
      <c r="L1326" s="36"/>
      <c r="M1326" s="36"/>
      <c r="N1326" s="36"/>
      <c r="O1326" s="36"/>
      <c r="P1326" s="36"/>
      <c r="Q1326" s="36"/>
      <c r="R1326" s="36"/>
      <c r="S1326" s="36"/>
      <c r="T1326" s="36"/>
      <c r="U1326" s="36"/>
      <c r="V1326" s="36"/>
    </row>
    <row r="1327" spans="6:22" x14ac:dyDescent="0.25">
      <c r="F1327" s="36"/>
      <c r="G1327" s="36"/>
      <c r="H1327" s="36"/>
      <c r="I1327" s="36"/>
      <c r="J1327" s="36"/>
      <c r="K1327" s="36"/>
      <c r="L1327" s="36"/>
      <c r="M1327" s="36"/>
      <c r="N1327" s="36"/>
      <c r="O1327" s="36"/>
      <c r="P1327" s="36"/>
      <c r="Q1327" s="36"/>
      <c r="R1327" s="36"/>
      <c r="S1327" s="36"/>
      <c r="T1327" s="36"/>
      <c r="U1327" s="36"/>
      <c r="V1327" s="36"/>
    </row>
    <row r="1328" spans="6:22" x14ac:dyDescent="0.25">
      <c r="F1328" s="36"/>
      <c r="G1328" s="36"/>
      <c r="H1328" s="36"/>
      <c r="I1328" s="36"/>
      <c r="J1328" s="36"/>
      <c r="K1328" s="36"/>
      <c r="L1328" s="36"/>
      <c r="M1328" s="36"/>
      <c r="N1328" s="36"/>
      <c r="O1328" s="36"/>
      <c r="P1328" s="36"/>
      <c r="Q1328" s="36"/>
      <c r="R1328" s="36"/>
      <c r="S1328" s="36"/>
      <c r="T1328" s="36"/>
      <c r="U1328" s="36"/>
      <c r="V1328" s="36"/>
    </row>
    <row r="1329" spans="6:22" x14ac:dyDescent="0.25">
      <c r="F1329" s="36"/>
      <c r="G1329" s="36"/>
      <c r="H1329" s="36"/>
      <c r="I1329" s="36"/>
      <c r="J1329" s="36"/>
      <c r="K1329" s="36"/>
      <c r="L1329" s="36"/>
      <c r="M1329" s="36"/>
      <c r="N1329" s="36"/>
      <c r="O1329" s="36"/>
      <c r="P1329" s="36"/>
      <c r="Q1329" s="36"/>
      <c r="R1329" s="36"/>
      <c r="S1329" s="36"/>
      <c r="T1329" s="36"/>
      <c r="U1329" s="36"/>
      <c r="V1329" s="36"/>
    </row>
    <row r="1330" spans="6:22" x14ac:dyDescent="0.25">
      <c r="F1330" s="36"/>
      <c r="G1330" s="36"/>
      <c r="H1330" s="36"/>
      <c r="I1330" s="36"/>
      <c r="J1330" s="36"/>
      <c r="K1330" s="36"/>
      <c r="L1330" s="36"/>
      <c r="M1330" s="36"/>
      <c r="N1330" s="36"/>
      <c r="O1330" s="36"/>
      <c r="P1330" s="36"/>
      <c r="Q1330" s="36"/>
      <c r="R1330" s="36"/>
      <c r="S1330" s="36"/>
      <c r="T1330" s="36"/>
      <c r="U1330" s="36"/>
      <c r="V1330" s="36"/>
    </row>
    <row r="1331" spans="6:22" x14ac:dyDescent="0.25">
      <c r="F1331" s="36"/>
      <c r="G1331" s="36"/>
      <c r="H1331" s="36"/>
      <c r="I1331" s="36"/>
      <c r="J1331" s="36"/>
      <c r="K1331" s="36"/>
      <c r="L1331" s="36"/>
      <c r="M1331" s="36"/>
      <c r="N1331" s="36"/>
      <c r="O1331" s="36"/>
      <c r="P1331" s="36"/>
      <c r="Q1331" s="36"/>
      <c r="R1331" s="36"/>
      <c r="S1331" s="36"/>
      <c r="T1331" s="36"/>
      <c r="U1331" s="36"/>
      <c r="V1331" s="36"/>
    </row>
    <row r="1332" spans="6:22" x14ac:dyDescent="0.25">
      <c r="F1332" s="36"/>
      <c r="G1332" s="36"/>
      <c r="H1332" s="36"/>
      <c r="I1332" s="36"/>
      <c r="J1332" s="36"/>
      <c r="K1332" s="36"/>
      <c r="L1332" s="36"/>
      <c r="M1332" s="36"/>
      <c r="N1332" s="36"/>
      <c r="O1332" s="36"/>
      <c r="P1332" s="36"/>
      <c r="Q1332" s="36"/>
      <c r="R1332" s="36"/>
      <c r="S1332" s="36"/>
      <c r="T1332" s="36"/>
      <c r="U1332" s="36"/>
      <c r="V1332" s="36"/>
    </row>
    <row r="1333" spans="6:22" x14ac:dyDescent="0.25">
      <c r="F1333" s="36"/>
      <c r="G1333" s="36"/>
      <c r="H1333" s="36"/>
      <c r="I1333" s="36"/>
      <c r="J1333" s="36"/>
      <c r="K1333" s="36"/>
      <c r="L1333" s="36"/>
      <c r="M1333" s="36"/>
      <c r="N1333" s="36"/>
      <c r="O1333" s="36"/>
      <c r="P1333" s="36"/>
      <c r="Q1333" s="36"/>
      <c r="R1333" s="36"/>
      <c r="S1333" s="36"/>
      <c r="T1333" s="36"/>
      <c r="U1333" s="36"/>
      <c r="V1333" s="36"/>
    </row>
    <row r="1334" spans="6:22" x14ac:dyDescent="0.25">
      <c r="F1334" s="36"/>
      <c r="G1334" s="36"/>
      <c r="H1334" s="36"/>
      <c r="I1334" s="36"/>
      <c r="J1334" s="36"/>
      <c r="K1334" s="36"/>
      <c r="L1334" s="36"/>
      <c r="M1334" s="36"/>
      <c r="N1334" s="36"/>
      <c r="O1334" s="36"/>
      <c r="P1334" s="36"/>
      <c r="Q1334" s="36"/>
      <c r="R1334" s="36"/>
      <c r="S1334" s="36"/>
      <c r="T1334" s="36"/>
      <c r="U1334" s="36"/>
      <c r="V1334" s="36"/>
    </row>
    <row r="1335" spans="6:22" x14ac:dyDescent="0.25">
      <c r="F1335" s="36"/>
      <c r="G1335" s="36"/>
      <c r="H1335" s="36"/>
      <c r="I1335" s="36"/>
      <c r="J1335" s="36"/>
      <c r="K1335" s="36"/>
      <c r="L1335" s="36"/>
      <c r="M1335" s="36"/>
      <c r="N1335" s="36"/>
      <c r="O1335" s="36"/>
      <c r="P1335" s="36"/>
      <c r="Q1335" s="36"/>
      <c r="R1335" s="36"/>
      <c r="S1335" s="36"/>
      <c r="T1335" s="36"/>
      <c r="U1335" s="36"/>
      <c r="V1335" s="36"/>
    </row>
    <row r="1336" spans="6:22" x14ac:dyDescent="0.25">
      <c r="F1336" s="36"/>
      <c r="G1336" s="36"/>
      <c r="H1336" s="36"/>
      <c r="I1336" s="36"/>
      <c r="J1336" s="36"/>
      <c r="K1336" s="36"/>
      <c r="L1336" s="36"/>
      <c r="M1336" s="36"/>
      <c r="N1336" s="36"/>
      <c r="O1336" s="36"/>
      <c r="P1336" s="36"/>
      <c r="Q1336" s="36"/>
      <c r="R1336" s="36"/>
      <c r="S1336" s="36"/>
      <c r="T1336" s="36"/>
      <c r="U1336" s="36"/>
      <c r="V1336" s="36"/>
    </row>
    <row r="1337" spans="6:22" x14ac:dyDescent="0.25">
      <c r="F1337" s="36"/>
      <c r="G1337" s="36"/>
      <c r="H1337" s="36"/>
      <c r="I1337" s="36"/>
      <c r="J1337" s="36"/>
      <c r="K1337" s="36"/>
      <c r="L1337" s="36"/>
      <c r="M1337" s="36"/>
      <c r="N1337" s="36"/>
      <c r="O1337" s="36"/>
      <c r="P1337" s="36"/>
      <c r="Q1337" s="36"/>
      <c r="R1337" s="36"/>
      <c r="S1337" s="36"/>
      <c r="T1337" s="36"/>
      <c r="U1337" s="36"/>
      <c r="V1337" s="36"/>
    </row>
    <row r="1338" spans="6:22" x14ac:dyDescent="0.25">
      <c r="F1338" s="36"/>
      <c r="G1338" s="36"/>
      <c r="H1338" s="36"/>
      <c r="I1338" s="36"/>
      <c r="J1338" s="36"/>
      <c r="K1338" s="36"/>
      <c r="L1338" s="36"/>
      <c r="M1338" s="36"/>
      <c r="N1338" s="36"/>
      <c r="O1338" s="36"/>
      <c r="P1338" s="36"/>
      <c r="Q1338" s="36"/>
      <c r="R1338" s="36"/>
      <c r="S1338" s="36"/>
      <c r="T1338" s="36"/>
      <c r="U1338" s="36"/>
      <c r="V1338" s="36"/>
    </row>
    <row r="1339" spans="6:22" x14ac:dyDescent="0.25">
      <c r="F1339" s="36"/>
      <c r="G1339" s="36"/>
      <c r="H1339" s="36"/>
      <c r="I1339" s="36"/>
      <c r="J1339" s="36"/>
      <c r="K1339" s="36"/>
      <c r="L1339" s="36"/>
      <c r="M1339" s="36"/>
      <c r="N1339" s="36"/>
      <c r="O1339" s="36"/>
      <c r="P1339" s="36"/>
      <c r="Q1339" s="36"/>
      <c r="R1339" s="36"/>
      <c r="S1339" s="36"/>
      <c r="T1339" s="36"/>
      <c r="U1339" s="36"/>
      <c r="V1339" s="36"/>
    </row>
    <row r="1340" spans="6:22" x14ac:dyDescent="0.25">
      <c r="F1340" s="36"/>
      <c r="G1340" s="36"/>
      <c r="H1340" s="36"/>
      <c r="I1340" s="36"/>
      <c r="J1340" s="36"/>
      <c r="K1340" s="36"/>
      <c r="L1340" s="36"/>
      <c r="M1340" s="36"/>
      <c r="N1340" s="36"/>
      <c r="O1340" s="36"/>
      <c r="P1340" s="36"/>
      <c r="Q1340" s="36"/>
      <c r="R1340" s="36"/>
      <c r="S1340" s="36"/>
      <c r="T1340" s="36"/>
      <c r="U1340" s="36"/>
      <c r="V1340" s="36"/>
    </row>
    <row r="1341" spans="6:22" x14ac:dyDescent="0.25">
      <c r="F1341" s="36"/>
      <c r="G1341" s="36"/>
      <c r="H1341" s="36"/>
      <c r="I1341" s="36"/>
      <c r="J1341" s="36"/>
      <c r="K1341" s="36"/>
      <c r="L1341" s="36"/>
      <c r="M1341" s="36"/>
      <c r="N1341" s="36"/>
      <c r="O1341" s="36"/>
      <c r="P1341" s="36"/>
      <c r="Q1341" s="36"/>
      <c r="R1341" s="36"/>
      <c r="S1341" s="36"/>
      <c r="T1341" s="36"/>
      <c r="U1341" s="36"/>
      <c r="V1341" s="36"/>
    </row>
    <row r="1342" spans="6:22" x14ac:dyDescent="0.25">
      <c r="F1342" s="36"/>
      <c r="G1342" s="36"/>
      <c r="H1342" s="36"/>
      <c r="I1342" s="36"/>
      <c r="J1342" s="36"/>
      <c r="K1342" s="36"/>
      <c r="L1342" s="36"/>
      <c r="M1342" s="36"/>
      <c r="N1342" s="36"/>
      <c r="O1342" s="36"/>
      <c r="P1342" s="36"/>
      <c r="Q1342" s="36"/>
      <c r="R1342" s="36"/>
      <c r="S1342" s="36"/>
      <c r="T1342" s="36"/>
      <c r="U1342" s="36"/>
      <c r="V1342" s="36"/>
    </row>
    <row r="1343" spans="6:22" x14ac:dyDescent="0.25">
      <c r="F1343" s="36"/>
      <c r="G1343" s="36"/>
      <c r="H1343" s="36"/>
      <c r="I1343" s="36"/>
      <c r="J1343" s="36"/>
      <c r="K1343" s="36"/>
      <c r="L1343" s="36"/>
      <c r="M1343" s="36"/>
      <c r="N1343" s="36"/>
      <c r="O1343" s="36"/>
      <c r="P1343" s="36"/>
      <c r="Q1343" s="36"/>
      <c r="R1343" s="36"/>
      <c r="S1343" s="36"/>
      <c r="T1343" s="36"/>
      <c r="U1343" s="36"/>
      <c r="V1343" s="36"/>
    </row>
    <row r="1344" spans="6:22" x14ac:dyDescent="0.25">
      <c r="F1344" s="36"/>
      <c r="G1344" s="36"/>
      <c r="H1344" s="36"/>
      <c r="I1344" s="36"/>
      <c r="J1344" s="36"/>
      <c r="K1344" s="36"/>
      <c r="L1344" s="36"/>
      <c r="M1344" s="36"/>
      <c r="N1344" s="36"/>
      <c r="O1344" s="36"/>
      <c r="P1344" s="36"/>
      <c r="Q1344" s="36"/>
      <c r="R1344" s="36"/>
      <c r="S1344" s="36"/>
      <c r="T1344" s="36"/>
      <c r="U1344" s="36"/>
      <c r="V1344" s="36"/>
    </row>
    <row r="1345" spans="6:22" x14ac:dyDescent="0.25">
      <c r="F1345" s="36"/>
      <c r="G1345" s="36"/>
      <c r="H1345" s="36"/>
      <c r="I1345" s="36"/>
      <c r="J1345" s="36"/>
      <c r="K1345" s="36"/>
      <c r="L1345" s="36"/>
      <c r="M1345" s="36"/>
      <c r="N1345" s="36"/>
      <c r="O1345" s="36"/>
      <c r="P1345" s="36"/>
      <c r="Q1345" s="36"/>
      <c r="R1345" s="36"/>
      <c r="S1345" s="36"/>
      <c r="T1345" s="36"/>
      <c r="U1345" s="36"/>
      <c r="V1345" s="36"/>
    </row>
    <row r="1346" spans="6:22" x14ac:dyDescent="0.25">
      <c r="F1346" s="36"/>
      <c r="G1346" s="36"/>
      <c r="H1346" s="36"/>
      <c r="I1346" s="36"/>
      <c r="J1346" s="36"/>
      <c r="K1346" s="36"/>
      <c r="L1346" s="36"/>
      <c r="M1346" s="36"/>
      <c r="N1346" s="36"/>
      <c r="O1346" s="36"/>
      <c r="P1346" s="36"/>
      <c r="Q1346" s="36"/>
      <c r="R1346" s="36"/>
      <c r="S1346" s="36"/>
      <c r="T1346" s="36"/>
      <c r="U1346" s="36"/>
      <c r="V1346" s="36"/>
    </row>
    <row r="1347" spans="6:22" x14ac:dyDescent="0.25">
      <c r="F1347" s="36"/>
      <c r="G1347" s="36"/>
      <c r="H1347" s="36"/>
      <c r="I1347" s="36"/>
      <c r="J1347" s="36"/>
      <c r="K1347" s="36"/>
      <c r="L1347" s="36"/>
      <c r="M1347" s="36"/>
      <c r="N1347" s="36"/>
      <c r="O1347" s="36"/>
      <c r="P1347" s="36"/>
      <c r="Q1347" s="36"/>
      <c r="R1347" s="36"/>
      <c r="S1347" s="36"/>
      <c r="T1347" s="36"/>
      <c r="U1347" s="36"/>
      <c r="V1347" s="36"/>
    </row>
    <row r="1348" spans="6:22" x14ac:dyDescent="0.25">
      <c r="F1348" s="36"/>
      <c r="G1348" s="36"/>
      <c r="H1348" s="36"/>
      <c r="I1348" s="36"/>
      <c r="J1348" s="36"/>
      <c r="K1348" s="36"/>
      <c r="L1348" s="36"/>
      <c r="M1348" s="36"/>
      <c r="N1348" s="36"/>
      <c r="O1348" s="36"/>
      <c r="P1348" s="36"/>
      <c r="Q1348" s="36"/>
      <c r="R1348" s="36"/>
      <c r="S1348" s="36"/>
      <c r="T1348" s="36"/>
      <c r="U1348" s="36"/>
      <c r="V1348" s="36"/>
    </row>
    <row r="1349" spans="6:22" x14ac:dyDescent="0.25">
      <c r="F1349" s="36"/>
      <c r="G1349" s="36"/>
      <c r="H1349" s="36"/>
      <c r="I1349" s="36"/>
      <c r="J1349" s="36"/>
      <c r="K1349" s="36"/>
      <c r="L1349" s="36"/>
      <c r="M1349" s="36"/>
      <c r="N1349" s="36"/>
      <c r="O1349" s="36"/>
      <c r="P1349" s="36"/>
      <c r="Q1349" s="36"/>
      <c r="R1349" s="36"/>
      <c r="S1349" s="36"/>
      <c r="T1349" s="36"/>
      <c r="U1349" s="36"/>
      <c r="V1349" s="36"/>
    </row>
    <row r="1350" spans="6:22" x14ac:dyDescent="0.25">
      <c r="F1350" s="36"/>
      <c r="G1350" s="36"/>
      <c r="H1350" s="36"/>
      <c r="I1350" s="36"/>
      <c r="J1350" s="36"/>
      <c r="K1350" s="36"/>
      <c r="L1350" s="36"/>
      <c r="M1350" s="36"/>
      <c r="N1350" s="36"/>
      <c r="O1350" s="36"/>
      <c r="P1350" s="36"/>
      <c r="Q1350" s="36"/>
      <c r="R1350" s="36"/>
      <c r="S1350" s="36"/>
      <c r="T1350" s="36"/>
      <c r="U1350" s="36"/>
      <c r="V1350" s="36"/>
    </row>
    <row r="1351" spans="6:22" x14ac:dyDescent="0.25">
      <c r="F1351" s="36"/>
      <c r="G1351" s="36"/>
      <c r="H1351" s="36"/>
      <c r="I1351" s="36"/>
      <c r="J1351" s="36"/>
      <c r="K1351" s="36"/>
      <c r="L1351" s="36"/>
      <c r="M1351" s="36"/>
      <c r="N1351" s="36"/>
      <c r="O1351" s="36"/>
      <c r="P1351" s="36"/>
      <c r="Q1351" s="36"/>
      <c r="R1351" s="36"/>
      <c r="S1351" s="36"/>
      <c r="T1351" s="36"/>
      <c r="U1351" s="36"/>
      <c r="V1351" s="36"/>
    </row>
    <row r="1352" spans="6:22" x14ac:dyDescent="0.25">
      <c r="F1352" s="36"/>
      <c r="G1352" s="36"/>
      <c r="H1352" s="36"/>
      <c r="I1352" s="36"/>
      <c r="J1352" s="36"/>
      <c r="K1352" s="36"/>
      <c r="L1352" s="36"/>
      <c r="M1352" s="36"/>
      <c r="N1352" s="36"/>
      <c r="O1352" s="36"/>
      <c r="P1352" s="36"/>
      <c r="Q1352" s="36"/>
      <c r="R1352" s="36"/>
      <c r="S1352" s="36"/>
      <c r="T1352" s="36"/>
      <c r="U1352" s="36"/>
      <c r="V1352" s="36"/>
    </row>
    <row r="1353" spans="6:22" x14ac:dyDescent="0.25">
      <c r="F1353" s="36"/>
      <c r="G1353" s="36"/>
      <c r="H1353" s="36"/>
      <c r="I1353" s="36"/>
      <c r="J1353" s="36"/>
      <c r="K1353" s="36"/>
      <c r="L1353" s="36"/>
      <c r="M1353" s="36"/>
      <c r="N1353" s="36"/>
      <c r="O1353" s="36"/>
      <c r="P1353" s="36"/>
      <c r="Q1353" s="36"/>
      <c r="R1353" s="36"/>
      <c r="S1353" s="36"/>
      <c r="T1353" s="36"/>
      <c r="U1353" s="36"/>
      <c r="V1353" s="36"/>
    </row>
    <row r="1354" spans="6:22" x14ac:dyDescent="0.25">
      <c r="F1354" s="36"/>
      <c r="G1354" s="36"/>
      <c r="H1354" s="36"/>
      <c r="I1354" s="36"/>
      <c r="J1354" s="36"/>
      <c r="K1354" s="36"/>
      <c r="L1354" s="36"/>
      <c r="M1354" s="36"/>
      <c r="N1354" s="36"/>
      <c r="O1354" s="36"/>
      <c r="P1354" s="36"/>
      <c r="Q1354" s="36"/>
      <c r="R1354" s="36"/>
      <c r="S1354" s="36"/>
      <c r="T1354" s="36"/>
      <c r="U1354" s="36"/>
      <c r="V1354" s="36"/>
    </row>
    <row r="1355" spans="6:22" x14ac:dyDescent="0.25">
      <c r="F1355" s="36"/>
      <c r="G1355" s="36"/>
      <c r="H1355" s="36"/>
      <c r="I1355" s="36"/>
      <c r="J1355" s="36"/>
      <c r="K1355" s="36"/>
      <c r="L1355" s="36"/>
      <c r="M1355" s="36"/>
      <c r="N1355" s="36"/>
      <c r="O1355" s="36"/>
      <c r="P1355" s="36"/>
      <c r="Q1355" s="36"/>
      <c r="R1355" s="36"/>
      <c r="S1355" s="36"/>
      <c r="T1355" s="36"/>
      <c r="U1355" s="36"/>
      <c r="V1355" s="36"/>
    </row>
    <row r="1356" spans="6:22" x14ac:dyDescent="0.25">
      <c r="F1356" s="36"/>
      <c r="G1356" s="36"/>
      <c r="H1356" s="36"/>
      <c r="I1356" s="36"/>
      <c r="J1356" s="36"/>
      <c r="K1356" s="36"/>
      <c r="L1356" s="36"/>
      <c r="M1356" s="36"/>
      <c r="N1356" s="36"/>
      <c r="O1356" s="36"/>
      <c r="P1356" s="36"/>
      <c r="Q1356" s="36"/>
      <c r="R1356" s="36"/>
      <c r="S1356" s="36"/>
      <c r="T1356" s="36"/>
      <c r="U1356" s="36"/>
      <c r="V1356" s="36"/>
    </row>
    <row r="1357" spans="6:22" x14ac:dyDescent="0.25">
      <c r="F1357" s="36"/>
      <c r="G1357" s="36"/>
      <c r="H1357" s="36"/>
      <c r="I1357" s="36"/>
      <c r="J1357" s="36"/>
      <c r="K1357" s="36"/>
      <c r="L1357" s="36"/>
      <c r="M1357" s="36"/>
      <c r="N1357" s="36"/>
      <c r="O1357" s="36"/>
      <c r="P1357" s="36"/>
      <c r="Q1357" s="36"/>
      <c r="R1357" s="36"/>
      <c r="S1357" s="36"/>
      <c r="T1357" s="36"/>
      <c r="U1357" s="36"/>
      <c r="V1357" s="36"/>
    </row>
    <row r="1358" spans="6:22" x14ac:dyDescent="0.25">
      <c r="F1358" s="36"/>
      <c r="G1358" s="36"/>
      <c r="H1358" s="36"/>
      <c r="I1358" s="36"/>
      <c r="J1358" s="36"/>
      <c r="K1358" s="36"/>
      <c r="L1358" s="36"/>
      <c r="M1358" s="36"/>
      <c r="N1358" s="36"/>
      <c r="O1358" s="36"/>
      <c r="P1358" s="36"/>
      <c r="Q1358" s="36"/>
      <c r="R1358" s="36"/>
      <c r="S1358" s="36"/>
      <c r="T1358" s="36"/>
      <c r="U1358" s="36"/>
      <c r="V1358" s="36"/>
    </row>
    <row r="1359" spans="6:22" x14ac:dyDescent="0.25">
      <c r="F1359" s="36"/>
      <c r="G1359" s="36"/>
      <c r="H1359" s="36"/>
      <c r="I1359" s="36"/>
      <c r="J1359" s="36"/>
      <c r="K1359" s="36"/>
      <c r="L1359" s="36"/>
      <c r="M1359" s="36"/>
      <c r="N1359" s="36"/>
      <c r="O1359" s="36"/>
      <c r="P1359" s="36"/>
      <c r="Q1359" s="36"/>
      <c r="R1359" s="36"/>
      <c r="S1359" s="36"/>
      <c r="T1359" s="36"/>
      <c r="U1359" s="36"/>
      <c r="V1359" s="36"/>
    </row>
    <row r="1360" spans="6:22" x14ac:dyDescent="0.25">
      <c r="F1360" s="36"/>
      <c r="G1360" s="36"/>
      <c r="H1360" s="36"/>
      <c r="I1360" s="36"/>
      <c r="J1360" s="36"/>
      <c r="K1360" s="36"/>
      <c r="L1360" s="36"/>
      <c r="M1360" s="36"/>
      <c r="N1360" s="36"/>
      <c r="O1360" s="36"/>
      <c r="P1360" s="36"/>
      <c r="Q1360" s="36"/>
      <c r="R1360" s="36"/>
      <c r="S1360" s="36"/>
      <c r="T1360" s="36"/>
      <c r="U1360" s="36"/>
      <c r="V1360" s="36"/>
    </row>
    <row r="1361" spans="6:22" x14ac:dyDescent="0.25">
      <c r="F1361" s="36"/>
      <c r="G1361" s="36"/>
      <c r="H1361" s="36"/>
      <c r="I1361" s="36"/>
      <c r="J1361" s="36"/>
      <c r="K1361" s="36"/>
      <c r="L1361" s="36"/>
      <c r="M1361" s="36"/>
      <c r="N1361" s="36"/>
      <c r="O1361" s="36"/>
      <c r="P1361" s="36"/>
      <c r="Q1361" s="36"/>
      <c r="R1361" s="36"/>
      <c r="S1361" s="36"/>
      <c r="T1361" s="36"/>
      <c r="U1361" s="36"/>
      <c r="V1361" s="36"/>
    </row>
    <row r="1362" spans="6:22" x14ac:dyDescent="0.25">
      <c r="F1362" s="36"/>
      <c r="G1362" s="36"/>
      <c r="H1362" s="36"/>
      <c r="I1362" s="36"/>
      <c r="J1362" s="36"/>
      <c r="K1362" s="36"/>
      <c r="L1362" s="36"/>
      <c r="M1362" s="36"/>
      <c r="N1362" s="36"/>
      <c r="O1362" s="36"/>
      <c r="P1362" s="36"/>
      <c r="Q1362" s="36"/>
      <c r="R1362" s="36"/>
      <c r="S1362" s="36"/>
      <c r="T1362" s="36"/>
      <c r="U1362" s="36"/>
      <c r="V1362" s="36"/>
    </row>
    <row r="1363" spans="6:22" x14ac:dyDescent="0.25">
      <c r="F1363" s="36"/>
      <c r="G1363" s="36"/>
      <c r="H1363" s="36"/>
      <c r="I1363" s="36"/>
      <c r="J1363" s="36"/>
      <c r="K1363" s="36"/>
      <c r="L1363" s="36"/>
      <c r="M1363" s="36"/>
      <c r="N1363" s="36"/>
      <c r="O1363" s="36"/>
      <c r="P1363" s="36"/>
      <c r="Q1363" s="36"/>
      <c r="R1363" s="36"/>
      <c r="S1363" s="36"/>
      <c r="T1363" s="36"/>
      <c r="U1363" s="36"/>
      <c r="V1363" s="36"/>
    </row>
    <row r="1364" spans="6:22" x14ac:dyDescent="0.25">
      <c r="F1364" s="36"/>
      <c r="G1364" s="36"/>
      <c r="H1364" s="36"/>
      <c r="I1364" s="36"/>
      <c r="J1364" s="36"/>
      <c r="K1364" s="36"/>
      <c r="L1364" s="36"/>
      <c r="M1364" s="36"/>
      <c r="N1364" s="36"/>
      <c r="O1364" s="36"/>
      <c r="P1364" s="36"/>
      <c r="Q1364" s="36"/>
      <c r="R1364" s="36"/>
      <c r="S1364" s="36"/>
      <c r="T1364" s="36"/>
      <c r="U1364" s="36"/>
      <c r="V1364" s="36"/>
    </row>
    <row r="1365" spans="6:22" x14ac:dyDescent="0.25">
      <c r="F1365" s="36"/>
      <c r="G1365" s="36"/>
      <c r="H1365" s="36"/>
      <c r="I1365" s="36"/>
      <c r="J1365" s="36"/>
      <c r="K1365" s="36"/>
      <c r="L1365" s="36"/>
      <c r="M1365" s="36"/>
      <c r="N1365" s="36"/>
      <c r="O1365" s="36"/>
      <c r="P1365" s="36"/>
      <c r="Q1365" s="36"/>
      <c r="R1365" s="36"/>
      <c r="S1365" s="36"/>
      <c r="T1365" s="36"/>
      <c r="U1365" s="36"/>
      <c r="V1365" s="36"/>
    </row>
    <row r="1366" spans="6:22" x14ac:dyDescent="0.25">
      <c r="F1366" s="36"/>
      <c r="G1366" s="36"/>
      <c r="H1366" s="36"/>
      <c r="I1366" s="36"/>
      <c r="J1366" s="36"/>
      <c r="K1366" s="36"/>
      <c r="L1366" s="36"/>
      <c r="M1366" s="36"/>
      <c r="N1366" s="36"/>
      <c r="O1366" s="36"/>
      <c r="P1366" s="36"/>
      <c r="Q1366" s="36"/>
      <c r="R1366" s="36"/>
      <c r="S1366" s="36"/>
      <c r="T1366" s="36"/>
      <c r="U1366" s="36"/>
      <c r="V1366" s="36"/>
    </row>
    <row r="1367" spans="6:22" x14ac:dyDescent="0.25">
      <c r="F1367" s="36"/>
      <c r="G1367" s="36"/>
      <c r="H1367" s="36"/>
      <c r="I1367" s="36"/>
      <c r="J1367" s="36"/>
      <c r="K1367" s="36"/>
      <c r="L1367" s="36"/>
      <c r="M1367" s="36"/>
      <c r="N1367" s="36"/>
      <c r="O1367" s="36"/>
      <c r="P1367" s="36"/>
      <c r="Q1367" s="36"/>
      <c r="R1367" s="36"/>
      <c r="S1367" s="36"/>
      <c r="T1367" s="36"/>
      <c r="U1367" s="36"/>
      <c r="V1367" s="36"/>
    </row>
    <row r="1368" spans="6:22" x14ac:dyDescent="0.25">
      <c r="F1368" s="36"/>
      <c r="G1368" s="36"/>
      <c r="H1368" s="36"/>
      <c r="I1368" s="36"/>
      <c r="J1368" s="36"/>
      <c r="K1368" s="36"/>
      <c r="L1368" s="36"/>
      <c r="M1368" s="36"/>
      <c r="N1368" s="36"/>
      <c r="O1368" s="36"/>
      <c r="P1368" s="36"/>
      <c r="Q1368" s="36"/>
      <c r="R1368" s="36"/>
      <c r="S1368" s="36"/>
      <c r="T1368" s="36"/>
      <c r="U1368" s="36"/>
      <c r="V1368" s="36"/>
    </row>
    <row r="1369" spans="6:22" x14ac:dyDescent="0.25">
      <c r="F1369" s="36"/>
      <c r="G1369" s="36"/>
      <c r="H1369" s="36"/>
      <c r="I1369" s="36"/>
      <c r="J1369" s="36"/>
      <c r="K1369" s="36"/>
      <c r="L1369" s="36"/>
      <c r="M1369" s="36"/>
      <c r="N1369" s="36"/>
      <c r="O1369" s="36"/>
      <c r="P1369" s="36"/>
      <c r="Q1369" s="36"/>
      <c r="R1369" s="36"/>
      <c r="S1369" s="36"/>
      <c r="T1369" s="36"/>
      <c r="U1369" s="36"/>
      <c r="V1369" s="36"/>
    </row>
    <row r="1370" spans="6:22" x14ac:dyDescent="0.25">
      <c r="F1370" s="36"/>
      <c r="G1370" s="36"/>
      <c r="H1370" s="36"/>
      <c r="I1370" s="36"/>
      <c r="J1370" s="36"/>
      <c r="K1370" s="36"/>
      <c r="L1370" s="36"/>
      <c r="M1370" s="36"/>
      <c r="N1370" s="36"/>
      <c r="O1370" s="36"/>
      <c r="P1370" s="36"/>
      <c r="Q1370" s="36"/>
      <c r="R1370" s="36"/>
      <c r="S1370" s="36"/>
      <c r="T1370" s="36"/>
      <c r="U1370" s="36"/>
      <c r="V1370" s="36"/>
    </row>
    <row r="1371" spans="6:22" x14ac:dyDescent="0.25">
      <c r="F1371" s="36"/>
      <c r="G1371" s="36"/>
      <c r="H1371" s="36"/>
      <c r="I1371" s="36"/>
      <c r="J1371" s="36"/>
      <c r="K1371" s="36"/>
      <c r="L1371" s="36"/>
      <c r="M1371" s="36"/>
      <c r="N1371" s="36"/>
      <c r="O1371" s="36"/>
      <c r="P1371" s="36"/>
      <c r="Q1371" s="36"/>
      <c r="R1371" s="36"/>
      <c r="S1371" s="36"/>
      <c r="T1371" s="36"/>
      <c r="U1371" s="36"/>
      <c r="V1371" s="36"/>
    </row>
    <row r="1372" spans="6:22" x14ac:dyDescent="0.25">
      <c r="F1372" s="36"/>
      <c r="G1372" s="36"/>
      <c r="H1372" s="36"/>
      <c r="I1372" s="36"/>
      <c r="J1372" s="36"/>
      <c r="K1372" s="36"/>
      <c r="L1372" s="36"/>
      <c r="M1372" s="36"/>
      <c r="N1372" s="36"/>
      <c r="O1372" s="36"/>
      <c r="P1372" s="36"/>
      <c r="Q1372" s="36"/>
      <c r="R1372" s="36"/>
      <c r="S1372" s="36"/>
      <c r="T1372" s="36"/>
      <c r="U1372" s="36"/>
      <c r="V1372" s="36"/>
    </row>
    <row r="1373" spans="6:22" x14ac:dyDescent="0.25">
      <c r="F1373" s="36"/>
      <c r="G1373" s="36"/>
      <c r="H1373" s="36"/>
      <c r="I1373" s="36"/>
      <c r="J1373" s="36"/>
      <c r="K1373" s="36"/>
      <c r="L1373" s="36"/>
      <c r="M1373" s="36"/>
      <c r="N1373" s="36"/>
      <c r="O1373" s="36"/>
      <c r="P1373" s="36"/>
      <c r="Q1373" s="36"/>
      <c r="R1373" s="36"/>
      <c r="S1373" s="36"/>
      <c r="T1373" s="36"/>
      <c r="U1373" s="36"/>
      <c r="V1373" s="36"/>
    </row>
    <row r="1374" spans="6:22" x14ac:dyDescent="0.25">
      <c r="F1374" s="36"/>
      <c r="G1374" s="36"/>
      <c r="H1374" s="36"/>
      <c r="I1374" s="36"/>
      <c r="J1374" s="36"/>
      <c r="K1374" s="36"/>
      <c r="L1374" s="36"/>
      <c r="M1374" s="36"/>
      <c r="N1374" s="36"/>
      <c r="O1374" s="36"/>
      <c r="P1374" s="36"/>
      <c r="Q1374" s="36"/>
      <c r="R1374" s="36"/>
      <c r="S1374" s="36"/>
      <c r="T1374" s="36"/>
      <c r="U1374" s="36"/>
      <c r="V1374" s="36"/>
    </row>
    <row r="1375" spans="6:22" x14ac:dyDescent="0.25">
      <c r="F1375" s="36"/>
      <c r="G1375" s="36"/>
      <c r="H1375" s="36"/>
      <c r="I1375" s="36"/>
      <c r="J1375" s="36"/>
      <c r="K1375" s="36"/>
      <c r="L1375" s="36"/>
      <c r="M1375" s="36"/>
      <c r="N1375" s="36"/>
      <c r="O1375" s="36"/>
      <c r="P1375" s="36"/>
      <c r="Q1375" s="36"/>
      <c r="R1375" s="36"/>
      <c r="S1375" s="36"/>
      <c r="T1375" s="36"/>
      <c r="U1375" s="36"/>
      <c r="V1375" s="36"/>
    </row>
    <row r="1376" spans="6:22" x14ac:dyDescent="0.25">
      <c r="F1376" s="36"/>
      <c r="G1376" s="36"/>
      <c r="H1376" s="36"/>
      <c r="I1376" s="36"/>
      <c r="J1376" s="36"/>
      <c r="K1376" s="36"/>
      <c r="L1376" s="36"/>
      <c r="M1376" s="36"/>
      <c r="N1376" s="36"/>
      <c r="O1376" s="36"/>
      <c r="P1376" s="36"/>
      <c r="Q1376" s="36"/>
      <c r="R1376" s="36"/>
      <c r="S1376" s="36"/>
      <c r="T1376" s="36"/>
      <c r="U1376" s="36"/>
      <c r="V1376" s="36"/>
    </row>
    <row r="1377" spans="6:22" x14ac:dyDescent="0.25">
      <c r="F1377" s="36"/>
      <c r="G1377" s="36"/>
      <c r="H1377" s="36"/>
      <c r="I1377" s="36"/>
      <c r="J1377" s="36"/>
      <c r="K1377" s="36"/>
      <c r="L1377" s="36"/>
      <c r="M1377" s="36"/>
      <c r="N1377" s="36"/>
      <c r="O1377" s="36"/>
      <c r="P1377" s="36"/>
      <c r="Q1377" s="36"/>
      <c r="R1377" s="36"/>
      <c r="S1377" s="36"/>
      <c r="T1377" s="36"/>
      <c r="U1377" s="36"/>
      <c r="V1377" s="36"/>
    </row>
    <row r="1378" spans="6:22" x14ac:dyDescent="0.25">
      <c r="F1378" s="36"/>
      <c r="G1378" s="36"/>
      <c r="H1378" s="36"/>
      <c r="I1378" s="36"/>
      <c r="J1378" s="36"/>
      <c r="K1378" s="36"/>
      <c r="L1378" s="36"/>
      <c r="M1378" s="36"/>
      <c r="N1378" s="36"/>
      <c r="O1378" s="36"/>
      <c r="P1378" s="36"/>
      <c r="Q1378" s="36"/>
      <c r="R1378" s="36"/>
      <c r="S1378" s="36"/>
      <c r="T1378" s="36"/>
      <c r="U1378" s="36"/>
      <c r="V1378" s="36"/>
    </row>
    <row r="1379" spans="6:22" x14ac:dyDescent="0.25">
      <c r="F1379" s="36"/>
      <c r="G1379" s="36"/>
      <c r="H1379" s="36"/>
      <c r="I1379" s="36"/>
      <c r="J1379" s="36"/>
      <c r="K1379" s="36"/>
      <c r="L1379" s="36"/>
      <c r="M1379" s="36"/>
      <c r="N1379" s="36"/>
      <c r="O1379" s="36"/>
      <c r="P1379" s="36"/>
      <c r="Q1379" s="36"/>
      <c r="R1379" s="36"/>
      <c r="S1379" s="36"/>
      <c r="T1379" s="36"/>
      <c r="U1379" s="36"/>
      <c r="V1379" s="36"/>
    </row>
    <row r="1380" spans="6:22" x14ac:dyDescent="0.25">
      <c r="F1380" s="36"/>
      <c r="G1380" s="36"/>
      <c r="H1380" s="36"/>
      <c r="I1380" s="36"/>
      <c r="J1380" s="36"/>
      <c r="K1380" s="36"/>
      <c r="L1380" s="36"/>
      <c r="M1380" s="36"/>
      <c r="N1380" s="36"/>
      <c r="O1380" s="36"/>
      <c r="P1380" s="36"/>
      <c r="Q1380" s="36"/>
      <c r="R1380" s="36"/>
      <c r="S1380" s="36"/>
      <c r="T1380" s="36"/>
      <c r="U1380" s="36"/>
      <c r="V1380" s="36"/>
    </row>
    <row r="1381" spans="6:22" x14ac:dyDescent="0.25">
      <c r="F1381" s="36"/>
      <c r="G1381" s="36"/>
      <c r="H1381" s="36"/>
      <c r="I1381" s="36"/>
      <c r="J1381" s="36"/>
      <c r="K1381" s="36"/>
      <c r="L1381" s="36"/>
      <c r="M1381" s="36"/>
      <c r="N1381" s="36"/>
      <c r="O1381" s="36"/>
      <c r="P1381" s="36"/>
      <c r="Q1381" s="36"/>
      <c r="R1381" s="36"/>
      <c r="S1381" s="36"/>
      <c r="T1381" s="36"/>
      <c r="U1381" s="36"/>
      <c r="V1381" s="36"/>
    </row>
    <row r="1382" spans="6:22" x14ac:dyDescent="0.25">
      <c r="F1382" s="36"/>
      <c r="G1382" s="36"/>
      <c r="H1382" s="36"/>
      <c r="I1382" s="36"/>
      <c r="J1382" s="36"/>
      <c r="K1382" s="36"/>
      <c r="L1382" s="36"/>
      <c r="M1382" s="36"/>
      <c r="N1382" s="36"/>
      <c r="O1382" s="36"/>
      <c r="P1382" s="36"/>
      <c r="Q1382" s="36"/>
      <c r="R1382" s="36"/>
      <c r="S1382" s="36"/>
      <c r="T1382" s="36"/>
      <c r="U1382" s="36"/>
      <c r="V1382" s="36"/>
    </row>
    <row r="1383" spans="6:22" x14ac:dyDescent="0.25">
      <c r="F1383" s="36"/>
      <c r="G1383" s="36"/>
      <c r="H1383" s="36"/>
      <c r="I1383" s="36"/>
      <c r="J1383" s="36"/>
      <c r="K1383" s="36"/>
      <c r="L1383" s="36"/>
      <c r="M1383" s="36"/>
      <c r="N1383" s="36"/>
      <c r="O1383" s="36"/>
      <c r="P1383" s="36"/>
      <c r="Q1383" s="36"/>
      <c r="R1383" s="36"/>
      <c r="S1383" s="36"/>
      <c r="T1383" s="36"/>
      <c r="U1383" s="36"/>
      <c r="V1383" s="36"/>
    </row>
    <row r="1384" spans="6:22" x14ac:dyDescent="0.25">
      <c r="F1384" s="36"/>
      <c r="G1384" s="36"/>
      <c r="H1384" s="36"/>
      <c r="I1384" s="36"/>
      <c r="J1384" s="36"/>
      <c r="K1384" s="36"/>
      <c r="L1384" s="36"/>
      <c r="M1384" s="36"/>
      <c r="N1384" s="36"/>
      <c r="O1384" s="36"/>
      <c r="P1384" s="36"/>
      <c r="Q1384" s="36"/>
      <c r="R1384" s="36"/>
      <c r="S1384" s="36"/>
      <c r="T1384" s="36"/>
      <c r="U1384" s="36"/>
      <c r="V1384" s="36"/>
    </row>
    <row r="1385" spans="6:22" x14ac:dyDescent="0.25">
      <c r="F1385" s="36"/>
      <c r="G1385" s="36"/>
      <c r="H1385" s="36"/>
      <c r="I1385" s="36"/>
      <c r="J1385" s="36"/>
      <c r="K1385" s="36"/>
      <c r="L1385" s="36"/>
      <c r="M1385" s="36"/>
      <c r="N1385" s="36"/>
      <c r="O1385" s="36"/>
      <c r="P1385" s="36"/>
      <c r="Q1385" s="36"/>
      <c r="R1385" s="36"/>
      <c r="S1385" s="36"/>
      <c r="T1385" s="36"/>
      <c r="U1385" s="36"/>
      <c r="V1385" s="36"/>
    </row>
    <row r="1386" spans="6:22" x14ac:dyDescent="0.25">
      <c r="F1386" s="36"/>
      <c r="G1386" s="36"/>
      <c r="H1386" s="36"/>
      <c r="I1386" s="36"/>
      <c r="J1386" s="36"/>
      <c r="K1386" s="36"/>
      <c r="L1386" s="36"/>
      <c r="M1386" s="36"/>
      <c r="N1386" s="36"/>
      <c r="O1386" s="36"/>
      <c r="P1386" s="36"/>
      <c r="Q1386" s="36"/>
      <c r="R1386" s="36"/>
      <c r="S1386" s="36"/>
      <c r="T1386" s="36"/>
      <c r="U1386" s="36"/>
      <c r="V1386" s="36"/>
    </row>
    <row r="1387" spans="6:22" x14ac:dyDescent="0.25">
      <c r="F1387" s="36"/>
      <c r="G1387" s="36"/>
      <c r="H1387" s="36"/>
      <c r="I1387" s="36"/>
      <c r="J1387" s="36"/>
      <c r="K1387" s="36"/>
      <c r="L1387" s="36"/>
      <c r="M1387" s="36"/>
      <c r="N1387" s="36"/>
      <c r="O1387" s="36"/>
      <c r="P1387" s="36"/>
      <c r="Q1387" s="36"/>
      <c r="R1387" s="36"/>
      <c r="S1387" s="36"/>
      <c r="T1387" s="36"/>
      <c r="U1387" s="36"/>
      <c r="V1387" s="36"/>
    </row>
    <row r="1388" spans="6:22" x14ac:dyDescent="0.25">
      <c r="F1388" s="36"/>
      <c r="G1388" s="36"/>
      <c r="H1388" s="36"/>
      <c r="I1388" s="36"/>
      <c r="J1388" s="36"/>
      <c r="K1388" s="36"/>
      <c r="L1388" s="36"/>
      <c r="M1388" s="36"/>
      <c r="N1388" s="36"/>
      <c r="O1388" s="36"/>
      <c r="P1388" s="36"/>
      <c r="Q1388" s="36"/>
      <c r="R1388" s="36"/>
      <c r="S1388" s="36"/>
      <c r="T1388" s="36"/>
      <c r="U1388" s="36"/>
      <c r="V1388" s="36"/>
    </row>
    <row r="1389" spans="6:22" x14ac:dyDescent="0.25">
      <c r="F1389" s="36"/>
      <c r="G1389" s="36"/>
      <c r="H1389" s="36"/>
      <c r="I1389" s="36"/>
      <c r="J1389" s="36"/>
      <c r="K1389" s="36"/>
      <c r="L1389" s="36"/>
      <c r="M1389" s="36"/>
      <c r="N1389" s="36"/>
      <c r="O1389" s="36"/>
      <c r="P1389" s="36"/>
      <c r="Q1389" s="36"/>
      <c r="R1389" s="36"/>
      <c r="S1389" s="36"/>
      <c r="T1389" s="36"/>
      <c r="U1389" s="36"/>
      <c r="V1389" s="36"/>
    </row>
    <row r="1390" spans="6:22" x14ac:dyDescent="0.25">
      <c r="F1390" s="36"/>
      <c r="G1390" s="36"/>
      <c r="H1390" s="36"/>
      <c r="I1390" s="36"/>
      <c r="J1390" s="36"/>
      <c r="K1390" s="36"/>
      <c r="L1390" s="36"/>
      <c r="M1390" s="36"/>
      <c r="N1390" s="36"/>
      <c r="O1390" s="36"/>
      <c r="P1390" s="36"/>
      <c r="Q1390" s="36"/>
      <c r="R1390" s="36"/>
      <c r="S1390" s="36"/>
      <c r="T1390" s="36"/>
      <c r="U1390" s="36"/>
      <c r="V1390" s="36"/>
    </row>
    <row r="1391" spans="6:22" x14ac:dyDescent="0.25">
      <c r="F1391" s="36"/>
      <c r="G1391" s="36"/>
      <c r="H1391" s="36"/>
      <c r="I1391" s="36"/>
      <c r="J1391" s="36"/>
      <c r="K1391" s="36"/>
      <c r="L1391" s="36"/>
      <c r="M1391" s="36"/>
      <c r="N1391" s="36"/>
      <c r="O1391" s="36"/>
      <c r="P1391" s="36"/>
      <c r="Q1391" s="36"/>
      <c r="R1391" s="36"/>
      <c r="S1391" s="36"/>
      <c r="T1391" s="36"/>
      <c r="U1391" s="36"/>
      <c r="V1391" s="36"/>
    </row>
    <row r="1392" spans="6:22" x14ac:dyDescent="0.25">
      <c r="F1392" s="36"/>
      <c r="G1392" s="36"/>
      <c r="H1392" s="36"/>
      <c r="I1392" s="36"/>
      <c r="J1392" s="36"/>
      <c r="K1392" s="36"/>
      <c r="L1392" s="36"/>
      <c r="M1392" s="36"/>
      <c r="N1392" s="36"/>
      <c r="O1392" s="36"/>
      <c r="P1392" s="36"/>
      <c r="Q1392" s="36"/>
      <c r="R1392" s="36"/>
      <c r="S1392" s="36"/>
      <c r="T1392" s="36"/>
      <c r="U1392" s="36"/>
      <c r="V1392" s="36"/>
    </row>
    <row r="1393" spans="6:22" x14ac:dyDescent="0.25">
      <c r="F1393" s="36"/>
      <c r="G1393" s="36"/>
      <c r="H1393" s="36"/>
      <c r="I1393" s="36"/>
      <c r="J1393" s="36"/>
      <c r="K1393" s="36"/>
      <c r="L1393" s="36"/>
      <c r="M1393" s="36"/>
      <c r="N1393" s="36"/>
      <c r="O1393" s="36"/>
      <c r="P1393" s="36"/>
      <c r="Q1393" s="36"/>
      <c r="R1393" s="36"/>
      <c r="S1393" s="36"/>
      <c r="T1393" s="36"/>
      <c r="U1393" s="36"/>
      <c r="V1393" s="36"/>
    </row>
    <row r="1394" spans="6:22" x14ac:dyDescent="0.25">
      <c r="F1394" s="36"/>
      <c r="G1394" s="36"/>
      <c r="H1394" s="36"/>
      <c r="I1394" s="36"/>
      <c r="J1394" s="36"/>
      <c r="K1394" s="36"/>
      <c r="L1394" s="36"/>
      <c r="M1394" s="36"/>
      <c r="N1394" s="36"/>
      <c r="O1394" s="36"/>
      <c r="P1394" s="36"/>
      <c r="Q1394" s="36"/>
      <c r="R1394" s="36"/>
      <c r="S1394" s="36"/>
      <c r="T1394" s="36"/>
      <c r="U1394" s="36"/>
      <c r="V1394" s="36"/>
    </row>
    <row r="1395" spans="6:22" x14ac:dyDescent="0.25">
      <c r="F1395" s="36"/>
      <c r="G1395" s="36"/>
      <c r="H1395" s="36"/>
      <c r="I1395" s="36"/>
      <c r="J1395" s="36"/>
      <c r="K1395" s="36"/>
      <c r="L1395" s="36"/>
      <c r="M1395" s="36"/>
      <c r="N1395" s="36"/>
      <c r="O1395" s="36"/>
      <c r="P1395" s="36"/>
      <c r="Q1395" s="36"/>
      <c r="R1395" s="36"/>
      <c r="S1395" s="36"/>
      <c r="T1395" s="36"/>
      <c r="U1395" s="36"/>
      <c r="V1395" s="36"/>
    </row>
    <row r="1396" spans="6:22" x14ac:dyDescent="0.25">
      <c r="F1396" s="36"/>
      <c r="G1396" s="36"/>
      <c r="H1396" s="36"/>
      <c r="I1396" s="36"/>
      <c r="J1396" s="36"/>
      <c r="K1396" s="36"/>
      <c r="L1396" s="36"/>
      <c r="M1396" s="36"/>
      <c r="N1396" s="36"/>
      <c r="O1396" s="36"/>
      <c r="P1396" s="36"/>
      <c r="Q1396" s="36"/>
      <c r="R1396" s="36"/>
      <c r="S1396" s="36"/>
      <c r="T1396" s="36"/>
      <c r="U1396" s="36"/>
      <c r="V1396" s="36"/>
    </row>
    <row r="1397" spans="6:22" x14ac:dyDescent="0.25">
      <c r="F1397" s="36"/>
      <c r="G1397" s="36"/>
      <c r="H1397" s="36"/>
      <c r="I1397" s="36"/>
      <c r="J1397" s="36"/>
      <c r="K1397" s="36"/>
      <c r="L1397" s="36"/>
      <c r="M1397" s="36"/>
      <c r="N1397" s="36"/>
      <c r="O1397" s="36"/>
      <c r="P1397" s="36"/>
      <c r="Q1397" s="36"/>
      <c r="R1397" s="36"/>
      <c r="S1397" s="36"/>
      <c r="T1397" s="36"/>
      <c r="U1397" s="36"/>
      <c r="V1397" s="36"/>
    </row>
    <row r="1398" spans="6:22" x14ac:dyDescent="0.25">
      <c r="F1398" s="36"/>
      <c r="G1398" s="36"/>
      <c r="H1398" s="36"/>
      <c r="I1398" s="36"/>
      <c r="J1398" s="36"/>
      <c r="K1398" s="36"/>
      <c r="L1398" s="36"/>
      <c r="M1398" s="36"/>
      <c r="N1398" s="36"/>
      <c r="O1398" s="36"/>
      <c r="P1398" s="36"/>
      <c r="Q1398" s="36"/>
      <c r="R1398" s="36"/>
      <c r="S1398" s="36"/>
      <c r="T1398" s="36"/>
      <c r="U1398" s="36"/>
      <c r="V1398" s="36"/>
    </row>
    <row r="1399" spans="6:22" x14ac:dyDescent="0.25">
      <c r="F1399" s="36"/>
      <c r="G1399" s="36"/>
      <c r="H1399" s="36"/>
      <c r="I1399" s="36"/>
      <c r="J1399" s="36"/>
      <c r="K1399" s="36"/>
      <c r="L1399" s="36"/>
      <c r="M1399" s="36"/>
      <c r="N1399" s="36"/>
      <c r="O1399" s="36"/>
      <c r="P1399" s="36"/>
      <c r="Q1399" s="36"/>
      <c r="R1399" s="36"/>
      <c r="S1399" s="36"/>
      <c r="T1399" s="36"/>
      <c r="U1399" s="36"/>
      <c r="V1399" s="36"/>
    </row>
    <row r="1400" spans="6:22" x14ac:dyDescent="0.25">
      <c r="F1400" s="36"/>
      <c r="G1400" s="36"/>
      <c r="H1400" s="36"/>
      <c r="I1400" s="36"/>
      <c r="J1400" s="36"/>
      <c r="K1400" s="36"/>
      <c r="L1400" s="36"/>
      <c r="M1400" s="36"/>
      <c r="N1400" s="36"/>
      <c r="O1400" s="36"/>
      <c r="P1400" s="36"/>
      <c r="Q1400" s="36"/>
      <c r="R1400" s="36"/>
      <c r="S1400" s="36"/>
      <c r="T1400" s="36"/>
      <c r="U1400" s="36"/>
      <c r="V1400" s="36"/>
    </row>
    <row r="1401" spans="6:22" x14ac:dyDescent="0.25">
      <c r="F1401" s="36"/>
      <c r="G1401" s="36"/>
      <c r="H1401" s="36"/>
      <c r="I1401" s="36"/>
      <c r="J1401" s="36"/>
      <c r="K1401" s="36"/>
      <c r="L1401" s="36"/>
      <c r="M1401" s="36"/>
      <c r="N1401" s="36"/>
      <c r="O1401" s="36"/>
      <c r="P1401" s="36"/>
      <c r="Q1401" s="36"/>
      <c r="R1401" s="36"/>
      <c r="S1401" s="36"/>
      <c r="T1401" s="36"/>
      <c r="U1401" s="36"/>
      <c r="V1401" s="36"/>
    </row>
    <row r="1402" spans="6:22" x14ac:dyDescent="0.25">
      <c r="F1402" s="36"/>
      <c r="G1402" s="36"/>
      <c r="H1402" s="36"/>
      <c r="I1402" s="36"/>
      <c r="J1402" s="36"/>
      <c r="K1402" s="36"/>
      <c r="L1402" s="36"/>
      <c r="M1402" s="36"/>
      <c r="N1402" s="36"/>
      <c r="O1402" s="36"/>
      <c r="P1402" s="36"/>
      <c r="Q1402" s="36"/>
      <c r="R1402" s="36"/>
      <c r="S1402" s="36"/>
      <c r="T1402" s="36"/>
      <c r="U1402" s="36"/>
      <c r="V1402" s="36"/>
    </row>
    <row r="1403" spans="6:22" x14ac:dyDescent="0.25">
      <c r="F1403" s="36"/>
      <c r="G1403" s="36"/>
      <c r="H1403" s="36"/>
      <c r="I1403" s="36"/>
      <c r="J1403" s="36"/>
      <c r="K1403" s="36"/>
      <c r="L1403" s="36"/>
      <c r="M1403" s="36"/>
      <c r="N1403" s="36"/>
      <c r="O1403" s="36"/>
      <c r="P1403" s="36"/>
      <c r="Q1403" s="36"/>
      <c r="R1403" s="36"/>
      <c r="S1403" s="36"/>
      <c r="T1403" s="36"/>
      <c r="U1403" s="36"/>
      <c r="V1403" s="36"/>
    </row>
    <row r="1404" spans="6:22" x14ac:dyDescent="0.25">
      <c r="F1404" s="36"/>
      <c r="G1404" s="36"/>
      <c r="H1404" s="36"/>
      <c r="I1404" s="36"/>
      <c r="J1404" s="36"/>
      <c r="K1404" s="36"/>
      <c r="L1404" s="36"/>
      <c r="M1404" s="36"/>
      <c r="N1404" s="36"/>
      <c r="O1404" s="36"/>
      <c r="P1404" s="36"/>
      <c r="Q1404" s="36"/>
      <c r="R1404" s="36"/>
      <c r="S1404" s="36"/>
      <c r="T1404" s="36"/>
      <c r="U1404" s="36"/>
      <c r="V1404" s="36"/>
    </row>
    <row r="1405" spans="6:22" x14ac:dyDescent="0.25">
      <c r="F1405" s="36"/>
      <c r="G1405" s="36"/>
      <c r="H1405" s="36"/>
      <c r="I1405" s="36"/>
      <c r="J1405" s="36"/>
      <c r="K1405" s="36"/>
      <c r="L1405" s="36"/>
      <c r="M1405" s="36"/>
      <c r="N1405" s="36"/>
      <c r="O1405" s="36"/>
      <c r="P1405" s="36"/>
      <c r="Q1405" s="36"/>
      <c r="R1405" s="36"/>
      <c r="S1405" s="36"/>
      <c r="T1405" s="36"/>
      <c r="U1405" s="36"/>
      <c r="V1405" s="36"/>
    </row>
    <row r="1406" spans="6:22" x14ac:dyDescent="0.25">
      <c r="F1406" s="36"/>
      <c r="G1406" s="36"/>
      <c r="H1406" s="36"/>
      <c r="I1406" s="36"/>
      <c r="J1406" s="36"/>
      <c r="K1406" s="36"/>
      <c r="L1406" s="36"/>
      <c r="M1406" s="36"/>
      <c r="N1406" s="36"/>
      <c r="O1406" s="36"/>
      <c r="P1406" s="36"/>
      <c r="Q1406" s="36"/>
      <c r="R1406" s="36"/>
      <c r="S1406" s="36"/>
      <c r="T1406" s="36"/>
      <c r="U1406" s="36"/>
      <c r="V1406" s="36"/>
    </row>
    <row r="1407" spans="6:22" x14ac:dyDescent="0.25">
      <c r="F1407" s="36"/>
      <c r="G1407" s="36"/>
      <c r="H1407" s="36"/>
      <c r="I1407" s="36"/>
      <c r="J1407" s="36"/>
      <c r="K1407" s="36"/>
      <c r="L1407" s="36"/>
      <c r="M1407" s="36"/>
      <c r="N1407" s="36"/>
      <c r="O1407" s="36"/>
      <c r="P1407" s="36"/>
      <c r="Q1407" s="36"/>
      <c r="R1407" s="36"/>
      <c r="S1407" s="36"/>
      <c r="T1407" s="36"/>
      <c r="U1407" s="36"/>
      <c r="V1407" s="36"/>
    </row>
    <row r="1408" spans="6:22" x14ac:dyDescent="0.25">
      <c r="F1408" s="36"/>
      <c r="G1408" s="36"/>
      <c r="H1408" s="36"/>
      <c r="I1408" s="36"/>
      <c r="J1408" s="36"/>
      <c r="K1408" s="36"/>
      <c r="L1408" s="36"/>
      <c r="M1408" s="36"/>
      <c r="N1408" s="36"/>
      <c r="O1408" s="36"/>
      <c r="P1408" s="36"/>
      <c r="Q1408" s="36"/>
      <c r="R1408" s="36"/>
      <c r="S1408" s="36"/>
      <c r="T1408" s="36"/>
      <c r="U1408" s="36"/>
      <c r="V1408" s="36"/>
    </row>
    <row r="1409" spans="6:22" x14ac:dyDescent="0.25">
      <c r="F1409" s="36"/>
      <c r="G1409" s="36"/>
      <c r="H1409" s="36"/>
      <c r="I1409" s="36"/>
      <c r="J1409" s="36"/>
      <c r="K1409" s="36"/>
      <c r="L1409" s="36"/>
      <c r="M1409" s="36"/>
      <c r="N1409" s="36"/>
      <c r="O1409" s="36"/>
      <c r="P1409" s="36"/>
      <c r="Q1409" s="36"/>
      <c r="R1409" s="36"/>
      <c r="S1409" s="36"/>
      <c r="T1409" s="36"/>
      <c r="U1409" s="36"/>
      <c r="V1409" s="36"/>
    </row>
    <row r="1410" spans="6:22" x14ac:dyDescent="0.25">
      <c r="F1410" s="36"/>
      <c r="G1410" s="36"/>
      <c r="H1410" s="36"/>
      <c r="I1410" s="36"/>
      <c r="J1410" s="36"/>
      <c r="K1410" s="36"/>
      <c r="L1410" s="36"/>
      <c r="M1410" s="36"/>
      <c r="N1410" s="36"/>
      <c r="O1410" s="36"/>
      <c r="P1410" s="36"/>
      <c r="Q1410" s="36"/>
      <c r="R1410" s="36"/>
      <c r="S1410" s="36"/>
      <c r="T1410" s="36"/>
      <c r="U1410" s="36"/>
      <c r="V1410" s="36"/>
    </row>
    <row r="1411" spans="6:22" x14ac:dyDescent="0.25">
      <c r="F1411" s="36"/>
      <c r="G1411" s="36"/>
      <c r="H1411" s="36"/>
      <c r="I1411" s="36"/>
      <c r="J1411" s="36"/>
      <c r="K1411" s="36"/>
      <c r="L1411" s="36"/>
      <c r="M1411" s="36"/>
      <c r="N1411" s="36"/>
      <c r="O1411" s="36"/>
      <c r="P1411" s="36"/>
      <c r="Q1411" s="36"/>
      <c r="R1411" s="36"/>
      <c r="S1411" s="36"/>
      <c r="T1411" s="36"/>
      <c r="U1411" s="36"/>
      <c r="V1411" s="36"/>
    </row>
    <row r="1412" spans="6:22" x14ac:dyDescent="0.25">
      <c r="F1412" s="36"/>
      <c r="G1412" s="36"/>
      <c r="H1412" s="36"/>
      <c r="I1412" s="36"/>
      <c r="J1412" s="36"/>
      <c r="K1412" s="36"/>
      <c r="L1412" s="36"/>
      <c r="M1412" s="36"/>
      <c r="N1412" s="36"/>
      <c r="O1412" s="36"/>
      <c r="P1412" s="36"/>
      <c r="Q1412" s="36"/>
      <c r="R1412" s="36"/>
      <c r="S1412" s="36"/>
      <c r="T1412" s="36"/>
      <c r="U1412" s="36"/>
      <c r="V1412" s="36"/>
    </row>
    <row r="1413" spans="6:22" x14ac:dyDescent="0.25">
      <c r="F1413" s="36"/>
      <c r="G1413" s="36"/>
      <c r="H1413" s="36"/>
      <c r="I1413" s="36"/>
      <c r="J1413" s="36"/>
      <c r="K1413" s="36"/>
      <c r="L1413" s="36"/>
      <c r="M1413" s="36"/>
      <c r="N1413" s="36"/>
      <c r="O1413" s="36"/>
      <c r="P1413" s="36"/>
      <c r="Q1413" s="36"/>
      <c r="R1413" s="36"/>
      <c r="S1413" s="36"/>
      <c r="T1413" s="36"/>
      <c r="U1413" s="36"/>
      <c r="V1413" s="36"/>
    </row>
    <row r="1414" spans="6:22" x14ac:dyDescent="0.25">
      <c r="F1414" s="36"/>
      <c r="G1414" s="36"/>
      <c r="H1414" s="36"/>
      <c r="I1414" s="36"/>
      <c r="J1414" s="36"/>
      <c r="K1414" s="36"/>
      <c r="L1414" s="36"/>
      <c r="M1414" s="36"/>
      <c r="N1414" s="36"/>
      <c r="O1414" s="36"/>
      <c r="P1414" s="36"/>
      <c r="Q1414" s="36"/>
      <c r="R1414" s="36"/>
      <c r="S1414" s="36"/>
      <c r="T1414" s="36"/>
      <c r="U1414" s="36"/>
      <c r="V1414" s="36"/>
    </row>
    <row r="1415" spans="6:22" x14ac:dyDescent="0.25">
      <c r="F1415" s="36"/>
      <c r="G1415" s="36"/>
      <c r="H1415" s="36"/>
      <c r="I1415" s="36"/>
      <c r="J1415" s="36"/>
      <c r="K1415" s="36"/>
      <c r="L1415" s="36"/>
      <c r="M1415" s="36"/>
      <c r="N1415" s="36"/>
      <c r="O1415" s="36"/>
      <c r="P1415" s="36"/>
      <c r="Q1415" s="36"/>
      <c r="R1415" s="36"/>
      <c r="S1415" s="36"/>
      <c r="T1415" s="36"/>
      <c r="U1415" s="36"/>
      <c r="V1415" s="36"/>
    </row>
    <row r="1416" spans="6:22" x14ac:dyDescent="0.25">
      <c r="F1416" s="36"/>
      <c r="G1416" s="36"/>
      <c r="H1416" s="36"/>
      <c r="I1416" s="36"/>
      <c r="J1416" s="36"/>
      <c r="K1416" s="36"/>
      <c r="L1416" s="36"/>
      <c r="M1416" s="36"/>
      <c r="N1416" s="36"/>
      <c r="O1416" s="36"/>
      <c r="P1416" s="36"/>
      <c r="Q1416" s="36"/>
      <c r="R1416" s="36"/>
      <c r="S1416" s="36"/>
      <c r="T1416" s="36"/>
      <c r="U1416" s="36"/>
      <c r="V1416" s="36"/>
    </row>
    <row r="1417" spans="6:22" x14ac:dyDescent="0.25">
      <c r="F1417" s="36"/>
      <c r="G1417" s="36"/>
      <c r="H1417" s="36"/>
      <c r="I1417" s="36"/>
      <c r="J1417" s="36"/>
      <c r="K1417" s="36"/>
      <c r="L1417" s="36"/>
      <c r="M1417" s="36"/>
      <c r="N1417" s="36"/>
      <c r="O1417" s="36"/>
      <c r="P1417" s="36"/>
      <c r="Q1417" s="36"/>
      <c r="R1417" s="36"/>
      <c r="S1417" s="36"/>
      <c r="T1417" s="36"/>
      <c r="U1417" s="36"/>
      <c r="V1417" s="36"/>
    </row>
    <row r="1418" spans="6:22" x14ac:dyDescent="0.25">
      <c r="F1418" s="36"/>
      <c r="G1418" s="36"/>
      <c r="H1418" s="36"/>
      <c r="I1418" s="36"/>
      <c r="J1418" s="36"/>
      <c r="K1418" s="36"/>
      <c r="L1418" s="36"/>
      <c r="M1418" s="36"/>
      <c r="N1418" s="36"/>
      <c r="O1418" s="36"/>
      <c r="P1418" s="36"/>
      <c r="Q1418" s="36"/>
      <c r="R1418" s="36"/>
      <c r="S1418" s="36"/>
      <c r="T1418" s="36"/>
      <c r="U1418" s="36"/>
      <c r="V1418" s="36"/>
    </row>
    <row r="1419" spans="6:22" x14ac:dyDescent="0.25">
      <c r="F1419" s="36"/>
      <c r="G1419" s="36"/>
      <c r="H1419" s="36"/>
      <c r="I1419" s="36"/>
      <c r="J1419" s="36"/>
      <c r="K1419" s="36"/>
      <c r="L1419" s="36"/>
      <c r="M1419" s="36"/>
      <c r="N1419" s="36"/>
      <c r="O1419" s="36"/>
      <c r="P1419" s="36"/>
      <c r="Q1419" s="36"/>
      <c r="R1419" s="36"/>
      <c r="S1419" s="36"/>
      <c r="T1419" s="36"/>
      <c r="U1419" s="36"/>
      <c r="V1419" s="36"/>
    </row>
    <row r="1420" spans="6:22" x14ac:dyDescent="0.25">
      <c r="F1420" s="36"/>
      <c r="G1420" s="36"/>
      <c r="H1420" s="36"/>
      <c r="I1420" s="36"/>
      <c r="J1420" s="36"/>
      <c r="K1420" s="36"/>
      <c r="L1420" s="36"/>
      <c r="M1420" s="36"/>
      <c r="N1420" s="36"/>
      <c r="O1420" s="36"/>
      <c r="P1420" s="36"/>
      <c r="Q1420" s="36"/>
      <c r="R1420" s="36"/>
      <c r="S1420" s="36"/>
      <c r="T1420" s="36"/>
      <c r="U1420" s="36"/>
      <c r="V1420" s="36"/>
    </row>
    <row r="1421" spans="6:22" x14ac:dyDescent="0.25">
      <c r="F1421" s="36"/>
      <c r="G1421" s="36"/>
      <c r="H1421" s="36"/>
      <c r="I1421" s="36"/>
      <c r="J1421" s="36"/>
      <c r="K1421" s="36"/>
      <c r="L1421" s="36"/>
      <c r="M1421" s="36"/>
      <c r="N1421" s="36"/>
      <c r="O1421" s="36"/>
      <c r="P1421" s="36"/>
      <c r="Q1421" s="36"/>
      <c r="R1421" s="36"/>
      <c r="S1421" s="36"/>
      <c r="T1421" s="36"/>
      <c r="U1421" s="36"/>
      <c r="V1421" s="36"/>
    </row>
    <row r="1422" spans="6:22" x14ac:dyDescent="0.25">
      <c r="F1422" s="36"/>
      <c r="G1422" s="36"/>
      <c r="H1422" s="36"/>
      <c r="I1422" s="36"/>
      <c r="J1422" s="36"/>
      <c r="K1422" s="36"/>
      <c r="L1422" s="36"/>
      <c r="M1422" s="36"/>
      <c r="N1422" s="36"/>
      <c r="O1422" s="36"/>
      <c r="P1422" s="36"/>
      <c r="Q1422" s="36"/>
      <c r="R1422" s="36"/>
      <c r="S1422" s="36"/>
      <c r="T1422" s="36"/>
      <c r="U1422" s="36"/>
      <c r="V1422" s="36"/>
    </row>
    <row r="1423" spans="6:22" x14ac:dyDescent="0.25">
      <c r="F1423" s="36"/>
      <c r="G1423" s="36"/>
      <c r="H1423" s="36"/>
      <c r="I1423" s="36"/>
      <c r="J1423" s="36"/>
      <c r="K1423" s="36"/>
      <c r="L1423" s="36"/>
      <c r="M1423" s="36"/>
      <c r="N1423" s="36"/>
      <c r="O1423" s="36"/>
      <c r="P1423" s="36"/>
      <c r="Q1423" s="36"/>
      <c r="R1423" s="36"/>
      <c r="S1423" s="36"/>
      <c r="T1423" s="36"/>
      <c r="U1423" s="36"/>
      <c r="V1423" s="36"/>
    </row>
    <row r="1424" spans="6:22" x14ac:dyDescent="0.25">
      <c r="F1424" s="36"/>
      <c r="G1424" s="36"/>
      <c r="H1424" s="36"/>
      <c r="I1424" s="36"/>
      <c r="J1424" s="36"/>
      <c r="K1424" s="36"/>
      <c r="L1424" s="36"/>
      <c r="M1424" s="36"/>
      <c r="N1424" s="36"/>
      <c r="O1424" s="36"/>
      <c r="P1424" s="36"/>
      <c r="Q1424" s="36"/>
      <c r="R1424" s="36"/>
      <c r="S1424" s="36"/>
      <c r="T1424" s="36"/>
      <c r="U1424" s="36"/>
      <c r="V1424" s="36"/>
    </row>
    <row r="1425" spans="6:22" x14ac:dyDescent="0.25">
      <c r="F1425" s="36"/>
      <c r="G1425" s="36"/>
      <c r="H1425" s="36"/>
      <c r="I1425" s="36"/>
      <c r="J1425" s="36"/>
      <c r="K1425" s="36"/>
      <c r="L1425" s="36"/>
      <c r="M1425" s="36"/>
      <c r="N1425" s="36"/>
      <c r="O1425" s="36"/>
      <c r="P1425" s="36"/>
      <c r="Q1425" s="36"/>
      <c r="R1425" s="36"/>
      <c r="S1425" s="36"/>
      <c r="T1425" s="36"/>
      <c r="U1425" s="36"/>
      <c r="V1425" s="36"/>
    </row>
    <row r="1426" spans="6:22" x14ac:dyDescent="0.25">
      <c r="F1426" s="36"/>
      <c r="G1426" s="36"/>
      <c r="H1426" s="36"/>
      <c r="I1426" s="36"/>
      <c r="J1426" s="36"/>
      <c r="K1426" s="36"/>
      <c r="L1426" s="36"/>
      <c r="M1426" s="36"/>
      <c r="N1426" s="36"/>
      <c r="O1426" s="36"/>
      <c r="P1426" s="36"/>
      <c r="Q1426" s="36"/>
      <c r="R1426" s="36"/>
      <c r="S1426" s="36"/>
      <c r="T1426" s="36"/>
      <c r="U1426" s="36"/>
      <c r="V1426" s="36"/>
    </row>
    <row r="1427" spans="6:22" x14ac:dyDescent="0.25">
      <c r="F1427" s="36"/>
      <c r="G1427" s="36"/>
      <c r="H1427" s="36"/>
      <c r="I1427" s="36"/>
      <c r="J1427" s="36"/>
      <c r="K1427" s="36"/>
      <c r="L1427" s="36"/>
      <c r="M1427" s="36"/>
      <c r="N1427" s="36"/>
      <c r="O1427" s="36"/>
      <c r="P1427" s="36"/>
      <c r="Q1427" s="36"/>
      <c r="R1427" s="36"/>
      <c r="S1427" s="36"/>
      <c r="T1427" s="36"/>
      <c r="U1427" s="36"/>
      <c r="V1427" s="36"/>
    </row>
    <row r="1428" spans="6:22" x14ac:dyDescent="0.25">
      <c r="F1428" s="36"/>
      <c r="G1428" s="36"/>
      <c r="H1428" s="36"/>
      <c r="I1428" s="36"/>
      <c r="J1428" s="36"/>
      <c r="K1428" s="36"/>
      <c r="L1428" s="36"/>
      <c r="M1428" s="36"/>
      <c r="N1428" s="36"/>
      <c r="O1428" s="36"/>
      <c r="P1428" s="36"/>
      <c r="Q1428" s="36"/>
      <c r="R1428" s="36"/>
      <c r="S1428" s="36"/>
      <c r="T1428" s="36"/>
      <c r="U1428" s="36"/>
      <c r="V1428" s="36"/>
    </row>
    <row r="1429" spans="6:22" x14ac:dyDescent="0.25">
      <c r="F1429" s="36"/>
      <c r="G1429" s="36"/>
      <c r="H1429" s="36"/>
      <c r="I1429" s="36"/>
      <c r="J1429" s="36"/>
      <c r="K1429" s="36"/>
      <c r="L1429" s="36"/>
      <c r="M1429" s="36"/>
      <c r="N1429" s="36"/>
      <c r="O1429" s="36"/>
      <c r="P1429" s="36"/>
      <c r="Q1429" s="36"/>
      <c r="R1429" s="36"/>
      <c r="S1429" s="36"/>
      <c r="T1429" s="36"/>
      <c r="U1429" s="36"/>
      <c r="V1429" s="36"/>
    </row>
    <row r="1430" spans="6:22" x14ac:dyDescent="0.25">
      <c r="F1430" s="36"/>
      <c r="G1430" s="36"/>
      <c r="H1430" s="36"/>
      <c r="I1430" s="36"/>
      <c r="J1430" s="36"/>
      <c r="K1430" s="36"/>
      <c r="L1430" s="36"/>
      <c r="M1430" s="36"/>
      <c r="N1430" s="36"/>
      <c r="O1430" s="36"/>
      <c r="P1430" s="36"/>
      <c r="Q1430" s="36"/>
      <c r="R1430" s="36"/>
      <c r="S1430" s="36"/>
      <c r="T1430" s="36"/>
      <c r="U1430" s="36"/>
      <c r="V1430" s="36"/>
    </row>
    <row r="1431" spans="6:22" x14ac:dyDescent="0.25">
      <c r="F1431" s="36"/>
      <c r="G1431" s="36"/>
      <c r="H1431" s="36"/>
      <c r="I1431" s="36"/>
      <c r="J1431" s="36"/>
      <c r="K1431" s="36"/>
      <c r="L1431" s="36"/>
      <c r="M1431" s="36"/>
      <c r="N1431" s="36"/>
      <c r="O1431" s="36"/>
      <c r="P1431" s="36"/>
      <c r="Q1431" s="36"/>
      <c r="R1431" s="36"/>
      <c r="S1431" s="36"/>
      <c r="T1431" s="36"/>
      <c r="U1431" s="36"/>
      <c r="V1431" s="36"/>
    </row>
    <row r="1432" spans="6:22" x14ac:dyDescent="0.25">
      <c r="F1432" s="36"/>
      <c r="G1432" s="36"/>
      <c r="H1432" s="36"/>
      <c r="I1432" s="36"/>
      <c r="J1432" s="36"/>
      <c r="K1432" s="36"/>
      <c r="L1432" s="36"/>
      <c r="M1432" s="36"/>
      <c r="N1432" s="36"/>
      <c r="O1432" s="36"/>
      <c r="P1432" s="36"/>
      <c r="Q1432" s="36"/>
      <c r="R1432" s="36"/>
      <c r="S1432" s="36"/>
      <c r="T1432" s="36"/>
      <c r="U1432" s="36"/>
      <c r="V1432" s="36"/>
    </row>
    <row r="1433" spans="6:22" x14ac:dyDescent="0.25">
      <c r="F1433" s="36"/>
      <c r="G1433" s="36"/>
      <c r="H1433" s="36"/>
      <c r="I1433" s="36"/>
      <c r="J1433" s="36"/>
      <c r="K1433" s="36"/>
      <c r="L1433" s="36"/>
      <c r="M1433" s="36"/>
      <c r="N1433" s="36"/>
      <c r="O1433" s="36"/>
      <c r="P1433" s="36"/>
      <c r="Q1433" s="36"/>
      <c r="R1433" s="36"/>
      <c r="S1433" s="36"/>
      <c r="T1433" s="36"/>
      <c r="U1433" s="36"/>
      <c r="V1433" s="36"/>
    </row>
    <row r="1434" spans="6:22" x14ac:dyDescent="0.25">
      <c r="F1434" s="36"/>
      <c r="G1434" s="36"/>
      <c r="H1434" s="36"/>
      <c r="I1434" s="36"/>
      <c r="J1434" s="36"/>
      <c r="K1434" s="36"/>
      <c r="L1434" s="36"/>
      <c r="M1434" s="36"/>
      <c r="N1434" s="36"/>
      <c r="O1434" s="36"/>
      <c r="P1434" s="36"/>
      <c r="Q1434" s="36"/>
      <c r="R1434" s="36"/>
      <c r="S1434" s="36"/>
      <c r="T1434" s="36"/>
      <c r="U1434" s="36"/>
      <c r="V1434" s="36"/>
    </row>
    <row r="1435" spans="6:22" x14ac:dyDescent="0.25">
      <c r="F1435" s="36"/>
      <c r="G1435" s="36"/>
      <c r="H1435" s="36"/>
      <c r="I1435" s="36"/>
      <c r="J1435" s="36"/>
      <c r="K1435" s="36"/>
      <c r="L1435" s="36"/>
      <c r="M1435" s="36"/>
      <c r="N1435" s="36"/>
      <c r="O1435" s="36"/>
      <c r="P1435" s="36"/>
      <c r="Q1435" s="36"/>
      <c r="R1435" s="36"/>
      <c r="S1435" s="36"/>
      <c r="T1435" s="36"/>
      <c r="U1435" s="36"/>
      <c r="V1435" s="36"/>
    </row>
    <row r="1436" spans="6:22" x14ac:dyDescent="0.25">
      <c r="F1436" s="36"/>
      <c r="G1436" s="36"/>
      <c r="H1436" s="36"/>
      <c r="I1436" s="36"/>
      <c r="J1436" s="36"/>
      <c r="K1436" s="36"/>
      <c r="L1436" s="36"/>
      <c r="M1436" s="36"/>
      <c r="N1436" s="36"/>
      <c r="O1436" s="36"/>
      <c r="P1436" s="36"/>
      <c r="Q1436" s="36"/>
      <c r="R1436" s="36"/>
      <c r="S1436" s="36"/>
      <c r="T1436" s="36"/>
      <c r="U1436" s="36"/>
      <c r="V1436" s="36"/>
    </row>
    <row r="1437" spans="6:22" x14ac:dyDescent="0.25">
      <c r="F1437" s="36"/>
      <c r="G1437" s="36"/>
      <c r="H1437" s="36"/>
      <c r="I1437" s="36"/>
      <c r="J1437" s="36"/>
      <c r="K1437" s="36"/>
      <c r="L1437" s="36"/>
      <c r="M1437" s="36"/>
      <c r="N1437" s="36"/>
      <c r="O1437" s="36"/>
      <c r="P1437" s="36"/>
      <c r="Q1437" s="36"/>
      <c r="R1437" s="36"/>
      <c r="S1437" s="36"/>
      <c r="T1437" s="36"/>
      <c r="U1437" s="36"/>
      <c r="V1437" s="36"/>
    </row>
    <row r="1438" spans="6:22" x14ac:dyDescent="0.25">
      <c r="F1438" s="36"/>
      <c r="G1438" s="36"/>
      <c r="H1438" s="36"/>
      <c r="I1438" s="36"/>
      <c r="J1438" s="36"/>
      <c r="K1438" s="36"/>
      <c r="L1438" s="36"/>
      <c r="M1438" s="36"/>
      <c r="N1438" s="36"/>
      <c r="O1438" s="36"/>
      <c r="P1438" s="36"/>
      <c r="Q1438" s="36"/>
      <c r="R1438" s="36"/>
      <c r="S1438" s="36"/>
      <c r="T1438" s="36"/>
      <c r="U1438" s="36"/>
      <c r="V1438" s="36"/>
    </row>
    <row r="1439" spans="6:22" x14ac:dyDescent="0.25">
      <c r="F1439" s="36"/>
      <c r="G1439" s="36"/>
      <c r="H1439" s="36"/>
      <c r="I1439" s="36"/>
      <c r="J1439" s="36"/>
      <c r="K1439" s="36"/>
      <c r="L1439" s="36"/>
      <c r="M1439" s="36"/>
      <c r="N1439" s="36"/>
      <c r="O1439" s="36"/>
      <c r="P1439" s="36"/>
      <c r="Q1439" s="36"/>
      <c r="R1439" s="36"/>
      <c r="S1439" s="36"/>
      <c r="T1439" s="36"/>
      <c r="U1439" s="36"/>
      <c r="V1439" s="36"/>
    </row>
    <row r="1440" spans="6:22" x14ac:dyDescent="0.25">
      <c r="F1440" s="36"/>
      <c r="G1440" s="36"/>
      <c r="H1440" s="36"/>
      <c r="I1440" s="36"/>
      <c r="J1440" s="36"/>
      <c r="K1440" s="36"/>
      <c r="L1440" s="36"/>
      <c r="M1440" s="36"/>
      <c r="N1440" s="36"/>
      <c r="O1440" s="36"/>
      <c r="P1440" s="36"/>
      <c r="Q1440" s="36"/>
      <c r="R1440" s="36"/>
      <c r="S1440" s="36"/>
      <c r="T1440" s="36"/>
      <c r="U1440" s="36"/>
      <c r="V1440" s="36"/>
    </row>
    <row r="1441" spans="6:22" x14ac:dyDescent="0.25">
      <c r="F1441" s="36"/>
      <c r="G1441" s="36"/>
      <c r="H1441" s="36"/>
      <c r="I1441" s="36"/>
      <c r="J1441" s="36"/>
      <c r="K1441" s="36"/>
      <c r="L1441" s="36"/>
      <c r="M1441" s="36"/>
      <c r="N1441" s="36"/>
      <c r="O1441" s="36"/>
      <c r="P1441" s="36"/>
      <c r="Q1441" s="36"/>
      <c r="R1441" s="36"/>
      <c r="S1441" s="36"/>
      <c r="T1441" s="36"/>
      <c r="U1441" s="36"/>
      <c r="V1441" s="36"/>
    </row>
    <row r="1442" spans="6:22" x14ac:dyDescent="0.25">
      <c r="F1442" s="36"/>
      <c r="G1442" s="36"/>
      <c r="H1442" s="36"/>
      <c r="I1442" s="36"/>
      <c r="J1442" s="36"/>
      <c r="K1442" s="36"/>
      <c r="L1442" s="36"/>
      <c r="M1442" s="36"/>
      <c r="N1442" s="36"/>
      <c r="O1442" s="36"/>
      <c r="P1442" s="36"/>
      <c r="Q1442" s="36"/>
      <c r="R1442" s="36"/>
      <c r="S1442" s="36"/>
      <c r="T1442" s="36"/>
      <c r="U1442" s="36"/>
      <c r="V1442" s="36"/>
    </row>
    <row r="1443" spans="6:22" x14ac:dyDescent="0.25">
      <c r="F1443" s="36"/>
      <c r="G1443" s="36"/>
      <c r="H1443" s="36"/>
      <c r="I1443" s="36"/>
      <c r="J1443" s="36"/>
      <c r="K1443" s="36"/>
      <c r="L1443" s="36"/>
      <c r="M1443" s="36"/>
      <c r="N1443" s="36"/>
      <c r="O1443" s="36"/>
      <c r="P1443" s="36"/>
      <c r="Q1443" s="36"/>
      <c r="R1443" s="36"/>
      <c r="S1443" s="36"/>
      <c r="T1443" s="36"/>
      <c r="U1443" s="36"/>
      <c r="V1443" s="36"/>
    </row>
    <row r="1444" spans="6:22" x14ac:dyDescent="0.25">
      <c r="F1444" s="36"/>
      <c r="G1444" s="36"/>
      <c r="H1444" s="36"/>
      <c r="I1444" s="36"/>
      <c r="J1444" s="36"/>
      <c r="K1444" s="36"/>
      <c r="L1444" s="36"/>
      <c r="M1444" s="36"/>
      <c r="N1444" s="36"/>
      <c r="O1444" s="36"/>
      <c r="P1444" s="36"/>
      <c r="Q1444" s="36"/>
      <c r="R1444" s="36"/>
      <c r="S1444" s="36"/>
      <c r="T1444" s="36"/>
      <c r="U1444" s="36"/>
      <c r="V1444" s="36"/>
    </row>
    <row r="1445" spans="6:22" x14ac:dyDescent="0.25">
      <c r="F1445" s="36"/>
      <c r="G1445" s="36"/>
      <c r="H1445" s="36"/>
      <c r="I1445" s="36"/>
      <c r="J1445" s="36"/>
      <c r="K1445" s="36"/>
      <c r="L1445" s="36"/>
      <c r="M1445" s="36"/>
      <c r="N1445" s="36"/>
      <c r="O1445" s="36"/>
      <c r="P1445" s="36"/>
      <c r="Q1445" s="36"/>
      <c r="R1445" s="36"/>
      <c r="S1445" s="36"/>
      <c r="T1445" s="36"/>
      <c r="U1445" s="36"/>
      <c r="V1445" s="36"/>
    </row>
    <row r="1446" spans="6:22" x14ac:dyDescent="0.25">
      <c r="F1446" s="36"/>
      <c r="G1446" s="36"/>
      <c r="H1446" s="36"/>
      <c r="I1446" s="36"/>
      <c r="J1446" s="36"/>
      <c r="K1446" s="36"/>
      <c r="L1446" s="36"/>
      <c r="M1446" s="36"/>
      <c r="N1446" s="36"/>
      <c r="O1446" s="36"/>
      <c r="P1446" s="36"/>
      <c r="Q1446" s="36"/>
      <c r="R1446" s="36"/>
      <c r="S1446" s="36"/>
      <c r="T1446" s="36"/>
      <c r="U1446" s="36"/>
      <c r="V1446" s="36"/>
    </row>
    <row r="1447" spans="6:22" x14ac:dyDescent="0.25">
      <c r="F1447" s="36"/>
      <c r="G1447" s="36"/>
      <c r="H1447" s="36"/>
      <c r="I1447" s="36"/>
      <c r="J1447" s="36"/>
      <c r="K1447" s="36"/>
      <c r="L1447" s="36"/>
      <c r="M1447" s="36"/>
      <c r="N1447" s="36"/>
      <c r="O1447" s="36"/>
      <c r="P1447" s="36"/>
      <c r="Q1447" s="36"/>
      <c r="R1447" s="36"/>
      <c r="S1447" s="36"/>
      <c r="T1447" s="36"/>
      <c r="U1447" s="36"/>
      <c r="V1447" s="36"/>
    </row>
    <row r="1448" spans="6:22" x14ac:dyDescent="0.25">
      <c r="F1448" s="36"/>
      <c r="G1448" s="36"/>
      <c r="H1448" s="36"/>
      <c r="I1448" s="36"/>
      <c r="J1448" s="36"/>
      <c r="K1448" s="36"/>
      <c r="L1448" s="36"/>
      <c r="M1448" s="36"/>
      <c r="N1448" s="36"/>
      <c r="O1448" s="36"/>
      <c r="P1448" s="36"/>
      <c r="Q1448" s="36"/>
      <c r="R1448" s="36"/>
      <c r="S1448" s="36"/>
      <c r="T1448" s="36"/>
      <c r="U1448" s="36"/>
      <c r="V1448" s="36"/>
    </row>
    <row r="1449" spans="6:22" x14ac:dyDescent="0.25">
      <c r="F1449" s="36"/>
      <c r="G1449" s="36"/>
      <c r="H1449" s="36"/>
      <c r="I1449" s="36"/>
      <c r="J1449" s="36"/>
      <c r="K1449" s="36"/>
      <c r="L1449" s="36"/>
      <c r="M1449" s="36"/>
      <c r="N1449" s="36"/>
      <c r="O1449" s="36"/>
      <c r="P1449" s="36"/>
      <c r="Q1449" s="36"/>
      <c r="R1449" s="36"/>
      <c r="S1449" s="36"/>
      <c r="T1449" s="36"/>
      <c r="U1449" s="36"/>
      <c r="V1449" s="36"/>
    </row>
    <row r="1450" spans="6:22" x14ac:dyDescent="0.25">
      <c r="F1450" s="36"/>
      <c r="G1450" s="36"/>
      <c r="H1450" s="36"/>
      <c r="I1450" s="36"/>
      <c r="J1450" s="36"/>
      <c r="K1450" s="36"/>
      <c r="L1450" s="36"/>
      <c r="M1450" s="36"/>
      <c r="N1450" s="36"/>
      <c r="O1450" s="36"/>
      <c r="P1450" s="36"/>
      <c r="Q1450" s="36"/>
      <c r="R1450" s="36"/>
      <c r="S1450" s="36"/>
      <c r="T1450" s="36"/>
      <c r="U1450" s="36"/>
      <c r="V1450" s="36"/>
    </row>
    <row r="1451" spans="6:22" x14ac:dyDescent="0.25">
      <c r="F1451" s="36"/>
      <c r="G1451" s="36"/>
      <c r="H1451" s="36"/>
      <c r="I1451" s="36"/>
      <c r="J1451" s="36"/>
      <c r="K1451" s="36"/>
      <c r="L1451" s="36"/>
      <c r="M1451" s="36"/>
      <c r="N1451" s="36"/>
      <c r="O1451" s="36"/>
      <c r="P1451" s="36"/>
      <c r="Q1451" s="36"/>
      <c r="R1451" s="36"/>
      <c r="S1451" s="36"/>
      <c r="T1451" s="36"/>
      <c r="U1451" s="36"/>
      <c r="V1451" s="36"/>
    </row>
    <row r="1452" spans="6:22" x14ac:dyDescent="0.25">
      <c r="F1452" s="36"/>
      <c r="G1452" s="36"/>
      <c r="H1452" s="36"/>
      <c r="I1452" s="36"/>
      <c r="J1452" s="36"/>
      <c r="K1452" s="36"/>
      <c r="L1452" s="36"/>
      <c r="M1452" s="36"/>
      <c r="N1452" s="36"/>
      <c r="O1452" s="36"/>
      <c r="P1452" s="36"/>
      <c r="Q1452" s="36"/>
      <c r="R1452" s="36"/>
      <c r="S1452" s="36"/>
      <c r="T1452" s="36"/>
      <c r="U1452" s="36"/>
      <c r="V1452" s="36"/>
    </row>
    <row r="1453" spans="6:22" x14ac:dyDescent="0.25">
      <c r="F1453" s="36"/>
      <c r="G1453" s="36"/>
      <c r="H1453" s="36"/>
      <c r="I1453" s="36"/>
      <c r="J1453" s="36"/>
      <c r="K1453" s="36"/>
      <c r="L1453" s="36"/>
      <c r="M1453" s="36"/>
      <c r="N1453" s="36"/>
      <c r="O1453" s="36"/>
      <c r="P1453" s="36"/>
      <c r="Q1453" s="36"/>
      <c r="R1453" s="36"/>
      <c r="S1453" s="36"/>
      <c r="T1453" s="36"/>
      <c r="U1453" s="36"/>
      <c r="V1453" s="36"/>
    </row>
    <row r="1454" spans="6:22" x14ac:dyDescent="0.25">
      <c r="F1454" s="36"/>
      <c r="G1454" s="36"/>
      <c r="H1454" s="36"/>
      <c r="I1454" s="36"/>
      <c r="J1454" s="36"/>
      <c r="K1454" s="36"/>
      <c r="L1454" s="36"/>
      <c r="M1454" s="36"/>
      <c r="N1454" s="36"/>
      <c r="O1454" s="36"/>
      <c r="P1454" s="36"/>
      <c r="Q1454" s="36"/>
      <c r="R1454" s="36"/>
      <c r="S1454" s="36"/>
      <c r="T1454" s="36"/>
      <c r="U1454" s="36"/>
      <c r="V1454" s="36"/>
    </row>
    <row r="1455" spans="6:22" x14ac:dyDescent="0.25">
      <c r="F1455" s="36"/>
      <c r="G1455" s="36"/>
      <c r="H1455" s="36"/>
      <c r="I1455" s="36"/>
      <c r="J1455" s="36"/>
      <c r="K1455" s="36"/>
      <c r="L1455" s="36"/>
      <c r="M1455" s="36"/>
      <c r="N1455" s="36"/>
      <c r="O1455" s="36"/>
      <c r="P1455" s="36"/>
      <c r="Q1455" s="36"/>
      <c r="R1455" s="36"/>
      <c r="S1455" s="36"/>
      <c r="T1455" s="36"/>
      <c r="U1455" s="36"/>
      <c r="V1455" s="36"/>
    </row>
    <row r="1456" spans="6:22" x14ac:dyDescent="0.25">
      <c r="F1456" s="36"/>
      <c r="G1456" s="36"/>
      <c r="H1456" s="36"/>
      <c r="I1456" s="36"/>
      <c r="J1456" s="36"/>
      <c r="K1456" s="36"/>
      <c r="L1456" s="36"/>
      <c r="M1456" s="36"/>
      <c r="N1456" s="36"/>
      <c r="O1456" s="36"/>
      <c r="P1456" s="36"/>
      <c r="Q1456" s="36"/>
      <c r="R1456" s="36"/>
      <c r="S1456" s="36"/>
      <c r="T1456" s="36"/>
      <c r="U1456" s="36"/>
      <c r="V1456" s="36"/>
    </row>
    <row r="1457" spans="6:22" x14ac:dyDescent="0.25">
      <c r="F1457" s="36"/>
      <c r="G1457" s="36"/>
      <c r="H1457" s="36"/>
      <c r="I1457" s="36"/>
      <c r="J1457" s="36"/>
      <c r="K1457" s="36"/>
      <c r="L1457" s="36"/>
      <c r="M1457" s="36"/>
      <c r="N1457" s="36"/>
      <c r="O1457" s="36"/>
      <c r="P1457" s="36"/>
      <c r="Q1457" s="36"/>
      <c r="R1457" s="36"/>
      <c r="S1457" s="36"/>
      <c r="T1457" s="36"/>
      <c r="U1457" s="36"/>
      <c r="V1457" s="36"/>
    </row>
    <row r="1458" spans="6:22" x14ac:dyDescent="0.25">
      <c r="F1458" s="36"/>
      <c r="G1458" s="36"/>
      <c r="H1458" s="36"/>
      <c r="I1458" s="36"/>
      <c r="J1458" s="36"/>
      <c r="K1458" s="36"/>
      <c r="L1458" s="36"/>
      <c r="M1458" s="36"/>
      <c r="N1458" s="36"/>
      <c r="O1458" s="36"/>
      <c r="P1458" s="36"/>
      <c r="Q1458" s="36"/>
      <c r="R1458" s="36"/>
      <c r="S1458" s="36"/>
      <c r="T1458" s="36"/>
      <c r="U1458" s="36"/>
      <c r="V1458" s="36"/>
    </row>
    <row r="1459" spans="6:22" x14ac:dyDescent="0.25">
      <c r="F1459" s="36"/>
      <c r="G1459" s="36"/>
      <c r="H1459" s="36"/>
      <c r="I1459" s="36"/>
      <c r="J1459" s="36"/>
      <c r="K1459" s="36"/>
      <c r="L1459" s="36"/>
      <c r="M1459" s="36"/>
      <c r="N1459" s="36"/>
      <c r="O1459" s="36"/>
      <c r="P1459" s="36"/>
      <c r="Q1459" s="36"/>
      <c r="R1459" s="36"/>
      <c r="S1459" s="36"/>
      <c r="T1459" s="36"/>
      <c r="U1459" s="36"/>
      <c r="V1459" s="36"/>
    </row>
    <row r="1460" spans="6:22" x14ac:dyDescent="0.25">
      <c r="F1460" s="36"/>
      <c r="G1460" s="36"/>
      <c r="H1460" s="36"/>
      <c r="I1460" s="36"/>
      <c r="J1460" s="36"/>
      <c r="K1460" s="36"/>
      <c r="L1460" s="36"/>
      <c r="M1460" s="36"/>
      <c r="N1460" s="36"/>
      <c r="O1460" s="36"/>
      <c r="P1460" s="36"/>
      <c r="Q1460" s="36"/>
      <c r="R1460" s="36"/>
      <c r="S1460" s="36"/>
      <c r="T1460" s="36"/>
      <c r="U1460" s="36"/>
      <c r="V1460" s="36"/>
    </row>
    <row r="1461" spans="6:22" x14ac:dyDescent="0.25">
      <c r="F1461" s="36"/>
      <c r="G1461" s="36"/>
      <c r="H1461" s="36"/>
      <c r="I1461" s="36"/>
      <c r="J1461" s="36"/>
      <c r="K1461" s="36"/>
      <c r="L1461" s="36"/>
      <c r="M1461" s="36"/>
      <c r="N1461" s="36"/>
      <c r="O1461" s="36"/>
      <c r="P1461" s="36"/>
      <c r="Q1461" s="36"/>
      <c r="R1461" s="36"/>
      <c r="S1461" s="36"/>
      <c r="T1461" s="36"/>
      <c r="U1461" s="36"/>
      <c r="V1461" s="36"/>
    </row>
    <row r="1462" spans="6:22" x14ac:dyDescent="0.25">
      <c r="F1462" s="36"/>
      <c r="G1462" s="36"/>
      <c r="H1462" s="36"/>
      <c r="I1462" s="36"/>
      <c r="J1462" s="36"/>
      <c r="K1462" s="36"/>
      <c r="L1462" s="36"/>
      <c r="M1462" s="36"/>
      <c r="N1462" s="36"/>
      <c r="O1462" s="36"/>
      <c r="P1462" s="36"/>
      <c r="Q1462" s="36"/>
      <c r="R1462" s="36"/>
      <c r="S1462" s="36"/>
      <c r="T1462" s="36"/>
      <c r="U1462" s="36"/>
      <c r="V1462" s="36"/>
    </row>
    <row r="1463" spans="6:22" x14ac:dyDescent="0.25">
      <c r="F1463" s="36"/>
      <c r="G1463" s="36"/>
      <c r="H1463" s="36"/>
      <c r="I1463" s="36"/>
      <c r="J1463" s="36"/>
      <c r="K1463" s="36"/>
      <c r="L1463" s="36"/>
      <c r="M1463" s="36"/>
      <c r="N1463" s="36"/>
      <c r="O1463" s="36"/>
      <c r="P1463" s="36"/>
      <c r="Q1463" s="36"/>
      <c r="R1463" s="36"/>
      <c r="S1463" s="36"/>
      <c r="T1463" s="36"/>
      <c r="U1463" s="36"/>
      <c r="V1463" s="36"/>
    </row>
    <row r="1464" spans="6:22" x14ac:dyDescent="0.25">
      <c r="F1464" s="36"/>
      <c r="G1464" s="36"/>
      <c r="H1464" s="36"/>
      <c r="I1464" s="36"/>
      <c r="J1464" s="36"/>
      <c r="K1464" s="36"/>
      <c r="L1464" s="36"/>
      <c r="M1464" s="36"/>
      <c r="N1464" s="36"/>
      <c r="O1464" s="36"/>
      <c r="P1464" s="36"/>
      <c r="Q1464" s="36"/>
      <c r="R1464" s="36"/>
      <c r="S1464" s="36"/>
      <c r="T1464" s="36"/>
      <c r="U1464" s="36"/>
      <c r="V1464" s="36"/>
    </row>
    <row r="1465" spans="6:22" x14ac:dyDescent="0.25">
      <c r="F1465" s="36"/>
      <c r="G1465" s="36"/>
      <c r="H1465" s="36"/>
      <c r="I1465" s="36"/>
      <c r="J1465" s="36"/>
      <c r="K1465" s="36"/>
      <c r="L1465" s="36"/>
      <c r="M1465" s="36"/>
      <c r="N1465" s="36"/>
      <c r="O1465" s="36"/>
      <c r="P1465" s="36"/>
      <c r="Q1465" s="36"/>
      <c r="R1465" s="36"/>
      <c r="S1465" s="36"/>
      <c r="T1465" s="36"/>
      <c r="U1465" s="36"/>
      <c r="V1465" s="36"/>
    </row>
    <row r="1466" spans="6:22" x14ac:dyDescent="0.25">
      <c r="F1466" s="36"/>
      <c r="G1466" s="36"/>
      <c r="H1466" s="36"/>
      <c r="I1466" s="36"/>
      <c r="J1466" s="36"/>
      <c r="K1466" s="36"/>
      <c r="L1466" s="36"/>
      <c r="M1466" s="36"/>
      <c r="N1466" s="36"/>
      <c r="O1466" s="36"/>
      <c r="P1466" s="36"/>
      <c r="Q1466" s="36"/>
      <c r="R1466" s="36"/>
      <c r="S1466" s="36"/>
      <c r="T1466" s="36"/>
      <c r="U1466" s="36"/>
      <c r="V1466" s="36"/>
    </row>
    <row r="1467" spans="6:22" x14ac:dyDescent="0.25">
      <c r="F1467" s="36"/>
      <c r="G1467" s="36"/>
      <c r="H1467" s="36"/>
      <c r="I1467" s="36"/>
      <c r="J1467" s="36"/>
      <c r="K1467" s="36"/>
      <c r="L1467" s="36"/>
      <c r="M1467" s="36"/>
      <c r="N1467" s="36"/>
      <c r="O1467" s="36"/>
      <c r="P1467" s="36"/>
      <c r="Q1467" s="36"/>
      <c r="R1467" s="36"/>
      <c r="S1467" s="36"/>
      <c r="T1467" s="36"/>
      <c r="U1467" s="36"/>
      <c r="V1467" s="36"/>
    </row>
    <row r="1468" spans="6:22" x14ac:dyDescent="0.25">
      <c r="F1468" s="36"/>
      <c r="G1468" s="36"/>
      <c r="H1468" s="36"/>
      <c r="I1468" s="36"/>
      <c r="J1468" s="36"/>
      <c r="K1468" s="36"/>
      <c r="L1468" s="36"/>
      <c r="M1468" s="36"/>
      <c r="N1468" s="36"/>
      <c r="O1468" s="36"/>
      <c r="P1468" s="36"/>
      <c r="Q1468" s="36"/>
      <c r="R1468" s="36"/>
      <c r="S1468" s="36"/>
      <c r="T1468" s="36"/>
      <c r="U1468" s="36"/>
      <c r="V1468" s="36"/>
    </row>
    <row r="1469" spans="6:22" x14ac:dyDescent="0.25">
      <c r="F1469" s="36"/>
      <c r="G1469" s="36"/>
      <c r="H1469" s="36"/>
      <c r="I1469" s="36"/>
      <c r="J1469" s="36"/>
      <c r="K1469" s="36"/>
      <c r="L1469" s="36"/>
      <c r="M1469" s="36"/>
      <c r="N1469" s="36"/>
      <c r="O1469" s="36"/>
      <c r="P1469" s="36"/>
      <c r="Q1469" s="36"/>
      <c r="R1469" s="36"/>
      <c r="S1469" s="36"/>
      <c r="T1469" s="36"/>
      <c r="U1469" s="36"/>
      <c r="V1469" s="36"/>
    </row>
    <row r="1470" spans="6:22" x14ac:dyDescent="0.25">
      <c r="F1470" s="36"/>
      <c r="G1470" s="36"/>
      <c r="H1470" s="36"/>
      <c r="I1470" s="36"/>
      <c r="J1470" s="36"/>
      <c r="K1470" s="36"/>
      <c r="L1470" s="36"/>
      <c r="M1470" s="36"/>
      <c r="N1470" s="36"/>
      <c r="O1470" s="36"/>
      <c r="P1470" s="36"/>
      <c r="Q1470" s="36"/>
      <c r="R1470" s="36"/>
      <c r="S1470" s="36"/>
      <c r="T1470" s="36"/>
      <c r="U1470" s="36"/>
      <c r="V1470" s="36"/>
    </row>
    <row r="1471" spans="6:22" x14ac:dyDescent="0.25">
      <c r="F1471" s="36"/>
      <c r="G1471" s="36"/>
      <c r="H1471" s="36"/>
      <c r="I1471" s="36"/>
      <c r="J1471" s="36"/>
      <c r="K1471" s="36"/>
      <c r="L1471" s="36"/>
      <c r="M1471" s="36"/>
      <c r="N1471" s="36"/>
      <c r="O1471" s="36"/>
      <c r="P1471" s="36"/>
      <c r="Q1471" s="36"/>
      <c r="R1471" s="36"/>
      <c r="S1471" s="36"/>
      <c r="T1471" s="36"/>
      <c r="U1471" s="36"/>
      <c r="V1471" s="36"/>
    </row>
    <row r="1472" spans="6:22" x14ac:dyDescent="0.25">
      <c r="F1472" s="36"/>
      <c r="G1472" s="36"/>
      <c r="H1472" s="36"/>
      <c r="I1472" s="36"/>
      <c r="J1472" s="36"/>
      <c r="K1472" s="36"/>
      <c r="L1472" s="36"/>
      <c r="M1472" s="36"/>
      <c r="N1472" s="36"/>
      <c r="O1472" s="36"/>
      <c r="P1472" s="36"/>
      <c r="Q1472" s="36"/>
      <c r="R1472" s="36"/>
      <c r="S1472" s="36"/>
      <c r="T1472" s="36"/>
      <c r="U1472" s="36"/>
      <c r="V1472" s="36"/>
    </row>
    <row r="1473" spans="6:22" x14ac:dyDescent="0.25">
      <c r="F1473" s="36"/>
      <c r="G1473" s="36"/>
      <c r="H1473" s="36"/>
      <c r="I1473" s="36"/>
      <c r="J1473" s="36"/>
      <c r="K1473" s="36"/>
      <c r="L1473" s="36"/>
      <c r="M1473" s="36"/>
      <c r="N1473" s="36"/>
      <c r="O1473" s="36"/>
      <c r="P1473" s="36"/>
      <c r="Q1473" s="36"/>
      <c r="R1473" s="36"/>
      <c r="S1473" s="36"/>
      <c r="T1473" s="36"/>
      <c r="U1473" s="36"/>
      <c r="V1473" s="36"/>
    </row>
    <row r="1474" spans="6:22" x14ac:dyDescent="0.25">
      <c r="F1474" s="36"/>
      <c r="G1474" s="36"/>
      <c r="H1474" s="36"/>
      <c r="I1474" s="36"/>
      <c r="J1474" s="36"/>
      <c r="K1474" s="36"/>
      <c r="L1474" s="36"/>
      <c r="M1474" s="36"/>
      <c r="N1474" s="36"/>
      <c r="O1474" s="36"/>
      <c r="P1474" s="36"/>
      <c r="Q1474" s="36"/>
      <c r="R1474" s="36"/>
      <c r="S1474" s="36"/>
      <c r="T1474" s="36"/>
      <c r="U1474" s="36"/>
      <c r="V1474" s="36"/>
    </row>
    <row r="1475" spans="6:22" x14ac:dyDescent="0.25">
      <c r="F1475" s="36"/>
      <c r="G1475" s="36"/>
      <c r="H1475" s="36"/>
      <c r="I1475" s="36"/>
      <c r="J1475" s="36"/>
      <c r="K1475" s="36"/>
      <c r="L1475" s="36"/>
      <c r="M1475" s="36"/>
      <c r="N1475" s="36"/>
      <c r="O1475" s="36"/>
      <c r="P1475" s="36"/>
      <c r="Q1475" s="36"/>
      <c r="R1475" s="36"/>
      <c r="S1475" s="36"/>
      <c r="T1475" s="36"/>
      <c r="U1475" s="36"/>
      <c r="V1475" s="36"/>
    </row>
    <row r="1476" spans="6:22" x14ac:dyDescent="0.25">
      <c r="F1476" s="36"/>
      <c r="G1476" s="36"/>
      <c r="H1476" s="36"/>
      <c r="I1476" s="36"/>
      <c r="J1476" s="36"/>
      <c r="K1476" s="36"/>
      <c r="L1476" s="36"/>
      <c r="M1476" s="36"/>
      <c r="N1476" s="36"/>
      <c r="O1476" s="36"/>
      <c r="P1476" s="36"/>
      <c r="Q1476" s="36"/>
      <c r="R1476" s="36"/>
      <c r="S1476" s="36"/>
      <c r="T1476" s="36"/>
      <c r="U1476" s="36"/>
      <c r="V1476" s="36"/>
    </row>
    <row r="1477" spans="6:22" x14ac:dyDescent="0.25">
      <c r="F1477" s="36"/>
      <c r="G1477" s="36"/>
      <c r="H1477" s="36"/>
      <c r="I1477" s="36"/>
      <c r="J1477" s="36"/>
      <c r="K1477" s="36"/>
      <c r="L1477" s="36"/>
      <c r="M1477" s="36"/>
      <c r="N1477" s="36"/>
      <c r="O1477" s="36"/>
      <c r="P1477" s="36"/>
      <c r="Q1477" s="36"/>
      <c r="R1477" s="36"/>
      <c r="S1477" s="36"/>
      <c r="T1477" s="36"/>
      <c r="U1477" s="36"/>
      <c r="V1477" s="36"/>
    </row>
    <row r="1478" spans="6:22" x14ac:dyDescent="0.25">
      <c r="F1478" s="36"/>
      <c r="G1478" s="36"/>
      <c r="H1478" s="36"/>
      <c r="I1478" s="36"/>
      <c r="J1478" s="36"/>
      <c r="K1478" s="36"/>
      <c r="L1478" s="36"/>
      <c r="M1478" s="36"/>
      <c r="N1478" s="36"/>
      <c r="O1478" s="36"/>
      <c r="P1478" s="36"/>
      <c r="Q1478" s="36"/>
      <c r="R1478" s="36"/>
      <c r="S1478" s="36"/>
      <c r="T1478" s="36"/>
      <c r="U1478" s="36"/>
      <c r="V1478" s="36"/>
    </row>
    <row r="1479" spans="6:22" x14ac:dyDescent="0.25">
      <c r="F1479" s="36"/>
      <c r="G1479" s="36"/>
      <c r="H1479" s="36"/>
      <c r="I1479" s="36"/>
      <c r="J1479" s="36"/>
      <c r="K1479" s="36"/>
      <c r="L1479" s="36"/>
      <c r="M1479" s="36"/>
      <c r="N1479" s="36"/>
      <c r="O1479" s="36"/>
      <c r="P1479" s="36"/>
      <c r="Q1479" s="36"/>
      <c r="R1479" s="36"/>
      <c r="S1479" s="36"/>
      <c r="T1479" s="36"/>
      <c r="U1479" s="36"/>
      <c r="V1479" s="36"/>
    </row>
    <row r="1480" spans="6:22" x14ac:dyDescent="0.25">
      <c r="F1480" s="36"/>
      <c r="G1480" s="36"/>
      <c r="H1480" s="36"/>
      <c r="I1480" s="36"/>
      <c r="J1480" s="36"/>
      <c r="K1480" s="36"/>
      <c r="L1480" s="36"/>
      <c r="M1480" s="36"/>
      <c r="N1480" s="36"/>
      <c r="O1480" s="36"/>
      <c r="P1480" s="36"/>
      <c r="Q1480" s="36"/>
      <c r="R1480" s="36"/>
      <c r="S1480" s="36"/>
      <c r="T1480" s="36"/>
      <c r="U1480" s="36"/>
      <c r="V1480" s="36"/>
    </row>
    <row r="1481" spans="6:22" x14ac:dyDescent="0.25">
      <c r="F1481" s="36"/>
      <c r="G1481" s="36"/>
      <c r="H1481" s="36"/>
      <c r="I1481" s="36"/>
      <c r="J1481" s="36"/>
      <c r="K1481" s="36"/>
      <c r="L1481" s="36"/>
      <c r="M1481" s="36"/>
      <c r="N1481" s="36"/>
      <c r="O1481" s="36"/>
      <c r="P1481" s="36"/>
      <c r="Q1481" s="36"/>
      <c r="R1481" s="36"/>
      <c r="S1481" s="36"/>
      <c r="T1481" s="36"/>
      <c r="U1481" s="36"/>
      <c r="V1481" s="36"/>
    </row>
    <row r="1482" spans="6:22" x14ac:dyDescent="0.25">
      <c r="F1482" s="36"/>
      <c r="G1482" s="36"/>
      <c r="H1482" s="36"/>
      <c r="I1482" s="36"/>
      <c r="J1482" s="36"/>
      <c r="K1482" s="36"/>
      <c r="L1482" s="36"/>
      <c r="M1482" s="36"/>
      <c r="N1482" s="36"/>
      <c r="O1482" s="36"/>
      <c r="P1482" s="36"/>
      <c r="Q1482" s="36"/>
      <c r="R1482" s="36"/>
      <c r="S1482" s="36"/>
      <c r="T1482" s="36"/>
      <c r="U1482" s="36"/>
      <c r="V1482" s="36"/>
    </row>
    <row r="1483" spans="6:22" x14ac:dyDescent="0.25">
      <c r="F1483" s="36"/>
      <c r="G1483" s="36"/>
      <c r="H1483" s="36"/>
      <c r="I1483" s="36"/>
      <c r="J1483" s="36"/>
      <c r="K1483" s="36"/>
      <c r="L1483" s="36"/>
      <c r="M1483" s="36"/>
      <c r="N1483" s="36"/>
      <c r="O1483" s="36"/>
      <c r="P1483" s="36"/>
      <c r="Q1483" s="36"/>
      <c r="R1483" s="36"/>
      <c r="S1483" s="36"/>
      <c r="T1483" s="36"/>
      <c r="U1483" s="36"/>
      <c r="V1483" s="36"/>
    </row>
    <row r="1484" spans="6:22" x14ac:dyDescent="0.25">
      <c r="F1484" s="36"/>
      <c r="G1484" s="36"/>
      <c r="H1484" s="36"/>
      <c r="I1484" s="36"/>
      <c r="J1484" s="36"/>
      <c r="K1484" s="36"/>
      <c r="L1484" s="36"/>
      <c r="M1484" s="36"/>
      <c r="N1484" s="36"/>
      <c r="O1484" s="36"/>
      <c r="P1484" s="36"/>
      <c r="Q1484" s="36"/>
      <c r="R1484" s="36"/>
      <c r="S1484" s="36"/>
      <c r="T1484" s="36"/>
      <c r="U1484" s="36"/>
      <c r="V1484" s="36"/>
    </row>
    <row r="1485" spans="6:22" x14ac:dyDescent="0.25">
      <c r="F1485" s="36"/>
      <c r="G1485" s="36"/>
      <c r="H1485" s="36"/>
      <c r="I1485" s="36"/>
      <c r="J1485" s="36"/>
      <c r="K1485" s="36"/>
      <c r="L1485" s="36"/>
      <c r="M1485" s="36"/>
      <c r="N1485" s="36"/>
      <c r="O1485" s="36"/>
      <c r="P1485" s="36"/>
      <c r="Q1485" s="36"/>
      <c r="R1485" s="36"/>
      <c r="S1485" s="36"/>
      <c r="T1485" s="36"/>
      <c r="U1485" s="36"/>
      <c r="V1485" s="36"/>
    </row>
    <row r="1486" spans="6:22" x14ac:dyDescent="0.25">
      <c r="F1486" s="36"/>
      <c r="G1486" s="36"/>
      <c r="H1486" s="36"/>
      <c r="I1486" s="36"/>
      <c r="J1486" s="36"/>
      <c r="K1486" s="36"/>
      <c r="L1486" s="36"/>
      <c r="M1486" s="36"/>
      <c r="N1486" s="36"/>
      <c r="O1486" s="36"/>
      <c r="P1486" s="36"/>
      <c r="Q1486" s="36"/>
      <c r="R1486" s="36"/>
      <c r="S1486" s="36"/>
      <c r="T1486" s="36"/>
      <c r="U1486" s="36"/>
      <c r="V1486" s="36"/>
    </row>
    <row r="1487" spans="6:22" x14ac:dyDescent="0.25">
      <c r="F1487" s="36"/>
      <c r="G1487" s="36"/>
      <c r="H1487" s="36"/>
      <c r="I1487" s="36"/>
      <c r="J1487" s="36"/>
      <c r="K1487" s="36"/>
      <c r="L1487" s="36"/>
      <c r="M1487" s="36"/>
      <c r="N1487" s="36"/>
      <c r="O1487" s="36"/>
      <c r="P1487" s="36"/>
      <c r="Q1487" s="36"/>
      <c r="R1487" s="36"/>
      <c r="S1487" s="36"/>
      <c r="T1487" s="36"/>
      <c r="U1487" s="36"/>
      <c r="V1487" s="36"/>
    </row>
    <row r="1488" spans="6:22" x14ac:dyDescent="0.25">
      <c r="F1488" s="36"/>
      <c r="G1488" s="36"/>
      <c r="H1488" s="36"/>
      <c r="I1488" s="36"/>
      <c r="J1488" s="36"/>
      <c r="K1488" s="36"/>
      <c r="L1488" s="36"/>
      <c r="M1488" s="36"/>
      <c r="N1488" s="36"/>
      <c r="O1488" s="36"/>
      <c r="P1488" s="36"/>
      <c r="Q1488" s="36"/>
      <c r="R1488" s="36"/>
      <c r="S1488" s="36"/>
      <c r="T1488" s="36"/>
      <c r="U1488" s="36"/>
      <c r="V1488" s="36"/>
    </row>
    <row r="1489" spans="6:22" x14ac:dyDescent="0.25">
      <c r="F1489" s="36"/>
      <c r="G1489" s="36"/>
      <c r="H1489" s="36"/>
      <c r="I1489" s="36"/>
      <c r="J1489" s="36"/>
      <c r="K1489" s="36"/>
      <c r="L1489" s="36"/>
      <c r="M1489" s="36"/>
      <c r="N1489" s="36"/>
      <c r="O1489" s="36"/>
      <c r="P1489" s="36"/>
      <c r="Q1489" s="36"/>
      <c r="R1489" s="36"/>
      <c r="S1489" s="36"/>
      <c r="T1489" s="36"/>
      <c r="U1489" s="36"/>
      <c r="V1489" s="36"/>
    </row>
    <row r="1490" spans="6:22" x14ac:dyDescent="0.25">
      <c r="F1490" s="36"/>
      <c r="G1490" s="36"/>
      <c r="H1490" s="36"/>
      <c r="I1490" s="36"/>
      <c r="J1490" s="36"/>
      <c r="K1490" s="36"/>
      <c r="L1490" s="36"/>
      <c r="M1490" s="36"/>
      <c r="N1490" s="36"/>
      <c r="O1490" s="36"/>
      <c r="P1490" s="36"/>
      <c r="Q1490" s="36"/>
      <c r="R1490" s="36"/>
      <c r="S1490" s="36"/>
      <c r="T1490" s="36"/>
      <c r="U1490" s="36"/>
      <c r="V1490" s="36"/>
    </row>
    <row r="1491" spans="6:22" x14ac:dyDescent="0.25">
      <c r="F1491" s="36"/>
      <c r="G1491" s="36"/>
      <c r="H1491" s="36"/>
      <c r="I1491" s="36"/>
      <c r="J1491" s="36"/>
      <c r="K1491" s="36"/>
      <c r="L1491" s="36"/>
      <c r="M1491" s="36"/>
      <c r="N1491" s="36"/>
      <c r="O1491" s="36"/>
      <c r="P1491" s="36"/>
      <c r="Q1491" s="36"/>
      <c r="R1491" s="36"/>
      <c r="S1491" s="36"/>
      <c r="T1491" s="36"/>
      <c r="U1491" s="36"/>
      <c r="V1491" s="36"/>
    </row>
    <row r="1492" spans="6:22" x14ac:dyDescent="0.25">
      <c r="F1492" s="36"/>
      <c r="G1492" s="36"/>
      <c r="H1492" s="36"/>
      <c r="I1492" s="36"/>
      <c r="J1492" s="36"/>
      <c r="K1492" s="36"/>
      <c r="L1492" s="36"/>
      <c r="M1492" s="36"/>
      <c r="N1492" s="36"/>
      <c r="O1492" s="36"/>
      <c r="P1492" s="36"/>
      <c r="Q1492" s="36"/>
      <c r="R1492" s="36"/>
      <c r="S1492" s="36"/>
      <c r="T1492" s="36"/>
      <c r="U1492" s="36"/>
      <c r="V1492" s="36"/>
    </row>
    <row r="1493" spans="6:22" x14ac:dyDescent="0.25">
      <c r="F1493" s="36"/>
      <c r="G1493" s="36"/>
      <c r="H1493" s="36"/>
      <c r="I1493" s="36"/>
      <c r="J1493" s="36"/>
      <c r="K1493" s="36"/>
      <c r="L1493" s="36"/>
      <c r="M1493" s="36"/>
      <c r="N1493" s="36"/>
      <c r="O1493" s="36"/>
      <c r="P1493" s="36"/>
      <c r="Q1493" s="36"/>
      <c r="R1493" s="36"/>
      <c r="S1493" s="36"/>
      <c r="T1493" s="36"/>
      <c r="U1493" s="36"/>
      <c r="V1493" s="36"/>
    </row>
    <row r="1494" spans="6:22" x14ac:dyDescent="0.25">
      <c r="F1494" s="36"/>
      <c r="G1494" s="36"/>
      <c r="H1494" s="36"/>
      <c r="I1494" s="36"/>
      <c r="J1494" s="36"/>
      <c r="K1494" s="36"/>
      <c r="L1494" s="36"/>
      <c r="M1494" s="36"/>
      <c r="N1494" s="36"/>
      <c r="O1494" s="36"/>
      <c r="P1494" s="36"/>
      <c r="Q1494" s="36"/>
      <c r="R1494" s="36"/>
      <c r="S1494" s="36"/>
      <c r="T1494" s="36"/>
      <c r="U1494" s="36"/>
      <c r="V1494" s="36"/>
    </row>
    <row r="1495" spans="6:22" x14ac:dyDescent="0.25">
      <c r="F1495" s="36"/>
      <c r="G1495" s="36"/>
      <c r="H1495" s="36"/>
      <c r="I1495" s="36"/>
      <c r="J1495" s="36"/>
      <c r="K1495" s="36"/>
      <c r="L1495" s="36"/>
      <c r="M1495" s="36"/>
      <c r="N1495" s="36"/>
      <c r="O1495" s="36"/>
      <c r="P1495" s="36"/>
      <c r="Q1495" s="36"/>
      <c r="R1495" s="36"/>
      <c r="S1495" s="36"/>
      <c r="T1495" s="36"/>
      <c r="U1495" s="36"/>
      <c r="V1495" s="36"/>
    </row>
    <row r="1496" spans="6:22" x14ac:dyDescent="0.25">
      <c r="F1496" s="36"/>
      <c r="G1496" s="36"/>
      <c r="H1496" s="36"/>
      <c r="I1496" s="36"/>
      <c r="J1496" s="36"/>
      <c r="K1496" s="36"/>
      <c r="L1496" s="36"/>
      <c r="M1496" s="36"/>
      <c r="N1496" s="36"/>
      <c r="O1496" s="36"/>
      <c r="P1496" s="36"/>
      <c r="Q1496" s="36"/>
      <c r="R1496" s="36"/>
      <c r="S1496" s="36"/>
      <c r="T1496" s="36"/>
      <c r="U1496" s="36"/>
      <c r="V1496" s="36"/>
    </row>
    <row r="1497" spans="6:22" x14ac:dyDescent="0.25">
      <c r="F1497" s="36"/>
      <c r="G1497" s="36"/>
      <c r="H1497" s="36"/>
      <c r="I1497" s="36"/>
      <c r="J1497" s="36"/>
      <c r="K1497" s="36"/>
      <c r="L1497" s="36"/>
      <c r="M1497" s="36"/>
      <c r="N1497" s="36"/>
      <c r="O1497" s="36"/>
      <c r="P1497" s="36"/>
      <c r="Q1497" s="36"/>
      <c r="R1497" s="36"/>
      <c r="S1497" s="36"/>
      <c r="T1497" s="36"/>
      <c r="U1497" s="36"/>
      <c r="V1497" s="36"/>
    </row>
    <row r="1498" spans="6:22" x14ac:dyDescent="0.25">
      <c r="F1498" s="36"/>
      <c r="G1498" s="36"/>
      <c r="H1498" s="36"/>
      <c r="I1498" s="36"/>
      <c r="J1498" s="36"/>
      <c r="K1498" s="36"/>
      <c r="L1498" s="36"/>
      <c r="M1498" s="36"/>
      <c r="N1498" s="36"/>
      <c r="O1498" s="36"/>
      <c r="P1498" s="36"/>
      <c r="Q1498" s="36"/>
      <c r="R1498" s="36"/>
      <c r="S1498" s="36"/>
      <c r="T1498" s="36"/>
      <c r="U1498" s="36"/>
      <c r="V1498" s="36"/>
    </row>
    <row r="1499" spans="6:22" x14ac:dyDescent="0.25">
      <c r="F1499" s="36"/>
      <c r="G1499" s="36"/>
      <c r="H1499" s="36"/>
      <c r="I1499" s="36"/>
      <c r="J1499" s="36"/>
      <c r="K1499" s="36"/>
      <c r="L1499" s="36"/>
      <c r="M1499" s="36"/>
      <c r="N1499" s="36"/>
      <c r="O1499" s="36"/>
      <c r="P1499" s="36"/>
      <c r="Q1499" s="36"/>
      <c r="R1499" s="36"/>
      <c r="S1499" s="36"/>
      <c r="T1499" s="36"/>
      <c r="U1499" s="36"/>
      <c r="V1499" s="36"/>
    </row>
    <row r="1500" spans="6:22" x14ac:dyDescent="0.25">
      <c r="F1500" s="36"/>
      <c r="G1500" s="36"/>
      <c r="H1500" s="36"/>
      <c r="I1500" s="36"/>
      <c r="J1500" s="36"/>
      <c r="K1500" s="36"/>
      <c r="L1500" s="36"/>
      <c r="M1500" s="36"/>
      <c r="N1500" s="36"/>
      <c r="O1500" s="36"/>
      <c r="P1500" s="36"/>
      <c r="Q1500" s="36"/>
      <c r="R1500" s="36"/>
      <c r="S1500" s="36"/>
      <c r="T1500" s="36"/>
      <c r="U1500" s="36"/>
      <c r="V1500" s="36"/>
    </row>
    <row r="1501" spans="6:22" x14ac:dyDescent="0.25">
      <c r="F1501" s="36"/>
      <c r="G1501" s="36"/>
      <c r="H1501" s="36"/>
      <c r="I1501" s="36"/>
      <c r="J1501" s="36"/>
      <c r="K1501" s="36"/>
      <c r="L1501" s="36"/>
      <c r="M1501" s="36"/>
      <c r="N1501" s="36"/>
      <c r="O1501" s="36"/>
      <c r="P1501" s="36"/>
      <c r="Q1501" s="36"/>
      <c r="R1501" s="36"/>
      <c r="S1501" s="36"/>
      <c r="T1501" s="36"/>
      <c r="U1501" s="36"/>
      <c r="V1501" s="36"/>
    </row>
    <row r="1502" spans="6:22" x14ac:dyDescent="0.25">
      <c r="F1502" s="36"/>
      <c r="G1502" s="36"/>
      <c r="H1502" s="36"/>
      <c r="I1502" s="36"/>
      <c r="J1502" s="36"/>
      <c r="K1502" s="36"/>
      <c r="L1502" s="36"/>
      <c r="M1502" s="36"/>
      <c r="N1502" s="36"/>
      <c r="O1502" s="36"/>
      <c r="P1502" s="36"/>
      <c r="Q1502" s="36"/>
      <c r="R1502" s="36"/>
      <c r="S1502" s="36"/>
      <c r="T1502" s="36"/>
      <c r="U1502" s="36"/>
      <c r="V1502" s="36"/>
    </row>
    <row r="1503" spans="6:22" x14ac:dyDescent="0.25">
      <c r="F1503" s="36"/>
      <c r="G1503" s="36"/>
      <c r="H1503" s="36"/>
      <c r="I1503" s="36"/>
      <c r="J1503" s="36"/>
      <c r="K1503" s="36"/>
      <c r="L1503" s="36"/>
      <c r="M1503" s="36"/>
      <c r="N1503" s="36"/>
      <c r="O1503" s="36"/>
      <c r="P1503" s="36"/>
      <c r="Q1503" s="36"/>
      <c r="R1503" s="36"/>
      <c r="S1503" s="36"/>
      <c r="T1503" s="36"/>
      <c r="U1503" s="36"/>
      <c r="V1503" s="36"/>
    </row>
    <row r="1504" spans="6:22" x14ac:dyDescent="0.25">
      <c r="F1504" s="36"/>
      <c r="G1504" s="36"/>
      <c r="H1504" s="36"/>
      <c r="I1504" s="36"/>
      <c r="J1504" s="36"/>
      <c r="K1504" s="36"/>
      <c r="L1504" s="36"/>
      <c r="M1504" s="36"/>
      <c r="N1504" s="36"/>
      <c r="O1504" s="36"/>
      <c r="P1504" s="36"/>
      <c r="Q1504" s="36"/>
      <c r="R1504" s="36"/>
      <c r="S1504" s="36"/>
      <c r="T1504" s="36"/>
      <c r="U1504" s="36"/>
      <c r="V1504" s="36"/>
    </row>
    <row r="1505" spans="6:22" x14ac:dyDescent="0.25">
      <c r="F1505" s="36"/>
      <c r="G1505" s="36"/>
      <c r="H1505" s="36"/>
      <c r="I1505" s="36"/>
      <c r="J1505" s="36"/>
      <c r="K1505" s="36"/>
      <c r="L1505" s="36"/>
      <c r="M1505" s="36"/>
      <c r="N1505" s="36"/>
      <c r="O1505" s="36"/>
      <c r="P1505" s="36"/>
      <c r="Q1505" s="36"/>
      <c r="R1505" s="36"/>
      <c r="S1505" s="36"/>
      <c r="T1505" s="36"/>
      <c r="U1505" s="36"/>
      <c r="V1505" s="36"/>
    </row>
    <row r="1506" spans="6:22" x14ac:dyDescent="0.25">
      <c r="F1506" s="36"/>
      <c r="G1506" s="36"/>
      <c r="H1506" s="36"/>
      <c r="I1506" s="36"/>
      <c r="J1506" s="36"/>
      <c r="K1506" s="36"/>
      <c r="L1506" s="36"/>
      <c r="M1506" s="36"/>
      <c r="N1506" s="36"/>
      <c r="O1506" s="36"/>
      <c r="P1506" s="36"/>
      <c r="Q1506" s="36"/>
      <c r="R1506" s="36"/>
      <c r="S1506" s="36"/>
      <c r="T1506" s="36"/>
      <c r="U1506" s="36"/>
      <c r="V1506" s="36"/>
    </row>
    <row r="1507" spans="6:22" x14ac:dyDescent="0.25">
      <c r="F1507" s="36"/>
      <c r="G1507" s="36"/>
      <c r="H1507" s="36"/>
      <c r="I1507" s="36"/>
      <c r="J1507" s="36"/>
      <c r="K1507" s="36"/>
      <c r="L1507" s="36"/>
      <c r="M1507" s="36"/>
      <c r="N1507" s="36"/>
      <c r="O1507" s="36"/>
      <c r="P1507" s="36"/>
      <c r="Q1507" s="36"/>
      <c r="R1507" s="36"/>
      <c r="S1507" s="36"/>
      <c r="T1507" s="36"/>
      <c r="U1507" s="36"/>
      <c r="V1507" s="36"/>
    </row>
    <row r="1508" spans="6:22" x14ac:dyDescent="0.25">
      <c r="F1508" s="36"/>
      <c r="G1508" s="36"/>
      <c r="H1508" s="36"/>
      <c r="I1508" s="36"/>
      <c r="J1508" s="36"/>
      <c r="K1508" s="36"/>
      <c r="L1508" s="36"/>
      <c r="M1508" s="36"/>
      <c r="N1508" s="36"/>
      <c r="O1508" s="36"/>
      <c r="P1508" s="36"/>
      <c r="Q1508" s="36"/>
      <c r="R1508" s="36"/>
      <c r="S1508" s="36"/>
      <c r="T1508" s="36"/>
      <c r="U1508" s="36"/>
      <c r="V1508" s="36"/>
    </row>
    <row r="1509" spans="6:22" x14ac:dyDescent="0.25">
      <c r="F1509" s="36"/>
      <c r="G1509" s="36"/>
      <c r="H1509" s="36"/>
      <c r="I1509" s="36"/>
      <c r="J1509" s="36"/>
      <c r="K1509" s="36"/>
      <c r="L1509" s="36"/>
      <c r="M1509" s="36"/>
      <c r="N1509" s="36"/>
      <c r="O1509" s="36"/>
      <c r="P1509" s="36"/>
      <c r="Q1509" s="36"/>
      <c r="R1509" s="36"/>
      <c r="S1509" s="36"/>
      <c r="T1509" s="36"/>
      <c r="U1509" s="36"/>
      <c r="V1509" s="36"/>
    </row>
    <row r="1510" spans="6:22" x14ac:dyDescent="0.25">
      <c r="F1510" s="36"/>
      <c r="G1510" s="36"/>
      <c r="H1510" s="36"/>
      <c r="I1510" s="36"/>
      <c r="J1510" s="36"/>
      <c r="K1510" s="36"/>
      <c r="L1510" s="36"/>
      <c r="M1510" s="36"/>
      <c r="N1510" s="36"/>
      <c r="O1510" s="36"/>
      <c r="P1510" s="36"/>
      <c r="Q1510" s="36"/>
      <c r="R1510" s="36"/>
      <c r="S1510" s="36"/>
      <c r="T1510" s="36"/>
      <c r="U1510" s="36"/>
      <c r="V1510" s="36"/>
    </row>
    <row r="1511" spans="6:22" x14ac:dyDescent="0.25">
      <c r="F1511" s="36"/>
      <c r="G1511" s="36"/>
      <c r="H1511" s="36"/>
      <c r="I1511" s="36"/>
      <c r="J1511" s="36"/>
      <c r="K1511" s="36"/>
      <c r="L1511" s="36"/>
      <c r="M1511" s="36"/>
      <c r="N1511" s="36"/>
      <c r="O1511" s="36"/>
      <c r="P1511" s="36"/>
      <c r="Q1511" s="36"/>
      <c r="R1511" s="36"/>
      <c r="S1511" s="36"/>
      <c r="T1511" s="36"/>
      <c r="U1511" s="36"/>
      <c r="V1511" s="36"/>
    </row>
    <row r="1512" spans="6:22" x14ac:dyDescent="0.25">
      <c r="F1512" s="36"/>
      <c r="G1512" s="36"/>
      <c r="H1512" s="36"/>
      <c r="I1512" s="36"/>
      <c r="J1512" s="36"/>
      <c r="K1512" s="36"/>
      <c r="L1512" s="36"/>
      <c r="M1512" s="36"/>
      <c r="N1512" s="36"/>
      <c r="O1512" s="36"/>
      <c r="P1512" s="36"/>
      <c r="Q1512" s="36"/>
      <c r="R1512" s="36"/>
      <c r="S1512" s="36"/>
      <c r="T1512" s="36"/>
      <c r="U1512" s="36"/>
      <c r="V1512" s="36"/>
    </row>
    <row r="1513" spans="6:22" x14ac:dyDescent="0.25">
      <c r="F1513" s="36"/>
      <c r="G1513" s="36"/>
      <c r="H1513" s="36"/>
      <c r="I1513" s="36"/>
      <c r="J1513" s="36"/>
      <c r="K1513" s="36"/>
      <c r="L1513" s="36"/>
      <c r="M1513" s="36"/>
      <c r="N1513" s="36"/>
      <c r="O1513" s="36"/>
      <c r="P1513" s="36"/>
      <c r="Q1513" s="36"/>
      <c r="R1513" s="36"/>
      <c r="S1513" s="36"/>
      <c r="T1513" s="36"/>
      <c r="U1513" s="36"/>
      <c r="V1513" s="36"/>
    </row>
    <row r="1514" spans="6:22" x14ac:dyDescent="0.25">
      <c r="F1514" s="36"/>
      <c r="G1514" s="36"/>
      <c r="H1514" s="36"/>
      <c r="I1514" s="36"/>
      <c r="J1514" s="36"/>
      <c r="K1514" s="36"/>
      <c r="L1514" s="36"/>
      <c r="M1514" s="36"/>
      <c r="N1514" s="36"/>
      <c r="O1514" s="36"/>
      <c r="P1514" s="36"/>
      <c r="Q1514" s="36"/>
      <c r="R1514" s="36"/>
      <c r="S1514" s="36"/>
      <c r="T1514" s="36"/>
      <c r="U1514" s="36"/>
      <c r="V1514" s="36"/>
    </row>
    <row r="1515" spans="6:22" x14ac:dyDescent="0.25">
      <c r="F1515" s="36"/>
      <c r="G1515" s="36"/>
      <c r="H1515" s="36"/>
      <c r="I1515" s="36"/>
      <c r="J1515" s="36"/>
      <c r="K1515" s="36"/>
      <c r="L1515" s="36"/>
      <c r="M1515" s="36"/>
      <c r="N1515" s="36"/>
      <c r="O1515" s="36"/>
      <c r="P1515" s="36"/>
      <c r="Q1515" s="36"/>
      <c r="R1515" s="36"/>
      <c r="S1515" s="36"/>
      <c r="T1515" s="36"/>
      <c r="U1515" s="36"/>
      <c r="V1515" s="36"/>
    </row>
    <row r="1516" spans="6:22" x14ac:dyDescent="0.25">
      <c r="F1516" s="36"/>
      <c r="G1516" s="36"/>
      <c r="H1516" s="36"/>
      <c r="I1516" s="36"/>
      <c r="J1516" s="36"/>
      <c r="K1516" s="36"/>
      <c r="L1516" s="36"/>
      <c r="M1516" s="36"/>
      <c r="N1516" s="36"/>
      <c r="O1516" s="36"/>
      <c r="P1516" s="36"/>
      <c r="Q1516" s="36"/>
      <c r="R1516" s="36"/>
      <c r="S1516" s="36"/>
      <c r="T1516" s="36"/>
      <c r="U1516" s="36"/>
      <c r="V1516" s="36"/>
    </row>
    <row r="1517" spans="6:22" x14ac:dyDescent="0.25">
      <c r="F1517" s="36"/>
      <c r="G1517" s="36"/>
      <c r="H1517" s="36"/>
      <c r="I1517" s="36"/>
      <c r="J1517" s="36"/>
      <c r="K1517" s="36"/>
      <c r="L1517" s="36"/>
      <c r="M1517" s="36"/>
      <c r="N1517" s="36"/>
      <c r="O1517" s="36"/>
      <c r="P1517" s="36"/>
      <c r="Q1517" s="36"/>
      <c r="R1517" s="36"/>
      <c r="S1517" s="36"/>
      <c r="T1517" s="36"/>
      <c r="U1517" s="36"/>
      <c r="V1517" s="36"/>
    </row>
    <row r="1518" spans="6:22" x14ac:dyDescent="0.25">
      <c r="F1518" s="36"/>
      <c r="G1518" s="36"/>
      <c r="H1518" s="36"/>
      <c r="I1518" s="36"/>
      <c r="J1518" s="36"/>
      <c r="K1518" s="36"/>
      <c r="L1518" s="36"/>
      <c r="M1518" s="36"/>
      <c r="N1518" s="36"/>
      <c r="O1518" s="36"/>
      <c r="P1518" s="36"/>
      <c r="Q1518" s="36"/>
      <c r="R1518" s="36"/>
      <c r="S1518" s="36"/>
      <c r="T1518" s="36"/>
      <c r="U1518" s="36"/>
      <c r="V1518" s="36"/>
    </row>
    <row r="1519" spans="6:22" x14ac:dyDescent="0.25">
      <c r="F1519" s="36"/>
      <c r="G1519" s="36"/>
      <c r="H1519" s="36"/>
      <c r="I1519" s="36"/>
      <c r="J1519" s="36"/>
      <c r="K1519" s="36"/>
      <c r="L1519" s="36"/>
      <c r="M1519" s="36"/>
      <c r="N1519" s="36"/>
      <c r="O1519" s="36"/>
      <c r="P1519" s="36"/>
      <c r="Q1519" s="36"/>
      <c r="R1519" s="36"/>
      <c r="S1519" s="36"/>
      <c r="T1519" s="36"/>
      <c r="U1519" s="36"/>
      <c r="V1519" s="36"/>
    </row>
    <row r="1520" spans="6:22" x14ac:dyDescent="0.25">
      <c r="F1520" s="36"/>
      <c r="G1520" s="36"/>
      <c r="H1520" s="36"/>
      <c r="I1520" s="36"/>
      <c r="J1520" s="36"/>
      <c r="K1520" s="36"/>
      <c r="L1520" s="36"/>
      <c r="M1520" s="36"/>
      <c r="N1520" s="36"/>
      <c r="O1520" s="36"/>
      <c r="P1520" s="36"/>
      <c r="Q1520" s="36"/>
      <c r="R1520" s="36"/>
      <c r="S1520" s="36"/>
      <c r="T1520" s="36"/>
      <c r="U1520" s="36"/>
      <c r="V1520" s="36"/>
    </row>
    <row r="1521" spans="6:22" x14ac:dyDescent="0.25">
      <c r="F1521" s="36"/>
      <c r="G1521" s="36"/>
      <c r="H1521" s="36"/>
      <c r="I1521" s="36"/>
      <c r="J1521" s="36"/>
      <c r="K1521" s="36"/>
      <c r="L1521" s="36"/>
      <c r="M1521" s="36"/>
      <c r="N1521" s="36"/>
      <c r="O1521" s="36"/>
      <c r="P1521" s="36"/>
      <c r="Q1521" s="36"/>
      <c r="R1521" s="36"/>
      <c r="S1521" s="36"/>
      <c r="T1521" s="36"/>
      <c r="U1521" s="36"/>
      <c r="V1521" s="36"/>
    </row>
    <row r="1522" spans="6:22" x14ac:dyDescent="0.25">
      <c r="F1522" s="36"/>
      <c r="G1522" s="36"/>
      <c r="H1522" s="36"/>
      <c r="I1522" s="36"/>
      <c r="J1522" s="36"/>
      <c r="K1522" s="36"/>
      <c r="L1522" s="36"/>
      <c r="M1522" s="36"/>
      <c r="N1522" s="36"/>
      <c r="O1522" s="36"/>
      <c r="P1522" s="36"/>
      <c r="Q1522" s="36"/>
      <c r="R1522" s="36"/>
      <c r="S1522" s="36"/>
      <c r="T1522" s="36"/>
      <c r="U1522" s="36"/>
      <c r="V1522" s="36"/>
    </row>
    <row r="1523" spans="6:22" x14ac:dyDescent="0.25">
      <c r="F1523" s="36"/>
      <c r="G1523" s="36"/>
      <c r="H1523" s="36"/>
      <c r="I1523" s="36"/>
      <c r="J1523" s="36"/>
      <c r="K1523" s="36"/>
      <c r="L1523" s="36"/>
      <c r="M1523" s="36"/>
      <c r="N1523" s="36"/>
      <c r="O1523" s="36"/>
      <c r="P1523" s="36"/>
      <c r="Q1523" s="36"/>
      <c r="R1523" s="36"/>
      <c r="S1523" s="36"/>
      <c r="T1523" s="36"/>
      <c r="U1523" s="36"/>
      <c r="V1523" s="36"/>
    </row>
    <row r="1524" spans="6:22" x14ac:dyDescent="0.25">
      <c r="F1524" s="36"/>
      <c r="G1524" s="36"/>
      <c r="H1524" s="36"/>
      <c r="I1524" s="36"/>
      <c r="J1524" s="36"/>
      <c r="K1524" s="36"/>
      <c r="L1524" s="36"/>
      <c r="M1524" s="36"/>
      <c r="N1524" s="36"/>
      <c r="O1524" s="36"/>
      <c r="P1524" s="36"/>
      <c r="Q1524" s="36"/>
      <c r="R1524" s="36"/>
      <c r="S1524" s="36"/>
      <c r="T1524" s="36"/>
      <c r="U1524" s="36"/>
      <c r="V1524" s="36"/>
    </row>
    <row r="1525" spans="6:22" x14ac:dyDescent="0.25">
      <c r="F1525" s="36"/>
      <c r="G1525" s="36"/>
      <c r="H1525" s="36"/>
      <c r="I1525" s="36"/>
      <c r="J1525" s="36"/>
      <c r="K1525" s="36"/>
      <c r="L1525" s="36"/>
      <c r="M1525" s="36"/>
      <c r="N1525" s="36"/>
      <c r="O1525" s="36"/>
      <c r="P1525" s="36"/>
      <c r="Q1525" s="36"/>
      <c r="R1525" s="36"/>
      <c r="S1525" s="36"/>
      <c r="T1525" s="36"/>
      <c r="U1525" s="36"/>
      <c r="V1525" s="36"/>
    </row>
    <row r="1526" spans="6:22" x14ac:dyDescent="0.25">
      <c r="F1526" s="36"/>
      <c r="G1526" s="36"/>
      <c r="H1526" s="36"/>
      <c r="I1526" s="36"/>
      <c r="J1526" s="36"/>
      <c r="K1526" s="36"/>
      <c r="L1526" s="36"/>
      <c r="M1526" s="36"/>
      <c r="N1526" s="36"/>
      <c r="O1526" s="36"/>
      <c r="P1526" s="36"/>
      <c r="Q1526" s="36"/>
      <c r="R1526" s="36"/>
      <c r="S1526" s="36"/>
      <c r="T1526" s="36"/>
      <c r="U1526" s="36"/>
      <c r="V1526" s="36"/>
    </row>
    <row r="1527" spans="6:22" x14ac:dyDescent="0.25">
      <c r="F1527" s="36"/>
      <c r="G1527" s="36"/>
      <c r="H1527" s="36"/>
      <c r="I1527" s="36"/>
      <c r="J1527" s="36"/>
      <c r="K1527" s="36"/>
      <c r="L1527" s="36"/>
      <c r="M1527" s="36"/>
      <c r="N1527" s="36"/>
      <c r="O1527" s="36"/>
      <c r="P1527" s="36"/>
      <c r="Q1527" s="36"/>
      <c r="R1527" s="36"/>
      <c r="S1527" s="36"/>
      <c r="T1527" s="36"/>
      <c r="U1527" s="36"/>
      <c r="V1527" s="36"/>
    </row>
    <row r="1528" spans="6:22" x14ac:dyDescent="0.25">
      <c r="F1528" s="36"/>
      <c r="G1528" s="36"/>
      <c r="H1528" s="36"/>
      <c r="I1528" s="36"/>
      <c r="J1528" s="36"/>
      <c r="K1528" s="36"/>
      <c r="L1528" s="36"/>
      <c r="M1528" s="36"/>
      <c r="N1528" s="36"/>
      <c r="O1528" s="36"/>
      <c r="P1528" s="36"/>
      <c r="Q1528" s="36"/>
      <c r="R1528" s="36"/>
      <c r="S1528" s="36"/>
      <c r="T1528" s="36"/>
      <c r="U1528" s="36"/>
      <c r="V1528" s="36"/>
    </row>
    <row r="1529" spans="6:22" x14ac:dyDescent="0.25">
      <c r="F1529" s="36"/>
      <c r="G1529" s="36"/>
      <c r="H1529" s="36"/>
      <c r="I1529" s="36"/>
      <c r="J1529" s="36"/>
      <c r="K1529" s="36"/>
      <c r="L1529" s="36"/>
      <c r="M1529" s="36"/>
      <c r="N1529" s="36"/>
      <c r="O1529" s="36"/>
      <c r="P1529" s="36"/>
      <c r="Q1529" s="36"/>
      <c r="R1529" s="36"/>
      <c r="S1529" s="36"/>
      <c r="T1529" s="36"/>
      <c r="U1529" s="36"/>
      <c r="V1529" s="36"/>
    </row>
    <row r="1530" spans="6:22" x14ac:dyDescent="0.25">
      <c r="F1530" s="36"/>
      <c r="G1530" s="36"/>
      <c r="H1530" s="36"/>
      <c r="I1530" s="36"/>
      <c r="J1530" s="36"/>
      <c r="K1530" s="36"/>
      <c r="L1530" s="36"/>
      <c r="M1530" s="36"/>
      <c r="N1530" s="36"/>
      <c r="O1530" s="36"/>
      <c r="P1530" s="36"/>
      <c r="Q1530" s="36"/>
      <c r="R1530" s="36"/>
      <c r="S1530" s="36"/>
      <c r="T1530" s="36"/>
      <c r="U1530" s="36"/>
      <c r="V1530" s="36"/>
    </row>
    <row r="1531" spans="6:22" x14ac:dyDescent="0.25">
      <c r="F1531" s="36"/>
      <c r="G1531" s="36"/>
      <c r="H1531" s="36"/>
      <c r="I1531" s="36"/>
      <c r="J1531" s="36"/>
      <c r="K1531" s="36"/>
      <c r="L1531" s="36"/>
      <c r="M1531" s="36"/>
      <c r="N1531" s="36"/>
      <c r="O1531" s="36"/>
      <c r="P1531" s="36"/>
      <c r="Q1531" s="36"/>
      <c r="R1531" s="36"/>
      <c r="S1531" s="36"/>
      <c r="T1531" s="36"/>
      <c r="U1531" s="36"/>
      <c r="V1531" s="36"/>
    </row>
    <row r="1532" spans="6:22" x14ac:dyDescent="0.25">
      <c r="F1532" s="36"/>
      <c r="G1532" s="36"/>
      <c r="H1532" s="36"/>
      <c r="I1532" s="36"/>
      <c r="J1532" s="36"/>
      <c r="K1532" s="36"/>
      <c r="L1532" s="36"/>
      <c r="M1532" s="36"/>
      <c r="N1532" s="36"/>
      <c r="O1532" s="36"/>
      <c r="P1532" s="36"/>
      <c r="Q1532" s="36"/>
      <c r="R1532" s="36"/>
      <c r="S1532" s="36"/>
      <c r="T1532" s="36"/>
      <c r="U1532" s="36"/>
      <c r="V1532" s="36"/>
    </row>
    <row r="1533" spans="6:22" x14ac:dyDescent="0.25">
      <c r="F1533" s="36"/>
      <c r="G1533" s="36"/>
      <c r="H1533" s="36"/>
      <c r="I1533" s="36"/>
      <c r="J1533" s="36"/>
      <c r="K1533" s="36"/>
      <c r="L1533" s="36"/>
      <c r="M1533" s="36"/>
      <c r="N1533" s="36"/>
      <c r="O1533" s="36"/>
      <c r="P1533" s="36"/>
      <c r="Q1533" s="36"/>
      <c r="R1533" s="36"/>
      <c r="S1533" s="36"/>
      <c r="T1533" s="36"/>
      <c r="U1533" s="36"/>
      <c r="V1533" s="36"/>
    </row>
    <row r="1534" spans="6:22" x14ac:dyDescent="0.25">
      <c r="F1534" s="36"/>
      <c r="G1534" s="36"/>
      <c r="H1534" s="36"/>
      <c r="I1534" s="36"/>
      <c r="J1534" s="36"/>
      <c r="K1534" s="36"/>
      <c r="L1534" s="36"/>
      <c r="M1534" s="36"/>
      <c r="N1534" s="36"/>
      <c r="O1534" s="36"/>
      <c r="P1534" s="36"/>
      <c r="Q1534" s="36"/>
      <c r="R1534" s="36"/>
      <c r="S1534" s="36"/>
      <c r="T1534" s="36"/>
      <c r="U1534" s="36"/>
      <c r="V1534" s="36"/>
    </row>
    <row r="1535" spans="6:22" x14ac:dyDescent="0.25">
      <c r="F1535" s="36"/>
      <c r="G1535" s="36"/>
      <c r="H1535" s="36"/>
      <c r="I1535" s="36"/>
      <c r="J1535" s="36"/>
      <c r="K1535" s="36"/>
      <c r="L1535" s="36"/>
      <c r="M1535" s="36"/>
      <c r="N1535" s="36"/>
      <c r="O1535" s="36"/>
      <c r="P1535" s="36"/>
      <c r="Q1535" s="36"/>
      <c r="R1535" s="36"/>
      <c r="S1535" s="36"/>
      <c r="T1535" s="36"/>
      <c r="U1535" s="36"/>
      <c r="V1535" s="36"/>
    </row>
    <row r="1536" spans="6:22" x14ac:dyDescent="0.25">
      <c r="F1536" s="36"/>
      <c r="G1536" s="36"/>
      <c r="H1536" s="36"/>
      <c r="I1536" s="36"/>
      <c r="J1536" s="36"/>
      <c r="K1536" s="36"/>
      <c r="L1536" s="36"/>
      <c r="M1536" s="36"/>
      <c r="N1536" s="36"/>
      <c r="O1536" s="36"/>
      <c r="P1536" s="36"/>
      <c r="Q1536" s="36"/>
      <c r="R1536" s="36"/>
      <c r="S1536" s="36"/>
      <c r="T1536" s="36"/>
      <c r="U1536" s="36"/>
      <c r="V1536" s="36"/>
    </row>
    <row r="1537" spans="6:22" x14ac:dyDescent="0.25">
      <c r="F1537" s="36"/>
      <c r="G1537" s="36"/>
      <c r="H1537" s="36"/>
      <c r="I1537" s="36"/>
      <c r="J1537" s="36"/>
      <c r="K1537" s="36"/>
      <c r="L1537" s="36"/>
      <c r="M1537" s="36"/>
      <c r="N1537" s="36"/>
      <c r="O1537" s="36"/>
      <c r="P1537" s="36"/>
      <c r="Q1537" s="36"/>
      <c r="R1537" s="36"/>
      <c r="S1537" s="36"/>
      <c r="T1537" s="36"/>
      <c r="U1537" s="36"/>
      <c r="V1537" s="36"/>
    </row>
    <row r="1538" spans="6:22" x14ac:dyDescent="0.25">
      <c r="F1538" s="36"/>
      <c r="G1538" s="36"/>
      <c r="H1538" s="36"/>
      <c r="I1538" s="36"/>
      <c r="J1538" s="36"/>
      <c r="K1538" s="36"/>
      <c r="L1538" s="36"/>
      <c r="M1538" s="36"/>
      <c r="N1538" s="36"/>
      <c r="O1538" s="36"/>
      <c r="P1538" s="36"/>
      <c r="Q1538" s="36"/>
      <c r="R1538" s="36"/>
      <c r="S1538" s="36"/>
      <c r="T1538" s="36"/>
      <c r="U1538" s="36"/>
      <c r="V1538" s="36"/>
    </row>
    <row r="1539" spans="6:22" x14ac:dyDescent="0.25">
      <c r="F1539" s="36"/>
      <c r="G1539" s="36"/>
      <c r="H1539" s="36"/>
      <c r="I1539" s="36"/>
      <c r="J1539" s="36"/>
      <c r="K1539" s="36"/>
      <c r="L1539" s="36"/>
      <c r="M1539" s="36"/>
      <c r="N1539" s="36"/>
      <c r="O1539" s="36"/>
      <c r="P1539" s="36"/>
      <c r="Q1539" s="36"/>
      <c r="R1539" s="36"/>
      <c r="S1539" s="36"/>
      <c r="T1539" s="36"/>
      <c r="U1539" s="36"/>
      <c r="V1539" s="36"/>
    </row>
    <row r="1540" spans="6:22" x14ac:dyDescent="0.25">
      <c r="F1540" s="36"/>
      <c r="G1540" s="36"/>
      <c r="H1540" s="36"/>
      <c r="I1540" s="36"/>
      <c r="J1540" s="36"/>
      <c r="K1540" s="36"/>
      <c r="L1540" s="36"/>
      <c r="M1540" s="36"/>
      <c r="N1540" s="36"/>
      <c r="O1540" s="36"/>
      <c r="P1540" s="36"/>
      <c r="Q1540" s="36"/>
      <c r="R1540" s="36"/>
      <c r="S1540" s="36"/>
      <c r="T1540" s="36"/>
      <c r="U1540" s="36"/>
      <c r="V1540" s="36"/>
    </row>
    <row r="1541" spans="6:22" x14ac:dyDescent="0.25">
      <c r="F1541" s="36"/>
      <c r="G1541" s="36"/>
      <c r="H1541" s="36"/>
      <c r="I1541" s="36"/>
      <c r="J1541" s="36"/>
      <c r="K1541" s="36"/>
      <c r="L1541" s="36"/>
      <c r="M1541" s="36"/>
      <c r="N1541" s="36"/>
      <c r="O1541" s="36"/>
      <c r="P1541" s="36"/>
      <c r="Q1541" s="36"/>
      <c r="R1541" s="36"/>
      <c r="S1541" s="36"/>
      <c r="T1541" s="36"/>
      <c r="U1541" s="36"/>
      <c r="V1541" s="36"/>
    </row>
    <row r="1542" spans="6:22" x14ac:dyDescent="0.25">
      <c r="F1542" s="36"/>
      <c r="G1542" s="36"/>
      <c r="H1542" s="36"/>
      <c r="I1542" s="36"/>
      <c r="J1542" s="36"/>
      <c r="K1542" s="36"/>
      <c r="L1542" s="36"/>
      <c r="M1542" s="36"/>
      <c r="N1542" s="36"/>
      <c r="O1542" s="36"/>
      <c r="P1542" s="36"/>
      <c r="Q1542" s="36"/>
      <c r="R1542" s="36"/>
      <c r="S1542" s="36"/>
      <c r="T1542" s="36"/>
      <c r="U1542" s="36"/>
      <c r="V1542" s="36"/>
    </row>
    <row r="1543" spans="6:22" x14ac:dyDescent="0.25">
      <c r="F1543" s="36"/>
      <c r="G1543" s="36"/>
      <c r="H1543" s="36"/>
      <c r="I1543" s="36"/>
      <c r="J1543" s="36"/>
      <c r="K1543" s="36"/>
      <c r="L1543" s="36"/>
      <c r="M1543" s="36"/>
      <c r="N1543" s="36"/>
      <c r="O1543" s="36"/>
      <c r="P1543" s="36"/>
      <c r="Q1543" s="36"/>
      <c r="R1543" s="36"/>
      <c r="S1543" s="36"/>
      <c r="T1543" s="36"/>
      <c r="U1543" s="36"/>
      <c r="V1543" s="36"/>
    </row>
    <row r="1544" spans="6:22" x14ac:dyDescent="0.25">
      <c r="F1544" s="36"/>
      <c r="G1544" s="36"/>
      <c r="H1544" s="36"/>
      <c r="I1544" s="36"/>
      <c r="J1544" s="36"/>
      <c r="K1544" s="36"/>
      <c r="L1544" s="36"/>
      <c r="M1544" s="36"/>
      <c r="N1544" s="36"/>
      <c r="O1544" s="36"/>
      <c r="P1544" s="36"/>
      <c r="Q1544" s="36"/>
      <c r="R1544" s="36"/>
      <c r="S1544" s="36"/>
      <c r="T1544" s="36"/>
      <c r="U1544" s="36"/>
      <c r="V1544" s="36"/>
    </row>
    <row r="1545" spans="6:22" x14ac:dyDescent="0.25">
      <c r="F1545" s="36"/>
      <c r="G1545" s="36"/>
      <c r="H1545" s="36"/>
      <c r="I1545" s="36"/>
      <c r="J1545" s="36"/>
      <c r="K1545" s="36"/>
      <c r="L1545" s="36"/>
      <c r="M1545" s="36"/>
      <c r="N1545" s="36"/>
      <c r="O1545" s="36"/>
      <c r="P1545" s="36"/>
      <c r="Q1545" s="36"/>
      <c r="R1545" s="36"/>
      <c r="S1545" s="36"/>
      <c r="T1545" s="36"/>
      <c r="U1545" s="36"/>
      <c r="V1545" s="36"/>
    </row>
    <row r="1546" spans="6:22" x14ac:dyDescent="0.25">
      <c r="F1546" s="36"/>
      <c r="G1546" s="36"/>
      <c r="H1546" s="36"/>
      <c r="I1546" s="36"/>
      <c r="J1546" s="36"/>
      <c r="K1546" s="36"/>
      <c r="L1546" s="36"/>
      <c r="M1546" s="36"/>
      <c r="N1546" s="36"/>
      <c r="O1546" s="36"/>
      <c r="P1546" s="36"/>
      <c r="Q1546" s="36"/>
      <c r="R1546" s="36"/>
      <c r="S1546" s="36"/>
      <c r="T1546" s="36"/>
      <c r="U1546" s="36"/>
      <c r="V1546" s="36"/>
    </row>
    <row r="1547" spans="6:22" x14ac:dyDescent="0.25">
      <c r="F1547" s="36"/>
      <c r="G1547" s="36"/>
      <c r="H1547" s="36"/>
      <c r="I1547" s="36"/>
      <c r="J1547" s="36"/>
      <c r="K1547" s="36"/>
      <c r="L1547" s="36"/>
      <c r="M1547" s="36"/>
      <c r="N1547" s="36"/>
      <c r="O1547" s="36"/>
      <c r="P1547" s="36"/>
      <c r="Q1547" s="36"/>
      <c r="R1547" s="36"/>
      <c r="S1547" s="36"/>
      <c r="T1547" s="36"/>
      <c r="U1547" s="36"/>
      <c r="V1547" s="36"/>
    </row>
    <row r="1548" spans="6:22" x14ac:dyDescent="0.25">
      <c r="F1548" s="36"/>
      <c r="G1548" s="36"/>
      <c r="H1548" s="36"/>
      <c r="I1548" s="36"/>
      <c r="J1548" s="36"/>
      <c r="K1548" s="36"/>
      <c r="L1548" s="36"/>
      <c r="M1548" s="36"/>
      <c r="N1548" s="36"/>
      <c r="O1548" s="36"/>
      <c r="P1548" s="36"/>
      <c r="Q1548" s="36"/>
      <c r="R1548" s="36"/>
      <c r="S1548" s="36"/>
      <c r="T1548" s="36"/>
      <c r="U1548" s="36"/>
      <c r="V1548" s="36"/>
    </row>
    <row r="1549" spans="6:22" x14ac:dyDescent="0.25">
      <c r="F1549" s="36"/>
      <c r="G1549" s="36"/>
      <c r="H1549" s="36"/>
      <c r="I1549" s="36"/>
      <c r="J1549" s="36"/>
      <c r="K1549" s="36"/>
      <c r="L1549" s="36"/>
      <c r="M1549" s="36"/>
      <c r="N1549" s="36"/>
      <c r="O1549" s="36"/>
      <c r="P1549" s="36"/>
      <c r="Q1549" s="36"/>
      <c r="R1549" s="36"/>
      <c r="S1549" s="36"/>
      <c r="T1549" s="36"/>
      <c r="U1549" s="36"/>
      <c r="V1549" s="36"/>
    </row>
    <row r="1550" spans="6:22" x14ac:dyDescent="0.25">
      <c r="F1550" s="36"/>
      <c r="G1550" s="36"/>
      <c r="H1550" s="36"/>
      <c r="I1550" s="36"/>
      <c r="J1550" s="36"/>
      <c r="K1550" s="36"/>
      <c r="L1550" s="36"/>
      <c r="M1550" s="36"/>
      <c r="N1550" s="36"/>
      <c r="O1550" s="36"/>
      <c r="P1550" s="36"/>
      <c r="Q1550" s="36"/>
      <c r="R1550" s="36"/>
      <c r="S1550" s="36"/>
      <c r="T1550" s="36"/>
      <c r="U1550" s="36"/>
      <c r="V1550" s="36"/>
    </row>
    <row r="1551" spans="6:22" x14ac:dyDescent="0.25">
      <c r="F1551" s="36"/>
      <c r="G1551" s="36"/>
      <c r="H1551" s="36"/>
      <c r="I1551" s="36"/>
      <c r="J1551" s="36"/>
      <c r="K1551" s="36"/>
      <c r="L1551" s="36"/>
      <c r="M1551" s="36"/>
      <c r="N1551" s="36"/>
      <c r="O1551" s="36"/>
      <c r="P1551" s="36"/>
      <c r="Q1551" s="36"/>
      <c r="R1551" s="36"/>
      <c r="S1551" s="36"/>
      <c r="T1551" s="36"/>
      <c r="U1551" s="36"/>
      <c r="V1551" s="36"/>
    </row>
    <row r="1552" spans="6:22" x14ac:dyDescent="0.25">
      <c r="F1552" s="36"/>
      <c r="G1552" s="36"/>
      <c r="H1552" s="36"/>
      <c r="I1552" s="36"/>
      <c r="J1552" s="36"/>
      <c r="K1552" s="36"/>
      <c r="L1552" s="36"/>
      <c r="M1552" s="36"/>
      <c r="N1552" s="36"/>
      <c r="O1552" s="36"/>
      <c r="P1552" s="36"/>
      <c r="Q1552" s="36"/>
      <c r="R1552" s="36"/>
      <c r="S1552" s="36"/>
      <c r="T1552" s="36"/>
      <c r="U1552" s="36"/>
      <c r="V1552" s="36"/>
    </row>
    <row r="1553" spans="6:22" x14ac:dyDescent="0.25">
      <c r="F1553" s="36"/>
      <c r="G1553" s="36"/>
      <c r="H1553" s="36"/>
      <c r="I1553" s="36"/>
      <c r="J1553" s="36"/>
      <c r="K1553" s="36"/>
      <c r="L1553" s="36"/>
      <c r="M1553" s="36"/>
      <c r="N1553" s="36"/>
      <c r="O1553" s="36"/>
      <c r="P1553" s="36"/>
      <c r="Q1553" s="36"/>
      <c r="R1553" s="36"/>
      <c r="S1553" s="36"/>
      <c r="T1553" s="36"/>
      <c r="U1553" s="36"/>
      <c r="V1553" s="36"/>
    </row>
    <row r="1554" spans="6:22" x14ac:dyDescent="0.25">
      <c r="F1554" s="36"/>
      <c r="G1554" s="36"/>
      <c r="H1554" s="36"/>
      <c r="I1554" s="36"/>
      <c r="J1554" s="36"/>
      <c r="K1554" s="36"/>
      <c r="L1554" s="36"/>
      <c r="M1554" s="36"/>
      <c r="N1554" s="36"/>
      <c r="O1554" s="36"/>
      <c r="P1554" s="36"/>
      <c r="Q1554" s="36"/>
      <c r="R1554" s="36"/>
      <c r="S1554" s="36"/>
      <c r="T1554" s="36"/>
      <c r="U1554" s="36"/>
      <c r="V1554" s="36"/>
    </row>
    <row r="1555" spans="6:22" x14ac:dyDescent="0.25">
      <c r="F1555" s="36"/>
      <c r="G1555" s="36"/>
      <c r="H1555" s="36"/>
      <c r="I1555" s="36"/>
      <c r="J1555" s="36"/>
      <c r="K1555" s="36"/>
      <c r="L1555" s="36"/>
      <c r="M1555" s="36"/>
      <c r="N1555" s="36"/>
      <c r="O1555" s="36"/>
      <c r="P1555" s="36"/>
      <c r="Q1555" s="36"/>
      <c r="R1555" s="36"/>
      <c r="S1555" s="36"/>
      <c r="T1555" s="36"/>
      <c r="U1555" s="36"/>
      <c r="V1555" s="36"/>
    </row>
    <row r="1556" spans="6:22" x14ac:dyDescent="0.25">
      <c r="F1556" s="36"/>
      <c r="G1556" s="36"/>
      <c r="H1556" s="36"/>
      <c r="I1556" s="36"/>
      <c r="J1556" s="36"/>
      <c r="K1556" s="36"/>
      <c r="L1556" s="36"/>
      <c r="M1556" s="36"/>
      <c r="N1556" s="36"/>
      <c r="O1556" s="36"/>
      <c r="P1556" s="36"/>
      <c r="Q1556" s="36"/>
      <c r="R1556" s="36"/>
      <c r="S1556" s="36"/>
      <c r="T1556" s="36"/>
      <c r="U1556" s="36"/>
      <c r="V1556" s="36"/>
    </row>
    <row r="1557" spans="6:22" x14ac:dyDescent="0.25">
      <c r="F1557" s="36"/>
      <c r="G1557" s="36"/>
      <c r="H1557" s="36"/>
      <c r="I1557" s="36"/>
      <c r="J1557" s="36"/>
      <c r="K1557" s="36"/>
      <c r="L1557" s="36"/>
      <c r="M1557" s="36"/>
      <c r="N1557" s="36"/>
      <c r="O1557" s="36"/>
      <c r="P1557" s="36"/>
      <c r="Q1557" s="36"/>
      <c r="R1557" s="36"/>
      <c r="S1557" s="36"/>
      <c r="T1557" s="36"/>
      <c r="U1557" s="36"/>
      <c r="V1557" s="36"/>
    </row>
    <row r="1558" spans="6:22" x14ac:dyDescent="0.25">
      <c r="F1558" s="36"/>
      <c r="G1558" s="36"/>
      <c r="H1558" s="36"/>
      <c r="I1558" s="36"/>
      <c r="J1558" s="36"/>
      <c r="K1558" s="36"/>
      <c r="L1558" s="36"/>
      <c r="M1558" s="36"/>
      <c r="N1558" s="36"/>
      <c r="O1558" s="36"/>
      <c r="P1558" s="36"/>
      <c r="Q1558" s="36"/>
      <c r="R1558" s="36"/>
      <c r="S1558" s="36"/>
      <c r="T1558" s="36"/>
      <c r="U1558" s="36"/>
      <c r="V1558" s="36"/>
    </row>
    <row r="1559" spans="6:22" x14ac:dyDescent="0.25">
      <c r="F1559" s="36"/>
      <c r="G1559" s="36"/>
      <c r="H1559" s="36"/>
      <c r="I1559" s="36"/>
      <c r="J1559" s="36"/>
      <c r="K1559" s="36"/>
      <c r="L1559" s="36"/>
      <c r="M1559" s="36"/>
      <c r="N1559" s="36"/>
      <c r="O1559" s="36"/>
      <c r="P1559" s="36"/>
      <c r="Q1559" s="36"/>
      <c r="R1559" s="36"/>
      <c r="S1559" s="36"/>
      <c r="T1559" s="36"/>
      <c r="U1559" s="36"/>
      <c r="V1559" s="36"/>
    </row>
    <row r="1560" spans="6:22" x14ac:dyDescent="0.25">
      <c r="F1560" s="36"/>
      <c r="G1560" s="36"/>
      <c r="H1560" s="36"/>
      <c r="I1560" s="36"/>
      <c r="J1560" s="36"/>
      <c r="K1560" s="36"/>
      <c r="L1560" s="36"/>
      <c r="M1560" s="36"/>
      <c r="N1560" s="36"/>
      <c r="O1560" s="36"/>
      <c r="P1560" s="36"/>
      <c r="Q1560" s="36"/>
      <c r="R1560" s="36"/>
      <c r="S1560" s="36"/>
      <c r="T1560" s="36"/>
      <c r="U1560" s="36"/>
      <c r="V1560" s="36"/>
    </row>
    <row r="1561" spans="6:22" x14ac:dyDescent="0.25">
      <c r="F1561" s="36"/>
      <c r="G1561" s="36"/>
      <c r="H1561" s="36"/>
      <c r="I1561" s="36"/>
      <c r="J1561" s="36"/>
      <c r="K1561" s="36"/>
      <c r="L1561" s="36"/>
      <c r="M1561" s="36"/>
      <c r="N1561" s="36"/>
      <c r="O1561" s="36"/>
      <c r="P1561" s="36"/>
      <c r="Q1561" s="36"/>
      <c r="R1561" s="36"/>
      <c r="S1561" s="36"/>
      <c r="T1561" s="36"/>
      <c r="U1561" s="36"/>
      <c r="V1561" s="36"/>
    </row>
    <row r="1562" spans="6:22" x14ac:dyDescent="0.25">
      <c r="F1562" s="36"/>
      <c r="G1562" s="36"/>
      <c r="H1562" s="36"/>
      <c r="I1562" s="36"/>
      <c r="J1562" s="36"/>
      <c r="K1562" s="36"/>
      <c r="L1562" s="36"/>
      <c r="M1562" s="36"/>
      <c r="N1562" s="36"/>
      <c r="O1562" s="36"/>
      <c r="P1562" s="36"/>
      <c r="Q1562" s="36"/>
      <c r="R1562" s="36"/>
      <c r="S1562" s="36"/>
      <c r="T1562" s="36"/>
      <c r="U1562" s="36"/>
      <c r="V1562" s="36"/>
    </row>
    <row r="1563" spans="6:22" x14ac:dyDescent="0.25">
      <c r="F1563" s="36"/>
      <c r="G1563" s="36"/>
      <c r="H1563" s="36"/>
      <c r="I1563" s="36"/>
      <c r="J1563" s="36"/>
      <c r="K1563" s="36"/>
      <c r="L1563" s="36"/>
      <c r="M1563" s="36"/>
      <c r="N1563" s="36"/>
      <c r="O1563" s="36"/>
      <c r="P1563" s="36"/>
      <c r="Q1563" s="36"/>
      <c r="R1563" s="36"/>
      <c r="S1563" s="36"/>
      <c r="T1563" s="36"/>
      <c r="U1563" s="36"/>
      <c r="V1563" s="36"/>
    </row>
    <row r="1564" spans="6:22" x14ac:dyDescent="0.25">
      <c r="F1564" s="36"/>
      <c r="G1564" s="36"/>
      <c r="H1564" s="36"/>
      <c r="I1564" s="36"/>
      <c r="J1564" s="36"/>
      <c r="K1564" s="36"/>
      <c r="L1564" s="36"/>
      <c r="M1564" s="36"/>
      <c r="N1564" s="36"/>
      <c r="O1564" s="36"/>
      <c r="P1564" s="36"/>
      <c r="Q1564" s="36"/>
      <c r="R1564" s="36"/>
      <c r="S1564" s="36"/>
      <c r="T1564" s="36"/>
      <c r="U1564" s="36"/>
      <c r="V1564" s="36"/>
    </row>
    <row r="1565" spans="6:22" x14ac:dyDescent="0.25">
      <c r="F1565" s="36"/>
      <c r="G1565" s="36"/>
      <c r="H1565" s="36"/>
      <c r="I1565" s="36"/>
      <c r="J1565" s="36"/>
      <c r="K1565" s="36"/>
      <c r="L1565" s="36"/>
      <c r="M1565" s="36"/>
      <c r="N1565" s="36"/>
      <c r="O1565" s="36"/>
      <c r="P1565" s="36"/>
      <c r="Q1565" s="36"/>
      <c r="R1565" s="36"/>
      <c r="S1565" s="36"/>
      <c r="T1565" s="36"/>
      <c r="U1565" s="36"/>
      <c r="V1565" s="36"/>
    </row>
    <row r="1566" spans="6:22" x14ac:dyDescent="0.25">
      <c r="F1566" s="36"/>
      <c r="G1566" s="36"/>
      <c r="H1566" s="36"/>
      <c r="I1566" s="36"/>
      <c r="J1566" s="36"/>
      <c r="K1566" s="36"/>
      <c r="L1566" s="36"/>
      <c r="M1566" s="36"/>
      <c r="N1566" s="36"/>
      <c r="O1566" s="36"/>
      <c r="P1566" s="36"/>
      <c r="Q1566" s="36"/>
      <c r="R1566" s="36"/>
      <c r="S1566" s="36"/>
      <c r="T1566" s="36"/>
      <c r="U1566" s="36"/>
      <c r="V1566" s="36"/>
    </row>
    <row r="1567" spans="6:22" x14ac:dyDescent="0.25">
      <c r="F1567" s="36"/>
      <c r="G1567" s="36"/>
      <c r="H1567" s="36"/>
      <c r="I1567" s="36"/>
      <c r="J1567" s="36"/>
      <c r="K1567" s="36"/>
      <c r="L1567" s="36"/>
      <c r="M1567" s="36"/>
      <c r="N1567" s="36"/>
      <c r="O1567" s="36"/>
      <c r="P1567" s="36"/>
      <c r="Q1567" s="36"/>
      <c r="R1567" s="36"/>
      <c r="S1567" s="36"/>
      <c r="T1567" s="36"/>
      <c r="U1567" s="36"/>
      <c r="V1567" s="36"/>
    </row>
    <row r="1568" spans="6:22" x14ac:dyDescent="0.25">
      <c r="F1568" s="36"/>
      <c r="G1568" s="36"/>
      <c r="H1568" s="36"/>
      <c r="I1568" s="36"/>
      <c r="J1568" s="36"/>
      <c r="K1568" s="36"/>
      <c r="L1568" s="36"/>
      <c r="M1568" s="36"/>
      <c r="N1568" s="36"/>
      <c r="O1568" s="36"/>
      <c r="P1568" s="36"/>
      <c r="Q1568" s="36"/>
      <c r="R1568" s="36"/>
      <c r="S1568" s="36"/>
      <c r="T1568" s="36"/>
      <c r="U1568" s="36"/>
      <c r="V1568" s="36"/>
    </row>
    <row r="1569" spans="6:22" x14ac:dyDescent="0.25">
      <c r="F1569" s="36"/>
      <c r="G1569" s="36"/>
      <c r="H1569" s="36"/>
      <c r="I1569" s="36"/>
      <c r="J1569" s="36"/>
      <c r="K1569" s="36"/>
      <c r="L1569" s="36"/>
      <c r="M1569" s="36"/>
      <c r="N1569" s="36"/>
      <c r="O1569" s="36"/>
      <c r="P1569" s="36"/>
      <c r="Q1569" s="36"/>
      <c r="R1569" s="36"/>
      <c r="S1569" s="36"/>
      <c r="T1569" s="36"/>
      <c r="U1569" s="36"/>
      <c r="V1569" s="36"/>
    </row>
    <row r="1570" spans="6:22" x14ac:dyDescent="0.25">
      <c r="F1570" s="36"/>
      <c r="G1570" s="36"/>
      <c r="H1570" s="36"/>
      <c r="I1570" s="36"/>
      <c r="J1570" s="36"/>
      <c r="K1570" s="36"/>
      <c r="L1570" s="36"/>
      <c r="M1570" s="36"/>
      <c r="N1570" s="36"/>
      <c r="O1570" s="36"/>
      <c r="P1570" s="36"/>
      <c r="Q1570" s="36"/>
      <c r="R1570" s="36"/>
      <c r="S1570" s="36"/>
      <c r="T1570" s="36"/>
      <c r="U1570" s="36"/>
      <c r="V1570" s="36"/>
    </row>
    <row r="1571" spans="6:22" x14ac:dyDescent="0.25">
      <c r="F1571" s="36"/>
      <c r="G1571" s="36"/>
      <c r="H1571" s="36"/>
      <c r="I1571" s="36"/>
      <c r="J1571" s="36"/>
      <c r="K1571" s="36"/>
      <c r="L1571" s="36"/>
      <c r="M1571" s="36"/>
      <c r="N1571" s="36"/>
      <c r="O1571" s="36"/>
      <c r="P1571" s="36"/>
      <c r="Q1571" s="36"/>
      <c r="R1571" s="36"/>
      <c r="S1571" s="36"/>
      <c r="T1571" s="36"/>
      <c r="U1571" s="36"/>
      <c r="V1571" s="36"/>
    </row>
    <row r="1572" spans="6:22" x14ac:dyDescent="0.25">
      <c r="F1572" s="36"/>
      <c r="G1572" s="36"/>
      <c r="H1572" s="36"/>
      <c r="I1572" s="36"/>
      <c r="J1572" s="36"/>
      <c r="K1572" s="36"/>
      <c r="L1572" s="36"/>
      <c r="M1572" s="36"/>
      <c r="N1572" s="36"/>
      <c r="O1572" s="36"/>
      <c r="P1572" s="36"/>
      <c r="Q1572" s="36"/>
      <c r="R1572" s="36"/>
      <c r="S1572" s="36"/>
      <c r="T1572" s="36"/>
      <c r="U1572" s="36"/>
      <c r="V1572" s="36"/>
    </row>
    <row r="1573" spans="6:22" x14ac:dyDescent="0.25">
      <c r="F1573" s="36"/>
      <c r="G1573" s="36"/>
      <c r="H1573" s="36"/>
      <c r="I1573" s="36"/>
      <c r="J1573" s="36"/>
      <c r="K1573" s="36"/>
      <c r="L1573" s="36"/>
      <c r="M1573" s="36"/>
      <c r="N1573" s="36"/>
      <c r="O1573" s="36"/>
      <c r="P1573" s="36"/>
      <c r="Q1573" s="36"/>
      <c r="R1573" s="36"/>
      <c r="S1573" s="36"/>
      <c r="T1573" s="36"/>
      <c r="U1573" s="36"/>
      <c r="V1573" s="36"/>
    </row>
    <row r="1574" spans="6:22" x14ac:dyDescent="0.25">
      <c r="F1574" s="36"/>
      <c r="G1574" s="36"/>
      <c r="H1574" s="36"/>
      <c r="I1574" s="36"/>
      <c r="J1574" s="36"/>
      <c r="K1574" s="36"/>
      <c r="L1574" s="36"/>
      <c r="M1574" s="36"/>
      <c r="N1574" s="36"/>
      <c r="O1574" s="36"/>
      <c r="P1574" s="36"/>
      <c r="Q1574" s="36"/>
      <c r="R1574" s="36"/>
      <c r="S1574" s="36"/>
      <c r="T1574" s="36"/>
      <c r="U1574" s="36"/>
      <c r="V1574" s="36"/>
    </row>
    <row r="1575" spans="6:22" x14ac:dyDescent="0.25">
      <c r="F1575" s="36"/>
      <c r="G1575" s="36"/>
      <c r="H1575" s="36"/>
      <c r="I1575" s="36"/>
      <c r="J1575" s="36"/>
      <c r="K1575" s="36"/>
      <c r="L1575" s="36"/>
      <c r="M1575" s="36"/>
      <c r="N1575" s="36"/>
      <c r="O1575" s="36"/>
      <c r="P1575" s="36"/>
      <c r="Q1575" s="36"/>
      <c r="R1575" s="36"/>
      <c r="S1575" s="36"/>
      <c r="T1575" s="36"/>
      <c r="U1575" s="36"/>
      <c r="V1575" s="36"/>
    </row>
    <row r="1576" spans="6:22" x14ac:dyDescent="0.25">
      <c r="F1576" s="36"/>
      <c r="G1576" s="36"/>
      <c r="H1576" s="36"/>
      <c r="I1576" s="36"/>
      <c r="J1576" s="36"/>
      <c r="K1576" s="36"/>
      <c r="L1576" s="36"/>
      <c r="M1576" s="36"/>
      <c r="N1576" s="36"/>
      <c r="O1576" s="36"/>
      <c r="P1576" s="36"/>
      <c r="Q1576" s="36"/>
      <c r="R1576" s="36"/>
      <c r="S1576" s="36"/>
      <c r="T1576" s="36"/>
      <c r="U1576" s="36"/>
      <c r="V1576" s="36"/>
    </row>
    <row r="1577" spans="6:22" x14ac:dyDescent="0.25">
      <c r="F1577" s="36"/>
      <c r="G1577" s="36"/>
      <c r="H1577" s="36"/>
      <c r="I1577" s="36"/>
      <c r="J1577" s="36"/>
      <c r="K1577" s="36"/>
      <c r="L1577" s="36"/>
      <c r="M1577" s="36"/>
      <c r="N1577" s="36"/>
      <c r="O1577" s="36"/>
      <c r="P1577" s="36"/>
      <c r="Q1577" s="36"/>
      <c r="R1577" s="36"/>
      <c r="S1577" s="36"/>
      <c r="T1577" s="36"/>
      <c r="U1577" s="36"/>
      <c r="V1577" s="36"/>
    </row>
    <row r="1578" spans="6:22" x14ac:dyDescent="0.25">
      <c r="F1578" s="36"/>
      <c r="G1578" s="36"/>
      <c r="H1578" s="36"/>
      <c r="I1578" s="36"/>
      <c r="J1578" s="36"/>
      <c r="K1578" s="36"/>
      <c r="L1578" s="36"/>
      <c r="M1578" s="36"/>
      <c r="N1578" s="36"/>
      <c r="O1578" s="36"/>
      <c r="P1578" s="36"/>
      <c r="Q1578" s="36"/>
      <c r="R1578" s="36"/>
      <c r="S1578" s="36"/>
      <c r="T1578" s="36"/>
      <c r="U1578" s="36"/>
      <c r="V1578" s="36"/>
    </row>
    <row r="1579" spans="6:22" x14ac:dyDescent="0.25">
      <c r="F1579" s="36"/>
      <c r="G1579" s="36"/>
      <c r="H1579" s="36"/>
      <c r="I1579" s="36"/>
      <c r="J1579" s="36"/>
      <c r="K1579" s="36"/>
      <c r="L1579" s="36"/>
      <c r="M1579" s="36"/>
      <c r="N1579" s="36"/>
      <c r="O1579" s="36"/>
      <c r="P1579" s="36"/>
      <c r="Q1579" s="36"/>
      <c r="R1579" s="36"/>
      <c r="S1579" s="36"/>
      <c r="T1579" s="36"/>
      <c r="U1579" s="36"/>
      <c r="V1579" s="36"/>
    </row>
    <row r="1580" spans="6:22" x14ac:dyDescent="0.25">
      <c r="F1580" s="36"/>
      <c r="G1580" s="36"/>
      <c r="H1580" s="36"/>
      <c r="I1580" s="36"/>
      <c r="J1580" s="36"/>
      <c r="K1580" s="36"/>
      <c r="L1580" s="36"/>
      <c r="M1580" s="36"/>
      <c r="N1580" s="36"/>
      <c r="O1580" s="36"/>
      <c r="P1580" s="36"/>
      <c r="Q1580" s="36"/>
      <c r="R1580" s="36"/>
      <c r="S1580" s="36"/>
      <c r="T1580" s="36"/>
      <c r="U1580" s="36"/>
      <c r="V1580" s="36"/>
    </row>
    <row r="1581" spans="6:22" x14ac:dyDescent="0.25">
      <c r="F1581" s="36"/>
      <c r="G1581" s="36"/>
      <c r="H1581" s="36"/>
      <c r="I1581" s="36"/>
      <c r="J1581" s="36"/>
      <c r="K1581" s="36"/>
      <c r="L1581" s="36"/>
      <c r="M1581" s="36"/>
      <c r="N1581" s="36"/>
      <c r="O1581" s="36"/>
      <c r="P1581" s="36"/>
      <c r="Q1581" s="36"/>
      <c r="R1581" s="36"/>
      <c r="S1581" s="36"/>
      <c r="T1581" s="36"/>
      <c r="U1581" s="36"/>
      <c r="V1581" s="36"/>
    </row>
    <row r="1582" spans="6:22" x14ac:dyDescent="0.25">
      <c r="F1582" s="36"/>
      <c r="G1582" s="36"/>
      <c r="H1582" s="36"/>
      <c r="I1582" s="36"/>
      <c r="J1582" s="36"/>
      <c r="K1582" s="36"/>
      <c r="L1582" s="36"/>
      <c r="M1582" s="36"/>
      <c r="N1582" s="36"/>
      <c r="O1582" s="36"/>
      <c r="P1582" s="36"/>
      <c r="Q1582" s="36"/>
      <c r="R1582" s="36"/>
      <c r="S1582" s="36"/>
      <c r="T1582" s="36"/>
      <c r="U1582" s="36"/>
      <c r="V1582" s="36"/>
    </row>
    <row r="1583" spans="6:22" x14ac:dyDescent="0.25">
      <c r="F1583" s="36"/>
      <c r="G1583" s="36"/>
      <c r="H1583" s="36"/>
      <c r="I1583" s="36"/>
      <c r="J1583" s="36"/>
      <c r="K1583" s="36"/>
      <c r="L1583" s="36"/>
      <c r="M1583" s="36"/>
      <c r="N1583" s="36"/>
      <c r="O1583" s="36"/>
      <c r="P1583" s="36"/>
      <c r="Q1583" s="36"/>
      <c r="R1583" s="36"/>
      <c r="S1583" s="36"/>
      <c r="T1583" s="36"/>
      <c r="U1583" s="36"/>
      <c r="V1583" s="36"/>
    </row>
    <row r="1584" spans="6:22" x14ac:dyDescent="0.25">
      <c r="F1584" s="36"/>
      <c r="G1584" s="36"/>
      <c r="H1584" s="36"/>
      <c r="I1584" s="36"/>
      <c r="J1584" s="36"/>
      <c r="K1584" s="36"/>
      <c r="L1584" s="36"/>
      <c r="M1584" s="36"/>
      <c r="N1584" s="36"/>
      <c r="O1584" s="36"/>
      <c r="P1584" s="36"/>
      <c r="Q1584" s="36"/>
      <c r="R1584" s="36"/>
      <c r="S1584" s="36"/>
      <c r="T1584" s="36"/>
      <c r="U1584" s="36"/>
      <c r="V1584" s="36"/>
    </row>
    <row r="1585" spans="6:22" x14ac:dyDescent="0.25">
      <c r="F1585" s="36"/>
      <c r="G1585" s="36"/>
      <c r="H1585" s="36"/>
      <c r="I1585" s="36"/>
      <c r="J1585" s="36"/>
      <c r="K1585" s="36"/>
      <c r="L1585" s="36"/>
      <c r="M1585" s="36"/>
      <c r="N1585" s="36"/>
      <c r="O1585" s="36"/>
      <c r="P1585" s="36"/>
      <c r="Q1585" s="36"/>
      <c r="R1585" s="36"/>
      <c r="S1585" s="36"/>
      <c r="T1585" s="36"/>
      <c r="U1585" s="36"/>
      <c r="V1585" s="36"/>
    </row>
    <row r="1586" spans="6:22" x14ac:dyDescent="0.25">
      <c r="F1586" s="36"/>
      <c r="G1586" s="36"/>
      <c r="H1586" s="36"/>
      <c r="I1586" s="36"/>
      <c r="J1586" s="36"/>
      <c r="K1586" s="36"/>
      <c r="L1586" s="36"/>
      <c r="M1586" s="36"/>
      <c r="N1586" s="36"/>
      <c r="O1586" s="36"/>
      <c r="P1586" s="36"/>
      <c r="Q1586" s="36"/>
      <c r="R1586" s="36"/>
      <c r="S1586" s="36"/>
      <c r="T1586" s="36"/>
      <c r="U1586" s="36"/>
      <c r="V1586" s="36"/>
    </row>
    <row r="1587" spans="6:22" x14ac:dyDescent="0.25">
      <c r="F1587" s="36"/>
      <c r="G1587" s="36"/>
      <c r="H1587" s="36"/>
      <c r="I1587" s="36"/>
      <c r="J1587" s="36"/>
      <c r="K1587" s="36"/>
      <c r="L1587" s="36"/>
      <c r="M1587" s="36"/>
      <c r="N1587" s="36"/>
      <c r="O1587" s="36"/>
      <c r="P1587" s="36"/>
      <c r="Q1587" s="36"/>
      <c r="R1587" s="36"/>
      <c r="S1587" s="36"/>
      <c r="T1587" s="36"/>
      <c r="U1587" s="36"/>
      <c r="V1587" s="36"/>
    </row>
    <row r="1588" spans="6:22" x14ac:dyDescent="0.25">
      <c r="F1588" s="36"/>
      <c r="G1588" s="36"/>
      <c r="H1588" s="36"/>
      <c r="I1588" s="36"/>
      <c r="J1588" s="36"/>
      <c r="K1588" s="36"/>
      <c r="L1588" s="36"/>
      <c r="M1588" s="36"/>
      <c r="N1588" s="36"/>
      <c r="O1588" s="36"/>
      <c r="P1588" s="36"/>
      <c r="Q1588" s="36"/>
      <c r="R1588" s="36"/>
      <c r="S1588" s="36"/>
      <c r="T1588" s="36"/>
      <c r="U1588" s="36"/>
      <c r="V1588" s="36"/>
    </row>
    <row r="1589" spans="6:22" x14ac:dyDescent="0.25">
      <c r="F1589" s="36"/>
      <c r="G1589" s="36"/>
      <c r="H1589" s="36"/>
      <c r="I1589" s="36"/>
      <c r="J1589" s="36"/>
      <c r="K1589" s="36"/>
      <c r="L1589" s="36"/>
      <c r="M1589" s="36"/>
      <c r="N1589" s="36"/>
      <c r="O1589" s="36"/>
      <c r="P1589" s="36"/>
      <c r="Q1589" s="36"/>
      <c r="R1589" s="36"/>
      <c r="S1589" s="36"/>
      <c r="T1589" s="36"/>
      <c r="U1589" s="36"/>
      <c r="V1589" s="36"/>
    </row>
    <row r="1590" spans="6:22" x14ac:dyDescent="0.25">
      <c r="F1590" s="36"/>
      <c r="G1590" s="36"/>
      <c r="H1590" s="36"/>
      <c r="I1590" s="36"/>
      <c r="J1590" s="36"/>
      <c r="K1590" s="36"/>
      <c r="L1590" s="36"/>
      <c r="M1590" s="36"/>
      <c r="N1590" s="36"/>
      <c r="O1590" s="36"/>
      <c r="P1590" s="36"/>
      <c r="Q1590" s="36"/>
      <c r="R1590" s="36"/>
      <c r="S1590" s="36"/>
      <c r="T1590" s="36"/>
      <c r="U1590" s="36"/>
      <c r="V1590" s="36"/>
    </row>
    <row r="1591" spans="6:22" x14ac:dyDescent="0.25">
      <c r="F1591" s="36"/>
      <c r="G1591" s="36"/>
      <c r="H1591" s="36"/>
      <c r="I1591" s="36"/>
      <c r="J1591" s="36"/>
      <c r="K1591" s="36"/>
      <c r="L1591" s="36"/>
      <c r="M1591" s="36"/>
      <c r="N1591" s="36"/>
      <c r="O1591" s="36"/>
      <c r="P1591" s="36"/>
      <c r="Q1591" s="36"/>
      <c r="R1591" s="36"/>
      <c r="S1591" s="36"/>
      <c r="T1591" s="36"/>
      <c r="U1591" s="36"/>
      <c r="V1591" s="36"/>
    </row>
    <row r="1592" spans="6:22" x14ac:dyDescent="0.25">
      <c r="F1592" s="36"/>
      <c r="G1592" s="36"/>
      <c r="H1592" s="36"/>
      <c r="I1592" s="36"/>
      <c r="J1592" s="36"/>
      <c r="K1592" s="36"/>
      <c r="L1592" s="36"/>
      <c r="M1592" s="36"/>
      <c r="N1592" s="36"/>
      <c r="O1592" s="36"/>
      <c r="P1592" s="36"/>
      <c r="Q1592" s="36"/>
      <c r="R1592" s="36"/>
      <c r="S1592" s="36"/>
      <c r="T1592" s="36"/>
      <c r="U1592" s="36"/>
      <c r="V1592" s="36"/>
    </row>
    <row r="1593" spans="6:22" x14ac:dyDescent="0.25">
      <c r="F1593" s="36"/>
      <c r="G1593" s="36"/>
      <c r="H1593" s="36"/>
      <c r="I1593" s="36"/>
      <c r="J1593" s="36"/>
      <c r="K1593" s="36"/>
      <c r="L1593" s="36"/>
      <c r="M1593" s="36"/>
      <c r="N1593" s="36"/>
      <c r="O1593" s="36"/>
      <c r="P1593" s="36"/>
      <c r="Q1593" s="36"/>
      <c r="R1593" s="36"/>
      <c r="S1593" s="36"/>
      <c r="T1593" s="36"/>
      <c r="U1593" s="36"/>
      <c r="V1593" s="36"/>
    </row>
    <row r="1594" spans="6:22" x14ac:dyDescent="0.25">
      <c r="F1594" s="36"/>
      <c r="G1594" s="36"/>
      <c r="H1594" s="36"/>
      <c r="I1594" s="36"/>
      <c r="J1594" s="36"/>
      <c r="K1594" s="36"/>
      <c r="L1594" s="36"/>
      <c r="M1594" s="36"/>
      <c r="N1594" s="36"/>
      <c r="O1594" s="36"/>
      <c r="P1594" s="36"/>
      <c r="Q1594" s="36"/>
      <c r="R1594" s="36"/>
      <c r="S1594" s="36"/>
      <c r="T1594" s="36"/>
      <c r="U1594" s="36"/>
      <c r="V1594" s="36"/>
    </row>
    <row r="1595" spans="6:22" x14ac:dyDescent="0.25">
      <c r="F1595" s="36"/>
      <c r="G1595" s="36"/>
      <c r="H1595" s="36"/>
      <c r="I1595" s="36"/>
      <c r="J1595" s="36"/>
      <c r="K1595" s="36"/>
      <c r="L1595" s="36"/>
      <c r="M1595" s="36"/>
      <c r="N1595" s="36"/>
      <c r="O1595" s="36"/>
      <c r="P1595" s="36"/>
      <c r="Q1595" s="36"/>
      <c r="R1595" s="36"/>
      <c r="S1595" s="36"/>
      <c r="T1595" s="36"/>
      <c r="U1595" s="36"/>
      <c r="V1595" s="36"/>
    </row>
    <row r="1596" spans="6:22" x14ac:dyDescent="0.25">
      <c r="F1596" s="36"/>
      <c r="G1596" s="36"/>
      <c r="H1596" s="36"/>
      <c r="I1596" s="36"/>
      <c r="J1596" s="36"/>
      <c r="K1596" s="36"/>
      <c r="L1596" s="36"/>
      <c r="M1596" s="36"/>
      <c r="N1596" s="36"/>
      <c r="O1596" s="36"/>
      <c r="P1596" s="36"/>
      <c r="Q1596" s="36"/>
      <c r="R1596" s="36"/>
      <c r="S1596" s="36"/>
      <c r="T1596" s="36"/>
      <c r="U1596" s="36"/>
      <c r="V1596" s="36"/>
    </row>
    <row r="1597" spans="6:22" x14ac:dyDescent="0.25">
      <c r="F1597" s="36"/>
      <c r="G1597" s="36"/>
      <c r="H1597" s="36"/>
      <c r="I1597" s="36"/>
      <c r="J1597" s="36"/>
      <c r="K1597" s="36"/>
      <c r="L1597" s="36"/>
      <c r="M1597" s="36"/>
      <c r="N1597" s="36"/>
      <c r="O1597" s="36"/>
      <c r="P1597" s="36"/>
      <c r="Q1597" s="36"/>
      <c r="R1597" s="36"/>
      <c r="S1597" s="36"/>
      <c r="T1597" s="36"/>
      <c r="U1597" s="36"/>
      <c r="V1597" s="36"/>
    </row>
    <row r="1598" spans="6:22" x14ac:dyDescent="0.25">
      <c r="F1598" s="36"/>
      <c r="G1598" s="36"/>
      <c r="H1598" s="36"/>
      <c r="I1598" s="36"/>
      <c r="J1598" s="36"/>
      <c r="K1598" s="36"/>
      <c r="L1598" s="36"/>
      <c r="M1598" s="36"/>
      <c r="N1598" s="36"/>
      <c r="O1598" s="36"/>
      <c r="P1598" s="36"/>
      <c r="Q1598" s="36"/>
      <c r="R1598" s="36"/>
      <c r="S1598" s="36"/>
      <c r="T1598" s="36"/>
      <c r="U1598" s="36"/>
      <c r="V1598" s="36"/>
    </row>
    <row r="1599" spans="6:22" x14ac:dyDescent="0.25">
      <c r="F1599" s="36"/>
      <c r="G1599" s="36"/>
      <c r="H1599" s="36"/>
      <c r="I1599" s="36"/>
      <c r="J1599" s="36"/>
      <c r="K1599" s="36"/>
      <c r="L1599" s="36"/>
      <c r="M1599" s="36"/>
      <c r="N1599" s="36"/>
      <c r="O1599" s="36"/>
      <c r="P1599" s="36"/>
      <c r="Q1599" s="36"/>
      <c r="R1599" s="36"/>
      <c r="S1599" s="36"/>
      <c r="T1599" s="36"/>
      <c r="U1599" s="36"/>
      <c r="V1599" s="36"/>
    </row>
    <row r="1600" spans="6:22" x14ac:dyDescent="0.25">
      <c r="F1600" s="36"/>
      <c r="G1600" s="36"/>
      <c r="H1600" s="36"/>
      <c r="I1600" s="36"/>
      <c r="J1600" s="36"/>
      <c r="K1600" s="36"/>
      <c r="L1600" s="36"/>
      <c r="M1600" s="36"/>
      <c r="N1600" s="36"/>
      <c r="O1600" s="36"/>
      <c r="P1600" s="36"/>
      <c r="Q1600" s="36"/>
      <c r="R1600" s="36"/>
      <c r="S1600" s="36"/>
      <c r="T1600" s="36"/>
      <c r="U1600" s="36"/>
      <c r="V1600" s="36"/>
    </row>
    <row r="1601" spans="6:22" x14ac:dyDescent="0.25">
      <c r="F1601" s="36"/>
      <c r="G1601" s="36"/>
      <c r="H1601" s="36"/>
      <c r="I1601" s="36"/>
      <c r="J1601" s="36"/>
      <c r="K1601" s="36"/>
      <c r="L1601" s="36"/>
      <c r="M1601" s="36"/>
      <c r="N1601" s="36"/>
      <c r="O1601" s="36"/>
      <c r="P1601" s="36"/>
      <c r="Q1601" s="36"/>
      <c r="R1601" s="36"/>
      <c r="S1601" s="36"/>
      <c r="T1601" s="36"/>
      <c r="U1601" s="36"/>
      <c r="V1601" s="36"/>
    </row>
    <row r="1602" spans="6:22" x14ac:dyDescent="0.25">
      <c r="F1602" s="36"/>
      <c r="G1602" s="36"/>
      <c r="H1602" s="36"/>
      <c r="I1602" s="36"/>
      <c r="J1602" s="36"/>
      <c r="K1602" s="36"/>
      <c r="L1602" s="36"/>
      <c r="M1602" s="36"/>
      <c r="N1602" s="36"/>
      <c r="O1602" s="36"/>
      <c r="P1602" s="36"/>
      <c r="Q1602" s="36"/>
      <c r="R1602" s="36"/>
      <c r="S1602" s="36"/>
      <c r="T1602" s="36"/>
      <c r="U1602" s="36"/>
      <c r="V1602" s="36"/>
    </row>
    <row r="1603" spans="6:22" x14ac:dyDescent="0.25">
      <c r="F1603" s="36"/>
      <c r="G1603" s="36"/>
      <c r="H1603" s="36"/>
      <c r="I1603" s="36"/>
      <c r="J1603" s="36"/>
      <c r="K1603" s="36"/>
      <c r="L1603" s="36"/>
      <c r="M1603" s="36"/>
      <c r="N1603" s="36"/>
      <c r="O1603" s="36"/>
      <c r="P1603" s="36"/>
      <c r="Q1603" s="36"/>
      <c r="R1603" s="36"/>
      <c r="S1603" s="36"/>
      <c r="T1603" s="36"/>
      <c r="U1603" s="36"/>
      <c r="V1603" s="36"/>
    </row>
    <row r="1604" spans="6:22" x14ac:dyDescent="0.25">
      <c r="F1604" s="36"/>
      <c r="G1604" s="36"/>
      <c r="H1604" s="36"/>
      <c r="I1604" s="36"/>
      <c r="J1604" s="36"/>
      <c r="K1604" s="36"/>
      <c r="L1604" s="36"/>
      <c r="M1604" s="36"/>
      <c r="N1604" s="36"/>
      <c r="O1604" s="36"/>
      <c r="P1604" s="36"/>
      <c r="Q1604" s="36"/>
      <c r="R1604" s="36"/>
      <c r="S1604" s="36"/>
      <c r="T1604" s="36"/>
      <c r="U1604" s="36"/>
      <c r="V1604" s="36"/>
    </row>
    <row r="1605" spans="6:22" x14ac:dyDescent="0.25">
      <c r="F1605" s="36"/>
      <c r="G1605" s="36"/>
      <c r="H1605" s="36"/>
      <c r="I1605" s="36"/>
      <c r="J1605" s="36"/>
      <c r="K1605" s="36"/>
      <c r="L1605" s="36"/>
      <c r="M1605" s="36"/>
      <c r="N1605" s="36"/>
      <c r="O1605" s="36"/>
      <c r="P1605" s="36"/>
      <c r="Q1605" s="36"/>
      <c r="R1605" s="36"/>
      <c r="S1605" s="36"/>
      <c r="T1605" s="36"/>
      <c r="U1605" s="36"/>
      <c r="V1605" s="36"/>
    </row>
    <row r="1606" spans="6:22" x14ac:dyDescent="0.25">
      <c r="F1606" s="36"/>
      <c r="G1606" s="36"/>
      <c r="H1606" s="36"/>
      <c r="I1606" s="36"/>
      <c r="J1606" s="36"/>
      <c r="K1606" s="36"/>
      <c r="L1606" s="36"/>
      <c r="M1606" s="36"/>
      <c r="N1606" s="36"/>
      <c r="O1606" s="36"/>
      <c r="P1606" s="36"/>
      <c r="Q1606" s="36"/>
      <c r="R1606" s="36"/>
      <c r="S1606" s="36"/>
      <c r="T1606" s="36"/>
      <c r="U1606" s="36"/>
      <c r="V1606" s="36"/>
    </row>
    <row r="1607" spans="6:22" x14ac:dyDescent="0.25">
      <c r="F1607" s="36"/>
      <c r="G1607" s="36"/>
      <c r="H1607" s="36"/>
      <c r="I1607" s="36"/>
      <c r="J1607" s="36"/>
      <c r="K1607" s="36"/>
      <c r="L1607" s="36"/>
      <c r="M1607" s="36"/>
      <c r="N1607" s="36"/>
      <c r="O1607" s="36"/>
      <c r="P1607" s="36"/>
      <c r="Q1607" s="36"/>
      <c r="R1607" s="36"/>
      <c r="S1607" s="36"/>
      <c r="T1607" s="36"/>
      <c r="U1607" s="36"/>
      <c r="V1607" s="36"/>
    </row>
    <row r="1608" spans="6:22" x14ac:dyDescent="0.25">
      <c r="F1608" s="36"/>
      <c r="G1608" s="36"/>
      <c r="H1608" s="36"/>
      <c r="I1608" s="36"/>
      <c r="J1608" s="36"/>
      <c r="K1608" s="36"/>
      <c r="L1608" s="36"/>
      <c r="M1608" s="36"/>
      <c r="N1608" s="36"/>
      <c r="O1608" s="36"/>
      <c r="P1608" s="36"/>
      <c r="Q1608" s="36"/>
      <c r="R1608" s="36"/>
      <c r="S1608" s="36"/>
      <c r="T1608" s="36"/>
      <c r="U1608" s="36"/>
      <c r="V1608" s="36"/>
    </row>
    <row r="1609" spans="6:22" x14ac:dyDescent="0.25">
      <c r="F1609" s="36"/>
      <c r="G1609" s="36"/>
      <c r="H1609" s="36"/>
      <c r="I1609" s="36"/>
      <c r="J1609" s="36"/>
      <c r="K1609" s="36"/>
      <c r="L1609" s="36"/>
      <c r="M1609" s="36"/>
      <c r="N1609" s="36"/>
      <c r="O1609" s="36"/>
      <c r="P1609" s="36"/>
      <c r="Q1609" s="36"/>
      <c r="R1609" s="36"/>
      <c r="S1609" s="36"/>
      <c r="T1609" s="36"/>
      <c r="U1609" s="36"/>
      <c r="V1609" s="36"/>
    </row>
    <row r="1610" spans="6:22" x14ac:dyDescent="0.25">
      <c r="F1610" s="36"/>
      <c r="G1610" s="36"/>
      <c r="H1610" s="36"/>
      <c r="I1610" s="36"/>
      <c r="J1610" s="36"/>
      <c r="K1610" s="36"/>
      <c r="L1610" s="36"/>
      <c r="M1610" s="36"/>
      <c r="N1610" s="36"/>
      <c r="O1610" s="36"/>
      <c r="P1610" s="36"/>
      <c r="Q1610" s="36"/>
      <c r="R1610" s="36"/>
      <c r="S1610" s="36"/>
      <c r="T1610" s="36"/>
      <c r="U1610" s="36"/>
      <c r="V1610" s="36"/>
    </row>
    <row r="1611" spans="6:22" x14ac:dyDescent="0.25">
      <c r="F1611" s="36"/>
      <c r="G1611" s="36"/>
      <c r="H1611" s="36"/>
      <c r="I1611" s="36"/>
      <c r="J1611" s="36"/>
      <c r="K1611" s="36"/>
      <c r="L1611" s="36"/>
      <c r="M1611" s="36"/>
      <c r="N1611" s="36"/>
      <c r="O1611" s="36"/>
      <c r="P1611" s="36"/>
      <c r="Q1611" s="36"/>
      <c r="R1611" s="36"/>
      <c r="S1611" s="36"/>
      <c r="T1611" s="36"/>
      <c r="U1611" s="36"/>
      <c r="V1611" s="36"/>
    </row>
    <row r="1612" spans="6:22" x14ac:dyDescent="0.25">
      <c r="F1612" s="36"/>
      <c r="G1612" s="36"/>
      <c r="H1612" s="36"/>
      <c r="I1612" s="36"/>
      <c r="J1612" s="36"/>
      <c r="K1612" s="36"/>
      <c r="L1612" s="36"/>
      <c r="M1612" s="36"/>
      <c r="N1612" s="36"/>
      <c r="O1612" s="36"/>
      <c r="P1612" s="36"/>
      <c r="Q1612" s="36"/>
      <c r="R1612" s="36"/>
      <c r="S1612" s="36"/>
      <c r="T1612" s="36"/>
      <c r="U1612" s="36"/>
      <c r="V1612" s="36"/>
    </row>
    <row r="1613" spans="6:22" x14ac:dyDescent="0.25">
      <c r="F1613" s="36"/>
      <c r="G1613" s="36"/>
      <c r="H1613" s="36"/>
      <c r="I1613" s="36"/>
      <c r="J1613" s="36"/>
      <c r="K1613" s="36"/>
      <c r="L1613" s="36"/>
      <c r="M1613" s="36"/>
      <c r="N1613" s="36"/>
      <c r="O1613" s="36"/>
      <c r="P1613" s="36"/>
      <c r="Q1613" s="36"/>
      <c r="R1613" s="36"/>
      <c r="S1613" s="36"/>
      <c r="T1613" s="36"/>
      <c r="U1613" s="36"/>
      <c r="V1613" s="36"/>
    </row>
    <row r="1614" spans="6:22" x14ac:dyDescent="0.25">
      <c r="F1614" s="36"/>
      <c r="G1614" s="36"/>
      <c r="H1614" s="36"/>
      <c r="I1614" s="36"/>
      <c r="J1614" s="36"/>
      <c r="K1614" s="36"/>
      <c r="L1614" s="36"/>
      <c r="M1614" s="36"/>
      <c r="N1614" s="36"/>
      <c r="O1614" s="36"/>
      <c r="P1614" s="36"/>
      <c r="Q1614" s="36"/>
      <c r="R1614" s="36"/>
      <c r="S1614" s="36"/>
      <c r="T1614" s="36"/>
      <c r="U1614" s="36"/>
      <c r="V1614" s="36"/>
    </row>
    <row r="1615" spans="6:22" x14ac:dyDescent="0.25">
      <c r="F1615" s="36"/>
      <c r="G1615" s="36"/>
      <c r="H1615" s="36"/>
      <c r="I1615" s="36"/>
      <c r="J1615" s="36"/>
      <c r="K1615" s="36"/>
      <c r="L1615" s="36"/>
      <c r="M1615" s="36"/>
      <c r="N1615" s="36"/>
      <c r="O1615" s="36"/>
      <c r="P1615" s="36"/>
      <c r="Q1615" s="36"/>
      <c r="R1615" s="36"/>
      <c r="S1615" s="36"/>
      <c r="T1615" s="36"/>
      <c r="U1615" s="36"/>
      <c r="V1615" s="36"/>
    </row>
    <row r="1616" spans="6:22" x14ac:dyDescent="0.25">
      <c r="F1616" s="36"/>
      <c r="G1616" s="36"/>
      <c r="H1616" s="36"/>
      <c r="I1616" s="36"/>
      <c r="J1616" s="36"/>
      <c r="K1616" s="36"/>
      <c r="L1616" s="36"/>
      <c r="M1616" s="36"/>
      <c r="N1616" s="36"/>
      <c r="O1616" s="36"/>
      <c r="P1616" s="36"/>
      <c r="Q1616" s="36"/>
      <c r="R1616" s="36"/>
      <c r="S1616" s="36"/>
      <c r="T1616" s="36"/>
      <c r="U1616" s="36"/>
      <c r="V1616" s="36"/>
    </row>
    <row r="1617" spans="6:22" x14ac:dyDescent="0.25">
      <c r="F1617" s="36"/>
      <c r="G1617" s="36"/>
      <c r="H1617" s="36"/>
      <c r="I1617" s="36"/>
      <c r="J1617" s="36"/>
      <c r="K1617" s="36"/>
      <c r="L1617" s="36"/>
      <c r="M1617" s="36"/>
      <c r="N1617" s="36"/>
      <c r="O1617" s="36"/>
      <c r="P1617" s="36"/>
      <c r="Q1617" s="36"/>
      <c r="R1617" s="36"/>
      <c r="S1617" s="36"/>
      <c r="T1617" s="36"/>
      <c r="U1617" s="36"/>
      <c r="V1617" s="36"/>
    </row>
    <row r="1618" spans="6:22" x14ac:dyDescent="0.25">
      <c r="F1618" s="36"/>
      <c r="G1618" s="36"/>
      <c r="H1618" s="36"/>
      <c r="I1618" s="36"/>
      <c r="J1618" s="36"/>
      <c r="K1618" s="36"/>
      <c r="L1618" s="36"/>
      <c r="M1618" s="36"/>
      <c r="N1618" s="36"/>
      <c r="O1618" s="36"/>
      <c r="P1618" s="36"/>
      <c r="Q1618" s="36"/>
      <c r="R1618" s="36"/>
      <c r="S1618" s="36"/>
      <c r="T1618" s="36"/>
      <c r="U1618" s="36"/>
      <c r="V1618" s="36"/>
    </row>
    <row r="1619" spans="6:22" x14ac:dyDescent="0.25">
      <c r="F1619" s="36"/>
      <c r="G1619" s="36"/>
      <c r="H1619" s="36"/>
      <c r="I1619" s="36"/>
      <c r="J1619" s="36"/>
      <c r="K1619" s="36"/>
      <c r="L1619" s="36"/>
      <c r="M1619" s="36"/>
      <c r="N1619" s="36"/>
      <c r="O1619" s="36"/>
      <c r="P1619" s="36"/>
      <c r="Q1619" s="36"/>
      <c r="R1619" s="36"/>
      <c r="S1619" s="36"/>
      <c r="T1619" s="36"/>
      <c r="U1619" s="36"/>
      <c r="V1619" s="36"/>
    </row>
    <row r="1620" spans="6:22" x14ac:dyDescent="0.25">
      <c r="F1620" s="36"/>
      <c r="G1620" s="36"/>
      <c r="H1620" s="36"/>
      <c r="I1620" s="36"/>
      <c r="J1620" s="36"/>
      <c r="K1620" s="36"/>
      <c r="L1620" s="36"/>
      <c r="M1620" s="36"/>
      <c r="N1620" s="36"/>
      <c r="O1620" s="36"/>
      <c r="P1620" s="36"/>
      <c r="Q1620" s="36"/>
      <c r="R1620" s="36"/>
      <c r="S1620" s="36"/>
      <c r="T1620" s="36"/>
      <c r="U1620" s="36"/>
      <c r="V1620" s="36"/>
    </row>
    <row r="1621" spans="6:22" x14ac:dyDescent="0.25">
      <c r="F1621" s="36"/>
      <c r="G1621" s="36"/>
      <c r="H1621" s="36"/>
      <c r="I1621" s="36"/>
      <c r="J1621" s="36"/>
      <c r="K1621" s="36"/>
      <c r="L1621" s="36"/>
      <c r="M1621" s="36"/>
      <c r="N1621" s="36"/>
      <c r="O1621" s="36"/>
      <c r="P1621" s="36"/>
      <c r="Q1621" s="36"/>
      <c r="R1621" s="36"/>
      <c r="S1621" s="36"/>
      <c r="T1621" s="36"/>
      <c r="U1621" s="36"/>
      <c r="V1621" s="36"/>
    </row>
    <row r="1622" spans="6:22" x14ac:dyDescent="0.25">
      <c r="F1622" s="36"/>
      <c r="G1622" s="36"/>
      <c r="H1622" s="36"/>
      <c r="I1622" s="36"/>
      <c r="J1622" s="36"/>
      <c r="K1622" s="36"/>
      <c r="L1622" s="36"/>
      <c r="M1622" s="36"/>
      <c r="N1622" s="36"/>
      <c r="O1622" s="36"/>
      <c r="P1622" s="36"/>
      <c r="Q1622" s="36"/>
      <c r="R1622" s="36"/>
      <c r="S1622" s="36"/>
      <c r="T1622" s="36"/>
      <c r="U1622" s="36"/>
      <c r="V1622" s="36"/>
    </row>
    <row r="1623" spans="6:22" x14ac:dyDescent="0.25">
      <c r="F1623" s="36"/>
      <c r="G1623" s="36"/>
      <c r="H1623" s="36"/>
      <c r="I1623" s="36"/>
      <c r="J1623" s="36"/>
      <c r="K1623" s="36"/>
      <c r="L1623" s="36"/>
      <c r="M1623" s="36"/>
      <c r="N1623" s="36"/>
      <c r="O1623" s="36"/>
      <c r="P1623" s="36"/>
      <c r="Q1623" s="36"/>
      <c r="R1623" s="36"/>
      <c r="S1623" s="36"/>
      <c r="T1623" s="36"/>
      <c r="U1623" s="36"/>
      <c r="V1623" s="36"/>
    </row>
    <row r="1624" spans="6:22" x14ac:dyDescent="0.25">
      <c r="F1624" s="36"/>
      <c r="G1624" s="36"/>
      <c r="H1624" s="36"/>
      <c r="I1624" s="36"/>
      <c r="J1624" s="36"/>
      <c r="K1624" s="36"/>
      <c r="L1624" s="36"/>
      <c r="M1624" s="36"/>
      <c r="N1624" s="36"/>
      <c r="O1624" s="36"/>
      <c r="P1624" s="36"/>
      <c r="Q1624" s="36"/>
      <c r="R1624" s="36"/>
      <c r="S1624" s="36"/>
      <c r="T1624" s="36"/>
      <c r="U1624" s="36"/>
      <c r="V1624" s="36"/>
    </row>
    <row r="1625" spans="6:22" x14ac:dyDescent="0.25">
      <c r="F1625" s="36"/>
      <c r="G1625" s="36"/>
      <c r="H1625" s="36"/>
      <c r="I1625" s="36"/>
      <c r="J1625" s="36"/>
      <c r="K1625" s="36"/>
      <c r="L1625" s="36"/>
      <c r="M1625" s="36"/>
      <c r="N1625" s="36"/>
      <c r="O1625" s="36"/>
      <c r="P1625" s="36"/>
      <c r="Q1625" s="36"/>
      <c r="R1625" s="36"/>
      <c r="S1625" s="36"/>
      <c r="T1625" s="36"/>
      <c r="U1625" s="36"/>
      <c r="V1625" s="36"/>
    </row>
    <row r="1626" spans="6:22" x14ac:dyDescent="0.25">
      <c r="F1626" s="36"/>
      <c r="G1626" s="36"/>
      <c r="H1626" s="36"/>
      <c r="I1626" s="36"/>
      <c r="J1626" s="36"/>
      <c r="K1626" s="36"/>
      <c r="L1626" s="36"/>
      <c r="M1626" s="36"/>
      <c r="N1626" s="36"/>
      <c r="O1626" s="36"/>
      <c r="P1626" s="36"/>
      <c r="Q1626" s="36"/>
      <c r="R1626" s="36"/>
      <c r="S1626" s="36"/>
      <c r="T1626" s="36"/>
      <c r="U1626" s="36"/>
      <c r="V1626" s="36"/>
    </row>
    <row r="1627" spans="6:22" x14ac:dyDescent="0.25">
      <c r="F1627" s="36"/>
      <c r="G1627" s="36"/>
      <c r="H1627" s="36"/>
      <c r="I1627" s="36"/>
      <c r="J1627" s="36"/>
      <c r="K1627" s="36"/>
      <c r="L1627" s="36"/>
      <c r="M1627" s="36"/>
      <c r="N1627" s="36"/>
      <c r="O1627" s="36"/>
      <c r="P1627" s="36"/>
      <c r="Q1627" s="36"/>
      <c r="R1627" s="36"/>
      <c r="S1627" s="36"/>
      <c r="T1627" s="36"/>
      <c r="U1627" s="36"/>
      <c r="V1627" s="36"/>
    </row>
    <row r="1628" spans="6:22" x14ac:dyDescent="0.25">
      <c r="F1628" s="36"/>
      <c r="G1628" s="36"/>
      <c r="H1628" s="36"/>
      <c r="I1628" s="36"/>
      <c r="J1628" s="36"/>
      <c r="K1628" s="36"/>
      <c r="L1628" s="36"/>
      <c r="M1628" s="36"/>
      <c r="N1628" s="36"/>
      <c r="O1628" s="36"/>
      <c r="P1628" s="36"/>
      <c r="Q1628" s="36"/>
      <c r="R1628" s="36"/>
      <c r="S1628" s="36"/>
      <c r="T1628" s="36"/>
      <c r="U1628" s="36"/>
      <c r="V1628" s="36"/>
    </row>
    <row r="1629" spans="6:22" x14ac:dyDescent="0.25">
      <c r="F1629" s="36"/>
      <c r="G1629" s="36"/>
      <c r="H1629" s="36"/>
      <c r="I1629" s="36"/>
      <c r="J1629" s="36"/>
      <c r="K1629" s="36"/>
      <c r="L1629" s="36"/>
      <c r="M1629" s="36"/>
      <c r="N1629" s="36"/>
      <c r="O1629" s="36"/>
      <c r="P1629" s="36"/>
      <c r="Q1629" s="36"/>
      <c r="R1629" s="36"/>
      <c r="S1629" s="36"/>
      <c r="T1629" s="36"/>
      <c r="U1629" s="36"/>
      <c r="V1629" s="36"/>
    </row>
    <row r="1630" spans="6:22" x14ac:dyDescent="0.25">
      <c r="F1630" s="36"/>
      <c r="G1630" s="36"/>
      <c r="H1630" s="36"/>
      <c r="I1630" s="36"/>
      <c r="J1630" s="36"/>
      <c r="K1630" s="36"/>
      <c r="L1630" s="36"/>
      <c r="M1630" s="36"/>
      <c r="N1630" s="36"/>
      <c r="O1630" s="36"/>
      <c r="P1630" s="36"/>
      <c r="Q1630" s="36"/>
      <c r="R1630" s="36"/>
      <c r="S1630" s="36"/>
      <c r="T1630" s="36"/>
      <c r="U1630" s="36"/>
      <c r="V1630" s="36"/>
    </row>
    <row r="1631" spans="6:22" x14ac:dyDescent="0.25">
      <c r="F1631" s="36"/>
      <c r="G1631" s="36"/>
      <c r="H1631" s="36"/>
      <c r="I1631" s="36"/>
      <c r="J1631" s="36"/>
      <c r="K1631" s="36"/>
      <c r="L1631" s="36"/>
      <c r="M1631" s="36"/>
      <c r="N1631" s="36"/>
      <c r="O1631" s="36"/>
      <c r="P1631" s="36"/>
      <c r="Q1631" s="36"/>
      <c r="R1631" s="36"/>
      <c r="S1631" s="36"/>
      <c r="T1631" s="36"/>
      <c r="U1631" s="36"/>
      <c r="V1631" s="36"/>
    </row>
    <row r="1632" spans="6:22" x14ac:dyDescent="0.25">
      <c r="F1632" s="36"/>
      <c r="G1632" s="36"/>
      <c r="H1632" s="36"/>
      <c r="I1632" s="36"/>
      <c r="J1632" s="36"/>
      <c r="K1632" s="36"/>
      <c r="L1632" s="36"/>
      <c r="M1632" s="36"/>
      <c r="N1632" s="36"/>
      <c r="O1632" s="36"/>
      <c r="P1632" s="36"/>
      <c r="Q1632" s="36"/>
      <c r="R1632" s="36"/>
      <c r="S1632" s="36"/>
      <c r="T1632" s="36"/>
      <c r="U1632" s="36"/>
      <c r="V1632" s="36"/>
    </row>
    <row r="1633" spans="6:22" x14ac:dyDescent="0.25">
      <c r="F1633" s="36"/>
      <c r="G1633" s="36"/>
      <c r="H1633" s="36"/>
      <c r="I1633" s="36"/>
      <c r="J1633" s="36"/>
      <c r="K1633" s="36"/>
      <c r="L1633" s="36"/>
      <c r="M1633" s="36"/>
      <c r="N1633" s="36"/>
      <c r="O1633" s="36"/>
      <c r="P1633" s="36"/>
      <c r="Q1633" s="36"/>
      <c r="R1633" s="36"/>
      <c r="S1633" s="36"/>
      <c r="T1633" s="36"/>
      <c r="U1633" s="36"/>
      <c r="V1633" s="36"/>
    </row>
    <row r="1634" spans="6:22" x14ac:dyDescent="0.25">
      <c r="F1634" s="36"/>
      <c r="G1634" s="36"/>
      <c r="H1634" s="36"/>
      <c r="I1634" s="36"/>
      <c r="J1634" s="36"/>
      <c r="K1634" s="36"/>
      <c r="L1634" s="36"/>
      <c r="M1634" s="36"/>
      <c r="N1634" s="36"/>
      <c r="O1634" s="36"/>
      <c r="P1634" s="36"/>
      <c r="Q1634" s="36"/>
      <c r="R1634" s="36"/>
      <c r="S1634" s="36"/>
      <c r="T1634" s="36"/>
      <c r="U1634" s="36"/>
      <c r="V1634" s="36"/>
    </row>
    <row r="1635" spans="6:22" x14ac:dyDescent="0.25">
      <c r="F1635" s="36"/>
      <c r="G1635" s="36"/>
      <c r="H1635" s="36"/>
      <c r="I1635" s="36"/>
      <c r="J1635" s="36"/>
      <c r="K1635" s="36"/>
      <c r="L1635" s="36"/>
      <c r="M1635" s="36"/>
      <c r="N1635" s="36"/>
      <c r="O1635" s="36"/>
      <c r="P1635" s="36"/>
      <c r="Q1635" s="36"/>
      <c r="R1635" s="36"/>
      <c r="S1635" s="36"/>
      <c r="T1635" s="36"/>
      <c r="U1635" s="36"/>
      <c r="V1635" s="36"/>
    </row>
    <row r="1636" spans="6:22" x14ac:dyDescent="0.25">
      <c r="F1636" s="36"/>
      <c r="G1636" s="36"/>
      <c r="H1636" s="36"/>
      <c r="I1636" s="36"/>
      <c r="J1636" s="36"/>
      <c r="K1636" s="36"/>
      <c r="L1636" s="36"/>
      <c r="M1636" s="36"/>
      <c r="N1636" s="36"/>
      <c r="O1636" s="36"/>
      <c r="P1636" s="36"/>
      <c r="Q1636" s="36"/>
      <c r="R1636" s="36"/>
      <c r="S1636" s="36"/>
      <c r="T1636" s="36"/>
      <c r="U1636" s="36"/>
      <c r="V1636" s="36"/>
    </row>
    <row r="1637" spans="6:22" x14ac:dyDescent="0.25">
      <c r="F1637" s="36"/>
      <c r="G1637" s="36"/>
      <c r="H1637" s="36"/>
      <c r="I1637" s="36"/>
      <c r="J1637" s="36"/>
      <c r="K1637" s="36"/>
      <c r="L1637" s="36"/>
      <c r="M1637" s="36"/>
      <c r="N1637" s="36"/>
      <c r="O1637" s="36"/>
      <c r="P1637" s="36"/>
      <c r="Q1637" s="36"/>
      <c r="R1637" s="36"/>
      <c r="S1637" s="36"/>
      <c r="T1637" s="36"/>
      <c r="U1637" s="36"/>
      <c r="V1637" s="36"/>
    </row>
    <row r="1638" spans="6:22" x14ac:dyDescent="0.25">
      <c r="F1638" s="36"/>
      <c r="G1638" s="36"/>
      <c r="H1638" s="36"/>
      <c r="I1638" s="36"/>
      <c r="J1638" s="36"/>
      <c r="K1638" s="36"/>
      <c r="L1638" s="36"/>
      <c r="M1638" s="36"/>
      <c r="N1638" s="36"/>
      <c r="O1638" s="36"/>
      <c r="P1638" s="36"/>
      <c r="Q1638" s="36"/>
      <c r="R1638" s="36"/>
      <c r="S1638" s="36"/>
      <c r="T1638" s="36"/>
      <c r="U1638" s="36"/>
      <c r="V1638" s="36"/>
    </row>
    <row r="1639" spans="6:22" x14ac:dyDescent="0.25">
      <c r="F1639" s="36"/>
      <c r="G1639" s="36"/>
      <c r="H1639" s="36"/>
      <c r="I1639" s="36"/>
      <c r="J1639" s="36"/>
      <c r="K1639" s="36"/>
      <c r="L1639" s="36"/>
      <c r="M1639" s="36"/>
      <c r="N1639" s="36"/>
      <c r="O1639" s="36"/>
      <c r="P1639" s="36"/>
      <c r="Q1639" s="36"/>
      <c r="R1639" s="36"/>
      <c r="S1639" s="36"/>
      <c r="T1639" s="36"/>
      <c r="U1639" s="36"/>
      <c r="V1639" s="36"/>
    </row>
    <row r="1640" spans="6:22" x14ac:dyDescent="0.25">
      <c r="F1640" s="36"/>
      <c r="G1640" s="36"/>
      <c r="H1640" s="36"/>
      <c r="I1640" s="36"/>
      <c r="J1640" s="36"/>
      <c r="K1640" s="36"/>
      <c r="L1640" s="36"/>
      <c r="M1640" s="36"/>
      <c r="N1640" s="36"/>
      <c r="O1640" s="36"/>
      <c r="P1640" s="36"/>
      <c r="Q1640" s="36"/>
      <c r="R1640" s="36"/>
      <c r="S1640" s="36"/>
      <c r="T1640" s="36"/>
      <c r="U1640" s="36"/>
      <c r="V1640" s="36"/>
    </row>
    <row r="1641" spans="6:22" x14ac:dyDescent="0.25">
      <c r="F1641" s="36"/>
      <c r="G1641" s="36"/>
      <c r="H1641" s="36"/>
      <c r="I1641" s="36"/>
      <c r="J1641" s="36"/>
      <c r="K1641" s="36"/>
      <c r="L1641" s="36"/>
      <c r="M1641" s="36"/>
      <c r="N1641" s="36"/>
      <c r="O1641" s="36"/>
      <c r="P1641" s="36"/>
      <c r="Q1641" s="36"/>
      <c r="R1641" s="36"/>
      <c r="S1641" s="36"/>
      <c r="T1641" s="36"/>
      <c r="U1641" s="36"/>
      <c r="V1641" s="36"/>
    </row>
    <row r="1642" spans="6:22" x14ac:dyDescent="0.25">
      <c r="F1642" s="36"/>
      <c r="G1642" s="36"/>
      <c r="H1642" s="36"/>
      <c r="I1642" s="36"/>
      <c r="J1642" s="36"/>
      <c r="K1642" s="36"/>
      <c r="L1642" s="36"/>
      <c r="M1642" s="36"/>
      <c r="N1642" s="36"/>
      <c r="O1642" s="36"/>
      <c r="P1642" s="36"/>
      <c r="Q1642" s="36"/>
      <c r="R1642" s="36"/>
      <c r="S1642" s="36"/>
      <c r="T1642" s="36"/>
      <c r="U1642" s="36"/>
      <c r="V1642" s="36"/>
    </row>
    <row r="1643" spans="6:22" x14ac:dyDescent="0.25">
      <c r="F1643" s="36"/>
      <c r="G1643" s="36"/>
      <c r="H1643" s="36"/>
      <c r="I1643" s="36"/>
      <c r="J1643" s="36"/>
      <c r="K1643" s="36"/>
      <c r="L1643" s="36"/>
      <c r="M1643" s="36"/>
      <c r="N1643" s="36"/>
      <c r="O1643" s="36"/>
      <c r="P1643" s="36"/>
      <c r="Q1643" s="36"/>
      <c r="R1643" s="36"/>
      <c r="S1643" s="36"/>
      <c r="T1643" s="36"/>
      <c r="U1643" s="36"/>
      <c r="V1643" s="36"/>
    </row>
    <row r="1644" spans="6:22" x14ac:dyDescent="0.25">
      <c r="F1644" s="36"/>
      <c r="G1644" s="36"/>
      <c r="H1644" s="36"/>
      <c r="I1644" s="36"/>
      <c r="J1644" s="36"/>
      <c r="K1644" s="36"/>
      <c r="L1644" s="36"/>
      <c r="M1644" s="36"/>
      <c r="N1644" s="36"/>
      <c r="O1644" s="36"/>
      <c r="P1644" s="36"/>
      <c r="Q1644" s="36"/>
      <c r="R1644" s="36"/>
      <c r="S1644" s="36"/>
      <c r="T1644" s="36"/>
      <c r="U1644" s="36"/>
      <c r="V1644" s="36"/>
    </row>
    <row r="1645" spans="6:22" x14ac:dyDescent="0.25">
      <c r="F1645" s="36"/>
      <c r="G1645" s="36"/>
      <c r="H1645" s="36"/>
      <c r="I1645" s="36"/>
      <c r="J1645" s="36"/>
      <c r="K1645" s="36"/>
      <c r="L1645" s="36"/>
      <c r="M1645" s="36"/>
      <c r="N1645" s="36"/>
      <c r="O1645" s="36"/>
      <c r="P1645" s="36"/>
      <c r="Q1645" s="36"/>
      <c r="R1645" s="36"/>
      <c r="S1645" s="36"/>
      <c r="T1645" s="36"/>
      <c r="U1645" s="36"/>
      <c r="V1645" s="36"/>
    </row>
    <row r="1646" spans="6:22" x14ac:dyDescent="0.25">
      <c r="F1646" s="36"/>
      <c r="G1646" s="36"/>
      <c r="H1646" s="36"/>
      <c r="I1646" s="36"/>
      <c r="J1646" s="36"/>
      <c r="K1646" s="36"/>
      <c r="L1646" s="36"/>
      <c r="M1646" s="36"/>
      <c r="N1646" s="36"/>
      <c r="O1646" s="36"/>
      <c r="P1646" s="36"/>
      <c r="Q1646" s="36"/>
      <c r="R1646" s="36"/>
      <c r="S1646" s="36"/>
      <c r="T1646" s="36"/>
      <c r="U1646" s="36"/>
      <c r="V1646" s="36"/>
    </row>
    <row r="1647" spans="6:22" x14ac:dyDescent="0.25">
      <c r="F1647" s="36"/>
      <c r="G1647" s="36"/>
      <c r="H1647" s="36"/>
      <c r="I1647" s="36"/>
      <c r="J1647" s="36"/>
      <c r="K1647" s="36"/>
      <c r="L1647" s="36"/>
      <c r="M1647" s="36"/>
      <c r="N1647" s="36"/>
      <c r="O1647" s="36"/>
      <c r="P1647" s="36"/>
      <c r="Q1647" s="36"/>
      <c r="R1647" s="36"/>
      <c r="S1647" s="36"/>
      <c r="T1647" s="36"/>
      <c r="U1647" s="36"/>
      <c r="V1647" s="36"/>
    </row>
    <row r="1648" spans="6:22" x14ac:dyDescent="0.25">
      <c r="F1648" s="36"/>
      <c r="G1648" s="36"/>
      <c r="H1648" s="36"/>
      <c r="I1648" s="36"/>
      <c r="J1648" s="36"/>
      <c r="K1648" s="36"/>
      <c r="L1648" s="36"/>
      <c r="M1648" s="36"/>
      <c r="N1648" s="36"/>
      <c r="O1648" s="36"/>
      <c r="P1648" s="36"/>
      <c r="Q1648" s="36"/>
      <c r="R1648" s="36"/>
      <c r="S1648" s="36"/>
      <c r="T1648" s="36"/>
      <c r="U1648" s="36"/>
      <c r="V1648" s="36"/>
    </row>
    <row r="1649" spans="6:22" x14ac:dyDescent="0.25">
      <c r="F1649" s="36"/>
      <c r="G1649" s="36"/>
      <c r="H1649" s="36"/>
      <c r="I1649" s="36"/>
      <c r="J1649" s="36"/>
      <c r="K1649" s="36"/>
      <c r="L1649" s="36"/>
      <c r="M1649" s="36"/>
      <c r="N1649" s="36"/>
      <c r="O1649" s="36"/>
      <c r="P1649" s="36"/>
      <c r="Q1649" s="36"/>
      <c r="R1649" s="36"/>
      <c r="S1649" s="36"/>
      <c r="T1649" s="36"/>
      <c r="U1649" s="36"/>
      <c r="V1649" s="36"/>
    </row>
    <row r="1650" spans="6:22" x14ac:dyDescent="0.25">
      <c r="F1650" s="36"/>
      <c r="G1650" s="36"/>
      <c r="H1650" s="36"/>
      <c r="I1650" s="36"/>
      <c r="J1650" s="36"/>
      <c r="K1650" s="36"/>
      <c r="L1650" s="36"/>
      <c r="M1650" s="36"/>
      <c r="N1650" s="36"/>
      <c r="O1650" s="36"/>
      <c r="P1650" s="36"/>
      <c r="Q1650" s="36"/>
      <c r="R1650" s="36"/>
      <c r="S1650" s="36"/>
      <c r="T1650" s="36"/>
      <c r="U1650" s="36"/>
      <c r="V1650" s="36"/>
    </row>
    <row r="1651" spans="6:22" x14ac:dyDescent="0.25">
      <c r="F1651" s="36"/>
      <c r="G1651" s="36"/>
      <c r="H1651" s="36"/>
      <c r="I1651" s="36"/>
      <c r="J1651" s="36"/>
      <c r="K1651" s="36"/>
      <c r="L1651" s="36"/>
      <c r="M1651" s="36"/>
      <c r="N1651" s="36"/>
      <c r="O1651" s="36"/>
      <c r="P1651" s="36"/>
      <c r="Q1651" s="36"/>
      <c r="R1651" s="36"/>
      <c r="S1651" s="36"/>
      <c r="T1651" s="36"/>
      <c r="U1651" s="36"/>
      <c r="V1651" s="36"/>
    </row>
    <row r="1652" spans="6:22" x14ac:dyDescent="0.25">
      <c r="F1652" s="36"/>
      <c r="G1652" s="36"/>
      <c r="H1652" s="36"/>
      <c r="I1652" s="36"/>
      <c r="J1652" s="36"/>
      <c r="K1652" s="36"/>
      <c r="L1652" s="36"/>
      <c r="M1652" s="36"/>
      <c r="N1652" s="36"/>
      <c r="O1652" s="36"/>
      <c r="P1652" s="36"/>
      <c r="Q1652" s="36"/>
      <c r="R1652" s="36"/>
      <c r="S1652" s="36"/>
      <c r="T1652" s="36"/>
      <c r="U1652" s="36"/>
      <c r="V1652" s="36"/>
    </row>
    <row r="1653" spans="6:22" x14ac:dyDescent="0.25">
      <c r="F1653" s="36"/>
      <c r="G1653" s="36"/>
      <c r="H1653" s="36"/>
      <c r="I1653" s="36"/>
      <c r="J1653" s="36"/>
      <c r="K1653" s="36"/>
      <c r="L1653" s="36"/>
      <c r="M1653" s="36"/>
      <c r="N1653" s="36"/>
      <c r="O1653" s="36"/>
      <c r="P1653" s="36"/>
      <c r="Q1653" s="36"/>
      <c r="R1653" s="36"/>
      <c r="S1653" s="36"/>
      <c r="T1653" s="36"/>
      <c r="U1653" s="36"/>
      <c r="V1653" s="36"/>
    </row>
    <row r="1654" spans="6:22" x14ac:dyDescent="0.25">
      <c r="F1654" s="36"/>
      <c r="G1654" s="36"/>
      <c r="H1654" s="36"/>
      <c r="I1654" s="36"/>
      <c r="J1654" s="36"/>
      <c r="K1654" s="36"/>
      <c r="L1654" s="36"/>
      <c r="M1654" s="36"/>
      <c r="N1654" s="36"/>
      <c r="O1654" s="36"/>
      <c r="P1654" s="36"/>
      <c r="Q1654" s="36"/>
      <c r="R1654" s="36"/>
      <c r="S1654" s="36"/>
      <c r="T1654" s="36"/>
      <c r="U1654" s="36"/>
      <c r="V1654" s="36"/>
    </row>
    <row r="1655" spans="6:22" x14ac:dyDescent="0.25">
      <c r="F1655" s="36"/>
      <c r="G1655" s="36"/>
      <c r="H1655" s="36"/>
      <c r="I1655" s="36"/>
      <c r="J1655" s="36"/>
      <c r="K1655" s="36"/>
      <c r="L1655" s="36"/>
      <c r="M1655" s="36"/>
      <c r="N1655" s="36"/>
      <c r="O1655" s="36"/>
      <c r="P1655" s="36"/>
      <c r="Q1655" s="36"/>
      <c r="R1655" s="36"/>
      <c r="S1655" s="36"/>
      <c r="T1655" s="36"/>
      <c r="U1655" s="36"/>
      <c r="V1655" s="36"/>
    </row>
    <row r="1656" spans="6:22" x14ac:dyDescent="0.25">
      <c r="F1656" s="36"/>
      <c r="G1656" s="36"/>
      <c r="H1656" s="36"/>
      <c r="I1656" s="36"/>
      <c r="J1656" s="36"/>
      <c r="K1656" s="36"/>
      <c r="L1656" s="36"/>
      <c r="M1656" s="36"/>
      <c r="N1656" s="36"/>
      <c r="O1656" s="36"/>
      <c r="P1656" s="36"/>
      <c r="Q1656" s="36"/>
      <c r="R1656" s="36"/>
      <c r="S1656" s="36"/>
      <c r="T1656" s="36"/>
      <c r="U1656" s="36"/>
      <c r="V1656" s="36"/>
    </row>
    <row r="1657" spans="6:22" x14ac:dyDescent="0.25">
      <c r="F1657" s="36"/>
      <c r="G1657" s="36"/>
      <c r="H1657" s="36"/>
      <c r="I1657" s="36"/>
      <c r="J1657" s="36"/>
      <c r="K1657" s="36"/>
      <c r="L1657" s="36"/>
      <c r="M1657" s="36"/>
      <c r="N1657" s="36"/>
      <c r="O1657" s="36"/>
      <c r="P1657" s="36"/>
      <c r="Q1657" s="36"/>
      <c r="R1657" s="36"/>
      <c r="S1657" s="36"/>
      <c r="T1657" s="36"/>
      <c r="U1657" s="36"/>
      <c r="V1657" s="36"/>
    </row>
    <row r="1658" spans="6:22" x14ac:dyDescent="0.25">
      <c r="F1658" s="36"/>
      <c r="G1658" s="36"/>
      <c r="H1658" s="36"/>
      <c r="I1658" s="36"/>
      <c r="J1658" s="36"/>
      <c r="K1658" s="36"/>
      <c r="L1658" s="36"/>
      <c r="M1658" s="36"/>
      <c r="N1658" s="36"/>
      <c r="O1658" s="36"/>
      <c r="P1658" s="36"/>
      <c r="Q1658" s="36"/>
      <c r="R1658" s="36"/>
      <c r="S1658" s="36"/>
      <c r="T1658" s="36"/>
      <c r="U1658" s="36"/>
      <c r="V1658" s="36"/>
    </row>
    <row r="1659" spans="6:22" x14ac:dyDescent="0.25">
      <c r="F1659" s="36"/>
      <c r="G1659" s="36"/>
      <c r="H1659" s="36"/>
      <c r="I1659" s="36"/>
      <c r="J1659" s="36"/>
      <c r="K1659" s="36"/>
      <c r="L1659" s="36"/>
      <c r="M1659" s="36"/>
      <c r="N1659" s="36"/>
      <c r="O1659" s="36"/>
      <c r="P1659" s="36"/>
      <c r="Q1659" s="36"/>
      <c r="R1659" s="36"/>
      <c r="S1659" s="36"/>
      <c r="T1659" s="36"/>
      <c r="U1659" s="36"/>
      <c r="V1659" s="36"/>
    </row>
    <row r="1660" spans="6:22" x14ac:dyDescent="0.25">
      <c r="F1660" s="36"/>
      <c r="G1660" s="36"/>
      <c r="H1660" s="36"/>
      <c r="I1660" s="36"/>
      <c r="J1660" s="36"/>
      <c r="K1660" s="36"/>
      <c r="L1660" s="36"/>
      <c r="M1660" s="36"/>
      <c r="N1660" s="36"/>
      <c r="O1660" s="36"/>
      <c r="P1660" s="36"/>
      <c r="Q1660" s="36"/>
      <c r="R1660" s="36"/>
      <c r="S1660" s="36"/>
      <c r="T1660" s="36"/>
      <c r="U1660" s="36"/>
      <c r="V1660" s="36"/>
    </row>
    <row r="1661" spans="6:22" x14ac:dyDescent="0.25">
      <c r="F1661" s="36"/>
      <c r="G1661" s="36"/>
      <c r="H1661" s="36"/>
      <c r="I1661" s="36"/>
      <c r="J1661" s="36"/>
      <c r="K1661" s="36"/>
      <c r="L1661" s="36"/>
      <c r="M1661" s="36"/>
      <c r="N1661" s="36"/>
      <c r="O1661" s="36"/>
      <c r="P1661" s="36"/>
      <c r="Q1661" s="36"/>
      <c r="R1661" s="36"/>
      <c r="S1661" s="36"/>
      <c r="T1661" s="36"/>
      <c r="U1661" s="36"/>
      <c r="V1661" s="36"/>
    </row>
    <row r="1662" spans="6:22" x14ac:dyDescent="0.25">
      <c r="F1662" s="36"/>
      <c r="G1662" s="36"/>
      <c r="H1662" s="36"/>
      <c r="I1662" s="36"/>
      <c r="J1662" s="36"/>
      <c r="K1662" s="36"/>
      <c r="L1662" s="36"/>
      <c r="M1662" s="36"/>
      <c r="N1662" s="36"/>
      <c r="O1662" s="36"/>
      <c r="P1662" s="36"/>
      <c r="Q1662" s="36"/>
      <c r="R1662" s="36"/>
      <c r="S1662" s="36"/>
      <c r="T1662" s="36"/>
      <c r="U1662" s="36"/>
      <c r="V1662" s="36"/>
    </row>
    <row r="1663" spans="6:22" x14ac:dyDescent="0.25">
      <c r="F1663" s="36"/>
      <c r="G1663" s="36"/>
      <c r="H1663" s="36"/>
      <c r="I1663" s="36"/>
      <c r="J1663" s="36"/>
      <c r="K1663" s="36"/>
      <c r="L1663" s="36"/>
      <c r="M1663" s="36"/>
      <c r="N1663" s="36"/>
      <c r="O1663" s="36"/>
      <c r="P1663" s="36"/>
      <c r="Q1663" s="36"/>
      <c r="R1663" s="36"/>
      <c r="S1663" s="36"/>
      <c r="T1663" s="36"/>
      <c r="U1663" s="36"/>
      <c r="V1663" s="36"/>
    </row>
    <row r="1664" spans="6:22" x14ac:dyDescent="0.25">
      <c r="F1664" s="36"/>
      <c r="G1664" s="36"/>
      <c r="H1664" s="36"/>
      <c r="I1664" s="36"/>
      <c r="J1664" s="36"/>
      <c r="K1664" s="36"/>
      <c r="L1664" s="36"/>
      <c r="M1664" s="36"/>
      <c r="N1664" s="36"/>
      <c r="O1664" s="36"/>
      <c r="P1664" s="36"/>
      <c r="Q1664" s="36"/>
      <c r="R1664" s="36"/>
      <c r="S1664" s="36"/>
      <c r="T1664" s="36"/>
      <c r="U1664" s="36"/>
      <c r="V1664" s="36"/>
    </row>
    <row r="1665" spans="6:22" x14ac:dyDescent="0.25">
      <c r="F1665" s="36"/>
      <c r="G1665" s="36"/>
      <c r="H1665" s="36"/>
      <c r="I1665" s="36"/>
      <c r="J1665" s="36"/>
      <c r="K1665" s="36"/>
      <c r="L1665" s="36"/>
      <c r="M1665" s="36"/>
      <c r="N1665" s="36"/>
      <c r="O1665" s="36"/>
      <c r="P1665" s="36"/>
      <c r="Q1665" s="36"/>
      <c r="R1665" s="36"/>
      <c r="S1665" s="36"/>
      <c r="T1665" s="36"/>
      <c r="U1665" s="36"/>
      <c r="V1665" s="36"/>
    </row>
    <row r="1666" spans="6:22" x14ac:dyDescent="0.25">
      <c r="F1666" s="36"/>
      <c r="G1666" s="36"/>
      <c r="H1666" s="36"/>
      <c r="I1666" s="36"/>
      <c r="J1666" s="36"/>
      <c r="K1666" s="36"/>
      <c r="L1666" s="36"/>
      <c r="M1666" s="36"/>
      <c r="N1666" s="36"/>
      <c r="O1666" s="36"/>
      <c r="P1666" s="36"/>
      <c r="Q1666" s="36"/>
      <c r="R1666" s="36"/>
      <c r="S1666" s="36"/>
      <c r="T1666" s="36"/>
      <c r="U1666" s="36"/>
      <c r="V1666" s="36"/>
    </row>
    <row r="1667" spans="6:22" x14ac:dyDescent="0.25">
      <c r="F1667" s="36"/>
      <c r="G1667" s="36"/>
      <c r="H1667" s="36"/>
      <c r="I1667" s="36"/>
      <c r="J1667" s="36"/>
      <c r="K1667" s="36"/>
      <c r="L1667" s="36"/>
      <c r="M1667" s="36"/>
      <c r="N1667" s="36"/>
      <c r="O1667" s="36"/>
      <c r="P1667" s="36"/>
      <c r="Q1667" s="36"/>
      <c r="R1667" s="36"/>
      <c r="S1667" s="36"/>
      <c r="T1667" s="36"/>
      <c r="U1667" s="36"/>
      <c r="V1667" s="36"/>
    </row>
    <row r="1668" spans="6:22" x14ac:dyDescent="0.25">
      <c r="F1668" s="36"/>
      <c r="G1668" s="36"/>
      <c r="H1668" s="36"/>
      <c r="I1668" s="36"/>
      <c r="J1668" s="36"/>
      <c r="K1668" s="36"/>
      <c r="L1668" s="36"/>
      <c r="M1668" s="36"/>
      <c r="N1668" s="36"/>
      <c r="O1668" s="36"/>
      <c r="P1668" s="36"/>
      <c r="Q1668" s="36"/>
      <c r="R1668" s="36"/>
      <c r="S1668" s="36"/>
      <c r="T1668" s="36"/>
      <c r="U1668" s="36"/>
      <c r="V1668" s="36"/>
    </row>
    <row r="1669" spans="6:22" x14ac:dyDescent="0.25">
      <c r="F1669" s="36"/>
      <c r="G1669" s="36"/>
      <c r="H1669" s="36"/>
      <c r="I1669" s="36"/>
      <c r="J1669" s="36"/>
      <c r="K1669" s="36"/>
      <c r="L1669" s="36"/>
      <c r="M1669" s="36"/>
      <c r="N1669" s="36"/>
      <c r="O1669" s="36"/>
      <c r="P1669" s="36"/>
      <c r="Q1669" s="36"/>
      <c r="R1669" s="36"/>
      <c r="S1669" s="36"/>
      <c r="T1669" s="36"/>
      <c r="U1669" s="36"/>
      <c r="V1669" s="36"/>
    </row>
    <row r="1670" spans="6:22" x14ac:dyDescent="0.25">
      <c r="F1670" s="36"/>
      <c r="G1670" s="36"/>
      <c r="H1670" s="36"/>
      <c r="I1670" s="36"/>
      <c r="J1670" s="36"/>
      <c r="K1670" s="36"/>
      <c r="L1670" s="36"/>
      <c r="M1670" s="36"/>
      <c r="N1670" s="36"/>
      <c r="O1670" s="36"/>
      <c r="P1670" s="36"/>
      <c r="Q1670" s="36"/>
      <c r="R1670" s="36"/>
      <c r="S1670" s="36"/>
      <c r="T1670" s="36"/>
      <c r="U1670" s="36"/>
      <c r="V1670" s="36"/>
    </row>
    <row r="1671" spans="6:22" x14ac:dyDescent="0.25">
      <c r="F1671" s="36"/>
      <c r="G1671" s="36"/>
      <c r="H1671" s="36"/>
      <c r="I1671" s="36"/>
      <c r="J1671" s="36"/>
      <c r="K1671" s="36"/>
      <c r="L1671" s="36"/>
      <c r="M1671" s="36"/>
      <c r="N1671" s="36"/>
      <c r="O1671" s="36"/>
      <c r="P1671" s="36"/>
      <c r="Q1671" s="36"/>
      <c r="R1671" s="36"/>
      <c r="S1671" s="36"/>
      <c r="T1671" s="36"/>
      <c r="U1671" s="36"/>
      <c r="V1671" s="36"/>
    </row>
    <row r="1672" spans="6:22" x14ac:dyDescent="0.25">
      <c r="F1672" s="36"/>
      <c r="G1672" s="36"/>
      <c r="H1672" s="36"/>
      <c r="I1672" s="36"/>
      <c r="J1672" s="36"/>
      <c r="K1672" s="36"/>
      <c r="L1672" s="36"/>
      <c r="M1672" s="36"/>
      <c r="N1672" s="36"/>
      <c r="O1672" s="36"/>
      <c r="P1672" s="36"/>
      <c r="Q1672" s="36"/>
      <c r="R1672" s="36"/>
      <c r="S1672" s="36"/>
      <c r="T1672" s="36"/>
      <c r="U1672" s="36"/>
      <c r="V1672" s="36"/>
    </row>
    <row r="1673" spans="6:22" x14ac:dyDescent="0.25">
      <c r="F1673" s="36"/>
      <c r="G1673" s="36"/>
      <c r="H1673" s="36"/>
      <c r="I1673" s="36"/>
      <c r="J1673" s="36"/>
      <c r="K1673" s="36"/>
      <c r="L1673" s="36"/>
      <c r="M1673" s="36"/>
      <c r="N1673" s="36"/>
      <c r="O1673" s="36"/>
      <c r="P1673" s="36"/>
      <c r="Q1673" s="36"/>
      <c r="R1673" s="36"/>
      <c r="S1673" s="36"/>
      <c r="T1673" s="36"/>
      <c r="U1673" s="36"/>
      <c r="V1673" s="36"/>
    </row>
    <row r="1674" spans="6:22" x14ac:dyDescent="0.25">
      <c r="F1674" s="36"/>
      <c r="G1674" s="36"/>
      <c r="H1674" s="36"/>
      <c r="I1674" s="36"/>
      <c r="J1674" s="36"/>
      <c r="K1674" s="36"/>
      <c r="L1674" s="36"/>
      <c r="M1674" s="36"/>
      <c r="N1674" s="36"/>
      <c r="O1674" s="36"/>
      <c r="P1674" s="36"/>
      <c r="Q1674" s="36"/>
      <c r="R1674" s="36"/>
      <c r="S1674" s="36"/>
      <c r="T1674" s="36"/>
      <c r="U1674" s="36"/>
      <c r="V1674" s="36"/>
    </row>
    <row r="1675" spans="6:22" x14ac:dyDescent="0.25">
      <c r="F1675" s="36"/>
      <c r="G1675" s="36"/>
      <c r="H1675" s="36"/>
      <c r="I1675" s="36"/>
      <c r="J1675" s="36"/>
      <c r="K1675" s="36"/>
      <c r="L1675" s="36"/>
      <c r="M1675" s="36"/>
      <c r="N1675" s="36"/>
      <c r="O1675" s="36"/>
      <c r="P1675" s="36"/>
      <c r="Q1675" s="36"/>
      <c r="R1675" s="36"/>
      <c r="S1675" s="36"/>
      <c r="T1675" s="36"/>
      <c r="U1675" s="36"/>
      <c r="V1675" s="36"/>
    </row>
    <row r="1676" spans="6:22" x14ac:dyDescent="0.25">
      <c r="F1676" s="36"/>
      <c r="G1676" s="36"/>
      <c r="H1676" s="36"/>
      <c r="I1676" s="36"/>
      <c r="J1676" s="36"/>
      <c r="K1676" s="36"/>
      <c r="L1676" s="36"/>
      <c r="M1676" s="36"/>
      <c r="N1676" s="36"/>
      <c r="O1676" s="36"/>
      <c r="P1676" s="36"/>
      <c r="Q1676" s="36"/>
      <c r="R1676" s="36"/>
      <c r="S1676" s="36"/>
      <c r="T1676" s="36"/>
      <c r="U1676" s="36"/>
      <c r="V1676" s="36"/>
    </row>
    <row r="1677" spans="6:22" x14ac:dyDescent="0.25">
      <c r="F1677" s="36"/>
      <c r="G1677" s="36"/>
      <c r="H1677" s="36"/>
      <c r="I1677" s="36"/>
      <c r="J1677" s="36"/>
      <c r="K1677" s="36"/>
      <c r="L1677" s="36"/>
      <c r="M1677" s="36"/>
      <c r="N1677" s="36"/>
      <c r="O1677" s="36"/>
      <c r="P1677" s="36"/>
      <c r="Q1677" s="36"/>
      <c r="R1677" s="36"/>
      <c r="S1677" s="36"/>
      <c r="T1677" s="36"/>
      <c r="U1677" s="36"/>
      <c r="V1677" s="36"/>
    </row>
    <row r="1678" spans="6:22" x14ac:dyDescent="0.25">
      <c r="F1678" s="36"/>
      <c r="G1678" s="36"/>
      <c r="H1678" s="36"/>
      <c r="I1678" s="36"/>
      <c r="J1678" s="36"/>
      <c r="K1678" s="36"/>
      <c r="L1678" s="36"/>
      <c r="M1678" s="36"/>
      <c r="N1678" s="36"/>
      <c r="O1678" s="36"/>
      <c r="P1678" s="36"/>
      <c r="Q1678" s="36"/>
      <c r="R1678" s="36"/>
      <c r="S1678" s="36"/>
      <c r="T1678" s="36"/>
      <c r="U1678" s="36"/>
      <c r="V1678" s="36"/>
    </row>
    <row r="1679" spans="6:22" x14ac:dyDescent="0.25">
      <c r="F1679" s="36"/>
      <c r="G1679" s="36"/>
      <c r="H1679" s="36"/>
      <c r="I1679" s="36"/>
      <c r="J1679" s="36"/>
      <c r="K1679" s="36"/>
      <c r="L1679" s="36"/>
      <c r="M1679" s="36"/>
      <c r="N1679" s="36"/>
      <c r="O1679" s="36"/>
      <c r="P1679" s="36"/>
      <c r="Q1679" s="36"/>
      <c r="R1679" s="36"/>
      <c r="S1679" s="36"/>
      <c r="T1679" s="36"/>
      <c r="U1679" s="36"/>
      <c r="V1679" s="36"/>
    </row>
    <row r="1680" spans="6:22" x14ac:dyDescent="0.25">
      <c r="F1680" s="36"/>
      <c r="G1680" s="36"/>
      <c r="H1680" s="36"/>
      <c r="I1680" s="36"/>
      <c r="J1680" s="36"/>
      <c r="K1680" s="36"/>
      <c r="L1680" s="36"/>
      <c r="M1680" s="36"/>
      <c r="N1680" s="36"/>
      <c r="O1680" s="36"/>
      <c r="P1680" s="36"/>
      <c r="Q1680" s="36"/>
      <c r="R1680" s="36"/>
      <c r="S1680" s="36"/>
      <c r="T1680" s="36"/>
      <c r="U1680" s="36"/>
      <c r="V1680" s="36"/>
    </row>
    <row r="1681" spans="6:22" x14ac:dyDescent="0.25">
      <c r="F1681" s="36"/>
      <c r="G1681" s="36"/>
      <c r="H1681" s="36"/>
      <c r="I1681" s="36"/>
      <c r="J1681" s="36"/>
      <c r="K1681" s="36"/>
      <c r="L1681" s="36"/>
      <c r="M1681" s="36"/>
      <c r="N1681" s="36"/>
      <c r="O1681" s="36"/>
      <c r="P1681" s="36"/>
      <c r="Q1681" s="36"/>
      <c r="R1681" s="36"/>
      <c r="S1681" s="36"/>
      <c r="T1681" s="36"/>
      <c r="U1681" s="36"/>
      <c r="V1681" s="36"/>
    </row>
    <row r="1682" spans="6:22" x14ac:dyDescent="0.25">
      <c r="F1682" s="36"/>
      <c r="G1682" s="36"/>
      <c r="H1682" s="36"/>
      <c r="I1682" s="36"/>
      <c r="J1682" s="36"/>
      <c r="K1682" s="36"/>
      <c r="L1682" s="36"/>
      <c r="M1682" s="36"/>
      <c r="N1682" s="36"/>
      <c r="O1682" s="36"/>
      <c r="P1682" s="36"/>
      <c r="Q1682" s="36"/>
      <c r="R1682" s="36"/>
      <c r="S1682" s="36"/>
      <c r="T1682" s="36"/>
      <c r="U1682" s="36"/>
      <c r="V1682" s="36"/>
    </row>
    <row r="1683" spans="6:22" x14ac:dyDescent="0.25">
      <c r="F1683" s="36"/>
      <c r="G1683" s="36"/>
      <c r="H1683" s="36"/>
      <c r="I1683" s="36"/>
      <c r="J1683" s="36"/>
      <c r="K1683" s="36"/>
      <c r="L1683" s="36"/>
      <c r="M1683" s="36"/>
      <c r="N1683" s="36"/>
      <c r="O1683" s="36"/>
      <c r="P1683" s="36"/>
      <c r="Q1683" s="36"/>
      <c r="R1683" s="36"/>
      <c r="S1683" s="36"/>
      <c r="T1683" s="36"/>
      <c r="U1683" s="36"/>
      <c r="V1683" s="36"/>
    </row>
    <row r="1684" spans="6:22" x14ac:dyDescent="0.25">
      <c r="F1684" s="36"/>
      <c r="G1684" s="36"/>
      <c r="H1684" s="36"/>
      <c r="I1684" s="36"/>
      <c r="J1684" s="36"/>
      <c r="K1684" s="36"/>
      <c r="L1684" s="36"/>
      <c r="M1684" s="36"/>
      <c r="N1684" s="36"/>
      <c r="O1684" s="36"/>
      <c r="P1684" s="36"/>
      <c r="Q1684" s="36"/>
      <c r="R1684" s="36"/>
      <c r="S1684" s="36"/>
      <c r="T1684" s="36"/>
      <c r="U1684" s="36"/>
      <c r="V1684" s="36"/>
    </row>
    <row r="1685" spans="6:22" x14ac:dyDescent="0.25">
      <c r="F1685" s="36"/>
      <c r="G1685" s="36"/>
      <c r="H1685" s="36"/>
      <c r="I1685" s="36"/>
      <c r="J1685" s="36"/>
      <c r="K1685" s="36"/>
      <c r="L1685" s="36"/>
      <c r="M1685" s="36"/>
      <c r="N1685" s="36"/>
      <c r="O1685" s="36"/>
      <c r="P1685" s="36"/>
      <c r="Q1685" s="36"/>
      <c r="R1685" s="36"/>
      <c r="S1685" s="36"/>
      <c r="T1685" s="36"/>
      <c r="U1685" s="36"/>
      <c r="V1685" s="36"/>
    </row>
    <row r="1686" spans="6:22" x14ac:dyDescent="0.25">
      <c r="F1686" s="36"/>
      <c r="G1686" s="36"/>
      <c r="H1686" s="36"/>
      <c r="I1686" s="36"/>
      <c r="J1686" s="36"/>
      <c r="K1686" s="36"/>
      <c r="L1686" s="36"/>
      <c r="M1686" s="36"/>
      <c r="N1686" s="36"/>
      <c r="O1686" s="36"/>
      <c r="P1686" s="36"/>
      <c r="Q1686" s="36"/>
      <c r="R1686" s="36"/>
      <c r="S1686" s="36"/>
      <c r="T1686" s="36"/>
      <c r="U1686" s="36"/>
      <c r="V1686" s="36"/>
    </row>
    <row r="1687" spans="6:22" x14ac:dyDescent="0.25">
      <c r="F1687" s="36"/>
      <c r="G1687" s="36"/>
      <c r="H1687" s="36"/>
      <c r="I1687" s="36"/>
      <c r="J1687" s="36"/>
      <c r="K1687" s="36"/>
      <c r="L1687" s="36"/>
      <c r="M1687" s="36"/>
      <c r="N1687" s="36"/>
      <c r="O1687" s="36"/>
      <c r="P1687" s="36"/>
      <c r="Q1687" s="36"/>
      <c r="R1687" s="36"/>
      <c r="S1687" s="36"/>
      <c r="T1687" s="36"/>
      <c r="U1687" s="36"/>
      <c r="V1687" s="36"/>
    </row>
    <row r="1688" spans="6:22" x14ac:dyDescent="0.25">
      <c r="F1688" s="36"/>
      <c r="G1688" s="36"/>
      <c r="H1688" s="36"/>
      <c r="I1688" s="36"/>
      <c r="J1688" s="36"/>
      <c r="K1688" s="36"/>
      <c r="L1688" s="36"/>
      <c r="M1688" s="36"/>
      <c r="N1688" s="36"/>
      <c r="O1688" s="36"/>
      <c r="P1688" s="36"/>
      <c r="Q1688" s="36"/>
      <c r="R1688" s="36"/>
      <c r="S1688" s="36"/>
      <c r="T1688" s="36"/>
      <c r="U1688" s="36"/>
      <c r="V1688" s="36"/>
    </row>
    <row r="1689" spans="6:22" x14ac:dyDescent="0.25">
      <c r="F1689" s="36"/>
      <c r="G1689" s="36"/>
      <c r="H1689" s="36"/>
      <c r="I1689" s="36"/>
      <c r="J1689" s="36"/>
      <c r="K1689" s="36"/>
      <c r="L1689" s="36"/>
      <c r="M1689" s="36"/>
      <c r="N1689" s="36"/>
      <c r="O1689" s="36"/>
      <c r="P1689" s="36"/>
      <c r="Q1689" s="36"/>
      <c r="R1689" s="36"/>
      <c r="S1689" s="36"/>
      <c r="T1689" s="36"/>
      <c r="U1689" s="36"/>
      <c r="V1689" s="36"/>
    </row>
    <row r="1690" spans="6:22" x14ac:dyDescent="0.25">
      <c r="F1690" s="36"/>
      <c r="G1690" s="36"/>
      <c r="H1690" s="36"/>
      <c r="I1690" s="36"/>
      <c r="J1690" s="36"/>
      <c r="K1690" s="36"/>
      <c r="L1690" s="36"/>
      <c r="M1690" s="36"/>
      <c r="N1690" s="36"/>
      <c r="O1690" s="36"/>
      <c r="P1690" s="36"/>
      <c r="Q1690" s="36"/>
      <c r="R1690" s="36"/>
      <c r="S1690" s="36"/>
      <c r="T1690" s="36"/>
      <c r="U1690" s="36"/>
      <c r="V1690" s="36"/>
    </row>
    <row r="1691" spans="6:22" x14ac:dyDescent="0.25">
      <c r="F1691" s="36"/>
      <c r="G1691" s="36"/>
      <c r="H1691" s="36"/>
      <c r="I1691" s="36"/>
      <c r="J1691" s="36"/>
      <c r="K1691" s="36"/>
      <c r="L1691" s="36"/>
      <c r="M1691" s="36"/>
      <c r="N1691" s="36"/>
      <c r="O1691" s="36"/>
      <c r="P1691" s="36"/>
      <c r="Q1691" s="36"/>
      <c r="R1691" s="36"/>
      <c r="S1691" s="36"/>
      <c r="T1691" s="36"/>
      <c r="U1691" s="36"/>
      <c r="V1691" s="36"/>
    </row>
    <row r="1692" spans="6:22" x14ac:dyDescent="0.25">
      <c r="F1692" s="36"/>
      <c r="G1692" s="36"/>
      <c r="H1692" s="36"/>
      <c r="I1692" s="36"/>
      <c r="J1692" s="36"/>
      <c r="K1692" s="36"/>
      <c r="L1692" s="36"/>
      <c r="M1692" s="36"/>
      <c r="N1692" s="36"/>
      <c r="O1692" s="36"/>
      <c r="P1692" s="36"/>
      <c r="Q1692" s="36"/>
      <c r="R1692" s="36"/>
      <c r="S1692" s="36"/>
      <c r="T1692" s="36"/>
      <c r="U1692" s="36"/>
      <c r="V1692" s="36"/>
    </row>
    <row r="1693" spans="6:22" x14ac:dyDescent="0.25">
      <c r="F1693" s="36"/>
      <c r="G1693" s="36"/>
      <c r="H1693" s="36"/>
      <c r="I1693" s="36"/>
      <c r="J1693" s="36"/>
      <c r="K1693" s="36"/>
      <c r="L1693" s="36"/>
      <c r="M1693" s="36"/>
      <c r="N1693" s="36"/>
      <c r="O1693" s="36"/>
      <c r="P1693" s="36"/>
      <c r="Q1693" s="36"/>
      <c r="R1693" s="36"/>
      <c r="S1693" s="36"/>
      <c r="T1693" s="36"/>
      <c r="U1693" s="36"/>
      <c r="V1693" s="36"/>
    </row>
    <row r="1694" spans="6:22" x14ac:dyDescent="0.25">
      <c r="F1694" s="36"/>
      <c r="G1694" s="36"/>
      <c r="H1694" s="36"/>
      <c r="I1694" s="36"/>
      <c r="J1694" s="36"/>
      <c r="K1694" s="36"/>
      <c r="L1694" s="36"/>
      <c r="M1694" s="36"/>
      <c r="N1694" s="36"/>
      <c r="O1694" s="36"/>
      <c r="P1694" s="36"/>
      <c r="Q1694" s="36"/>
      <c r="R1694" s="36"/>
      <c r="S1694" s="36"/>
      <c r="T1694" s="36"/>
      <c r="U1694" s="36"/>
      <c r="V1694" s="36"/>
    </row>
    <row r="1695" spans="6:22" x14ac:dyDescent="0.25">
      <c r="F1695" s="36"/>
      <c r="G1695" s="36"/>
      <c r="H1695" s="36"/>
      <c r="I1695" s="36"/>
      <c r="J1695" s="36"/>
      <c r="K1695" s="36"/>
      <c r="L1695" s="36"/>
      <c r="M1695" s="36"/>
      <c r="N1695" s="36"/>
      <c r="O1695" s="36"/>
      <c r="P1695" s="36"/>
      <c r="Q1695" s="36"/>
      <c r="R1695" s="36"/>
      <c r="S1695" s="36"/>
      <c r="T1695" s="36"/>
      <c r="U1695" s="36"/>
      <c r="V1695" s="36"/>
    </row>
    <row r="1696" spans="6:22" x14ac:dyDescent="0.25">
      <c r="F1696" s="36"/>
      <c r="G1696" s="36"/>
      <c r="H1696" s="36"/>
      <c r="I1696" s="36"/>
      <c r="J1696" s="36"/>
      <c r="K1696" s="36"/>
      <c r="L1696" s="36"/>
      <c r="M1696" s="36"/>
      <c r="N1696" s="36"/>
      <c r="O1696" s="36"/>
      <c r="P1696" s="36"/>
      <c r="Q1696" s="36"/>
      <c r="R1696" s="36"/>
      <c r="S1696" s="36"/>
      <c r="T1696" s="36"/>
      <c r="U1696" s="36"/>
      <c r="V1696" s="36"/>
    </row>
    <row r="1697" spans="6:22" x14ac:dyDescent="0.25">
      <c r="F1697" s="36"/>
      <c r="G1697" s="36"/>
      <c r="H1697" s="36"/>
      <c r="I1697" s="36"/>
      <c r="J1697" s="36"/>
      <c r="K1697" s="36"/>
      <c r="L1697" s="36"/>
      <c r="M1697" s="36"/>
      <c r="N1697" s="36"/>
      <c r="O1697" s="36"/>
      <c r="P1697" s="36"/>
      <c r="Q1697" s="36"/>
      <c r="R1697" s="36"/>
      <c r="S1697" s="36"/>
      <c r="T1697" s="36"/>
      <c r="U1697" s="36"/>
      <c r="V1697" s="36"/>
    </row>
    <row r="1698" spans="6:22" x14ac:dyDescent="0.25">
      <c r="F1698" s="36"/>
      <c r="G1698" s="36"/>
      <c r="H1698" s="36"/>
      <c r="I1698" s="36"/>
      <c r="J1698" s="36"/>
      <c r="K1698" s="36"/>
      <c r="L1698" s="36"/>
      <c r="M1698" s="36"/>
      <c r="N1698" s="36"/>
      <c r="O1698" s="36"/>
      <c r="P1698" s="36"/>
      <c r="Q1698" s="36"/>
      <c r="R1698" s="36"/>
      <c r="S1698" s="36"/>
      <c r="T1698" s="36"/>
      <c r="U1698" s="36"/>
      <c r="V1698" s="36"/>
    </row>
    <row r="1699" spans="6:22" x14ac:dyDescent="0.25">
      <c r="F1699" s="36"/>
      <c r="G1699" s="36"/>
      <c r="H1699" s="36"/>
      <c r="I1699" s="36"/>
      <c r="J1699" s="36"/>
      <c r="K1699" s="36"/>
      <c r="L1699" s="36"/>
      <c r="M1699" s="36"/>
      <c r="N1699" s="36"/>
      <c r="O1699" s="36"/>
      <c r="P1699" s="36"/>
      <c r="Q1699" s="36"/>
      <c r="R1699" s="36"/>
      <c r="S1699" s="36"/>
      <c r="T1699" s="36"/>
      <c r="U1699" s="36"/>
      <c r="V1699" s="36"/>
    </row>
    <row r="1700" spans="6:22" x14ac:dyDescent="0.25">
      <c r="F1700" s="36"/>
      <c r="G1700" s="36"/>
      <c r="H1700" s="36"/>
      <c r="I1700" s="36"/>
      <c r="J1700" s="36"/>
      <c r="K1700" s="36"/>
      <c r="L1700" s="36"/>
      <c r="M1700" s="36"/>
      <c r="N1700" s="36"/>
      <c r="O1700" s="36"/>
      <c r="P1700" s="36"/>
      <c r="Q1700" s="36"/>
      <c r="R1700" s="36"/>
      <c r="S1700" s="36"/>
      <c r="T1700" s="36"/>
      <c r="U1700" s="36"/>
      <c r="V1700" s="36"/>
    </row>
    <row r="1701" spans="6:22" x14ac:dyDescent="0.25">
      <c r="F1701" s="36"/>
      <c r="G1701" s="36"/>
      <c r="H1701" s="36"/>
      <c r="I1701" s="36"/>
      <c r="J1701" s="36"/>
      <c r="K1701" s="36"/>
      <c r="L1701" s="36"/>
      <c r="M1701" s="36"/>
      <c r="N1701" s="36"/>
      <c r="O1701" s="36"/>
      <c r="P1701" s="36"/>
      <c r="Q1701" s="36"/>
      <c r="R1701" s="36"/>
      <c r="S1701" s="36"/>
      <c r="T1701" s="36"/>
      <c r="U1701" s="36"/>
      <c r="V1701" s="36"/>
    </row>
    <row r="1702" spans="6:22" x14ac:dyDescent="0.25">
      <c r="F1702" s="36"/>
      <c r="G1702" s="36"/>
      <c r="H1702" s="36"/>
      <c r="I1702" s="36"/>
      <c r="J1702" s="36"/>
      <c r="K1702" s="36"/>
      <c r="L1702" s="36"/>
      <c r="M1702" s="36"/>
      <c r="N1702" s="36"/>
      <c r="O1702" s="36"/>
      <c r="P1702" s="36"/>
      <c r="Q1702" s="36"/>
      <c r="R1702" s="36"/>
      <c r="S1702" s="36"/>
      <c r="T1702" s="36"/>
      <c r="U1702" s="36"/>
      <c r="V1702" s="36"/>
    </row>
    <row r="1703" spans="6:22" x14ac:dyDescent="0.25">
      <c r="F1703" s="36"/>
      <c r="G1703" s="36"/>
      <c r="H1703" s="36"/>
      <c r="I1703" s="36"/>
      <c r="J1703" s="36"/>
      <c r="K1703" s="36"/>
      <c r="L1703" s="36"/>
      <c r="M1703" s="36"/>
      <c r="N1703" s="36"/>
      <c r="O1703" s="36"/>
      <c r="P1703" s="36"/>
      <c r="Q1703" s="36"/>
      <c r="R1703" s="36"/>
      <c r="S1703" s="36"/>
      <c r="T1703" s="36"/>
      <c r="U1703" s="36"/>
      <c r="V1703" s="36"/>
    </row>
    <row r="1704" spans="6:22" x14ac:dyDescent="0.25">
      <c r="F1704" s="36"/>
      <c r="G1704" s="36"/>
      <c r="H1704" s="36"/>
      <c r="I1704" s="36"/>
      <c r="J1704" s="36"/>
      <c r="K1704" s="36"/>
      <c r="L1704" s="36"/>
      <c r="M1704" s="36"/>
      <c r="N1704" s="36"/>
      <c r="O1704" s="36"/>
      <c r="P1704" s="36"/>
      <c r="Q1704" s="36"/>
      <c r="R1704" s="36"/>
      <c r="S1704" s="36"/>
      <c r="T1704" s="36"/>
      <c r="U1704" s="36"/>
      <c r="V1704" s="36"/>
    </row>
    <row r="1705" spans="6:22" x14ac:dyDescent="0.25">
      <c r="F1705" s="36"/>
      <c r="G1705" s="36"/>
      <c r="H1705" s="36"/>
      <c r="I1705" s="36"/>
      <c r="J1705" s="36"/>
      <c r="K1705" s="36"/>
      <c r="L1705" s="36"/>
      <c r="M1705" s="36"/>
      <c r="N1705" s="36"/>
      <c r="O1705" s="36"/>
      <c r="P1705" s="36"/>
      <c r="Q1705" s="36"/>
      <c r="R1705" s="36"/>
      <c r="S1705" s="36"/>
      <c r="T1705" s="36"/>
      <c r="U1705" s="36"/>
      <c r="V1705" s="36"/>
    </row>
    <row r="1706" spans="6:22" x14ac:dyDescent="0.25">
      <c r="F1706" s="36"/>
      <c r="G1706" s="36"/>
      <c r="H1706" s="36"/>
      <c r="I1706" s="36"/>
      <c r="J1706" s="36"/>
      <c r="K1706" s="36"/>
      <c r="L1706" s="36"/>
      <c r="M1706" s="36"/>
      <c r="N1706" s="36"/>
      <c r="O1706" s="36"/>
      <c r="P1706" s="36"/>
      <c r="Q1706" s="36"/>
      <c r="R1706" s="36"/>
      <c r="S1706" s="36"/>
      <c r="T1706" s="36"/>
      <c r="U1706" s="36"/>
      <c r="V1706" s="36"/>
    </row>
    <row r="1707" spans="6:22" x14ac:dyDescent="0.25">
      <c r="F1707" s="36"/>
      <c r="G1707" s="36"/>
      <c r="H1707" s="36"/>
      <c r="I1707" s="36"/>
      <c r="J1707" s="36"/>
      <c r="K1707" s="36"/>
      <c r="L1707" s="36"/>
      <c r="M1707" s="36"/>
      <c r="N1707" s="36"/>
      <c r="O1707" s="36"/>
      <c r="P1707" s="36"/>
      <c r="Q1707" s="36"/>
      <c r="R1707" s="36"/>
      <c r="S1707" s="36"/>
      <c r="T1707" s="36"/>
      <c r="U1707" s="36"/>
      <c r="V1707" s="36"/>
    </row>
    <row r="1708" spans="6:22" x14ac:dyDescent="0.25">
      <c r="F1708" s="36"/>
      <c r="G1708" s="36"/>
      <c r="H1708" s="36"/>
      <c r="I1708" s="36"/>
      <c r="J1708" s="36"/>
      <c r="K1708" s="36"/>
      <c r="L1708" s="36"/>
      <c r="M1708" s="36"/>
      <c r="N1708" s="36"/>
      <c r="O1708" s="36"/>
      <c r="P1708" s="36"/>
      <c r="Q1708" s="36"/>
      <c r="R1708" s="36"/>
      <c r="S1708" s="36"/>
      <c r="T1708" s="36"/>
      <c r="U1708" s="36"/>
      <c r="V1708" s="36"/>
    </row>
    <row r="1709" spans="6:22" x14ac:dyDescent="0.25">
      <c r="F1709" s="36"/>
      <c r="G1709" s="36"/>
      <c r="H1709" s="36"/>
      <c r="I1709" s="36"/>
      <c r="J1709" s="36"/>
      <c r="K1709" s="36"/>
      <c r="L1709" s="36"/>
      <c r="M1709" s="36"/>
      <c r="N1709" s="36"/>
      <c r="O1709" s="36"/>
      <c r="P1709" s="36"/>
      <c r="Q1709" s="36"/>
      <c r="R1709" s="36"/>
      <c r="S1709" s="36"/>
      <c r="T1709" s="36"/>
      <c r="U1709" s="36"/>
      <c r="V1709" s="36"/>
    </row>
    <row r="1710" spans="6:22" x14ac:dyDescent="0.25">
      <c r="F1710" s="36"/>
      <c r="G1710" s="36"/>
      <c r="H1710" s="36"/>
      <c r="I1710" s="36"/>
      <c r="J1710" s="36"/>
      <c r="K1710" s="36"/>
      <c r="L1710" s="36"/>
      <c r="M1710" s="36"/>
      <c r="N1710" s="36"/>
      <c r="O1710" s="36"/>
      <c r="P1710" s="36"/>
      <c r="Q1710" s="36"/>
      <c r="R1710" s="36"/>
      <c r="S1710" s="36"/>
      <c r="T1710" s="36"/>
      <c r="U1710" s="36"/>
      <c r="V1710" s="36"/>
    </row>
    <row r="1711" spans="6:22" x14ac:dyDescent="0.25">
      <c r="F1711" s="36"/>
      <c r="G1711" s="36"/>
      <c r="H1711" s="36"/>
      <c r="I1711" s="36"/>
      <c r="J1711" s="36"/>
      <c r="K1711" s="36"/>
      <c r="L1711" s="36"/>
      <c r="M1711" s="36"/>
      <c r="N1711" s="36"/>
      <c r="O1711" s="36"/>
      <c r="P1711" s="36"/>
      <c r="Q1711" s="36"/>
      <c r="R1711" s="36"/>
      <c r="S1711" s="36"/>
      <c r="T1711" s="36"/>
      <c r="U1711" s="36"/>
      <c r="V1711" s="36"/>
    </row>
    <row r="1712" spans="6:22" x14ac:dyDescent="0.25">
      <c r="F1712" s="36"/>
      <c r="G1712" s="36"/>
      <c r="H1712" s="36"/>
      <c r="I1712" s="36"/>
      <c r="J1712" s="36"/>
      <c r="K1712" s="36"/>
      <c r="L1712" s="36"/>
      <c r="M1712" s="36"/>
      <c r="N1712" s="36"/>
      <c r="O1712" s="36"/>
      <c r="P1712" s="36"/>
      <c r="Q1712" s="36"/>
      <c r="R1712" s="36"/>
      <c r="S1712" s="36"/>
      <c r="T1712" s="36"/>
      <c r="U1712" s="36"/>
      <c r="V1712" s="36"/>
    </row>
    <row r="1713" spans="6:22" x14ac:dyDescent="0.25">
      <c r="F1713" s="36"/>
      <c r="G1713" s="36"/>
      <c r="H1713" s="36"/>
      <c r="I1713" s="36"/>
      <c r="J1713" s="36"/>
      <c r="K1713" s="36"/>
      <c r="L1713" s="36"/>
      <c r="M1713" s="36"/>
      <c r="N1713" s="36"/>
      <c r="O1713" s="36"/>
      <c r="P1713" s="36"/>
      <c r="Q1713" s="36"/>
      <c r="R1713" s="36"/>
      <c r="S1713" s="36"/>
      <c r="T1713" s="36"/>
      <c r="U1713" s="36"/>
      <c r="V1713" s="36"/>
    </row>
    <row r="1714" spans="6:22" x14ac:dyDescent="0.25">
      <c r="F1714" s="36"/>
      <c r="G1714" s="36"/>
      <c r="H1714" s="36"/>
      <c r="I1714" s="36"/>
      <c r="J1714" s="36"/>
      <c r="K1714" s="36"/>
      <c r="L1714" s="36"/>
      <c r="M1714" s="36"/>
      <c r="N1714" s="36"/>
      <c r="O1714" s="36"/>
      <c r="P1714" s="36"/>
      <c r="Q1714" s="36"/>
      <c r="R1714" s="36"/>
      <c r="S1714" s="36"/>
      <c r="T1714" s="36"/>
      <c r="U1714" s="36"/>
      <c r="V1714" s="36"/>
    </row>
    <row r="1715" spans="6:22" x14ac:dyDescent="0.25">
      <c r="F1715" s="36"/>
      <c r="G1715" s="36"/>
      <c r="H1715" s="36"/>
      <c r="I1715" s="36"/>
      <c r="J1715" s="36"/>
      <c r="K1715" s="36"/>
      <c r="L1715" s="36"/>
      <c r="M1715" s="36"/>
      <c r="N1715" s="36"/>
      <c r="O1715" s="36"/>
      <c r="P1715" s="36"/>
      <c r="Q1715" s="36"/>
      <c r="R1715" s="36"/>
      <c r="S1715" s="36"/>
      <c r="T1715" s="36"/>
      <c r="U1715" s="36"/>
      <c r="V1715" s="36"/>
    </row>
    <row r="1716" spans="6:22" x14ac:dyDescent="0.25">
      <c r="F1716" s="36"/>
      <c r="G1716" s="36"/>
      <c r="H1716" s="36"/>
      <c r="I1716" s="36"/>
      <c r="J1716" s="36"/>
      <c r="K1716" s="36"/>
      <c r="L1716" s="36"/>
      <c r="M1716" s="36"/>
      <c r="N1716" s="36"/>
      <c r="O1716" s="36"/>
      <c r="P1716" s="36"/>
      <c r="Q1716" s="36"/>
      <c r="R1716" s="36"/>
      <c r="S1716" s="36"/>
      <c r="T1716" s="36"/>
      <c r="U1716" s="36"/>
      <c r="V1716" s="36"/>
    </row>
    <row r="1717" spans="6:22" x14ac:dyDescent="0.25">
      <c r="F1717" s="36"/>
      <c r="G1717" s="36"/>
      <c r="H1717" s="36"/>
      <c r="I1717" s="36"/>
      <c r="J1717" s="36"/>
      <c r="K1717" s="36"/>
      <c r="L1717" s="36"/>
      <c r="M1717" s="36"/>
      <c r="N1717" s="36"/>
      <c r="O1717" s="36"/>
      <c r="P1717" s="36"/>
      <c r="Q1717" s="36"/>
      <c r="R1717" s="36"/>
      <c r="S1717" s="36"/>
      <c r="T1717" s="36"/>
      <c r="U1717" s="36"/>
      <c r="V1717" s="36"/>
    </row>
    <row r="1718" spans="6:22" x14ac:dyDescent="0.25">
      <c r="F1718" s="36"/>
      <c r="G1718" s="36"/>
      <c r="H1718" s="36"/>
      <c r="I1718" s="36"/>
      <c r="J1718" s="36"/>
      <c r="K1718" s="36"/>
      <c r="L1718" s="36"/>
      <c r="M1718" s="36"/>
      <c r="N1718" s="36"/>
      <c r="O1718" s="36"/>
      <c r="P1718" s="36"/>
      <c r="Q1718" s="36"/>
      <c r="R1718" s="36"/>
      <c r="S1718" s="36"/>
      <c r="T1718" s="36"/>
      <c r="U1718" s="36"/>
      <c r="V1718" s="36"/>
    </row>
    <row r="1719" spans="6:22" x14ac:dyDescent="0.25">
      <c r="F1719" s="36"/>
      <c r="G1719" s="36"/>
      <c r="H1719" s="36"/>
      <c r="I1719" s="36"/>
      <c r="J1719" s="36"/>
      <c r="K1719" s="36"/>
      <c r="L1719" s="36"/>
      <c r="M1719" s="36"/>
      <c r="N1719" s="36"/>
      <c r="O1719" s="36"/>
      <c r="P1719" s="36"/>
      <c r="Q1719" s="36"/>
      <c r="R1719" s="36"/>
      <c r="S1719" s="36"/>
      <c r="T1719" s="36"/>
      <c r="U1719" s="36"/>
      <c r="V1719" s="36"/>
    </row>
    <row r="1720" spans="6:22" x14ac:dyDescent="0.25">
      <c r="F1720" s="36"/>
      <c r="G1720" s="36"/>
      <c r="H1720" s="36"/>
      <c r="I1720" s="36"/>
      <c r="J1720" s="36"/>
      <c r="K1720" s="36"/>
      <c r="L1720" s="36"/>
      <c r="M1720" s="36"/>
      <c r="N1720" s="36"/>
      <c r="O1720" s="36"/>
      <c r="P1720" s="36"/>
      <c r="Q1720" s="36"/>
      <c r="R1720" s="36"/>
      <c r="S1720" s="36"/>
      <c r="T1720" s="36"/>
      <c r="U1720" s="36"/>
      <c r="V1720" s="36"/>
    </row>
    <row r="1721" spans="6:22" x14ac:dyDescent="0.25">
      <c r="F1721" s="36"/>
      <c r="G1721" s="36"/>
      <c r="H1721" s="36"/>
      <c r="I1721" s="36"/>
      <c r="J1721" s="36"/>
      <c r="K1721" s="36"/>
      <c r="L1721" s="36"/>
      <c r="M1721" s="36"/>
      <c r="N1721" s="36"/>
      <c r="O1721" s="36"/>
      <c r="P1721" s="36"/>
      <c r="Q1721" s="36"/>
      <c r="R1721" s="36"/>
      <c r="S1721" s="36"/>
      <c r="T1721" s="36"/>
      <c r="U1721" s="36"/>
      <c r="V1721" s="36"/>
    </row>
    <row r="1722" spans="6:22" x14ac:dyDescent="0.25">
      <c r="F1722" s="36"/>
      <c r="G1722" s="36"/>
      <c r="H1722" s="36"/>
      <c r="I1722" s="36"/>
      <c r="J1722" s="36"/>
      <c r="K1722" s="36"/>
      <c r="L1722" s="36"/>
      <c r="M1722" s="36"/>
      <c r="N1722" s="36"/>
      <c r="O1722" s="36"/>
      <c r="P1722" s="36"/>
      <c r="Q1722" s="36"/>
      <c r="R1722" s="36"/>
      <c r="S1722" s="36"/>
      <c r="T1722" s="36"/>
      <c r="U1722" s="36"/>
      <c r="V1722" s="36"/>
    </row>
    <row r="1723" spans="6:22" x14ac:dyDescent="0.25">
      <c r="F1723" s="36"/>
      <c r="G1723" s="36"/>
      <c r="H1723" s="36"/>
      <c r="I1723" s="36"/>
      <c r="J1723" s="36"/>
      <c r="K1723" s="36"/>
      <c r="L1723" s="36"/>
      <c r="M1723" s="36"/>
      <c r="N1723" s="36"/>
      <c r="O1723" s="36"/>
      <c r="P1723" s="36"/>
      <c r="Q1723" s="36"/>
      <c r="R1723" s="36"/>
      <c r="S1723" s="36"/>
      <c r="T1723" s="36"/>
      <c r="U1723" s="36"/>
      <c r="V1723" s="36"/>
    </row>
    <row r="1724" spans="6:22" x14ac:dyDescent="0.25">
      <c r="F1724" s="36"/>
      <c r="G1724" s="36"/>
      <c r="H1724" s="36"/>
      <c r="I1724" s="36"/>
      <c r="J1724" s="36"/>
      <c r="K1724" s="36"/>
      <c r="L1724" s="36"/>
      <c r="M1724" s="36"/>
      <c r="N1724" s="36"/>
      <c r="O1724" s="36"/>
      <c r="P1724" s="36"/>
      <c r="Q1724" s="36"/>
      <c r="R1724" s="36"/>
      <c r="S1724" s="36"/>
      <c r="T1724" s="36"/>
      <c r="U1724" s="36"/>
      <c r="V1724" s="36"/>
    </row>
    <row r="1725" spans="6:22" x14ac:dyDescent="0.25">
      <c r="F1725" s="36"/>
      <c r="G1725" s="36"/>
      <c r="H1725" s="36"/>
      <c r="I1725" s="36"/>
      <c r="J1725" s="36"/>
      <c r="K1725" s="36"/>
      <c r="L1725" s="36"/>
      <c r="M1725" s="36"/>
      <c r="N1725" s="36"/>
      <c r="O1725" s="36"/>
      <c r="P1725" s="36"/>
      <c r="Q1725" s="36"/>
      <c r="R1725" s="36"/>
      <c r="S1725" s="36"/>
      <c r="T1725" s="36"/>
      <c r="U1725" s="36"/>
      <c r="V1725" s="36"/>
    </row>
    <row r="1726" spans="6:22" x14ac:dyDescent="0.25">
      <c r="F1726" s="36"/>
      <c r="G1726" s="36"/>
      <c r="H1726" s="36"/>
      <c r="I1726" s="36"/>
      <c r="J1726" s="36"/>
      <c r="K1726" s="36"/>
      <c r="L1726" s="36"/>
      <c r="M1726" s="36"/>
      <c r="N1726" s="36"/>
      <c r="O1726" s="36"/>
      <c r="P1726" s="36"/>
      <c r="Q1726" s="36"/>
      <c r="R1726" s="36"/>
      <c r="S1726" s="36"/>
      <c r="T1726" s="36"/>
      <c r="U1726" s="36"/>
      <c r="V1726" s="36"/>
    </row>
    <row r="1727" spans="6:22" x14ac:dyDescent="0.25">
      <c r="F1727" s="36"/>
      <c r="G1727" s="36"/>
      <c r="H1727" s="36"/>
      <c r="I1727" s="36"/>
      <c r="J1727" s="36"/>
      <c r="K1727" s="36"/>
      <c r="L1727" s="36"/>
      <c r="M1727" s="36"/>
      <c r="N1727" s="36"/>
      <c r="O1727" s="36"/>
      <c r="P1727" s="36"/>
      <c r="Q1727" s="36"/>
      <c r="R1727" s="36"/>
      <c r="S1727" s="36"/>
      <c r="T1727" s="36"/>
      <c r="U1727" s="36"/>
      <c r="V1727" s="36"/>
    </row>
    <row r="1728" spans="6:22" x14ac:dyDescent="0.25">
      <c r="F1728" s="36"/>
      <c r="G1728" s="36"/>
      <c r="H1728" s="36"/>
      <c r="I1728" s="36"/>
      <c r="J1728" s="36"/>
      <c r="K1728" s="36"/>
      <c r="L1728" s="36"/>
      <c r="M1728" s="36"/>
      <c r="N1728" s="36"/>
      <c r="O1728" s="36"/>
      <c r="P1728" s="36"/>
      <c r="Q1728" s="36"/>
      <c r="R1728" s="36"/>
      <c r="S1728" s="36"/>
      <c r="T1728" s="36"/>
      <c r="U1728" s="36"/>
      <c r="V1728" s="36"/>
    </row>
    <row r="1729" spans="6:22" x14ac:dyDescent="0.25">
      <c r="F1729" s="36"/>
      <c r="G1729" s="36"/>
      <c r="H1729" s="36"/>
      <c r="I1729" s="36"/>
      <c r="J1729" s="36"/>
      <c r="K1729" s="36"/>
      <c r="L1729" s="36"/>
      <c r="M1729" s="36"/>
      <c r="N1729" s="36"/>
      <c r="O1729" s="36"/>
      <c r="P1729" s="36"/>
      <c r="Q1729" s="36"/>
      <c r="R1729" s="36"/>
      <c r="S1729" s="36"/>
      <c r="T1729" s="36"/>
      <c r="U1729" s="36"/>
      <c r="V1729" s="36"/>
    </row>
    <row r="1730" spans="6:22" x14ac:dyDescent="0.25">
      <c r="F1730" s="36"/>
      <c r="G1730" s="36"/>
      <c r="H1730" s="36"/>
      <c r="I1730" s="36"/>
      <c r="J1730" s="36"/>
      <c r="K1730" s="36"/>
      <c r="L1730" s="36"/>
      <c r="M1730" s="36"/>
      <c r="N1730" s="36"/>
      <c r="O1730" s="36"/>
      <c r="P1730" s="36"/>
      <c r="Q1730" s="36"/>
      <c r="R1730" s="36"/>
      <c r="S1730" s="36"/>
      <c r="T1730" s="36"/>
      <c r="U1730" s="36"/>
      <c r="V1730" s="36"/>
    </row>
    <row r="1731" spans="6:22" x14ac:dyDescent="0.25">
      <c r="F1731" s="36"/>
      <c r="G1731" s="36"/>
      <c r="H1731" s="36"/>
      <c r="I1731" s="36"/>
      <c r="J1731" s="36"/>
      <c r="K1731" s="36"/>
      <c r="L1731" s="36"/>
      <c r="M1731" s="36"/>
      <c r="N1731" s="36"/>
      <c r="O1731" s="36"/>
      <c r="P1731" s="36"/>
      <c r="Q1731" s="36"/>
      <c r="R1731" s="36"/>
      <c r="S1731" s="36"/>
      <c r="T1731" s="36"/>
      <c r="U1731" s="36"/>
      <c r="V1731" s="36"/>
    </row>
    <row r="1732" spans="6:22" x14ac:dyDescent="0.25">
      <c r="F1732" s="36"/>
      <c r="G1732" s="36"/>
      <c r="H1732" s="36"/>
      <c r="I1732" s="36"/>
      <c r="J1732" s="36"/>
      <c r="K1732" s="36"/>
      <c r="L1732" s="36"/>
      <c r="M1732" s="36"/>
      <c r="N1732" s="36"/>
      <c r="O1732" s="36"/>
      <c r="P1732" s="36"/>
      <c r="Q1732" s="36"/>
      <c r="R1732" s="36"/>
      <c r="S1732" s="36"/>
      <c r="T1732" s="36"/>
      <c r="U1732" s="36"/>
      <c r="V1732" s="36"/>
    </row>
    <row r="1733" spans="6:22" x14ac:dyDescent="0.25">
      <c r="F1733" s="36"/>
      <c r="G1733" s="36"/>
      <c r="H1733" s="36"/>
      <c r="I1733" s="36"/>
      <c r="J1733" s="36"/>
      <c r="K1733" s="36"/>
      <c r="L1733" s="36"/>
      <c r="M1733" s="36"/>
      <c r="N1733" s="36"/>
      <c r="O1733" s="36"/>
      <c r="P1733" s="36"/>
      <c r="Q1733" s="36"/>
      <c r="R1733" s="36"/>
      <c r="S1733" s="36"/>
      <c r="T1733" s="36"/>
      <c r="U1733" s="36"/>
      <c r="V1733" s="36"/>
    </row>
    <row r="1734" spans="6:22" x14ac:dyDescent="0.25">
      <c r="F1734" s="36"/>
      <c r="G1734" s="36"/>
      <c r="H1734" s="36"/>
      <c r="I1734" s="36"/>
      <c r="J1734" s="36"/>
      <c r="K1734" s="36"/>
      <c r="L1734" s="36"/>
      <c r="M1734" s="36"/>
      <c r="N1734" s="36"/>
      <c r="O1734" s="36"/>
      <c r="P1734" s="36"/>
      <c r="Q1734" s="36"/>
      <c r="R1734" s="36"/>
      <c r="S1734" s="36"/>
      <c r="T1734" s="36"/>
      <c r="U1734" s="36"/>
      <c r="V1734" s="36"/>
    </row>
    <row r="1735" spans="6:22" x14ac:dyDescent="0.25">
      <c r="F1735" s="36"/>
      <c r="G1735" s="36"/>
      <c r="H1735" s="36"/>
      <c r="I1735" s="36"/>
      <c r="J1735" s="36"/>
      <c r="K1735" s="36"/>
      <c r="L1735" s="36"/>
      <c r="M1735" s="36"/>
      <c r="N1735" s="36"/>
      <c r="O1735" s="36"/>
      <c r="P1735" s="36"/>
      <c r="Q1735" s="36"/>
      <c r="R1735" s="36"/>
      <c r="S1735" s="36"/>
      <c r="T1735" s="36"/>
      <c r="U1735" s="36"/>
      <c r="V1735" s="36"/>
    </row>
    <row r="1736" spans="6:22" x14ac:dyDescent="0.25">
      <c r="F1736" s="36"/>
      <c r="G1736" s="36"/>
      <c r="H1736" s="36"/>
      <c r="I1736" s="36"/>
      <c r="J1736" s="36"/>
      <c r="K1736" s="36"/>
      <c r="L1736" s="36"/>
      <c r="M1736" s="36"/>
      <c r="N1736" s="36"/>
      <c r="O1736" s="36"/>
      <c r="P1736" s="36"/>
      <c r="Q1736" s="36"/>
      <c r="R1736" s="36"/>
      <c r="S1736" s="36"/>
      <c r="T1736" s="36"/>
      <c r="U1736" s="36"/>
      <c r="V1736" s="36"/>
    </row>
    <row r="1737" spans="6:22" x14ac:dyDescent="0.25">
      <c r="F1737" s="36"/>
      <c r="G1737" s="36"/>
      <c r="H1737" s="36"/>
      <c r="I1737" s="36"/>
      <c r="J1737" s="36"/>
      <c r="K1737" s="36"/>
      <c r="L1737" s="36"/>
      <c r="M1737" s="36"/>
      <c r="N1737" s="36"/>
      <c r="O1737" s="36"/>
      <c r="P1737" s="36"/>
      <c r="Q1737" s="36"/>
      <c r="R1737" s="36"/>
      <c r="S1737" s="36"/>
      <c r="T1737" s="36"/>
      <c r="U1737" s="36"/>
      <c r="V1737" s="36"/>
    </row>
    <row r="1738" spans="6:22" x14ac:dyDescent="0.25">
      <c r="F1738" s="36"/>
      <c r="G1738" s="36"/>
      <c r="H1738" s="36"/>
      <c r="I1738" s="36"/>
      <c r="J1738" s="36"/>
      <c r="K1738" s="36"/>
      <c r="L1738" s="36"/>
      <c r="M1738" s="36"/>
      <c r="N1738" s="36"/>
      <c r="O1738" s="36"/>
      <c r="P1738" s="36"/>
      <c r="Q1738" s="36"/>
      <c r="R1738" s="36"/>
      <c r="S1738" s="36"/>
      <c r="T1738" s="36"/>
      <c r="U1738" s="36"/>
      <c r="V1738" s="36"/>
    </row>
    <row r="1739" spans="6:22" x14ac:dyDescent="0.25">
      <c r="F1739" s="36"/>
      <c r="G1739" s="36"/>
      <c r="H1739" s="36"/>
      <c r="I1739" s="36"/>
      <c r="J1739" s="36"/>
      <c r="K1739" s="36"/>
      <c r="L1739" s="36"/>
      <c r="M1739" s="36"/>
      <c r="N1739" s="36"/>
      <c r="O1739" s="36"/>
      <c r="P1739" s="36"/>
      <c r="Q1739" s="36"/>
      <c r="R1739" s="36"/>
      <c r="S1739" s="36"/>
      <c r="T1739" s="36"/>
      <c r="U1739" s="36"/>
      <c r="V1739" s="36"/>
    </row>
    <row r="1740" spans="6:22" x14ac:dyDescent="0.25">
      <c r="F1740" s="36"/>
      <c r="G1740" s="36"/>
      <c r="H1740" s="36"/>
      <c r="I1740" s="36"/>
      <c r="J1740" s="36"/>
      <c r="K1740" s="36"/>
      <c r="L1740" s="36"/>
      <c r="M1740" s="36"/>
      <c r="N1740" s="36"/>
      <c r="O1740" s="36"/>
      <c r="P1740" s="36"/>
      <c r="Q1740" s="36"/>
      <c r="R1740" s="36"/>
      <c r="S1740" s="36"/>
      <c r="T1740" s="36"/>
      <c r="U1740" s="36"/>
      <c r="V1740" s="36"/>
    </row>
    <row r="1741" spans="6:22" x14ac:dyDescent="0.25">
      <c r="F1741" s="36"/>
      <c r="G1741" s="36"/>
      <c r="H1741" s="36"/>
      <c r="I1741" s="36"/>
      <c r="J1741" s="36"/>
      <c r="K1741" s="36"/>
      <c r="L1741" s="36"/>
      <c r="M1741" s="36"/>
      <c r="N1741" s="36"/>
      <c r="O1741" s="36"/>
      <c r="P1741" s="36"/>
      <c r="Q1741" s="36"/>
      <c r="R1741" s="36"/>
      <c r="S1741" s="36"/>
      <c r="T1741" s="36"/>
      <c r="U1741" s="36"/>
      <c r="V1741" s="36"/>
    </row>
    <row r="1742" spans="6:22" x14ac:dyDescent="0.25">
      <c r="F1742" s="36"/>
      <c r="G1742" s="36"/>
      <c r="H1742" s="36"/>
      <c r="I1742" s="36"/>
      <c r="J1742" s="36"/>
      <c r="K1742" s="36"/>
      <c r="L1742" s="36"/>
      <c r="M1742" s="36"/>
      <c r="N1742" s="36"/>
      <c r="O1742" s="36"/>
      <c r="P1742" s="36"/>
      <c r="Q1742" s="36"/>
      <c r="R1742" s="36"/>
      <c r="S1742" s="36"/>
      <c r="T1742" s="36"/>
      <c r="U1742" s="36"/>
      <c r="V1742" s="36"/>
    </row>
    <row r="1743" spans="6:22" x14ac:dyDescent="0.25">
      <c r="F1743" s="36"/>
      <c r="G1743" s="36"/>
      <c r="H1743" s="36"/>
      <c r="I1743" s="36"/>
      <c r="J1743" s="36"/>
      <c r="K1743" s="36"/>
      <c r="L1743" s="36"/>
      <c r="M1743" s="36"/>
      <c r="N1743" s="36"/>
      <c r="O1743" s="36"/>
      <c r="P1743" s="36"/>
      <c r="Q1743" s="36"/>
      <c r="R1743" s="36"/>
      <c r="S1743" s="36"/>
      <c r="T1743" s="36"/>
      <c r="U1743" s="36"/>
      <c r="V1743" s="36"/>
    </row>
    <row r="1744" spans="6:22" x14ac:dyDescent="0.25">
      <c r="F1744" s="36"/>
      <c r="G1744" s="36"/>
      <c r="H1744" s="36"/>
      <c r="I1744" s="36"/>
      <c r="J1744" s="36"/>
      <c r="K1744" s="36"/>
      <c r="L1744" s="36"/>
      <c r="M1744" s="36"/>
      <c r="N1744" s="36"/>
      <c r="O1744" s="36"/>
      <c r="P1744" s="36"/>
      <c r="Q1744" s="36"/>
      <c r="R1744" s="36"/>
      <c r="S1744" s="36"/>
      <c r="T1744" s="36"/>
      <c r="U1744" s="36"/>
      <c r="V1744" s="36"/>
    </row>
    <row r="1745" spans="6:22" x14ac:dyDescent="0.25">
      <c r="F1745" s="36"/>
      <c r="G1745" s="36"/>
      <c r="H1745" s="36"/>
      <c r="I1745" s="36"/>
      <c r="J1745" s="36"/>
      <c r="K1745" s="36"/>
      <c r="L1745" s="36"/>
      <c r="M1745" s="36"/>
      <c r="N1745" s="36"/>
      <c r="O1745" s="36"/>
      <c r="P1745" s="36"/>
      <c r="Q1745" s="36"/>
      <c r="R1745" s="36"/>
      <c r="S1745" s="36"/>
      <c r="T1745" s="36"/>
      <c r="U1745" s="36"/>
      <c r="V1745" s="36"/>
    </row>
    <row r="1746" spans="6:22" x14ac:dyDescent="0.25">
      <c r="F1746" s="36"/>
      <c r="G1746" s="36"/>
      <c r="H1746" s="36"/>
      <c r="I1746" s="36"/>
      <c r="J1746" s="36"/>
      <c r="K1746" s="36"/>
      <c r="L1746" s="36"/>
      <c r="M1746" s="36"/>
      <c r="N1746" s="36"/>
      <c r="O1746" s="36"/>
      <c r="P1746" s="36"/>
      <c r="Q1746" s="36"/>
      <c r="R1746" s="36"/>
      <c r="S1746" s="36"/>
      <c r="T1746" s="36"/>
      <c r="U1746" s="36"/>
      <c r="V1746" s="36"/>
    </row>
    <row r="1747" spans="6:22" x14ac:dyDescent="0.25">
      <c r="F1747" s="36"/>
      <c r="G1747" s="36"/>
      <c r="H1747" s="36"/>
      <c r="I1747" s="36"/>
      <c r="J1747" s="36"/>
      <c r="K1747" s="36"/>
      <c r="L1747" s="36"/>
      <c r="M1747" s="36"/>
      <c r="N1747" s="36"/>
      <c r="O1747" s="36"/>
      <c r="P1747" s="36"/>
      <c r="Q1747" s="36"/>
      <c r="R1747" s="36"/>
      <c r="S1747" s="36"/>
      <c r="T1747" s="36"/>
      <c r="U1747" s="36"/>
      <c r="V1747" s="36"/>
    </row>
    <row r="1748" spans="6:22" x14ac:dyDescent="0.25">
      <c r="F1748" s="36"/>
      <c r="G1748" s="36"/>
      <c r="H1748" s="36"/>
      <c r="I1748" s="36"/>
      <c r="J1748" s="36"/>
      <c r="K1748" s="36"/>
      <c r="L1748" s="36"/>
      <c r="M1748" s="36"/>
      <c r="N1748" s="36"/>
      <c r="O1748" s="36"/>
      <c r="P1748" s="36"/>
      <c r="Q1748" s="36"/>
      <c r="R1748" s="36"/>
      <c r="S1748" s="36"/>
      <c r="T1748" s="36"/>
      <c r="U1748" s="36"/>
      <c r="V1748" s="36"/>
    </row>
    <row r="1749" spans="6:22" x14ac:dyDescent="0.25">
      <c r="F1749" s="36"/>
      <c r="G1749" s="36"/>
      <c r="H1749" s="36"/>
      <c r="I1749" s="36"/>
      <c r="J1749" s="36"/>
      <c r="K1749" s="36"/>
      <c r="L1749" s="36"/>
      <c r="M1749" s="36"/>
      <c r="N1749" s="36"/>
      <c r="O1749" s="36"/>
      <c r="P1749" s="36"/>
      <c r="Q1749" s="36"/>
      <c r="R1749" s="36"/>
      <c r="S1749" s="36"/>
      <c r="T1749" s="36"/>
      <c r="U1749" s="36"/>
      <c r="V1749" s="36"/>
    </row>
    <row r="1750" spans="6:22" x14ac:dyDescent="0.25">
      <c r="F1750" s="36"/>
      <c r="G1750" s="36"/>
      <c r="H1750" s="36"/>
      <c r="I1750" s="36"/>
      <c r="J1750" s="36"/>
      <c r="K1750" s="36"/>
      <c r="L1750" s="36"/>
      <c r="M1750" s="36"/>
      <c r="N1750" s="36"/>
      <c r="O1750" s="36"/>
      <c r="P1750" s="36"/>
      <c r="Q1750" s="36"/>
      <c r="R1750" s="36"/>
      <c r="S1750" s="36"/>
      <c r="T1750" s="36"/>
      <c r="U1750" s="36"/>
      <c r="V1750" s="36"/>
    </row>
    <row r="1751" spans="6:22" x14ac:dyDescent="0.25">
      <c r="F1751" s="36"/>
      <c r="G1751" s="36"/>
      <c r="H1751" s="36"/>
      <c r="I1751" s="36"/>
      <c r="J1751" s="36"/>
      <c r="K1751" s="36"/>
      <c r="L1751" s="36"/>
      <c r="M1751" s="36"/>
      <c r="N1751" s="36"/>
      <c r="O1751" s="36"/>
      <c r="P1751" s="36"/>
      <c r="Q1751" s="36"/>
      <c r="R1751" s="36"/>
      <c r="S1751" s="36"/>
      <c r="T1751" s="36"/>
      <c r="U1751" s="36"/>
      <c r="V1751" s="36"/>
    </row>
    <row r="1752" spans="6:22" x14ac:dyDescent="0.25">
      <c r="F1752" s="36"/>
      <c r="G1752" s="36"/>
      <c r="H1752" s="36"/>
      <c r="I1752" s="36"/>
      <c r="J1752" s="36"/>
      <c r="K1752" s="36"/>
      <c r="L1752" s="36"/>
      <c r="M1752" s="36"/>
      <c r="N1752" s="36"/>
      <c r="O1752" s="36"/>
      <c r="P1752" s="36"/>
      <c r="Q1752" s="36"/>
      <c r="R1752" s="36"/>
      <c r="S1752" s="36"/>
      <c r="T1752" s="36"/>
      <c r="U1752" s="36"/>
      <c r="V1752" s="36"/>
    </row>
    <row r="1753" spans="6:22" x14ac:dyDescent="0.25">
      <c r="F1753" s="36"/>
      <c r="G1753" s="36"/>
      <c r="H1753" s="36"/>
      <c r="I1753" s="36"/>
      <c r="J1753" s="36"/>
      <c r="K1753" s="36"/>
      <c r="L1753" s="36"/>
      <c r="M1753" s="36"/>
      <c r="N1753" s="36"/>
      <c r="O1753" s="36"/>
      <c r="P1753" s="36"/>
      <c r="Q1753" s="36"/>
      <c r="R1753" s="36"/>
      <c r="S1753" s="36"/>
      <c r="T1753" s="36"/>
      <c r="U1753" s="36"/>
      <c r="V1753" s="36"/>
    </row>
    <row r="1754" spans="6:22" x14ac:dyDescent="0.25">
      <c r="F1754" s="36"/>
      <c r="G1754" s="36"/>
      <c r="H1754" s="36"/>
      <c r="I1754" s="36"/>
      <c r="J1754" s="36"/>
      <c r="K1754" s="36"/>
      <c r="L1754" s="36"/>
      <c r="M1754" s="36"/>
      <c r="N1754" s="36"/>
      <c r="O1754" s="36"/>
      <c r="P1754" s="36"/>
      <c r="Q1754" s="36"/>
      <c r="R1754" s="36"/>
      <c r="S1754" s="36"/>
      <c r="T1754" s="36"/>
      <c r="U1754" s="36"/>
      <c r="V1754" s="36"/>
    </row>
    <row r="1755" spans="6:22" x14ac:dyDescent="0.25">
      <c r="F1755" s="36"/>
      <c r="G1755" s="36"/>
      <c r="H1755" s="36"/>
      <c r="I1755" s="36"/>
      <c r="J1755" s="36"/>
      <c r="K1755" s="36"/>
      <c r="L1755" s="36"/>
      <c r="M1755" s="36"/>
      <c r="N1755" s="36"/>
      <c r="O1755" s="36"/>
      <c r="P1755" s="36"/>
      <c r="Q1755" s="36"/>
      <c r="R1755" s="36"/>
      <c r="S1755" s="36"/>
      <c r="T1755" s="36"/>
      <c r="U1755" s="36"/>
      <c r="V1755" s="36"/>
    </row>
    <row r="1756" spans="6:22" x14ac:dyDescent="0.25">
      <c r="F1756" s="36"/>
      <c r="G1756" s="36"/>
      <c r="H1756" s="36"/>
      <c r="I1756" s="36"/>
      <c r="J1756" s="36"/>
      <c r="K1756" s="36"/>
      <c r="L1756" s="36"/>
      <c r="M1756" s="36"/>
      <c r="N1756" s="36"/>
      <c r="O1756" s="36"/>
      <c r="P1756" s="36"/>
      <c r="Q1756" s="36"/>
      <c r="R1756" s="36"/>
      <c r="S1756" s="36"/>
      <c r="T1756" s="36"/>
      <c r="U1756" s="36"/>
      <c r="V1756" s="36"/>
    </row>
    <row r="1757" spans="6:22" x14ac:dyDescent="0.25">
      <c r="F1757" s="36"/>
      <c r="G1757" s="36"/>
      <c r="H1757" s="36"/>
      <c r="I1757" s="36"/>
      <c r="J1757" s="36"/>
      <c r="K1757" s="36"/>
      <c r="L1757" s="36"/>
      <c r="M1757" s="36"/>
      <c r="N1757" s="36"/>
      <c r="O1757" s="36"/>
      <c r="P1757" s="36"/>
      <c r="Q1757" s="36"/>
      <c r="R1757" s="36"/>
      <c r="S1757" s="36"/>
      <c r="T1757" s="36"/>
      <c r="U1757" s="36"/>
      <c r="V1757" s="36"/>
    </row>
    <row r="1758" spans="6:22" x14ac:dyDescent="0.25">
      <c r="F1758" s="36"/>
      <c r="G1758" s="36"/>
      <c r="H1758" s="36"/>
      <c r="I1758" s="36"/>
      <c r="J1758" s="36"/>
      <c r="K1758" s="36"/>
      <c r="L1758" s="36"/>
      <c r="M1758" s="36"/>
      <c r="N1758" s="36"/>
      <c r="O1758" s="36"/>
      <c r="P1758" s="36"/>
      <c r="Q1758" s="36"/>
      <c r="R1758" s="36"/>
      <c r="S1758" s="36"/>
      <c r="T1758" s="36"/>
      <c r="U1758" s="36"/>
      <c r="V1758" s="36"/>
    </row>
    <row r="1759" spans="6:22" x14ac:dyDescent="0.25">
      <c r="F1759" s="36"/>
      <c r="G1759" s="36"/>
      <c r="H1759" s="36"/>
      <c r="I1759" s="36"/>
      <c r="J1759" s="36"/>
      <c r="K1759" s="36"/>
      <c r="L1759" s="36"/>
      <c r="M1759" s="36"/>
      <c r="N1759" s="36"/>
      <c r="O1759" s="36"/>
      <c r="P1759" s="36"/>
      <c r="Q1759" s="36"/>
      <c r="R1759" s="36"/>
      <c r="S1759" s="36"/>
      <c r="T1759" s="36"/>
      <c r="U1759" s="36"/>
      <c r="V1759" s="36"/>
    </row>
    <row r="1760" spans="6:22" x14ac:dyDescent="0.25">
      <c r="F1760" s="36"/>
      <c r="G1760" s="36"/>
      <c r="H1760" s="36"/>
      <c r="I1760" s="36"/>
      <c r="J1760" s="36"/>
      <c r="K1760" s="36"/>
      <c r="L1760" s="36"/>
      <c r="M1760" s="36"/>
      <c r="N1760" s="36"/>
      <c r="O1760" s="36"/>
      <c r="P1760" s="36"/>
      <c r="Q1760" s="36"/>
      <c r="R1760" s="36"/>
      <c r="S1760" s="36"/>
      <c r="T1760" s="36"/>
      <c r="U1760" s="36"/>
      <c r="V1760" s="36"/>
    </row>
    <row r="1761" spans="6:22" x14ac:dyDescent="0.25">
      <c r="F1761" s="36"/>
      <c r="G1761" s="36"/>
      <c r="H1761" s="36"/>
      <c r="I1761" s="36"/>
      <c r="J1761" s="36"/>
      <c r="K1761" s="36"/>
      <c r="L1761" s="36"/>
      <c r="M1761" s="36"/>
      <c r="N1761" s="36"/>
      <c r="O1761" s="36"/>
      <c r="P1761" s="36"/>
      <c r="Q1761" s="36"/>
      <c r="R1761" s="36"/>
      <c r="S1761" s="36"/>
      <c r="T1761" s="36"/>
      <c r="U1761" s="36"/>
      <c r="V1761" s="36"/>
    </row>
    <row r="1762" spans="6:22" x14ac:dyDescent="0.25">
      <c r="F1762" s="36"/>
      <c r="G1762" s="36"/>
      <c r="H1762" s="36"/>
      <c r="I1762" s="36"/>
      <c r="J1762" s="36"/>
      <c r="K1762" s="36"/>
      <c r="L1762" s="36"/>
      <c r="M1762" s="36"/>
      <c r="N1762" s="36"/>
      <c r="O1762" s="36"/>
      <c r="P1762" s="36"/>
      <c r="Q1762" s="36"/>
      <c r="R1762" s="36"/>
      <c r="S1762" s="36"/>
      <c r="T1762" s="36"/>
      <c r="U1762" s="36"/>
      <c r="V1762" s="36"/>
    </row>
    <row r="1763" spans="6:22" x14ac:dyDescent="0.25">
      <c r="F1763" s="36"/>
      <c r="G1763" s="36"/>
      <c r="H1763" s="36"/>
      <c r="I1763" s="36"/>
      <c r="J1763" s="36"/>
      <c r="K1763" s="36"/>
      <c r="L1763" s="36"/>
      <c r="M1763" s="36"/>
      <c r="N1763" s="36"/>
      <c r="O1763" s="36"/>
      <c r="P1763" s="36"/>
      <c r="Q1763" s="36"/>
      <c r="R1763" s="36"/>
      <c r="S1763" s="36"/>
      <c r="T1763" s="36"/>
      <c r="U1763" s="36"/>
      <c r="V1763" s="36"/>
    </row>
    <row r="1764" spans="6:22" x14ac:dyDescent="0.25">
      <c r="F1764" s="36"/>
      <c r="G1764" s="36"/>
      <c r="H1764" s="36"/>
      <c r="I1764" s="36"/>
      <c r="J1764" s="36"/>
      <c r="K1764" s="36"/>
      <c r="L1764" s="36"/>
      <c r="M1764" s="36"/>
      <c r="N1764" s="36"/>
      <c r="O1764" s="36"/>
      <c r="P1764" s="36"/>
      <c r="Q1764" s="36"/>
      <c r="R1764" s="36"/>
      <c r="S1764" s="36"/>
      <c r="T1764" s="36"/>
      <c r="U1764" s="36"/>
      <c r="V1764" s="36"/>
    </row>
    <row r="1765" spans="6:22" x14ac:dyDescent="0.25">
      <c r="F1765" s="36"/>
      <c r="G1765" s="36"/>
      <c r="H1765" s="36"/>
      <c r="I1765" s="36"/>
      <c r="J1765" s="36"/>
      <c r="K1765" s="36"/>
      <c r="L1765" s="36"/>
      <c r="M1765" s="36"/>
      <c r="N1765" s="36"/>
      <c r="O1765" s="36"/>
      <c r="P1765" s="36"/>
      <c r="Q1765" s="36"/>
      <c r="R1765" s="36"/>
      <c r="S1765" s="36"/>
      <c r="T1765" s="36"/>
      <c r="U1765" s="36"/>
      <c r="V1765" s="36"/>
    </row>
    <row r="1766" spans="6:22" x14ac:dyDescent="0.25">
      <c r="F1766" s="36"/>
      <c r="G1766" s="36"/>
      <c r="H1766" s="36"/>
      <c r="I1766" s="36"/>
      <c r="J1766" s="36"/>
      <c r="K1766" s="36"/>
      <c r="L1766" s="36"/>
      <c r="M1766" s="36"/>
      <c r="N1766" s="36"/>
      <c r="O1766" s="36"/>
      <c r="P1766" s="36"/>
      <c r="Q1766" s="36"/>
      <c r="R1766" s="36"/>
      <c r="S1766" s="36"/>
      <c r="T1766" s="36"/>
      <c r="U1766" s="36"/>
      <c r="V1766" s="36"/>
    </row>
    <row r="1767" spans="6:22" x14ac:dyDescent="0.25">
      <c r="F1767" s="36"/>
      <c r="G1767" s="36"/>
      <c r="H1767" s="36"/>
      <c r="I1767" s="36"/>
      <c r="J1767" s="36"/>
      <c r="K1767" s="36"/>
      <c r="L1767" s="36"/>
      <c r="M1767" s="36"/>
      <c r="N1767" s="36"/>
      <c r="O1767" s="36"/>
      <c r="P1767" s="36"/>
      <c r="Q1767" s="36"/>
      <c r="R1767" s="36"/>
      <c r="S1767" s="36"/>
      <c r="T1767" s="36"/>
      <c r="U1767" s="36"/>
      <c r="V1767" s="36"/>
    </row>
    <row r="1768" spans="6:22" x14ac:dyDescent="0.25">
      <c r="F1768" s="36"/>
      <c r="G1768" s="36"/>
      <c r="H1768" s="36"/>
      <c r="I1768" s="36"/>
      <c r="J1768" s="36"/>
      <c r="K1768" s="36"/>
      <c r="L1768" s="36"/>
      <c r="M1768" s="36"/>
      <c r="N1768" s="36"/>
      <c r="O1768" s="36"/>
      <c r="P1768" s="36"/>
      <c r="Q1768" s="36"/>
      <c r="R1768" s="36"/>
      <c r="S1768" s="36"/>
      <c r="T1768" s="36"/>
      <c r="U1768" s="36"/>
      <c r="V1768" s="36"/>
    </row>
    <row r="1769" spans="6:22" x14ac:dyDescent="0.25">
      <c r="F1769" s="36"/>
      <c r="G1769" s="36"/>
      <c r="H1769" s="36"/>
      <c r="I1769" s="36"/>
      <c r="J1769" s="36"/>
      <c r="K1769" s="36"/>
      <c r="L1769" s="36"/>
      <c r="M1769" s="36"/>
      <c r="N1769" s="36"/>
      <c r="O1769" s="36"/>
      <c r="P1769" s="36"/>
      <c r="Q1769" s="36"/>
      <c r="R1769" s="36"/>
      <c r="S1769" s="36"/>
      <c r="T1769" s="36"/>
      <c r="U1769" s="36"/>
      <c r="V1769" s="36"/>
    </row>
    <row r="1770" spans="6:22" x14ac:dyDescent="0.25">
      <c r="F1770" s="36"/>
      <c r="G1770" s="36"/>
      <c r="H1770" s="36"/>
      <c r="I1770" s="36"/>
      <c r="J1770" s="36"/>
      <c r="K1770" s="36"/>
      <c r="L1770" s="36"/>
      <c r="M1770" s="36"/>
      <c r="N1770" s="36"/>
      <c r="O1770" s="36"/>
      <c r="P1770" s="36"/>
      <c r="Q1770" s="36"/>
      <c r="R1770" s="36"/>
      <c r="S1770" s="36"/>
      <c r="T1770" s="36"/>
      <c r="U1770" s="36"/>
      <c r="V1770" s="36"/>
    </row>
    <row r="1771" spans="6:22" x14ac:dyDescent="0.25">
      <c r="F1771" s="36"/>
      <c r="G1771" s="36"/>
      <c r="H1771" s="36"/>
      <c r="I1771" s="36"/>
      <c r="J1771" s="36"/>
      <c r="K1771" s="36"/>
      <c r="L1771" s="36"/>
      <c r="M1771" s="36"/>
      <c r="N1771" s="36"/>
      <c r="O1771" s="36"/>
      <c r="P1771" s="36"/>
      <c r="Q1771" s="36"/>
      <c r="R1771" s="36"/>
      <c r="S1771" s="36"/>
      <c r="T1771" s="36"/>
      <c r="U1771" s="36"/>
      <c r="V1771" s="36"/>
    </row>
    <row r="1772" spans="6:22" x14ac:dyDescent="0.25">
      <c r="F1772" s="36"/>
      <c r="G1772" s="36"/>
      <c r="H1772" s="36"/>
      <c r="I1772" s="36"/>
      <c r="J1772" s="36"/>
      <c r="K1772" s="36"/>
      <c r="L1772" s="36"/>
      <c r="M1772" s="36"/>
      <c r="N1772" s="36"/>
      <c r="O1772" s="36"/>
      <c r="P1772" s="36"/>
      <c r="Q1772" s="36"/>
      <c r="R1772" s="36"/>
      <c r="S1772" s="36"/>
      <c r="T1772" s="36"/>
      <c r="U1772" s="36"/>
      <c r="V1772" s="36"/>
    </row>
    <row r="1773" spans="6:22" x14ac:dyDescent="0.25">
      <c r="F1773" s="36"/>
      <c r="G1773" s="36"/>
      <c r="H1773" s="36"/>
      <c r="I1773" s="36"/>
      <c r="J1773" s="36"/>
      <c r="K1773" s="36"/>
      <c r="L1773" s="36"/>
      <c r="M1773" s="36"/>
      <c r="N1773" s="36"/>
      <c r="O1773" s="36"/>
      <c r="P1773" s="36"/>
      <c r="Q1773" s="36"/>
      <c r="R1773" s="36"/>
      <c r="S1773" s="36"/>
      <c r="T1773" s="36"/>
      <c r="U1773" s="36"/>
      <c r="V1773" s="36"/>
    </row>
    <row r="1774" spans="6:22" x14ac:dyDescent="0.25">
      <c r="F1774" s="36"/>
      <c r="G1774" s="36"/>
      <c r="H1774" s="36"/>
      <c r="I1774" s="36"/>
      <c r="J1774" s="36"/>
      <c r="K1774" s="36"/>
      <c r="L1774" s="36"/>
      <c r="M1774" s="36"/>
      <c r="N1774" s="36"/>
      <c r="O1774" s="36"/>
      <c r="P1774" s="36"/>
      <c r="Q1774" s="36"/>
      <c r="R1774" s="36"/>
      <c r="S1774" s="36"/>
      <c r="T1774" s="36"/>
      <c r="U1774" s="36"/>
      <c r="V1774" s="36"/>
    </row>
    <row r="1775" spans="6:22" x14ac:dyDescent="0.25">
      <c r="F1775" s="36"/>
      <c r="G1775" s="36"/>
      <c r="H1775" s="36"/>
      <c r="I1775" s="36"/>
      <c r="J1775" s="36"/>
      <c r="K1775" s="36"/>
      <c r="L1775" s="36"/>
      <c r="M1775" s="36"/>
      <c r="N1775" s="36"/>
      <c r="O1775" s="36"/>
      <c r="P1775" s="36"/>
      <c r="Q1775" s="36"/>
      <c r="R1775" s="36"/>
      <c r="S1775" s="36"/>
      <c r="T1775" s="36"/>
      <c r="U1775" s="36"/>
      <c r="V1775" s="36"/>
    </row>
    <row r="1776" spans="6:22" x14ac:dyDescent="0.25">
      <c r="F1776" s="36"/>
      <c r="G1776" s="36"/>
      <c r="H1776" s="36"/>
      <c r="I1776" s="36"/>
      <c r="J1776" s="36"/>
      <c r="K1776" s="36"/>
      <c r="L1776" s="36"/>
      <c r="M1776" s="36"/>
      <c r="N1776" s="36"/>
      <c r="O1776" s="36"/>
      <c r="P1776" s="36"/>
      <c r="Q1776" s="36"/>
      <c r="R1776" s="36"/>
      <c r="S1776" s="36"/>
      <c r="T1776" s="36"/>
      <c r="U1776" s="36"/>
      <c r="V1776" s="36"/>
    </row>
    <row r="1777" spans="6:22" x14ac:dyDescent="0.25">
      <c r="F1777" s="36"/>
      <c r="G1777" s="36"/>
      <c r="H1777" s="36"/>
      <c r="I1777" s="36"/>
      <c r="J1777" s="36"/>
      <c r="K1777" s="36"/>
      <c r="L1777" s="36"/>
      <c r="M1777" s="36"/>
      <c r="N1777" s="36"/>
      <c r="O1777" s="36"/>
      <c r="P1777" s="36"/>
      <c r="Q1777" s="36"/>
      <c r="R1777" s="36"/>
      <c r="S1777" s="36"/>
      <c r="T1777" s="36"/>
      <c r="U1777" s="36"/>
      <c r="V1777" s="36"/>
    </row>
    <row r="1778" spans="6:22" x14ac:dyDescent="0.25">
      <c r="F1778" s="36"/>
      <c r="G1778" s="36"/>
      <c r="H1778" s="36"/>
      <c r="I1778" s="36"/>
      <c r="J1778" s="36"/>
      <c r="K1778" s="36"/>
      <c r="L1778" s="36"/>
      <c r="M1778" s="36"/>
      <c r="N1778" s="36"/>
      <c r="O1778" s="36"/>
      <c r="P1778" s="36"/>
      <c r="Q1778" s="36"/>
      <c r="R1778" s="36"/>
      <c r="S1778" s="36"/>
      <c r="T1778" s="36"/>
      <c r="U1778" s="36"/>
      <c r="V1778" s="36"/>
    </row>
    <row r="1779" spans="6:22" x14ac:dyDescent="0.25">
      <c r="F1779" s="36"/>
      <c r="G1779" s="36"/>
      <c r="H1779" s="36"/>
      <c r="I1779" s="36"/>
      <c r="J1779" s="36"/>
      <c r="K1779" s="36"/>
      <c r="L1779" s="36"/>
      <c r="M1779" s="36"/>
      <c r="N1779" s="36"/>
      <c r="O1779" s="36"/>
      <c r="P1779" s="36"/>
      <c r="Q1779" s="36"/>
      <c r="R1779" s="36"/>
      <c r="S1779" s="36"/>
      <c r="T1779" s="36"/>
      <c r="U1779" s="36"/>
      <c r="V1779" s="36"/>
    </row>
    <row r="1780" spans="6:22" x14ac:dyDescent="0.25">
      <c r="F1780" s="36"/>
      <c r="G1780" s="36"/>
      <c r="H1780" s="36"/>
      <c r="I1780" s="36"/>
      <c r="J1780" s="36"/>
      <c r="K1780" s="36"/>
      <c r="L1780" s="36"/>
      <c r="M1780" s="36"/>
      <c r="N1780" s="36"/>
      <c r="O1780" s="36"/>
      <c r="P1780" s="36"/>
      <c r="Q1780" s="36"/>
      <c r="R1780" s="36"/>
      <c r="S1780" s="36"/>
      <c r="T1780" s="36"/>
      <c r="U1780" s="36"/>
      <c r="V1780" s="36"/>
    </row>
    <row r="1781" spans="6:22" x14ac:dyDescent="0.25">
      <c r="F1781" s="36"/>
      <c r="G1781" s="36"/>
      <c r="H1781" s="36"/>
      <c r="I1781" s="36"/>
      <c r="J1781" s="36"/>
      <c r="K1781" s="36"/>
      <c r="L1781" s="36"/>
      <c r="M1781" s="36"/>
      <c r="N1781" s="36"/>
      <c r="O1781" s="36"/>
      <c r="P1781" s="36"/>
      <c r="Q1781" s="36"/>
      <c r="R1781" s="36"/>
      <c r="S1781" s="36"/>
      <c r="T1781" s="36"/>
      <c r="U1781" s="36"/>
      <c r="V1781" s="36"/>
    </row>
    <row r="1782" spans="6:22" x14ac:dyDescent="0.25">
      <c r="F1782" s="36"/>
      <c r="G1782" s="36"/>
      <c r="H1782" s="36"/>
      <c r="I1782" s="36"/>
      <c r="J1782" s="36"/>
      <c r="K1782" s="36"/>
      <c r="L1782" s="36"/>
      <c r="M1782" s="36"/>
      <c r="N1782" s="36"/>
      <c r="O1782" s="36"/>
      <c r="P1782" s="36"/>
      <c r="Q1782" s="36"/>
      <c r="R1782" s="36"/>
      <c r="S1782" s="36"/>
      <c r="T1782" s="36"/>
      <c r="U1782" s="36"/>
      <c r="V1782" s="36"/>
    </row>
    <row r="1783" spans="6:22" x14ac:dyDescent="0.25">
      <c r="F1783" s="36"/>
      <c r="G1783" s="36"/>
      <c r="H1783" s="36"/>
      <c r="I1783" s="36"/>
      <c r="J1783" s="36"/>
      <c r="K1783" s="36"/>
      <c r="L1783" s="36"/>
      <c r="M1783" s="36"/>
      <c r="N1783" s="36"/>
      <c r="O1783" s="36"/>
      <c r="P1783" s="36"/>
      <c r="Q1783" s="36"/>
      <c r="R1783" s="36"/>
      <c r="S1783" s="36"/>
      <c r="T1783" s="36"/>
      <c r="U1783" s="36"/>
      <c r="V1783" s="36"/>
    </row>
    <row r="1784" spans="6:22" x14ac:dyDescent="0.25">
      <c r="F1784" s="36"/>
      <c r="G1784" s="36"/>
      <c r="H1784" s="36"/>
      <c r="I1784" s="36"/>
      <c r="J1784" s="36"/>
      <c r="K1784" s="36"/>
      <c r="L1784" s="36"/>
      <c r="M1784" s="36"/>
      <c r="N1784" s="36"/>
      <c r="O1784" s="36"/>
      <c r="P1784" s="36"/>
      <c r="Q1784" s="36"/>
      <c r="R1784" s="36"/>
      <c r="S1784" s="36"/>
      <c r="T1784" s="36"/>
      <c r="U1784" s="36"/>
      <c r="V1784" s="36"/>
    </row>
    <row r="1785" spans="6:22" x14ac:dyDescent="0.25">
      <c r="F1785" s="36"/>
      <c r="G1785" s="36"/>
      <c r="H1785" s="36"/>
      <c r="I1785" s="36"/>
      <c r="J1785" s="36"/>
      <c r="K1785" s="36"/>
      <c r="L1785" s="36"/>
      <c r="M1785" s="36"/>
      <c r="N1785" s="36"/>
      <c r="O1785" s="36"/>
      <c r="P1785" s="36"/>
      <c r="Q1785" s="36"/>
      <c r="R1785" s="36"/>
      <c r="S1785" s="36"/>
      <c r="T1785" s="36"/>
      <c r="U1785" s="36"/>
      <c r="V1785" s="36"/>
    </row>
    <row r="1786" spans="6:22" x14ac:dyDescent="0.25">
      <c r="F1786" s="36"/>
      <c r="G1786" s="36"/>
      <c r="H1786" s="36"/>
      <c r="I1786" s="36"/>
      <c r="J1786" s="36"/>
      <c r="K1786" s="36"/>
      <c r="L1786" s="36"/>
      <c r="M1786" s="36"/>
      <c r="N1786" s="36"/>
      <c r="O1786" s="36"/>
      <c r="P1786" s="36"/>
      <c r="Q1786" s="36"/>
      <c r="R1786" s="36"/>
      <c r="S1786" s="36"/>
      <c r="T1786" s="36"/>
      <c r="U1786" s="36"/>
      <c r="V1786" s="36"/>
    </row>
    <row r="1787" spans="6:22" x14ac:dyDescent="0.25">
      <c r="F1787" s="36"/>
      <c r="G1787" s="36"/>
      <c r="H1787" s="36"/>
      <c r="I1787" s="36"/>
      <c r="J1787" s="36"/>
      <c r="K1787" s="36"/>
      <c r="L1787" s="36"/>
      <c r="M1787" s="36"/>
      <c r="N1787" s="36"/>
      <c r="O1787" s="36"/>
      <c r="P1787" s="36"/>
      <c r="Q1787" s="36"/>
      <c r="R1787" s="36"/>
      <c r="S1787" s="36"/>
      <c r="T1787" s="36"/>
      <c r="U1787" s="36"/>
      <c r="V1787" s="36"/>
    </row>
    <row r="1788" spans="6:22" x14ac:dyDescent="0.25">
      <c r="F1788" s="36"/>
      <c r="G1788" s="36"/>
      <c r="H1788" s="36"/>
      <c r="I1788" s="36"/>
      <c r="J1788" s="36"/>
      <c r="K1788" s="36"/>
      <c r="L1788" s="36"/>
      <c r="M1788" s="36"/>
      <c r="N1788" s="36"/>
      <c r="O1788" s="36"/>
      <c r="P1788" s="36"/>
      <c r="Q1788" s="36"/>
      <c r="R1788" s="36"/>
      <c r="S1788" s="36"/>
      <c r="T1788" s="36"/>
      <c r="U1788" s="36"/>
      <c r="V1788" s="36"/>
    </row>
    <row r="1789" spans="6:22" x14ac:dyDescent="0.25">
      <c r="F1789" s="36"/>
      <c r="G1789" s="36"/>
      <c r="H1789" s="36"/>
      <c r="I1789" s="36"/>
      <c r="J1789" s="36"/>
      <c r="K1789" s="36"/>
      <c r="L1789" s="36"/>
      <c r="M1789" s="36"/>
      <c r="N1789" s="36"/>
      <c r="O1789" s="36"/>
      <c r="P1789" s="36"/>
      <c r="Q1789" s="36"/>
      <c r="R1789" s="36"/>
      <c r="S1789" s="36"/>
      <c r="T1789" s="36"/>
      <c r="U1789" s="36"/>
      <c r="V1789" s="36"/>
    </row>
    <row r="1790" spans="6:22" x14ac:dyDescent="0.25">
      <c r="F1790" s="36"/>
      <c r="G1790" s="36"/>
      <c r="H1790" s="36"/>
      <c r="I1790" s="36"/>
      <c r="J1790" s="36"/>
      <c r="K1790" s="36"/>
      <c r="L1790" s="36"/>
      <c r="M1790" s="36"/>
      <c r="N1790" s="36"/>
      <c r="O1790" s="36"/>
      <c r="P1790" s="36"/>
      <c r="Q1790" s="36"/>
      <c r="R1790" s="36"/>
      <c r="S1790" s="36"/>
      <c r="T1790" s="36"/>
      <c r="U1790" s="36"/>
      <c r="V1790" s="36"/>
    </row>
    <row r="1791" spans="6:22" x14ac:dyDescent="0.25">
      <c r="F1791" s="36"/>
      <c r="G1791" s="36"/>
      <c r="H1791" s="36"/>
      <c r="I1791" s="36"/>
      <c r="J1791" s="36"/>
      <c r="K1791" s="36"/>
      <c r="L1791" s="36"/>
      <c r="M1791" s="36"/>
      <c r="N1791" s="36"/>
      <c r="O1791" s="36"/>
      <c r="P1791" s="36"/>
      <c r="Q1791" s="36"/>
      <c r="R1791" s="36"/>
      <c r="S1791" s="36"/>
      <c r="T1791" s="36"/>
      <c r="U1791" s="36"/>
      <c r="V1791" s="36"/>
    </row>
    <row r="1792" spans="6:22" x14ac:dyDescent="0.25">
      <c r="F1792" s="36"/>
      <c r="G1792" s="36"/>
      <c r="H1792" s="36"/>
      <c r="I1792" s="36"/>
      <c r="J1792" s="36"/>
      <c r="K1792" s="36"/>
      <c r="L1792" s="36"/>
      <c r="M1792" s="36"/>
      <c r="N1792" s="36"/>
      <c r="O1792" s="36"/>
      <c r="P1792" s="36"/>
      <c r="Q1792" s="36"/>
      <c r="R1792" s="36"/>
      <c r="S1792" s="36"/>
      <c r="T1792" s="36"/>
      <c r="U1792" s="36"/>
      <c r="V1792" s="36"/>
    </row>
    <row r="1793" spans="6:22" x14ac:dyDescent="0.25">
      <c r="F1793" s="36"/>
      <c r="G1793" s="36"/>
      <c r="H1793" s="36"/>
      <c r="I1793" s="36"/>
      <c r="J1793" s="36"/>
      <c r="K1793" s="36"/>
      <c r="L1793" s="36"/>
      <c r="M1793" s="36"/>
      <c r="N1793" s="36"/>
      <c r="O1793" s="36"/>
      <c r="P1793" s="36"/>
      <c r="Q1793" s="36"/>
      <c r="R1793" s="36"/>
      <c r="S1793" s="36"/>
      <c r="T1793" s="36"/>
      <c r="U1793" s="36"/>
      <c r="V1793" s="36"/>
    </row>
    <row r="1794" spans="6:22" x14ac:dyDescent="0.25">
      <c r="F1794" s="36"/>
      <c r="G1794" s="36"/>
      <c r="H1794" s="36"/>
      <c r="I1794" s="36"/>
      <c r="J1794" s="36"/>
      <c r="K1794" s="36"/>
      <c r="L1794" s="36"/>
      <c r="M1794" s="36"/>
      <c r="N1794" s="36"/>
      <c r="O1794" s="36"/>
      <c r="P1794" s="36"/>
      <c r="Q1794" s="36"/>
      <c r="R1794" s="36"/>
      <c r="S1794" s="36"/>
      <c r="T1794" s="36"/>
      <c r="U1794" s="36"/>
      <c r="V1794" s="36"/>
    </row>
    <row r="1795" spans="6:22" x14ac:dyDescent="0.25">
      <c r="F1795" s="36"/>
      <c r="G1795" s="36"/>
      <c r="H1795" s="36"/>
      <c r="I1795" s="36"/>
      <c r="J1795" s="36"/>
      <c r="K1795" s="36"/>
      <c r="L1795" s="36"/>
      <c r="M1795" s="36"/>
      <c r="N1795" s="36"/>
      <c r="O1795" s="36"/>
      <c r="P1795" s="36"/>
      <c r="Q1795" s="36"/>
      <c r="R1795" s="36"/>
      <c r="S1795" s="36"/>
      <c r="T1795" s="36"/>
      <c r="U1795" s="36"/>
      <c r="V1795" s="36"/>
    </row>
    <row r="1796" spans="6:22" x14ac:dyDescent="0.25">
      <c r="F1796" s="36"/>
      <c r="G1796" s="36"/>
      <c r="H1796" s="36"/>
      <c r="I1796" s="36"/>
      <c r="J1796" s="36"/>
      <c r="K1796" s="36"/>
      <c r="L1796" s="36"/>
      <c r="M1796" s="36"/>
      <c r="N1796" s="36"/>
      <c r="O1796" s="36"/>
      <c r="P1796" s="36"/>
      <c r="Q1796" s="36"/>
      <c r="R1796" s="36"/>
      <c r="S1796" s="36"/>
      <c r="T1796" s="36"/>
      <c r="U1796" s="36"/>
      <c r="V1796" s="36"/>
    </row>
    <row r="1797" spans="6:22" x14ac:dyDescent="0.25">
      <c r="F1797" s="36"/>
      <c r="G1797" s="36"/>
      <c r="H1797" s="36"/>
      <c r="I1797" s="36"/>
      <c r="J1797" s="36"/>
      <c r="K1797" s="36"/>
      <c r="L1797" s="36"/>
      <c r="M1797" s="36"/>
      <c r="N1797" s="36"/>
      <c r="O1797" s="36"/>
      <c r="P1797" s="36"/>
      <c r="Q1797" s="36"/>
      <c r="R1797" s="36"/>
      <c r="S1797" s="36"/>
      <c r="T1797" s="36"/>
      <c r="U1797" s="36"/>
      <c r="V1797" s="36"/>
    </row>
    <row r="1798" spans="6:22" x14ac:dyDescent="0.25">
      <c r="F1798" s="36"/>
      <c r="G1798" s="36"/>
      <c r="H1798" s="36"/>
      <c r="I1798" s="36"/>
      <c r="J1798" s="36"/>
      <c r="K1798" s="36"/>
      <c r="L1798" s="36"/>
      <c r="M1798" s="36"/>
      <c r="N1798" s="36"/>
      <c r="O1798" s="36"/>
      <c r="P1798" s="36"/>
      <c r="Q1798" s="36"/>
      <c r="R1798" s="36"/>
      <c r="S1798" s="36"/>
      <c r="T1798" s="36"/>
      <c r="U1798" s="36"/>
      <c r="V1798" s="36"/>
    </row>
    <row r="1799" spans="6:22" x14ac:dyDescent="0.25">
      <c r="F1799" s="36"/>
      <c r="G1799" s="36"/>
      <c r="H1799" s="36"/>
      <c r="I1799" s="36"/>
      <c r="J1799" s="36"/>
      <c r="K1799" s="36"/>
      <c r="L1799" s="36"/>
      <c r="M1799" s="36"/>
      <c r="N1799" s="36"/>
      <c r="O1799" s="36"/>
      <c r="P1799" s="36"/>
      <c r="Q1799" s="36"/>
      <c r="R1799" s="36"/>
      <c r="S1799" s="36"/>
      <c r="T1799" s="36"/>
      <c r="U1799" s="36"/>
      <c r="V1799" s="36"/>
    </row>
    <row r="1800" spans="6:22" x14ac:dyDescent="0.25">
      <c r="F1800" s="36"/>
      <c r="G1800" s="36"/>
      <c r="H1800" s="36"/>
      <c r="I1800" s="36"/>
      <c r="J1800" s="36"/>
      <c r="K1800" s="36"/>
      <c r="L1800" s="36"/>
      <c r="M1800" s="36"/>
      <c r="N1800" s="36"/>
      <c r="O1800" s="36"/>
      <c r="P1800" s="36"/>
      <c r="Q1800" s="36"/>
      <c r="R1800" s="36"/>
      <c r="S1800" s="36"/>
      <c r="T1800" s="36"/>
      <c r="U1800" s="36"/>
      <c r="V1800" s="36"/>
    </row>
    <row r="1801" spans="6:22" x14ac:dyDescent="0.25">
      <c r="F1801" s="36"/>
      <c r="G1801" s="36"/>
      <c r="H1801" s="36"/>
      <c r="I1801" s="36"/>
      <c r="J1801" s="36"/>
      <c r="K1801" s="36"/>
      <c r="L1801" s="36"/>
      <c r="M1801" s="36"/>
      <c r="N1801" s="36"/>
      <c r="O1801" s="36"/>
      <c r="P1801" s="36"/>
      <c r="Q1801" s="36"/>
      <c r="R1801" s="36"/>
      <c r="S1801" s="36"/>
      <c r="T1801" s="36"/>
      <c r="U1801" s="36"/>
      <c r="V1801" s="36"/>
    </row>
    <row r="1802" spans="6:22" x14ac:dyDescent="0.25">
      <c r="F1802" s="36"/>
      <c r="G1802" s="36"/>
      <c r="H1802" s="36"/>
      <c r="I1802" s="36"/>
      <c r="J1802" s="36"/>
      <c r="K1802" s="36"/>
      <c r="L1802" s="36"/>
      <c r="M1802" s="36"/>
      <c r="N1802" s="36"/>
      <c r="O1802" s="36"/>
      <c r="P1802" s="36"/>
      <c r="Q1802" s="36"/>
      <c r="R1802" s="36"/>
      <c r="S1802" s="36"/>
      <c r="T1802" s="36"/>
      <c r="U1802" s="36"/>
      <c r="V1802" s="36"/>
    </row>
    <row r="1803" spans="6:22" x14ac:dyDescent="0.25">
      <c r="F1803" s="36"/>
      <c r="G1803" s="36"/>
      <c r="H1803" s="36"/>
      <c r="I1803" s="36"/>
      <c r="J1803" s="36"/>
      <c r="K1803" s="36"/>
      <c r="L1803" s="36"/>
      <c r="M1803" s="36"/>
      <c r="N1803" s="36"/>
      <c r="O1803" s="36"/>
      <c r="P1803" s="36"/>
      <c r="Q1803" s="36"/>
      <c r="R1803" s="36"/>
      <c r="S1803" s="36"/>
      <c r="T1803" s="36"/>
      <c r="U1803" s="36"/>
      <c r="V1803" s="36"/>
    </row>
    <row r="1804" spans="6:22" x14ac:dyDescent="0.25">
      <c r="F1804" s="36"/>
      <c r="G1804" s="36"/>
      <c r="H1804" s="36"/>
      <c r="I1804" s="36"/>
      <c r="J1804" s="36"/>
      <c r="K1804" s="36"/>
      <c r="L1804" s="36"/>
      <c r="M1804" s="36"/>
      <c r="N1804" s="36"/>
      <c r="O1804" s="36"/>
      <c r="P1804" s="36"/>
      <c r="Q1804" s="36"/>
      <c r="R1804" s="36"/>
      <c r="S1804" s="36"/>
      <c r="T1804" s="36"/>
      <c r="U1804" s="36"/>
      <c r="V1804" s="36"/>
    </row>
    <row r="1805" spans="6:22" x14ac:dyDescent="0.25">
      <c r="F1805" s="36"/>
      <c r="G1805" s="36"/>
      <c r="H1805" s="36"/>
      <c r="I1805" s="36"/>
      <c r="J1805" s="36"/>
      <c r="K1805" s="36"/>
      <c r="L1805" s="36"/>
      <c r="M1805" s="36"/>
      <c r="N1805" s="36"/>
      <c r="O1805" s="36"/>
      <c r="P1805" s="36"/>
      <c r="Q1805" s="36"/>
      <c r="R1805" s="36"/>
      <c r="S1805" s="36"/>
      <c r="T1805" s="36"/>
      <c r="U1805" s="36"/>
      <c r="V1805" s="36"/>
    </row>
    <row r="1806" spans="6:22" x14ac:dyDescent="0.25">
      <c r="F1806" s="36"/>
      <c r="G1806" s="36"/>
      <c r="H1806" s="36"/>
      <c r="I1806" s="36"/>
      <c r="J1806" s="36"/>
      <c r="K1806" s="36"/>
      <c r="L1806" s="36"/>
      <c r="M1806" s="36"/>
      <c r="N1806" s="36"/>
      <c r="O1806" s="36"/>
      <c r="P1806" s="36"/>
      <c r="Q1806" s="36"/>
      <c r="R1806" s="36"/>
      <c r="S1806" s="36"/>
      <c r="T1806" s="36"/>
      <c r="U1806" s="36"/>
      <c r="V1806" s="36"/>
    </row>
    <row r="1807" spans="6:22" x14ac:dyDescent="0.25">
      <c r="F1807" s="36"/>
      <c r="G1807" s="36"/>
      <c r="H1807" s="36"/>
      <c r="I1807" s="36"/>
      <c r="J1807" s="36"/>
      <c r="K1807" s="36"/>
      <c r="L1807" s="36"/>
      <c r="M1807" s="36"/>
      <c r="N1807" s="36"/>
      <c r="O1807" s="36"/>
      <c r="P1807" s="36"/>
      <c r="Q1807" s="36"/>
      <c r="R1807" s="36"/>
      <c r="S1807" s="36"/>
      <c r="T1807" s="36"/>
      <c r="U1807" s="36"/>
      <c r="V1807" s="36"/>
    </row>
    <row r="1808" spans="6:22" x14ac:dyDescent="0.25">
      <c r="F1808" s="36"/>
      <c r="G1808" s="36"/>
      <c r="H1808" s="36"/>
      <c r="I1808" s="36"/>
      <c r="J1808" s="36"/>
      <c r="K1808" s="36"/>
      <c r="L1808" s="36"/>
      <c r="M1808" s="36"/>
      <c r="N1808" s="36"/>
      <c r="O1808" s="36"/>
      <c r="P1808" s="36"/>
      <c r="Q1808" s="36"/>
      <c r="R1808" s="36"/>
      <c r="S1808" s="36"/>
      <c r="T1808" s="36"/>
      <c r="U1808" s="36"/>
      <c r="V1808" s="36"/>
    </row>
    <row r="1809" spans="6:22" x14ac:dyDescent="0.25">
      <c r="F1809" s="36"/>
      <c r="G1809" s="36"/>
      <c r="H1809" s="36"/>
      <c r="I1809" s="36"/>
      <c r="J1809" s="36"/>
      <c r="K1809" s="36"/>
      <c r="L1809" s="36"/>
      <c r="M1809" s="36"/>
      <c r="N1809" s="36"/>
      <c r="O1809" s="36"/>
      <c r="P1809" s="36"/>
      <c r="Q1809" s="36"/>
      <c r="R1809" s="36"/>
      <c r="S1809" s="36"/>
      <c r="T1809" s="36"/>
      <c r="U1809" s="36"/>
      <c r="V1809" s="36"/>
    </row>
    <row r="1810" spans="6:22" x14ac:dyDescent="0.25">
      <c r="F1810" s="36"/>
      <c r="G1810" s="36"/>
      <c r="H1810" s="36"/>
      <c r="I1810" s="36"/>
      <c r="J1810" s="36"/>
      <c r="K1810" s="36"/>
      <c r="L1810" s="36"/>
      <c r="M1810" s="36"/>
      <c r="N1810" s="36"/>
      <c r="O1810" s="36"/>
      <c r="P1810" s="36"/>
      <c r="Q1810" s="36"/>
      <c r="R1810" s="36"/>
      <c r="S1810" s="36"/>
      <c r="T1810" s="36"/>
      <c r="U1810" s="36"/>
      <c r="V1810" s="36"/>
    </row>
    <row r="1811" spans="6:22" x14ac:dyDescent="0.25">
      <c r="F1811" s="36"/>
      <c r="G1811" s="36"/>
      <c r="H1811" s="36"/>
      <c r="I1811" s="36"/>
      <c r="J1811" s="36"/>
      <c r="K1811" s="36"/>
      <c r="L1811" s="36"/>
      <c r="M1811" s="36"/>
      <c r="N1811" s="36"/>
      <c r="O1811" s="36"/>
      <c r="P1811" s="36"/>
      <c r="Q1811" s="36"/>
      <c r="R1811" s="36"/>
      <c r="S1811" s="36"/>
      <c r="T1811" s="36"/>
      <c r="U1811" s="36"/>
      <c r="V1811" s="36"/>
    </row>
    <row r="1812" spans="6:22" x14ac:dyDescent="0.25">
      <c r="F1812" s="36"/>
      <c r="G1812" s="36"/>
      <c r="H1812" s="36"/>
      <c r="I1812" s="36"/>
      <c r="J1812" s="36"/>
      <c r="K1812" s="36"/>
      <c r="L1812" s="36"/>
      <c r="M1812" s="36"/>
      <c r="N1812" s="36"/>
      <c r="O1812" s="36"/>
      <c r="P1812" s="36"/>
      <c r="Q1812" s="36"/>
      <c r="R1812" s="36"/>
      <c r="S1812" s="36"/>
      <c r="T1812" s="36"/>
      <c r="U1812" s="36"/>
      <c r="V1812" s="36"/>
    </row>
    <row r="1813" spans="6:22" x14ac:dyDescent="0.25">
      <c r="F1813" s="36"/>
      <c r="G1813" s="36"/>
      <c r="H1813" s="36"/>
      <c r="I1813" s="36"/>
      <c r="J1813" s="36"/>
      <c r="K1813" s="36"/>
      <c r="L1813" s="36"/>
      <c r="M1813" s="36"/>
      <c r="N1813" s="36"/>
      <c r="O1813" s="36"/>
      <c r="P1813" s="36"/>
      <c r="Q1813" s="36"/>
      <c r="R1813" s="36"/>
      <c r="S1813" s="36"/>
      <c r="T1813" s="36"/>
      <c r="U1813" s="36"/>
      <c r="V1813" s="36"/>
    </row>
    <row r="1814" spans="6:22" x14ac:dyDescent="0.25">
      <c r="F1814" s="36"/>
      <c r="G1814" s="36"/>
      <c r="H1814" s="36"/>
      <c r="I1814" s="36"/>
      <c r="J1814" s="36"/>
      <c r="K1814" s="36"/>
      <c r="L1814" s="36"/>
      <c r="M1814" s="36"/>
      <c r="N1814" s="36"/>
      <c r="O1814" s="36"/>
      <c r="P1814" s="36"/>
      <c r="Q1814" s="36"/>
      <c r="R1814" s="36"/>
      <c r="S1814" s="36"/>
      <c r="T1814" s="36"/>
      <c r="U1814" s="36"/>
      <c r="V1814" s="36"/>
    </row>
    <row r="1815" spans="6:22" x14ac:dyDescent="0.25">
      <c r="F1815" s="36"/>
      <c r="G1815" s="36"/>
      <c r="H1815" s="36"/>
      <c r="I1815" s="36"/>
      <c r="J1815" s="36"/>
      <c r="K1815" s="36"/>
      <c r="L1815" s="36"/>
      <c r="M1815" s="36"/>
      <c r="N1815" s="36"/>
      <c r="O1815" s="36"/>
      <c r="P1815" s="36"/>
      <c r="Q1815" s="36"/>
      <c r="R1815" s="36"/>
      <c r="S1815" s="36"/>
      <c r="T1815" s="36"/>
      <c r="U1815" s="36"/>
      <c r="V1815" s="36"/>
    </row>
    <row r="1816" spans="6:22" x14ac:dyDescent="0.25">
      <c r="F1816" s="36"/>
      <c r="G1816" s="36"/>
      <c r="H1816" s="36"/>
      <c r="I1816" s="36"/>
      <c r="J1816" s="36"/>
      <c r="K1816" s="36"/>
      <c r="L1816" s="36"/>
      <c r="M1816" s="36"/>
      <c r="N1816" s="36"/>
      <c r="O1816" s="36"/>
      <c r="P1816" s="36"/>
      <c r="Q1816" s="36"/>
      <c r="R1816" s="36"/>
      <c r="S1816" s="36"/>
      <c r="T1816" s="36"/>
      <c r="U1816" s="36"/>
      <c r="V1816" s="36"/>
    </row>
    <row r="1817" spans="6:22" x14ac:dyDescent="0.25">
      <c r="F1817" s="36"/>
      <c r="G1817" s="36"/>
      <c r="H1817" s="36"/>
      <c r="I1817" s="36"/>
      <c r="J1817" s="36"/>
      <c r="K1817" s="36"/>
      <c r="L1817" s="36"/>
      <c r="M1817" s="36"/>
      <c r="N1817" s="36"/>
      <c r="O1817" s="36"/>
      <c r="P1817" s="36"/>
      <c r="Q1817" s="36"/>
      <c r="R1817" s="36"/>
      <c r="S1817" s="36"/>
      <c r="T1817" s="36"/>
      <c r="U1817" s="36"/>
      <c r="V1817" s="36"/>
    </row>
    <row r="1818" spans="6:22" x14ac:dyDescent="0.25">
      <c r="F1818" s="36"/>
      <c r="G1818" s="36"/>
      <c r="H1818" s="36"/>
      <c r="I1818" s="36"/>
      <c r="J1818" s="36"/>
      <c r="K1818" s="36"/>
      <c r="L1818" s="36"/>
      <c r="M1818" s="36"/>
      <c r="N1818" s="36"/>
      <c r="O1818" s="36"/>
      <c r="P1818" s="36"/>
      <c r="Q1818" s="36"/>
      <c r="R1818" s="36"/>
      <c r="S1818" s="36"/>
      <c r="T1818" s="36"/>
      <c r="U1818" s="36"/>
      <c r="V1818" s="36"/>
    </row>
    <row r="1819" spans="6:22" x14ac:dyDescent="0.25">
      <c r="F1819" s="36"/>
      <c r="G1819" s="36"/>
      <c r="H1819" s="36"/>
      <c r="I1819" s="36"/>
      <c r="J1819" s="36"/>
      <c r="K1819" s="36"/>
      <c r="L1819" s="36"/>
      <c r="M1819" s="36"/>
      <c r="N1819" s="36"/>
      <c r="O1819" s="36"/>
      <c r="P1819" s="36"/>
      <c r="Q1819" s="36"/>
      <c r="R1819" s="36"/>
      <c r="S1819" s="36"/>
      <c r="T1819" s="36"/>
      <c r="U1819" s="36"/>
      <c r="V1819" s="36"/>
    </row>
    <row r="1820" spans="6:22" x14ac:dyDescent="0.25">
      <c r="F1820" s="36"/>
      <c r="G1820" s="36"/>
      <c r="H1820" s="36"/>
      <c r="I1820" s="36"/>
      <c r="J1820" s="36"/>
      <c r="K1820" s="36"/>
      <c r="L1820" s="36"/>
      <c r="M1820" s="36"/>
      <c r="N1820" s="36"/>
      <c r="O1820" s="36"/>
      <c r="P1820" s="36"/>
      <c r="Q1820" s="36"/>
      <c r="R1820" s="36"/>
      <c r="S1820" s="36"/>
      <c r="T1820" s="36"/>
      <c r="U1820" s="36"/>
      <c r="V1820" s="36"/>
    </row>
    <row r="1821" spans="6:22" x14ac:dyDescent="0.25">
      <c r="F1821" s="36"/>
      <c r="G1821" s="36"/>
      <c r="H1821" s="36"/>
      <c r="I1821" s="36"/>
      <c r="J1821" s="36"/>
      <c r="K1821" s="36"/>
      <c r="L1821" s="36"/>
      <c r="M1821" s="36"/>
      <c r="N1821" s="36"/>
      <c r="O1821" s="36"/>
      <c r="P1821" s="36"/>
      <c r="Q1821" s="36"/>
      <c r="R1821" s="36"/>
      <c r="S1821" s="36"/>
      <c r="T1821" s="36"/>
      <c r="U1821" s="36"/>
      <c r="V1821" s="36"/>
    </row>
    <row r="1822" spans="6:22" x14ac:dyDescent="0.25">
      <c r="F1822" s="36"/>
      <c r="G1822" s="36"/>
      <c r="H1822" s="36"/>
      <c r="I1822" s="36"/>
      <c r="J1822" s="36"/>
      <c r="K1822" s="36"/>
      <c r="L1822" s="36"/>
      <c r="M1822" s="36"/>
      <c r="N1822" s="36"/>
      <c r="O1822" s="36"/>
      <c r="P1822" s="36"/>
      <c r="Q1822" s="36"/>
      <c r="R1822" s="36"/>
      <c r="S1822" s="36"/>
      <c r="T1822" s="36"/>
      <c r="U1822" s="36"/>
      <c r="V1822" s="36"/>
    </row>
    <row r="1823" spans="6:22" x14ac:dyDescent="0.25">
      <c r="F1823" s="36"/>
      <c r="G1823" s="36"/>
      <c r="H1823" s="36"/>
      <c r="I1823" s="36"/>
      <c r="J1823" s="36"/>
      <c r="K1823" s="36"/>
      <c r="L1823" s="36"/>
      <c r="M1823" s="36"/>
      <c r="N1823" s="36"/>
      <c r="O1823" s="36"/>
      <c r="P1823" s="36"/>
      <c r="Q1823" s="36"/>
      <c r="R1823" s="36"/>
      <c r="S1823" s="36"/>
      <c r="T1823" s="36"/>
      <c r="U1823" s="36"/>
      <c r="V1823" s="36"/>
    </row>
    <row r="1824" spans="6:22" x14ac:dyDescent="0.25">
      <c r="F1824" s="36"/>
      <c r="G1824" s="36"/>
      <c r="H1824" s="36"/>
      <c r="I1824" s="36"/>
      <c r="J1824" s="36"/>
      <c r="K1824" s="36"/>
      <c r="L1824" s="36"/>
      <c r="M1824" s="36"/>
      <c r="N1824" s="36"/>
      <c r="O1824" s="36"/>
      <c r="P1824" s="36"/>
      <c r="Q1824" s="36"/>
      <c r="R1824" s="36"/>
      <c r="S1824" s="36"/>
      <c r="T1824" s="36"/>
      <c r="U1824" s="36"/>
      <c r="V1824" s="36"/>
    </row>
    <row r="1825" spans="6:22" x14ac:dyDescent="0.25">
      <c r="F1825" s="36"/>
      <c r="G1825" s="36"/>
      <c r="H1825" s="36"/>
      <c r="I1825" s="36"/>
      <c r="J1825" s="36"/>
      <c r="K1825" s="36"/>
      <c r="L1825" s="36"/>
      <c r="M1825" s="36"/>
      <c r="N1825" s="36"/>
      <c r="O1825" s="36"/>
      <c r="P1825" s="36"/>
      <c r="Q1825" s="36"/>
      <c r="R1825" s="36"/>
      <c r="S1825" s="36"/>
      <c r="T1825" s="36"/>
      <c r="U1825" s="36"/>
      <c r="V1825" s="36"/>
    </row>
    <row r="1826" spans="6:22" x14ac:dyDescent="0.25">
      <c r="F1826" s="36"/>
      <c r="G1826" s="36"/>
      <c r="H1826" s="36"/>
      <c r="I1826" s="36"/>
      <c r="J1826" s="36"/>
      <c r="K1826" s="36"/>
      <c r="L1826" s="36"/>
      <c r="M1826" s="36"/>
      <c r="N1826" s="36"/>
      <c r="O1826" s="36"/>
      <c r="P1826" s="36"/>
      <c r="Q1826" s="36"/>
      <c r="R1826" s="36"/>
      <c r="S1826" s="36"/>
      <c r="T1826" s="36"/>
      <c r="U1826" s="36"/>
      <c r="V1826" s="36"/>
    </row>
    <row r="1827" spans="6:22" x14ac:dyDescent="0.25">
      <c r="F1827" s="36"/>
      <c r="G1827" s="36"/>
      <c r="H1827" s="36"/>
      <c r="I1827" s="36"/>
      <c r="J1827" s="36"/>
      <c r="K1827" s="36"/>
      <c r="L1827" s="36"/>
      <c r="M1827" s="36"/>
      <c r="N1827" s="36"/>
      <c r="O1827" s="36"/>
      <c r="P1827" s="36"/>
      <c r="Q1827" s="36"/>
      <c r="R1827" s="36"/>
      <c r="S1827" s="36"/>
      <c r="T1827" s="36"/>
      <c r="U1827" s="36"/>
      <c r="V1827" s="36"/>
    </row>
    <row r="1828" spans="6:22" x14ac:dyDescent="0.25">
      <c r="F1828" s="36"/>
      <c r="G1828" s="36"/>
      <c r="H1828" s="36"/>
      <c r="I1828" s="36"/>
      <c r="J1828" s="36"/>
      <c r="K1828" s="36"/>
      <c r="L1828" s="36"/>
      <c r="M1828" s="36"/>
      <c r="N1828" s="36"/>
      <c r="O1828" s="36"/>
      <c r="P1828" s="36"/>
      <c r="Q1828" s="36"/>
      <c r="R1828" s="36"/>
      <c r="S1828" s="36"/>
      <c r="T1828" s="36"/>
      <c r="U1828" s="36"/>
      <c r="V1828" s="36"/>
    </row>
    <row r="1829" spans="6:22" x14ac:dyDescent="0.25">
      <c r="F1829" s="36"/>
      <c r="G1829" s="36"/>
      <c r="H1829" s="36"/>
      <c r="I1829" s="36"/>
      <c r="J1829" s="36"/>
      <c r="K1829" s="36"/>
      <c r="L1829" s="36"/>
      <c r="M1829" s="36"/>
      <c r="N1829" s="36"/>
      <c r="O1829" s="36"/>
      <c r="P1829" s="36"/>
      <c r="Q1829" s="36"/>
      <c r="R1829" s="36"/>
      <c r="S1829" s="36"/>
      <c r="T1829" s="36"/>
      <c r="U1829" s="36"/>
      <c r="V1829" s="36"/>
    </row>
    <row r="1830" spans="6:22" x14ac:dyDescent="0.25">
      <c r="F1830" s="36"/>
      <c r="G1830" s="36"/>
      <c r="H1830" s="36"/>
      <c r="I1830" s="36"/>
      <c r="J1830" s="36"/>
      <c r="K1830" s="36"/>
      <c r="L1830" s="36"/>
      <c r="M1830" s="36"/>
      <c r="N1830" s="36"/>
      <c r="O1830" s="36"/>
      <c r="P1830" s="36"/>
      <c r="Q1830" s="36"/>
      <c r="R1830" s="36"/>
      <c r="S1830" s="36"/>
      <c r="T1830" s="36"/>
      <c r="U1830" s="36"/>
      <c r="V1830" s="36"/>
    </row>
    <row r="1831" spans="6:22" x14ac:dyDescent="0.25">
      <c r="F1831" s="36"/>
      <c r="G1831" s="36"/>
      <c r="H1831" s="36"/>
      <c r="I1831" s="36"/>
      <c r="J1831" s="36"/>
      <c r="K1831" s="36"/>
      <c r="L1831" s="36"/>
      <c r="M1831" s="36"/>
      <c r="N1831" s="36"/>
      <c r="O1831" s="36"/>
      <c r="P1831" s="36"/>
      <c r="Q1831" s="36"/>
      <c r="R1831" s="36"/>
      <c r="S1831" s="36"/>
      <c r="T1831" s="36"/>
      <c r="U1831" s="36"/>
      <c r="V1831" s="36"/>
    </row>
    <row r="1832" spans="6:22" x14ac:dyDescent="0.25">
      <c r="F1832" s="36"/>
      <c r="G1832" s="36"/>
      <c r="H1832" s="36"/>
      <c r="I1832" s="36"/>
      <c r="J1832" s="36"/>
      <c r="K1832" s="36"/>
      <c r="L1832" s="36"/>
      <c r="M1832" s="36"/>
      <c r="N1832" s="36"/>
      <c r="O1832" s="36"/>
      <c r="P1832" s="36"/>
      <c r="Q1832" s="36"/>
      <c r="R1832" s="36"/>
      <c r="S1832" s="36"/>
      <c r="T1832" s="36"/>
      <c r="U1832" s="36"/>
      <c r="V1832" s="36"/>
    </row>
    <row r="1833" spans="6:22" x14ac:dyDescent="0.25">
      <c r="F1833" s="36"/>
      <c r="G1833" s="36"/>
      <c r="H1833" s="36"/>
      <c r="I1833" s="36"/>
      <c r="J1833" s="36"/>
      <c r="K1833" s="36"/>
      <c r="L1833" s="36"/>
      <c r="M1833" s="36"/>
      <c r="N1833" s="36"/>
      <c r="O1833" s="36"/>
      <c r="P1833" s="36"/>
      <c r="Q1833" s="36"/>
      <c r="R1833" s="36"/>
      <c r="S1833" s="36"/>
      <c r="T1833" s="36"/>
      <c r="U1833" s="36"/>
      <c r="V1833" s="36"/>
    </row>
    <row r="1834" spans="6:22" x14ac:dyDescent="0.25">
      <c r="F1834" s="36"/>
      <c r="G1834" s="36"/>
      <c r="H1834" s="36"/>
      <c r="I1834" s="36"/>
      <c r="J1834" s="36"/>
      <c r="K1834" s="36"/>
      <c r="L1834" s="36"/>
      <c r="M1834" s="36"/>
      <c r="N1834" s="36"/>
      <c r="O1834" s="36"/>
      <c r="P1834" s="36"/>
      <c r="Q1834" s="36"/>
      <c r="R1834" s="36"/>
      <c r="S1834" s="36"/>
      <c r="T1834" s="36"/>
      <c r="U1834" s="36"/>
      <c r="V1834" s="36"/>
    </row>
    <row r="1835" spans="6:22" x14ac:dyDescent="0.25">
      <c r="F1835" s="36"/>
      <c r="G1835" s="36"/>
      <c r="H1835" s="36"/>
      <c r="I1835" s="36"/>
      <c r="J1835" s="36"/>
      <c r="K1835" s="36"/>
      <c r="L1835" s="36"/>
      <c r="M1835" s="36"/>
      <c r="N1835" s="36"/>
      <c r="O1835" s="36"/>
      <c r="P1835" s="36"/>
      <c r="Q1835" s="36"/>
      <c r="R1835" s="36"/>
      <c r="S1835" s="36"/>
      <c r="T1835" s="36"/>
      <c r="U1835" s="36"/>
      <c r="V1835" s="36"/>
    </row>
    <row r="1836" spans="6:22" x14ac:dyDescent="0.25">
      <c r="F1836" s="36"/>
      <c r="G1836" s="36"/>
      <c r="H1836" s="36"/>
      <c r="I1836" s="36"/>
      <c r="J1836" s="36"/>
      <c r="K1836" s="36"/>
      <c r="L1836" s="36"/>
      <c r="M1836" s="36"/>
      <c r="N1836" s="36"/>
      <c r="O1836" s="36"/>
      <c r="P1836" s="36"/>
      <c r="Q1836" s="36"/>
      <c r="R1836" s="36"/>
      <c r="S1836" s="36"/>
      <c r="T1836" s="36"/>
      <c r="U1836" s="36"/>
      <c r="V1836" s="36"/>
    </row>
    <row r="1837" spans="6:22" x14ac:dyDescent="0.25">
      <c r="F1837" s="36"/>
      <c r="G1837" s="36"/>
      <c r="H1837" s="36"/>
      <c r="I1837" s="36"/>
      <c r="J1837" s="36"/>
      <c r="K1837" s="36"/>
      <c r="L1837" s="36"/>
      <c r="M1837" s="36"/>
      <c r="N1837" s="36"/>
      <c r="O1837" s="36"/>
      <c r="P1837" s="36"/>
      <c r="Q1837" s="36"/>
      <c r="R1837" s="36"/>
      <c r="S1837" s="36"/>
      <c r="T1837" s="36"/>
      <c r="U1837" s="36"/>
      <c r="V1837" s="36"/>
    </row>
    <row r="1838" spans="6:22" x14ac:dyDescent="0.25">
      <c r="F1838" s="36"/>
      <c r="G1838" s="36"/>
      <c r="H1838" s="36"/>
      <c r="I1838" s="36"/>
      <c r="J1838" s="36"/>
      <c r="K1838" s="36"/>
      <c r="L1838" s="36"/>
      <c r="M1838" s="36"/>
      <c r="N1838" s="36"/>
      <c r="O1838" s="36"/>
      <c r="P1838" s="36"/>
      <c r="Q1838" s="36"/>
      <c r="R1838" s="36"/>
      <c r="S1838" s="36"/>
      <c r="T1838" s="36"/>
      <c r="U1838" s="36"/>
      <c r="V1838" s="36"/>
    </row>
    <row r="1839" spans="6:22" x14ac:dyDescent="0.25">
      <c r="F1839" s="36"/>
      <c r="G1839" s="36"/>
      <c r="H1839" s="36"/>
      <c r="I1839" s="36"/>
      <c r="J1839" s="36"/>
      <c r="K1839" s="36"/>
      <c r="L1839" s="36"/>
      <c r="M1839" s="36"/>
      <c r="N1839" s="36"/>
      <c r="O1839" s="36"/>
      <c r="P1839" s="36"/>
      <c r="Q1839" s="36"/>
      <c r="R1839" s="36"/>
      <c r="S1839" s="36"/>
      <c r="T1839" s="36"/>
      <c r="U1839" s="36"/>
      <c r="V1839" s="36"/>
    </row>
    <row r="1840" spans="6:22" x14ac:dyDescent="0.25">
      <c r="F1840" s="36"/>
      <c r="G1840" s="36"/>
      <c r="H1840" s="36"/>
      <c r="I1840" s="36"/>
      <c r="J1840" s="36"/>
      <c r="K1840" s="36"/>
      <c r="L1840" s="36"/>
      <c r="M1840" s="36"/>
      <c r="N1840" s="36"/>
      <c r="O1840" s="36"/>
      <c r="P1840" s="36"/>
      <c r="Q1840" s="36"/>
      <c r="R1840" s="36"/>
      <c r="S1840" s="36"/>
      <c r="T1840" s="36"/>
      <c r="U1840" s="36"/>
      <c r="V1840" s="36"/>
    </row>
    <row r="1841" spans="6:22" x14ac:dyDescent="0.25">
      <c r="F1841" s="36"/>
      <c r="G1841" s="36"/>
      <c r="H1841" s="36"/>
      <c r="I1841" s="36"/>
      <c r="J1841" s="36"/>
      <c r="K1841" s="36"/>
      <c r="L1841" s="36"/>
      <c r="M1841" s="36"/>
      <c r="N1841" s="36"/>
      <c r="O1841" s="36"/>
      <c r="P1841" s="36"/>
      <c r="Q1841" s="36"/>
      <c r="R1841" s="36"/>
      <c r="S1841" s="36"/>
      <c r="T1841" s="36"/>
      <c r="U1841" s="36"/>
      <c r="V1841" s="36"/>
    </row>
    <row r="1842" spans="6:22" x14ac:dyDescent="0.25">
      <c r="F1842" s="36"/>
      <c r="G1842" s="36"/>
      <c r="H1842" s="36"/>
      <c r="I1842" s="36"/>
      <c r="J1842" s="36"/>
      <c r="K1842" s="36"/>
      <c r="L1842" s="36"/>
      <c r="M1842" s="36"/>
      <c r="N1842" s="36"/>
      <c r="O1842" s="36"/>
      <c r="P1842" s="36"/>
      <c r="Q1842" s="36"/>
      <c r="R1842" s="36"/>
      <c r="S1842" s="36"/>
      <c r="T1842" s="36"/>
      <c r="U1842" s="36"/>
      <c r="V1842" s="36"/>
    </row>
    <row r="1843" spans="6:22" x14ac:dyDescent="0.25">
      <c r="F1843" s="36"/>
      <c r="G1843" s="36"/>
      <c r="H1843" s="36"/>
      <c r="I1843" s="36"/>
      <c r="J1843" s="36"/>
      <c r="K1843" s="36"/>
      <c r="L1843" s="36"/>
      <c r="M1843" s="36"/>
      <c r="N1843" s="36"/>
      <c r="O1843" s="36"/>
      <c r="P1843" s="36"/>
      <c r="Q1843" s="36"/>
      <c r="R1843" s="36"/>
      <c r="S1843" s="36"/>
      <c r="T1843" s="36"/>
      <c r="U1843" s="36"/>
      <c r="V1843" s="36"/>
    </row>
    <row r="1844" spans="6:22" x14ac:dyDescent="0.25">
      <c r="F1844" s="36"/>
      <c r="G1844" s="36"/>
      <c r="H1844" s="36"/>
      <c r="I1844" s="36"/>
      <c r="J1844" s="36"/>
      <c r="K1844" s="36"/>
      <c r="L1844" s="36"/>
      <c r="M1844" s="36"/>
      <c r="N1844" s="36"/>
      <c r="O1844" s="36"/>
      <c r="P1844" s="36"/>
      <c r="Q1844" s="36"/>
      <c r="R1844" s="36"/>
      <c r="S1844" s="36"/>
      <c r="T1844" s="36"/>
      <c r="U1844" s="36"/>
      <c r="V1844" s="36"/>
    </row>
    <row r="1845" spans="6:22" x14ac:dyDescent="0.25">
      <c r="F1845" s="36"/>
      <c r="G1845" s="36"/>
      <c r="H1845" s="36"/>
      <c r="I1845" s="36"/>
      <c r="J1845" s="36"/>
      <c r="K1845" s="36"/>
      <c r="L1845" s="36"/>
      <c r="M1845" s="36"/>
      <c r="N1845" s="36"/>
      <c r="O1845" s="36"/>
      <c r="P1845" s="36"/>
      <c r="Q1845" s="36"/>
      <c r="R1845" s="36"/>
      <c r="S1845" s="36"/>
      <c r="T1845" s="36"/>
      <c r="U1845" s="36"/>
      <c r="V1845" s="36"/>
    </row>
    <row r="1846" spans="6:22" x14ac:dyDescent="0.25">
      <c r="F1846" s="36"/>
      <c r="G1846" s="36"/>
      <c r="H1846" s="36"/>
      <c r="I1846" s="36"/>
      <c r="J1846" s="36"/>
      <c r="K1846" s="36"/>
      <c r="L1846" s="36"/>
      <c r="M1846" s="36"/>
      <c r="N1846" s="36"/>
      <c r="O1846" s="36"/>
      <c r="P1846" s="36"/>
      <c r="Q1846" s="36"/>
      <c r="R1846" s="36"/>
      <c r="S1846" s="36"/>
      <c r="T1846" s="36"/>
      <c r="U1846" s="36"/>
      <c r="V1846" s="36"/>
    </row>
    <row r="1847" spans="6:22" x14ac:dyDescent="0.25">
      <c r="F1847" s="36"/>
      <c r="G1847" s="36"/>
      <c r="H1847" s="36"/>
      <c r="I1847" s="36"/>
      <c r="J1847" s="36"/>
      <c r="K1847" s="36"/>
      <c r="L1847" s="36"/>
      <c r="M1847" s="36"/>
      <c r="N1847" s="36"/>
      <c r="O1847" s="36"/>
      <c r="P1847" s="36"/>
      <c r="Q1847" s="36"/>
      <c r="R1847" s="36"/>
      <c r="S1847" s="36"/>
      <c r="T1847" s="36"/>
      <c r="U1847" s="36"/>
      <c r="V1847" s="36"/>
    </row>
    <row r="1848" spans="6:22" x14ac:dyDescent="0.25">
      <c r="F1848" s="36"/>
      <c r="G1848" s="36"/>
      <c r="H1848" s="36"/>
      <c r="I1848" s="36"/>
      <c r="J1848" s="36"/>
      <c r="K1848" s="36"/>
      <c r="L1848" s="36"/>
      <c r="M1848" s="36"/>
      <c r="N1848" s="36"/>
      <c r="O1848" s="36"/>
      <c r="P1848" s="36"/>
      <c r="Q1848" s="36"/>
      <c r="R1848" s="36"/>
      <c r="S1848" s="36"/>
      <c r="T1848" s="36"/>
      <c r="U1848" s="36"/>
      <c r="V1848" s="36"/>
    </row>
    <row r="1849" spans="6:22" x14ac:dyDescent="0.25">
      <c r="F1849" s="36"/>
      <c r="G1849" s="36"/>
      <c r="H1849" s="36"/>
      <c r="I1849" s="36"/>
      <c r="J1849" s="36"/>
      <c r="K1849" s="36"/>
      <c r="L1849" s="36"/>
      <c r="M1849" s="36"/>
      <c r="N1849" s="36"/>
      <c r="O1849" s="36"/>
      <c r="P1849" s="36"/>
      <c r="Q1849" s="36"/>
      <c r="R1849" s="36"/>
      <c r="S1849" s="36"/>
      <c r="T1849" s="36"/>
      <c r="U1849" s="36"/>
      <c r="V1849" s="36"/>
    </row>
    <row r="1850" spans="6:22" x14ac:dyDescent="0.25">
      <c r="F1850" s="36"/>
      <c r="G1850" s="36"/>
      <c r="H1850" s="36"/>
      <c r="I1850" s="36"/>
      <c r="J1850" s="36"/>
      <c r="K1850" s="36"/>
      <c r="L1850" s="36"/>
      <c r="M1850" s="36"/>
      <c r="N1850" s="36"/>
      <c r="O1850" s="36"/>
      <c r="P1850" s="36"/>
      <c r="Q1850" s="36"/>
      <c r="R1850" s="36"/>
      <c r="S1850" s="36"/>
      <c r="T1850" s="36"/>
      <c r="U1850" s="36"/>
      <c r="V1850" s="36"/>
    </row>
    <row r="1851" spans="6:22" x14ac:dyDescent="0.25">
      <c r="F1851" s="36"/>
      <c r="G1851" s="36"/>
      <c r="H1851" s="36"/>
      <c r="I1851" s="36"/>
      <c r="J1851" s="36"/>
      <c r="K1851" s="36"/>
      <c r="L1851" s="36"/>
      <c r="M1851" s="36"/>
      <c r="N1851" s="36"/>
      <c r="O1851" s="36"/>
      <c r="P1851" s="36"/>
      <c r="Q1851" s="36"/>
      <c r="R1851" s="36"/>
      <c r="S1851" s="36"/>
      <c r="T1851" s="36"/>
      <c r="U1851" s="36"/>
      <c r="V1851" s="36"/>
    </row>
    <row r="1852" spans="6:22" x14ac:dyDescent="0.25">
      <c r="F1852" s="36"/>
      <c r="G1852" s="36"/>
      <c r="H1852" s="36"/>
      <c r="I1852" s="36"/>
      <c r="J1852" s="36"/>
      <c r="K1852" s="36"/>
      <c r="L1852" s="36"/>
      <c r="M1852" s="36"/>
      <c r="N1852" s="36"/>
      <c r="O1852" s="36"/>
      <c r="P1852" s="36"/>
      <c r="Q1852" s="36"/>
      <c r="R1852" s="36"/>
      <c r="S1852" s="36"/>
      <c r="T1852" s="36"/>
      <c r="U1852" s="36"/>
      <c r="V1852" s="36"/>
    </row>
    <row r="1853" spans="6:22" x14ac:dyDescent="0.25">
      <c r="F1853" s="36"/>
      <c r="G1853" s="36"/>
      <c r="H1853" s="36"/>
      <c r="I1853" s="36"/>
      <c r="J1853" s="36"/>
      <c r="K1853" s="36"/>
      <c r="L1853" s="36"/>
      <c r="M1853" s="36"/>
      <c r="N1853" s="36"/>
      <c r="O1853" s="36"/>
      <c r="P1853" s="36"/>
      <c r="Q1853" s="36"/>
      <c r="R1853" s="36"/>
      <c r="S1853" s="36"/>
      <c r="T1853" s="36"/>
      <c r="U1853" s="36"/>
      <c r="V1853" s="36"/>
    </row>
    <row r="1854" spans="6:22" x14ac:dyDescent="0.25">
      <c r="F1854" s="36"/>
      <c r="G1854" s="36"/>
      <c r="H1854" s="36"/>
      <c r="I1854" s="36"/>
      <c r="J1854" s="36"/>
      <c r="K1854" s="36"/>
      <c r="L1854" s="36"/>
      <c r="M1854" s="36"/>
      <c r="N1854" s="36"/>
      <c r="O1854" s="36"/>
      <c r="P1854" s="36"/>
      <c r="Q1854" s="36"/>
      <c r="R1854" s="36"/>
      <c r="S1854" s="36"/>
      <c r="T1854" s="36"/>
      <c r="U1854" s="36"/>
      <c r="V1854" s="36"/>
    </row>
    <row r="1855" spans="6:22" x14ac:dyDescent="0.25">
      <c r="F1855" s="36"/>
      <c r="G1855" s="36"/>
      <c r="H1855" s="36"/>
      <c r="I1855" s="36"/>
      <c r="J1855" s="36"/>
      <c r="K1855" s="36"/>
      <c r="L1855" s="36"/>
      <c r="M1855" s="36"/>
      <c r="N1855" s="36"/>
      <c r="O1855" s="36"/>
      <c r="P1855" s="36"/>
      <c r="Q1855" s="36"/>
      <c r="R1855" s="36"/>
      <c r="S1855" s="36"/>
      <c r="T1855" s="36"/>
      <c r="U1855" s="36"/>
      <c r="V1855" s="36"/>
    </row>
    <row r="1856" spans="6:22" x14ac:dyDescent="0.25">
      <c r="F1856" s="36"/>
      <c r="G1856" s="36"/>
      <c r="H1856" s="36"/>
      <c r="I1856" s="36"/>
      <c r="J1856" s="36"/>
      <c r="K1856" s="36"/>
      <c r="L1856" s="36"/>
      <c r="M1856" s="36"/>
      <c r="N1856" s="36"/>
      <c r="O1856" s="36"/>
      <c r="P1856" s="36"/>
      <c r="Q1856" s="36"/>
      <c r="R1856" s="36"/>
      <c r="S1856" s="36"/>
      <c r="T1856" s="36"/>
      <c r="U1856" s="36"/>
      <c r="V1856" s="36"/>
    </row>
    <row r="1857" spans="6:22" x14ac:dyDescent="0.25">
      <c r="F1857" s="36"/>
      <c r="G1857" s="36"/>
      <c r="H1857" s="36"/>
      <c r="I1857" s="36"/>
      <c r="J1857" s="36"/>
      <c r="K1857" s="36"/>
      <c r="L1857" s="36"/>
      <c r="M1857" s="36"/>
      <c r="N1857" s="36"/>
      <c r="O1857" s="36"/>
      <c r="P1857" s="36"/>
      <c r="Q1857" s="36"/>
      <c r="R1857" s="36"/>
      <c r="S1857" s="36"/>
      <c r="T1857" s="36"/>
      <c r="U1857" s="36"/>
      <c r="V1857" s="36"/>
    </row>
    <row r="1858" spans="6:22" x14ac:dyDescent="0.25">
      <c r="F1858" s="36"/>
      <c r="G1858" s="36"/>
      <c r="H1858" s="36"/>
      <c r="I1858" s="36"/>
      <c r="J1858" s="36"/>
      <c r="K1858" s="36"/>
      <c r="L1858" s="36"/>
      <c r="M1858" s="36"/>
      <c r="N1858" s="36"/>
      <c r="O1858" s="36"/>
      <c r="P1858" s="36"/>
      <c r="Q1858" s="36"/>
      <c r="R1858" s="36"/>
      <c r="S1858" s="36"/>
      <c r="T1858" s="36"/>
      <c r="U1858" s="36"/>
      <c r="V1858" s="36"/>
    </row>
    <row r="1859" spans="6:22" x14ac:dyDescent="0.25">
      <c r="F1859" s="36"/>
      <c r="G1859" s="36"/>
      <c r="H1859" s="36"/>
      <c r="I1859" s="36"/>
      <c r="J1859" s="36"/>
      <c r="K1859" s="36"/>
      <c r="L1859" s="36"/>
      <c r="M1859" s="36"/>
      <c r="N1859" s="36"/>
      <c r="O1859" s="36"/>
      <c r="P1859" s="36"/>
      <c r="Q1859" s="36"/>
      <c r="R1859" s="36"/>
      <c r="S1859" s="36"/>
      <c r="T1859" s="36"/>
      <c r="U1859" s="36"/>
      <c r="V1859" s="36"/>
    </row>
    <row r="1860" spans="6:22" x14ac:dyDescent="0.25">
      <c r="F1860" s="36"/>
      <c r="G1860" s="36"/>
      <c r="H1860" s="36"/>
      <c r="I1860" s="36"/>
      <c r="J1860" s="36"/>
      <c r="K1860" s="36"/>
      <c r="L1860" s="36"/>
      <c r="M1860" s="36"/>
      <c r="N1860" s="36"/>
      <c r="O1860" s="36"/>
      <c r="P1860" s="36"/>
      <c r="Q1860" s="36"/>
      <c r="R1860" s="36"/>
      <c r="S1860" s="36"/>
      <c r="T1860" s="36"/>
      <c r="U1860" s="36"/>
      <c r="V1860" s="36"/>
    </row>
    <row r="1861" spans="6:22" x14ac:dyDescent="0.25">
      <c r="F1861" s="36"/>
      <c r="G1861" s="36"/>
      <c r="H1861" s="36"/>
      <c r="I1861" s="36"/>
      <c r="J1861" s="36"/>
      <c r="K1861" s="36"/>
      <c r="L1861" s="36"/>
      <c r="M1861" s="36"/>
      <c r="N1861" s="36"/>
      <c r="O1861" s="36"/>
      <c r="P1861" s="36"/>
      <c r="Q1861" s="36"/>
      <c r="R1861" s="36"/>
      <c r="S1861" s="36"/>
      <c r="T1861" s="36"/>
      <c r="U1861" s="36"/>
      <c r="V1861" s="36"/>
    </row>
    <row r="1862" spans="6:22" x14ac:dyDescent="0.25">
      <c r="F1862" s="36"/>
      <c r="G1862" s="36"/>
      <c r="H1862" s="36"/>
      <c r="I1862" s="36"/>
      <c r="J1862" s="36"/>
      <c r="K1862" s="36"/>
      <c r="L1862" s="36"/>
      <c r="M1862" s="36"/>
      <c r="N1862" s="36"/>
      <c r="O1862" s="36"/>
      <c r="P1862" s="36"/>
      <c r="Q1862" s="36"/>
      <c r="R1862" s="36"/>
      <c r="S1862" s="36"/>
      <c r="T1862" s="36"/>
      <c r="U1862" s="36"/>
      <c r="V1862" s="36"/>
    </row>
    <row r="1863" spans="6:22" x14ac:dyDescent="0.25">
      <c r="F1863" s="36"/>
      <c r="G1863" s="36"/>
      <c r="H1863" s="36"/>
      <c r="I1863" s="36"/>
      <c r="J1863" s="36"/>
      <c r="K1863" s="36"/>
      <c r="L1863" s="36"/>
      <c r="M1863" s="36"/>
      <c r="N1863" s="36"/>
      <c r="O1863" s="36"/>
      <c r="P1863" s="36"/>
      <c r="Q1863" s="36"/>
      <c r="R1863" s="36"/>
      <c r="S1863" s="36"/>
      <c r="T1863" s="36"/>
      <c r="U1863" s="36"/>
      <c r="V1863" s="36"/>
    </row>
    <row r="1864" spans="6:22" x14ac:dyDescent="0.25">
      <c r="F1864" s="36"/>
      <c r="G1864" s="36"/>
      <c r="H1864" s="36"/>
      <c r="I1864" s="36"/>
      <c r="J1864" s="36"/>
      <c r="K1864" s="36"/>
      <c r="L1864" s="36"/>
      <c r="M1864" s="36"/>
      <c r="N1864" s="36"/>
      <c r="O1864" s="36"/>
      <c r="P1864" s="36"/>
      <c r="Q1864" s="36"/>
      <c r="R1864" s="36"/>
      <c r="S1864" s="36"/>
      <c r="T1864" s="36"/>
      <c r="U1864" s="36"/>
      <c r="V1864" s="36"/>
    </row>
    <row r="1865" spans="6:22" x14ac:dyDescent="0.25">
      <c r="F1865" s="36"/>
      <c r="G1865" s="36"/>
      <c r="H1865" s="36"/>
      <c r="I1865" s="36"/>
      <c r="J1865" s="36"/>
      <c r="K1865" s="36"/>
      <c r="L1865" s="36"/>
      <c r="M1865" s="36"/>
      <c r="N1865" s="36"/>
      <c r="O1865" s="36"/>
      <c r="P1865" s="36"/>
      <c r="Q1865" s="36"/>
      <c r="R1865" s="36"/>
      <c r="S1865" s="36"/>
      <c r="T1865" s="36"/>
      <c r="U1865" s="36"/>
      <c r="V1865" s="36"/>
    </row>
    <row r="1866" spans="6:22" x14ac:dyDescent="0.25">
      <c r="F1866" s="36"/>
      <c r="G1866" s="36"/>
      <c r="H1866" s="36"/>
      <c r="I1866" s="36"/>
      <c r="J1866" s="36"/>
      <c r="K1866" s="36"/>
      <c r="L1866" s="36"/>
      <c r="M1866" s="36"/>
      <c r="N1866" s="36"/>
      <c r="O1866" s="36"/>
      <c r="P1866" s="36"/>
      <c r="Q1866" s="36"/>
      <c r="R1866" s="36"/>
      <c r="S1866" s="36"/>
      <c r="T1866" s="36"/>
      <c r="U1866" s="36"/>
      <c r="V1866" s="36"/>
    </row>
    <row r="1867" spans="6:22" x14ac:dyDescent="0.25">
      <c r="F1867" s="36"/>
      <c r="G1867" s="36"/>
      <c r="H1867" s="36"/>
      <c r="I1867" s="36"/>
      <c r="J1867" s="36"/>
      <c r="K1867" s="36"/>
      <c r="L1867" s="36"/>
      <c r="M1867" s="36"/>
      <c r="N1867" s="36"/>
      <c r="O1867" s="36"/>
      <c r="P1867" s="36"/>
      <c r="Q1867" s="36"/>
      <c r="R1867" s="36"/>
      <c r="S1867" s="36"/>
      <c r="T1867" s="36"/>
      <c r="U1867" s="36"/>
      <c r="V1867" s="36"/>
    </row>
    <row r="1868" spans="6:22" x14ac:dyDescent="0.25">
      <c r="F1868" s="36"/>
      <c r="G1868" s="36"/>
      <c r="H1868" s="36"/>
      <c r="I1868" s="36"/>
      <c r="J1868" s="36"/>
      <c r="K1868" s="36"/>
      <c r="L1868" s="36"/>
      <c r="M1868" s="36"/>
      <c r="N1868" s="36"/>
      <c r="O1868" s="36"/>
      <c r="P1868" s="36"/>
      <c r="Q1868" s="36"/>
      <c r="R1868" s="36"/>
      <c r="S1868" s="36"/>
      <c r="T1868" s="36"/>
      <c r="U1868" s="36"/>
      <c r="V1868" s="36"/>
    </row>
    <row r="1869" spans="6:22" x14ac:dyDescent="0.25">
      <c r="F1869" s="36"/>
      <c r="G1869" s="36"/>
      <c r="H1869" s="36"/>
      <c r="I1869" s="36"/>
      <c r="J1869" s="36"/>
      <c r="K1869" s="36"/>
      <c r="L1869" s="36"/>
      <c r="M1869" s="36"/>
      <c r="N1869" s="36"/>
      <c r="O1869" s="36"/>
      <c r="P1869" s="36"/>
      <c r="Q1869" s="36"/>
      <c r="R1869" s="36"/>
      <c r="S1869" s="36"/>
      <c r="T1869" s="36"/>
      <c r="U1869" s="36"/>
      <c r="V1869" s="36"/>
    </row>
    <row r="1870" spans="6:22" x14ac:dyDescent="0.25">
      <c r="F1870" s="36"/>
      <c r="G1870" s="36"/>
      <c r="H1870" s="36"/>
      <c r="I1870" s="36"/>
      <c r="J1870" s="36"/>
      <c r="K1870" s="36"/>
      <c r="L1870" s="36"/>
      <c r="M1870" s="36"/>
      <c r="N1870" s="36"/>
      <c r="O1870" s="36"/>
      <c r="P1870" s="36"/>
      <c r="Q1870" s="36"/>
      <c r="R1870" s="36"/>
      <c r="S1870" s="36"/>
      <c r="T1870" s="36"/>
      <c r="U1870" s="36"/>
      <c r="V1870" s="36"/>
    </row>
    <row r="1871" spans="6:22" x14ac:dyDescent="0.25">
      <c r="F1871" s="36"/>
      <c r="G1871" s="36"/>
      <c r="H1871" s="36"/>
      <c r="I1871" s="36"/>
      <c r="J1871" s="36"/>
      <c r="K1871" s="36"/>
      <c r="L1871" s="36"/>
      <c r="M1871" s="36"/>
      <c r="N1871" s="36"/>
      <c r="O1871" s="36"/>
      <c r="P1871" s="36"/>
      <c r="Q1871" s="36"/>
      <c r="R1871" s="36"/>
      <c r="S1871" s="36"/>
      <c r="T1871" s="36"/>
      <c r="U1871" s="36"/>
      <c r="V1871" s="36"/>
    </row>
    <row r="1872" spans="6:22" x14ac:dyDescent="0.25">
      <c r="F1872" s="36"/>
      <c r="G1872" s="36"/>
      <c r="H1872" s="36"/>
      <c r="I1872" s="36"/>
      <c r="J1872" s="36"/>
      <c r="K1872" s="36"/>
      <c r="L1872" s="36"/>
      <c r="M1872" s="36"/>
      <c r="N1872" s="36"/>
      <c r="O1872" s="36"/>
      <c r="P1872" s="36"/>
      <c r="Q1872" s="36"/>
      <c r="R1872" s="36"/>
      <c r="S1872" s="36"/>
      <c r="T1872" s="36"/>
      <c r="U1872" s="36"/>
      <c r="V1872" s="36"/>
    </row>
    <row r="1873" spans="6:22" x14ac:dyDescent="0.25">
      <c r="F1873" s="36"/>
      <c r="G1873" s="36"/>
      <c r="H1873" s="36"/>
      <c r="I1873" s="36"/>
      <c r="J1873" s="36"/>
      <c r="K1873" s="36"/>
      <c r="L1873" s="36"/>
      <c r="M1873" s="36"/>
      <c r="N1873" s="36"/>
      <c r="O1873" s="36"/>
      <c r="P1873" s="36"/>
      <c r="Q1873" s="36"/>
      <c r="R1873" s="36"/>
      <c r="S1873" s="36"/>
      <c r="T1873" s="36"/>
      <c r="U1873" s="36"/>
      <c r="V1873" s="36"/>
    </row>
    <row r="1874" spans="6:22" x14ac:dyDescent="0.25">
      <c r="F1874" s="36"/>
      <c r="G1874" s="36"/>
      <c r="H1874" s="36"/>
      <c r="I1874" s="36"/>
      <c r="J1874" s="36"/>
      <c r="K1874" s="36"/>
      <c r="L1874" s="36"/>
      <c r="M1874" s="36"/>
      <c r="N1874" s="36"/>
      <c r="O1874" s="36"/>
      <c r="P1874" s="36"/>
      <c r="Q1874" s="36"/>
      <c r="R1874" s="36"/>
      <c r="S1874" s="36"/>
      <c r="T1874" s="36"/>
      <c r="U1874" s="36"/>
      <c r="V1874" s="36"/>
    </row>
    <row r="1875" spans="6:22" x14ac:dyDescent="0.25">
      <c r="F1875" s="36"/>
      <c r="G1875" s="36"/>
      <c r="H1875" s="36"/>
      <c r="I1875" s="36"/>
      <c r="J1875" s="36"/>
      <c r="K1875" s="36"/>
      <c r="L1875" s="36"/>
      <c r="M1875" s="36"/>
      <c r="N1875" s="36"/>
      <c r="O1875" s="36"/>
      <c r="P1875" s="36"/>
      <c r="Q1875" s="36"/>
      <c r="R1875" s="36"/>
      <c r="S1875" s="36"/>
      <c r="T1875" s="36"/>
      <c r="U1875" s="36"/>
      <c r="V1875" s="36"/>
    </row>
    <row r="1876" spans="6:22" x14ac:dyDescent="0.25">
      <c r="F1876" s="36"/>
      <c r="G1876" s="36"/>
      <c r="H1876" s="36"/>
      <c r="I1876" s="36"/>
      <c r="J1876" s="36"/>
      <c r="K1876" s="36"/>
      <c r="L1876" s="36"/>
      <c r="M1876" s="36"/>
      <c r="N1876" s="36"/>
      <c r="O1876" s="36"/>
      <c r="P1876" s="36"/>
      <c r="Q1876" s="36"/>
      <c r="R1876" s="36"/>
      <c r="S1876" s="36"/>
      <c r="T1876" s="36"/>
      <c r="U1876" s="36"/>
      <c r="V1876" s="36"/>
    </row>
    <row r="1877" spans="6:22" x14ac:dyDescent="0.25">
      <c r="F1877" s="36"/>
      <c r="G1877" s="36"/>
      <c r="H1877" s="36"/>
      <c r="I1877" s="36"/>
      <c r="J1877" s="36"/>
      <c r="K1877" s="36"/>
      <c r="L1877" s="36"/>
      <c r="M1877" s="36"/>
      <c r="N1877" s="36"/>
      <c r="O1877" s="36"/>
      <c r="P1877" s="36"/>
      <c r="Q1877" s="36"/>
      <c r="R1877" s="36"/>
      <c r="S1877" s="36"/>
      <c r="T1877" s="36"/>
      <c r="U1877" s="36"/>
      <c r="V1877" s="36"/>
    </row>
    <row r="1878" spans="6:22" x14ac:dyDescent="0.25">
      <c r="F1878" s="36"/>
      <c r="G1878" s="36"/>
      <c r="H1878" s="36"/>
      <c r="I1878" s="36"/>
      <c r="J1878" s="36"/>
      <c r="K1878" s="36"/>
      <c r="L1878" s="36"/>
      <c r="M1878" s="36"/>
      <c r="N1878" s="36"/>
      <c r="O1878" s="36"/>
      <c r="P1878" s="36"/>
      <c r="Q1878" s="36"/>
      <c r="R1878" s="36"/>
      <c r="S1878" s="36"/>
      <c r="T1878" s="36"/>
      <c r="U1878" s="36"/>
      <c r="V1878" s="36"/>
    </row>
    <row r="1879" spans="6:22" x14ac:dyDescent="0.25">
      <c r="F1879" s="36"/>
      <c r="G1879" s="36"/>
      <c r="H1879" s="36"/>
      <c r="I1879" s="36"/>
      <c r="J1879" s="36"/>
      <c r="K1879" s="36"/>
      <c r="L1879" s="36"/>
      <c r="M1879" s="36"/>
      <c r="N1879" s="36"/>
      <c r="O1879" s="36"/>
      <c r="P1879" s="36"/>
      <c r="Q1879" s="36"/>
      <c r="R1879" s="36"/>
      <c r="S1879" s="36"/>
      <c r="T1879" s="36"/>
      <c r="U1879" s="36"/>
      <c r="V1879" s="36"/>
    </row>
    <row r="1880" spans="6:22" x14ac:dyDescent="0.25">
      <c r="F1880" s="36"/>
      <c r="G1880" s="36"/>
      <c r="H1880" s="36"/>
      <c r="I1880" s="36"/>
      <c r="J1880" s="36"/>
      <c r="K1880" s="36"/>
      <c r="L1880" s="36"/>
      <c r="M1880" s="36"/>
      <c r="N1880" s="36"/>
      <c r="O1880" s="36"/>
      <c r="P1880" s="36"/>
      <c r="Q1880" s="36"/>
      <c r="R1880" s="36"/>
      <c r="S1880" s="36"/>
      <c r="T1880" s="36"/>
      <c r="U1880" s="36"/>
      <c r="V1880" s="36"/>
    </row>
    <row r="1881" spans="6:22" x14ac:dyDescent="0.25">
      <c r="F1881" s="36"/>
      <c r="G1881" s="36"/>
      <c r="H1881" s="36"/>
      <c r="I1881" s="36"/>
      <c r="J1881" s="36"/>
      <c r="K1881" s="36"/>
      <c r="L1881" s="36"/>
      <c r="M1881" s="36"/>
      <c r="N1881" s="36"/>
      <c r="O1881" s="36"/>
      <c r="P1881" s="36"/>
      <c r="Q1881" s="36"/>
      <c r="R1881" s="36"/>
      <c r="S1881" s="36"/>
      <c r="T1881" s="36"/>
      <c r="U1881" s="36"/>
      <c r="V1881" s="36"/>
    </row>
    <row r="1882" spans="6:22" x14ac:dyDescent="0.25">
      <c r="F1882" s="36"/>
      <c r="G1882" s="36"/>
      <c r="H1882" s="36"/>
      <c r="I1882" s="36"/>
      <c r="J1882" s="36"/>
      <c r="K1882" s="36"/>
      <c r="L1882" s="36"/>
      <c r="M1882" s="36"/>
      <c r="N1882" s="36"/>
      <c r="O1882" s="36"/>
      <c r="P1882" s="36"/>
      <c r="Q1882" s="36"/>
      <c r="R1882" s="36"/>
      <c r="S1882" s="36"/>
      <c r="T1882" s="36"/>
      <c r="U1882" s="36"/>
      <c r="V1882" s="36"/>
    </row>
    <row r="1883" spans="6:22" x14ac:dyDescent="0.25">
      <c r="F1883" s="36"/>
      <c r="G1883" s="36"/>
      <c r="H1883" s="36"/>
      <c r="I1883" s="36"/>
      <c r="J1883" s="36"/>
      <c r="K1883" s="36"/>
      <c r="L1883" s="36"/>
      <c r="M1883" s="36"/>
      <c r="N1883" s="36"/>
      <c r="O1883" s="36"/>
      <c r="P1883" s="36"/>
      <c r="Q1883" s="36"/>
      <c r="R1883" s="36"/>
      <c r="S1883" s="36"/>
      <c r="T1883" s="36"/>
      <c r="U1883" s="36"/>
      <c r="V1883" s="36"/>
    </row>
    <row r="1884" spans="6:22" x14ac:dyDescent="0.25">
      <c r="F1884" s="36"/>
      <c r="G1884" s="36"/>
      <c r="H1884" s="36"/>
      <c r="I1884" s="36"/>
      <c r="J1884" s="36"/>
      <c r="K1884" s="36"/>
      <c r="L1884" s="36"/>
      <c r="M1884" s="36"/>
      <c r="N1884" s="36"/>
      <c r="O1884" s="36"/>
      <c r="P1884" s="36"/>
      <c r="Q1884" s="36"/>
      <c r="R1884" s="36"/>
      <c r="S1884" s="36"/>
      <c r="T1884" s="36"/>
      <c r="U1884" s="36"/>
      <c r="V1884" s="36"/>
    </row>
    <row r="1885" spans="6:22" x14ac:dyDescent="0.25">
      <c r="F1885" s="36"/>
      <c r="G1885" s="36"/>
      <c r="H1885" s="36"/>
      <c r="I1885" s="36"/>
      <c r="J1885" s="36"/>
      <c r="K1885" s="36"/>
      <c r="L1885" s="36"/>
      <c r="M1885" s="36"/>
      <c r="N1885" s="36"/>
      <c r="O1885" s="36"/>
      <c r="P1885" s="36"/>
      <c r="Q1885" s="36"/>
      <c r="R1885" s="36"/>
      <c r="S1885" s="36"/>
      <c r="T1885" s="36"/>
      <c r="U1885" s="36"/>
      <c r="V1885" s="36"/>
    </row>
    <row r="1886" spans="6:22" x14ac:dyDescent="0.25">
      <c r="F1886" s="36"/>
      <c r="G1886" s="36"/>
      <c r="H1886" s="36"/>
      <c r="I1886" s="36"/>
      <c r="J1886" s="36"/>
      <c r="K1886" s="36"/>
      <c r="L1886" s="36"/>
      <c r="M1886" s="36"/>
      <c r="N1886" s="36"/>
      <c r="O1886" s="36"/>
      <c r="P1886" s="36"/>
      <c r="Q1886" s="36"/>
      <c r="R1886" s="36"/>
      <c r="S1886" s="36"/>
      <c r="T1886" s="36"/>
      <c r="U1886" s="36"/>
      <c r="V1886" s="36"/>
    </row>
    <row r="1887" spans="6:22" x14ac:dyDescent="0.25">
      <c r="F1887" s="36"/>
      <c r="G1887" s="36"/>
      <c r="H1887" s="36"/>
      <c r="I1887" s="36"/>
      <c r="J1887" s="36"/>
      <c r="K1887" s="36"/>
      <c r="L1887" s="36"/>
      <c r="M1887" s="36"/>
      <c r="N1887" s="36"/>
      <c r="O1887" s="36"/>
      <c r="P1887" s="36"/>
      <c r="Q1887" s="36"/>
      <c r="R1887" s="36"/>
      <c r="S1887" s="36"/>
      <c r="T1887" s="36"/>
      <c r="U1887" s="36"/>
      <c r="V1887" s="36"/>
    </row>
    <row r="1888" spans="6:22" x14ac:dyDescent="0.25">
      <c r="F1888" s="36"/>
      <c r="G1888" s="36"/>
      <c r="H1888" s="36"/>
      <c r="I1888" s="36"/>
      <c r="J1888" s="36"/>
      <c r="K1888" s="36"/>
      <c r="L1888" s="36"/>
      <c r="M1888" s="36"/>
      <c r="N1888" s="36"/>
      <c r="O1888" s="36"/>
      <c r="P1888" s="36"/>
      <c r="Q1888" s="36"/>
      <c r="R1888" s="36"/>
      <c r="S1888" s="36"/>
      <c r="T1888" s="36"/>
      <c r="U1888" s="36"/>
      <c r="V1888" s="36"/>
    </row>
    <row r="1889" spans="6:22" x14ac:dyDescent="0.25">
      <c r="F1889" s="36"/>
      <c r="G1889" s="36"/>
      <c r="H1889" s="36"/>
      <c r="I1889" s="36"/>
      <c r="J1889" s="36"/>
      <c r="K1889" s="36"/>
      <c r="L1889" s="36"/>
      <c r="M1889" s="36"/>
      <c r="N1889" s="36"/>
      <c r="O1889" s="36"/>
      <c r="P1889" s="36"/>
      <c r="Q1889" s="36"/>
      <c r="R1889" s="36"/>
      <c r="S1889" s="36"/>
      <c r="T1889" s="36"/>
      <c r="U1889" s="36"/>
      <c r="V1889" s="36"/>
    </row>
    <row r="1890" spans="6:22" x14ac:dyDescent="0.25">
      <c r="F1890" s="36"/>
      <c r="G1890" s="36"/>
      <c r="H1890" s="36"/>
      <c r="I1890" s="36"/>
      <c r="J1890" s="36"/>
      <c r="K1890" s="36"/>
      <c r="L1890" s="36"/>
      <c r="M1890" s="36"/>
      <c r="N1890" s="36"/>
      <c r="O1890" s="36"/>
      <c r="P1890" s="36"/>
      <c r="Q1890" s="36"/>
      <c r="R1890" s="36"/>
      <c r="S1890" s="36"/>
      <c r="T1890" s="36"/>
      <c r="U1890" s="36"/>
      <c r="V1890" s="36"/>
    </row>
    <row r="1891" spans="6:22" x14ac:dyDescent="0.25">
      <c r="F1891" s="36"/>
      <c r="G1891" s="36"/>
      <c r="H1891" s="36"/>
      <c r="I1891" s="36"/>
      <c r="J1891" s="36"/>
      <c r="K1891" s="36"/>
      <c r="L1891" s="36"/>
      <c r="M1891" s="36"/>
      <c r="N1891" s="36"/>
      <c r="O1891" s="36"/>
      <c r="P1891" s="36"/>
      <c r="Q1891" s="36"/>
      <c r="R1891" s="36"/>
      <c r="S1891" s="36"/>
      <c r="T1891" s="36"/>
      <c r="U1891" s="36"/>
      <c r="V1891" s="36"/>
    </row>
    <row r="1892" spans="6:22" x14ac:dyDescent="0.25">
      <c r="F1892" s="36"/>
      <c r="G1892" s="36"/>
      <c r="H1892" s="36"/>
      <c r="I1892" s="36"/>
      <c r="J1892" s="36"/>
      <c r="K1892" s="36"/>
      <c r="L1892" s="36"/>
      <c r="M1892" s="36"/>
      <c r="N1892" s="36"/>
      <c r="O1892" s="36"/>
      <c r="P1892" s="36"/>
      <c r="Q1892" s="36"/>
      <c r="R1892" s="36"/>
      <c r="S1892" s="36"/>
      <c r="T1892" s="36"/>
      <c r="U1892" s="36"/>
      <c r="V1892" s="36"/>
    </row>
    <row r="1893" spans="6:22" x14ac:dyDescent="0.25">
      <c r="F1893" s="36"/>
      <c r="G1893" s="36"/>
      <c r="H1893" s="36"/>
      <c r="I1893" s="36"/>
      <c r="J1893" s="36"/>
      <c r="K1893" s="36"/>
      <c r="L1893" s="36"/>
      <c r="M1893" s="36"/>
      <c r="N1893" s="36"/>
      <c r="O1893" s="36"/>
      <c r="P1893" s="36"/>
      <c r="Q1893" s="36"/>
      <c r="R1893" s="36"/>
      <c r="S1893" s="36"/>
      <c r="T1893" s="36"/>
      <c r="U1893" s="36"/>
      <c r="V1893" s="36"/>
    </row>
    <row r="1894" spans="6:22" x14ac:dyDescent="0.25">
      <c r="F1894" s="36"/>
      <c r="G1894" s="36"/>
      <c r="H1894" s="36"/>
      <c r="I1894" s="36"/>
      <c r="J1894" s="36"/>
      <c r="K1894" s="36"/>
      <c r="L1894" s="36"/>
      <c r="M1894" s="36"/>
      <c r="N1894" s="36"/>
      <c r="O1894" s="36"/>
      <c r="P1894" s="36"/>
      <c r="Q1894" s="36"/>
      <c r="R1894" s="36"/>
      <c r="S1894" s="36"/>
      <c r="T1894" s="36"/>
      <c r="U1894" s="36"/>
      <c r="V1894" s="36"/>
    </row>
    <row r="1895" spans="6:22" x14ac:dyDescent="0.25">
      <c r="F1895" s="36"/>
      <c r="G1895" s="36"/>
      <c r="H1895" s="36"/>
      <c r="I1895" s="36"/>
      <c r="J1895" s="36"/>
      <c r="K1895" s="36"/>
      <c r="L1895" s="36"/>
      <c r="M1895" s="36"/>
      <c r="N1895" s="36"/>
      <c r="O1895" s="36"/>
      <c r="P1895" s="36"/>
      <c r="Q1895" s="36"/>
      <c r="R1895" s="36"/>
      <c r="S1895" s="36"/>
      <c r="T1895" s="36"/>
      <c r="U1895" s="36"/>
      <c r="V1895" s="36"/>
    </row>
    <row r="1896" spans="6:22" x14ac:dyDescent="0.25">
      <c r="F1896" s="36"/>
      <c r="G1896" s="36"/>
      <c r="H1896" s="36"/>
      <c r="I1896" s="36"/>
      <c r="J1896" s="36"/>
      <c r="K1896" s="36"/>
      <c r="L1896" s="36"/>
      <c r="M1896" s="36"/>
      <c r="N1896" s="36"/>
      <c r="O1896" s="36"/>
      <c r="P1896" s="36"/>
      <c r="Q1896" s="36"/>
      <c r="R1896" s="36"/>
      <c r="S1896" s="36"/>
      <c r="T1896" s="36"/>
      <c r="U1896" s="36"/>
      <c r="V1896" s="36"/>
    </row>
    <row r="1897" spans="6:22" x14ac:dyDescent="0.25">
      <c r="F1897" s="36"/>
      <c r="G1897" s="36"/>
      <c r="H1897" s="36"/>
      <c r="I1897" s="36"/>
      <c r="J1897" s="36"/>
      <c r="K1897" s="36"/>
      <c r="L1897" s="36"/>
      <c r="M1897" s="36"/>
      <c r="N1897" s="36"/>
      <c r="O1897" s="36"/>
      <c r="P1897" s="36"/>
      <c r="Q1897" s="36"/>
      <c r="R1897" s="36"/>
      <c r="S1897" s="36"/>
      <c r="T1897" s="36"/>
      <c r="U1897" s="36"/>
      <c r="V1897" s="36"/>
    </row>
    <row r="1898" spans="6:22" x14ac:dyDescent="0.25">
      <c r="F1898" s="36"/>
      <c r="G1898" s="36"/>
      <c r="H1898" s="36"/>
      <c r="I1898" s="36"/>
      <c r="J1898" s="36"/>
      <c r="K1898" s="36"/>
      <c r="L1898" s="36"/>
      <c r="M1898" s="36"/>
      <c r="N1898" s="36"/>
      <c r="O1898" s="36"/>
      <c r="P1898" s="36"/>
      <c r="Q1898" s="36"/>
      <c r="R1898" s="36"/>
      <c r="S1898" s="36"/>
      <c r="T1898" s="36"/>
      <c r="U1898" s="36"/>
      <c r="V1898" s="36"/>
    </row>
    <row r="1899" spans="6:22" x14ac:dyDescent="0.25">
      <c r="F1899" s="36"/>
      <c r="G1899" s="36"/>
      <c r="H1899" s="36"/>
      <c r="I1899" s="36"/>
      <c r="J1899" s="36"/>
      <c r="K1899" s="36"/>
      <c r="L1899" s="36"/>
      <c r="M1899" s="36"/>
      <c r="N1899" s="36"/>
      <c r="O1899" s="36"/>
      <c r="P1899" s="36"/>
      <c r="Q1899" s="36"/>
      <c r="R1899" s="36"/>
      <c r="S1899" s="36"/>
      <c r="T1899" s="36"/>
      <c r="U1899" s="36"/>
      <c r="V1899" s="36"/>
    </row>
    <row r="1900" spans="6:22" x14ac:dyDescent="0.25">
      <c r="F1900" s="36"/>
      <c r="G1900" s="36"/>
      <c r="H1900" s="36"/>
      <c r="I1900" s="36"/>
      <c r="J1900" s="36"/>
      <c r="K1900" s="36"/>
      <c r="L1900" s="36"/>
      <c r="M1900" s="36"/>
      <c r="N1900" s="36"/>
      <c r="O1900" s="36"/>
      <c r="P1900" s="36"/>
      <c r="Q1900" s="36"/>
      <c r="R1900" s="36"/>
      <c r="S1900" s="36"/>
      <c r="T1900" s="36"/>
      <c r="U1900" s="36"/>
      <c r="V1900" s="36"/>
    </row>
    <row r="1901" spans="6:22" x14ac:dyDescent="0.25">
      <c r="F1901" s="36"/>
      <c r="G1901" s="36"/>
      <c r="H1901" s="36"/>
      <c r="I1901" s="36"/>
      <c r="J1901" s="36"/>
      <c r="K1901" s="36"/>
      <c r="L1901" s="36"/>
      <c r="M1901" s="36"/>
      <c r="N1901" s="36"/>
      <c r="O1901" s="36"/>
      <c r="P1901" s="36"/>
      <c r="Q1901" s="36"/>
      <c r="R1901" s="36"/>
      <c r="S1901" s="36"/>
      <c r="T1901" s="36"/>
      <c r="U1901" s="36"/>
      <c r="V1901" s="36"/>
    </row>
    <row r="1902" spans="6:22" x14ac:dyDescent="0.25">
      <c r="F1902" s="36"/>
      <c r="G1902" s="36"/>
      <c r="H1902" s="36"/>
      <c r="I1902" s="36"/>
      <c r="J1902" s="36"/>
      <c r="K1902" s="36"/>
      <c r="L1902" s="36"/>
      <c r="M1902" s="36"/>
      <c r="N1902" s="36"/>
      <c r="O1902" s="36"/>
      <c r="P1902" s="36"/>
      <c r="Q1902" s="36"/>
      <c r="R1902" s="36"/>
      <c r="S1902" s="36"/>
      <c r="T1902" s="36"/>
      <c r="U1902" s="36"/>
      <c r="V1902" s="36"/>
    </row>
    <row r="1903" spans="6:22" x14ac:dyDescent="0.25">
      <c r="F1903" s="36"/>
      <c r="G1903" s="36"/>
      <c r="H1903" s="36"/>
      <c r="I1903" s="36"/>
      <c r="J1903" s="36"/>
      <c r="K1903" s="36"/>
      <c r="L1903" s="36"/>
      <c r="M1903" s="36"/>
      <c r="N1903" s="36"/>
      <c r="O1903" s="36"/>
      <c r="P1903" s="36"/>
      <c r="Q1903" s="36"/>
      <c r="R1903" s="36"/>
      <c r="S1903" s="36"/>
      <c r="T1903" s="36"/>
      <c r="U1903" s="36"/>
      <c r="V1903" s="36"/>
    </row>
    <row r="1904" spans="6:22" x14ac:dyDescent="0.25">
      <c r="F1904" s="36"/>
      <c r="G1904" s="36"/>
      <c r="H1904" s="36"/>
      <c r="I1904" s="36"/>
      <c r="J1904" s="36"/>
      <c r="K1904" s="36"/>
      <c r="L1904" s="36"/>
      <c r="M1904" s="36"/>
      <c r="N1904" s="36"/>
      <c r="O1904" s="36"/>
      <c r="P1904" s="36"/>
      <c r="Q1904" s="36"/>
      <c r="R1904" s="36"/>
      <c r="S1904" s="36"/>
      <c r="T1904" s="36"/>
      <c r="U1904" s="36"/>
      <c r="V1904" s="36"/>
    </row>
    <row r="1905" spans="6:22" x14ac:dyDescent="0.25">
      <c r="F1905" s="36"/>
      <c r="G1905" s="36"/>
      <c r="H1905" s="36"/>
      <c r="I1905" s="36"/>
      <c r="J1905" s="36"/>
      <c r="K1905" s="36"/>
      <c r="L1905" s="36"/>
      <c r="M1905" s="36"/>
      <c r="N1905" s="36"/>
      <c r="O1905" s="36"/>
      <c r="P1905" s="36"/>
      <c r="Q1905" s="36"/>
      <c r="R1905" s="36"/>
      <c r="S1905" s="36"/>
      <c r="T1905" s="36"/>
      <c r="U1905" s="36"/>
      <c r="V1905" s="36"/>
    </row>
    <row r="1906" spans="6:22" x14ac:dyDescent="0.25">
      <c r="F1906" s="36"/>
      <c r="G1906" s="36"/>
      <c r="H1906" s="36"/>
      <c r="I1906" s="36"/>
      <c r="J1906" s="36"/>
      <c r="K1906" s="36"/>
      <c r="L1906" s="36"/>
      <c r="M1906" s="36"/>
      <c r="N1906" s="36"/>
      <c r="O1906" s="36"/>
      <c r="P1906" s="36"/>
      <c r="Q1906" s="36"/>
      <c r="R1906" s="36"/>
      <c r="S1906" s="36"/>
      <c r="T1906" s="36"/>
      <c r="U1906" s="36"/>
      <c r="V1906" s="36"/>
    </row>
    <row r="1907" spans="6:22" x14ac:dyDescent="0.25">
      <c r="F1907" s="36"/>
      <c r="G1907" s="36"/>
      <c r="H1907" s="36"/>
      <c r="I1907" s="36"/>
      <c r="J1907" s="36"/>
      <c r="K1907" s="36"/>
      <c r="L1907" s="36"/>
      <c r="M1907" s="36"/>
      <c r="N1907" s="36"/>
      <c r="O1907" s="36"/>
      <c r="P1907" s="36"/>
      <c r="Q1907" s="36"/>
      <c r="R1907" s="36"/>
      <c r="S1907" s="36"/>
      <c r="T1907" s="36"/>
      <c r="U1907" s="36"/>
      <c r="V1907" s="36"/>
    </row>
    <row r="1908" spans="6:22" x14ac:dyDescent="0.25">
      <c r="F1908" s="36"/>
      <c r="G1908" s="36"/>
      <c r="H1908" s="36"/>
      <c r="I1908" s="36"/>
      <c r="J1908" s="36"/>
      <c r="K1908" s="36"/>
      <c r="L1908" s="36"/>
      <c r="M1908" s="36"/>
      <c r="N1908" s="36"/>
      <c r="O1908" s="36"/>
      <c r="P1908" s="36"/>
      <c r="Q1908" s="36"/>
      <c r="R1908" s="36"/>
      <c r="S1908" s="36"/>
      <c r="T1908" s="36"/>
      <c r="U1908" s="36"/>
      <c r="V1908" s="36"/>
    </row>
    <row r="1909" spans="6:22" x14ac:dyDescent="0.25">
      <c r="F1909" s="36"/>
      <c r="G1909" s="36"/>
      <c r="H1909" s="36"/>
      <c r="I1909" s="36"/>
      <c r="J1909" s="36"/>
      <c r="K1909" s="36"/>
      <c r="L1909" s="36"/>
      <c r="M1909" s="36"/>
      <c r="N1909" s="36"/>
      <c r="O1909" s="36"/>
      <c r="P1909" s="36"/>
      <c r="Q1909" s="36"/>
      <c r="R1909" s="36"/>
      <c r="S1909" s="36"/>
      <c r="T1909" s="36"/>
      <c r="U1909" s="36"/>
      <c r="V1909" s="36"/>
    </row>
    <row r="1910" spans="6:22" x14ac:dyDescent="0.25">
      <c r="F1910" s="36"/>
      <c r="G1910" s="36"/>
      <c r="H1910" s="36"/>
      <c r="I1910" s="36"/>
      <c r="J1910" s="36"/>
      <c r="K1910" s="36"/>
      <c r="L1910" s="36"/>
      <c r="M1910" s="36"/>
      <c r="N1910" s="36"/>
      <c r="O1910" s="36"/>
      <c r="P1910" s="36"/>
      <c r="Q1910" s="36"/>
      <c r="R1910" s="36"/>
      <c r="S1910" s="36"/>
      <c r="T1910" s="36"/>
      <c r="U1910" s="36"/>
      <c r="V1910" s="36"/>
    </row>
    <row r="1911" spans="6:22" x14ac:dyDescent="0.25">
      <c r="F1911" s="36"/>
      <c r="G1911" s="36"/>
      <c r="H1911" s="36"/>
      <c r="I1911" s="36"/>
      <c r="J1911" s="36"/>
      <c r="K1911" s="36"/>
      <c r="L1911" s="36"/>
      <c r="M1911" s="36"/>
      <c r="N1911" s="36"/>
      <c r="O1911" s="36"/>
      <c r="P1911" s="36"/>
      <c r="Q1911" s="36"/>
      <c r="R1911" s="36"/>
      <c r="S1911" s="36"/>
      <c r="T1911" s="36"/>
      <c r="U1911" s="36"/>
      <c r="V1911" s="36"/>
    </row>
    <row r="1912" spans="6:22" x14ac:dyDescent="0.25">
      <c r="F1912" s="36"/>
      <c r="G1912" s="36"/>
      <c r="H1912" s="36"/>
      <c r="I1912" s="36"/>
      <c r="J1912" s="36"/>
      <c r="K1912" s="36"/>
      <c r="L1912" s="36"/>
      <c r="M1912" s="36"/>
      <c r="N1912" s="36"/>
      <c r="O1912" s="36"/>
      <c r="P1912" s="36"/>
      <c r="Q1912" s="36"/>
      <c r="R1912" s="36"/>
      <c r="S1912" s="36"/>
      <c r="T1912" s="36"/>
      <c r="U1912" s="36"/>
      <c r="V1912" s="36"/>
    </row>
    <row r="1913" spans="6:22" x14ac:dyDescent="0.25">
      <c r="F1913" s="36"/>
      <c r="G1913" s="36"/>
      <c r="H1913" s="36"/>
      <c r="I1913" s="36"/>
      <c r="J1913" s="36"/>
      <c r="K1913" s="36"/>
      <c r="L1913" s="36"/>
      <c r="M1913" s="36"/>
      <c r="N1913" s="36"/>
      <c r="O1913" s="36"/>
      <c r="P1913" s="36"/>
      <c r="Q1913" s="36"/>
      <c r="R1913" s="36"/>
      <c r="S1913" s="36"/>
      <c r="T1913" s="36"/>
      <c r="U1913" s="36"/>
      <c r="V1913" s="36"/>
    </row>
    <row r="1914" spans="6:22" x14ac:dyDescent="0.25">
      <c r="F1914" s="36"/>
      <c r="G1914" s="36"/>
      <c r="H1914" s="36"/>
      <c r="I1914" s="36"/>
      <c r="J1914" s="36"/>
      <c r="K1914" s="36"/>
      <c r="L1914" s="36"/>
      <c r="M1914" s="36"/>
      <c r="N1914" s="36"/>
      <c r="O1914" s="36"/>
      <c r="P1914" s="36"/>
      <c r="Q1914" s="36"/>
      <c r="R1914" s="36"/>
      <c r="S1914" s="36"/>
      <c r="T1914" s="36"/>
      <c r="U1914" s="36"/>
      <c r="V1914" s="36"/>
    </row>
    <row r="1915" spans="6:22" x14ac:dyDescent="0.25">
      <c r="F1915" s="36"/>
      <c r="G1915" s="36"/>
      <c r="H1915" s="36"/>
      <c r="I1915" s="36"/>
      <c r="J1915" s="36"/>
      <c r="K1915" s="36"/>
      <c r="L1915" s="36"/>
      <c r="M1915" s="36"/>
      <c r="N1915" s="36"/>
      <c r="O1915" s="36"/>
      <c r="P1915" s="36"/>
      <c r="Q1915" s="36"/>
      <c r="R1915" s="36"/>
      <c r="S1915" s="36"/>
      <c r="T1915" s="36"/>
      <c r="U1915" s="36"/>
      <c r="V1915" s="36"/>
    </row>
    <row r="1916" spans="6:22" x14ac:dyDescent="0.25">
      <c r="F1916" s="36"/>
      <c r="G1916" s="36"/>
      <c r="H1916" s="36"/>
      <c r="I1916" s="36"/>
      <c r="J1916" s="36"/>
      <c r="K1916" s="36"/>
      <c r="L1916" s="36"/>
      <c r="M1916" s="36"/>
      <c r="N1916" s="36"/>
      <c r="O1916" s="36"/>
      <c r="P1916" s="36"/>
      <c r="Q1916" s="36"/>
      <c r="R1916" s="36"/>
      <c r="S1916" s="36"/>
      <c r="T1916" s="36"/>
      <c r="U1916" s="36"/>
      <c r="V1916" s="36"/>
    </row>
    <row r="1917" spans="6:22" x14ac:dyDescent="0.25">
      <c r="F1917" s="36"/>
      <c r="G1917" s="36"/>
      <c r="H1917" s="36"/>
      <c r="I1917" s="36"/>
      <c r="J1917" s="36"/>
      <c r="K1917" s="36"/>
      <c r="L1917" s="36"/>
      <c r="M1917" s="36"/>
      <c r="N1917" s="36"/>
      <c r="O1917" s="36"/>
      <c r="P1917" s="36"/>
      <c r="Q1917" s="36"/>
      <c r="R1917" s="36"/>
      <c r="S1917" s="36"/>
      <c r="T1917" s="36"/>
      <c r="U1917" s="36"/>
      <c r="V1917" s="36"/>
    </row>
    <row r="1918" spans="6:22" x14ac:dyDescent="0.25">
      <c r="F1918" s="36"/>
      <c r="G1918" s="36"/>
      <c r="H1918" s="36"/>
      <c r="I1918" s="36"/>
      <c r="J1918" s="36"/>
      <c r="K1918" s="36"/>
      <c r="L1918" s="36"/>
      <c r="M1918" s="36"/>
      <c r="N1918" s="36"/>
      <c r="O1918" s="36"/>
      <c r="P1918" s="36"/>
      <c r="Q1918" s="36"/>
      <c r="R1918" s="36"/>
      <c r="S1918" s="36"/>
      <c r="T1918" s="36"/>
      <c r="U1918" s="36"/>
      <c r="V1918" s="36"/>
    </row>
    <row r="1919" spans="6:22" x14ac:dyDescent="0.25">
      <c r="F1919" s="36"/>
      <c r="G1919" s="36"/>
      <c r="H1919" s="36"/>
      <c r="I1919" s="36"/>
      <c r="J1919" s="36"/>
      <c r="K1919" s="36"/>
      <c r="L1919" s="36"/>
      <c r="M1919" s="36"/>
      <c r="N1919" s="36"/>
      <c r="O1919" s="36"/>
      <c r="P1919" s="36"/>
      <c r="Q1919" s="36"/>
      <c r="R1919" s="36"/>
      <c r="S1919" s="36"/>
      <c r="T1919" s="36"/>
      <c r="U1919" s="36"/>
      <c r="V1919" s="36"/>
    </row>
    <row r="1920" spans="6:22" x14ac:dyDescent="0.25">
      <c r="F1920" s="36"/>
      <c r="G1920" s="36"/>
      <c r="H1920" s="36"/>
      <c r="I1920" s="36"/>
      <c r="J1920" s="36"/>
      <c r="K1920" s="36"/>
      <c r="L1920" s="36"/>
      <c r="M1920" s="36"/>
      <c r="N1920" s="36"/>
      <c r="O1920" s="36"/>
      <c r="P1920" s="36"/>
      <c r="Q1920" s="36"/>
      <c r="R1920" s="36"/>
      <c r="S1920" s="36"/>
      <c r="T1920" s="36"/>
      <c r="U1920" s="36"/>
      <c r="V1920" s="36"/>
    </row>
    <row r="1921" spans="6:22" x14ac:dyDescent="0.25">
      <c r="F1921" s="36"/>
      <c r="G1921" s="36"/>
      <c r="H1921" s="36"/>
      <c r="I1921" s="36"/>
      <c r="J1921" s="36"/>
      <c r="K1921" s="36"/>
      <c r="L1921" s="36"/>
      <c r="M1921" s="36"/>
      <c r="N1921" s="36"/>
      <c r="O1921" s="36"/>
      <c r="P1921" s="36"/>
      <c r="Q1921" s="36"/>
      <c r="R1921" s="36"/>
      <c r="S1921" s="36"/>
      <c r="T1921" s="36"/>
      <c r="U1921" s="36"/>
      <c r="V1921" s="36"/>
    </row>
    <row r="1922" spans="6:22" x14ac:dyDescent="0.25">
      <c r="F1922" s="36"/>
      <c r="G1922" s="36"/>
      <c r="H1922" s="36"/>
      <c r="I1922" s="36"/>
      <c r="J1922" s="36"/>
      <c r="K1922" s="36"/>
      <c r="L1922" s="36"/>
      <c r="M1922" s="36"/>
      <c r="N1922" s="36"/>
      <c r="O1922" s="36"/>
      <c r="P1922" s="36"/>
      <c r="Q1922" s="36"/>
      <c r="R1922" s="36"/>
      <c r="S1922" s="36"/>
      <c r="T1922" s="36"/>
      <c r="U1922" s="36"/>
      <c r="V1922" s="36"/>
    </row>
    <row r="1923" spans="6:22" x14ac:dyDescent="0.25">
      <c r="F1923" s="36"/>
      <c r="G1923" s="36"/>
      <c r="H1923" s="36"/>
      <c r="I1923" s="36"/>
      <c r="J1923" s="36"/>
      <c r="K1923" s="36"/>
      <c r="L1923" s="36"/>
      <c r="M1923" s="36"/>
      <c r="N1923" s="36"/>
      <c r="O1923" s="36"/>
      <c r="P1923" s="36"/>
      <c r="Q1923" s="36"/>
      <c r="R1923" s="36"/>
      <c r="S1923" s="36"/>
      <c r="T1923" s="36"/>
      <c r="U1923" s="36"/>
      <c r="V1923" s="36"/>
    </row>
    <row r="1924" spans="6:22" x14ac:dyDescent="0.25">
      <c r="F1924" s="36"/>
      <c r="G1924" s="36"/>
      <c r="H1924" s="36"/>
      <c r="I1924" s="36"/>
      <c r="J1924" s="36"/>
      <c r="K1924" s="36"/>
      <c r="L1924" s="36"/>
      <c r="M1924" s="36"/>
      <c r="N1924" s="36"/>
      <c r="O1924" s="36"/>
      <c r="P1924" s="36"/>
      <c r="Q1924" s="36"/>
      <c r="R1924" s="36"/>
      <c r="S1924" s="36"/>
      <c r="T1924" s="36"/>
      <c r="U1924" s="36"/>
      <c r="V1924" s="36"/>
    </row>
    <row r="1925" spans="6:22" x14ac:dyDescent="0.25">
      <c r="F1925" s="36"/>
      <c r="G1925" s="36"/>
      <c r="H1925" s="36"/>
      <c r="I1925" s="36"/>
      <c r="J1925" s="36"/>
      <c r="K1925" s="36"/>
      <c r="L1925" s="36"/>
      <c r="M1925" s="36"/>
      <c r="N1925" s="36"/>
      <c r="O1925" s="36"/>
      <c r="P1925" s="36"/>
      <c r="Q1925" s="36"/>
      <c r="R1925" s="36"/>
      <c r="S1925" s="36"/>
      <c r="T1925" s="36"/>
      <c r="U1925" s="36"/>
      <c r="V1925" s="36"/>
    </row>
    <row r="1926" spans="6:22" x14ac:dyDescent="0.25">
      <c r="F1926" s="36"/>
      <c r="G1926" s="36"/>
      <c r="H1926" s="36"/>
      <c r="I1926" s="36"/>
      <c r="J1926" s="36"/>
      <c r="K1926" s="36"/>
      <c r="L1926" s="36"/>
      <c r="M1926" s="36"/>
      <c r="N1926" s="36"/>
      <c r="O1926" s="36"/>
      <c r="P1926" s="36"/>
      <c r="Q1926" s="36"/>
      <c r="R1926" s="36"/>
      <c r="S1926" s="36"/>
      <c r="T1926" s="36"/>
      <c r="U1926" s="36"/>
      <c r="V1926" s="36"/>
    </row>
    <row r="1927" spans="6:22" x14ac:dyDescent="0.25">
      <c r="F1927" s="36"/>
      <c r="G1927" s="36"/>
      <c r="H1927" s="36"/>
      <c r="I1927" s="36"/>
      <c r="J1927" s="36"/>
      <c r="K1927" s="36"/>
      <c r="L1927" s="36"/>
      <c r="M1927" s="36"/>
      <c r="N1927" s="36"/>
      <c r="O1927" s="36"/>
      <c r="P1927" s="36"/>
      <c r="Q1927" s="36"/>
      <c r="R1927" s="36"/>
      <c r="S1927" s="36"/>
      <c r="T1927" s="36"/>
      <c r="U1927" s="36"/>
      <c r="V1927" s="36"/>
    </row>
    <row r="1928" spans="6:22" x14ac:dyDescent="0.25">
      <c r="F1928" s="36"/>
      <c r="G1928" s="36"/>
      <c r="H1928" s="36"/>
      <c r="I1928" s="36"/>
      <c r="J1928" s="36"/>
      <c r="K1928" s="36"/>
      <c r="L1928" s="36"/>
      <c r="M1928" s="36"/>
      <c r="N1928" s="36"/>
      <c r="O1928" s="36"/>
      <c r="P1928" s="36"/>
      <c r="Q1928" s="36"/>
      <c r="R1928" s="36"/>
      <c r="S1928" s="36"/>
      <c r="T1928" s="36"/>
      <c r="U1928" s="36"/>
      <c r="V1928" s="36"/>
    </row>
    <row r="1929" spans="6:22" x14ac:dyDescent="0.25">
      <c r="F1929" s="36"/>
      <c r="G1929" s="36"/>
      <c r="H1929" s="36"/>
      <c r="I1929" s="36"/>
      <c r="J1929" s="36"/>
      <c r="K1929" s="36"/>
      <c r="L1929" s="36"/>
      <c r="M1929" s="36"/>
      <c r="N1929" s="36"/>
      <c r="O1929" s="36"/>
      <c r="P1929" s="36"/>
      <c r="Q1929" s="36"/>
      <c r="R1929" s="36"/>
      <c r="S1929" s="36"/>
      <c r="T1929" s="36"/>
      <c r="U1929" s="36"/>
      <c r="V1929" s="36"/>
    </row>
    <row r="1930" spans="6:22" x14ac:dyDescent="0.25">
      <c r="F1930" s="36"/>
      <c r="G1930" s="36"/>
      <c r="H1930" s="36"/>
      <c r="I1930" s="36"/>
      <c r="J1930" s="36"/>
      <c r="K1930" s="36"/>
      <c r="L1930" s="36"/>
      <c r="M1930" s="36"/>
      <c r="N1930" s="36"/>
      <c r="O1930" s="36"/>
      <c r="P1930" s="36"/>
      <c r="Q1930" s="36"/>
      <c r="R1930" s="36"/>
      <c r="S1930" s="36"/>
      <c r="T1930" s="36"/>
      <c r="U1930" s="36"/>
      <c r="V1930" s="36"/>
    </row>
    <row r="1931" spans="6:22" x14ac:dyDescent="0.25">
      <c r="F1931" s="36"/>
      <c r="G1931" s="36"/>
      <c r="H1931" s="36"/>
      <c r="I1931" s="36"/>
      <c r="J1931" s="36"/>
      <c r="K1931" s="36"/>
      <c r="L1931" s="36"/>
      <c r="M1931" s="36"/>
      <c r="N1931" s="36"/>
      <c r="O1931" s="36"/>
      <c r="P1931" s="36"/>
      <c r="Q1931" s="36"/>
      <c r="R1931" s="36"/>
      <c r="S1931" s="36"/>
      <c r="T1931" s="36"/>
      <c r="U1931" s="36"/>
      <c r="V1931" s="36"/>
    </row>
    <row r="1932" spans="6:22" x14ac:dyDescent="0.25">
      <c r="F1932" s="36"/>
      <c r="G1932" s="36"/>
      <c r="H1932" s="36"/>
      <c r="I1932" s="36"/>
      <c r="J1932" s="36"/>
      <c r="K1932" s="36"/>
      <c r="L1932" s="36"/>
      <c r="M1932" s="36"/>
      <c r="N1932" s="36"/>
      <c r="O1932" s="36"/>
      <c r="P1932" s="36"/>
      <c r="Q1932" s="36"/>
      <c r="R1932" s="36"/>
      <c r="S1932" s="36"/>
      <c r="T1932" s="36"/>
      <c r="U1932" s="36"/>
      <c r="V1932" s="36"/>
    </row>
    <row r="1933" spans="6:22" x14ac:dyDescent="0.25">
      <c r="F1933" s="36"/>
      <c r="G1933" s="36"/>
      <c r="H1933" s="36"/>
      <c r="I1933" s="36"/>
      <c r="J1933" s="36"/>
      <c r="K1933" s="36"/>
      <c r="L1933" s="36"/>
      <c r="M1933" s="36"/>
      <c r="N1933" s="36"/>
      <c r="O1933" s="36"/>
      <c r="P1933" s="36"/>
      <c r="Q1933" s="36"/>
      <c r="R1933" s="36"/>
      <c r="S1933" s="36"/>
      <c r="T1933" s="36"/>
      <c r="U1933" s="36"/>
      <c r="V1933" s="36"/>
    </row>
    <row r="1934" spans="6:22" x14ac:dyDescent="0.25">
      <c r="F1934" s="36"/>
      <c r="G1934" s="36"/>
      <c r="H1934" s="36"/>
      <c r="I1934" s="36"/>
      <c r="J1934" s="36"/>
      <c r="K1934" s="36"/>
      <c r="L1934" s="36"/>
      <c r="M1934" s="36"/>
      <c r="N1934" s="36"/>
      <c r="O1934" s="36"/>
      <c r="P1934" s="36"/>
      <c r="Q1934" s="36"/>
      <c r="R1934" s="36"/>
      <c r="S1934" s="36"/>
      <c r="T1934" s="36"/>
      <c r="U1934" s="36"/>
      <c r="V1934" s="36"/>
    </row>
    <row r="1935" spans="6:22" x14ac:dyDescent="0.25">
      <c r="F1935" s="36"/>
      <c r="G1935" s="36"/>
      <c r="H1935" s="36"/>
      <c r="I1935" s="36"/>
      <c r="J1935" s="36"/>
      <c r="K1935" s="36"/>
      <c r="L1935" s="36"/>
      <c r="M1935" s="36"/>
      <c r="N1935" s="36"/>
      <c r="O1935" s="36"/>
      <c r="P1935" s="36"/>
      <c r="Q1935" s="36"/>
      <c r="R1935" s="36"/>
      <c r="S1935" s="36"/>
      <c r="T1935" s="36"/>
      <c r="U1935" s="36"/>
      <c r="V1935" s="36"/>
    </row>
    <row r="1936" spans="6:22" x14ac:dyDescent="0.25">
      <c r="F1936" s="36"/>
      <c r="G1936" s="36"/>
      <c r="H1936" s="36"/>
      <c r="I1936" s="36"/>
      <c r="J1936" s="36"/>
      <c r="K1936" s="36"/>
      <c r="L1936" s="36"/>
      <c r="M1936" s="36"/>
      <c r="N1936" s="36"/>
      <c r="O1936" s="36"/>
      <c r="P1936" s="36"/>
      <c r="Q1936" s="36"/>
      <c r="R1936" s="36"/>
      <c r="S1936" s="36"/>
      <c r="T1936" s="36"/>
      <c r="U1936" s="36"/>
      <c r="V1936" s="36"/>
    </row>
    <row r="1937" spans="6:22" x14ac:dyDescent="0.25">
      <c r="F1937" s="36"/>
      <c r="G1937" s="36"/>
      <c r="H1937" s="36"/>
      <c r="I1937" s="36"/>
      <c r="J1937" s="36"/>
      <c r="K1937" s="36"/>
      <c r="L1937" s="36"/>
      <c r="M1937" s="36"/>
      <c r="N1937" s="36"/>
      <c r="O1937" s="36"/>
      <c r="P1937" s="36"/>
      <c r="Q1937" s="36"/>
      <c r="R1937" s="36"/>
      <c r="S1937" s="36"/>
      <c r="T1937" s="36"/>
      <c r="U1937" s="36"/>
      <c r="V1937" s="36"/>
    </row>
    <row r="1938" spans="6:22" x14ac:dyDescent="0.25">
      <c r="F1938" s="36"/>
      <c r="G1938" s="36"/>
      <c r="H1938" s="36"/>
      <c r="I1938" s="36"/>
      <c r="J1938" s="36"/>
      <c r="K1938" s="36"/>
      <c r="L1938" s="36"/>
      <c r="M1938" s="36"/>
      <c r="N1938" s="36"/>
      <c r="O1938" s="36"/>
      <c r="P1938" s="36"/>
      <c r="Q1938" s="36"/>
      <c r="R1938" s="36"/>
      <c r="S1938" s="36"/>
      <c r="T1938" s="36"/>
      <c r="U1938" s="36"/>
      <c r="V1938" s="36"/>
    </row>
    <row r="1939" spans="6:22" x14ac:dyDescent="0.25">
      <c r="F1939" s="36"/>
      <c r="G1939" s="36"/>
      <c r="H1939" s="36"/>
      <c r="I1939" s="36"/>
      <c r="J1939" s="36"/>
      <c r="K1939" s="36"/>
      <c r="L1939" s="36"/>
      <c r="M1939" s="36"/>
      <c r="N1939" s="36"/>
      <c r="O1939" s="36"/>
      <c r="P1939" s="36"/>
      <c r="Q1939" s="36"/>
      <c r="R1939" s="36"/>
      <c r="S1939" s="36"/>
      <c r="T1939" s="36"/>
      <c r="U1939" s="36"/>
      <c r="V1939" s="36"/>
    </row>
    <row r="1940" spans="6:22" x14ac:dyDescent="0.25">
      <c r="F1940" s="36"/>
      <c r="G1940" s="36"/>
      <c r="H1940" s="36"/>
      <c r="I1940" s="36"/>
      <c r="J1940" s="36"/>
      <c r="K1940" s="36"/>
      <c r="L1940" s="36"/>
      <c r="M1940" s="36"/>
      <c r="N1940" s="36"/>
      <c r="O1940" s="36"/>
      <c r="P1940" s="36"/>
      <c r="Q1940" s="36"/>
      <c r="R1940" s="36"/>
      <c r="S1940" s="36"/>
      <c r="T1940" s="36"/>
      <c r="U1940" s="36"/>
      <c r="V1940" s="36"/>
    </row>
    <row r="1941" spans="6:22" x14ac:dyDescent="0.25">
      <c r="F1941" s="36"/>
      <c r="G1941" s="36"/>
      <c r="H1941" s="36"/>
      <c r="I1941" s="36"/>
      <c r="J1941" s="36"/>
      <c r="K1941" s="36"/>
      <c r="L1941" s="36"/>
      <c r="M1941" s="36"/>
      <c r="N1941" s="36"/>
      <c r="O1941" s="36"/>
      <c r="P1941" s="36"/>
      <c r="Q1941" s="36"/>
      <c r="R1941" s="36"/>
      <c r="S1941" s="36"/>
      <c r="T1941" s="36"/>
      <c r="U1941" s="36"/>
      <c r="V1941" s="36"/>
    </row>
    <row r="1942" spans="6:22" x14ac:dyDescent="0.25">
      <c r="F1942" s="36"/>
      <c r="G1942" s="36"/>
      <c r="H1942" s="36"/>
      <c r="I1942" s="36"/>
      <c r="J1942" s="36"/>
      <c r="K1942" s="36"/>
      <c r="L1942" s="36"/>
      <c r="M1942" s="36"/>
      <c r="N1942" s="36"/>
      <c r="O1942" s="36"/>
      <c r="P1942" s="36"/>
      <c r="Q1942" s="36"/>
      <c r="R1942" s="36"/>
      <c r="S1942" s="36"/>
      <c r="T1942" s="36"/>
      <c r="U1942" s="36"/>
      <c r="V1942" s="36"/>
    </row>
    <row r="1943" spans="6:22" x14ac:dyDescent="0.25">
      <c r="F1943" s="36"/>
      <c r="G1943" s="36"/>
      <c r="H1943" s="36"/>
      <c r="I1943" s="36"/>
      <c r="J1943" s="36"/>
      <c r="K1943" s="36"/>
      <c r="L1943" s="36"/>
      <c r="M1943" s="36"/>
      <c r="N1943" s="36"/>
      <c r="O1943" s="36"/>
      <c r="P1943" s="36"/>
      <c r="Q1943" s="36"/>
      <c r="R1943" s="36"/>
      <c r="S1943" s="36"/>
      <c r="T1943" s="36"/>
      <c r="U1943" s="36"/>
      <c r="V1943" s="36"/>
    </row>
    <row r="1944" spans="6:22" x14ac:dyDescent="0.25">
      <c r="F1944" s="36"/>
      <c r="G1944" s="36"/>
      <c r="H1944" s="36"/>
      <c r="I1944" s="36"/>
      <c r="J1944" s="36"/>
      <c r="K1944" s="36"/>
      <c r="L1944" s="36"/>
      <c r="M1944" s="36"/>
      <c r="N1944" s="36"/>
      <c r="O1944" s="36"/>
      <c r="P1944" s="36"/>
      <c r="Q1944" s="36"/>
      <c r="R1944" s="36"/>
      <c r="S1944" s="36"/>
      <c r="T1944" s="36"/>
      <c r="U1944" s="36"/>
      <c r="V1944" s="36"/>
    </row>
    <row r="1945" spans="6:22" x14ac:dyDescent="0.25">
      <c r="F1945" s="36"/>
      <c r="G1945" s="36"/>
      <c r="H1945" s="36"/>
      <c r="I1945" s="36"/>
      <c r="J1945" s="36"/>
      <c r="K1945" s="36"/>
      <c r="L1945" s="36"/>
      <c r="M1945" s="36"/>
      <c r="N1945" s="36"/>
      <c r="O1945" s="36"/>
      <c r="P1945" s="36"/>
      <c r="Q1945" s="36"/>
      <c r="R1945" s="36"/>
      <c r="S1945" s="36"/>
      <c r="T1945" s="36"/>
      <c r="U1945" s="36"/>
      <c r="V1945" s="36"/>
    </row>
    <row r="1946" spans="6:22" x14ac:dyDescent="0.25">
      <c r="F1946" s="36"/>
      <c r="G1946" s="36"/>
      <c r="H1946" s="36"/>
      <c r="I1946" s="36"/>
      <c r="J1946" s="36"/>
      <c r="K1946" s="36"/>
      <c r="L1946" s="36"/>
      <c r="M1946" s="36"/>
      <c r="N1946" s="36"/>
      <c r="O1946" s="36"/>
      <c r="P1946" s="36"/>
      <c r="Q1946" s="36"/>
      <c r="R1946" s="36"/>
      <c r="S1946" s="36"/>
      <c r="T1946" s="36"/>
      <c r="U1946" s="36"/>
      <c r="V1946" s="36"/>
    </row>
    <row r="1947" spans="6:22" x14ac:dyDescent="0.25">
      <c r="F1947" s="36"/>
      <c r="G1947" s="36"/>
      <c r="H1947" s="36"/>
      <c r="I1947" s="36"/>
      <c r="J1947" s="36"/>
      <c r="K1947" s="36"/>
      <c r="L1947" s="36"/>
      <c r="M1947" s="36"/>
      <c r="N1947" s="36"/>
      <c r="O1947" s="36"/>
      <c r="P1947" s="36"/>
      <c r="Q1947" s="36"/>
      <c r="R1947" s="36"/>
      <c r="S1947" s="36"/>
      <c r="T1947" s="36"/>
      <c r="U1947" s="36"/>
      <c r="V1947" s="36"/>
    </row>
    <row r="1948" spans="6:22" x14ac:dyDescent="0.25">
      <c r="F1948" s="36"/>
      <c r="G1948" s="36"/>
      <c r="H1948" s="36"/>
      <c r="I1948" s="36"/>
      <c r="J1948" s="36"/>
      <c r="K1948" s="36"/>
      <c r="L1948" s="36"/>
      <c r="M1948" s="36"/>
      <c r="N1948" s="36"/>
      <c r="O1948" s="36"/>
      <c r="P1948" s="36"/>
      <c r="Q1948" s="36"/>
      <c r="R1948" s="36"/>
      <c r="S1948" s="36"/>
      <c r="T1948" s="36"/>
      <c r="U1948" s="36"/>
      <c r="V1948" s="36"/>
    </row>
    <row r="1949" spans="6:22" x14ac:dyDescent="0.25">
      <c r="F1949" s="36"/>
      <c r="G1949" s="36"/>
      <c r="H1949" s="36"/>
      <c r="I1949" s="36"/>
      <c r="J1949" s="36"/>
      <c r="K1949" s="36"/>
      <c r="L1949" s="36"/>
      <c r="M1949" s="36"/>
      <c r="N1949" s="36"/>
      <c r="O1949" s="36"/>
      <c r="P1949" s="36"/>
      <c r="Q1949" s="36"/>
      <c r="R1949" s="36"/>
      <c r="S1949" s="36"/>
      <c r="T1949" s="36"/>
      <c r="U1949" s="36"/>
      <c r="V1949" s="36"/>
    </row>
    <row r="1950" spans="6:22" x14ac:dyDescent="0.25">
      <c r="F1950" s="36"/>
      <c r="G1950" s="36"/>
      <c r="H1950" s="36"/>
      <c r="I1950" s="36"/>
      <c r="J1950" s="36"/>
      <c r="K1950" s="36"/>
      <c r="L1950" s="36"/>
      <c r="M1950" s="36"/>
      <c r="N1950" s="36"/>
      <c r="O1950" s="36"/>
      <c r="P1950" s="36"/>
      <c r="Q1950" s="36"/>
      <c r="R1950" s="36"/>
      <c r="S1950" s="36"/>
      <c r="T1950" s="36"/>
      <c r="U1950" s="36"/>
      <c r="V1950" s="36"/>
    </row>
    <row r="1951" spans="6:22" x14ac:dyDescent="0.25">
      <c r="F1951" s="36"/>
      <c r="G1951" s="36"/>
      <c r="H1951" s="36"/>
      <c r="I1951" s="36"/>
      <c r="J1951" s="36"/>
      <c r="K1951" s="36"/>
      <c r="L1951" s="36"/>
      <c r="M1951" s="36"/>
      <c r="N1951" s="36"/>
      <c r="O1951" s="36"/>
      <c r="P1951" s="36"/>
      <c r="Q1951" s="36"/>
      <c r="R1951" s="36"/>
      <c r="S1951" s="36"/>
      <c r="T1951" s="36"/>
      <c r="U1951" s="36"/>
      <c r="V1951" s="36"/>
    </row>
    <row r="1952" spans="6:22" x14ac:dyDescent="0.25">
      <c r="F1952" s="36"/>
      <c r="G1952" s="36"/>
      <c r="H1952" s="36"/>
      <c r="I1952" s="36"/>
      <c r="J1952" s="36"/>
      <c r="K1952" s="36"/>
      <c r="L1952" s="36"/>
      <c r="M1952" s="36"/>
      <c r="N1952" s="36"/>
      <c r="O1952" s="36"/>
      <c r="P1952" s="36"/>
      <c r="Q1952" s="36"/>
      <c r="R1952" s="36"/>
      <c r="S1952" s="36"/>
      <c r="T1952" s="36"/>
      <c r="U1952" s="36"/>
      <c r="V1952" s="36"/>
    </row>
    <row r="1953" spans="6:22" x14ac:dyDescent="0.25">
      <c r="F1953" s="36"/>
      <c r="G1953" s="36"/>
      <c r="H1953" s="36"/>
      <c r="I1953" s="36"/>
      <c r="J1953" s="36"/>
      <c r="K1953" s="36"/>
      <c r="L1953" s="36"/>
      <c r="M1953" s="36"/>
      <c r="N1953" s="36"/>
      <c r="O1953" s="36"/>
      <c r="P1953" s="36"/>
      <c r="Q1953" s="36"/>
      <c r="R1953" s="36"/>
      <c r="S1953" s="36"/>
      <c r="T1953" s="36"/>
      <c r="U1953" s="36"/>
      <c r="V1953" s="36"/>
    </row>
    <row r="1954" spans="6:22" x14ac:dyDescent="0.25">
      <c r="F1954" s="36"/>
      <c r="G1954" s="36"/>
      <c r="H1954" s="36"/>
      <c r="I1954" s="36"/>
      <c r="J1954" s="36"/>
      <c r="K1954" s="36"/>
      <c r="L1954" s="36"/>
      <c r="M1954" s="36"/>
      <c r="N1954" s="36"/>
      <c r="O1954" s="36"/>
      <c r="P1954" s="36"/>
      <c r="Q1954" s="36"/>
      <c r="R1954" s="36"/>
      <c r="S1954" s="36"/>
      <c r="T1954" s="36"/>
      <c r="U1954" s="36"/>
      <c r="V1954" s="36"/>
    </row>
    <row r="1955" spans="6:22" x14ac:dyDescent="0.25">
      <c r="F1955" s="36"/>
      <c r="G1955" s="36"/>
      <c r="H1955" s="36"/>
      <c r="I1955" s="36"/>
      <c r="J1955" s="36"/>
      <c r="K1955" s="36"/>
      <c r="L1955" s="36"/>
      <c r="M1955" s="36"/>
      <c r="N1955" s="36"/>
      <c r="O1955" s="36"/>
      <c r="P1955" s="36"/>
      <c r="Q1955" s="36"/>
      <c r="R1955" s="36"/>
      <c r="S1955" s="36"/>
      <c r="T1955" s="36"/>
      <c r="U1955" s="36"/>
      <c r="V1955" s="36"/>
    </row>
    <row r="1956" spans="6:22" x14ac:dyDescent="0.25">
      <c r="F1956" s="36"/>
      <c r="G1956" s="36"/>
      <c r="H1956" s="36"/>
      <c r="I1956" s="36"/>
      <c r="J1956" s="36"/>
      <c r="K1956" s="36"/>
      <c r="L1956" s="36"/>
      <c r="M1956" s="36"/>
      <c r="N1956" s="36"/>
      <c r="O1956" s="36"/>
      <c r="P1956" s="36"/>
      <c r="Q1956" s="36"/>
      <c r="R1956" s="36"/>
      <c r="S1956" s="36"/>
      <c r="T1956" s="36"/>
      <c r="U1956" s="36"/>
      <c r="V1956" s="36"/>
    </row>
    <row r="1957" spans="6:22" x14ac:dyDescent="0.25">
      <c r="F1957" s="36"/>
      <c r="G1957" s="36"/>
      <c r="H1957" s="36"/>
      <c r="I1957" s="36"/>
      <c r="J1957" s="36"/>
      <c r="K1957" s="36"/>
      <c r="L1957" s="36"/>
      <c r="M1957" s="36"/>
      <c r="N1957" s="36"/>
      <c r="O1957" s="36"/>
      <c r="P1957" s="36"/>
      <c r="Q1957" s="36"/>
      <c r="R1957" s="36"/>
      <c r="S1957" s="36"/>
      <c r="T1957" s="36"/>
      <c r="U1957" s="36"/>
      <c r="V1957" s="36"/>
    </row>
    <row r="1958" spans="6:22" x14ac:dyDescent="0.25">
      <c r="F1958" s="36"/>
      <c r="G1958" s="36"/>
      <c r="H1958" s="36"/>
      <c r="I1958" s="36"/>
      <c r="J1958" s="36"/>
      <c r="K1958" s="36"/>
      <c r="L1958" s="36"/>
      <c r="M1958" s="36"/>
      <c r="N1958" s="36"/>
      <c r="O1958" s="36"/>
      <c r="P1958" s="36"/>
      <c r="Q1958" s="36"/>
      <c r="R1958" s="36"/>
      <c r="S1958" s="36"/>
      <c r="T1958" s="36"/>
      <c r="U1958" s="36"/>
      <c r="V1958" s="36"/>
    </row>
    <row r="1959" spans="6:22" x14ac:dyDescent="0.25">
      <c r="F1959" s="36"/>
      <c r="G1959" s="36"/>
      <c r="H1959" s="36"/>
      <c r="I1959" s="36"/>
      <c r="J1959" s="36"/>
      <c r="K1959" s="36"/>
      <c r="L1959" s="36"/>
      <c r="M1959" s="36"/>
      <c r="N1959" s="36"/>
      <c r="O1959" s="36"/>
      <c r="P1959" s="36"/>
      <c r="Q1959" s="36"/>
      <c r="R1959" s="36"/>
      <c r="S1959" s="36"/>
      <c r="T1959" s="36"/>
      <c r="U1959" s="36"/>
      <c r="V1959" s="36"/>
    </row>
    <row r="1960" spans="6:22" x14ac:dyDescent="0.25">
      <c r="F1960" s="36"/>
      <c r="G1960" s="36"/>
      <c r="H1960" s="36"/>
      <c r="I1960" s="36"/>
      <c r="J1960" s="36"/>
      <c r="K1960" s="36"/>
      <c r="L1960" s="36"/>
      <c r="M1960" s="36"/>
      <c r="N1960" s="36"/>
      <c r="O1960" s="36"/>
      <c r="P1960" s="36"/>
      <c r="Q1960" s="36"/>
      <c r="R1960" s="36"/>
      <c r="S1960" s="36"/>
      <c r="T1960" s="36"/>
      <c r="U1960" s="36"/>
      <c r="V1960" s="36"/>
    </row>
    <row r="1961" spans="6:22" x14ac:dyDescent="0.25">
      <c r="F1961" s="36"/>
      <c r="G1961" s="36"/>
      <c r="H1961" s="36"/>
      <c r="I1961" s="36"/>
      <c r="J1961" s="36"/>
      <c r="K1961" s="36"/>
      <c r="L1961" s="36"/>
      <c r="M1961" s="36"/>
      <c r="N1961" s="36"/>
      <c r="O1961" s="36"/>
      <c r="P1961" s="36"/>
      <c r="Q1961" s="36"/>
      <c r="R1961" s="36"/>
      <c r="S1961" s="36"/>
      <c r="T1961" s="36"/>
      <c r="U1961" s="36"/>
      <c r="V1961" s="36"/>
    </row>
    <row r="1962" spans="6:22" x14ac:dyDescent="0.25">
      <c r="F1962" s="36"/>
      <c r="G1962" s="36"/>
      <c r="H1962" s="36"/>
      <c r="I1962" s="36"/>
      <c r="J1962" s="36"/>
      <c r="K1962" s="36"/>
      <c r="L1962" s="36"/>
      <c r="M1962" s="36"/>
      <c r="N1962" s="36"/>
      <c r="O1962" s="36"/>
      <c r="P1962" s="36"/>
      <c r="Q1962" s="36"/>
      <c r="R1962" s="36"/>
      <c r="S1962" s="36"/>
      <c r="T1962" s="36"/>
      <c r="U1962" s="36"/>
      <c r="V1962" s="36"/>
    </row>
    <row r="1963" spans="6:22" x14ac:dyDescent="0.25">
      <c r="F1963" s="36"/>
      <c r="G1963" s="36"/>
      <c r="H1963" s="36"/>
      <c r="I1963" s="36"/>
      <c r="J1963" s="36"/>
      <c r="K1963" s="36"/>
      <c r="L1963" s="36"/>
      <c r="M1963" s="36"/>
      <c r="N1963" s="36"/>
      <c r="O1963" s="36"/>
      <c r="P1963" s="36"/>
      <c r="Q1963" s="36"/>
      <c r="R1963" s="36"/>
      <c r="S1963" s="36"/>
      <c r="T1963" s="36"/>
      <c r="U1963" s="36"/>
      <c r="V1963" s="36"/>
    </row>
    <row r="1964" spans="6:22" x14ac:dyDescent="0.25">
      <c r="F1964" s="36"/>
      <c r="G1964" s="36"/>
      <c r="H1964" s="36"/>
      <c r="I1964" s="36"/>
      <c r="J1964" s="36"/>
      <c r="K1964" s="36"/>
      <c r="L1964" s="36"/>
      <c r="M1964" s="36"/>
      <c r="N1964" s="36"/>
      <c r="O1964" s="36"/>
      <c r="P1964" s="36"/>
      <c r="Q1964" s="36"/>
      <c r="R1964" s="36"/>
      <c r="S1964" s="36"/>
      <c r="T1964" s="36"/>
      <c r="U1964" s="36"/>
      <c r="V1964" s="36"/>
    </row>
    <row r="1965" spans="6:22" x14ac:dyDescent="0.25">
      <c r="F1965" s="36"/>
      <c r="G1965" s="36"/>
      <c r="H1965" s="36"/>
      <c r="I1965" s="36"/>
      <c r="J1965" s="36"/>
      <c r="K1965" s="36"/>
      <c r="L1965" s="36"/>
      <c r="M1965" s="36"/>
      <c r="N1965" s="36"/>
      <c r="O1965" s="36"/>
      <c r="P1965" s="36"/>
      <c r="Q1965" s="36"/>
      <c r="R1965" s="36"/>
      <c r="S1965" s="36"/>
      <c r="T1965" s="36"/>
      <c r="U1965" s="36"/>
      <c r="V1965" s="36"/>
    </row>
    <row r="1966" spans="6:22" x14ac:dyDescent="0.25">
      <c r="F1966" s="36"/>
      <c r="G1966" s="36"/>
      <c r="H1966" s="36"/>
      <c r="I1966" s="36"/>
      <c r="J1966" s="36"/>
      <c r="K1966" s="36"/>
      <c r="L1966" s="36"/>
      <c r="M1966" s="36"/>
      <c r="N1966" s="36"/>
      <c r="O1966" s="36"/>
      <c r="P1966" s="36"/>
      <c r="Q1966" s="36"/>
      <c r="R1966" s="36"/>
      <c r="S1966" s="36"/>
      <c r="T1966" s="36"/>
      <c r="U1966" s="36"/>
      <c r="V1966" s="36"/>
    </row>
    <row r="1967" spans="6:22" x14ac:dyDescent="0.25">
      <c r="F1967" s="36"/>
      <c r="G1967" s="36"/>
      <c r="H1967" s="36"/>
      <c r="I1967" s="36"/>
      <c r="J1967" s="36"/>
      <c r="K1967" s="36"/>
      <c r="L1967" s="36"/>
      <c r="M1967" s="36"/>
      <c r="N1967" s="36"/>
      <c r="O1967" s="36"/>
      <c r="P1967" s="36"/>
      <c r="Q1967" s="36"/>
      <c r="R1967" s="36"/>
      <c r="S1967" s="36"/>
      <c r="T1967" s="36"/>
      <c r="U1967" s="36"/>
      <c r="V1967" s="36"/>
    </row>
    <row r="1968" spans="6:22" x14ac:dyDescent="0.25">
      <c r="F1968" s="36"/>
      <c r="G1968" s="36"/>
      <c r="H1968" s="36"/>
      <c r="I1968" s="36"/>
      <c r="J1968" s="36"/>
      <c r="K1968" s="36"/>
      <c r="L1968" s="36"/>
      <c r="M1968" s="36"/>
      <c r="N1968" s="36"/>
      <c r="O1968" s="36"/>
      <c r="P1968" s="36"/>
      <c r="Q1968" s="36"/>
      <c r="R1968" s="36"/>
      <c r="S1968" s="36"/>
      <c r="T1968" s="36"/>
      <c r="U1968" s="36"/>
      <c r="V1968" s="36"/>
    </row>
    <row r="1969" spans="6:22" x14ac:dyDescent="0.25">
      <c r="F1969" s="36"/>
      <c r="G1969" s="36"/>
      <c r="H1969" s="36"/>
      <c r="I1969" s="36"/>
      <c r="J1969" s="36"/>
      <c r="K1969" s="36"/>
      <c r="L1969" s="36"/>
      <c r="M1969" s="36"/>
      <c r="N1969" s="36"/>
      <c r="O1969" s="36"/>
      <c r="P1969" s="36"/>
      <c r="Q1969" s="36"/>
      <c r="R1969" s="36"/>
      <c r="S1969" s="36"/>
      <c r="T1969" s="36"/>
      <c r="U1969" s="36"/>
      <c r="V1969" s="36"/>
    </row>
    <row r="1970" spans="6:22" x14ac:dyDescent="0.25">
      <c r="F1970" s="36"/>
      <c r="G1970" s="36"/>
      <c r="H1970" s="36"/>
      <c r="I1970" s="36"/>
      <c r="J1970" s="36"/>
      <c r="K1970" s="36"/>
      <c r="L1970" s="36"/>
      <c r="M1970" s="36"/>
      <c r="N1970" s="36"/>
      <c r="O1970" s="36"/>
      <c r="P1970" s="36"/>
      <c r="Q1970" s="36"/>
      <c r="R1970" s="36"/>
      <c r="S1970" s="36"/>
      <c r="T1970" s="36"/>
      <c r="U1970" s="36"/>
      <c r="V1970" s="36"/>
    </row>
    <row r="1971" spans="6:22" x14ac:dyDescent="0.25">
      <c r="F1971" s="36"/>
      <c r="G1971" s="36"/>
      <c r="H1971" s="36"/>
      <c r="I1971" s="36"/>
      <c r="J1971" s="36"/>
      <c r="K1971" s="36"/>
      <c r="L1971" s="36"/>
      <c r="M1971" s="36"/>
      <c r="N1971" s="36"/>
      <c r="O1971" s="36"/>
      <c r="P1971" s="36"/>
      <c r="Q1971" s="36"/>
      <c r="R1971" s="36"/>
      <c r="S1971" s="36"/>
      <c r="T1971" s="36"/>
      <c r="U1971" s="36"/>
      <c r="V1971" s="36"/>
    </row>
    <row r="1972" spans="6:22" x14ac:dyDescent="0.25">
      <c r="F1972" s="36"/>
      <c r="G1972" s="36"/>
      <c r="H1972" s="36"/>
      <c r="I1972" s="36"/>
      <c r="J1972" s="36"/>
      <c r="K1972" s="36"/>
      <c r="L1972" s="36"/>
      <c r="M1972" s="36"/>
      <c r="N1972" s="36"/>
      <c r="O1972" s="36"/>
      <c r="P1972" s="36"/>
      <c r="Q1972" s="36"/>
      <c r="R1972" s="36"/>
      <c r="S1972" s="36"/>
      <c r="T1972" s="36"/>
      <c r="U1972" s="36"/>
      <c r="V1972" s="36"/>
    </row>
    <row r="1973" spans="6:22" x14ac:dyDescent="0.25">
      <c r="F1973" s="36"/>
      <c r="G1973" s="36"/>
      <c r="H1973" s="36"/>
      <c r="I1973" s="36"/>
      <c r="J1973" s="36"/>
      <c r="K1973" s="36"/>
      <c r="L1973" s="36"/>
      <c r="M1973" s="36"/>
      <c r="N1973" s="36"/>
      <c r="O1973" s="36"/>
      <c r="P1973" s="36"/>
      <c r="Q1973" s="36"/>
      <c r="R1973" s="36"/>
      <c r="S1973" s="36"/>
      <c r="T1973" s="36"/>
      <c r="U1973" s="36"/>
      <c r="V1973" s="36"/>
    </row>
    <row r="1974" spans="6:22" x14ac:dyDescent="0.25">
      <c r="F1974" s="36"/>
      <c r="G1974" s="36"/>
      <c r="H1974" s="36"/>
      <c r="I1974" s="36"/>
      <c r="J1974" s="36"/>
      <c r="K1974" s="36"/>
      <c r="L1974" s="36"/>
      <c r="M1974" s="36"/>
      <c r="N1974" s="36"/>
      <c r="O1974" s="36"/>
      <c r="P1974" s="36"/>
      <c r="Q1974" s="36"/>
      <c r="R1974" s="36"/>
      <c r="S1974" s="36"/>
      <c r="T1974" s="36"/>
      <c r="U1974" s="36"/>
      <c r="V1974" s="36"/>
    </row>
    <row r="1975" spans="6:22" x14ac:dyDescent="0.25">
      <c r="F1975" s="36"/>
      <c r="G1975" s="36"/>
      <c r="H1975" s="36"/>
      <c r="I1975" s="36"/>
      <c r="J1975" s="36"/>
      <c r="K1975" s="36"/>
      <c r="L1975" s="36"/>
      <c r="M1975" s="36"/>
      <c r="N1975" s="36"/>
      <c r="O1975" s="36"/>
      <c r="P1975" s="36"/>
      <c r="Q1975" s="36"/>
      <c r="R1975" s="36"/>
      <c r="S1975" s="36"/>
      <c r="T1975" s="36"/>
      <c r="U1975" s="36"/>
      <c r="V1975" s="36"/>
    </row>
    <row r="1976" spans="6:22" x14ac:dyDescent="0.25">
      <c r="F1976" s="36"/>
      <c r="G1976" s="36"/>
      <c r="H1976" s="36"/>
      <c r="I1976" s="36"/>
      <c r="J1976" s="36"/>
      <c r="K1976" s="36"/>
      <c r="L1976" s="36"/>
      <c r="M1976" s="36"/>
      <c r="N1976" s="36"/>
      <c r="O1976" s="36"/>
      <c r="P1976" s="36"/>
      <c r="Q1976" s="36"/>
      <c r="R1976" s="36"/>
      <c r="S1976" s="36"/>
      <c r="T1976" s="36"/>
      <c r="U1976" s="36"/>
      <c r="V1976" s="36"/>
    </row>
    <row r="1977" spans="6:22" x14ac:dyDescent="0.25">
      <c r="F1977" s="36"/>
      <c r="G1977" s="36"/>
      <c r="H1977" s="36"/>
      <c r="I1977" s="36"/>
      <c r="J1977" s="36"/>
      <c r="K1977" s="36"/>
      <c r="L1977" s="36"/>
      <c r="M1977" s="36"/>
      <c r="N1977" s="36"/>
      <c r="O1977" s="36"/>
      <c r="P1977" s="36"/>
      <c r="Q1977" s="36"/>
      <c r="R1977" s="36"/>
      <c r="S1977" s="36"/>
      <c r="T1977" s="36"/>
      <c r="U1977" s="36"/>
      <c r="V1977" s="36"/>
    </row>
    <row r="1978" spans="6:22" x14ac:dyDescent="0.25">
      <c r="F1978" s="36"/>
      <c r="G1978" s="36"/>
      <c r="H1978" s="36"/>
      <c r="I1978" s="36"/>
      <c r="J1978" s="36"/>
      <c r="K1978" s="36"/>
      <c r="L1978" s="36"/>
      <c r="M1978" s="36"/>
      <c r="N1978" s="36"/>
      <c r="O1978" s="36"/>
      <c r="P1978" s="36"/>
      <c r="Q1978" s="36"/>
      <c r="R1978" s="36"/>
      <c r="S1978" s="36"/>
      <c r="T1978" s="36"/>
      <c r="U1978" s="36"/>
      <c r="V1978" s="36"/>
    </row>
    <row r="1979" spans="6:22" x14ac:dyDescent="0.25">
      <c r="F1979" s="36"/>
      <c r="G1979" s="36"/>
      <c r="H1979" s="36"/>
      <c r="I1979" s="36"/>
      <c r="J1979" s="36"/>
      <c r="K1979" s="36"/>
      <c r="L1979" s="36"/>
      <c r="M1979" s="36"/>
      <c r="N1979" s="36"/>
      <c r="O1979" s="36"/>
      <c r="P1979" s="36"/>
      <c r="Q1979" s="36"/>
      <c r="R1979" s="36"/>
      <c r="S1979" s="36"/>
      <c r="T1979" s="36"/>
      <c r="U1979" s="36"/>
      <c r="V1979" s="36"/>
    </row>
    <row r="1980" spans="6:22" x14ac:dyDescent="0.25">
      <c r="F1980" s="36"/>
      <c r="G1980" s="36"/>
      <c r="H1980" s="36"/>
      <c r="I1980" s="36"/>
      <c r="J1980" s="36"/>
      <c r="K1980" s="36"/>
      <c r="L1980" s="36"/>
      <c r="M1980" s="36"/>
      <c r="N1980" s="36"/>
      <c r="O1980" s="36"/>
      <c r="P1980" s="36"/>
      <c r="Q1980" s="36"/>
      <c r="R1980" s="36"/>
      <c r="S1980" s="36"/>
      <c r="T1980" s="36"/>
      <c r="U1980" s="36"/>
      <c r="V1980" s="36"/>
    </row>
    <row r="1981" spans="6:22" x14ac:dyDescent="0.25">
      <c r="F1981" s="36"/>
      <c r="G1981" s="36"/>
      <c r="H1981" s="36"/>
      <c r="I1981" s="36"/>
      <c r="J1981" s="36"/>
      <c r="K1981" s="36"/>
      <c r="L1981" s="36"/>
      <c r="M1981" s="36"/>
      <c r="N1981" s="36"/>
      <c r="O1981" s="36"/>
      <c r="P1981" s="36"/>
      <c r="Q1981" s="36"/>
      <c r="R1981" s="36"/>
      <c r="S1981" s="36"/>
      <c r="T1981" s="36"/>
      <c r="U1981" s="36"/>
      <c r="V1981" s="36"/>
    </row>
    <row r="1982" spans="6:22" x14ac:dyDescent="0.25">
      <c r="F1982" s="36"/>
      <c r="G1982" s="36"/>
      <c r="H1982" s="36"/>
      <c r="I1982" s="36"/>
      <c r="J1982" s="36"/>
      <c r="K1982" s="36"/>
      <c r="L1982" s="36"/>
      <c r="M1982" s="36"/>
      <c r="N1982" s="36"/>
      <c r="O1982" s="36"/>
      <c r="P1982" s="36"/>
      <c r="Q1982" s="36"/>
      <c r="R1982" s="36"/>
      <c r="S1982" s="36"/>
      <c r="T1982" s="36"/>
      <c r="U1982" s="36"/>
      <c r="V1982" s="36"/>
    </row>
    <row r="1983" spans="6:22" x14ac:dyDescent="0.25">
      <c r="F1983" s="36"/>
      <c r="G1983" s="36"/>
      <c r="H1983" s="36"/>
      <c r="I1983" s="36"/>
      <c r="J1983" s="36"/>
      <c r="K1983" s="36"/>
      <c r="L1983" s="36"/>
      <c r="M1983" s="36"/>
      <c r="N1983" s="36"/>
      <c r="O1983" s="36"/>
      <c r="P1983" s="36"/>
      <c r="Q1983" s="36"/>
      <c r="R1983" s="36"/>
      <c r="S1983" s="36"/>
      <c r="T1983" s="36"/>
      <c r="U1983" s="36"/>
      <c r="V1983" s="36"/>
    </row>
    <row r="1984" spans="6:22" x14ac:dyDescent="0.25">
      <c r="F1984" s="36"/>
      <c r="G1984" s="36"/>
      <c r="H1984" s="36"/>
      <c r="I1984" s="36"/>
      <c r="J1984" s="36"/>
      <c r="K1984" s="36"/>
      <c r="L1984" s="36"/>
      <c r="M1984" s="36"/>
      <c r="N1984" s="36"/>
      <c r="O1984" s="36"/>
      <c r="P1984" s="36"/>
      <c r="Q1984" s="36"/>
      <c r="R1984" s="36"/>
      <c r="S1984" s="36"/>
      <c r="T1984" s="36"/>
      <c r="U1984" s="36"/>
      <c r="V1984" s="36"/>
    </row>
    <row r="1985" spans="6:22" x14ac:dyDescent="0.25">
      <c r="F1985" s="36"/>
      <c r="G1985" s="36"/>
      <c r="H1985" s="36"/>
      <c r="I1985" s="36"/>
      <c r="J1985" s="36"/>
      <c r="K1985" s="36"/>
      <c r="L1985" s="36"/>
      <c r="M1985" s="36"/>
      <c r="N1985" s="36"/>
      <c r="O1985" s="36"/>
      <c r="P1985" s="36"/>
      <c r="Q1985" s="36"/>
      <c r="R1985" s="36"/>
      <c r="S1985" s="36"/>
      <c r="T1985" s="36"/>
      <c r="U1985" s="36"/>
      <c r="V1985" s="36"/>
    </row>
    <row r="1986" spans="6:22" x14ac:dyDescent="0.25">
      <c r="F1986" s="36"/>
      <c r="G1986" s="36"/>
      <c r="H1986" s="36"/>
      <c r="I1986" s="36"/>
      <c r="J1986" s="36"/>
      <c r="K1986" s="36"/>
      <c r="L1986" s="36"/>
      <c r="M1986" s="36"/>
      <c r="N1986" s="36"/>
      <c r="O1986" s="36"/>
      <c r="P1986" s="36"/>
      <c r="Q1986" s="36"/>
      <c r="R1986" s="36"/>
      <c r="S1986" s="36"/>
      <c r="T1986" s="36"/>
      <c r="U1986" s="36"/>
      <c r="V1986" s="36"/>
    </row>
    <row r="1987" spans="6:22" x14ac:dyDescent="0.25">
      <c r="F1987" s="36"/>
      <c r="G1987" s="36"/>
      <c r="H1987" s="36"/>
      <c r="I1987" s="36"/>
      <c r="J1987" s="36"/>
      <c r="K1987" s="36"/>
      <c r="L1987" s="36"/>
      <c r="M1987" s="36"/>
      <c r="N1987" s="36"/>
      <c r="O1987" s="36"/>
      <c r="P1987" s="36"/>
      <c r="Q1987" s="36"/>
      <c r="R1987" s="36"/>
      <c r="S1987" s="36"/>
      <c r="T1987" s="36"/>
      <c r="U1987" s="36"/>
      <c r="V1987" s="36"/>
    </row>
    <row r="1988" spans="6:22" x14ac:dyDescent="0.25">
      <c r="F1988" s="36"/>
      <c r="G1988" s="36"/>
      <c r="H1988" s="36"/>
      <c r="I1988" s="36"/>
      <c r="J1988" s="36"/>
      <c r="K1988" s="36"/>
      <c r="L1988" s="36"/>
      <c r="M1988" s="36"/>
      <c r="N1988" s="36"/>
      <c r="O1988" s="36"/>
      <c r="P1988" s="36"/>
      <c r="Q1988" s="36"/>
      <c r="R1988" s="36"/>
      <c r="S1988" s="36"/>
      <c r="T1988" s="36"/>
      <c r="U1988" s="36"/>
      <c r="V1988" s="36"/>
    </row>
    <row r="1989" spans="6:22" x14ac:dyDescent="0.25">
      <c r="F1989" s="36"/>
      <c r="G1989" s="36"/>
      <c r="H1989" s="36"/>
      <c r="I1989" s="36"/>
      <c r="J1989" s="36"/>
      <c r="K1989" s="36"/>
      <c r="L1989" s="36"/>
      <c r="M1989" s="36"/>
      <c r="N1989" s="36"/>
      <c r="O1989" s="36"/>
      <c r="P1989" s="36"/>
      <c r="Q1989" s="36"/>
      <c r="R1989" s="36"/>
      <c r="S1989" s="36"/>
      <c r="T1989" s="36"/>
      <c r="U1989" s="36"/>
      <c r="V1989" s="36"/>
    </row>
    <row r="1990" spans="6:22" x14ac:dyDescent="0.25">
      <c r="F1990" s="36"/>
      <c r="G1990" s="36"/>
      <c r="H1990" s="36"/>
      <c r="I1990" s="36"/>
      <c r="J1990" s="36"/>
      <c r="K1990" s="36"/>
      <c r="L1990" s="36"/>
      <c r="M1990" s="36"/>
      <c r="N1990" s="36"/>
      <c r="O1990" s="36"/>
      <c r="P1990" s="36"/>
      <c r="Q1990" s="36"/>
      <c r="R1990" s="36"/>
      <c r="S1990" s="36"/>
      <c r="T1990" s="36"/>
      <c r="U1990" s="36"/>
      <c r="V1990" s="36"/>
    </row>
    <row r="1991" spans="6:22" x14ac:dyDescent="0.25">
      <c r="F1991" s="36"/>
      <c r="G1991" s="36"/>
      <c r="H1991" s="36"/>
      <c r="I1991" s="36"/>
      <c r="J1991" s="36"/>
      <c r="K1991" s="36"/>
      <c r="L1991" s="36"/>
      <c r="M1991" s="36"/>
      <c r="N1991" s="36"/>
      <c r="O1991" s="36"/>
      <c r="P1991" s="36"/>
      <c r="Q1991" s="36"/>
      <c r="R1991" s="36"/>
      <c r="S1991" s="36"/>
      <c r="T1991" s="36"/>
      <c r="U1991" s="36"/>
      <c r="V1991" s="36"/>
    </row>
    <row r="1992" spans="6:22" x14ac:dyDescent="0.25">
      <c r="F1992" s="36"/>
      <c r="G1992" s="36"/>
      <c r="H1992" s="36"/>
      <c r="I1992" s="36"/>
      <c r="J1992" s="36"/>
      <c r="K1992" s="36"/>
      <c r="L1992" s="36"/>
      <c r="M1992" s="36"/>
      <c r="N1992" s="36"/>
      <c r="O1992" s="36"/>
      <c r="P1992" s="36"/>
      <c r="Q1992" s="36"/>
      <c r="R1992" s="36"/>
      <c r="S1992" s="36"/>
      <c r="T1992" s="36"/>
      <c r="U1992" s="36"/>
      <c r="V1992" s="36"/>
    </row>
    <row r="1993" spans="6:22" x14ac:dyDescent="0.25">
      <c r="F1993" s="36"/>
      <c r="G1993" s="36"/>
      <c r="H1993" s="36"/>
      <c r="I1993" s="36"/>
      <c r="J1993" s="36"/>
      <c r="K1993" s="36"/>
      <c r="L1993" s="36"/>
      <c r="M1993" s="36"/>
      <c r="N1993" s="36"/>
      <c r="O1993" s="36"/>
      <c r="P1993" s="36"/>
      <c r="Q1993" s="36"/>
      <c r="R1993" s="36"/>
      <c r="S1993" s="36"/>
      <c r="T1993" s="36"/>
      <c r="U1993" s="36"/>
      <c r="V1993" s="36"/>
    </row>
    <row r="1994" spans="6:22" x14ac:dyDescent="0.25">
      <c r="F1994" s="36"/>
      <c r="G1994" s="36"/>
      <c r="H1994" s="36"/>
      <c r="I1994" s="36"/>
      <c r="J1994" s="36"/>
      <c r="K1994" s="36"/>
      <c r="L1994" s="36"/>
      <c r="M1994" s="36"/>
      <c r="N1994" s="36"/>
      <c r="O1994" s="36"/>
      <c r="P1994" s="36"/>
      <c r="Q1994" s="36"/>
      <c r="R1994" s="36"/>
      <c r="S1994" s="36"/>
      <c r="T1994" s="36"/>
      <c r="U1994" s="36"/>
      <c r="V1994" s="36"/>
    </row>
    <row r="1995" spans="6:22" x14ac:dyDescent="0.25">
      <c r="F1995" s="36"/>
      <c r="G1995" s="36"/>
      <c r="H1995" s="36"/>
      <c r="I1995" s="36"/>
      <c r="J1995" s="36"/>
      <c r="K1995" s="36"/>
      <c r="L1995" s="36"/>
      <c r="M1995" s="36"/>
      <c r="N1995" s="36"/>
      <c r="O1995" s="36"/>
      <c r="P1995" s="36"/>
      <c r="Q1995" s="36"/>
      <c r="R1995" s="36"/>
      <c r="S1995" s="36"/>
      <c r="T1995" s="36"/>
      <c r="U1995" s="36"/>
      <c r="V1995" s="36"/>
    </row>
    <row r="1996" spans="6:22" x14ac:dyDescent="0.25">
      <c r="F1996" s="36"/>
      <c r="G1996" s="36"/>
      <c r="H1996" s="36"/>
      <c r="I1996" s="36"/>
      <c r="J1996" s="36"/>
      <c r="K1996" s="36"/>
      <c r="L1996" s="36"/>
      <c r="M1996" s="36"/>
      <c r="N1996" s="36"/>
      <c r="O1996" s="36"/>
      <c r="P1996" s="36"/>
      <c r="Q1996" s="36"/>
      <c r="R1996" s="36"/>
      <c r="S1996" s="36"/>
      <c r="T1996" s="36"/>
      <c r="U1996" s="36"/>
      <c r="V1996" s="36"/>
    </row>
    <row r="1997" spans="6:22" x14ac:dyDescent="0.25">
      <c r="F1997" s="36"/>
      <c r="G1997" s="36"/>
      <c r="H1997" s="36"/>
      <c r="I1997" s="36"/>
      <c r="J1997" s="36"/>
      <c r="K1997" s="36"/>
      <c r="L1997" s="36"/>
      <c r="M1997" s="36"/>
      <c r="N1997" s="36"/>
      <c r="O1997" s="36"/>
      <c r="P1997" s="36"/>
      <c r="Q1997" s="36"/>
      <c r="R1997" s="36"/>
      <c r="S1997" s="36"/>
      <c r="T1997" s="36"/>
      <c r="U1997" s="36"/>
      <c r="V1997" s="36"/>
    </row>
    <row r="1998" spans="6:22" x14ac:dyDescent="0.25">
      <c r="F1998" s="36"/>
      <c r="G1998" s="36"/>
      <c r="H1998" s="36"/>
      <c r="I1998" s="36"/>
      <c r="J1998" s="36"/>
      <c r="K1998" s="36"/>
      <c r="L1998" s="36"/>
      <c r="M1998" s="36"/>
      <c r="N1998" s="36"/>
      <c r="O1998" s="36"/>
      <c r="P1998" s="36"/>
      <c r="Q1998" s="36"/>
      <c r="R1998" s="36"/>
      <c r="S1998" s="36"/>
      <c r="T1998" s="36"/>
      <c r="U1998" s="36"/>
      <c r="V1998" s="36"/>
    </row>
    <row r="1999" spans="6:22" x14ac:dyDescent="0.25">
      <c r="F1999" s="36"/>
      <c r="G1999" s="36"/>
      <c r="H1999" s="36"/>
      <c r="I1999" s="36"/>
      <c r="J1999" s="36"/>
      <c r="K1999" s="36"/>
      <c r="L1999" s="36"/>
      <c r="M1999" s="36"/>
      <c r="N1999" s="36"/>
      <c r="O1999" s="36"/>
      <c r="P1999" s="36"/>
      <c r="Q1999" s="36"/>
      <c r="R1999" s="36"/>
      <c r="S1999" s="36"/>
      <c r="T1999" s="36"/>
      <c r="U1999" s="36"/>
      <c r="V1999" s="36"/>
    </row>
    <row r="2000" spans="6:22" x14ac:dyDescent="0.25">
      <c r="F2000" s="36"/>
      <c r="G2000" s="36"/>
      <c r="H2000" s="36"/>
      <c r="I2000" s="36"/>
      <c r="J2000" s="36"/>
      <c r="K2000" s="36"/>
      <c r="L2000" s="36"/>
      <c r="M2000" s="36"/>
      <c r="N2000" s="36"/>
      <c r="O2000" s="36"/>
      <c r="P2000" s="36"/>
      <c r="Q2000" s="36"/>
      <c r="R2000" s="36"/>
      <c r="S2000" s="36"/>
      <c r="T2000" s="36"/>
      <c r="U2000" s="36"/>
      <c r="V2000" s="36"/>
    </row>
    <row r="2001" spans="6:22" x14ac:dyDescent="0.25">
      <c r="F2001" s="36"/>
      <c r="G2001" s="36"/>
      <c r="H2001" s="36"/>
      <c r="I2001" s="36"/>
      <c r="J2001" s="36"/>
      <c r="K2001" s="36"/>
      <c r="L2001" s="36"/>
      <c r="M2001" s="36"/>
      <c r="N2001" s="36"/>
      <c r="O2001" s="36"/>
      <c r="P2001" s="36"/>
      <c r="Q2001" s="36"/>
      <c r="R2001" s="36"/>
      <c r="S2001" s="36"/>
      <c r="T2001" s="36"/>
      <c r="U2001" s="36"/>
      <c r="V2001" s="36"/>
    </row>
    <row r="2002" spans="6:22" x14ac:dyDescent="0.25">
      <c r="F2002" s="36"/>
      <c r="G2002" s="36"/>
      <c r="H2002" s="36"/>
      <c r="I2002" s="36"/>
      <c r="J2002" s="36"/>
      <c r="K2002" s="36"/>
      <c r="L2002" s="36"/>
      <c r="M2002" s="36"/>
      <c r="N2002" s="36"/>
      <c r="O2002" s="36"/>
      <c r="P2002" s="36"/>
      <c r="Q2002" s="36"/>
      <c r="R2002" s="36"/>
      <c r="S2002" s="36"/>
      <c r="T2002" s="36"/>
      <c r="U2002" s="36"/>
      <c r="V2002" s="36"/>
    </row>
    <row r="2003" spans="6:22" x14ac:dyDescent="0.25">
      <c r="F2003" s="36"/>
      <c r="G2003" s="36"/>
      <c r="H2003" s="36"/>
      <c r="I2003" s="36"/>
      <c r="J2003" s="36"/>
      <c r="K2003" s="36"/>
      <c r="L2003" s="36"/>
      <c r="M2003" s="36"/>
      <c r="N2003" s="36"/>
      <c r="O2003" s="36"/>
      <c r="P2003" s="36"/>
      <c r="Q2003" s="36"/>
      <c r="R2003" s="36"/>
      <c r="S2003" s="36"/>
      <c r="T2003" s="36"/>
      <c r="U2003" s="36"/>
      <c r="V2003" s="36"/>
    </row>
    <row r="2004" spans="6:22" x14ac:dyDescent="0.25">
      <c r="F2004" s="36"/>
      <c r="G2004" s="36"/>
      <c r="H2004" s="36"/>
      <c r="I2004" s="36"/>
      <c r="J2004" s="36"/>
      <c r="K2004" s="36"/>
      <c r="L2004" s="36"/>
      <c r="M2004" s="36"/>
      <c r="N2004" s="36"/>
      <c r="O2004" s="36"/>
      <c r="P2004" s="36"/>
      <c r="Q2004" s="36"/>
      <c r="R2004" s="36"/>
      <c r="S2004" s="36"/>
      <c r="T2004" s="36"/>
      <c r="U2004" s="36"/>
      <c r="V2004" s="36"/>
    </row>
    <row r="2005" spans="6:22" x14ac:dyDescent="0.25">
      <c r="F2005" s="36"/>
      <c r="G2005" s="36"/>
      <c r="H2005" s="36"/>
      <c r="I2005" s="36"/>
      <c r="J2005" s="36"/>
      <c r="K2005" s="36"/>
      <c r="L2005" s="36"/>
      <c r="M2005" s="36"/>
      <c r="N2005" s="36"/>
      <c r="O2005" s="36"/>
      <c r="P2005" s="36"/>
      <c r="Q2005" s="36"/>
      <c r="R2005" s="36"/>
      <c r="S2005" s="36"/>
      <c r="T2005" s="36"/>
      <c r="U2005" s="36"/>
      <c r="V2005" s="36"/>
    </row>
    <row r="2006" spans="6:22" x14ac:dyDescent="0.25">
      <c r="F2006" s="36"/>
      <c r="G2006" s="36"/>
      <c r="H2006" s="36"/>
      <c r="I2006" s="36"/>
      <c r="J2006" s="36"/>
      <c r="K2006" s="36"/>
      <c r="L2006" s="36"/>
      <c r="M2006" s="36"/>
      <c r="N2006" s="36"/>
      <c r="O2006" s="36"/>
      <c r="P2006" s="36"/>
      <c r="Q2006" s="36"/>
      <c r="R2006" s="36"/>
      <c r="S2006" s="36"/>
      <c r="T2006" s="36"/>
      <c r="U2006" s="36"/>
      <c r="V2006" s="36"/>
    </row>
    <row r="2007" spans="6:22" x14ac:dyDescent="0.25">
      <c r="F2007" s="36"/>
      <c r="G2007" s="36"/>
      <c r="H2007" s="36"/>
      <c r="I2007" s="36"/>
      <c r="J2007" s="36"/>
      <c r="K2007" s="36"/>
      <c r="L2007" s="36"/>
      <c r="M2007" s="36"/>
      <c r="N2007" s="36"/>
      <c r="O2007" s="36"/>
      <c r="P2007" s="36"/>
      <c r="Q2007" s="36"/>
      <c r="R2007" s="36"/>
      <c r="S2007" s="36"/>
      <c r="T2007" s="36"/>
      <c r="U2007" s="36"/>
      <c r="V2007" s="36"/>
    </row>
    <row r="2008" spans="6:22" x14ac:dyDescent="0.25">
      <c r="F2008" s="36"/>
      <c r="G2008" s="36"/>
      <c r="H2008" s="36"/>
      <c r="I2008" s="36"/>
      <c r="J2008" s="36"/>
      <c r="K2008" s="36"/>
      <c r="L2008" s="36"/>
      <c r="M2008" s="36"/>
      <c r="N2008" s="36"/>
      <c r="O2008" s="36"/>
      <c r="P2008" s="36"/>
      <c r="Q2008" s="36"/>
      <c r="R2008" s="36"/>
      <c r="S2008" s="36"/>
      <c r="T2008" s="36"/>
      <c r="U2008" s="36"/>
      <c r="V2008" s="36"/>
    </row>
    <row r="2009" spans="6:22" x14ac:dyDescent="0.25">
      <c r="F2009" s="36"/>
      <c r="G2009" s="36"/>
      <c r="H2009" s="36"/>
      <c r="I2009" s="36"/>
      <c r="J2009" s="36"/>
      <c r="K2009" s="36"/>
      <c r="L2009" s="36"/>
      <c r="M2009" s="36"/>
      <c r="N2009" s="36"/>
      <c r="O2009" s="36"/>
      <c r="P2009" s="36"/>
      <c r="Q2009" s="36"/>
      <c r="R2009" s="36"/>
      <c r="S2009" s="36"/>
      <c r="T2009" s="36"/>
      <c r="U2009" s="36"/>
      <c r="V2009" s="36"/>
    </row>
    <row r="2010" spans="6:22" x14ac:dyDescent="0.25">
      <c r="F2010" s="36"/>
      <c r="G2010" s="36"/>
      <c r="H2010" s="36"/>
      <c r="I2010" s="36"/>
      <c r="J2010" s="36"/>
      <c r="K2010" s="36"/>
      <c r="L2010" s="36"/>
      <c r="M2010" s="36"/>
      <c r="N2010" s="36"/>
      <c r="O2010" s="36"/>
      <c r="P2010" s="36"/>
      <c r="Q2010" s="36"/>
      <c r="R2010" s="36"/>
      <c r="S2010" s="36"/>
      <c r="T2010" s="36"/>
      <c r="U2010" s="36"/>
      <c r="V2010" s="36"/>
    </row>
    <row r="2011" spans="6:22" x14ac:dyDescent="0.25">
      <c r="F2011" s="36"/>
      <c r="G2011" s="36"/>
      <c r="H2011" s="36"/>
      <c r="I2011" s="36"/>
      <c r="J2011" s="36"/>
      <c r="K2011" s="36"/>
      <c r="L2011" s="36"/>
      <c r="M2011" s="36"/>
      <c r="N2011" s="36"/>
      <c r="O2011" s="36"/>
      <c r="P2011" s="36"/>
      <c r="Q2011" s="36"/>
      <c r="R2011" s="36"/>
      <c r="S2011" s="36"/>
      <c r="T2011" s="36"/>
      <c r="U2011" s="36"/>
      <c r="V2011" s="36"/>
    </row>
    <row r="2012" spans="6:22" x14ac:dyDescent="0.25">
      <c r="F2012" s="36"/>
      <c r="G2012" s="36"/>
      <c r="H2012" s="36"/>
      <c r="I2012" s="36"/>
      <c r="J2012" s="36"/>
      <c r="K2012" s="36"/>
      <c r="L2012" s="36"/>
      <c r="M2012" s="36"/>
      <c r="N2012" s="36"/>
      <c r="O2012" s="36"/>
      <c r="P2012" s="36"/>
      <c r="Q2012" s="36"/>
      <c r="R2012" s="36"/>
      <c r="S2012" s="36"/>
      <c r="T2012" s="36"/>
      <c r="U2012" s="36"/>
      <c r="V2012" s="36"/>
    </row>
    <row r="2013" spans="6:22" x14ac:dyDescent="0.25">
      <c r="F2013" s="36"/>
      <c r="G2013" s="36"/>
      <c r="H2013" s="36"/>
      <c r="I2013" s="36"/>
      <c r="J2013" s="36"/>
      <c r="K2013" s="36"/>
      <c r="L2013" s="36"/>
      <c r="M2013" s="36"/>
      <c r="N2013" s="36"/>
      <c r="O2013" s="36"/>
      <c r="P2013" s="36"/>
      <c r="Q2013" s="36"/>
      <c r="R2013" s="36"/>
      <c r="S2013" s="36"/>
      <c r="T2013" s="36"/>
      <c r="U2013" s="36"/>
      <c r="V2013" s="36"/>
    </row>
    <row r="2014" spans="6:22" x14ac:dyDescent="0.25">
      <c r="F2014" s="36"/>
      <c r="G2014" s="36"/>
      <c r="H2014" s="36"/>
      <c r="I2014" s="36"/>
      <c r="J2014" s="36"/>
      <c r="K2014" s="36"/>
      <c r="L2014" s="36"/>
      <c r="M2014" s="36"/>
      <c r="N2014" s="36"/>
      <c r="O2014" s="36"/>
      <c r="P2014" s="36"/>
      <c r="Q2014" s="36"/>
      <c r="R2014" s="36"/>
      <c r="S2014" s="36"/>
      <c r="T2014" s="36"/>
      <c r="U2014" s="36"/>
      <c r="V2014" s="36"/>
    </row>
    <row r="2015" spans="6:22" x14ac:dyDescent="0.25">
      <c r="F2015" s="36"/>
      <c r="G2015" s="36"/>
      <c r="H2015" s="36"/>
      <c r="I2015" s="36"/>
      <c r="J2015" s="36"/>
      <c r="K2015" s="36"/>
      <c r="L2015" s="36"/>
      <c r="M2015" s="36"/>
      <c r="N2015" s="36"/>
      <c r="O2015" s="36"/>
      <c r="P2015" s="36"/>
      <c r="Q2015" s="36"/>
      <c r="R2015" s="36"/>
      <c r="S2015" s="36"/>
      <c r="T2015" s="36"/>
      <c r="U2015" s="36"/>
      <c r="V2015" s="36"/>
    </row>
    <row r="2016" spans="6:22" x14ac:dyDescent="0.25">
      <c r="F2016" s="36"/>
      <c r="G2016" s="36"/>
      <c r="H2016" s="36"/>
      <c r="I2016" s="36"/>
      <c r="J2016" s="36"/>
      <c r="K2016" s="36"/>
      <c r="L2016" s="36"/>
      <c r="M2016" s="36"/>
      <c r="N2016" s="36"/>
      <c r="O2016" s="36"/>
      <c r="P2016" s="36"/>
      <c r="Q2016" s="36"/>
      <c r="R2016" s="36"/>
      <c r="S2016" s="36"/>
      <c r="T2016" s="36"/>
      <c r="U2016" s="36"/>
      <c r="V2016" s="36"/>
    </row>
    <row r="2017" spans="6:22" x14ac:dyDescent="0.25">
      <c r="F2017" s="36"/>
      <c r="G2017" s="36"/>
      <c r="H2017" s="36"/>
      <c r="I2017" s="36"/>
      <c r="J2017" s="36"/>
      <c r="K2017" s="36"/>
      <c r="L2017" s="36"/>
      <c r="M2017" s="36"/>
      <c r="N2017" s="36"/>
      <c r="O2017" s="36"/>
      <c r="P2017" s="36"/>
      <c r="Q2017" s="36"/>
      <c r="R2017" s="36"/>
      <c r="S2017" s="36"/>
      <c r="T2017" s="36"/>
      <c r="U2017" s="36"/>
      <c r="V2017" s="36"/>
    </row>
    <row r="2018" spans="6:22" x14ac:dyDescent="0.25">
      <c r="F2018" s="36"/>
      <c r="G2018" s="36"/>
      <c r="H2018" s="36"/>
      <c r="I2018" s="36"/>
      <c r="J2018" s="36"/>
      <c r="K2018" s="36"/>
      <c r="L2018" s="36"/>
      <c r="M2018" s="36"/>
      <c r="N2018" s="36"/>
      <c r="O2018" s="36"/>
      <c r="P2018" s="36"/>
      <c r="Q2018" s="36"/>
      <c r="R2018" s="36"/>
      <c r="S2018" s="36"/>
      <c r="T2018" s="36"/>
      <c r="U2018" s="36"/>
      <c r="V2018" s="36"/>
    </row>
    <row r="2019" spans="6:22" x14ac:dyDescent="0.25">
      <c r="F2019" s="36"/>
      <c r="G2019" s="36"/>
      <c r="H2019" s="36"/>
      <c r="I2019" s="36"/>
      <c r="J2019" s="36"/>
      <c r="K2019" s="36"/>
      <c r="L2019" s="36"/>
      <c r="M2019" s="36"/>
      <c r="N2019" s="36"/>
      <c r="O2019" s="36"/>
      <c r="P2019" s="36"/>
      <c r="Q2019" s="36"/>
      <c r="R2019" s="36"/>
      <c r="S2019" s="36"/>
      <c r="T2019" s="36"/>
      <c r="U2019" s="36"/>
      <c r="V2019" s="36"/>
    </row>
    <row r="2020" spans="6:22" x14ac:dyDescent="0.25">
      <c r="F2020" s="36"/>
      <c r="G2020" s="36"/>
      <c r="H2020" s="36"/>
      <c r="I2020" s="36"/>
      <c r="J2020" s="36"/>
      <c r="K2020" s="36"/>
      <c r="L2020" s="36"/>
      <c r="M2020" s="36"/>
      <c r="N2020" s="36"/>
      <c r="O2020" s="36"/>
      <c r="P2020" s="36"/>
      <c r="Q2020" s="36"/>
      <c r="R2020" s="36"/>
      <c r="S2020" s="36"/>
      <c r="T2020" s="36"/>
      <c r="U2020" s="36"/>
      <c r="V2020" s="36"/>
    </row>
    <row r="2021" spans="6:22" x14ac:dyDescent="0.25">
      <c r="F2021" s="36"/>
      <c r="G2021" s="36"/>
      <c r="H2021" s="36"/>
      <c r="I2021" s="36"/>
      <c r="J2021" s="36"/>
      <c r="K2021" s="36"/>
      <c r="L2021" s="36"/>
      <c r="M2021" s="36"/>
      <c r="N2021" s="36"/>
      <c r="O2021" s="36"/>
      <c r="P2021" s="36"/>
      <c r="Q2021" s="36"/>
      <c r="R2021" s="36"/>
      <c r="S2021" s="36"/>
      <c r="T2021" s="36"/>
      <c r="U2021" s="36"/>
      <c r="V2021" s="36"/>
    </row>
    <row r="2022" spans="6:22" x14ac:dyDescent="0.25">
      <c r="F2022" s="36"/>
      <c r="G2022" s="36"/>
      <c r="H2022" s="36"/>
      <c r="I2022" s="36"/>
      <c r="J2022" s="36"/>
      <c r="K2022" s="36"/>
      <c r="L2022" s="36"/>
      <c r="M2022" s="36"/>
      <c r="N2022" s="36"/>
      <c r="O2022" s="36"/>
      <c r="P2022" s="36"/>
      <c r="Q2022" s="36"/>
      <c r="R2022" s="36"/>
      <c r="S2022" s="36"/>
      <c r="T2022" s="36"/>
      <c r="U2022" s="36"/>
      <c r="V2022" s="36"/>
    </row>
    <row r="2023" spans="6:22" x14ac:dyDescent="0.25">
      <c r="F2023" s="36"/>
      <c r="G2023" s="36"/>
      <c r="H2023" s="36"/>
      <c r="I2023" s="36"/>
      <c r="J2023" s="36"/>
      <c r="K2023" s="36"/>
      <c r="L2023" s="36"/>
      <c r="M2023" s="36"/>
      <c r="N2023" s="36"/>
      <c r="O2023" s="36"/>
      <c r="P2023" s="36"/>
      <c r="Q2023" s="36"/>
      <c r="R2023" s="36"/>
      <c r="S2023" s="36"/>
      <c r="T2023" s="36"/>
      <c r="U2023" s="36"/>
      <c r="V2023" s="36"/>
    </row>
    <row r="2024" spans="6:22" x14ac:dyDescent="0.25">
      <c r="F2024" s="36"/>
      <c r="G2024" s="36"/>
      <c r="H2024" s="36"/>
      <c r="I2024" s="36"/>
      <c r="J2024" s="36"/>
      <c r="K2024" s="36"/>
      <c r="L2024" s="36"/>
      <c r="M2024" s="36"/>
      <c r="N2024" s="36"/>
      <c r="O2024" s="36"/>
      <c r="P2024" s="36"/>
      <c r="Q2024" s="36"/>
      <c r="R2024" s="36"/>
      <c r="S2024" s="36"/>
      <c r="T2024" s="36"/>
      <c r="U2024" s="36"/>
      <c r="V2024" s="36"/>
    </row>
    <row r="2025" spans="6:22" x14ac:dyDescent="0.25">
      <c r="F2025" s="36"/>
      <c r="G2025" s="36"/>
      <c r="H2025" s="36"/>
      <c r="I2025" s="36"/>
      <c r="J2025" s="36"/>
      <c r="K2025" s="36"/>
      <c r="L2025" s="36"/>
      <c r="M2025" s="36"/>
      <c r="N2025" s="36"/>
      <c r="O2025" s="36"/>
      <c r="P2025" s="36"/>
      <c r="Q2025" s="36"/>
      <c r="R2025" s="36"/>
      <c r="S2025" s="36"/>
      <c r="T2025" s="36"/>
      <c r="U2025" s="36"/>
      <c r="V2025" s="36"/>
    </row>
    <row r="2026" spans="6:22" x14ac:dyDescent="0.25">
      <c r="F2026" s="36"/>
      <c r="G2026" s="36"/>
      <c r="H2026" s="36"/>
      <c r="I2026" s="36"/>
      <c r="J2026" s="36"/>
      <c r="K2026" s="36"/>
      <c r="L2026" s="36"/>
      <c r="M2026" s="36"/>
      <c r="N2026" s="36"/>
      <c r="O2026" s="36"/>
      <c r="P2026" s="36"/>
      <c r="Q2026" s="36"/>
      <c r="R2026" s="36"/>
      <c r="S2026" s="36"/>
      <c r="T2026" s="36"/>
      <c r="U2026" s="36"/>
      <c r="V2026" s="36"/>
    </row>
    <row r="2027" spans="6:22" x14ac:dyDescent="0.25">
      <c r="F2027" s="36"/>
      <c r="G2027" s="36"/>
      <c r="H2027" s="36"/>
      <c r="I2027" s="36"/>
      <c r="J2027" s="36"/>
      <c r="K2027" s="36"/>
      <c r="L2027" s="36"/>
      <c r="M2027" s="36"/>
      <c r="N2027" s="36"/>
      <c r="O2027" s="36"/>
      <c r="P2027" s="36"/>
      <c r="Q2027" s="36"/>
      <c r="R2027" s="36"/>
      <c r="S2027" s="36"/>
      <c r="T2027" s="36"/>
      <c r="U2027" s="36"/>
      <c r="V2027" s="36"/>
    </row>
    <row r="2028" spans="6:22" x14ac:dyDescent="0.25">
      <c r="F2028" s="36"/>
      <c r="G2028" s="36"/>
      <c r="H2028" s="36"/>
      <c r="I2028" s="36"/>
      <c r="J2028" s="36"/>
      <c r="K2028" s="36"/>
      <c r="L2028" s="36"/>
      <c r="M2028" s="36"/>
      <c r="N2028" s="36"/>
      <c r="O2028" s="36"/>
      <c r="P2028" s="36"/>
      <c r="Q2028" s="36"/>
      <c r="R2028" s="36"/>
      <c r="S2028" s="36"/>
      <c r="T2028" s="36"/>
      <c r="U2028" s="36"/>
      <c r="V2028" s="36"/>
    </row>
    <row r="2029" spans="6:22" x14ac:dyDescent="0.25">
      <c r="F2029" s="36"/>
      <c r="G2029" s="36"/>
      <c r="H2029" s="36"/>
      <c r="I2029" s="36"/>
      <c r="J2029" s="36"/>
      <c r="K2029" s="36"/>
      <c r="L2029" s="36"/>
      <c r="M2029" s="36"/>
      <c r="N2029" s="36"/>
      <c r="O2029" s="36"/>
      <c r="P2029" s="36"/>
      <c r="Q2029" s="36"/>
      <c r="R2029" s="36"/>
      <c r="S2029" s="36"/>
      <c r="T2029" s="36"/>
      <c r="U2029" s="36"/>
      <c r="V2029" s="36"/>
    </row>
    <row r="2030" spans="6:22" x14ac:dyDescent="0.25">
      <c r="F2030" s="36"/>
      <c r="G2030" s="36"/>
      <c r="H2030" s="36"/>
      <c r="I2030" s="36"/>
      <c r="J2030" s="36"/>
      <c r="K2030" s="36"/>
      <c r="L2030" s="36"/>
      <c r="M2030" s="36"/>
      <c r="N2030" s="36"/>
      <c r="O2030" s="36"/>
      <c r="P2030" s="36"/>
      <c r="Q2030" s="36"/>
      <c r="R2030" s="36"/>
      <c r="S2030" s="36"/>
      <c r="T2030" s="36"/>
      <c r="U2030" s="36"/>
      <c r="V2030" s="36"/>
    </row>
    <row r="2031" spans="6:22" x14ac:dyDescent="0.25">
      <c r="F2031" s="36"/>
      <c r="G2031" s="36"/>
      <c r="H2031" s="36"/>
      <c r="I2031" s="36"/>
      <c r="J2031" s="36"/>
      <c r="K2031" s="36"/>
      <c r="L2031" s="36"/>
      <c r="M2031" s="36"/>
      <c r="N2031" s="36"/>
      <c r="O2031" s="36"/>
      <c r="P2031" s="36"/>
      <c r="Q2031" s="36"/>
      <c r="R2031" s="36"/>
      <c r="S2031" s="36"/>
      <c r="T2031" s="36"/>
      <c r="U2031" s="36"/>
      <c r="V2031" s="36"/>
    </row>
    <row r="2032" spans="6:22" x14ac:dyDescent="0.25">
      <c r="F2032" s="36"/>
      <c r="G2032" s="36"/>
      <c r="H2032" s="36"/>
      <c r="I2032" s="36"/>
      <c r="J2032" s="36"/>
      <c r="K2032" s="36"/>
      <c r="L2032" s="36"/>
      <c r="M2032" s="36"/>
      <c r="N2032" s="36"/>
      <c r="O2032" s="36"/>
      <c r="P2032" s="36"/>
      <c r="Q2032" s="36"/>
      <c r="R2032" s="36"/>
      <c r="S2032" s="36"/>
      <c r="T2032" s="36"/>
      <c r="U2032" s="36"/>
      <c r="V2032" s="36"/>
    </row>
    <row r="2033" spans="6:22" x14ac:dyDescent="0.25">
      <c r="F2033" s="36"/>
      <c r="G2033" s="36"/>
      <c r="H2033" s="36"/>
      <c r="I2033" s="36"/>
      <c r="J2033" s="36"/>
      <c r="K2033" s="36"/>
      <c r="L2033" s="36"/>
      <c r="M2033" s="36"/>
      <c r="N2033" s="36"/>
      <c r="O2033" s="36"/>
      <c r="P2033" s="36"/>
      <c r="Q2033" s="36"/>
      <c r="R2033" s="36"/>
      <c r="S2033" s="36"/>
      <c r="T2033" s="36"/>
      <c r="U2033" s="36"/>
      <c r="V2033" s="36"/>
    </row>
    <row r="2034" spans="6:22" x14ac:dyDescent="0.25">
      <c r="F2034" s="36"/>
      <c r="G2034" s="36"/>
      <c r="H2034" s="36"/>
      <c r="I2034" s="36"/>
      <c r="J2034" s="36"/>
      <c r="K2034" s="36"/>
      <c r="L2034" s="36"/>
      <c r="M2034" s="36"/>
      <c r="N2034" s="36"/>
      <c r="O2034" s="36"/>
      <c r="P2034" s="36"/>
      <c r="Q2034" s="36"/>
      <c r="R2034" s="36"/>
      <c r="S2034" s="36"/>
      <c r="T2034" s="36"/>
      <c r="U2034" s="36"/>
      <c r="V2034" s="36"/>
    </row>
    <row r="2035" spans="6:22" x14ac:dyDescent="0.25">
      <c r="F2035" s="36"/>
      <c r="G2035" s="36"/>
      <c r="H2035" s="36"/>
      <c r="I2035" s="36"/>
      <c r="J2035" s="36"/>
      <c r="K2035" s="36"/>
      <c r="L2035" s="36"/>
      <c r="M2035" s="36"/>
      <c r="N2035" s="36"/>
      <c r="O2035" s="36"/>
      <c r="P2035" s="36"/>
      <c r="Q2035" s="36"/>
      <c r="R2035" s="36"/>
      <c r="S2035" s="36"/>
      <c r="T2035" s="36"/>
      <c r="U2035" s="36"/>
      <c r="V2035" s="36"/>
    </row>
    <row r="2036" spans="6:22" x14ac:dyDescent="0.25">
      <c r="F2036" s="36"/>
      <c r="G2036" s="36"/>
      <c r="H2036" s="36"/>
      <c r="I2036" s="36"/>
      <c r="J2036" s="36"/>
      <c r="K2036" s="36"/>
      <c r="L2036" s="36"/>
      <c r="M2036" s="36"/>
      <c r="N2036" s="36"/>
      <c r="O2036" s="36"/>
      <c r="P2036" s="36"/>
      <c r="Q2036" s="36"/>
      <c r="R2036" s="36"/>
      <c r="S2036" s="36"/>
      <c r="T2036" s="36"/>
      <c r="U2036" s="36"/>
      <c r="V2036" s="36"/>
    </row>
    <row r="2037" spans="6:22" x14ac:dyDescent="0.25">
      <c r="F2037" s="36"/>
      <c r="G2037" s="36"/>
      <c r="H2037" s="36"/>
      <c r="I2037" s="36"/>
      <c r="J2037" s="36"/>
      <c r="K2037" s="36"/>
      <c r="L2037" s="36"/>
      <c r="M2037" s="36"/>
      <c r="N2037" s="36"/>
      <c r="O2037" s="36"/>
      <c r="P2037" s="36"/>
      <c r="Q2037" s="36"/>
      <c r="R2037" s="36"/>
      <c r="S2037" s="36"/>
      <c r="T2037" s="36"/>
      <c r="U2037" s="36"/>
      <c r="V2037" s="36"/>
    </row>
    <row r="2038" spans="6:22" x14ac:dyDescent="0.25">
      <c r="F2038" s="36"/>
      <c r="G2038" s="36"/>
      <c r="H2038" s="36"/>
      <c r="I2038" s="36"/>
      <c r="J2038" s="36"/>
      <c r="K2038" s="36"/>
      <c r="L2038" s="36"/>
      <c r="M2038" s="36"/>
      <c r="N2038" s="36"/>
      <c r="O2038" s="36"/>
      <c r="P2038" s="36"/>
      <c r="Q2038" s="36"/>
      <c r="R2038" s="36"/>
      <c r="S2038" s="36"/>
      <c r="T2038" s="36"/>
      <c r="U2038" s="36"/>
      <c r="V2038" s="36"/>
    </row>
    <row r="2039" spans="6:22" x14ac:dyDescent="0.25">
      <c r="F2039" s="36"/>
      <c r="G2039" s="36"/>
      <c r="H2039" s="36"/>
      <c r="I2039" s="36"/>
      <c r="J2039" s="36"/>
      <c r="K2039" s="36"/>
      <c r="L2039" s="36"/>
      <c r="M2039" s="36"/>
      <c r="N2039" s="36"/>
      <c r="O2039" s="36"/>
      <c r="P2039" s="36"/>
      <c r="Q2039" s="36"/>
      <c r="R2039" s="36"/>
      <c r="S2039" s="36"/>
      <c r="T2039" s="36"/>
      <c r="U2039" s="36"/>
      <c r="V2039" s="36"/>
    </row>
    <row r="2040" spans="6:22" x14ac:dyDescent="0.25">
      <c r="F2040" s="36"/>
      <c r="G2040" s="36"/>
      <c r="H2040" s="36"/>
      <c r="I2040" s="36"/>
      <c r="J2040" s="36"/>
      <c r="K2040" s="36"/>
      <c r="L2040" s="36"/>
      <c r="M2040" s="36"/>
      <c r="N2040" s="36"/>
      <c r="O2040" s="36"/>
      <c r="P2040" s="36"/>
      <c r="Q2040" s="36"/>
      <c r="R2040" s="36"/>
      <c r="S2040" s="36"/>
      <c r="T2040" s="36"/>
      <c r="U2040" s="36"/>
      <c r="V2040" s="36"/>
    </row>
    <row r="2041" spans="6:22" x14ac:dyDescent="0.25">
      <c r="F2041" s="36"/>
      <c r="G2041" s="36"/>
      <c r="H2041" s="36"/>
      <c r="I2041" s="36"/>
      <c r="J2041" s="36"/>
      <c r="K2041" s="36"/>
      <c r="L2041" s="36"/>
      <c r="M2041" s="36"/>
      <c r="N2041" s="36"/>
      <c r="O2041" s="36"/>
      <c r="P2041" s="36"/>
      <c r="Q2041" s="36"/>
      <c r="R2041" s="36"/>
      <c r="S2041" s="36"/>
      <c r="T2041" s="36"/>
      <c r="U2041" s="36"/>
      <c r="V2041" s="36"/>
    </row>
    <row r="2042" spans="6:22" x14ac:dyDescent="0.25">
      <c r="F2042" s="36"/>
      <c r="G2042" s="36"/>
      <c r="H2042" s="36"/>
      <c r="I2042" s="36"/>
      <c r="J2042" s="36"/>
      <c r="K2042" s="36"/>
      <c r="L2042" s="36"/>
      <c r="M2042" s="36"/>
      <c r="N2042" s="36"/>
      <c r="O2042" s="36"/>
      <c r="P2042" s="36"/>
      <c r="Q2042" s="36"/>
      <c r="R2042" s="36"/>
      <c r="S2042" s="36"/>
      <c r="T2042" s="36"/>
      <c r="U2042" s="36"/>
      <c r="V2042" s="36"/>
    </row>
    <row r="2043" spans="6:22" x14ac:dyDescent="0.25">
      <c r="F2043" s="36"/>
      <c r="G2043" s="36"/>
      <c r="H2043" s="36"/>
      <c r="I2043" s="36"/>
      <c r="J2043" s="36"/>
      <c r="K2043" s="36"/>
      <c r="L2043" s="36"/>
      <c r="M2043" s="36"/>
      <c r="N2043" s="36"/>
      <c r="O2043" s="36"/>
      <c r="P2043" s="36"/>
      <c r="Q2043" s="36"/>
      <c r="R2043" s="36"/>
      <c r="S2043" s="36"/>
      <c r="T2043" s="36"/>
      <c r="U2043" s="36"/>
      <c r="V2043" s="36"/>
    </row>
    <row r="2044" spans="6:22" x14ac:dyDescent="0.25">
      <c r="F2044" s="36"/>
      <c r="G2044" s="36"/>
      <c r="H2044" s="36"/>
      <c r="I2044" s="36"/>
      <c r="J2044" s="36"/>
      <c r="K2044" s="36"/>
      <c r="L2044" s="36"/>
      <c r="M2044" s="36"/>
      <c r="N2044" s="36"/>
      <c r="O2044" s="36"/>
      <c r="P2044" s="36"/>
      <c r="Q2044" s="36"/>
      <c r="R2044" s="36"/>
      <c r="S2044" s="36"/>
      <c r="T2044" s="36"/>
      <c r="U2044" s="36"/>
      <c r="V2044" s="36"/>
    </row>
    <row r="2045" spans="6:22" x14ac:dyDescent="0.25">
      <c r="F2045" s="36"/>
      <c r="G2045" s="36"/>
      <c r="H2045" s="36"/>
      <c r="I2045" s="36"/>
      <c r="J2045" s="36"/>
      <c r="K2045" s="36"/>
      <c r="L2045" s="36"/>
      <c r="M2045" s="36"/>
      <c r="N2045" s="36"/>
      <c r="O2045" s="36"/>
      <c r="P2045" s="36"/>
      <c r="Q2045" s="36"/>
      <c r="R2045" s="36"/>
      <c r="S2045" s="36"/>
      <c r="T2045" s="36"/>
      <c r="U2045" s="36"/>
      <c r="V2045" s="36"/>
    </row>
    <row r="2046" spans="6:22" x14ac:dyDescent="0.25">
      <c r="F2046" s="36"/>
      <c r="G2046" s="36"/>
      <c r="H2046" s="36"/>
      <c r="I2046" s="36"/>
      <c r="J2046" s="36"/>
      <c r="K2046" s="36"/>
      <c r="L2046" s="36"/>
      <c r="M2046" s="36"/>
      <c r="N2046" s="36"/>
      <c r="O2046" s="36"/>
      <c r="P2046" s="36"/>
      <c r="Q2046" s="36"/>
      <c r="R2046" s="36"/>
      <c r="S2046" s="36"/>
      <c r="T2046" s="36"/>
      <c r="U2046" s="36"/>
      <c r="V2046" s="36"/>
    </row>
    <row r="2047" spans="6:22" x14ac:dyDescent="0.25">
      <c r="F2047" s="36"/>
      <c r="G2047" s="36"/>
      <c r="H2047" s="36"/>
      <c r="I2047" s="36"/>
      <c r="J2047" s="36"/>
      <c r="K2047" s="36"/>
      <c r="L2047" s="36"/>
      <c r="M2047" s="36"/>
      <c r="N2047" s="36"/>
      <c r="O2047" s="36"/>
      <c r="P2047" s="36"/>
      <c r="Q2047" s="36"/>
      <c r="R2047" s="36"/>
      <c r="S2047" s="36"/>
      <c r="T2047" s="36"/>
      <c r="U2047" s="36"/>
      <c r="V2047" s="36"/>
    </row>
    <row r="2048" spans="6:22" x14ac:dyDescent="0.25">
      <c r="F2048" s="36"/>
      <c r="G2048" s="36"/>
      <c r="H2048" s="36"/>
      <c r="I2048" s="36"/>
      <c r="J2048" s="36"/>
      <c r="K2048" s="36"/>
      <c r="L2048" s="36"/>
      <c r="M2048" s="36"/>
      <c r="N2048" s="36"/>
      <c r="O2048" s="36"/>
      <c r="P2048" s="36"/>
      <c r="Q2048" s="36"/>
      <c r="R2048" s="36"/>
      <c r="S2048" s="36"/>
      <c r="T2048" s="36"/>
      <c r="U2048" s="36"/>
      <c r="V2048" s="36"/>
    </row>
    <row r="2049" spans="6:22" x14ac:dyDescent="0.25">
      <c r="F2049" s="36"/>
      <c r="G2049" s="36"/>
      <c r="H2049" s="36"/>
      <c r="I2049" s="36"/>
      <c r="J2049" s="36"/>
      <c r="K2049" s="36"/>
      <c r="L2049" s="36"/>
      <c r="M2049" s="36"/>
      <c r="N2049" s="36"/>
      <c r="O2049" s="36"/>
      <c r="P2049" s="36"/>
      <c r="Q2049" s="36"/>
      <c r="R2049" s="36"/>
      <c r="S2049" s="36"/>
      <c r="T2049" s="36"/>
      <c r="U2049" s="36"/>
      <c r="V2049" s="36"/>
    </row>
    <row r="2050" spans="6:22" x14ac:dyDescent="0.25">
      <c r="F2050" s="36"/>
      <c r="G2050" s="36"/>
      <c r="H2050" s="36"/>
      <c r="I2050" s="36"/>
      <c r="J2050" s="36"/>
      <c r="K2050" s="36"/>
      <c r="L2050" s="36"/>
      <c r="M2050" s="36"/>
      <c r="N2050" s="36"/>
      <c r="O2050" s="36"/>
      <c r="P2050" s="36"/>
      <c r="Q2050" s="36"/>
      <c r="R2050" s="36"/>
      <c r="S2050" s="36"/>
      <c r="T2050" s="36"/>
      <c r="U2050" s="36"/>
      <c r="V2050" s="36"/>
    </row>
    <row r="2051" spans="6:22" x14ac:dyDescent="0.25">
      <c r="F2051" s="36"/>
      <c r="G2051" s="36"/>
      <c r="H2051" s="36"/>
      <c r="I2051" s="36"/>
      <c r="J2051" s="36"/>
      <c r="K2051" s="36"/>
      <c r="L2051" s="36"/>
      <c r="M2051" s="36"/>
      <c r="N2051" s="36"/>
      <c r="O2051" s="36"/>
      <c r="P2051" s="36"/>
      <c r="Q2051" s="36"/>
      <c r="R2051" s="36"/>
      <c r="S2051" s="36"/>
      <c r="T2051" s="36"/>
      <c r="U2051" s="36"/>
      <c r="V2051" s="36"/>
    </row>
    <row r="2052" spans="6:22" x14ac:dyDescent="0.25">
      <c r="F2052" s="36"/>
      <c r="G2052" s="36"/>
      <c r="H2052" s="36"/>
      <c r="I2052" s="36"/>
      <c r="J2052" s="36"/>
      <c r="K2052" s="36"/>
      <c r="L2052" s="36"/>
      <c r="M2052" s="36"/>
      <c r="N2052" s="36"/>
      <c r="O2052" s="36"/>
      <c r="P2052" s="36"/>
      <c r="Q2052" s="36"/>
      <c r="R2052" s="36"/>
      <c r="S2052" s="36"/>
      <c r="T2052" s="36"/>
      <c r="U2052" s="36"/>
      <c r="V2052" s="36"/>
    </row>
    <row r="2053" spans="6:22" x14ac:dyDescent="0.25">
      <c r="F2053" s="36"/>
      <c r="G2053" s="36"/>
      <c r="H2053" s="36"/>
      <c r="I2053" s="36"/>
      <c r="J2053" s="36"/>
      <c r="K2053" s="36"/>
      <c r="L2053" s="36"/>
      <c r="M2053" s="36"/>
      <c r="N2053" s="36"/>
      <c r="O2053" s="36"/>
      <c r="P2053" s="36"/>
      <c r="Q2053" s="36"/>
      <c r="R2053" s="36"/>
      <c r="S2053" s="36"/>
      <c r="T2053" s="36"/>
      <c r="U2053" s="36"/>
      <c r="V2053" s="36"/>
    </row>
    <row r="2054" spans="6:22" x14ac:dyDescent="0.25">
      <c r="F2054" s="36"/>
      <c r="G2054" s="36"/>
      <c r="H2054" s="36"/>
      <c r="I2054" s="36"/>
      <c r="J2054" s="36"/>
      <c r="K2054" s="36"/>
      <c r="L2054" s="36"/>
      <c r="M2054" s="36"/>
      <c r="N2054" s="36"/>
      <c r="O2054" s="36"/>
      <c r="P2054" s="36"/>
      <c r="Q2054" s="36"/>
      <c r="R2054" s="36"/>
      <c r="S2054" s="36"/>
      <c r="T2054" s="36"/>
      <c r="U2054" s="36"/>
      <c r="V2054" s="36"/>
    </row>
    <row r="2055" spans="6:22" x14ac:dyDescent="0.25">
      <c r="F2055" s="36"/>
      <c r="G2055" s="36"/>
      <c r="H2055" s="36"/>
      <c r="I2055" s="36"/>
      <c r="J2055" s="36"/>
      <c r="K2055" s="36"/>
      <c r="L2055" s="36"/>
      <c r="M2055" s="36"/>
      <c r="N2055" s="36"/>
      <c r="O2055" s="36"/>
      <c r="P2055" s="36"/>
      <c r="Q2055" s="36"/>
      <c r="R2055" s="36"/>
      <c r="S2055" s="36"/>
      <c r="T2055" s="36"/>
      <c r="U2055" s="36"/>
      <c r="V2055" s="36"/>
    </row>
    <row r="2056" spans="6:22" x14ac:dyDescent="0.25">
      <c r="F2056" s="36"/>
      <c r="G2056" s="36"/>
      <c r="H2056" s="36"/>
      <c r="I2056" s="36"/>
      <c r="J2056" s="36"/>
      <c r="K2056" s="36"/>
      <c r="L2056" s="36"/>
      <c r="M2056" s="36"/>
      <c r="N2056" s="36"/>
      <c r="O2056" s="36"/>
      <c r="P2056" s="36"/>
      <c r="Q2056" s="36"/>
      <c r="R2056" s="36"/>
      <c r="S2056" s="36"/>
      <c r="T2056" s="36"/>
      <c r="U2056" s="36"/>
      <c r="V2056" s="36"/>
    </row>
    <row r="2057" spans="6:22" x14ac:dyDescent="0.25">
      <c r="F2057" s="36"/>
      <c r="G2057" s="36"/>
      <c r="H2057" s="36"/>
      <c r="I2057" s="36"/>
      <c r="J2057" s="36"/>
      <c r="K2057" s="36"/>
      <c r="L2057" s="36"/>
      <c r="M2057" s="36"/>
      <c r="N2057" s="36"/>
      <c r="O2057" s="36"/>
      <c r="P2057" s="36"/>
      <c r="Q2057" s="36"/>
      <c r="R2057" s="36"/>
      <c r="S2057" s="36"/>
      <c r="T2057" s="36"/>
      <c r="U2057" s="36"/>
      <c r="V2057" s="36"/>
    </row>
    <row r="2058" spans="6:22" x14ac:dyDescent="0.25">
      <c r="F2058" s="36"/>
      <c r="G2058" s="36"/>
      <c r="H2058" s="36"/>
      <c r="I2058" s="36"/>
      <c r="J2058" s="36"/>
      <c r="K2058" s="36"/>
      <c r="L2058" s="36"/>
      <c r="M2058" s="36"/>
      <c r="N2058" s="36"/>
      <c r="O2058" s="36"/>
      <c r="P2058" s="36"/>
      <c r="Q2058" s="36"/>
      <c r="R2058" s="36"/>
      <c r="S2058" s="36"/>
      <c r="T2058" s="36"/>
      <c r="U2058" s="36"/>
      <c r="V2058" s="36"/>
    </row>
    <row r="2059" spans="6:22" x14ac:dyDescent="0.25">
      <c r="F2059" s="36"/>
      <c r="G2059" s="36"/>
      <c r="H2059" s="36"/>
      <c r="I2059" s="36"/>
      <c r="J2059" s="36"/>
      <c r="K2059" s="36"/>
      <c r="L2059" s="36"/>
      <c r="M2059" s="36"/>
      <c r="N2059" s="36"/>
      <c r="O2059" s="36"/>
      <c r="P2059" s="36"/>
      <c r="Q2059" s="36"/>
      <c r="R2059" s="36"/>
      <c r="S2059" s="36"/>
      <c r="T2059" s="36"/>
      <c r="U2059" s="36"/>
      <c r="V2059" s="36"/>
    </row>
    <row r="2060" spans="6:22" x14ac:dyDescent="0.25">
      <c r="F2060" s="36"/>
      <c r="G2060" s="36"/>
      <c r="H2060" s="36"/>
      <c r="I2060" s="36"/>
      <c r="J2060" s="36"/>
      <c r="K2060" s="36"/>
      <c r="L2060" s="36"/>
      <c r="M2060" s="36"/>
      <c r="N2060" s="36"/>
      <c r="O2060" s="36"/>
      <c r="P2060" s="36"/>
      <c r="Q2060" s="36"/>
      <c r="R2060" s="36"/>
      <c r="S2060" s="36"/>
      <c r="T2060" s="36"/>
      <c r="U2060" s="36"/>
      <c r="V2060" s="36"/>
    </row>
    <row r="2061" spans="6:22" x14ac:dyDescent="0.25">
      <c r="F2061" s="36"/>
      <c r="G2061" s="36"/>
      <c r="H2061" s="36"/>
      <c r="I2061" s="36"/>
      <c r="J2061" s="36"/>
      <c r="K2061" s="36"/>
      <c r="L2061" s="36"/>
      <c r="M2061" s="36"/>
      <c r="N2061" s="36"/>
      <c r="O2061" s="36"/>
      <c r="P2061" s="36"/>
      <c r="Q2061" s="36"/>
      <c r="R2061" s="36"/>
      <c r="S2061" s="36"/>
      <c r="T2061" s="36"/>
      <c r="U2061" s="36"/>
      <c r="V2061" s="36"/>
    </row>
    <row r="2062" spans="6:22" x14ac:dyDescent="0.25">
      <c r="F2062" s="36"/>
      <c r="G2062" s="36"/>
      <c r="H2062" s="36"/>
      <c r="I2062" s="36"/>
      <c r="J2062" s="36"/>
      <c r="K2062" s="36"/>
      <c r="L2062" s="36"/>
      <c r="M2062" s="36"/>
      <c r="N2062" s="36"/>
      <c r="O2062" s="36"/>
      <c r="P2062" s="36"/>
      <c r="Q2062" s="36"/>
      <c r="R2062" s="36"/>
      <c r="S2062" s="36"/>
      <c r="T2062" s="36"/>
      <c r="U2062" s="36"/>
      <c r="V2062" s="36"/>
    </row>
    <row r="2063" spans="6:22" x14ac:dyDescent="0.25">
      <c r="F2063" s="36"/>
      <c r="G2063" s="36"/>
      <c r="H2063" s="36"/>
      <c r="I2063" s="36"/>
      <c r="J2063" s="36"/>
      <c r="K2063" s="36"/>
      <c r="L2063" s="36"/>
      <c r="M2063" s="36"/>
      <c r="N2063" s="36"/>
      <c r="O2063" s="36"/>
      <c r="P2063" s="36"/>
      <c r="Q2063" s="36"/>
      <c r="R2063" s="36"/>
      <c r="S2063" s="36"/>
      <c r="T2063" s="36"/>
      <c r="U2063" s="36"/>
      <c r="V2063" s="36"/>
    </row>
    <row r="2064" spans="6:22" x14ac:dyDescent="0.25">
      <c r="F2064" s="36"/>
      <c r="G2064" s="36"/>
      <c r="H2064" s="36"/>
      <c r="I2064" s="36"/>
      <c r="J2064" s="36"/>
      <c r="K2064" s="36"/>
      <c r="L2064" s="36"/>
      <c r="M2064" s="36"/>
      <c r="N2064" s="36"/>
      <c r="O2064" s="36"/>
      <c r="P2064" s="36"/>
      <c r="Q2064" s="36"/>
      <c r="R2064" s="36"/>
      <c r="S2064" s="36"/>
      <c r="T2064" s="36"/>
      <c r="U2064" s="36"/>
      <c r="V2064" s="36"/>
    </row>
    <row r="2065" spans="6:22" x14ac:dyDescent="0.25">
      <c r="F2065" s="36"/>
      <c r="G2065" s="36"/>
      <c r="H2065" s="36"/>
      <c r="I2065" s="36"/>
      <c r="J2065" s="36"/>
      <c r="K2065" s="36"/>
      <c r="L2065" s="36"/>
      <c r="M2065" s="36"/>
      <c r="N2065" s="36"/>
      <c r="O2065" s="36"/>
      <c r="P2065" s="36"/>
      <c r="Q2065" s="36"/>
      <c r="R2065" s="36"/>
      <c r="S2065" s="36"/>
      <c r="T2065" s="36"/>
      <c r="U2065" s="36"/>
      <c r="V2065" s="36"/>
    </row>
    <row r="2066" spans="6:22" x14ac:dyDescent="0.25">
      <c r="F2066" s="36"/>
      <c r="G2066" s="36"/>
      <c r="H2066" s="36"/>
      <c r="I2066" s="36"/>
      <c r="J2066" s="36"/>
      <c r="K2066" s="36"/>
      <c r="L2066" s="36"/>
      <c r="M2066" s="36"/>
      <c r="N2066" s="36"/>
      <c r="O2066" s="36"/>
      <c r="P2066" s="36"/>
      <c r="Q2066" s="36"/>
      <c r="R2066" s="36"/>
      <c r="S2066" s="36"/>
      <c r="T2066" s="36"/>
      <c r="U2066" s="36"/>
      <c r="V2066" s="36"/>
    </row>
    <row r="2067" spans="6:22" x14ac:dyDescent="0.25">
      <c r="F2067" s="36"/>
      <c r="G2067" s="36"/>
      <c r="H2067" s="36"/>
      <c r="I2067" s="36"/>
      <c r="J2067" s="36"/>
      <c r="K2067" s="36"/>
      <c r="L2067" s="36"/>
      <c r="M2067" s="36"/>
      <c r="N2067" s="36"/>
      <c r="O2067" s="36"/>
      <c r="P2067" s="36"/>
      <c r="Q2067" s="36"/>
      <c r="R2067" s="36"/>
      <c r="S2067" s="36"/>
      <c r="T2067" s="36"/>
      <c r="U2067" s="36"/>
      <c r="V2067" s="36"/>
    </row>
    <row r="2068" spans="6:22" x14ac:dyDescent="0.25">
      <c r="F2068" s="36"/>
      <c r="G2068" s="36"/>
      <c r="H2068" s="36"/>
      <c r="I2068" s="36"/>
      <c r="J2068" s="36"/>
      <c r="K2068" s="36"/>
      <c r="L2068" s="36"/>
      <c r="M2068" s="36"/>
      <c r="N2068" s="36"/>
      <c r="O2068" s="36"/>
      <c r="P2068" s="36"/>
      <c r="Q2068" s="36"/>
      <c r="R2068" s="36"/>
      <c r="S2068" s="36"/>
      <c r="T2068" s="36"/>
      <c r="U2068" s="36"/>
      <c r="V2068" s="36"/>
    </row>
    <row r="2069" spans="6:22" x14ac:dyDescent="0.25">
      <c r="F2069" s="36"/>
      <c r="G2069" s="36"/>
      <c r="H2069" s="36"/>
      <c r="I2069" s="36"/>
      <c r="J2069" s="36"/>
      <c r="K2069" s="36"/>
      <c r="L2069" s="36"/>
      <c r="M2069" s="36"/>
      <c r="N2069" s="36"/>
      <c r="O2069" s="36"/>
      <c r="P2069" s="36"/>
      <c r="Q2069" s="36"/>
      <c r="R2069" s="36"/>
      <c r="S2069" s="36"/>
      <c r="T2069" s="36"/>
      <c r="U2069" s="36"/>
      <c r="V2069" s="36"/>
    </row>
    <row r="2070" spans="6:22" x14ac:dyDescent="0.25">
      <c r="F2070" s="36"/>
      <c r="G2070" s="36"/>
      <c r="H2070" s="36"/>
      <c r="I2070" s="36"/>
      <c r="J2070" s="36"/>
      <c r="K2070" s="36"/>
      <c r="L2070" s="36"/>
      <c r="M2070" s="36"/>
      <c r="N2070" s="36"/>
      <c r="O2070" s="36"/>
      <c r="P2070" s="36"/>
      <c r="Q2070" s="36"/>
      <c r="R2070" s="36"/>
      <c r="S2070" s="36"/>
      <c r="T2070" s="36"/>
      <c r="U2070" s="36"/>
      <c r="V2070" s="36"/>
    </row>
    <row r="2071" spans="6:22" x14ac:dyDescent="0.25">
      <c r="F2071" s="36"/>
      <c r="G2071" s="36"/>
      <c r="H2071" s="36"/>
      <c r="I2071" s="36"/>
      <c r="J2071" s="36"/>
      <c r="K2071" s="36"/>
      <c r="L2071" s="36"/>
      <c r="M2071" s="36"/>
      <c r="N2071" s="36"/>
      <c r="O2071" s="36"/>
      <c r="P2071" s="36"/>
      <c r="Q2071" s="36"/>
      <c r="R2071" s="36"/>
      <c r="S2071" s="36"/>
      <c r="T2071" s="36"/>
      <c r="U2071" s="36"/>
      <c r="V2071" s="36"/>
    </row>
    <row r="2072" spans="6:22" x14ac:dyDescent="0.25">
      <c r="F2072" s="36"/>
      <c r="G2072" s="36"/>
      <c r="H2072" s="36"/>
      <c r="I2072" s="36"/>
      <c r="J2072" s="36"/>
      <c r="K2072" s="36"/>
      <c r="L2072" s="36"/>
      <c r="M2072" s="36"/>
      <c r="N2072" s="36"/>
      <c r="O2072" s="36"/>
      <c r="P2072" s="36"/>
      <c r="Q2072" s="36"/>
      <c r="R2072" s="36"/>
      <c r="S2072" s="36"/>
      <c r="T2072" s="36"/>
      <c r="U2072" s="36"/>
      <c r="V2072" s="36"/>
    </row>
    <row r="2073" spans="6:22" x14ac:dyDescent="0.25">
      <c r="F2073" s="36"/>
      <c r="G2073" s="36"/>
      <c r="H2073" s="36"/>
      <c r="I2073" s="36"/>
      <c r="J2073" s="36"/>
      <c r="K2073" s="36"/>
      <c r="L2073" s="36"/>
      <c r="M2073" s="36"/>
      <c r="N2073" s="36"/>
      <c r="O2073" s="36"/>
      <c r="P2073" s="36"/>
      <c r="Q2073" s="36"/>
      <c r="R2073" s="36"/>
      <c r="S2073" s="36"/>
      <c r="T2073" s="36"/>
      <c r="U2073" s="36"/>
      <c r="V2073" s="36"/>
    </row>
    <row r="2074" spans="6:22" x14ac:dyDescent="0.25">
      <c r="F2074" s="36"/>
      <c r="G2074" s="36"/>
      <c r="H2074" s="36"/>
      <c r="I2074" s="36"/>
      <c r="J2074" s="36"/>
      <c r="K2074" s="36"/>
      <c r="L2074" s="36"/>
      <c r="M2074" s="36"/>
      <c r="N2074" s="36"/>
      <c r="O2074" s="36"/>
      <c r="P2074" s="36"/>
      <c r="Q2074" s="36"/>
      <c r="R2074" s="36"/>
      <c r="S2074" s="36"/>
      <c r="T2074" s="36"/>
      <c r="U2074" s="36"/>
      <c r="V2074" s="36"/>
    </row>
    <row r="2075" spans="6:22" x14ac:dyDescent="0.25">
      <c r="F2075" s="36"/>
      <c r="G2075" s="36"/>
      <c r="H2075" s="36"/>
      <c r="I2075" s="36"/>
      <c r="J2075" s="36"/>
      <c r="K2075" s="36"/>
      <c r="L2075" s="36"/>
      <c r="M2075" s="36"/>
      <c r="N2075" s="36"/>
      <c r="O2075" s="36"/>
      <c r="P2075" s="36"/>
      <c r="Q2075" s="36"/>
      <c r="R2075" s="36"/>
      <c r="S2075" s="36"/>
      <c r="T2075" s="36"/>
      <c r="U2075" s="36"/>
      <c r="V2075" s="36"/>
    </row>
    <row r="2076" spans="6:22" x14ac:dyDescent="0.25">
      <c r="F2076" s="36"/>
      <c r="G2076" s="36"/>
      <c r="H2076" s="36"/>
      <c r="I2076" s="36"/>
      <c r="J2076" s="36"/>
      <c r="K2076" s="36"/>
      <c r="L2076" s="36"/>
      <c r="M2076" s="36"/>
      <c r="N2076" s="36"/>
      <c r="O2076" s="36"/>
      <c r="P2076" s="36"/>
      <c r="Q2076" s="36"/>
      <c r="R2076" s="36"/>
      <c r="S2076" s="36"/>
      <c r="T2076" s="36"/>
      <c r="U2076" s="36"/>
      <c r="V2076" s="36"/>
    </row>
    <row r="2077" spans="6:22" x14ac:dyDescent="0.25">
      <c r="F2077" s="36"/>
      <c r="G2077" s="36"/>
      <c r="H2077" s="36"/>
      <c r="I2077" s="36"/>
      <c r="J2077" s="36"/>
      <c r="K2077" s="36"/>
      <c r="L2077" s="36"/>
      <c r="M2077" s="36"/>
      <c r="N2077" s="36"/>
      <c r="O2077" s="36"/>
      <c r="P2077" s="36"/>
      <c r="Q2077" s="36"/>
      <c r="R2077" s="36"/>
      <c r="S2077" s="36"/>
      <c r="T2077" s="36"/>
      <c r="U2077" s="36"/>
      <c r="V2077" s="36"/>
    </row>
    <row r="2078" spans="6:22" x14ac:dyDescent="0.25">
      <c r="F2078" s="36"/>
      <c r="G2078" s="36"/>
      <c r="H2078" s="36"/>
      <c r="I2078" s="36"/>
      <c r="J2078" s="36"/>
      <c r="K2078" s="36"/>
      <c r="L2078" s="36"/>
      <c r="M2078" s="36"/>
      <c r="N2078" s="36"/>
      <c r="O2078" s="36"/>
      <c r="P2078" s="36"/>
      <c r="Q2078" s="36"/>
      <c r="R2078" s="36"/>
      <c r="S2078" s="36"/>
      <c r="T2078" s="36"/>
      <c r="U2078" s="36"/>
      <c r="V2078" s="36"/>
    </row>
    <row r="2079" spans="6:22" x14ac:dyDescent="0.25">
      <c r="F2079" s="36"/>
      <c r="G2079" s="36"/>
      <c r="H2079" s="36"/>
      <c r="I2079" s="36"/>
      <c r="J2079" s="36"/>
      <c r="K2079" s="36"/>
      <c r="L2079" s="36"/>
      <c r="M2079" s="36"/>
      <c r="N2079" s="36"/>
      <c r="O2079" s="36"/>
      <c r="P2079" s="36"/>
      <c r="Q2079" s="36"/>
      <c r="R2079" s="36"/>
      <c r="S2079" s="36"/>
      <c r="T2079" s="36"/>
      <c r="U2079" s="36"/>
      <c r="V2079" s="36"/>
    </row>
    <row r="2080" spans="6:22" x14ac:dyDescent="0.25">
      <c r="F2080" s="36"/>
      <c r="G2080" s="36"/>
      <c r="H2080" s="36"/>
      <c r="I2080" s="36"/>
      <c r="J2080" s="36"/>
      <c r="K2080" s="36"/>
      <c r="L2080" s="36"/>
      <c r="M2080" s="36"/>
      <c r="N2080" s="36"/>
      <c r="O2080" s="36"/>
      <c r="P2080" s="36"/>
      <c r="Q2080" s="36"/>
      <c r="R2080" s="36"/>
      <c r="S2080" s="36"/>
      <c r="T2080" s="36"/>
      <c r="U2080" s="36"/>
      <c r="V2080" s="36"/>
    </row>
    <row r="2081" spans="6:22" x14ac:dyDescent="0.25">
      <c r="F2081" s="36"/>
      <c r="G2081" s="36"/>
      <c r="H2081" s="36"/>
      <c r="I2081" s="36"/>
      <c r="J2081" s="36"/>
      <c r="K2081" s="36"/>
      <c r="L2081" s="36"/>
      <c r="M2081" s="36"/>
      <c r="N2081" s="36"/>
      <c r="O2081" s="36"/>
      <c r="P2081" s="36"/>
      <c r="Q2081" s="36"/>
      <c r="R2081" s="36"/>
      <c r="S2081" s="36"/>
      <c r="T2081" s="36"/>
      <c r="U2081" s="36"/>
      <c r="V2081" s="36"/>
    </row>
    <row r="2082" spans="6:22" x14ac:dyDescent="0.25">
      <c r="F2082" s="36"/>
      <c r="G2082" s="36"/>
      <c r="H2082" s="36"/>
      <c r="I2082" s="36"/>
      <c r="J2082" s="36"/>
      <c r="K2082" s="36"/>
      <c r="L2082" s="36"/>
      <c r="M2082" s="36"/>
      <c r="N2082" s="36"/>
      <c r="O2082" s="36"/>
      <c r="P2082" s="36"/>
      <c r="Q2082" s="36"/>
      <c r="R2082" s="36"/>
      <c r="S2082" s="36"/>
      <c r="T2082" s="36"/>
      <c r="U2082" s="36"/>
      <c r="V2082" s="36"/>
    </row>
    <row r="2083" spans="6:22" x14ac:dyDescent="0.25">
      <c r="F2083" s="36"/>
      <c r="G2083" s="36"/>
      <c r="H2083" s="36"/>
      <c r="I2083" s="36"/>
      <c r="J2083" s="36"/>
      <c r="K2083" s="36"/>
      <c r="L2083" s="36"/>
      <c r="M2083" s="36"/>
      <c r="N2083" s="36"/>
      <c r="O2083" s="36"/>
      <c r="P2083" s="36"/>
      <c r="Q2083" s="36"/>
      <c r="R2083" s="36"/>
      <c r="S2083" s="36"/>
      <c r="T2083" s="36"/>
      <c r="U2083" s="36"/>
      <c r="V2083" s="36"/>
    </row>
    <row r="2084" spans="6:22" x14ac:dyDescent="0.25">
      <c r="F2084" s="36"/>
      <c r="G2084" s="36"/>
      <c r="H2084" s="36"/>
      <c r="I2084" s="36"/>
      <c r="J2084" s="36"/>
      <c r="K2084" s="36"/>
      <c r="L2084" s="36"/>
      <c r="M2084" s="36"/>
      <c r="N2084" s="36"/>
      <c r="O2084" s="36"/>
      <c r="P2084" s="36"/>
      <c r="Q2084" s="36"/>
      <c r="R2084" s="36"/>
      <c r="S2084" s="36"/>
      <c r="T2084" s="36"/>
      <c r="U2084" s="36"/>
      <c r="V2084" s="36"/>
    </row>
    <row r="2085" spans="6:22" x14ac:dyDescent="0.25">
      <c r="F2085" s="36"/>
      <c r="G2085" s="36"/>
      <c r="H2085" s="36"/>
      <c r="I2085" s="36"/>
      <c r="J2085" s="36"/>
      <c r="K2085" s="36"/>
      <c r="L2085" s="36"/>
      <c r="M2085" s="36"/>
      <c r="N2085" s="36"/>
      <c r="O2085" s="36"/>
      <c r="P2085" s="36"/>
      <c r="Q2085" s="36"/>
      <c r="R2085" s="36"/>
      <c r="S2085" s="36"/>
      <c r="T2085" s="36"/>
      <c r="U2085" s="36"/>
      <c r="V2085" s="36"/>
    </row>
    <row r="2086" spans="6:22" x14ac:dyDescent="0.25">
      <c r="F2086" s="36"/>
      <c r="G2086" s="36"/>
      <c r="H2086" s="36"/>
      <c r="I2086" s="36"/>
      <c r="J2086" s="36"/>
      <c r="K2086" s="36"/>
      <c r="L2086" s="36"/>
      <c r="M2086" s="36"/>
      <c r="N2086" s="36"/>
      <c r="O2086" s="36"/>
      <c r="P2086" s="36"/>
      <c r="Q2086" s="36"/>
      <c r="R2086" s="36"/>
      <c r="S2086" s="36"/>
      <c r="T2086" s="36"/>
      <c r="U2086" s="36"/>
      <c r="V2086" s="36"/>
    </row>
    <row r="2087" spans="6:22" x14ac:dyDescent="0.25">
      <c r="F2087" s="36"/>
      <c r="G2087" s="36"/>
      <c r="H2087" s="36"/>
      <c r="I2087" s="36"/>
      <c r="J2087" s="36"/>
      <c r="K2087" s="36"/>
      <c r="L2087" s="36"/>
      <c r="M2087" s="36"/>
      <c r="N2087" s="36"/>
      <c r="O2087" s="36"/>
      <c r="P2087" s="36"/>
      <c r="Q2087" s="36"/>
      <c r="R2087" s="36"/>
      <c r="S2087" s="36"/>
      <c r="T2087" s="36"/>
      <c r="U2087" s="36"/>
      <c r="V2087" s="36"/>
    </row>
    <row r="2088" spans="6:22" x14ac:dyDescent="0.25">
      <c r="F2088" s="36"/>
      <c r="G2088" s="36"/>
      <c r="H2088" s="36"/>
      <c r="I2088" s="36"/>
      <c r="J2088" s="36"/>
      <c r="K2088" s="36"/>
      <c r="L2088" s="36"/>
      <c r="M2088" s="36"/>
      <c r="N2088" s="36"/>
      <c r="O2088" s="36"/>
      <c r="P2088" s="36"/>
      <c r="Q2088" s="36"/>
      <c r="R2088" s="36"/>
      <c r="S2088" s="36"/>
      <c r="T2088" s="36"/>
      <c r="U2088" s="36"/>
      <c r="V2088" s="36"/>
    </row>
    <row r="2089" spans="6:22" x14ac:dyDescent="0.25">
      <c r="F2089" s="36"/>
      <c r="G2089" s="36"/>
      <c r="H2089" s="36"/>
      <c r="I2089" s="36"/>
      <c r="J2089" s="36"/>
      <c r="K2089" s="36"/>
      <c r="L2089" s="36"/>
      <c r="M2089" s="36"/>
      <c r="N2089" s="36"/>
      <c r="O2089" s="36"/>
      <c r="P2089" s="36"/>
      <c r="Q2089" s="36"/>
      <c r="R2089" s="36"/>
      <c r="S2089" s="36"/>
      <c r="T2089" s="36"/>
      <c r="U2089" s="36"/>
      <c r="V2089" s="36"/>
    </row>
    <row r="2090" spans="6:22" x14ac:dyDescent="0.25">
      <c r="F2090" s="36"/>
      <c r="G2090" s="36"/>
      <c r="H2090" s="36"/>
      <c r="I2090" s="36"/>
      <c r="J2090" s="36"/>
      <c r="K2090" s="36"/>
      <c r="L2090" s="36"/>
      <c r="M2090" s="36"/>
      <c r="N2090" s="36"/>
      <c r="O2090" s="36"/>
      <c r="P2090" s="36"/>
      <c r="Q2090" s="36"/>
      <c r="R2090" s="36"/>
      <c r="S2090" s="36"/>
      <c r="T2090" s="36"/>
      <c r="U2090" s="36"/>
      <c r="V2090" s="36"/>
    </row>
    <row r="2091" spans="6:22" x14ac:dyDescent="0.25">
      <c r="F2091" s="36"/>
      <c r="G2091" s="36"/>
      <c r="H2091" s="36"/>
      <c r="I2091" s="36"/>
      <c r="J2091" s="36"/>
      <c r="K2091" s="36"/>
      <c r="L2091" s="36"/>
      <c r="M2091" s="36"/>
      <c r="N2091" s="36"/>
      <c r="O2091" s="36"/>
      <c r="P2091" s="36"/>
      <c r="Q2091" s="36"/>
      <c r="R2091" s="36"/>
      <c r="S2091" s="36"/>
      <c r="T2091" s="36"/>
      <c r="U2091" s="36"/>
      <c r="V2091" s="36"/>
    </row>
    <row r="2092" spans="6:22" x14ac:dyDescent="0.25">
      <c r="F2092" s="36"/>
      <c r="G2092" s="36"/>
      <c r="H2092" s="36"/>
      <c r="I2092" s="36"/>
      <c r="J2092" s="36"/>
      <c r="K2092" s="36"/>
      <c r="L2092" s="36"/>
      <c r="M2092" s="36"/>
      <c r="N2092" s="36"/>
      <c r="O2092" s="36"/>
      <c r="P2092" s="36"/>
      <c r="Q2092" s="36"/>
      <c r="R2092" s="36"/>
      <c r="S2092" s="36"/>
      <c r="T2092" s="36"/>
      <c r="U2092" s="36"/>
      <c r="V2092" s="36"/>
    </row>
    <row r="2093" spans="6:22" x14ac:dyDescent="0.25">
      <c r="F2093" s="36"/>
      <c r="G2093" s="36"/>
      <c r="H2093" s="36"/>
      <c r="I2093" s="36"/>
      <c r="J2093" s="36"/>
      <c r="K2093" s="36"/>
      <c r="L2093" s="36"/>
      <c r="M2093" s="36"/>
      <c r="N2093" s="36"/>
      <c r="O2093" s="36"/>
      <c r="P2093" s="36"/>
      <c r="Q2093" s="36"/>
      <c r="R2093" s="36"/>
      <c r="S2093" s="36"/>
      <c r="T2093" s="36"/>
      <c r="U2093" s="36"/>
      <c r="V2093" s="36"/>
    </row>
    <row r="2094" spans="6:22" x14ac:dyDescent="0.25">
      <c r="F2094" s="36"/>
      <c r="G2094" s="36"/>
      <c r="H2094" s="36"/>
      <c r="I2094" s="36"/>
      <c r="J2094" s="36"/>
      <c r="K2094" s="36"/>
      <c r="L2094" s="36"/>
      <c r="M2094" s="36"/>
      <c r="N2094" s="36"/>
      <c r="O2094" s="36"/>
      <c r="P2094" s="36"/>
      <c r="Q2094" s="36"/>
      <c r="R2094" s="36"/>
      <c r="S2094" s="36"/>
      <c r="T2094" s="36"/>
      <c r="U2094" s="36"/>
      <c r="V2094" s="36"/>
    </row>
    <row r="2095" spans="6:22" x14ac:dyDescent="0.25">
      <c r="F2095" s="36"/>
      <c r="G2095" s="36"/>
      <c r="H2095" s="36"/>
      <c r="I2095" s="36"/>
      <c r="J2095" s="36"/>
      <c r="K2095" s="36"/>
      <c r="L2095" s="36"/>
      <c r="M2095" s="36"/>
      <c r="N2095" s="36"/>
      <c r="O2095" s="36"/>
      <c r="P2095" s="36"/>
      <c r="Q2095" s="36"/>
      <c r="R2095" s="36"/>
      <c r="S2095" s="36"/>
      <c r="T2095" s="36"/>
      <c r="U2095" s="36"/>
      <c r="V2095" s="36"/>
    </row>
    <row r="2096" spans="6:22" x14ac:dyDescent="0.25">
      <c r="F2096" s="36"/>
      <c r="G2096" s="36"/>
      <c r="H2096" s="36"/>
      <c r="I2096" s="36"/>
      <c r="J2096" s="36"/>
      <c r="K2096" s="36"/>
      <c r="L2096" s="36"/>
      <c r="M2096" s="36"/>
      <c r="N2096" s="36"/>
      <c r="O2096" s="36"/>
      <c r="P2096" s="36"/>
      <c r="Q2096" s="36"/>
      <c r="R2096" s="36"/>
      <c r="S2096" s="36"/>
      <c r="T2096" s="36"/>
      <c r="U2096" s="36"/>
      <c r="V2096" s="36"/>
    </row>
    <row r="2097" spans="6:22" x14ac:dyDescent="0.25">
      <c r="F2097" s="36"/>
      <c r="G2097" s="36"/>
      <c r="H2097" s="36"/>
      <c r="I2097" s="36"/>
      <c r="J2097" s="36"/>
      <c r="K2097" s="36"/>
      <c r="L2097" s="36"/>
      <c r="M2097" s="36"/>
      <c r="N2097" s="36"/>
      <c r="O2097" s="36"/>
      <c r="P2097" s="36"/>
      <c r="Q2097" s="36"/>
      <c r="R2097" s="36"/>
      <c r="S2097" s="36"/>
      <c r="T2097" s="36"/>
      <c r="U2097" s="36"/>
      <c r="V2097" s="36"/>
    </row>
    <row r="2098" spans="6:22" x14ac:dyDescent="0.25">
      <c r="F2098" s="36"/>
      <c r="G2098" s="36"/>
      <c r="H2098" s="36"/>
      <c r="I2098" s="36"/>
      <c r="J2098" s="36"/>
      <c r="K2098" s="36"/>
      <c r="L2098" s="36"/>
      <c r="M2098" s="36"/>
      <c r="N2098" s="36"/>
      <c r="O2098" s="36"/>
      <c r="P2098" s="36"/>
      <c r="Q2098" s="36"/>
      <c r="R2098" s="36"/>
      <c r="S2098" s="36"/>
      <c r="T2098" s="36"/>
      <c r="U2098" s="36"/>
      <c r="V2098" s="36"/>
    </row>
    <row r="2099" spans="6:22" x14ac:dyDescent="0.25">
      <c r="F2099" s="36"/>
      <c r="G2099" s="36"/>
      <c r="H2099" s="36"/>
      <c r="I2099" s="36"/>
      <c r="J2099" s="36"/>
      <c r="K2099" s="36"/>
      <c r="L2099" s="36"/>
      <c r="M2099" s="36"/>
      <c r="N2099" s="36"/>
      <c r="O2099" s="36"/>
      <c r="P2099" s="36"/>
      <c r="Q2099" s="36"/>
      <c r="R2099" s="36"/>
      <c r="S2099" s="36"/>
      <c r="T2099" s="36"/>
      <c r="U2099" s="36"/>
      <c r="V2099" s="36"/>
    </row>
    <row r="2100" spans="6:22" x14ac:dyDescent="0.25">
      <c r="F2100" s="36"/>
      <c r="G2100" s="36"/>
      <c r="H2100" s="36"/>
      <c r="I2100" s="36"/>
      <c r="J2100" s="36"/>
      <c r="K2100" s="36"/>
      <c r="L2100" s="36"/>
      <c r="M2100" s="36"/>
      <c r="N2100" s="36"/>
      <c r="O2100" s="36"/>
      <c r="P2100" s="36"/>
      <c r="Q2100" s="36"/>
      <c r="R2100" s="36"/>
      <c r="S2100" s="36"/>
      <c r="T2100" s="36"/>
      <c r="U2100" s="36"/>
      <c r="V2100" s="36"/>
    </row>
    <row r="2101" spans="6:22" x14ac:dyDescent="0.25">
      <c r="F2101" s="36"/>
      <c r="G2101" s="36"/>
      <c r="H2101" s="36"/>
      <c r="I2101" s="36"/>
      <c r="J2101" s="36"/>
      <c r="K2101" s="36"/>
      <c r="L2101" s="36"/>
      <c r="M2101" s="36"/>
      <c r="N2101" s="36"/>
      <c r="O2101" s="36"/>
      <c r="P2101" s="36"/>
      <c r="Q2101" s="36"/>
      <c r="R2101" s="36"/>
      <c r="S2101" s="36"/>
      <c r="T2101" s="36"/>
      <c r="U2101" s="36"/>
      <c r="V2101" s="36"/>
    </row>
    <row r="2102" spans="6:22" x14ac:dyDescent="0.25">
      <c r="F2102" s="36"/>
      <c r="G2102" s="36"/>
      <c r="H2102" s="36"/>
      <c r="I2102" s="36"/>
      <c r="J2102" s="36"/>
      <c r="K2102" s="36"/>
      <c r="L2102" s="36"/>
      <c r="M2102" s="36"/>
      <c r="N2102" s="36"/>
      <c r="O2102" s="36"/>
      <c r="P2102" s="36"/>
      <c r="Q2102" s="36"/>
      <c r="R2102" s="36"/>
      <c r="S2102" s="36"/>
      <c r="T2102" s="36"/>
      <c r="U2102" s="36"/>
      <c r="V2102" s="36"/>
    </row>
    <row r="2103" spans="6:22" x14ac:dyDescent="0.25">
      <c r="F2103" s="36"/>
      <c r="G2103" s="36"/>
      <c r="H2103" s="36"/>
      <c r="I2103" s="36"/>
      <c r="J2103" s="36"/>
      <c r="K2103" s="36"/>
      <c r="L2103" s="36"/>
      <c r="M2103" s="36"/>
      <c r="N2103" s="36"/>
      <c r="O2103" s="36"/>
      <c r="P2103" s="36"/>
      <c r="Q2103" s="36"/>
      <c r="R2103" s="36"/>
      <c r="S2103" s="36"/>
      <c r="T2103" s="36"/>
      <c r="U2103" s="36"/>
      <c r="V2103" s="36"/>
    </row>
    <row r="2104" spans="6:22" x14ac:dyDescent="0.25">
      <c r="F2104" s="36"/>
      <c r="G2104" s="36"/>
      <c r="H2104" s="36"/>
      <c r="I2104" s="36"/>
      <c r="J2104" s="36"/>
      <c r="K2104" s="36"/>
      <c r="L2104" s="36"/>
      <c r="M2104" s="36"/>
      <c r="N2104" s="36"/>
      <c r="O2104" s="36"/>
      <c r="P2104" s="36"/>
      <c r="Q2104" s="36"/>
      <c r="R2104" s="36"/>
      <c r="S2104" s="36"/>
      <c r="T2104" s="36"/>
      <c r="U2104" s="36"/>
      <c r="V2104" s="36"/>
    </row>
    <row r="2105" spans="6:22" x14ac:dyDescent="0.25">
      <c r="F2105" s="36"/>
      <c r="G2105" s="36"/>
      <c r="H2105" s="36"/>
      <c r="I2105" s="36"/>
      <c r="J2105" s="36"/>
      <c r="K2105" s="36"/>
      <c r="L2105" s="36"/>
      <c r="M2105" s="36"/>
      <c r="N2105" s="36"/>
      <c r="O2105" s="36"/>
      <c r="P2105" s="36"/>
      <c r="Q2105" s="36"/>
      <c r="R2105" s="36"/>
      <c r="S2105" s="36"/>
      <c r="T2105" s="36"/>
      <c r="U2105" s="36"/>
      <c r="V2105" s="36"/>
    </row>
    <row r="2106" spans="6:22" x14ac:dyDescent="0.25">
      <c r="F2106" s="36"/>
      <c r="G2106" s="36"/>
      <c r="H2106" s="36"/>
      <c r="I2106" s="36"/>
      <c r="J2106" s="36"/>
      <c r="K2106" s="36"/>
      <c r="L2106" s="36"/>
      <c r="M2106" s="36"/>
      <c r="N2106" s="36"/>
      <c r="O2106" s="36"/>
      <c r="P2106" s="36"/>
      <c r="Q2106" s="36"/>
      <c r="R2106" s="36"/>
      <c r="S2106" s="36"/>
      <c r="T2106" s="36"/>
      <c r="U2106" s="36"/>
      <c r="V2106" s="36"/>
    </row>
    <row r="2107" spans="6:22" x14ac:dyDescent="0.25">
      <c r="F2107" s="36"/>
      <c r="G2107" s="36"/>
      <c r="H2107" s="36"/>
      <c r="I2107" s="36"/>
      <c r="J2107" s="36"/>
      <c r="K2107" s="36"/>
      <c r="L2107" s="36"/>
      <c r="M2107" s="36"/>
      <c r="N2107" s="36"/>
      <c r="O2107" s="36"/>
      <c r="P2107" s="36"/>
      <c r="Q2107" s="36"/>
      <c r="R2107" s="36"/>
      <c r="S2107" s="36"/>
      <c r="T2107" s="36"/>
      <c r="U2107" s="36"/>
      <c r="V2107" s="36"/>
    </row>
    <row r="2108" spans="6:22" x14ac:dyDescent="0.25">
      <c r="F2108" s="36"/>
      <c r="G2108" s="36"/>
      <c r="H2108" s="36"/>
      <c r="I2108" s="36"/>
      <c r="J2108" s="36"/>
      <c r="K2108" s="36"/>
      <c r="L2108" s="36"/>
      <c r="M2108" s="36"/>
      <c r="N2108" s="36"/>
      <c r="O2108" s="36"/>
      <c r="P2108" s="36"/>
      <c r="Q2108" s="36"/>
      <c r="R2108" s="36"/>
      <c r="S2108" s="36"/>
      <c r="T2108" s="36"/>
      <c r="U2108" s="36"/>
      <c r="V2108" s="36"/>
    </row>
    <row r="2109" spans="6:22" x14ac:dyDescent="0.25">
      <c r="F2109" s="36"/>
      <c r="G2109" s="36"/>
      <c r="H2109" s="36"/>
      <c r="I2109" s="36"/>
      <c r="J2109" s="36"/>
      <c r="K2109" s="36"/>
      <c r="L2109" s="36"/>
      <c r="M2109" s="36"/>
      <c r="N2109" s="36"/>
      <c r="O2109" s="36"/>
      <c r="P2109" s="36"/>
      <c r="Q2109" s="36"/>
      <c r="R2109" s="36"/>
      <c r="S2109" s="36"/>
      <c r="T2109" s="36"/>
      <c r="U2109" s="36"/>
      <c r="V2109" s="36"/>
    </row>
    <row r="2110" spans="6:22" x14ac:dyDescent="0.25">
      <c r="F2110" s="36"/>
      <c r="G2110" s="36"/>
      <c r="H2110" s="36"/>
      <c r="I2110" s="36"/>
      <c r="J2110" s="36"/>
      <c r="K2110" s="36"/>
      <c r="L2110" s="36"/>
      <c r="M2110" s="36"/>
      <c r="N2110" s="36"/>
      <c r="O2110" s="36"/>
      <c r="P2110" s="36"/>
      <c r="Q2110" s="36"/>
      <c r="R2110" s="36"/>
      <c r="S2110" s="36"/>
      <c r="T2110" s="36"/>
      <c r="U2110" s="36"/>
      <c r="V2110" s="36"/>
    </row>
    <row r="2111" spans="6:22" x14ac:dyDescent="0.25">
      <c r="F2111" s="36"/>
      <c r="G2111" s="36"/>
      <c r="H2111" s="36"/>
      <c r="I2111" s="36"/>
      <c r="J2111" s="36"/>
      <c r="K2111" s="36"/>
      <c r="L2111" s="36"/>
      <c r="M2111" s="36"/>
      <c r="N2111" s="36"/>
      <c r="O2111" s="36"/>
      <c r="P2111" s="36"/>
      <c r="Q2111" s="36"/>
      <c r="R2111" s="36"/>
      <c r="S2111" s="36"/>
      <c r="T2111" s="36"/>
      <c r="U2111" s="36"/>
      <c r="V2111" s="36"/>
    </row>
    <row r="2112" spans="6:22" x14ac:dyDescent="0.25">
      <c r="F2112" s="36"/>
      <c r="G2112" s="36"/>
      <c r="H2112" s="36"/>
      <c r="I2112" s="36"/>
      <c r="J2112" s="36"/>
      <c r="K2112" s="36"/>
      <c r="L2112" s="36"/>
      <c r="M2112" s="36"/>
      <c r="N2112" s="36"/>
      <c r="O2112" s="36"/>
      <c r="P2112" s="36"/>
      <c r="Q2112" s="36"/>
      <c r="R2112" s="36"/>
      <c r="S2112" s="36"/>
      <c r="T2112" s="36"/>
      <c r="U2112" s="36"/>
      <c r="V2112" s="36"/>
    </row>
    <row r="2113" spans="6:22" x14ac:dyDescent="0.25">
      <c r="F2113" s="36"/>
      <c r="G2113" s="36"/>
      <c r="H2113" s="36"/>
      <c r="I2113" s="36"/>
      <c r="J2113" s="36"/>
      <c r="K2113" s="36"/>
      <c r="L2113" s="36"/>
      <c r="M2113" s="36"/>
      <c r="N2113" s="36"/>
      <c r="O2113" s="36"/>
      <c r="P2113" s="36"/>
      <c r="Q2113" s="36"/>
      <c r="R2113" s="36"/>
      <c r="S2113" s="36"/>
      <c r="T2113" s="36"/>
      <c r="U2113" s="36"/>
      <c r="V2113" s="36"/>
    </row>
    <row r="2114" spans="6:22" x14ac:dyDescent="0.25">
      <c r="F2114" s="36"/>
      <c r="G2114" s="36"/>
      <c r="H2114" s="36"/>
      <c r="I2114" s="36"/>
      <c r="J2114" s="36"/>
      <c r="K2114" s="36"/>
      <c r="L2114" s="36"/>
      <c r="M2114" s="36"/>
      <c r="N2114" s="36"/>
      <c r="O2114" s="36"/>
      <c r="P2114" s="36"/>
      <c r="Q2114" s="36"/>
      <c r="R2114" s="36"/>
      <c r="S2114" s="36"/>
      <c r="T2114" s="36"/>
      <c r="U2114" s="36"/>
      <c r="V2114" s="36"/>
    </row>
    <row r="2115" spans="6:22" x14ac:dyDescent="0.25">
      <c r="F2115" s="36"/>
      <c r="G2115" s="36"/>
      <c r="H2115" s="36"/>
      <c r="I2115" s="36"/>
      <c r="J2115" s="36"/>
      <c r="K2115" s="36"/>
      <c r="L2115" s="36"/>
      <c r="M2115" s="36"/>
      <c r="N2115" s="36"/>
      <c r="O2115" s="36"/>
      <c r="P2115" s="36"/>
      <c r="Q2115" s="36"/>
      <c r="R2115" s="36"/>
      <c r="S2115" s="36"/>
      <c r="T2115" s="36"/>
      <c r="U2115" s="36"/>
      <c r="V2115" s="36"/>
    </row>
    <row r="2116" spans="6:22" x14ac:dyDescent="0.25">
      <c r="F2116" s="36"/>
      <c r="G2116" s="36"/>
      <c r="H2116" s="36"/>
      <c r="I2116" s="36"/>
      <c r="J2116" s="36"/>
      <c r="K2116" s="36"/>
      <c r="L2116" s="36"/>
      <c r="M2116" s="36"/>
      <c r="N2116" s="36"/>
      <c r="O2116" s="36"/>
      <c r="P2116" s="36"/>
      <c r="Q2116" s="36"/>
      <c r="R2116" s="36"/>
      <c r="S2116" s="36"/>
      <c r="T2116" s="36"/>
      <c r="U2116" s="36"/>
      <c r="V2116" s="36"/>
    </row>
    <row r="2117" spans="6:22" x14ac:dyDescent="0.25">
      <c r="F2117" s="36"/>
      <c r="G2117" s="36"/>
      <c r="H2117" s="36"/>
      <c r="I2117" s="36"/>
      <c r="J2117" s="36"/>
      <c r="K2117" s="36"/>
      <c r="L2117" s="36"/>
      <c r="M2117" s="36"/>
      <c r="N2117" s="36"/>
      <c r="O2117" s="36"/>
      <c r="P2117" s="36"/>
      <c r="Q2117" s="36"/>
      <c r="R2117" s="36"/>
      <c r="S2117" s="36"/>
      <c r="T2117" s="36"/>
      <c r="U2117" s="36"/>
      <c r="V2117" s="36"/>
    </row>
    <row r="2118" spans="6:22" x14ac:dyDescent="0.25">
      <c r="F2118" s="36"/>
      <c r="G2118" s="36"/>
      <c r="H2118" s="36"/>
      <c r="I2118" s="36"/>
      <c r="J2118" s="36"/>
      <c r="K2118" s="36"/>
      <c r="L2118" s="36"/>
      <c r="M2118" s="36"/>
      <c r="N2118" s="36"/>
      <c r="O2118" s="36"/>
      <c r="P2118" s="36"/>
      <c r="Q2118" s="36"/>
      <c r="R2118" s="36"/>
      <c r="S2118" s="36"/>
      <c r="T2118" s="36"/>
      <c r="U2118" s="36"/>
      <c r="V2118" s="36"/>
    </row>
    <row r="2119" spans="6:22" x14ac:dyDescent="0.25">
      <c r="F2119" s="36"/>
      <c r="G2119" s="36"/>
      <c r="H2119" s="36"/>
      <c r="I2119" s="36"/>
      <c r="J2119" s="36"/>
      <c r="K2119" s="36"/>
      <c r="L2119" s="36"/>
      <c r="M2119" s="36"/>
      <c r="N2119" s="36"/>
      <c r="O2119" s="36"/>
      <c r="P2119" s="36"/>
      <c r="Q2119" s="36"/>
      <c r="R2119" s="36"/>
      <c r="S2119" s="36"/>
      <c r="T2119" s="36"/>
      <c r="U2119" s="36"/>
      <c r="V2119" s="36"/>
    </row>
    <row r="2120" spans="6:22" x14ac:dyDescent="0.25">
      <c r="F2120" s="36"/>
      <c r="G2120" s="36"/>
      <c r="H2120" s="36"/>
      <c r="I2120" s="36"/>
      <c r="J2120" s="36"/>
      <c r="K2120" s="36"/>
      <c r="L2120" s="36"/>
      <c r="M2120" s="36"/>
      <c r="N2120" s="36"/>
      <c r="O2120" s="36"/>
      <c r="P2120" s="36"/>
      <c r="Q2120" s="36"/>
      <c r="R2120" s="36"/>
      <c r="S2120" s="36"/>
      <c r="T2120" s="36"/>
      <c r="U2120" s="36"/>
      <c r="V2120" s="36"/>
    </row>
    <row r="2121" spans="6:22" x14ac:dyDescent="0.25">
      <c r="F2121" s="36"/>
      <c r="G2121" s="36"/>
      <c r="H2121" s="36"/>
      <c r="I2121" s="36"/>
      <c r="J2121" s="36"/>
      <c r="K2121" s="36"/>
      <c r="L2121" s="36"/>
      <c r="M2121" s="36"/>
      <c r="N2121" s="36"/>
      <c r="O2121" s="36"/>
      <c r="P2121" s="36"/>
      <c r="Q2121" s="36"/>
      <c r="R2121" s="36"/>
      <c r="S2121" s="36"/>
      <c r="T2121" s="36"/>
      <c r="U2121" s="36"/>
      <c r="V2121" s="36"/>
    </row>
    <row r="2122" spans="6:22" x14ac:dyDescent="0.25">
      <c r="F2122" s="36"/>
      <c r="G2122" s="36"/>
      <c r="H2122" s="36"/>
      <c r="I2122" s="36"/>
      <c r="J2122" s="36"/>
      <c r="K2122" s="36"/>
      <c r="L2122" s="36"/>
      <c r="M2122" s="36"/>
      <c r="N2122" s="36"/>
      <c r="O2122" s="36"/>
      <c r="P2122" s="36"/>
      <c r="Q2122" s="36"/>
      <c r="R2122" s="36"/>
      <c r="S2122" s="36"/>
      <c r="T2122" s="36"/>
      <c r="U2122" s="36"/>
      <c r="V2122" s="36"/>
    </row>
    <row r="2123" spans="6:22" x14ac:dyDescent="0.25">
      <c r="F2123" s="36"/>
      <c r="G2123" s="36"/>
      <c r="H2123" s="36"/>
      <c r="I2123" s="36"/>
      <c r="J2123" s="36"/>
      <c r="K2123" s="36"/>
      <c r="L2123" s="36"/>
      <c r="M2123" s="36"/>
      <c r="N2123" s="36"/>
      <c r="O2123" s="36"/>
      <c r="P2123" s="36"/>
      <c r="Q2123" s="36"/>
      <c r="R2123" s="36"/>
      <c r="S2123" s="36"/>
      <c r="T2123" s="36"/>
      <c r="U2123" s="36"/>
      <c r="V2123" s="36"/>
    </row>
    <row r="2124" spans="6:22" x14ac:dyDescent="0.25">
      <c r="F2124" s="36"/>
      <c r="G2124" s="36"/>
      <c r="H2124" s="36"/>
      <c r="I2124" s="36"/>
      <c r="J2124" s="36"/>
      <c r="K2124" s="36"/>
      <c r="L2124" s="36"/>
      <c r="M2124" s="36"/>
      <c r="N2124" s="36"/>
      <c r="O2124" s="36"/>
      <c r="P2124" s="36"/>
      <c r="Q2124" s="36"/>
      <c r="R2124" s="36"/>
      <c r="S2124" s="36"/>
      <c r="T2124" s="36"/>
      <c r="U2124" s="36"/>
      <c r="V2124" s="36"/>
    </row>
    <row r="2125" spans="6:22" x14ac:dyDescent="0.25">
      <c r="F2125" s="36"/>
      <c r="G2125" s="36"/>
      <c r="H2125" s="36"/>
      <c r="I2125" s="36"/>
      <c r="J2125" s="36"/>
      <c r="K2125" s="36"/>
      <c r="L2125" s="36"/>
      <c r="M2125" s="36"/>
      <c r="N2125" s="36"/>
      <c r="O2125" s="36"/>
      <c r="P2125" s="36"/>
      <c r="Q2125" s="36"/>
      <c r="R2125" s="36"/>
      <c r="S2125" s="36"/>
      <c r="T2125" s="36"/>
      <c r="U2125" s="36"/>
      <c r="V2125" s="36"/>
    </row>
    <row r="2126" spans="6:22" x14ac:dyDescent="0.25">
      <c r="F2126" s="36"/>
      <c r="G2126" s="36"/>
      <c r="H2126" s="36"/>
      <c r="I2126" s="36"/>
      <c r="J2126" s="36"/>
      <c r="K2126" s="36"/>
      <c r="L2126" s="36"/>
      <c r="M2126" s="36"/>
      <c r="N2126" s="36"/>
      <c r="O2126" s="36"/>
      <c r="P2126" s="36"/>
      <c r="Q2126" s="36"/>
      <c r="R2126" s="36"/>
      <c r="S2126" s="36"/>
      <c r="T2126" s="36"/>
      <c r="U2126" s="36"/>
      <c r="V2126" s="36"/>
    </row>
    <row r="2127" spans="6:22" x14ac:dyDescent="0.25">
      <c r="F2127" s="36"/>
      <c r="G2127" s="36"/>
      <c r="H2127" s="36"/>
      <c r="I2127" s="36"/>
      <c r="J2127" s="36"/>
      <c r="K2127" s="36"/>
      <c r="L2127" s="36"/>
      <c r="M2127" s="36"/>
      <c r="N2127" s="36"/>
      <c r="O2127" s="36"/>
      <c r="P2127" s="36"/>
      <c r="Q2127" s="36"/>
      <c r="R2127" s="36"/>
      <c r="S2127" s="36"/>
      <c r="T2127" s="36"/>
      <c r="U2127" s="36"/>
      <c r="V2127" s="36"/>
    </row>
    <row r="2128" spans="6:22" x14ac:dyDescent="0.25">
      <c r="F2128" s="36"/>
      <c r="G2128" s="36"/>
      <c r="H2128" s="36"/>
      <c r="I2128" s="36"/>
      <c r="J2128" s="36"/>
      <c r="K2128" s="36"/>
      <c r="L2128" s="36"/>
      <c r="M2128" s="36"/>
      <c r="N2128" s="36"/>
      <c r="O2128" s="36"/>
      <c r="P2128" s="36"/>
      <c r="Q2128" s="36"/>
      <c r="R2128" s="36"/>
      <c r="S2128" s="36"/>
      <c r="T2128" s="36"/>
      <c r="U2128" s="36"/>
      <c r="V2128" s="36"/>
    </row>
    <row r="2129" spans="6:22" x14ac:dyDescent="0.25">
      <c r="F2129" s="36"/>
      <c r="G2129" s="36"/>
      <c r="H2129" s="36"/>
      <c r="I2129" s="36"/>
      <c r="J2129" s="36"/>
      <c r="K2129" s="36"/>
      <c r="L2129" s="36"/>
      <c r="M2129" s="36"/>
      <c r="N2129" s="36"/>
      <c r="O2129" s="36"/>
      <c r="P2129" s="36"/>
      <c r="Q2129" s="36"/>
      <c r="R2129" s="36"/>
      <c r="S2129" s="36"/>
      <c r="T2129" s="36"/>
      <c r="U2129" s="36"/>
      <c r="V2129" s="36"/>
    </row>
    <row r="2130" spans="6:22" x14ac:dyDescent="0.25">
      <c r="F2130" s="36"/>
      <c r="G2130" s="36"/>
      <c r="H2130" s="36"/>
      <c r="I2130" s="36"/>
      <c r="J2130" s="36"/>
      <c r="K2130" s="36"/>
      <c r="L2130" s="36"/>
      <c r="M2130" s="36"/>
      <c r="N2130" s="36"/>
      <c r="O2130" s="36"/>
      <c r="P2130" s="36"/>
      <c r="Q2130" s="36"/>
      <c r="R2130" s="36"/>
      <c r="S2130" s="36"/>
      <c r="T2130" s="36"/>
      <c r="U2130" s="36"/>
      <c r="V2130" s="36"/>
    </row>
    <row r="2131" spans="6:22" x14ac:dyDescent="0.25">
      <c r="F2131" s="36"/>
      <c r="G2131" s="36"/>
      <c r="H2131" s="36"/>
      <c r="I2131" s="36"/>
      <c r="J2131" s="36"/>
      <c r="K2131" s="36"/>
      <c r="L2131" s="36"/>
      <c r="M2131" s="36"/>
      <c r="N2131" s="36"/>
      <c r="O2131" s="36"/>
      <c r="P2131" s="36"/>
      <c r="Q2131" s="36"/>
      <c r="R2131" s="36"/>
      <c r="S2131" s="36"/>
      <c r="T2131" s="36"/>
      <c r="U2131" s="36"/>
      <c r="V2131" s="36"/>
    </row>
    <row r="2132" spans="6:22" x14ac:dyDescent="0.25">
      <c r="F2132" s="36"/>
      <c r="G2132" s="36"/>
      <c r="H2132" s="36"/>
      <c r="I2132" s="36"/>
      <c r="J2132" s="36"/>
      <c r="K2132" s="36"/>
      <c r="L2132" s="36"/>
      <c r="M2132" s="36"/>
      <c r="N2132" s="36"/>
      <c r="O2132" s="36"/>
      <c r="P2132" s="36"/>
      <c r="Q2132" s="36"/>
      <c r="R2132" s="36"/>
      <c r="S2132" s="36"/>
      <c r="T2132" s="36"/>
      <c r="U2132" s="36"/>
      <c r="V2132" s="36"/>
    </row>
    <row r="2133" spans="6:22" x14ac:dyDescent="0.25">
      <c r="F2133" s="36"/>
      <c r="G2133" s="36"/>
      <c r="H2133" s="36"/>
      <c r="I2133" s="36"/>
      <c r="J2133" s="36"/>
      <c r="K2133" s="36"/>
      <c r="L2133" s="36"/>
      <c r="M2133" s="36"/>
      <c r="N2133" s="36"/>
      <c r="O2133" s="36"/>
      <c r="P2133" s="36"/>
      <c r="Q2133" s="36"/>
      <c r="R2133" s="36"/>
      <c r="S2133" s="36"/>
      <c r="T2133" s="36"/>
      <c r="U2133" s="36"/>
      <c r="V2133" s="36"/>
    </row>
    <row r="2134" spans="6:22" x14ac:dyDescent="0.25">
      <c r="F2134" s="36"/>
      <c r="G2134" s="36"/>
      <c r="H2134" s="36"/>
      <c r="I2134" s="36"/>
      <c r="J2134" s="36"/>
      <c r="K2134" s="36"/>
      <c r="L2134" s="36"/>
      <c r="M2134" s="36"/>
      <c r="N2134" s="36"/>
      <c r="O2134" s="36"/>
      <c r="P2134" s="36"/>
      <c r="Q2134" s="36"/>
      <c r="R2134" s="36"/>
      <c r="S2134" s="36"/>
      <c r="T2134" s="36"/>
      <c r="U2134" s="36"/>
      <c r="V2134" s="36"/>
    </row>
    <row r="2135" spans="6:22" x14ac:dyDescent="0.25">
      <c r="F2135" s="36"/>
      <c r="G2135" s="36"/>
      <c r="H2135" s="36"/>
      <c r="I2135" s="36"/>
      <c r="J2135" s="36"/>
      <c r="K2135" s="36"/>
      <c r="L2135" s="36"/>
      <c r="M2135" s="36"/>
      <c r="N2135" s="36"/>
      <c r="O2135" s="36"/>
      <c r="P2135" s="36"/>
      <c r="Q2135" s="36"/>
      <c r="R2135" s="36"/>
      <c r="S2135" s="36"/>
      <c r="T2135" s="36"/>
      <c r="U2135" s="36"/>
      <c r="V2135" s="36"/>
    </row>
    <row r="2136" spans="6:22" x14ac:dyDescent="0.25">
      <c r="F2136" s="36"/>
      <c r="G2136" s="36"/>
      <c r="H2136" s="36"/>
      <c r="I2136" s="36"/>
      <c r="J2136" s="36"/>
      <c r="K2136" s="36"/>
      <c r="L2136" s="36"/>
      <c r="M2136" s="36"/>
      <c r="N2136" s="36"/>
      <c r="O2136" s="36"/>
      <c r="P2136" s="36"/>
      <c r="Q2136" s="36"/>
      <c r="R2136" s="36"/>
      <c r="S2136" s="36"/>
      <c r="T2136" s="36"/>
      <c r="U2136" s="36"/>
      <c r="V2136" s="36"/>
    </row>
    <row r="2137" spans="6:22" x14ac:dyDescent="0.25">
      <c r="F2137" s="36"/>
      <c r="G2137" s="36"/>
      <c r="H2137" s="36"/>
      <c r="I2137" s="36"/>
      <c r="J2137" s="36"/>
      <c r="K2137" s="36"/>
      <c r="L2137" s="36"/>
      <c r="M2137" s="36"/>
      <c r="N2137" s="36"/>
      <c r="O2137" s="36"/>
      <c r="P2137" s="36"/>
      <c r="Q2137" s="36"/>
      <c r="R2137" s="36"/>
      <c r="S2137" s="36"/>
      <c r="T2137" s="36"/>
      <c r="U2137" s="36"/>
      <c r="V2137" s="36"/>
    </row>
    <row r="2138" spans="6:22" x14ac:dyDescent="0.25">
      <c r="F2138" s="36"/>
      <c r="G2138" s="36"/>
      <c r="H2138" s="36"/>
      <c r="I2138" s="36"/>
      <c r="J2138" s="36"/>
      <c r="K2138" s="36"/>
      <c r="L2138" s="36"/>
      <c r="M2138" s="36"/>
      <c r="N2138" s="36"/>
      <c r="O2138" s="36"/>
      <c r="P2138" s="36"/>
      <c r="Q2138" s="36"/>
      <c r="R2138" s="36"/>
      <c r="S2138" s="36"/>
      <c r="T2138" s="36"/>
      <c r="U2138" s="36"/>
      <c r="V2138" s="36"/>
    </row>
    <row r="2139" spans="6:22" x14ac:dyDescent="0.25">
      <c r="F2139" s="36"/>
      <c r="G2139" s="36"/>
      <c r="H2139" s="36"/>
      <c r="I2139" s="36"/>
      <c r="J2139" s="36"/>
      <c r="K2139" s="36"/>
      <c r="L2139" s="36"/>
      <c r="M2139" s="36"/>
      <c r="N2139" s="36"/>
      <c r="O2139" s="36"/>
      <c r="P2139" s="36"/>
      <c r="Q2139" s="36"/>
      <c r="R2139" s="36"/>
      <c r="S2139" s="36"/>
      <c r="T2139" s="36"/>
      <c r="U2139" s="36"/>
      <c r="V2139" s="36"/>
    </row>
    <row r="2140" spans="6:22" x14ac:dyDescent="0.25">
      <c r="F2140" s="36"/>
      <c r="G2140" s="36"/>
      <c r="H2140" s="36"/>
      <c r="I2140" s="36"/>
      <c r="J2140" s="36"/>
      <c r="K2140" s="36"/>
      <c r="L2140" s="36"/>
      <c r="M2140" s="36"/>
      <c r="N2140" s="36"/>
      <c r="O2140" s="36"/>
      <c r="P2140" s="36"/>
      <c r="Q2140" s="36"/>
      <c r="R2140" s="36"/>
      <c r="S2140" s="36"/>
      <c r="T2140" s="36"/>
      <c r="U2140" s="36"/>
      <c r="V2140" s="36"/>
    </row>
    <row r="2141" spans="6:22" x14ac:dyDescent="0.25">
      <c r="F2141" s="36"/>
      <c r="G2141" s="36"/>
      <c r="H2141" s="36"/>
      <c r="I2141" s="36"/>
      <c r="J2141" s="36"/>
      <c r="K2141" s="36"/>
      <c r="L2141" s="36"/>
      <c r="M2141" s="36"/>
      <c r="N2141" s="36"/>
      <c r="O2141" s="36"/>
      <c r="P2141" s="36"/>
      <c r="Q2141" s="36"/>
      <c r="R2141" s="36"/>
      <c r="S2141" s="36"/>
      <c r="T2141" s="36"/>
      <c r="U2141" s="36"/>
      <c r="V2141" s="36"/>
    </row>
    <row r="2142" spans="6:22" x14ac:dyDescent="0.25">
      <c r="F2142" s="36"/>
      <c r="G2142" s="36"/>
      <c r="H2142" s="36"/>
      <c r="I2142" s="36"/>
      <c r="J2142" s="36"/>
      <c r="K2142" s="36"/>
      <c r="L2142" s="36"/>
      <c r="M2142" s="36"/>
      <c r="N2142" s="36"/>
      <c r="O2142" s="36"/>
      <c r="P2142" s="36"/>
      <c r="Q2142" s="36"/>
      <c r="R2142" s="36"/>
      <c r="S2142" s="36"/>
      <c r="T2142" s="36"/>
      <c r="U2142" s="36"/>
      <c r="V2142" s="36"/>
    </row>
    <row r="2143" spans="6:22" x14ac:dyDescent="0.25">
      <c r="F2143" s="36"/>
      <c r="G2143" s="36"/>
      <c r="H2143" s="36"/>
      <c r="I2143" s="36"/>
      <c r="J2143" s="36"/>
      <c r="K2143" s="36"/>
      <c r="L2143" s="36"/>
      <c r="M2143" s="36"/>
      <c r="N2143" s="36"/>
      <c r="O2143" s="36"/>
      <c r="P2143" s="36"/>
      <c r="Q2143" s="36"/>
      <c r="R2143" s="36"/>
      <c r="S2143" s="36"/>
      <c r="T2143" s="36"/>
      <c r="U2143" s="36"/>
      <c r="V2143" s="36"/>
    </row>
    <row r="2144" spans="6:22" x14ac:dyDescent="0.25">
      <c r="F2144" s="36"/>
      <c r="G2144" s="36"/>
      <c r="H2144" s="36"/>
      <c r="I2144" s="36"/>
      <c r="J2144" s="36"/>
      <c r="K2144" s="36"/>
      <c r="L2144" s="36"/>
      <c r="M2144" s="36"/>
      <c r="N2144" s="36"/>
      <c r="O2144" s="36"/>
      <c r="P2144" s="36"/>
      <c r="Q2144" s="36"/>
      <c r="R2144" s="36"/>
      <c r="S2144" s="36"/>
      <c r="T2144" s="36"/>
      <c r="U2144" s="36"/>
      <c r="V2144" s="36"/>
    </row>
    <row r="2145" spans="6:22" x14ac:dyDescent="0.25">
      <c r="F2145" s="36"/>
      <c r="G2145" s="36"/>
      <c r="H2145" s="36"/>
      <c r="I2145" s="36"/>
      <c r="J2145" s="36"/>
      <c r="K2145" s="36"/>
      <c r="L2145" s="36"/>
      <c r="M2145" s="36"/>
      <c r="N2145" s="36"/>
      <c r="O2145" s="36"/>
      <c r="P2145" s="36"/>
      <c r="Q2145" s="36"/>
      <c r="R2145" s="36"/>
      <c r="S2145" s="36"/>
      <c r="T2145" s="36"/>
      <c r="U2145" s="36"/>
      <c r="V2145" s="36"/>
    </row>
    <row r="2146" spans="6:22" x14ac:dyDescent="0.25">
      <c r="F2146" s="36"/>
      <c r="G2146" s="36"/>
      <c r="H2146" s="36"/>
      <c r="I2146" s="36"/>
      <c r="J2146" s="36"/>
      <c r="K2146" s="36"/>
      <c r="L2146" s="36"/>
      <c r="M2146" s="36"/>
      <c r="N2146" s="36"/>
      <c r="O2146" s="36"/>
      <c r="P2146" s="36"/>
      <c r="Q2146" s="36"/>
      <c r="R2146" s="36"/>
      <c r="S2146" s="36"/>
      <c r="T2146" s="36"/>
      <c r="U2146" s="36"/>
      <c r="V2146" s="36"/>
    </row>
    <row r="2147" spans="6:22" x14ac:dyDescent="0.25">
      <c r="F2147" s="36"/>
      <c r="G2147" s="36"/>
      <c r="H2147" s="36"/>
      <c r="I2147" s="36"/>
      <c r="J2147" s="36"/>
      <c r="K2147" s="36"/>
      <c r="L2147" s="36"/>
      <c r="M2147" s="36"/>
      <c r="N2147" s="36"/>
      <c r="O2147" s="36"/>
      <c r="P2147" s="36"/>
      <c r="Q2147" s="36"/>
      <c r="R2147" s="36"/>
      <c r="S2147" s="36"/>
      <c r="T2147" s="36"/>
      <c r="U2147" s="36"/>
      <c r="V2147" s="36"/>
    </row>
    <row r="2148" spans="6:22" x14ac:dyDescent="0.25">
      <c r="F2148" s="36"/>
      <c r="G2148" s="36"/>
      <c r="H2148" s="36"/>
      <c r="I2148" s="36"/>
      <c r="J2148" s="36"/>
      <c r="K2148" s="36"/>
      <c r="L2148" s="36"/>
      <c r="M2148" s="36"/>
      <c r="N2148" s="36"/>
      <c r="O2148" s="36"/>
      <c r="P2148" s="36"/>
      <c r="Q2148" s="36"/>
      <c r="R2148" s="36"/>
      <c r="S2148" s="36"/>
      <c r="T2148" s="36"/>
      <c r="U2148" s="36"/>
      <c r="V2148" s="36"/>
    </row>
    <row r="2149" spans="6:22" x14ac:dyDescent="0.25">
      <c r="F2149" s="36"/>
      <c r="G2149" s="36"/>
      <c r="H2149" s="36"/>
      <c r="I2149" s="36"/>
      <c r="J2149" s="36"/>
      <c r="K2149" s="36"/>
      <c r="L2149" s="36"/>
      <c r="M2149" s="36"/>
      <c r="N2149" s="36"/>
      <c r="O2149" s="36"/>
      <c r="P2149" s="36"/>
      <c r="Q2149" s="36"/>
      <c r="R2149" s="36"/>
      <c r="S2149" s="36"/>
      <c r="T2149" s="36"/>
      <c r="U2149" s="36"/>
      <c r="V2149" s="36"/>
    </row>
    <row r="2150" spans="6:22" x14ac:dyDescent="0.25">
      <c r="F2150" s="36"/>
      <c r="G2150" s="36"/>
      <c r="H2150" s="36"/>
      <c r="I2150" s="36"/>
      <c r="J2150" s="36"/>
      <c r="K2150" s="36"/>
      <c r="L2150" s="36"/>
      <c r="M2150" s="36"/>
      <c r="N2150" s="36"/>
      <c r="O2150" s="36"/>
      <c r="P2150" s="36"/>
      <c r="Q2150" s="36"/>
      <c r="R2150" s="36"/>
      <c r="S2150" s="36"/>
      <c r="T2150" s="36"/>
      <c r="U2150" s="36"/>
      <c r="V2150" s="36"/>
    </row>
    <row r="2151" spans="6:22" x14ac:dyDescent="0.25">
      <c r="F2151" s="36"/>
      <c r="G2151" s="36"/>
      <c r="H2151" s="36"/>
      <c r="I2151" s="36"/>
      <c r="J2151" s="36"/>
      <c r="K2151" s="36"/>
      <c r="L2151" s="36"/>
      <c r="M2151" s="36"/>
      <c r="N2151" s="36"/>
      <c r="O2151" s="36"/>
      <c r="P2151" s="36"/>
      <c r="Q2151" s="36"/>
      <c r="R2151" s="36"/>
      <c r="S2151" s="36"/>
      <c r="T2151" s="36"/>
      <c r="U2151" s="36"/>
      <c r="V2151" s="36"/>
    </row>
    <row r="2152" spans="6:22" x14ac:dyDescent="0.25">
      <c r="F2152" s="36"/>
      <c r="G2152" s="36"/>
      <c r="H2152" s="36"/>
      <c r="I2152" s="36"/>
      <c r="J2152" s="36"/>
      <c r="K2152" s="36"/>
      <c r="L2152" s="36"/>
      <c r="M2152" s="36"/>
      <c r="N2152" s="36"/>
      <c r="O2152" s="36"/>
      <c r="P2152" s="36"/>
      <c r="Q2152" s="36"/>
      <c r="R2152" s="36"/>
      <c r="S2152" s="36"/>
      <c r="T2152" s="36"/>
      <c r="U2152" s="36"/>
      <c r="V2152" s="36"/>
    </row>
    <row r="2153" spans="6:22" x14ac:dyDescent="0.25">
      <c r="F2153" s="36"/>
      <c r="G2153" s="36"/>
      <c r="H2153" s="36"/>
      <c r="I2153" s="36"/>
      <c r="J2153" s="36"/>
      <c r="K2153" s="36"/>
      <c r="L2153" s="36"/>
      <c r="M2153" s="36"/>
      <c r="N2153" s="36"/>
      <c r="O2153" s="36"/>
      <c r="P2153" s="36"/>
      <c r="Q2153" s="36"/>
      <c r="R2153" s="36"/>
      <c r="S2153" s="36"/>
      <c r="T2153" s="36"/>
      <c r="U2153" s="36"/>
      <c r="V2153" s="36"/>
    </row>
    <row r="2154" spans="6:22" x14ac:dyDescent="0.25">
      <c r="F2154" s="36"/>
      <c r="G2154" s="36"/>
      <c r="H2154" s="36"/>
      <c r="I2154" s="36"/>
      <c r="J2154" s="36"/>
      <c r="K2154" s="36"/>
      <c r="L2154" s="36"/>
      <c r="M2154" s="36"/>
      <c r="N2154" s="36"/>
      <c r="O2154" s="36"/>
      <c r="P2154" s="36"/>
      <c r="Q2154" s="36"/>
      <c r="R2154" s="36"/>
      <c r="S2154" s="36"/>
      <c r="T2154" s="36"/>
      <c r="U2154" s="36"/>
      <c r="V2154" s="36"/>
    </row>
    <row r="2155" spans="6:22" x14ac:dyDescent="0.25">
      <c r="F2155" s="36"/>
      <c r="G2155" s="36"/>
      <c r="H2155" s="36"/>
      <c r="I2155" s="36"/>
      <c r="J2155" s="36"/>
      <c r="K2155" s="36"/>
      <c r="L2155" s="36"/>
      <c r="M2155" s="36"/>
      <c r="N2155" s="36"/>
      <c r="O2155" s="36"/>
      <c r="P2155" s="36"/>
      <c r="Q2155" s="36"/>
      <c r="R2155" s="36"/>
      <c r="S2155" s="36"/>
      <c r="T2155" s="36"/>
      <c r="U2155" s="36"/>
      <c r="V2155" s="36"/>
    </row>
    <row r="2156" spans="6:22" x14ac:dyDescent="0.25">
      <c r="F2156" s="36"/>
      <c r="G2156" s="36"/>
      <c r="H2156" s="36"/>
      <c r="I2156" s="36"/>
      <c r="J2156" s="36"/>
      <c r="K2156" s="36"/>
      <c r="L2156" s="36"/>
      <c r="M2156" s="36"/>
      <c r="N2156" s="36"/>
      <c r="O2156" s="36"/>
      <c r="P2156" s="36"/>
      <c r="Q2156" s="36"/>
      <c r="R2156" s="36"/>
      <c r="S2156" s="36"/>
      <c r="T2156" s="36"/>
      <c r="U2156" s="36"/>
      <c r="V2156" s="36"/>
    </row>
    <row r="2157" spans="6:22" x14ac:dyDescent="0.25">
      <c r="F2157" s="36"/>
      <c r="G2157" s="36"/>
      <c r="H2157" s="36"/>
      <c r="I2157" s="36"/>
      <c r="J2157" s="36"/>
      <c r="K2157" s="36"/>
      <c r="L2157" s="36"/>
      <c r="M2157" s="36"/>
      <c r="N2157" s="36"/>
      <c r="O2157" s="36"/>
      <c r="P2157" s="36"/>
      <c r="Q2157" s="36"/>
      <c r="R2157" s="36"/>
      <c r="S2157" s="36"/>
      <c r="T2157" s="36"/>
      <c r="U2157" s="36"/>
      <c r="V2157" s="36"/>
    </row>
    <row r="2158" spans="6:22" x14ac:dyDescent="0.25">
      <c r="F2158" s="36"/>
      <c r="G2158" s="36"/>
      <c r="H2158" s="36"/>
      <c r="I2158" s="36"/>
      <c r="J2158" s="36"/>
      <c r="K2158" s="36"/>
      <c r="L2158" s="36"/>
      <c r="M2158" s="36"/>
      <c r="N2158" s="36"/>
      <c r="O2158" s="36"/>
      <c r="P2158" s="36"/>
      <c r="Q2158" s="36"/>
      <c r="R2158" s="36"/>
      <c r="S2158" s="36"/>
      <c r="T2158" s="36"/>
      <c r="U2158" s="36"/>
      <c r="V2158" s="36"/>
    </row>
    <row r="2159" spans="6:22" x14ac:dyDescent="0.25">
      <c r="F2159" s="36"/>
      <c r="G2159" s="36"/>
      <c r="H2159" s="36"/>
      <c r="I2159" s="36"/>
      <c r="J2159" s="36"/>
      <c r="K2159" s="36"/>
      <c r="L2159" s="36"/>
      <c r="M2159" s="36"/>
      <c r="N2159" s="36"/>
      <c r="O2159" s="36"/>
      <c r="P2159" s="36"/>
      <c r="Q2159" s="36"/>
      <c r="R2159" s="36"/>
      <c r="S2159" s="36"/>
      <c r="T2159" s="36"/>
      <c r="U2159" s="36"/>
      <c r="V2159" s="36"/>
    </row>
    <row r="2160" spans="6:22" x14ac:dyDescent="0.25">
      <c r="F2160" s="36"/>
      <c r="G2160" s="36"/>
      <c r="H2160" s="36"/>
      <c r="I2160" s="36"/>
      <c r="J2160" s="36"/>
      <c r="K2160" s="36"/>
      <c r="L2160" s="36"/>
      <c r="M2160" s="36"/>
      <c r="N2160" s="36"/>
      <c r="O2160" s="36"/>
      <c r="P2160" s="36"/>
      <c r="Q2160" s="36"/>
      <c r="R2160" s="36"/>
      <c r="S2160" s="36"/>
      <c r="T2160" s="36"/>
      <c r="U2160" s="36"/>
      <c r="V2160" s="36"/>
    </row>
    <row r="2161" spans="6:22" x14ac:dyDescent="0.25">
      <c r="F2161" s="36"/>
      <c r="G2161" s="36"/>
      <c r="H2161" s="36"/>
      <c r="I2161" s="36"/>
      <c r="J2161" s="36"/>
      <c r="K2161" s="36"/>
      <c r="L2161" s="36"/>
      <c r="M2161" s="36"/>
      <c r="N2161" s="36"/>
      <c r="O2161" s="36"/>
      <c r="P2161" s="36"/>
      <c r="Q2161" s="36"/>
      <c r="R2161" s="36"/>
      <c r="S2161" s="36"/>
      <c r="T2161" s="36"/>
      <c r="U2161" s="36"/>
      <c r="V2161" s="36"/>
    </row>
    <row r="2162" spans="6:22" x14ac:dyDescent="0.25">
      <c r="F2162" s="36"/>
      <c r="G2162" s="36"/>
      <c r="H2162" s="36"/>
      <c r="I2162" s="36"/>
      <c r="J2162" s="36"/>
      <c r="K2162" s="36"/>
      <c r="L2162" s="36"/>
      <c r="M2162" s="36"/>
      <c r="N2162" s="36"/>
      <c r="O2162" s="36"/>
      <c r="P2162" s="36"/>
      <c r="Q2162" s="36"/>
      <c r="R2162" s="36"/>
      <c r="S2162" s="36"/>
      <c r="T2162" s="36"/>
      <c r="U2162" s="36"/>
      <c r="V2162" s="36"/>
    </row>
    <row r="2163" spans="6:22" x14ac:dyDescent="0.25">
      <c r="F2163" s="36"/>
      <c r="G2163" s="36"/>
      <c r="H2163" s="36"/>
      <c r="I2163" s="36"/>
      <c r="J2163" s="36"/>
      <c r="K2163" s="36"/>
      <c r="L2163" s="36"/>
      <c r="M2163" s="36"/>
      <c r="N2163" s="36"/>
      <c r="O2163" s="36"/>
      <c r="P2163" s="36"/>
      <c r="Q2163" s="36"/>
      <c r="R2163" s="36"/>
      <c r="S2163" s="36"/>
      <c r="T2163" s="36"/>
      <c r="U2163" s="36"/>
      <c r="V2163" s="36"/>
    </row>
    <row r="2164" spans="6:22" x14ac:dyDescent="0.25">
      <c r="F2164" s="36"/>
      <c r="G2164" s="36"/>
      <c r="H2164" s="36"/>
      <c r="I2164" s="36"/>
      <c r="J2164" s="36"/>
      <c r="K2164" s="36"/>
      <c r="L2164" s="36"/>
      <c r="M2164" s="36"/>
      <c r="N2164" s="36"/>
      <c r="O2164" s="36"/>
      <c r="P2164" s="36"/>
      <c r="Q2164" s="36"/>
      <c r="R2164" s="36"/>
      <c r="S2164" s="36"/>
      <c r="T2164" s="36"/>
      <c r="U2164" s="36"/>
      <c r="V2164" s="36"/>
    </row>
    <row r="2165" spans="6:22" x14ac:dyDescent="0.25">
      <c r="F2165" s="36"/>
      <c r="G2165" s="36"/>
      <c r="H2165" s="36"/>
      <c r="I2165" s="36"/>
      <c r="J2165" s="36"/>
      <c r="K2165" s="36"/>
      <c r="L2165" s="36"/>
      <c r="M2165" s="36"/>
      <c r="N2165" s="36"/>
      <c r="O2165" s="36"/>
      <c r="P2165" s="36"/>
      <c r="Q2165" s="36"/>
      <c r="R2165" s="36"/>
      <c r="S2165" s="36"/>
      <c r="T2165" s="36"/>
      <c r="U2165" s="36"/>
      <c r="V2165" s="36"/>
    </row>
    <row r="2166" spans="6:22" x14ac:dyDescent="0.25">
      <c r="F2166" s="36"/>
      <c r="G2166" s="36"/>
      <c r="H2166" s="36"/>
      <c r="I2166" s="36"/>
      <c r="J2166" s="36"/>
      <c r="K2166" s="36"/>
      <c r="L2166" s="36"/>
      <c r="M2166" s="36"/>
      <c r="N2166" s="36"/>
      <c r="O2166" s="36"/>
      <c r="P2166" s="36"/>
      <c r="Q2166" s="36"/>
      <c r="R2166" s="36"/>
      <c r="S2166" s="36"/>
      <c r="T2166" s="36"/>
      <c r="U2166" s="36"/>
      <c r="V2166" s="36"/>
    </row>
    <row r="2167" spans="6:22" x14ac:dyDescent="0.25">
      <c r="F2167" s="36"/>
      <c r="G2167" s="36"/>
      <c r="H2167" s="36"/>
      <c r="I2167" s="36"/>
      <c r="J2167" s="36"/>
      <c r="K2167" s="36"/>
      <c r="L2167" s="36"/>
      <c r="M2167" s="36"/>
      <c r="N2167" s="36"/>
      <c r="O2167" s="36"/>
      <c r="P2167" s="36"/>
      <c r="Q2167" s="36"/>
      <c r="R2167" s="36"/>
      <c r="S2167" s="36"/>
      <c r="T2167" s="36"/>
      <c r="U2167" s="36"/>
      <c r="V2167" s="36"/>
    </row>
    <row r="2168" spans="6:22" x14ac:dyDescent="0.25">
      <c r="F2168" s="36"/>
      <c r="G2168" s="36"/>
      <c r="H2168" s="36"/>
      <c r="I2168" s="36"/>
      <c r="J2168" s="36"/>
      <c r="K2168" s="36"/>
      <c r="L2168" s="36"/>
      <c r="M2168" s="36"/>
      <c r="N2168" s="36"/>
      <c r="O2168" s="36"/>
      <c r="P2168" s="36"/>
      <c r="Q2168" s="36"/>
      <c r="R2168" s="36"/>
      <c r="S2168" s="36"/>
      <c r="T2168" s="36"/>
      <c r="U2168" s="36"/>
      <c r="V2168" s="36"/>
    </row>
    <row r="2169" spans="6:22" x14ac:dyDescent="0.25">
      <c r="F2169" s="36"/>
      <c r="G2169" s="36"/>
      <c r="H2169" s="36"/>
      <c r="I2169" s="36"/>
      <c r="J2169" s="36"/>
      <c r="K2169" s="36"/>
      <c r="L2169" s="36"/>
      <c r="M2169" s="36"/>
      <c r="N2169" s="36"/>
      <c r="O2169" s="36"/>
      <c r="P2169" s="36"/>
      <c r="Q2169" s="36"/>
      <c r="R2169" s="36"/>
      <c r="S2169" s="36"/>
      <c r="T2169" s="36"/>
      <c r="U2169" s="36"/>
      <c r="V2169" s="36"/>
    </row>
    <row r="2170" spans="6:22" x14ac:dyDescent="0.25">
      <c r="F2170" s="36"/>
      <c r="G2170" s="36"/>
      <c r="H2170" s="36"/>
      <c r="I2170" s="36"/>
      <c r="J2170" s="36"/>
      <c r="K2170" s="36"/>
      <c r="L2170" s="36"/>
      <c r="M2170" s="36"/>
      <c r="N2170" s="36"/>
      <c r="O2170" s="36"/>
      <c r="P2170" s="36"/>
      <c r="Q2170" s="36"/>
      <c r="R2170" s="36"/>
      <c r="S2170" s="36"/>
      <c r="T2170" s="36"/>
      <c r="U2170" s="36"/>
      <c r="V2170" s="36"/>
    </row>
    <row r="2171" spans="6:22" x14ac:dyDescent="0.25">
      <c r="F2171" s="36"/>
      <c r="G2171" s="36"/>
      <c r="H2171" s="36"/>
      <c r="I2171" s="36"/>
      <c r="J2171" s="36"/>
      <c r="K2171" s="36"/>
      <c r="L2171" s="36"/>
      <c r="M2171" s="36"/>
      <c r="N2171" s="36"/>
      <c r="O2171" s="36"/>
      <c r="P2171" s="36"/>
      <c r="Q2171" s="36"/>
      <c r="R2171" s="36"/>
      <c r="S2171" s="36"/>
      <c r="T2171" s="36"/>
      <c r="U2171" s="36"/>
      <c r="V2171" s="36"/>
    </row>
    <row r="2172" spans="6:22" x14ac:dyDescent="0.25">
      <c r="F2172" s="36"/>
      <c r="G2172" s="36"/>
      <c r="H2172" s="36"/>
      <c r="I2172" s="36"/>
      <c r="J2172" s="36"/>
      <c r="K2172" s="36"/>
      <c r="L2172" s="36"/>
      <c r="M2172" s="36"/>
      <c r="N2172" s="36"/>
      <c r="O2172" s="36"/>
      <c r="P2172" s="36"/>
      <c r="Q2172" s="36"/>
      <c r="R2172" s="36"/>
      <c r="S2172" s="36"/>
      <c r="T2172" s="36"/>
      <c r="U2172" s="36"/>
      <c r="V2172" s="36"/>
    </row>
    <row r="2173" spans="6:22" x14ac:dyDescent="0.25">
      <c r="F2173" s="36"/>
      <c r="G2173" s="36"/>
      <c r="H2173" s="36"/>
      <c r="I2173" s="36"/>
      <c r="J2173" s="36"/>
      <c r="K2173" s="36"/>
      <c r="L2173" s="36"/>
      <c r="M2173" s="36"/>
      <c r="N2173" s="36"/>
      <c r="O2173" s="36"/>
      <c r="P2173" s="36"/>
      <c r="Q2173" s="36"/>
      <c r="R2173" s="36"/>
      <c r="S2173" s="36"/>
      <c r="T2173" s="36"/>
      <c r="U2173" s="36"/>
      <c r="V2173" s="36"/>
    </row>
    <row r="2174" spans="6:22" x14ac:dyDescent="0.25">
      <c r="F2174" s="36"/>
      <c r="G2174" s="36"/>
      <c r="H2174" s="36"/>
      <c r="I2174" s="36"/>
      <c r="J2174" s="36"/>
      <c r="K2174" s="36"/>
      <c r="L2174" s="36"/>
      <c r="M2174" s="36"/>
      <c r="N2174" s="36"/>
      <c r="O2174" s="36"/>
      <c r="P2174" s="36"/>
      <c r="Q2174" s="36"/>
      <c r="R2174" s="36"/>
      <c r="S2174" s="36"/>
      <c r="T2174" s="36"/>
      <c r="U2174" s="36"/>
      <c r="V2174" s="36"/>
    </row>
    <row r="2175" spans="6:22" x14ac:dyDescent="0.25">
      <c r="F2175" s="36"/>
      <c r="G2175" s="36"/>
      <c r="H2175" s="36"/>
      <c r="I2175" s="36"/>
      <c r="J2175" s="36"/>
      <c r="K2175" s="36"/>
      <c r="L2175" s="36"/>
      <c r="M2175" s="36"/>
      <c r="N2175" s="36"/>
      <c r="O2175" s="36"/>
      <c r="P2175" s="36"/>
      <c r="Q2175" s="36"/>
      <c r="R2175" s="36"/>
      <c r="S2175" s="36"/>
      <c r="T2175" s="36"/>
      <c r="U2175" s="36"/>
      <c r="V2175" s="36"/>
    </row>
    <row r="2176" spans="6:22" x14ac:dyDescent="0.25">
      <c r="F2176" s="36"/>
      <c r="G2176" s="36"/>
      <c r="H2176" s="36"/>
      <c r="I2176" s="36"/>
      <c r="J2176" s="36"/>
      <c r="K2176" s="36"/>
      <c r="L2176" s="36"/>
      <c r="M2176" s="36"/>
      <c r="N2176" s="36"/>
      <c r="O2176" s="36"/>
      <c r="P2176" s="36"/>
      <c r="Q2176" s="36"/>
      <c r="R2176" s="36"/>
      <c r="S2176" s="36"/>
      <c r="T2176" s="36"/>
      <c r="U2176" s="36"/>
      <c r="V2176" s="36"/>
    </row>
    <row r="2177" spans="6:22" x14ac:dyDescent="0.25">
      <c r="F2177" s="36"/>
      <c r="G2177" s="36"/>
      <c r="H2177" s="36"/>
      <c r="I2177" s="36"/>
      <c r="J2177" s="36"/>
      <c r="K2177" s="36"/>
      <c r="L2177" s="36"/>
      <c r="M2177" s="36"/>
      <c r="N2177" s="36"/>
      <c r="O2177" s="36"/>
      <c r="P2177" s="36"/>
      <c r="Q2177" s="36"/>
      <c r="R2177" s="36"/>
      <c r="S2177" s="36"/>
      <c r="T2177" s="36"/>
      <c r="U2177" s="36"/>
      <c r="V2177" s="36"/>
    </row>
    <row r="2178" spans="6:22" x14ac:dyDescent="0.25">
      <c r="F2178" s="36"/>
      <c r="G2178" s="36"/>
      <c r="H2178" s="36"/>
      <c r="I2178" s="36"/>
      <c r="J2178" s="36"/>
      <c r="K2178" s="36"/>
      <c r="L2178" s="36"/>
      <c r="M2178" s="36"/>
      <c r="N2178" s="36"/>
      <c r="O2178" s="36"/>
      <c r="P2178" s="36"/>
      <c r="Q2178" s="36"/>
      <c r="R2178" s="36"/>
      <c r="S2178" s="36"/>
      <c r="T2178" s="36"/>
      <c r="U2178" s="36"/>
      <c r="V2178" s="36"/>
    </row>
    <row r="2179" spans="6:22" x14ac:dyDescent="0.25">
      <c r="F2179" s="36"/>
      <c r="G2179" s="36"/>
      <c r="H2179" s="36"/>
      <c r="I2179" s="36"/>
      <c r="J2179" s="36"/>
      <c r="K2179" s="36"/>
      <c r="L2179" s="36"/>
      <c r="M2179" s="36"/>
      <c r="N2179" s="36"/>
      <c r="O2179" s="36"/>
      <c r="P2179" s="36"/>
      <c r="Q2179" s="36"/>
      <c r="R2179" s="36"/>
      <c r="S2179" s="36"/>
      <c r="T2179" s="36"/>
      <c r="U2179" s="36"/>
      <c r="V2179" s="36"/>
    </row>
    <row r="2180" spans="6:22" x14ac:dyDescent="0.25">
      <c r="F2180" s="36"/>
      <c r="G2180" s="36"/>
      <c r="H2180" s="36"/>
      <c r="I2180" s="36"/>
      <c r="J2180" s="36"/>
      <c r="K2180" s="36"/>
      <c r="L2180" s="36"/>
      <c r="M2180" s="36"/>
      <c r="N2180" s="36"/>
      <c r="O2180" s="36"/>
      <c r="P2180" s="36"/>
      <c r="Q2180" s="36"/>
      <c r="R2180" s="36"/>
      <c r="S2180" s="36"/>
      <c r="T2180" s="36"/>
      <c r="U2180" s="36"/>
      <c r="V2180" s="36"/>
    </row>
    <row r="2181" spans="6:22" x14ac:dyDescent="0.25">
      <c r="F2181" s="36"/>
      <c r="G2181" s="36"/>
      <c r="H2181" s="36"/>
      <c r="I2181" s="36"/>
      <c r="J2181" s="36"/>
      <c r="K2181" s="36"/>
      <c r="L2181" s="36"/>
      <c r="M2181" s="36"/>
      <c r="N2181" s="36"/>
      <c r="O2181" s="36"/>
      <c r="P2181" s="36"/>
      <c r="Q2181" s="36"/>
      <c r="R2181" s="36"/>
      <c r="S2181" s="36"/>
      <c r="T2181" s="36"/>
      <c r="U2181" s="36"/>
      <c r="V2181" s="36"/>
    </row>
    <row r="2182" spans="6:22" x14ac:dyDescent="0.25">
      <c r="F2182" s="36"/>
      <c r="G2182" s="36"/>
      <c r="H2182" s="36"/>
      <c r="I2182" s="36"/>
      <c r="J2182" s="36"/>
      <c r="K2182" s="36"/>
      <c r="L2182" s="36"/>
      <c r="M2182" s="36"/>
      <c r="N2182" s="36"/>
      <c r="O2182" s="36"/>
      <c r="P2182" s="36"/>
      <c r="Q2182" s="36"/>
      <c r="R2182" s="36"/>
      <c r="S2182" s="36"/>
      <c r="T2182" s="36"/>
      <c r="U2182" s="36"/>
      <c r="V2182" s="36"/>
    </row>
    <row r="2183" spans="6:22" x14ac:dyDescent="0.25">
      <c r="F2183" s="36"/>
      <c r="G2183" s="36"/>
      <c r="H2183" s="36"/>
      <c r="I2183" s="36"/>
      <c r="J2183" s="36"/>
      <c r="K2183" s="36"/>
      <c r="L2183" s="36"/>
      <c r="M2183" s="36"/>
      <c r="N2183" s="36"/>
      <c r="O2183" s="36"/>
      <c r="P2183" s="36"/>
      <c r="Q2183" s="36"/>
      <c r="R2183" s="36"/>
      <c r="S2183" s="36"/>
      <c r="T2183" s="36"/>
      <c r="U2183" s="36"/>
      <c r="V2183" s="36"/>
    </row>
    <row r="2184" spans="6:22" x14ac:dyDescent="0.25">
      <c r="F2184" s="36"/>
      <c r="G2184" s="36"/>
      <c r="H2184" s="36"/>
      <c r="I2184" s="36"/>
      <c r="J2184" s="36"/>
      <c r="K2184" s="36"/>
      <c r="L2184" s="36"/>
      <c r="M2184" s="36"/>
      <c r="N2184" s="36"/>
      <c r="O2184" s="36"/>
      <c r="P2184" s="36"/>
      <c r="Q2184" s="36"/>
      <c r="R2184" s="36"/>
      <c r="S2184" s="36"/>
      <c r="T2184" s="36"/>
      <c r="U2184" s="36"/>
      <c r="V2184" s="36"/>
    </row>
    <row r="2185" spans="6:22" x14ac:dyDescent="0.25">
      <c r="F2185" s="36"/>
      <c r="G2185" s="36"/>
      <c r="H2185" s="36"/>
      <c r="I2185" s="36"/>
      <c r="J2185" s="36"/>
      <c r="K2185" s="36"/>
      <c r="L2185" s="36"/>
      <c r="M2185" s="36"/>
      <c r="N2185" s="36"/>
      <c r="O2185" s="36"/>
      <c r="P2185" s="36"/>
      <c r="Q2185" s="36"/>
      <c r="R2185" s="36"/>
      <c r="S2185" s="36"/>
      <c r="T2185" s="36"/>
      <c r="U2185" s="36"/>
      <c r="V2185" s="36"/>
    </row>
    <row r="2186" spans="6:22" x14ac:dyDescent="0.25">
      <c r="F2186" s="36"/>
      <c r="G2186" s="36"/>
      <c r="H2186" s="36"/>
      <c r="I2186" s="36"/>
      <c r="J2186" s="36"/>
      <c r="K2186" s="36"/>
      <c r="L2186" s="36"/>
      <c r="M2186" s="36"/>
      <c r="N2186" s="36"/>
      <c r="O2186" s="36"/>
      <c r="P2186" s="36"/>
      <c r="Q2186" s="36"/>
      <c r="R2186" s="36"/>
      <c r="S2186" s="36"/>
      <c r="T2186" s="36"/>
      <c r="U2186" s="36"/>
      <c r="V2186" s="36"/>
    </row>
    <row r="2187" spans="6:22" x14ac:dyDescent="0.25">
      <c r="F2187" s="36"/>
      <c r="G2187" s="36"/>
      <c r="H2187" s="36"/>
      <c r="I2187" s="36"/>
      <c r="J2187" s="36"/>
      <c r="K2187" s="36"/>
      <c r="L2187" s="36"/>
      <c r="M2187" s="36"/>
      <c r="N2187" s="36"/>
      <c r="O2187" s="36"/>
      <c r="P2187" s="36"/>
      <c r="Q2187" s="36"/>
      <c r="R2187" s="36"/>
      <c r="S2187" s="36"/>
      <c r="T2187" s="36"/>
      <c r="U2187" s="36"/>
      <c r="V2187" s="36"/>
    </row>
    <row r="2188" spans="6:22" x14ac:dyDescent="0.25">
      <c r="F2188" s="36"/>
      <c r="G2188" s="36"/>
      <c r="H2188" s="36"/>
      <c r="I2188" s="36"/>
      <c r="J2188" s="36"/>
      <c r="K2188" s="36"/>
      <c r="L2188" s="36"/>
      <c r="M2188" s="36"/>
      <c r="N2188" s="36"/>
      <c r="O2188" s="36"/>
      <c r="P2188" s="36"/>
      <c r="Q2188" s="36"/>
      <c r="R2188" s="36"/>
      <c r="S2188" s="36"/>
      <c r="T2188" s="36"/>
      <c r="U2188" s="36"/>
      <c r="V2188" s="36"/>
    </row>
    <row r="2189" spans="6:22" x14ac:dyDescent="0.25">
      <c r="F2189" s="36"/>
      <c r="G2189" s="36"/>
      <c r="H2189" s="36"/>
      <c r="I2189" s="36"/>
      <c r="J2189" s="36"/>
      <c r="K2189" s="36"/>
      <c r="L2189" s="36"/>
      <c r="M2189" s="36"/>
      <c r="N2189" s="36"/>
      <c r="O2189" s="36"/>
      <c r="P2189" s="36"/>
      <c r="Q2189" s="36"/>
      <c r="R2189" s="36"/>
      <c r="S2189" s="36"/>
      <c r="T2189" s="36"/>
      <c r="U2189" s="36"/>
      <c r="V2189" s="36"/>
    </row>
    <row r="2190" spans="6:22" x14ac:dyDescent="0.25">
      <c r="F2190" s="36"/>
      <c r="G2190" s="36"/>
      <c r="H2190" s="36"/>
      <c r="I2190" s="36"/>
      <c r="J2190" s="36"/>
      <c r="K2190" s="36"/>
      <c r="L2190" s="36"/>
      <c r="M2190" s="36"/>
      <c r="N2190" s="36"/>
      <c r="O2190" s="36"/>
      <c r="P2190" s="36"/>
      <c r="Q2190" s="36"/>
      <c r="R2190" s="36"/>
      <c r="S2190" s="36"/>
      <c r="T2190" s="36"/>
      <c r="U2190" s="36"/>
      <c r="V2190" s="36"/>
    </row>
    <row r="2191" spans="6:22" x14ac:dyDescent="0.25">
      <c r="F2191" s="36"/>
      <c r="G2191" s="36"/>
      <c r="H2191" s="36"/>
      <c r="I2191" s="36"/>
      <c r="J2191" s="36"/>
      <c r="K2191" s="36"/>
      <c r="L2191" s="36"/>
      <c r="M2191" s="36"/>
      <c r="N2191" s="36"/>
      <c r="O2191" s="36"/>
      <c r="P2191" s="36"/>
      <c r="Q2191" s="36"/>
      <c r="R2191" s="36"/>
      <c r="S2191" s="36"/>
      <c r="T2191" s="36"/>
      <c r="U2191" s="36"/>
      <c r="V2191" s="36"/>
    </row>
    <row r="2192" spans="6:22" x14ac:dyDescent="0.25">
      <c r="F2192" s="36"/>
      <c r="G2192" s="36"/>
      <c r="H2192" s="36"/>
      <c r="I2192" s="36"/>
      <c r="J2192" s="36"/>
      <c r="K2192" s="36"/>
      <c r="L2192" s="36"/>
      <c r="M2192" s="36"/>
      <c r="N2192" s="36"/>
      <c r="O2192" s="36"/>
      <c r="P2192" s="36"/>
      <c r="Q2192" s="36"/>
      <c r="R2192" s="36"/>
      <c r="S2192" s="36"/>
      <c r="T2192" s="36"/>
      <c r="U2192" s="36"/>
      <c r="V2192" s="36"/>
    </row>
    <row r="2193" spans="6:22" x14ac:dyDescent="0.25">
      <c r="F2193" s="36"/>
      <c r="G2193" s="36"/>
      <c r="H2193" s="36"/>
      <c r="I2193" s="36"/>
      <c r="J2193" s="36"/>
      <c r="K2193" s="36"/>
      <c r="L2193" s="36"/>
      <c r="M2193" s="36"/>
      <c r="N2193" s="36"/>
      <c r="O2193" s="36"/>
      <c r="P2193" s="36"/>
      <c r="Q2193" s="36"/>
      <c r="R2193" s="36"/>
      <c r="S2193" s="36"/>
      <c r="T2193" s="36"/>
      <c r="U2193" s="36"/>
      <c r="V2193" s="36"/>
    </row>
    <row r="2194" spans="6:22" x14ac:dyDescent="0.25">
      <c r="F2194" s="36"/>
      <c r="G2194" s="36"/>
      <c r="H2194" s="36"/>
      <c r="I2194" s="36"/>
      <c r="J2194" s="36"/>
      <c r="K2194" s="36"/>
      <c r="L2194" s="36"/>
      <c r="M2194" s="36"/>
      <c r="N2194" s="36"/>
      <c r="O2194" s="36"/>
      <c r="P2194" s="36"/>
      <c r="Q2194" s="36"/>
      <c r="R2194" s="36"/>
      <c r="S2194" s="36"/>
      <c r="T2194" s="36"/>
      <c r="U2194" s="36"/>
      <c r="V2194" s="36"/>
    </row>
    <row r="2195" spans="6:22" x14ac:dyDescent="0.25">
      <c r="F2195" s="36"/>
      <c r="G2195" s="36"/>
      <c r="H2195" s="36"/>
      <c r="I2195" s="36"/>
      <c r="J2195" s="36"/>
      <c r="K2195" s="36"/>
      <c r="L2195" s="36"/>
      <c r="M2195" s="36"/>
      <c r="N2195" s="36"/>
      <c r="O2195" s="36"/>
      <c r="P2195" s="36"/>
      <c r="Q2195" s="36"/>
      <c r="R2195" s="36"/>
      <c r="S2195" s="36"/>
      <c r="T2195" s="36"/>
      <c r="U2195" s="36"/>
      <c r="V2195" s="36"/>
    </row>
    <row r="2196" spans="6:22" x14ac:dyDescent="0.25">
      <c r="F2196" s="36"/>
      <c r="G2196" s="36"/>
      <c r="H2196" s="36"/>
      <c r="I2196" s="36"/>
      <c r="J2196" s="36"/>
      <c r="K2196" s="36"/>
      <c r="L2196" s="36"/>
      <c r="M2196" s="36"/>
      <c r="N2196" s="36"/>
      <c r="O2196" s="36"/>
      <c r="P2196" s="36"/>
      <c r="Q2196" s="36"/>
      <c r="R2196" s="36"/>
      <c r="S2196" s="36"/>
      <c r="T2196" s="36"/>
      <c r="U2196" s="36"/>
      <c r="V2196" s="36"/>
    </row>
    <row r="2197" spans="6:22" x14ac:dyDescent="0.25">
      <c r="F2197" s="36"/>
      <c r="G2197" s="36"/>
      <c r="H2197" s="36"/>
      <c r="I2197" s="36"/>
      <c r="J2197" s="36"/>
      <c r="K2197" s="36"/>
      <c r="L2197" s="36"/>
      <c r="M2197" s="36"/>
      <c r="N2197" s="36"/>
      <c r="O2197" s="36"/>
      <c r="P2197" s="36"/>
      <c r="Q2197" s="36"/>
      <c r="R2197" s="36"/>
      <c r="S2197" s="36"/>
      <c r="T2197" s="36"/>
      <c r="U2197" s="36"/>
      <c r="V2197" s="36"/>
    </row>
    <row r="2198" spans="6:22" x14ac:dyDescent="0.25">
      <c r="F2198" s="36"/>
      <c r="G2198" s="36"/>
      <c r="H2198" s="36"/>
      <c r="I2198" s="36"/>
      <c r="J2198" s="36"/>
      <c r="K2198" s="36"/>
      <c r="L2198" s="36"/>
      <c r="M2198" s="36"/>
      <c r="N2198" s="36"/>
      <c r="O2198" s="36"/>
      <c r="P2198" s="36"/>
      <c r="Q2198" s="36"/>
      <c r="R2198" s="36"/>
      <c r="S2198" s="36"/>
      <c r="T2198" s="36"/>
      <c r="U2198" s="36"/>
      <c r="V2198" s="36"/>
    </row>
    <row r="2199" spans="6:22" x14ac:dyDescent="0.25">
      <c r="F2199" s="36"/>
      <c r="G2199" s="36"/>
      <c r="H2199" s="36"/>
      <c r="I2199" s="36"/>
      <c r="J2199" s="36"/>
      <c r="K2199" s="36"/>
      <c r="L2199" s="36"/>
      <c r="M2199" s="36"/>
      <c r="N2199" s="36"/>
      <c r="O2199" s="36"/>
      <c r="P2199" s="36"/>
      <c r="Q2199" s="36"/>
      <c r="R2199" s="36"/>
      <c r="S2199" s="36"/>
      <c r="T2199" s="36"/>
      <c r="U2199" s="36"/>
      <c r="V2199" s="36"/>
    </row>
    <row r="2200" spans="6:22" x14ac:dyDescent="0.25">
      <c r="F2200" s="36"/>
      <c r="G2200" s="36"/>
      <c r="H2200" s="36"/>
      <c r="I2200" s="36"/>
      <c r="J2200" s="36"/>
      <c r="K2200" s="36"/>
      <c r="L2200" s="36"/>
      <c r="M2200" s="36"/>
      <c r="N2200" s="36"/>
      <c r="O2200" s="36"/>
      <c r="P2200" s="36"/>
      <c r="Q2200" s="36"/>
      <c r="R2200" s="36"/>
      <c r="S2200" s="36"/>
      <c r="T2200" s="36"/>
      <c r="U2200" s="36"/>
      <c r="V2200" s="36"/>
    </row>
    <row r="2201" spans="6:22" x14ac:dyDescent="0.25">
      <c r="F2201" s="36"/>
      <c r="G2201" s="36"/>
      <c r="H2201" s="36"/>
      <c r="I2201" s="36"/>
      <c r="J2201" s="36"/>
      <c r="K2201" s="36"/>
      <c r="L2201" s="36"/>
      <c r="M2201" s="36"/>
      <c r="N2201" s="36"/>
      <c r="O2201" s="36"/>
      <c r="P2201" s="36"/>
      <c r="Q2201" s="36"/>
      <c r="R2201" s="36"/>
      <c r="S2201" s="36"/>
      <c r="T2201" s="36"/>
      <c r="U2201" s="36"/>
      <c r="V2201" s="36"/>
    </row>
    <row r="2202" spans="6:22" x14ac:dyDescent="0.25">
      <c r="F2202" s="36"/>
      <c r="G2202" s="36"/>
      <c r="H2202" s="36"/>
      <c r="I2202" s="36"/>
      <c r="J2202" s="36"/>
      <c r="K2202" s="36"/>
      <c r="L2202" s="36"/>
      <c r="M2202" s="36"/>
      <c r="N2202" s="36"/>
      <c r="O2202" s="36"/>
      <c r="P2202" s="36"/>
      <c r="Q2202" s="36"/>
      <c r="R2202" s="36"/>
      <c r="S2202" s="36"/>
      <c r="T2202" s="36"/>
      <c r="U2202" s="36"/>
      <c r="V2202" s="36"/>
    </row>
    <row r="2203" spans="6:22" x14ac:dyDescent="0.25">
      <c r="F2203" s="36"/>
      <c r="G2203" s="36"/>
      <c r="H2203" s="36"/>
      <c r="I2203" s="36"/>
      <c r="J2203" s="36"/>
      <c r="K2203" s="36"/>
      <c r="L2203" s="36"/>
      <c r="M2203" s="36"/>
      <c r="N2203" s="36"/>
      <c r="O2203" s="36"/>
      <c r="P2203" s="36"/>
      <c r="Q2203" s="36"/>
      <c r="R2203" s="36"/>
      <c r="S2203" s="36"/>
      <c r="T2203" s="36"/>
      <c r="U2203" s="36"/>
      <c r="V2203" s="36"/>
    </row>
    <row r="2204" spans="6:22" x14ac:dyDescent="0.25">
      <c r="F2204" s="36"/>
      <c r="G2204" s="36"/>
      <c r="H2204" s="36"/>
      <c r="I2204" s="36"/>
      <c r="J2204" s="36"/>
      <c r="K2204" s="36"/>
      <c r="L2204" s="36"/>
      <c r="M2204" s="36"/>
      <c r="N2204" s="36"/>
      <c r="O2204" s="36"/>
      <c r="P2204" s="36"/>
      <c r="Q2204" s="36"/>
      <c r="R2204" s="36"/>
      <c r="S2204" s="36"/>
      <c r="T2204" s="36"/>
      <c r="U2204" s="36"/>
      <c r="V2204" s="36"/>
    </row>
    <row r="2205" spans="6:22" x14ac:dyDescent="0.25">
      <c r="F2205" s="36"/>
      <c r="G2205" s="36"/>
      <c r="H2205" s="36"/>
      <c r="I2205" s="36"/>
      <c r="J2205" s="36"/>
      <c r="K2205" s="36"/>
      <c r="L2205" s="36"/>
      <c r="M2205" s="36"/>
      <c r="N2205" s="36"/>
      <c r="O2205" s="36"/>
      <c r="P2205" s="36"/>
      <c r="Q2205" s="36"/>
      <c r="R2205" s="36"/>
      <c r="S2205" s="36"/>
      <c r="T2205" s="36"/>
      <c r="U2205" s="36"/>
      <c r="V2205" s="36"/>
    </row>
    <row r="2206" spans="6:22" x14ac:dyDescent="0.25">
      <c r="F2206" s="36"/>
      <c r="G2206" s="36"/>
      <c r="H2206" s="36"/>
      <c r="I2206" s="36"/>
      <c r="J2206" s="36"/>
      <c r="K2206" s="36"/>
      <c r="L2206" s="36"/>
      <c r="M2206" s="36"/>
      <c r="N2206" s="36"/>
      <c r="O2206" s="36"/>
      <c r="P2206" s="36"/>
      <c r="Q2206" s="36"/>
      <c r="R2206" s="36"/>
      <c r="S2206" s="36"/>
      <c r="T2206" s="36"/>
      <c r="U2206" s="36"/>
      <c r="V2206" s="36"/>
    </row>
    <row r="2207" spans="6:22" x14ac:dyDescent="0.25">
      <c r="F2207" s="36"/>
      <c r="G2207" s="36"/>
      <c r="H2207" s="36"/>
      <c r="I2207" s="36"/>
      <c r="J2207" s="36"/>
      <c r="K2207" s="36"/>
      <c r="L2207" s="36"/>
      <c r="M2207" s="36"/>
      <c r="N2207" s="36"/>
      <c r="O2207" s="36"/>
      <c r="P2207" s="36"/>
      <c r="Q2207" s="36"/>
      <c r="R2207" s="36"/>
      <c r="S2207" s="36"/>
      <c r="T2207" s="36"/>
      <c r="U2207" s="36"/>
      <c r="V2207" s="36"/>
    </row>
    <row r="2208" spans="6:22" x14ac:dyDescent="0.25">
      <c r="F2208" s="36"/>
      <c r="G2208" s="36"/>
      <c r="H2208" s="36"/>
      <c r="I2208" s="36"/>
      <c r="J2208" s="36"/>
      <c r="K2208" s="36"/>
      <c r="L2208" s="36"/>
      <c r="M2208" s="36"/>
      <c r="N2208" s="36"/>
      <c r="O2208" s="36"/>
      <c r="P2208" s="36"/>
      <c r="Q2208" s="36"/>
      <c r="R2208" s="36"/>
      <c r="S2208" s="36"/>
      <c r="T2208" s="36"/>
      <c r="U2208" s="36"/>
      <c r="V2208" s="36"/>
    </row>
    <row r="2209" spans="6:22" x14ac:dyDescent="0.25">
      <c r="F2209" s="36"/>
      <c r="G2209" s="36"/>
      <c r="H2209" s="36"/>
      <c r="I2209" s="36"/>
      <c r="J2209" s="36"/>
      <c r="K2209" s="36"/>
      <c r="L2209" s="36"/>
      <c r="M2209" s="36"/>
      <c r="N2209" s="36"/>
      <c r="O2209" s="36"/>
      <c r="P2209" s="36"/>
      <c r="Q2209" s="36"/>
      <c r="R2209" s="36"/>
      <c r="S2209" s="36"/>
      <c r="T2209" s="36"/>
      <c r="U2209" s="36"/>
      <c r="V2209" s="36"/>
    </row>
    <row r="2210" spans="6:22" x14ac:dyDescent="0.25">
      <c r="F2210" s="36"/>
      <c r="G2210" s="36"/>
      <c r="H2210" s="36"/>
      <c r="I2210" s="36"/>
      <c r="J2210" s="36"/>
      <c r="K2210" s="36"/>
      <c r="L2210" s="36"/>
      <c r="M2210" s="36"/>
      <c r="N2210" s="36"/>
      <c r="O2210" s="36"/>
      <c r="P2210" s="36"/>
      <c r="Q2210" s="36"/>
      <c r="R2210" s="36"/>
      <c r="S2210" s="36"/>
      <c r="T2210" s="36"/>
      <c r="U2210" s="36"/>
      <c r="V2210" s="36"/>
    </row>
    <row r="2211" spans="6:22" x14ac:dyDescent="0.25">
      <c r="F2211" s="36"/>
      <c r="G2211" s="36"/>
      <c r="H2211" s="36"/>
      <c r="I2211" s="36"/>
      <c r="J2211" s="36"/>
      <c r="K2211" s="36"/>
      <c r="L2211" s="36"/>
      <c r="M2211" s="36"/>
      <c r="N2211" s="36"/>
      <c r="O2211" s="36"/>
      <c r="P2211" s="36"/>
      <c r="Q2211" s="36"/>
      <c r="R2211" s="36"/>
      <c r="S2211" s="36"/>
      <c r="T2211" s="36"/>
      <c r="U2211" s="36"/>
      <c r="V2211" s="36"/>
    </row>
    <row r="2212" spans="6:22" x14ac:dyDescent="0.25">
      <c r="F2212" s="36"/>
      <c r="G2212" s="36"/>
      <c r="H2212" s="36"/>
      <c r="I2212" s="36"/>
      <c r="J2212" s="36"/>
      <c r="K2212" s="36"/>
      <c r="L2212" s="36"/>
      <c r="M2212" s="36"/>
      <c r="N2212" s="36"/>
      <c r="O2212" s="36"/>
      <c r="P2212" s="36"/>
      <c r="Q2212" s="36"/>
      <c r="R2212" s="36"/>
      <c r="S2212" s="36"/>
      <c r="T2212" s="36"/>
      <c r="U2212" s="36"/>
      <c r="V2212" s="36"/>
    </row>
    <row r="2213" spans="6:22" x14ac:dyDescent="0.25">
      <c r="F2213" s="36"/>
      <c r="G2213" s="36"/>
      <c r="H2213" s="36"/>
      <c r="I2213" s="36"/>
      <c r="J2213" s="36"/>
      <c r="K2213" s="36"/>
      <c r="L2213" s="36"/>
      <c r="M2213" s="36"/>
      <c r="N2213" s="36"/>
      <c r="O2213" s="36"/>
      <c r="P2213" s="36"/>
      <c r="Q2213" s="36"/>
      <c r="R2213" s="36"/>
      <c r="S2213" s="36"/>
      <c r="T2213" s="36"/>
      <c r="U2213" s="36"/>
      <c r="V2213" s="36"/>
    </row>
    <row r="2214" spans="6:22" x14ac:dyDescent="0.25">
      <c r="F2214" s="36"/>
      <c r="G2214" s="36"/>
      <c r="H2214" s="36"/>
      <c r="I2214" s="36"/>
      <c r="J2214" s="36"/>
      <c r="K2214" s="36"/>
      <c r="L2214" s="36"/>
      <c r="M2214" s="36"/>
      <c r="N2214" s="36"/>
      <c r="O2214" s="36"/>
      <c r="P2214" s="36"/>
      <c r="Q2214" s="36"/>
      <c r="R2214" s="36"/>
      <c r="S2214" s="36"/>
      <c r="T2214" s="36"/>
      <c r="U2214" s="36"/>
      <c r="V2214" s="36"/>
    </row>
    <row r="2215" spans="6:22" x14ac:dyDescent="0.25">
      <c r="F2215" s="36"/>
      <c r="G2215" s="36"/>
      <c r="H2215" s="36"/>
      <c r="I2215" s="36"/>
      <c r="J2215" s="36"/>
      <c r="K2215" s="36"/>
      <c r="L2215" s="36"/>
      <c r="M2215" s="36"/>
      <c r="N2215" s="36"/>
      <c r="O2215" s="36"/>
      <c r="P2215" s="36"/>
      <c r="Q2215" s="36"/>
      <c r="R2215" s="36"/>
      <c r="S2215" s="36"/>
      <c r="T2215" s="36"/>
      <c r="U2215" s="36"/>
      <c r="V2215" s="36"/>
    </row>
    <row r="2216" spans="6:22" x14ac:dyDescent="0.25">
      <c r="F2216" s="36"/>
      <c r="G2216" s="36"/>
      <c r="H2216" s="36"/>
      <c r="I2216" s="36"/>
      <c r="J2216" s="36"/>
      <c r="K2216" s="36"/>
      <c r="L2216" s="36"/>
      <c r="M2216" s="36"/>
      <c r="N2216" s="36"/>
      <c r="O2216" s="36"/>
      <c r="P2216" s="36"/>
      <c r="Q2216" s="36"/>
      <c r="R2216" s="36"/>
      <c r="S2216" s="36"/>
      <c r="T2216" s="36"/>
      <c r="U2216" s="36"/>
      <c r="V2216" s="36"/>
    </row>
    <row r="2217" spans="6:22" x14ac:dyDescent="0.25">
      <c r="F2217" s="36"/>
      <c r="G2217" s="36"/>
      <c r="H2217" s="36"/>
      <c r="I2217" s="36"/>
      <c r="J2217" s="36"/>
      <c r="K2217" s="36"/>
      <c r="L2217" s="36"/>
      <c r="M2217" s="36"/>
      <c r="N2217" s="36"/>
      <c r="O2217" s="36"/>
      <c r="P2217" s="36"/>
      <c r="Q2217" s="36"/>
      <c r="R2217" s="36"/>
      <c r="S2217" s="36"/>
      <c r="T2217" s="36"/>
      <c r="U2217" s="36"/>
      <c r="V2217" s="36"/>
    </row>
    <row r="2218" spans="6:22" x14ac:dyDescent="0.25">
      <c r="F2218" s="36"/>
      <c r="G2218" s="36"/>
      <c r="H2218" s="36"/>
      <c r="I2218" s="36"/>
      <c r="J2218" s="36"/>
      <c r="K2218" s="36"/>
      <c r="L2218" s="36"/>
      <c r="M2218" s="36"/>
      <c r="N2218" s="36"/>
      <c r="O2218" s="36"/>
      <c r="P2218" s="36"/>
      <c r="Q2218" s="36"/>
      <c r="R2218" s="36"/>
      <c r="S2218" s="36"/>
      <c r="T2218" s="36"/>
      <c r="U2218" s="36"/>
      <c r="V2218" s="36"/>
    </row>
    <row r="2219" spans="6:22" x14ac:dyDescent="0.25">
      <c r="F2219" s="36"/>
      <c r="G2219" s="36"/>
      <c r="H2219" s="36"/>
      <c r="I2219" s="36"/>
      <c r="J2219" s="36"/>
      <c r="K2219" s="36"/>
      <c r="L2219" s="36"/>
      <c r="M2219" s="36"/>
      <c r="N2219" s="36"/>
      <c r="O2219" s="36"/>
      <c r="P2219" s="36"/>
      <c r="Q2219" s="36"/>
      <c r="R2219" s="36"/>
      <c r="S2219" s="36"/>
      <c r="T2219" s="36"/>
      <c r="U2219" s="36"/>
      <c r="V2219" s="36"/>
    </row>
    <row r="2220" spans="6:22" x14ac:dyDescent="0.25">
      <c r="F2220" s="36"/>
      <c r="G2220" s="36"/>
      <c r="H2220" s="36"/>
      <c r="I2220" s="36"/>
      <c r="J2220" s="36"/>
      <c r="K2220" s="36"/>
      <c r="L2220" s="36"/>
      <c r="M2220" s="36"/>
      <c r="N2220" s="36"/>
      <c r="O2220" s="36"/>
      <c r="P2220" s="36"/>
      <c r="Q2220" s="36"/>
      <c r="R2220" s="36"/>
      <c r="S2220" s="36"/>
      <c r="T2220" s="36"/>
      <c r="U2220" s="36"/>
      <c r="V2220" s="36"/>
    </row>
    <row r="2221" spans="6:22" x14ac:dyDescent="0.25">
      <c r="F2221" s="36"/>
      <c r="G2221" s="36"/>
      <c r="H2221" s="36"/>
      <c r="I2221" s="36"/>
      <c r="J2221" s="36"/>
      <c r="K2221" s="36"/>
      <c r="L2221" s="36"/>
      <c r="M2221" s="36"/>
      <c r="N2221" s="36"/>
      <c r="O2221" s="36"/>
      <c r="P2221" s="36"/>
      <c r="Q2221" s="36"/>
      <c r="R2221" s="36"/>
      <c r="S2221" s="36"/>
      <c r="T2221" s="36"/>
      <c r="U2221" s="36"/>
      <c r="V2221" s="36"/>
    </row>
    <row r="2222" spans="6:22" x14ac:dyDescent="0.25">
      <c r="F2222" s="36"/>
      <c r="G2222" s="36"/>
      <c r="H2222" s="36"/>
      <c r="I2222" s="36"/>
      <c r="J2222" s="36"/>
      <c r="K2222" s="36"/>
      <c r="L2222" s="36"/>
      <c r="M2222" s="36"/>
      <c r="N2222" s="36"/>
      <c r="O2222" s="36"/>
      <c r="P2222" s="36"/>
      <c r="Q2222" s="36"/>
      <c r="R2222" s="36"/>
      <c r="S2222" s="36"/>
      <c r="T2222" s="36"/>
      <c r="U2222" s="36"/>
      <c r="V2222" s="36"/>
    </row>
    <row r="2223" spans="6:22" x14ac:dyDescent="0.25">
      <c r="F2223" s="36"/>
      <c r="G2223" s="36"/>
      <c r="H2223" s="36"/>
      <c r="I2223" s="36"/>
      <c r="J2223" s="36"/>
      <c r="K2223" s="36"/>
      <c r="L2223" s="36"/>
      <c r="M2223" s="36"/>
      <c r="N2223" s="36"/>
      <c r="O2223" s="36"/>
      <c r="P2223" s="36"/>
      <c r="Q2223" s="36"/>
      <c r="R2223" s="36"/>
      <c r="S2223" s="36"/>
      <c r="T2223" s="36"/>
      <c r="U2223" s="36"/>
      <c r="V2223" s="36"/>
    </row>
    <row r="2224" spans="6:22" x14ac:dyDescent="0.25">
      <c r="F2224" s="36"/>
      <c r="G2224" s="36"/>
      <c r="H2224" s="36"/>
      <c r="I2224" s="36"/>
      <c r="J2224" s="36"/>
      <c r="K2224" s="36"/>
      <c r="L2224" s="36"/>
      <c r="M2224" s="36"/>
      <c r="N2224" s="36"/>
      <c r="O2224" s="36"/>
      <c r="P2224" s="36"/>
      <c r="Q2224" s="36"/>
      <c r="R2224" s="36"/>
      <c r="S2224" s="36"/>
      <c r="T2224" s="36"/>
      <c r="U2224" s="36"/>
      <c r="V2224" s="36"/>
    </row>
    <row r="2225" spans="6:22" x14ac:dyDescent="0.25">
      <c r="F2225" s="36"/>
      <c r="G2225" s="36"/>
      <c r="H2225" s="36"/>
      <c r="I2225" s="36"/>
      <c r="J2225" s="36"/>
      <c r="K2225" s="36"/>
      <c r="L2225" s="36"/>
      <c r="M2225" s="36"/>
      <c r="N2225" s="36"/>
      <c r="O2225" s="36"/>
      <c r="P2225" s="36"/>
      <c r="Q2225" s="36"/>
      <c r="R2225" s="36"/>
      <c r="S2225" s="36"/>
      <c r="T2225" s="36"/>
      <c r="U2225" s="36"/>
      <c r="V2225" s="36"/>
    </row>
    <row r="2226" spans="6:22" x14ac:dyDescent="0.25">
      <c r="F2226" s="36"/>
      <c r="G2226" s="36"/>
      <c r="H2226" s="36"/>
      <c r="I2226" s="36"/>
      <c r="J2226" s="36"/>
      <c r="K2226" s="36"/>
      <c r="L2226" s="36"/>
      <c r="M2226" s="36"/>
      <c r="N2226" s="36"/>
      <c r="O2226" s="36"/>
      <c r="P2226" s="36"/>
      <c r="Q2226" s="36"/>
      <c r="R2226" s="36"/>
      <c r="S2226" s="36"/>
      <c r="T2226" s="36"/>
      <c r="U2226" s="36"/>
      <c r="V2226" s="36"/>
    </row>
    <row r="2227" spans="6:22" x14ac:dyDescent="0.25">
      <c r="F2227" s="36"/>
      <c r="G2227" s="36"/>
      <c r="H2227" s="36"/>
      <c r="I2227" s="36"/>
      <c r="J2227" s="36"/>
      <c r="K2227" s="36"/>
      <c r="L2227" s="36"/>
      <c r="M2227" s="36"/>
      <c r="N2227" s="36"/>
      <c r="O2227" s="36"/>
      <c r="P2227" s="36"/>
      <c r="Q2227" s="36"/>
      <c r="R2227" s="36"/>
      <c r="S2227" s="36"/>
      <c r="T2227" s="36"/>
      <c r="U2227" s="36"/>
      <c r="V2227" s="36"/>
    </row>
    <row r="2228" spans="6:22" x14ac:dyDescent="0.25">
      <c r="F2228" s="36"/>
      <c r="G2228" s="36"/>
      <c r="H2228" s="36"/>
      <c r="I2228" s="36"/>
      <c r="J2228" s="36"/>
      <c r="K2228" s="36"/>
      <c r="L2228" s="36"/>
      <c r="M2228" s="36"/>
      <c r="N2228" s="36"/>
      <c r="O2228" s="36"/>
      <c r="P2228" s="36"/>
      <c r="Q2228" s="36"/>
      <c r="R2228" s="36"/>
      <c r="S2228" s="36"/>
      <c r="T2228" s="36"/>
      <c r="U2228" s="36"/>
      <c r="V2228" s="36"/>
    </row>
    <row r="2229" spans="6:22" x14ac:dyDescent="0.25">
      <c r="F2229" s="36"/>
      <c r="G2229" s="36"/>
      <c r="H2229" s="36"/>
      <c r="I2229" s="36"/>
      <c r="J2229" s="36"/>
      <c r="K2229" s="36"/>
      <c r="L2229" s="36"/>
      <c r="M2229" s="36"/>
      <c r="N2229" s="36"/>
      <c r="O2229" s="36"/>
      <c r="P2229" s="36"/>
      <c r="Q2229" s="36"/>
      <c r="R2229" s="36"/>
      <c r="S2229" s="36"/>
      <c r="T2229" s="36"/>
      <c r="U2229" s="36"/>
      <c r="V2229" s="36"/>
    </row>
    <row r="2230" spans="6:22" x14ac:dyDescent="0.25">
      <c r="F2230" s="36"/>
      <c r="G2230" s="36"/>
      <c r="H2230" s="36"/>
      <c r="I2230" s="36"/>
      <c r="J2230" s="36"/>
      <c r="K2230" s="36"/>
      <c r="L2230" s="36"/>
      <c r="M2230" s="36"/>
      <c r="N2230" s="36"/>
      <c r="O2230" s="36"/>
      <c r="P2230" s="36"/>
      <c r="Q2230" s="36"/>
      <c r="R2230" s="36"/>
      <c r="S2230" s="36"/>
      <c r="T2230" s="36"/>
      <c r="U2230" s="36"/>
      <c r="V2230" s="36"/>
    </row>
    <row r="2231" spans="6:22" x14ac:dyDescent="0.25">
      <c r="F2231" s="36"/>
      <c r="G2231" s="36"/>
      <c r="H2231" s="36"/>
      <c r="I2231" s="36"/>
      <c r="J2231" s="36"/>
      <c r="K2231" s="36"/>
      <c r="L2231" s="36"/>
      <c r="M2231" s="36"/>
      <c r="N2231" s="36"/>
      <c r="O2231" s="36"/>
      <c r="P2231" s="36"/>
      <c r="Q2231" s="36"/>
      <c r="R2231" s="36"/>
      <c r="S2231" s="36"/>
      <c r="T2231" s="36"/>
      <c r="U2231" s="36"/>
      <c r="V2231" s="36"/>
    </row>
    <row r="2232" spans="6:22" x14ac:dyDescent="0.25">
      <c r="F2232" s="36"/>
      <c r="G2232" s="36"/>
      <c r="H2232" s="36"/>
      <c r="I2232" s="36"/>
      <c r="J2232" s="36"/>
      <c r="K2232" s="36"/>
      <c r="L2232" s="36"/>
      <c r="M2232" s="36"/>
      <c r="N2232" s="36"/>
      <c r="O2232" s="36"/>
      <c r="P2232" s="36"/>
      <c r="Q2232" s="36"/>
      <c r="R2232" s="36"/>
      <c r="S2232" s="36"/>
      <c r="T2232" s="36"/>
      <c r="U2232" s="36"/>
      <c r="V2232" s="36"/>
    </row>
    <row r="2233" spans="6:22" x14ac:dyDescent="0.25">
      <c r="F2233" s="36"/>
      <c r="G2233" s="36"/>
      <c r="H2233" s="36"/>
      <c r="I2233" s="36"/>
      <c r="J2233" s="36"/>
      <c r="K2233" s="36"/>
      <c r="L2233" s="36"/>
      <c r="M2233" s="36"/>
      <c r="N2233" s="36"/>
      <c r="O2233" s="36"/>
      <c r="P2233" s="36"/>
      <c r="Q2233" s="36"/>
      <c r="R2233" s="36"/>
      <c r="S2233" s="36"/>
      <c r="T2233" s="36"/>
      <c r="U2233" s="36"/>
      <c r="V2233" s="36"/>
    </row>
    <row r="2234" spans="6:22" x14ac:dyDescent="0.25">
      <c r="F2234" s="36"/>
      <c r="G2234" s="36"/>
      <c r="H2234" s="36"/>
      <c r="I2234" s="36"/>
      <c r="J2234" s="36"/>
      <c r="K2234" s="36"/>
      <c r="L2234" s="36"/>
      <c r="M2234" s="36"/>
      <c r="N2234" s="36"/>
      <c r="O2234" s="36"/>
      <c r="P2234" s="36"/>
      <c r="Q2234" s="36"/>
      <c r="R2234" s="36"/>
      <c r="S2234" s="36"/>
      <c r="T2234" s="36"/>
      <c r="U2234" s="36"/>
      <c r="V2234" s="36"/>
    </row>
    <row r="2235" spans="6:22" x14ac:dyDescent="0.25">
      <c r="F2235" s="36"/>
      <c r="G2235" s="36"/>
      <c r="H2235" s="36"/>
      <c r="I2235" s="36"/>
      <c r="J2235" s="36"/>
      <c r="K2235" s="36"/>
      <c r="L2235" s="36"/>
      <c r="M2235" s="36"/>
      <c r="N2235" s="36"/>
      <c r="O2235" s="36"/>
      <c r="P2235" s="36"/>
      <c r="Q2235" s="36"/>
      <c r="R2235" s="36"/>
      <c r="S2235" s="36"/>
      <c r="T2235" s="36"/>
      <c r="U2235" s="36"/>
      <c r="V2235" s="36"/>
    </row>
    <row r="2236" spans="6:22" x14ac:dyDescent="0.25">
      <c r="F2236" s="36"/>
      <c r="G2236" s="36"/>
      <c r="H2236" s="36"/>
      <c r="I2236" s="36"/>
      <c r="J2236" s="36"/>
      <c r="K2236" s="36"/>
      <c r="L2236" s="36"/>
      <c r="M2236" s="36"/>
      <c r="N2236" s="36"/>
      <c r="O2236" s="36"/>
      <c r="P2236" s="36"/>
      <c r="Q2236" s="36"/>
      <c r="R2236" s="36"/>
      <c r="S2236" s="36"/>
      <c r="T2236" s="36"/>
      <c r="U2236" s="36"/>
      <c r="V2236" s="36"/>
    </row>
    <row r="2237" spans="6:22" x14ac:dyDescent="0.25">
      <c r="F2237" s="36"/>
      <c r="G2237" s="36"/>
      <c r="H2237" s="36"/>
      <c r="I2237" s="36"/>
      <c r="J2237" s="36"/>
      <c r="K2237" s="36"/>
      <c r="L2237" s="36"/>
      <c r="M2237" s="36"/>
      <c r="N2237" s="36"/>
      <c r="O2237" s="36"/>
      <c r="P2237" s="36"/>
      <c r="Q2237" s="36"/>
      <c r="R2237" s="36"/>
      <c r="S2237" s="36"/>
      <c r="T2237" s="36"/>
      <c r="U2237" s="36"/>
      <c r="V2237" s="36"/>
    </row>
    <row r="2238" spans="6:22" x14ac:dyDescent="0.25">
      <c r="F2238" s="36"/>
      <c r="G2238" s="36"/>
      <c r="H2238" s="36"/>
      <c r="I2238" s="36"/>
      <c r="J2238" s="36"/>
      <c r="K2238" s="36"/>
      <c r="L2238" s="36"/>
      <c r="M2238" s="36"/>
      <c r="N2238" s="36"/>
      <c r="O2238" s="36"/>
      <c r="P2238" s="36"/>
      <c r="Q2238" s="36"/>
      <c r="R2238" s="36"/>
      <c r="S2238" s="36"/>
      <c r="T2238" s="36"/>
      <c r="U2238" s="36"/>
      <c r="V2238" s="36"/>
    </row>
    <row r="2239" spans="6:22" x14ac:dyDescent="0.25">
      <c r="F2239" s="36"/>
      <c r="G2239" s="36"/>
      <c r="H2239" s="36"/>
      <c r="I2239" s="36"/>
      <c r="J2239" s="36"/>
      <c r="K2239" s="36"/>
      <c r="L2239" s="36"/>
      <c r="M2239" s="36"/>
      <c r="N2239" s="36"/>
      <c r="O2239" s="36"/>
      <c r="P2239" s="36"/>
      <c r="Q2239" s="36"/>
      <c r="R2239" s="36"/>
      <c r="S2239" s="36"/>
      <c r="T2239" s="36"/>
      <c r="U2239" s="36"/>
      <c r="V2239" s="36"/>
    </row>
    <row r="2240" spans="6:22" x14ac:dyDescent="0.25">
      <c r="F2240" s="36"/>
      <c r="G2240" s="36"/>
      <c r="H2240" s="36"/>
      <c r="I2240" s="36"/>
      <c r="J2240" s="36"/>
      <c r="K2240" s="36"/>
      <c r="L2240" s="36"/>
      <c r="M2240" s="36"/>
      <c r="N2240" s="36"/>
      <c r="O2240" s="36"/>
      <c r="P2240" s="36"/>
      <c r="Q2240" s="36"/>
      <c r="R2240" s="36"/>
      <c r="S2240" s="36"/>
      <c r="T2240" s="36"/>
      <c r="U2240" s="36"/>
      <c r="V2240" s="36"/>
    </row>
    <row r="2241" spans="6:22" x14ac:dyDescent="0.25">
      <c r="F2241" s="36"/>
      <c r="G2241" s="36"/>
      <c r="H2241" s="36"/>
      <c r="I2241" s="36"/>
      <c r="J2241" s="36"/>
      <c r="K2241" s="36"/>
      <c r="L2241" s="36"/>
      <c r="M2241" s="36"/>
      <c r="N2241" s="36"/>
      <c r="O2241" s="36"/>
      <c r="P2241" s="36"/>
      <c r="Q2241" s="36"/>
      <c r="R2241" s="36"/>
      <c r="S2241" s="36"/>
      <c r="T2241" s="36"/>
      <c r="U2241" s="36"/>
      <c r="V2241" s="36"/>
    </row>
    <row r="2242" spans="6:22" x14ac:dyDescent="0.25">
      <c r="F2242" s="36"/>
      <c r="G2242" s="36"/>
      <c r="H2242" s="36"/>
      <c r="I2242" s="36"/>
      <c r="J2242" s="36"/>
      <c r="K2242" s="36"/>
      <c r="L2242" s="36"/>
      <c r="M2242" s="36"/>
      <c r="N2242" s="36"/>
      <c r="O2242" s="36"/>
      <c r="P2242" s="36"/>
      <c r="Q2242" s="36"/>
      <c r="R2242" s="36"/>
      <c r="S2242" s="36"/>
      <c r="T2242" s="36"/>
      <c r="U2242" s="36"/>
      <c r="V2242" s="36"/>
    </row>
    <row r="2243" spans="6:22" x14ac:dyDescent="0.25">
      <c r="F2243" s="36"/>
      <c r="G2243" s="36"/>
      <c r="H2243" s="36"/>
      <c r="I2243" s="36"/>
      <c r="J2243" s="36"/>
      <c r="K2243" s="36"/>
      <c r="L2243" s="36"/>
      <c r="M2243" s="36"/>
      <c r="N2243" s="36"/>
      <c r="O2243" s="36"/>
      <c r="P2243" s="36"/>
      <c r="Q2243" s="36"/>
      <c r="R2243" s="36"/>
      <c r="S2243" s="36"/>
      <c r="T2243" s="36"/>
      <c r="U2243" s="36"/>
      <c r="V2243" s="36"/>
    </row>
    <row r="2244" spans="6:22" x14ac:dyDescent="0.25">
      <c r="F2244" s="36"/>
      <c r="G2244" s="36"/>
      <c r="H2244" s="36"/>
      <c r="I2244" s="36"/>
      <c r="J2244" s="36"/>
      <c r="K2244" s="36"/>
      <c r="L2244" s="36"/>
      <c r="M2244" s="36"/>
      <c r="N2244" s="36"/>
      <c r="O2244" s="36"/>
      <c r="P2244" s="36"/>
      <c r="Q2244" s="36"/>
      <c r="R2244" s="36"/>
      <c r="S2244" s="36"/>
      <c r="T2244" s="36"/>
      <c r="U2244" s="36"/>
      <c r="V2244" s="36"/>
    </row>
    <row r="2245" spans="6:22" x14ac:dyDescent="0.25">
      <c r="F2245" s="36"/>
      <c r="G2245" s="36"/>
      <c r="H2245" s="36"/>
      <c r="I2245" s="36"/>
      <c r="J2245" s="36"/>
      <c r="K2245" s="36"/>
      <c r="L2245" s="36"/>
      <c r="M2245" s="36"/>
      <c r="N2245" s="36"/>
      <c r="O2245" s="36"/>
      <c r="P2245" s="36"/>
      <c r="Q2245" s="36"/>
      <c r="R2245" s="36"/>
      <c r="S2245" s="36"/>
      <c r="T2245" s="36"/>
      <c r="U2245" s="36"/>
      <c r="V2245" s="36"/>
    </row>
    <row r="2246" spans="6:22" x14ac:dyDescent="0.25">
      <c r="F2246" s="36"/>
      <c r="G2246" s="36"/>
      <c r="H2246" s="36"/>
      <c r="I2246" s="36"/>
      <c r="J2246" s="36"/>
      <c r="K2246" s="36"/>
      <c r="L2246" s="36"/>
      <c r="M2246" s="36"/>
      <c r="N2246" s="36"/>
      <c r="O2246" s="36"/>
      <c r="P2246" s="36"/>
      <c r="Q2246" s="36"/>
      <c r="R2246" s="36"/>
      <c r="S2246" s="36"/>
      <c r="T2246" s="36"/>
      <c r="U2246" s="36"/>
      <c r="V2246" s="36"/>
    </row>
    <row r="2247" spans="6:22" x14ac:dyDescent="0.25">
      <c r="F2247" s="36"/>
      <c r="G2247" s="36"/>
      <c r="H2247" s="36"/>
      <c r="I2247" s="36"/>
      <c r="J2247" s="36"/>
      <c r="K2247" s="36"/>
      <c r="L2247" s="36"/>
      <c r="M2247" s="36"/>
      <c r="N2247" s="36"/>
      <c r="O2247" s="36"/>
      <c r="P2247" s="36"/>
      <c r="Q2247" s="36"/>
      <c r="R2247" s="36"/>
      <c r="S2247" s="36"/>
      <c r="T2247" s="36"/>
      <c r="U2247" s="36"/>
      <c r="V2247" s="36"/>
    </row>
    <row r="2248" spans="6:22" x14ac:dyDescent="0.25">
      <c r="F2248" s="36"/>
      <c r="G2248" s="36"/>
      <c r="H2248" s="36"/>
      <c r="I2248" s="36"/>
      <c r="J2248" s="36"/>
      <c r="K2248" s="36"/>
      <c r="L2248" s="36"/>
      <c r="M2248" s="36"/>
      <c r="N2248" s="36"/>
      <c r="O2248" s="36"/>
      <c r="P2248" s="36"/>
      <c r="Q2248" s="36"/>
      <c r="R2248" s="36"/>
      <c r="S2248" s="36"/>
      <c r="T2248" s="36"/>
      <c r="U2248" s="36"/>
      <c r="V2248" s="36"/>
    </row>
    <row r="2249" spans="6:22" x14ac:dyDescent="0.25">
      <c r="F2249" s="36"/>
      <c r="G2249" s="36"/>
      <c r="H2249" s="36"/>
      <c r="I2249" s="36"/>
      <c r="J2249" s="36"/>
      <c r="K2249" s="36"/>
      <c r="L2249" s="36"/>
      <c r="M2249" s="36"/>
      <c r="N2249" s="36"/>
      <c r="O2249" s="36"/>
      <c r="P2249" s="36"/>
      <c r="Q2249" s="36"/>
      <c r="R2249" s="36"/>
      <c r="S2249" s="36"/>
      <c r="T2249" s="36"/>
      <c r="U2249" s="36"/>
      <c r="V2249" s="36"/>
    </row>
    <row r="2250" spans="6:22" x14ac:dyDescent="0.25">
      <c r="F2250" s="36"/>
      <c r="G2250" s="36"/>
      <c r="H2250" s="36"/>
      <c r="I2250" s="36"/>
      <c r="J2250" s="36"/>
      <c r="K2250" s="36"/>
      <c r="L2250" s="36"/>
      <c r="M2250" s="36"/>
      <c r="N2250" s="36"/>
      <c r="O2250" s="36"/>
      <c r="P2250" s="36"/>
      <c r="Q2250" s="36"/>
      <c r="R2250" s="36"/>
      <c r="S2250" s="36"/>
      <c r="T2250" s="36"/>
      <c r="U2250" s="36"/>
      <c r="V2250" s="36"/>
    </row>
    <row r="2251" spans="6:22" x14ac:dyDescent="0.25">
      <c r="F2251" s="36"/>
      <c r="G2251" s="36"/>
      <c r="H2251" s="36"/>
      <c r="I2251" s="36"/>
      <c r="J2251" s="36"/>
      <c r="K2251" s="36"/>
      <c r="L2251" s="36"/>
      <c r="M2251" s="36"/>
      <c r="N2251" s="36"/>
      <c r="O2251" s="36"/>
      <c r="P2251" s="36"/>
      <c r="Q2251" s="36"/>
      <c r="R2251" s="36"/>
      <c r="S2251" s="36"/>
      <c r="T2251" s="36"/>
      <c r="U2251" s="36"/>
      <c r="V2251" s="36"/>
    </row>
    <row r="2252" spans="6:22" x14ac:dyDescent="0.25">
      <c r="F2252" s="36"/>
      <c r="G2252" s="36"/>
      <c r="H2252" s="36"/>
      <c r="I2252" s="36"/>
      <c r="J2252" s="36"/>
      <c r="K2252" s="36"/>
      <c r="L2252" s="36"/>
      <c r="M2252" s="36"/>
      <c r="N2252" s="36"/>
      <c r="O2252" s="36"/>
      <c r="P2252" s="36"/>
      <c r="Q2252" s="36"/>
      <c r="R2252" s="36"/>
      <c r="S2252" s="36"/>
      <c r="T2252" s="36"/>
      <c r="U2252" s="36"/>
      <c r="V2252" s="36"/>
    </row>
    <row r="2253" spans="6:22" x14ac:dyDescent="0.25">
      <c r="F2253" s="36"/>
      <c r="G2253" s="36"/>
      <c r="H2253" s="36"/>
      <c r="I2253" s="36"/>
      <c r="J2253" s="36"/>
      <c r="K2253" s="36"/>
      <c r="L2253" s="36"/>
      <c r="M2253" s="36"/>
      <c r="N2253" s="36"/>
      <c r="O2253" s="36"/>
      <c r="P2253" s="36"/>
      <c r="Q2253" s="36"/>
      <c r="R2253" s="36"/>
      <c r="S2253" s="36"/>
      <c r="T2253" s="36"/>
      <c r="U2253" s="36"/>
      <c r="V2253" s="36"/>
    </row>
    <row r="2254" spans="6:22" x14ac:dyDescent="0.25">
      <c r="F2254" s="36"/>
      <c r="G2254" s="36"/>
      <c r="H2254" s="36"/>
      <c r="I2254" s="36"/>
      <c r="J2254" s="36"/>
      <c r="K2254" s="36"/>
      <c r="L2254" s="36"/>
      <c r="M2254" s="36"/>
      <c r="N2254" s="36"/>
      <c r="O2254" s="36"/>
      <c r="P2254" s="36"/>
      <c r="Q2254" s="36"/>
      <c r="R2254" s="36"/>
      <c r="S2254" s="36"/>
      <c r="T2254" s="36"/>
      <c r="U2254" s="36"/>
      <c r="V2254" s="36"/>
    </row>
    <row r="2255" spans="6:22" x14ac:dyDescent="0.25">
      <c r="F2255" s="36"/>
      <c r="G2255" s="36"/>
      <c r="H2255" s="36"/>
      <c r="I2255" s="36"/>
      <c r="J2255" s="36"/>
      <c r="K2255" s="36"/>
      <c r="L2255" s="36"/>
      <c r="M2255" s="36"/>
      <c r="N2255" s="36"/>
      <c r="O2255" s="36"/>
      <c r="P2255" s="36"/>
      <c r="Q2255" s="36"/>
      <c r="R2255" s="36"/>
      <c r="S2255" s="36"/>
      <c r="T2255" s="36"/>
      <c r="U2255" s="36"/>
      <c r="V2255" s="36"/>
    </row>
    <row r="2256" spans="6:22" x14ac:dyDescent="0.25">
      <c r="F2256" s="36"/>
      <c r="G2256" s="36"/>
      <c r="H2256" s="36"/>
      <c r="I2256" s="36"/>
      <c r="J2256" s="36"/>
      <c r="K2256" s="36"/>
      <c r="L2256" s="36"/>
      <c r="M2256" s="36"/>
      <c r="N2256" s="36"/>
      <c r="O2256" s="36"/>
      <c r="P2256" s="36"/>
      <c r="Q2256" s="36"/>
      <c r="R2256" s="36"/>
      <c r="S2256" s="36"/>
      <c r="T2256" s="36"/>
      <c r="U2256" s="36"/>
      <c r="V2256" s="36"/>
    </row>
    <row r="2257" spans="6:22" x14ac:dyDescent="0.25">
      <c r="F2257" s="36"/>
      <c r="G2257" s="36"/>
      <c r="H2257" s="36"/>
      <c r="I2257" s="36"/>
      <c r="J2257" s="36"/>
      <c r="K2257" s="36"/>
      <c r="L2257" s="36"/>
      <c r="M2257" s="36"/>
      <c r="N2257" s="36"/>
      <c r="O2257" s="36"/>
      <c r="P2257" s="36"/>
      <c r="Q2257" s="36"/>
      <c r="R2257" s="36"/>
      <c r="S2257" s="36"/>
      <c r="T2257" s="36"/>
      <c r="U2257" s="36"/>
      <c r="V2257" s="36"/>
    </row>
    <row r="2258" spans="6:22" x14ac:dyDescent="0.25">
      <c r="F2258" s="36"/>
      <c r="G2258" s="36"/>
      <c r="H2258" s="36"/>
      <c r="I2258" s="36"/>
      <c r="J2258" s="36"/>
      <c r="K2258" s="36"/>
      <c r="L2258" s="36"/>
      <c r="M2258" s="36"/>
      <c r="N2258" s="36"/>
      <c r="O2258" s="36"/>
      <c r="P2258" s="36"/>
      <c r="Q2258" s="36"/>
      <c r="R2258" s="36"/>
      <c r="S2258" s="36"/>
      <c r="T2258" s="36"/>
      <c r="U2258" s="36"/>
      <c r="V2258" s="36"/>
    </row>
    <row r="2259" spans="6:22" x14ac:dyDescent="0.25">
      <c r="F2259" s="36"/>
      <c r="G2259" s="36"/>
      <c r="H2259" s="36"/>
      <c r="I2259" s="36"/>
      <c r="J2259" s="36"/>
      <c r="K2259" s="36"/>
      <c r="L2259" s="36"/>
      <c r="M2259" s="36"/>
      <c r="N2259" s="36"/>
      <c r="O2259" s="36"/>
      <c r="P2259" s="36"/>
      <c r="Q2259" s="36"/>
      <c r="R2259" s="36"/>
      <c r="S2259" s="36"/>
      <c r="T2259" s="36"/>
      <c r="U2259" s="36"/>
      <c r="V2259" s="36"/>
    </row>
    <row r="2260" spans="6:22" x14ac:dyDescent="0.25">
      <c r="F2260" s="36"/>
      <c r="G2260" s="36"/>
      <c r="H2260" s="36"/>
      <c r="I2260" s="36"/>
      <c r="J2260" s="36"/>
      <c r="K2260" s="36"/>
      <c r="L2260" s="36"/>
      <c r="M2260" s="36"/>
      <c r="N2260" s="36"/>
      <c r="O2260" s="36"/>
      <c r="P2260" s="36"/>
      <c r="Q2260" s="36"/>
      <c r="R2260" s="36"/>
      <c r="S2260" s="36"/>
      <c r="T2260" s="36"/>
      <c r="U2260" s="36"/>
      <c r="V2260" s="36"/>
    </row>
    <row r="2261" spans="6:22" x14ac:dyDescent="0.25">
      <c r="F2261" s="36"/>
      <c r="G2261" s="36"/>
      <c r="H2261" s="36"/>
      <c r="I2261" s="36"/>
      <c r="J2261" s="36"/>
      <c r="K2261" s="36"/>
      <c r="L2261" s="36"/>
      <c r="M2261" s="36"/>
      <c r="N2261" s="36"/>
      <c r="O2261" s="36"/>
      <c r="P2261" s="36"/>
      <c r="Q2261" s="36"/>
      <c r="R2261" s="36"/>
      <c r="S2261" s="36"/>
      <c r="T2261" s="36"/>
      <c r="U2261" s="36"/>
      <c r="V2261" s="36"/>
    </row>
    <row r="2262" spans="6:22" x14ac:dyDescent="0.25">
      <c r="F2262" s="36"/>
      <c r="G2262" s="36"/>
      <c r="H2262" s="36"/>
      <c r="I2262" s="36"/>
      <c r="J2262" s="36"/>
      <c r="K2262" s="36"/>
      <c r="L2262" s="36"/>
      <c r="M2262" s="36"/>
      <c r="N2262" s="36"/>
      <c r="O2262" s="36"/>
      <c r="P2262" s="36"/>
      <c r="Q2262" s="36"/>
      <c r="R2262" s="36"/>
      <c r="S2262" s="36"/>
      <c r="T2262" s="36"/>
      <c r="U2262" s="36"/>
      <c r="V2262" s="36"/>
    </row>
    <row r="2263" spans="6:22" x14ac:dyDescent="0.25">
      <c r="F2263" s="36"/>
      <c r="G2263" s="36"/>
      <c r="H2263" s="36"/>
      <c r="I2263" s="36"/>
      <c r="J2263" s="36"/>
      <c r="K2263" s="36"/>
      <c r="L2263" s="36"/>
      <c r="M2263" s="36"/>
      <c r="N2263" s="36"/>
      <c r="O2263" s="36"/>
      <c r="P2263" s="36"/>
      <c r="Q2263" s="36"/>
      <c r="R2263" s="36"/>
      <c r="S2263" s="36"/>
      <c r="T2263" s="36"/>
      <c r="U2263" s="36"/>
      <c r="V2263" s="36"/>
    </row>
    <row r="2264" spans="6:22" x14ac:dyDescent="0.25">
      <c r="F2264" s="36"/>
      <c r="G2264" s="36"/>
      <c r="H2264" s="36"/>
      <c r="I2264" s="36"/>
      <c r="J2264" s="36"/>
      <c r="K2264" s="36"/>
      <c r="L2264" s="36"/>
      <c r="M2264" s="36"/>
      <c r="N2264" s="36"/>
      <c r="O2264" s="36"/>
      <c r="P2264" s="36"/>
      <c r="Q2264" s="36"/>
      <c r="R2264" s="36"/>
      <c r="S2264" s="36"/>
      <c r="T2264" s="36"/>
      <c r="U2264" s="36"/>
      <c r="V2264" s="36"/>
    </row>
    <row r="2265" spans="6:22" x14ac:dyDescent="0.25">
      <c r="F2265" s="36"/>
      <c r="G2265" s="36"/>
      <c r="H2265" s="36"/>
      <c r="I2265" s="36"/>
      <c r="J2265" s="36"/>
      <c r="K2265" s="36"/>
      <c r="L2265" s="36"/>
      <c r="M2265" s="36"/>
      <c r="N2265" s="36"/>
      <c r="O2265" s="36"/>
      <c r="P2265" s="36"/>
      <c r="Q2265" s="36"/>
      <c r="R2265" s="36"/>
      <c r="S2265" s="36"/>
      <c r="T2265" s="36"/>
      <c r="U2265" s="36"/>
      <c r="V2265" s="36"/>
    </row>
    <row r="2266" spans="6:22" x14ac:dyDescent="0.25">
      <c r="F2266" s="36"/>
      <c r="G2266" s="36"/>
      <c r="H2266" s="36"/>
      <c r="I2266" s="36"/>
      <c r="J2266" s="36"/>
      <c r="K2266" s="36"/>
      <c r="L2266" s="36"/>
      <c r="M2266" s="36"/>
      <c r="N2266" s="36"/>
      <c r="O2266" s="36"/>
      <c r="P2266" s="36"/>
      <c r="Q2266" s="36"/>
      <c r="R2266" s="36"/>
      <c r="S2266" s="36"/>
      <c r="T2266" s="36"/>
      <c r="U2266" s="36"/>
      <c r="V2266" s="36"/>
    </row>
    <row r="2267" spans="6:22" x14ac:dyDescent="0.25">
      <c r="F2267" s="36"/>
      <c r="G2267" s="36"/>
      <c r="H2267" s="36"/>
      <c r="I2267" s="36"/>
      <c r="J2267" s="36"/>
      <c r="K2267" s="36"/>
      <c r="L2267" s="36"/>
      <c r="M2267" s="36"/>
      <c r="N2267" s="36"/>
      <c r="O2267" s="36"/>
      <c r="P2267" s="36"/>
      <c r="Q2267" s="36"/>
      <c r="R2267" s="36"/>
      <c r="S2267" s="36"/>
      <c r="T2267" s="36"/>
      <c r="U2267" s="36"/>
      <c r="V2267" s="36"/>
    </row>
    <row r="2268" spans="6:22" x14ac:dyDescent="0.25">
      <c r="F2268" s="36"/>
      <c r="G2268" s="36"/>
      <c r="H2268" s="36"/>
      <c r="I2268" s="36"/>
      <c r="J2268" s="36"/>
      <c r="K2268" s="36"/>
      <c r="L2268" s="36"/>
      <c r="M2268" s="36"/>
      <c r="N2268" s="36"/>
      <c r="O2268" s="36"/>
      <c r="P2268" s="36"/>
      <c r="Q2268" s="36"/>
      <c r="R2268" s="36"/>
      <c r="S2268" s="36"/>
      <c r="T2268" s="36"/>
      <c r="U2268" s="36"/>
      <c r="V2268" s="36"/>
    </row>
    <row r="2269" spans="6:22" x14ac:dyDescent="0.25">
      <c r="F2269" s="36"/>
      <c r="G2269" s="36"/>
      <c r="H2269" s="36"/>
      <c r="I2269" s="36"/>
      <c r="J2269" s="36"/>
      <c r="K2269" s="36"/>
      <c r="L2269" s="36"/>
      <c r="M2269" s="36"/>
      <c r="N2269" s="36"/>
      <c r="O2269" s="36"/>
      <c r="P2269" s="36"/>
      <c r="Q2269" s="36"/>
      <c r="R2269" s="36"/>
      <c r="S2269" s="36"/>
      <c r="T2269" s="36"/>
      <c r="U2269" s="36"/>
      <c r="V2269" s="36"/>
    </row>
    <row r="2270" spans="6:22" x14ac:dyDescent="0.25">
      <c r="F2270" s="36"/>
      <c r="G2270" s="36"/>
      <c r="H2270" s="36"/>
      <c r="I2270" s="36"/>
      <c r="J2270" s="36"/>
      <c r="K2270" s="36"/>
      <c r="L2270" s="36"/>
      <c r="M2270" s="36"/>
      <c r="N2270" s="36"/>
      <c r="O2270" s="36"/>
      <c r="P2270" s="36"/>
      <c r="Q2270" s="36"/>
      <c r="R2270" s="36"/>
      <c r="S2270" s="36"/>
      <c r="T2270" s="36"/>
      <c r="U2270" s="36"/>
      <c r="V2270" s="36"/>
    </row>
    <row r="2271" spans="6:22" x14ac:dyDescent="0.25">
      <c r="F2271" s="36"/>
      <c r="G2271" s="36"/>
      <c r="H2271" s="36"/>
      <c r="I2271" s="36"/>
      <c r="J2271" s="36"/>
      <c r="K2271" s="36"/>
      <c r="L2271" s="36"/>
      <c r="M2271" s="36"/>
      <c r="N2271" s="36"/>
      <c r="O2271" s="36"/>
      <c r="P2271" s="36"/>
      <c r="Q2271" s="36"/>
      <c r="R2271" s="36"/>
      <c r="S2271" s="36"/>
      <c r="T2271" s="36"/>
      <c r="U2271" s="36"/>
      <c r="V2271" s="36"/>
    </row>
    <row r="2272" spans="6:22" x14ac:dyDescent="0.25">
      <c r="F2272" s="36"/>
      <c r="G2272" s="36"/>
      <c r="H2272" s="36"/>
      <c r="I2272" s="36"/>
      <c r="J2272" s="36"/>
      <c r="K2272" s="36"/>
      <c r="L2272" s="36"/>
      <c r="M2272" s="36"/>
      <c r="N2272" s="36"/>
      <c r="O2272" s="36"/>
      <c r="P2272" s="36"/>
      <c r="Q2272" s="36"/>
      <c r="R2272" s="36"/>
      <c r="S2272" s="36"/>
      <c r="T2272" s="36"/>
      <c r="U2272" s="36"/>
      <c r="V2272" s="36"/>
    </row>
    <row r="2273" spans="6:22" x14ac:dyDescent="0.25">
      <c r="F2273" s="36"/>
      <c r="G2273" s="36"/>
      <c r="H2273" s="36"/>
      <c r="I2273" s="36"/>
      <c r="J2273" s="36"/>
      <c r="K2273" s="36"/>
      <c r="L2273" s="36"/>
      <c r="M2273" s="36"/>
      <c r="N2273" s="36"/>
      <c r="O2273" s="36"/>
      <c r="P2273" s="36"/>
      <c r="Q2273" s="36"/>
      <c r="R2273" s="36"/>
      <c r="S2273" s="36"/>
      <c r="T2273" s="36"/>
      <c r="U2273" s="36"/>
      <c r="V2273" s="36"/>
    </row>
    <row r="2274" spans="6:22" x14ac:dyDescent="0.25">
      <c r="F2274" s="36"/>
      <c r="G2274" s="36"/>
      <c r="H2274" s="36"/>
      <c r="I2274" s="36"/>
      <c r="J2274" s="36"/>
      <c r="K2274" s="36"/>
      <c r="L2274" s="36"/>
      <c r="M2274" s="36"/>
      <c r="N2274" s="36"/>
      <c r="O2274" s="36"/>
      <c r="P2274" s="36"/>
      <c r="Q2274" s="36"/>
      <c r="R2274" s="36"/>
      <c r="S2274" s="36"/>
      <c r="T2274" s="36"/>
      <c r="U2274" s="36"/>
      <c r="V2274" s="36"/>
    </row>
    <row r="2275" spans="6:22" x14ac:dyDescent="0.25">
      <c r="F2275" s="36"/>
      <c r="G2275" s="36"/>
      <c r="H2275" s="36"/>
      <c r="I2275" s="36"/>
      <c r="J2275" s="36"/>
      <c r="K2275" s="36"/>
      <c r="L2275" s="36"/>
      <c r="M2275" s="36"/>
      <c r="N2275" s="36"/>
      <c r="O2275" s="36"/>
      <c r="P2275" s="36"/>
      <c r="Q2275" s="36"/>
      <c r="R2275" s="36"/>
      <c r="S2275" s="36"/>
      <c r="T2275" s="36"/>
      <c r="U2275" s="36"/>
      <c r="V2275" s="36"/>
    </row>
    <row r="2276" spans="6:22" x14ac:dyDescent="0.25">
      <c r="F2276" s="36"/>
      <c r="G2276" s="36"/>
      <c r="H2276" s="36"/>
      <c r="I2276" s="36"/>
      <c r="J2276" s="36"/>
      <c r="K2276" s="36"/>
      <c r="L2276" s="36"/>
      <c r="M2276" s="36"/>
      <c r="N2276" s="36"/>
      <c r="O2276" s="36"/>
      <c r="P2276" s="36"/>
      <c r="Q2276" s="36"/>
      <c r="R2276" s="36"/>
      <c r="S2276" s="36"/>
      <c r="T2276" s="36"/>
      <c r="U2276" s="36"/>
      <c r="V2276" s="36"/>
    </row>
    <row r="2277" spans="6:22" x14ac:dyDescent="0.25">
      <c r="F2277" s="36"/>
      <c r="G2277" s="36"/>
      <c r="H2277" s="36"/>
      <c r="I2277" s="36"/>
      <c r="J2277" s="36"/>
      <c r="K2277" s="36"/>
      <c r="L2277" s="36"/>
      <c r="M2277" s="36"/>
      <c r="N2277" s="36"/>
      <c r="O2277" s="36"/>
      <c r="P2277" s="36"/>
      <c r="Q2277" s="36"/>
      <c r="R2277" s="36"/>
      <c r="S2277" s="36"/>
      <c r="T2277" s="36"/>
      <c r="U2277" s="36"/>
      <c r="V2277" s="36"/>
    </row>
    <row r="2278" spans="6:22" x14ac:dyDescent="0.25">
      <c r="F2278" s="36"/>
      <c r="G2278" s="36"/>
      <c r="H2278" s="36"/>
      <c r="I2278" s="36"/>
      <c r="J2278" s="36"/>
      <c r="K2278" s="36"/>
      <c r="L2278" s="36"/>
      <c r="M2278" s="36"/>
      <c r="N2278" s="36"/>
      <c r="O2278" s="36"/>
      <c r="P2278" s="36"/>
      <c r="Q2278" s="36"/>
      <c r="R2278" s="36"/>
      <c r="S2278" s="36"/>
      <c r="T2278" s="36"/>
      <c r="U2278" s="36"/>
      <c r="V2278" s="36"/>
    </row>
    <row r="2279" spans="6:22" x14ac:dyDescent="0.25">
      <c r="F2279" s="36"/>
      <c r="G2279" s="36"/>
      <c r="H2279" s="36"/>
      <c r="I2279" s="36"/>
      <c r="J2279" s="36"/>
      <c r="K2279" s="36"/>
      <c r="L2279" s="36"/>
      <c r="M2279" s="36"/>
      <c r="N2279" s="36"/>
      <c r="O2279" s="36"/>
      <c r="P2279" s="36"/>
      <c r="Q2279" s="36"/>
      <c r="R2279" s="36"/>
      <c r="S2279" s="36"/>
      <c r="T2279" s="36"/>
      <c r="U2279" s="36"/>
      <c r="V2279" s="36"/>
    </row>
    <row r="2280" spans="6:22" x14ac:dyDescent="0.25">
      <c r="F2280" s="36"/>
      <c r="G2280" s="36"/>
      <c r="H2280" s="36"/>
      <c r="I2280" s="36"/>
      <c r="J2280" s="36"/>
      <c r="K2280" s="36"/>
      <c r="L2280" s="36"/>
      <c r="M2280" s="36"/>
      <c r="N2280" s="36"/>
      <c r="O2280" s="36"/>
      <c r="P2280" s="36"/>
      <c r="Q2280" s="36"/>
      <c r="R2280" s="36"/>
      <c r="S2280" s="36"/>
      <c r="T2280" s="36"/>
      <c r="U2280" s="36"/>
      <c r="V2280" s="36"/>
    </row>
    <row r="2281" spans="6:22" x14ac:dyDescent="0.25">
      <c r="F2281" s="36"/>
      <c r="G2281" s="36"/>
      <c r="H2281" s="36"/>
      <c r="I2281" s="36"/>
      <c r="J2281" s="36"/>
      <c r="K2281" s="36"/>
      <c r="L2281" s="36"/>
      <c r="M2281" s="36"/>
      <c r="N2281" s="36"/>
      <c r="O2281" s="36"/>
      <c r="P2281" s="36"/>
      <c r="Q2281" s="36"/>
      <c r="R2281" s="36"/>
      <c r="S2281" s="36"/>
      <c r="T2281" s="36"/>
      <c r="U2281" s="36"/>
      <c r="V2281" s="36"/>
    </row>
    <row r="2282" spans="6:22" x14ac:dyDescent="0.25">
      <c r="F2282" s="36"/>
      <c r="G2282" s="36"/>
      <c r="H2282" s="36"/>
      <c r="I2282" s="36"/>
      <c r="J2282" s="36"/>
      <c r="K2282" s="36"/>
      <c r="L2282" s="36"/>
      <c r="M2282" s="36"/>
      <c r="N2282" s="36"/>
      <c r="O2282" s="36"/>
      <c r="P2282" s="36"/>
      <c r="Q2282" s="36"/>
      <c r="R2282" s="36"/>
      <c r="S2282" s="36"/>
      <c r="T2282" s="36"/>
      <c r="U2282" s="36"/>
      <c r="V2282" s="36"/>
    </row>
    <row r="2283" spans="6:22" x14ac:dyDescent="0.25">
      <c r="F2283" s="36"/>
      <c r="G2283" s="36"/>
      <c r="H2283" s="36"/>
      <c r="I2283" s="36"/>
      <c r="J2283" s="36"/>
      <c r="K2283" s="36"/>
      <c r="L2283" s="36"/>
      <c r="M2283" s="36"/>
      <c r="N2283" s="36"/>
      <c r="O2283" s="36"/>
      <c r="P2283" s="36"/>
      <c r="Q2283" s="36"/>
      <c r="R2283" s="36"/>
      <c r="S2283" s="36"/>
      <c r="T2283" s="36"/>
      <c r="U2283" s="36"/>
      <c r="V2283" s="36"/>
    </row>
    <row r="2284" spans="6:22" x14ac:dyDescent="0.25">
      <c r="F2284" s="36"/>
      <c r="G2284" s="36"/>
      <c r="H2284" s="36"/>
      <c r="I2284" s="36"/>
      <c r="J2284" s="36"/>
      <c r="K2284" s="36"/>
      <c r="L2284" s="36"/>
      <c r="M2284" s="36"/>
      <c r="N2284" s="36"/>
      <c r="O2284" s="36"/>
      <c r="P2284" s="36"/>
      <c r="Q2284" s="36"/>
      <c r="R2284" s="36"/>
      <c r="S2284" s="36"/>
      <c r="T2284" s="36"/>
      <c r="U2284" s="36"/>
      <c r="V2284" s="36"/>
    </row>
    <row r="2285" spans="6:22" x14ac:dyDescent="0.25">
      <c r="F2285" s="36"/>
      <c r="G2285" s="36"/>
      <c r="H2285" s="36"/>
      <c r="I2285" s="36"/>
      <c r="J2285" s="36"/>
      <c r="K2285" s="36"/>
      <c r="L2285" s="36"/>
      <c r="M2285" s="36"/>
      <c r="N2285" s="36"/>
      <c r="O2285" s="36"/>
      <c r="P2285" s="36"/>
      <c r="Q2285" s="36"/>
      <c r="R2285" s="36"/>
      <c r="S2285" s="36"/>
      <c r="T2285" s="36"/>
      <c r="U2285" s="36"/>
      <c r="V2285" s="36"/>
    </row>
    <row r="2286" spans="6:22" x14ac:dyDescent="0.25">
      <c r="F2286" s="36"/>
      <c r="G2286" s="36"/>
      <c r="H2286" s="36"/>
      <c r="I2286" s="36"/>
      <c r="J2286" s="36"/>
      <c r="K2286" s="36"/>
      <c r="L2286" s="36"/>
      <c r="M2286" s="36"/>
      <c r="N2286" s="36"/>
      <c r="O2286" s="36"/>
      <c r="P2286" s="36"/>
      <c r="Q2286" s="36"/>
      <c r="R2286" s="36"/>
      <c r="S2286" s="36"/>
      <c r="T2286" s="36"/>
      <c r="U2286" s="36"/>
      <c r="V2286" s="36"/>
    </row>
    <row r="2287" spans="6:22" x14ac:dyDescent="0.25">
      <c r="F2287" s="36"/>
      <c r="G2287" s="36"/>
      <c r="H2287" s="36"/>
      <c r="I2287" s="36"/>
      <c r="J2287" s="36"/>
      <c r="K2287" s="36"/>
      <c r="L2287" s="36"/>
      <c r="M2287" s="36"/>
      <c r="N2287" s="36"/>
      <c r="O2287" s="36"/>
      <c r="P2287" s="36"/>
      <c r="Q2287" s="36"/>
      <c r="R2287" s="36"/>
      <c r="S2287" s="36"/>
      <c r="T2287" s="36"/>
      <c r="U2287" s="36"/>
      <c r="V2287" s="36"/>
    </row>
    <row r="2288" spans="6:22" x14ac:dyDescent="0.25">
      <c r="F2288" s="36"/>
      <c r="G2288" s="36"/>
      <c r="H2288" s="36"/>
      <c r="I2288" s="36"/>
      <c r="J2288" s="36"/>
      <c r="K2288" s="36"/>
      <c r="L2288" s="36"/>
      <c r="M2288" s="36"/>
      <c r="N2288" s="36"/>
      <c r="O2288" s="36"/>
      <c r="P2288" s="36"/>
      <c r="Q2288" s="36"/>
      <c r="R2288" s="36"/>
      <c r="S2288" s="36"/>
      <c r="T2288" s="36"/>
      <c r="U2288" s="36"/>
      <c r="V2288" s="36"/>
    </row>
    <row r="2289" spans="6:22" x14ac:dyDescent="0.25">
      <c r="F2289" s="36"/>
      <c r="G2289" s="36"/>
      <c r="H2289" s="36"/>
      <c r="I2289" s="36"/>
      <c r="J2289" s="36"/>
      <c r="K2289" s="36"/>
      <c r="L2289" s="36"/>
      <c r="M2289" s="36"/>
      <c r="N2289" s="36"/>
      <c r="O2289" s="36"/>
      <c r="P2289" s="36"/>
      <c r="Q2289" s="36"/>
      <c r="R2289" s="36"/>
      <c r="S2289" s="36"/>
      <c r="T2289" s="36"/>
      <c r="U2289" s="36"/>
      <c r="V2289" s="36"/>
    </row>
    <row r="2290" spans="6:22" x14ac:dyDescent="0.25">
      <c r="F2290" s="36"/>
      <c r="G2290" s="36"/>
      <c r="H2290" s="36"/>
      <c r="I2290" s="36"/>
      <c r="J2290" s="36"/>
      <c r="K2290" s="36"/>
      <c r="L2290" s="36"/>
      <c r="M2290" s="36"/>
      <c r="N2290" s="36"/>
      <c r="O2290" s="36"/>
      <c r="P2290" s="36"/>
      <c r="Q2290" s="36"/>
      <c r="R2290" s="36"/>
      <c r="S2290" s="36"/>
      <c r="T2290" s="36"/>
      <c r="U2290" s="36"/>
      <c r="V2290" s="36"/>
    </row>
    <row r="2291" spans="6:22" x14ac:dyDescent="0.25">
      <c r="F2291" s="36"/>
      <c r="G2291" s="36"/>
      <c r="H2291" s="36"/>
      <c r="I2291" s="36"/>
      <c r="J2291" s="36"/>
      <c r="K2291" s="36"/>
      <c r="L2291" s="36"/>
      <c r="M2291" s="36"/>
      <c r="N2291" s="36"/>
      <c r="O2291" s="36"/>
      <c r="P2291" s="36"/>
      <c r="Q2291" s="36"/>
      <c r="R2291" s="36"/>
      <c r="S2291" s="36"/>
      <c r="T2291" s="36"/>
      <c r="U2291" s="36"/>
      <c r="V2291" s="36"/>
    </row>
    <row r="2292" spans="6:22" x14ac:dyDescent="0.25">
      <c r="F2292" s="36"/>
      <c r="G2292" s="36"/>
      <c r="H2292" s="36"/>
      <c r="I2292" s="36"/>
      <c r="J2292" s="36"/>
      <c r="K2292" s="36"/>
      <c r="L2292" s="36"/>
      <c r="M2292" s="36"/>
      <c r="N2292" s="36"/>
      <c r="O2292" s="36"/>
      <c r="P2292" s="36"/>
      <c r="Q2292" s="36"/>
      <c r="R2292" s="36"/>
      <c r="S2292" s="36"/>
      <c r="T2292" s="36"/>
      <c r="U2292" s="36"/>
      <c r="V2292" s="36"/>
    </row>
    <row r="2293" spans="6:22" x14ac:dyDescent="0.25">
      <c r="F2293" s="36"/>
      <c r="G2293" s="36"/>
      <c r="H2293" s="36"/>
      <c r="I2293" s="36"/>
      <c r="J2293" s="36"/>
      <c r="K2293" s="36"/>
      <c r="L2293" s="36"/>
      <c r="M2293" s="36"/>
      <c r="N2293" s="36"/>
      <c r="O2293" s="36"/>
      <c r="P2293" s="36"/>
      <c r="Q2293" s="36"/>
      <c r="R2293" s="36"/>
      <c r="S2293" s="36"/>
      <c r="T2293" s="36"/>
      <c r="U2293" s="36"/>
      <c r="V2293" s="36"/>
    </row>
    <row r="2294" spans="6:22" x14ac:dyDescent="0.25">
      <c r="F2294" s="36"/>
      <c r="G2294" s="36"/>
      <c r="H2294" s="36"/>
      <c r="I2294" s="36"/>
      <c r="J2294" s="36"/>
      <c r="K2294" s="36"/>
      <c r="L2294" s="36"/>
      <c r="M2294" s="36"/>
      <c r="N2294" s="36"/>
      <c r="O2294" s="36"/>
      <c r="P2294" s="36"/>
      <c r="Q2294" s="36"/>
      <c r="R2294" s="36"/>
      <c r="S2294" s="36"/>
      <c r="T2294" s="36"/>
      <c r="U2294" s="36"/>
      <c r="V2294" s="36"/>
    </row>
    <row r="2295" spans="6:22" x14ac:dyDescent="0.25">
      <c r="F2295" s="36"/>
      <c r="G2295" s="36"/>
      <c r="H2295" s="36"/>
      <c r="I2295" s="36"/>
      <c r="J2295" s="36"/>
      <c r="K2295" s="36"/>
      <c r="L2295" s="36"/>
      <c r="M2295" s="36"/>
      <c r="N2295" s="36"/>
      <c r="O2295" s="36"/>
      <c r="P2295" s="36"/>
      <c r="Q2295" s="36"/>
      <c r="R2295" s="36"/>
      <c r="S2295" s="36"/>
      <c r="T2295" s="36"/>
      <c r="U2295" s="36"/>
      <c r="V2295" s="36"/>
    </row>
    <row r="2296" spans="6:22" x14ac:dyDescent="0.25">
      <c r="F2296" s="36"/>
      <c r="G2296" s="36"/>
      <c r="H2296" s="36"/>
      <c r="I2296" s="36"/>
      <c r="J2296" s="36"/>
      <c r="K2296" s="36"/>
      <c r="L2296" s="36"/>
      <c r="M2296" s="36"/>
      <c r="N2296" s="36"/>
      <c r="O2296" s="36"/>
      <c r="P2296" s="36"/>
      <c r="Q2296" s="36"/>
      <c r="R2296" s="36"/>
      <c r="S2296" s="36"/>
      <c r="T2296" s="36"/>
      <c r="U2296" s="36"/>
      <c r="V2296" s="36"/>
    </row>
    <row r="2297" spans="6:22" x14ac:dyDescent="0.25">
      <c r="F2297" s="36"/>
      <c r="G2297" s="36"/>
      <c r="H2297" s="36"/>
      <c r="I2297" s="36"/>
      <c r="J2297" s="36"/>
      <c r="K2297" s="36"/>
      <c r="L2297" s="36"/>
      <c r="M2297" s="36"/>
      <c r="N2297" s="36"/>
      <c r="O2297" s="36"/>
      <c r="P2297" s="36"/>
      <c r="Q2297" s="36"/>
      <c r="R2297" s="36"/>
      <c r="S2297" s="36"/>
      <c r="T2297" s="36"/>
      <c r="U2297" s="36"/>
      <c r="V2297" s="36"/>
    </row>
    <row r="2298" spans="6:22" x14ac:dyDescent="0.25">
      <c r="F2298" s="36"/>
      <c r="G2298" s="36"/>
      <c r="H2298" s="36"/>
      <c r="I2298" s="36"/>
      <c r="J2298" s="36"/>
      <c r="K2298" s="36"/>
      <c r="L2298" s="36"/>
      <c r="M2298" s="36"/>
      <c r="N2298" s="36"/>
      <c r="O2298" s="36"/>
      <c r="P2298" s="36"/>
      <c r="Q2298" s="36"/>
      <c r="R2298" s="36"/>
      <c r="S2298" s="36"/>
      <c r="T2298" s="36"/>
      <c r="U2298" s="36"/>
      <c r="V2298" s="36"/>
    </row>
    <row r="2299" spans="6:22" x14ac:dyDescent="0.25">
      <c r="F2299" s="36"/>
      <c r="G2299" s="36"/>
      <c r="H2299" s="36"/>
      <c r="I2299" s="36"/>
      <c r="J2299" s="36"/>
      <c r="K2299" s="36"/>
      <c r="L2299" s="36"/>
      <c r="M2299" s="36"/>
      <c r="N2299" s="36"/>
      <c r="O2299" s="36"/>
      <c r="P2299" s="36"/>
      <c r="Q2299" s="36"/>
      <c r="R2299" s="36"/>
      <c r="S2299" s="36"/>
      <c r="T2299" s="36"/>
      <c r="U2299" s="36"/>
      <c r="V2299" s="36"/>
    </row>
    <row r="2300" spans="6:22" x14ac:dyDescent="0.25">
      <c r="F2300" s="36"/>
      <c r="G2300" s="36"/>
      <c r="H2300" s="36"/>
      <c r="I2300" s="36"/>
      <c r="J2300" s="36"/>
      <c r="K2300" s="36"/>
      <c r="L2300" s="36"/>
      <c r="M2300" s="36"/>
      <c r="N2300" s="36"/>
      <c r="O2300" s="36"/>
      <c r="P2300" s="36"/>
      <c r="Q2300" s="36"/>
      <c r="R2300" s="36"/>
      <c r="S2300" s="36"/>
      <c r="T2300" s="36"/>
      <c r="U2300" s="36"/>
      <c r="V2300" s="36"/>
    </row>
    <row r="2301" spans="6:22" x14ac:dyDescent="0.25">
      <c r="F2301" s="36"/>
      <c r="G2301" s="36"/>
      <c r="H2301" s="36"/>
      <c r="I2301" s="36"/>
      <c r="J2301" s="36"/>
      <c r="K2301" s="36"/>
      <c r="L2301" s="36"/>
      <c r="M2301" s="36"/>
      <c r="N2301" s="36"/>
      <c r="O2301" s="36"/>
      <c r="P2301" s="36"/>
      <c r="Q2301" s="36"/>
      <c r="R2301" s="36"/>
      <c r="S2301" s="36"/>
      <c r="T2301" s="36"/>
      <c r="U2301" s="36"/>
      <c r="V2301" s="36"/>
    </row>
    <row r="2302" spans="6:22" x14ac:dyDescent="0.25">
      <c r="F2302" s="36"/>
      <c r="G2302" s="36"/>
      <c r="H2302" s="36"/>
      <c r="I2302" s="36"/>
      <c r="J2302" s="36"/>
      <c r="K2302" s="36"/>
      <c r="L2302" s="36"/>
      <c r="M2302" s="36"/>
      <c r="N2302" s="36"/>
      <c r="O2302" s="36"/>
      <c r="P2302" s="36"/>
      <c r="Q2302" s="36"/>
      <c r="R2302" s="36"/>
      <c r="S2302" s="36"/>
      <c r="T2302" s="36"/>
      <c r="U2302" s="36"/>
      <c r="V2302" s="36"/>
    </row>
    <row r="2303" spans="6:22" x14ac:dyDescent="0.25">
      <c r="F2303" s="36"/>
      <c r="G2303" s="36"/>
      <c r="H2303" s="36"/>
      <c r="I2303" s="36"/>
      <c r="J2303" s="36"/>
      <c r="K2303" s="36"/>
      <c r="L2303" s="36"/>
      <c r="M2303" s="36"/>
      <c r="N2303" s="36"/>
      <c r="O2303" s="36"/>
      <c r="P2303" s="36"/>
      <c r="Q2303" s="36"/>
      <c r="R2303" s="36"/>
      <c r="S2303" s="36"/>
      <c r="T2303" s="36"/>
      <c r="U2303" s="36"/>
      <c r="V2303" s="36"/>
    </row>
    <row r="2304" spans="6:22" x14ac:dyDescent="0.25">
      <c r="F2304" s="36"/>
      <c r="G2304" s="36"/>
      <c r="H2304" s="36"/>
      <c r="I2304" s="36"/>
      <c r="J2304" s="36"/>
      <c r="K2304" s="36"/>
      <c r="L2304" s="36"/>
      <c r="M2304" s="36"/>
      <c r="N2304" s="36"/>
      <c r="O2304" s="36"/>
      <c r="P2304" s="36"/>
      <c r="Q2304" s="36"/>
      <c r="R2304" s="36"/>
      <c r="S2304" s="36"/>
      <c r="T2304" s="36"/>
      <c r="U2304" s="36"/>
      <c r="V2304" s="36"/>
    </row>
    <row r="2305" spans="6:22" x14ac:dyDescent="0.25">
      <c r="F2305" s="36"/>
      <c r="G2305" s="36"/>
      <c r="H2305" s="36"/>
      <c r="I2305" s="36"/>
      <c r="J2305" s="36"/>
      <c r="K2305" s="36"/>
      <c r="L2305" s="36"/>
      <c r="M2305" s="36"/>
      <c r="N2305" s="36"/>
      <c r="O2305" s="36"/>
      <c r="P2305" s="36"/>
      <c r="Q2305" s="36"/>
      <c r="R2305" s="36"/>
      <c r="S2305" s="36"/>
      <c r="T2305" s="36"/>
      <c r="U2305" s="36"/>
      <c r="V2305" s="36"/>
    </row>
    <row r="2306" spans="6:22" x14ac:dyDescent="0.25">
      <c r="F2306" s="36"/>
      <c r="G2306" s="36"/>
      <c r="H2306" s="36"/>
      <c r="I2306" s="36"/>
      <c r="J2306" s="36"/>
      <c r="K2306" s="36"/>
      <c r="L2306" s="36"/>
      <c r="M2306" s="36"/>
      <c r="N2306" s="36"/>
      <c r="O2306" s="36"/>
      <c r="P2306" s="36"/>
      <c r="Q2306" s="36"/>
      <c r="R2306" s="36"/>
      <c r="S2306" s="36"/>
      <c r="T2306" s="36"/>
      <c r="U2306" s="36"/>
      <c r="V2306" s="36"/>
    </row>
    <row r="2307" spans="6:22" x14ac:dyDescent="0.25">
      <c r="F2307" s="36"/>
      <c r="G2307" s="36"/>
      <c r="H2307" s="36"/>
      <c r="I2307" s="36"/>
      <c r="J2307" s="36"/>
      <c r="K2307" s="36"/>
      <c r="L2307" s="36"/>
      <c r="M2307" s="36"/>
      <c r="N2307" s="36"/>
      <c r="O2307" s="36"/>
      <c r="P2307" s="36"/>
      <c r="Q2307" s="36"/>
      <c r="R2307" s="36"/>
      <c r="S2307" s="36"/>
      <c r="T2307" s="36"/>
      <c r="U2307" s="36"/>
      <c r="V2307" s="36"/>
    </row>
    <row r="2308" spans="6:22" x14ac:dyDescent="0.25">
      <c r="F2308" s="36"/>
      <c r="G2308" s="36"/>
      <c r="H2308" s="36"/>
      <c r="I2308" s="36"/>
      <c r="J2308" s="36"/>
      <c r="K2308" s="36"/>
      <c r="L2308" s="36"/>
      <c r="M2308" s="36"/>
      <c r="N2308" s="36"/>
      <c r="O2308" s="36"/>
      <c r="P2308" s="36"/>
      <c r="Q2308" s="36"/>
      <c r="R2308" s="36"/>
      <c r="S2308" s="36"/>
      <c r="T2308" s="36"/>
      <c r="U2308" s="36"/>
      <c r="V2308" s="36"/>
    </row>
    <row r="2309" spans="6:22" x14ac:dyDescent="0.25">
      <c r="F2309" s="36"/>
      <c r="G2309" s="36"/>
      <c r="H2309" s="36"/>
      <c r="I2309" s="36"/>
      <c r="J2309" s="36"/>
      <c r="K2309" s="36"/>
      <c r="L2309" s="36"/>
      <c r="M2309" s="36"/>
      <c r="N2309" s="36"/>
      <c r="O2309" s="36"/>
      <c r="P2309" s="36"/>
      <c r="Q2309" s="36"/>
      <c r="R2309" s="36"/>
      <c r="S2309" s="36"/>
      <c r="T2309" s="36"/>
      <c r="U2309" s="36"/>
      <c r="V2309" s="36"/>
    </row>
    <row r="2310" spans="6:22" x14ac:dyDescent="0.25">
      <c r="F2310" s="36"/>
      <c r="G2310" s="36"/>
      <c r="H2310" s="36"/>
      <c r="I2310" s="36"/>
      <c r="J2310" s="36"/>
      <c r="K2310" s="36"/>
      <c r="L2310" s="36"/>
      <c r="M2310" s="36"/>
      <c r="N2310" s="36"/>
      <c r="O2310" s="36"/>
      <c r="P2310" s="36"/>
      <c r="Q2310" s="36"/>
      <c r="R2310" s="36"/>
      <c r="S2310" s="36"/>
      <c r="T2310" s="36"/>
      <c r="U2310" s="36"/>
      <c r="V2310" s="36"/>
    </row>
    <row r="2311" spans="6:22" x14ac:dyDescent="0.25">
      <c r="F2311" s="36"/>
      <c r="G2311" s="36"/>
      <c r="H2311" s="36"/>
      <c r="I2311" s="36"/>
      <c r="J2311" s="36"/>
      <c r="K2311" s="36"/>
      <c r="L2311" s="36"/>
      <c r="M2311" s="36"/>
      <c r="N2311" s="36"/>
      <c r="O2311" s="36"/>
      <c r="P2311" s="36"/>
      <c r="Q2311" s="36"/>
      <c r="R2311" s="36"/>
      <c r="S2311" s="36"/>
      <c r="T2311" s="36"/>
      <c r="U2311" s="36"/>
      <c r="V2311" s="36"/>
    </row>
    <row r="2312" spans="6:22" x14ac:dyDescent="0.25">
      <c r="F2312" s="36"/>
      <c r="G2312" s="36"/>
      <c r="H2312" s="36"/>
      <c r="I2312" s="36"/>
      <c r="J2312" s="36"/>
      <c r="K2312" s="36"/>
      <c r="L2312" s="36"/>
      <c r="M2312" s="36"/>
      <c r="N2312" s="36"/>
      <c r="O2312" s="36"/>
      <c r="P2312" s="36"/>
      <c r="Q2312" s="36"/>
      <c r="R2312" s="36"/>
      <c r="S2312" s="36"/>
      <c r="T2312" s="36"/>
      <c r="U2312" s="36"/>
      <c r="V2312" s="36"/>
    </row>
    <row r="2313" spans="6:22" x14ac:dyDescent="0.25">
      <c r="F2313" s="36"/>
      <c r="G2313" s="36"/>
      <c r="H2313" s="36"/>
      <c r="I2313" s="36"/>
      <c r="J2313" s="36"/>
      <c r="K2313" s="36"/>
      <c r="L2313" s="36"/>
      <c r="M2313" s="36"/>
      <c r="N2313" s="36"/>
      <c r="O2313" s="36"/>
      <c r="P2313" s="36"/>
      <c r="Q2313" s="36"/>
      <c r="R2313" s="36"/>
      <c r="S2313" s="36"/>
      <c r="T2313" s="36"/>
      <c r="U2313" s="36"/>
      <c r="V2313" s="36"/>
    </row>
    <row r="2314" spans="6:22" x14ac:dyDescent="0.25">
      <c r="F2314" s="36"/>
      <c r="G2314" s="36"/>
      <c r="H2314" s="36"/>
      <c r="I2314" s="36"/>
      <c r="J2314" s="36"/>
      <c r="K2314" s="36"/>
      <c r="L2314" s="36"/>
      <c r="M2314" s="36"/>
      <c r="N2314" s="36"/>
      <c r="O2314" s="36"/>
      <c r="P2314" s="36"/>
      <c r="Q2314" s="36"/>
      <c r="R2314" s="36"/>
      <c r="S2314" s="36"/>
      <c r="T2314" s="36"/>
      <c r="U2314" s="36"/>
      <c r="V2314" s="36"/>
    </row>
    <row r="2315" spans="6:22" x14ac:dyDescent="0.25">
      <c r="F2315" s="36"/>
      <c r="G2315" s="36"/>
      <c r="H2315" s="36"/>
      <c r="I2315" s="36"/>
      <c r="J2315" s="36"/>
      <c r="K2315" s="36"/>
      <c r="L2315" s="36"/>
      <c r="M2315" s="36"/>
      <c r="N2315" s="36"/>
      <c r="O2315" s="36"/>
      <c r="P2315" s="36"/>
      <c r="Q2315" s="36"/>
      <c r="R2315" s="36"/>
      <c r="S2315" s="36"/>
      <c r="T2315" s="36"/>
      <c r="U2315" s="36"/>
      <c r="V2315" s="36"/>
    </row>
    <row r="2316" spans="6:22" x14ac:dyDescent="0.25">
      <c r="F2316" s="36"/>
      <c r="G2316" s="36"/>
      <c r="H2316" s="36"/>
      <c r="I2316" s="36"/>
      <c r="J2316" s="36"/>
      <c r="K2316" s="36"/>
      <c r="L2316" s="36"/>
      <c r="M2316" s="36"/>
      <c r="N2316" s="36"/>
      <c r="O2316" s="36"/>
      <c r="P2316" s="36"/>
      <c r="Q2316" s="36"/>
      <c r="R2316" s="36"/>
      <c r="S2316" s="36"/>
      <c r="T2316" s="36"/>
      <c r="U2316" s="36"/>
      <c r="V2316" s="36"/>
    </row>
    <row r="2317" spans="6:22" x14ac:dyDescent="0.25">
      <c r="F2317" s="36"/>
      <c r="G2317" s="36"/>
      <c r="H2317" s="36"/>
      <c r="I2317" s="36"/>
      <c r="J2317" s="36"/>
      <c r="K2317" s="36"/>
      <c r="L2317" s="36"/>
      <c r="M2317" s="36"/>
      <c r="N2317" s="36"/>
      <c r="O2317" s="36"/>
      <c r="P2317" s="36"/>
      <c r="Q2317" s="36"/>
      <c r="R2317" s="36"/>
      <c r="S2317" s="36"/>
      <c r="T2317" s="36"/>
      <c r="U2317" s="36"/>
      <c r="V2317" s="36"/>
    </row>
    <row r="2318" spans="6:22" x14ac:dyDescent="0.25">
      <c r="F2318" s="36"/>
      <c r="G2318" s="36"/>
      <c r="H2318" s="36"/>
      <c r="I2318" s="36"/>
      <c r="J2318" s="36"/>
      <c r="K2318" s="36"/>
      <c r="L2318" s="36"/>
      <c r="M2318" s="36"/>
      <c r="N2318" s="36"/>
      <c r="O2318" s="36"/>
      <c r="P2318" s="36"/>
      <c r="Q2318" s="36"/>
      <c r="R2318" s="36"/>
      <c r="S2318" s="36"/>
      <c r="T2318" s="36"/>
      <c r="U2318" s="36"/>
      <c r="V2318" s="36"/>
    </row>
    <row r="2319" spans="6:22" x14ac:dyDescent="0.25">
      <c r="F2319" s="36"/>
      <c r="G2319" s="36"/>
      <c r="H2319" s="36"/>
      <c r="I2319" s="36"/>
      <c r="J2319" s="36"/>
      <c r="K2319" s="36"/>
      <c r="L2319" s="36"/>
      <c r="M2319" s="36"/>
      <c r="N2319" s="36"/>
      <c r="O2319" s="36"/>
      <c r="P2319" s="36"/>
      <c r="Q2319" s="36"/>
      <c r="R2319" s="36"/>
      <c r="S2319" s="36"/>
      <c r="T2319" s="36"/>
      <c r="U2319" s="36"/>
      <c r="V2319" s="36"/>
    </row>
    <row r="2320" spans="6:22" x14ac:dyDescent="0.25">
      <c r="F2320" s="36"/>
      <c r="G2320" s="36"/>
      <c r="H2320" s="36"/>
      <c r="I2320" s="36"/>
      <c r="J2320" s="36"/>
      <c r="K2320" s="36"/>
      <c r="L2320" s="36"/>
      <c r="M2320" s="36"/>
      <c r="N2320" s="36"/>
      <c r="O2320" s="36"/>
      <c r="P2320" s="36"/>
      <c r="Q2320" s="36"/>
      <c r="R2320" s="36"/>
      <c r="S2320" s="36"/>
      <c r="T2320" s="36"/>
      <c r="U2320" s="36"/>
      <c r="V2320" s="36"/>
    </row>
    <row r="2321" spans="6:22" x14ac:dyDescent="0.25">
      <c r="F2321" s="36"/>
      <c r="G2321" s="36"/>
      <c r="H2321" s="36"/>
      <c r="I2321" s="36"/>
      <c r="J2321" s="36"/>
      <c r="K2321" s="36"/>
      <c r="L2321" s="36"/>
      <c r="M2321" s="36"/>
      <c r="N2321" s="36"/>
      <c r="O2321" s="36"/>
      <c r="P2321" s="36"/>
      <c r="Q2321" s="36"/>
      <c r="R2321" s="36"/>
      <c r="S2321" s="36"/>
      <c r="T2321" s="36"/>
      <c r="U2321" s="36"/>
      <c r="V2321" s="36"/>
    </row>
    <row r="2322" spans="6:22" x14ac:dyDescent="0.25">
      <c r="F2322" s="36"/>
      <c r="G2322" s="36"/>
      <c r="H2322" s="36"/>
      <c r="I2322" s="36"/>
      <c r="J2322" s="36"/>
      <c r="K2322" s="36"/>
      <c r="L2322" s="36"/>
      <c r="M2322" s="36"/>
      <c r="N2322" s="36"/>
      <c r="O2322" s="36"/>
      <c r="P2322" s="36"/>
      <c r="Q2322" s="36"/>
      <c r="R2322" s="36"/>
      <c r="S2322" s="36"/>
      <c r="T2322" s="36"/>
      <c r="U2322" s="36"/>
      <c r="V2322" s="36"/>
    </row>
    <row r="2323" spans="6:22" x14ac:dyDescent="0.25">
      <c r="F2323" s="36"/>
      <c r="G2323" s="36"/>
      <c r="H2323" s="36"/>
      <c r="I2323" s="36"/>
      <c r="J2323" s="36"/>
      <c r="K2323" s="36"/>
      <c r="L2323" s="36"/>
      <c r="M2323" s="36"/>
      <c r="N2323" s="36"/>
      <c r="O2323" s="36"/>
      <c r="P2323" s="36"/>
      <c r="Q2323" s="36"/>
      <c r="R2323" s="36"/>
      <c r="S2323" s="36"/>
      <c r="T2323" s="36"/>
      <c r="U2323" s="36"/>
      <c r="V2323" s="36"/>
    </row>
    <row r="2324" spans="6:22" x14ac:dyDescent="0.25">
      <c r="F2324" s="36"/>
      <c r="G2324" s="36"/>
      <c r="H2324" s="36"/>
      <c r="I2324" s="36"/>
      <c r="J2324" s="36"/>
      <c r="K2324" s="36"/>
      <c r="L2324" s="36"/>
      <c r="M2324" s="36"/>
      <c r="N2324" s="36"/>
      <c r="O2324" s="36"/>
      <c r="P2324" s="36"/>
      <c r="Q2324" s="36"/>
      <c r="R2324" s="36"/>
      <c r="S2324" s="36"/>
      <c r="T2324" s="36"/>
      <c r="U2324" s="36"/>
      <c r="V2324" s="36"/>
    </row>
    <row r="2325" spans="6:22" x14ac:dyDescent="0.25">
      <c r="F2325" s="36"/>
      <c r="G2325" s="36"/>
      <c r="H2325" s="36"/>
      <c r="I2325" s="36"/>
      <c r="J2325" s="36"/>
      <c r="K2325" s="36"/>
      <c r="L2325" s="36"/>
      <c r="M2325" s="36"/>
      <c r="N2325" s="36"/>
      <c r="O2325" s="36"/>
      <c r="P2325" s="36"/>
      <c r="Q2325" s="36"/>
      <c r="R2325" s="36"/>
      <c r="S2325" s="36"/>
      <c r="T2325" s="36"/>
      <c r="U2325" s="36"/>
      <c r="V2325" s="36"/>
    </row>
    <row r="2326" spans="6:22" x14ac:dyDescent="0.25">
      <c r="F2326" s="36"/>
      <c r="G2326" s="36"/>
      <c r="H2326" s="36"/>
      <c r="I2326" s="36"/>
      <c r="J2326" s="36"/>
      <c r="K2326" s="36"/>
      <c r="L2326" s="36"/>
      <c r="M2326" s="36"/>
      <c r="N2326" s="36"/>
      <c r="O2326" s="36"/>
      <c r="P2326" s="36"/>
      <c r="Q2326" s="36"/>
      <c r="R2326" s="36"/>
      <c r="S2326" s="36"/>
      <c r="T2326" s="36"/>
      <c r="U2326" s="36"/>
      <c r="V2326" s="36"/>
    </row>
    <row r="2327" spans="6:22" x14ac:dyDescent="0.25">
      <c r="F2327" s="36"/>
      <c r="G2327" s="36"/>
      <c r="H2327" s="36"/>
      <c r="I2327" s="36"/>
      <c r="J2327" s="36"/>
      <c r="K2327" s="36"/>
      <c r="L2327" s="36"/>
      <c r="M2327" s="36"/>
      <c r="N2327" s="36"/>
      <c r="O2327" s="36"/>
      <c r="P2327" s="36"/>
      <c r="Q2327" s="36"/>
      <c r="R2327" s="36"/>
      <c r="S2327" s="36"/>
      <c r="T2327" s="36"/>
      <c r="U2327" s="36"/>
      <c r="V2327" s="36"/>
    </row>
    <row r="2328" spans="6:22" x14ac:dyDescent="0.25">
      <c r="F2328" s="36"/>
      <c r="G2328" s="36"/>
      <c r="H2328" s="36"/>
      <c r="I2328" s="36"/>
      <c r="J2328" s="36"/>
      <c r="K2328" s="36"/>
      <c r="L2328" s="36"/>
      <c r="M2328" s="36"/>
      <c r="N2328" s="36"/>
      <c r="O2328" s="36"/>
      <c r="P2328" s="36"/>
      <c r="Q2328" s="36"/>
      <c r="R2328" s="36"/>
      <c r="S2328" s="36"/>
      <c r="T2328" s="36"/>
      <c r="U2328" s="36"/>
      <c r="V2328" s="36"/>
    </row>
    <row r="2329" spans="6:22" x14ac:dyDescent="0.25">
      <c r="F2329" s="36"/>
      <c r="G2329" s="36"/>
      <c r="H2329" s="36"/>
      <c r="I2329" s="36"/>
      <c r="J2329" s="36"/>
      <c r="K2329" s="36"/>
      <c r="L2329" s="36"/>
      <c r="M2329" s="36"/>
      <c r="N2329" s="36"/>
      <c r="O2329" s="36"/>
      <c r="P2329" s="36"/>
      <c r="Q2329" s="36"/>
      <c r="R2329" s="36"/>
      <c r="S2329" s="36"/>
      <c r="T2329" s="36"/>
      <c r="U2329" s="36"/>
      <c r="V2329" s="36"/>
    </row>
    <row r="2330" spans="6:22" x14ac:dyDescent="0.25">
      <c r="F2330" s="36"/>
      <c r="G2330" s="36"/>
      <c r="H2330" s="36"/>
      <c r="I2330" s="36"/>
      <c r="J2330" s="36"/>
      <c r="K2330" s="36"/>
      <c r="L2330" s="36"/>
      <c r="M2330" s="36"/>
      <c r="N2330" s="36"/>
      <c r="O2330" s="36"/>
      <c r="P2330" s="36"/>
      <c r="Q2330" s="36"/>
      <c r="R2330" s="36"/>
      <c r="S2330" s="36"/>
      <c r="T2330" s="36"/>
      <c r="U2330" s="36"/>
      <c r="V2330" s="36"/>
    </row>
    <row r="2331" spans="6:22" x14ac:dyDescent="0.25">
      <c r="F2331" s="36"/>
      <c r="G2331" s="36"/>
      <c r="H2331" s="36"/>
      <c r="I2331" s="36"/>
      <c r="J2331" s="36"/>
      <c r="K2331" s="36"/>
      <c r="L2331" s="36"/>
      <c r="M2331" s="36"/>
      <c r="N2331" s="36"/>
      <c r="O2331" s="36"/>
      <c r="P2331" s="36"/>
      <c r="Q2331" s="36"/>
      <c r="R2331" s="36"/>
      <c r="S2331" s="36"/>
      <c r="T2331" s="36"/>
      <c r="U2331" s="36"/>
      <c r="V2331" s="36"/>
    </row>
    <row r="2332" spans="6:22" x14ac:dyDescent="0.25">
      <c r="F2332" s="36"/>
      <c r="G2332" s="36"/>
      <c r="H2332" s="36"/>
      <c r="I2332" s="36"/>
      <c r="J2332" s="36"/>
      <c r="K2332" s="36"/>
      <c r="L2332" s="36"/>
      <c r="M2332" s="36"/>
      <c r="N2332" s="36"/>
      <c r="O2332" s="36"/>
      <c r="P2332" s="36"/>
      <c r="Q2332" s="36"/>
      <c r="R2332" s="36"/>
      <c r="S2332" s="36"/>
      <c r="T2332" s="36"/>
      <c r="U2332" s="36"/>
      <c r="V2332" s="36"/>
    </row>
    <row r="2333" spans="6:22" x14ac:dyDescent="0.25">
      <c r="F2333" s="36"/>
      <c r="G2333" s="36"/>
      <c r="H2333" s="36"/>
      <c r="I2333" s="36"/>
      <c r="J2333" s="36"/>
      <c r="K2333" s="36"/>
      <c r="L2333" s="36"/>
      <c r="M2333" s="36"/>
      <c r="N2333" s="36"/>
      <c r="O2333" s="36"/>
      <c r="P2333" s="36"/>
      <c r="Q2333" s="36"/>
      <c r="R2333" s="36"/>
      <c r="S2333" s="36"/>
      <c r="T2333" s="36"/>
      <c r="U2333" s="36"/>
      <c r="V2333" s="36"/>
    </row>
    <row r="2334" spans="6:22" x14ac:dyDescent="0.25">
      <c r="F2334" s="36"/>
      <c r="G2334" s="36"/>
      <c r="H2334" s="36"/>
      <c r="I2334" s="36"/>
      <c r="J2334" s="36"/>
      <c r="K2334" s="36"/>
      <c r="L2334" s="36"/>
      <c r="M2334" s="36"/>
      <c r="N2334" s="36"/>
      <c r="O2334" s="36"/>
      <c r="P2334" s="36"/>
      <c r="Q2334" s="36"/>
      <c r="R2334" s="36"/>
      <c r="S2334" s="36"/>
      <c r="T2334" s="36"/>
      <c r="U2334" s="36"/>
      <c r="V2334" s="36"/>
    </row>
    <row r="2335" spans="6:22" x14ac:dyDescent="0.25">
      <c r="F2335" s="36"/>
      <c r="G2335" s="36"/>
      <c r="H2335" s="36"/>
      <c r="I2335" s="36"/>
      <c r="J2335" s="36"/>
      <c r="K2335" s="36"/>
      <c r="L2335" s="36"/>
      <c r="M2335" s="36"/>
      <c r="N2335" s="36"/>
      <c r="O2335" s="36"/>
      <c r="P2335" s="36"/>
      <c r="Q2335" s="36"/>
      <c r="R2335" s="36"/>
      <c r="S2335" s="36"/>
      <c r="T2335" s="36"/>
      <c r="U2335" s="36"/>
      <c r="V2335" s="36"/>
    </row>
    <row r="2336" spans="6:22" x14ac:dyDescent="0.25">
      <c r="F2336" s="36"/>
      <c r="G2336" s="36"/>
      <c r="H2336" s="36"/>
      <c r="I2336" s="36"/>
      <c r="J2336" s="36"/>
      <c r="K2336" s="36"/>
      <c r="L2336" s="36"/>
      <c r="M2336" s="36"/>
      <c r="N2336" s="36"/>
      <c r="O2336" s="36"/>
      <c r="P2336" s="36"/>
      <c r="Q2336" s="36"/>
      <c r="R2336" s="36"/>
      <c r="S2336" s="36"/>
      <c r="T2336" s="36"/>
      <c r="U2336" s="36"/>
      <c r="V2336" s="36"/>
    </row>
    <row r="2337" spans="6:22" x14ac:dyDescent="0.25">
      <c r="F2337" s="36"/>
      <c r="G2337" s="36"/>
      <c r="H2337" s="36"/>
      <c r="I2337" s="36"/>
      <c r="J2337" s="36"/>
      <c r="K2337" s="36"/>
      <c r="L2337" s="36"/>
      <c r="M2337" s="36"/>
      <c r="N2337" s="36"/>
      <c r="O2337" s="36"/>
      <c r="P2337" s="36"/>
      <c r="Q2337" s="36"/>
      <c r="R2337" s="36"/>
      <c r="S2337" s="36"/>
      <c r="T2337" s="36"/>
      <c r="U2337" s="36"/>
      <c r="V2337" s="36"/>
    </row>
    <row r="2338" spans="6:22" x14ac:dyDescent="0.25">
      <c r="F2338" s="36"/>
      <c r="G2338" s="36"/>
      <c r="H2338" s="36"/>
      <c r="I2338" s="36"/>
      <c r="J2338" s="36"/>
      <c r="K2338" s="36"/>
      <c r="L2338" s="36"/>
      <c r="M2338" s="36"/>
      <c r="N2338" s="36"/>
      <c r="O2338" s="36"/>
      <c r="P2338" s="36"/>
      <c r="Q2338" s="36"/>
      <c r="R2338" s="36"/>
      <c r="S2338" s="36"/>
      <c r="T2338" s="36"/>
      <c r="U2338" s="36"/>
      <c r="V2338" s="36"/>
    </row>
    <row r="2339" spans="6:22" x14ac:dyDescent="0.25">
      <c r="F2339" s="36"/>
      <c r="G2339" s="36"/>
      <c r="H2339" s="36"/>
      <c r="I2339" s="36"/>
      <c r="J2339" s="36"/>
      <c r="K2339" s="36"/>
      <c r="L2339" s="36"/>
      <c r="M2339" s="36"/>
      <c r="N2339" s="36"/>
      <c r="O2339" s="36"/>
      <c r="P2339" s="36"/>
      <c r="Q2339" s="36"/>
      <c r="R2339" s="36"/>
      <c r="S2339" s="36"/>
      <c r="T2339" s="36"/>
      <c r="U2339" s="36"/>
      <c r="V2339" s="36"/>
    </row>
    <row r="2340" spans="6:22" x14ac:dyDescent="0.25">
      <c r="F2340" s="36"/>
      <c r="G2340" s="36"/>
      <c r="H2340" s="36"/>
      <c r="I2340" s="36"/>
      <c r="J2340" s="36"/>
      <c r="K2340" s="36"/>
      <c r="L2340" s="36"/>
      <c r="M2340" s="36"/>
      <c r="N2340" s="36"/>
      <c r="O2340" s="36"/>
      <c r="P2340" s="36"/>
      <c r="Q2340" s="36"/>
      <c r="R2340" s="36"/>
      <c r="S2340" s="36"/>
      <c r="T2340" s="36"/>
      <c r="U2340" s="36"/>
      <c r="V2340" s="36"/>
    </row>
    <row r="2341" spans="6:22" x14ac:dyDescent="0.25">
      <c r="F2341" s="36"/>
      <c r="G2341" s="36"/>
      <c r="H2341" s="36"/>
      <c r="I2341" s="36"/>
      <c r="J2341" s="36"/>
      <c r="K2341" s="36"/>
      <c r="L2341" s="36"/>
      <c r="M2341" s="36"/>
      <c r="N2341" s="36"/>
      <c r="O2341" s="36"/>
      <c r="P2341" s="36"/>
      <c r="Q2341" s="36"/>
      <c r="R2341" s="36"/>
      <c r="S2341" s="36"/>
      <c r="T2341" s="36"/>
      <c r="U2341" s="36"/>
      <c r="V2341" s="36"/>
    </row>
    <row r="2342" spans="6:22" x14ac:dyDescent="0.25">
      <c r="F2342" s="36"/>
      <c r="G2342" s="36"/>
      <c r="H2342" s="36"/>
      <c r="I2342" s="36"/>
      <c r="J2342" s="36"/>
      <c r="K2342" s="36"/>
      <c r="L2342" s="36"/>
      <c r="M2342" s="36"/>
      <c r="N2342" s="36"/>
      <c r="O2342" s="36"/>
      <c r="P2342" s="36"/>
      <c r="Q2342" s="36"/>
      <c r="R2342" s="36"/>
      <c r="S2342" s="36"/>
      <c r="T2342" s="36"/>
      <c r="U2342" s="36"/>
      <c r="V2342" s="36"/>
    </row>
    <row r="2343" spans="6:22" x14ac:dyDescent="0.25">
      <c r="F2343" s="36"/>
      <c r="G2343" s="36"/>
      <c r="H2343" s="36"/>
      <c r="I2343" s="36"/>
      <c r="J2343" s="36"/>
      <c r="K2343" s="36"/>
      <c r="L2343" s="36"/>
      <c r="M2343" s="36"/>
      <c r="N2343" s="36"/>
      <c r="O2343" s="36"/>
      <c r="P2343" s="36"/>
      <c r="Q2343" s="36"/>
      <c r="R2343" s="36"/>
      <c r="S2343" s="36"/>
      <c r="T2343" s="36"/>
      <c r="U2343" s="36"/>
      <c r="V2343" s="36"/>
    </row>
    <row r="2344" spans="6:22" x14ac:dyDescent="0.25">
      <c r="F2344" s="36"/>
      <c r="G2344" s="36"/>
      <c r="H2344" s="36"/>
      <c r="I2344" s="36"/>
      <c r="J2344" s="36"/>
      <c r="K2344" s="36"/>
      <c r="L2344" s="36"/>
      <c r="M2344" s="36"/>
      <c r="N2344" s="36"/>
      <c r="O2344" s="36"/>
      <c r="P2344" s="36"/>
      <c r="Q2344" s="36"/>
      <c r="R2344" s="36"/>
      <c r="S2344" s="36"/>
      <c r="T2344" s="36"/>
      <c r="U2344" s="36"/>
      <c r="V2344" s="36"/>
    </row>
    <row r="2345" spans="6:22" x14ac:dyDescent="0.25">
      <c r="F2345" s="36"/>
      <c r="G2345" s="36"/>
      <c r="H2345" s="36"/>
      <c r="I2345" s="36"/>
      <c r="J2345" s="36"/>
      <c r="K2345" s="36"/>
      <c r="L2345" s="36"/>
      <c r="M2345" s="36"/>
      <c r="N2345" s="36"/>
      <c r="O2345" s="36"/>
      <c r="P2345" s="36"/>
      <c r="Q2345" s="36"/>
      <c r="R2345" s="36"/>
      <c r="S2345" s="36"/>
      <c r="T2345" s="36"/>
      <c r="U2345" s="36"/>
      <c r="V2345" s="36"/>
    </row>
    <row r="2346" spans="6:22" x14ac:dyDescent="0.25">
      <c r="F2346" s="36"/>
      <c r="G2346" s="36"/>
      <c r="H2346" s="36"/>
      <c r="I2346" s="36"/>
      <c r="J2346" s="36"/>
      <c r="K2346" s="36"/>
      <c r="L2346" s="36"/>
      <c r="M2346" s="36"/>
      <c r="N2346" s="36"/>
      <c r="O2346" s="36"/>
      <c r="P2346" s="36"/>
      <c r="Q2346" s="36"/>
      <c r="R2346" s="36"/>
      <c r="S2346" s="36"/>
      <c r="T2346" s="36"/>
      <c r="U2346" s="36"/>
      <c r="V2346" s="36"/>
    </row>
    <row r="2347" spans="6:22" x14ac:dyDescent="0.25">
      <c r="F2347" s="36"/>
      <c r="G2347" s="36"/>
      <c r="H2347" s="36"/>
      <c r="I2347" s="36"/>
      <c r="J2347" s="36"/>
      <c r="K2347" s="36"/>
      <c r="L2347" s="36"/>
      <c r="M2347" s="36"/>
      <c r="N2347" s="36"/>
      <c r="O2347" s="36"/>
      <c r="P2347" s="36"/>
      <c r="Q2347" s="36"/>
      <c r="R2347" s="36"/>
      <c r="S2347" s="36"/>
      <c r="T2347" s="36"/>
      <c r="U2347" s="36"/>
      <c r="V2347" s="36"/>
    </row>
    <row r="2348" spans="6:22" x14ac:dyDescent="0.25">
      <c r="F2348" s="36"/>
      <c r="G2348" s="36"/>
      <c r="H2348" s="36"/>
      <c r="I2348" s="36"/>
      <c r="J2348" s="36"/>
      <c r="K2348" s="36"/>
      <c r="L2348" s="36"/>
      <c r="M2348" s="36"/>
      <c r="N2348" s="36"/>
      <c r="O2348" s="36"/>
      <c r="P2348" s="36"/>
      <c r="Q2348" s="36"/>
      <c r="R2348" s="36"/>
      <c r="S2348" s="36"/>
      <c r="T2348" s="36"/>
      <c r="U2348" s="36"/>
      <c r="V2348" s="36"/>
    </row>
    <row r="2349" spans="6:22" x14ac:dyDescent="0.25">
      <c r="F2349" s="36"/>
      <c r="G2349" s="36"/>
      <c r="H2349" s="36"/>
      <c r="I2349" s="36"/>
      <c r="J2349" s="36"/>
      <c r="K2349" s="36"/>
      <c r="L2349" s="36"/>
      <c r="M2349" s="36"/>
      <c r="N2349" s="36"/>
      <c r="O2349" s="36"/>
      <c r="P2349" s="36"/>
      <c r="Q2349" s="36"/>
      <c r="R2349" s="36"/>
      <c r="S2349" s="36"/>
      <c r="T2349" s="36"/>
      <c r="U2349" s="36"/>
      <c r="V2349" s="36"/>
    </row>
    <row r="2350" spans="6:22" x14ac:dyDescent="0.25">
      <c r="F2350" s="36"/>
      <c r="G2350" s="36"/>
      <c r="H2350" s="36"/>
      <c r="I2350" s="36"/>
      <c r="J2350" s="36"/>
      <c r="K2350" s="36"/>
      <c r="L2350" s="36"/>
      <c r="M2350" s="36"/>
      <c r="N2350" s="36"/>
      <c r="O2350" s="36"/>
      <c r="P2350" s="36"/>
      <c r="Q2350" s="36"/>
      <c r="R2350" s="36"/>
      <c r="S2350" s="36"/>
      <c r="T2350" s="36"/>
      <c r="U2350" s="36"/>
      <c r="V2350" s="36"/>
    </row>
    <row r="2351" spans="6:22" x14ac:dyDescent="0.25">
      <c r="F2351" s="36"/>
      <c r="G2351" s="36"/>
      <c r="H2351" s="36"/>
      <c r="I2351" s="36"/>
      <c r="J2351" s="36"/>
      <c r="K2351" s="36"/>
      <c r="L2351" s="36"/>
      <c r="M2351" s="36"/>
      <c r="N2351" s="36"/>
      <c r="O2351" s="36"/>
      <c r="P2351" s="36"/>
      <c r="Q2351" s="36"/>
      <c r="R2351" s="36"/>
      <c r="S2351" s="36"/>
      <c r="T2351" s="36"/>
      <c r="U2351" s="36"/>
      <c r="V2351" s="36"/>
    </row>
    <row r="2352" spans="6:22" x14ac:dyDescent="0.25">
      <c r="F2352" s="36"/>
      <c r="G2352" s="36"/>
      <c r="H2352" s="36"/>
      <c r="I2352" s="36"/>
      <c r="J2352" s="36"/>
      <c r="K2352" s="36"/>
      <c r="L2352" s="36"/>
      <c r="M2352" s="36"/>
      <c r="N2352" s="36"/>
      <c r="O2352" s="36"/>
      <c r="P2352" s="36"/>
      <c r="Q2352" s="36"/>
      <c r="R2352" s="36"/>
      <c r="S2352" s="36"/>
      <c r="T2352" s="36"/>
      <c r="U2352" s="36"/>
      <c r="V2352" s="36"/>
    </row>
    <row r="2353" spans="6:22" x14ac:dyDescent="0.25">
      <c r="F2353" s="36"/>
      <c r="G2353" s="36"/>
      <c r="H2353" s="36"/>
      <c r="I2353" s="36"/>
      <c r="J2353" s="36"/>
      <c r="K2353" s="36"/>
      <c r="L2353" s="36"/>
      <c r="M2353" s="36"/>
      <c r="N2353" s="36"/>
      <c r="O2353" s="36"/>
      <c r="P2353" s="36"/>
      <c r="Q2353" s="36"/>
      <c r="R2353" s="36"/>
      <c r="S2353" s="36"/>
      <c r="T2353" s="36"/>
      <c r="U2353" s="36"/>
      <c r="V2353" s="36"/>
    </row>
    <row r="2354" spans="6:22" x14ac:dyDescent="0.25">
      <c r="F2354" s="36"/>
      <c r="G2354" s="36"/>
      <c r="H2354" s="36"/>
      <c r="I2354" s="36"/>
      <c r="J2354" s="36"/>
      <c r="K2354" s="36"/>
      <c r="L2354" s="36"/>
      <c r="M2354" s="36"/>
      <c r="N2354" s="36"/>
      <c r="O2354" s="36"/>
      <c r="P2354" s="36"/>
      <c r="Q2354" s="36"/>
      <c r="R2354" s="36"/>
      <c r="S2354" s="36"/>
      <c r="T2354" s="36"/>
      <c r="U2354" s="36"/>
      <c r="V2354" s="36"/>
    </row>
    <row r="2355" spans="6:22" x14ac:dyDescent="0.25">
      <c r="F2355" s="36"/>
      <c r="G2355" s="36"/>
      <c r="H2355" s="36"/>
      <c r="I2355" s="36"/>
      <c r="J2355" s="36"/>
      <c r="K2355" s="36"/>
      <c r="L2355" s="36"/>
      <c r="M2355" s="36"/>
      <c r="N2355" s="36"/>
      <c r="O2355" s="36"/>
      <c r="P2355" s="36"/>
      <c r="Q2355" s="36"/>
      <c r="R2355" s="36"/>
      <c r="S2355" s="36"/>
      <c r="T2355" s="36"/>
      <c r="U2355" s="36"/>
      <c r="V2355" s="36"/>
    </row>
    <row r="2356" spans="6:22" x14ac:dyDescent="0.25">
      <c r="F2356" s="36"/>
      <c r="G2356" s="36"/>
      <c r="H2356" s="36"/>
      <c r="I2356" s="36"/>
      <c r="J2356" s="36"/>
      <c r="K2356" s="36"/>
      <c r="L2356" s="36"/>
      <c r="M2356" s="36"/>
      <c r="N2356" s="36"/>
      <c r="O2356" s="36"/>
      <c r="P2356" s="36"/>
      <c r="Q2356" s="36"/>
      <c r="R2356" s="36"/>
      <c r="S2356" s="36"/>
      <c r="T2356" s="36"/>
      <c r="U2356" s="36"/>
      <c r="V2356" s="36"/>
    </row>
    <row r="2357" spans="6:22" x14ac:dyDescent="0.25">
      <c r="F2357" s="36"/>
      <c r="G2357" s="36"/>
      <c r="H2357" s="36"/>
      <c r="I2357" s="36"/>
      <c r="J2357" s="36"/>
      <c r="K2357" s="36"/>
      <c r="L2357" s="36"/>
      <c r="M2357" s="36"/>
      <c r="N2357" s="36"/>
      <c r="O2357" s="36"/>
      <c r="P2357" s="36"/>
      <c r="Q2357" s="36"/>
      <c r="R2357" s="36"/>
      <c r="S2357" s="36"/>
      <c r="T2357" s="36"/>
      <c r="U2357" s="36"/>
      <c r="V2357" s="36"/>
    </row>
    <row r="2358" spans="6:22" x14ac:dyDescent="0.25">
      <c r="F2358" s="36"/>
      <c r="G2358" s="36"/>
      <c r="H2358" s="36"/>
      <c r="I2358" s="36"/>
      <c r="J2358" s="36"/>
      <c r="K2358" s="36"/>
      <c r="L2358" s="36"/>
      <c r="M2358" s="36"/>
      <c r="N2358" s="36"/>
      <c r="O2358" s="36"/>
      <c r="P2358" s="36"/>
      <c r="Q2358" s="36"/>
      <c r="R2358" s="36"/>
      <c r="S2358" s="36"/>
      <c r="T2358" s="36"/>
      <c r="U2358" s="36"/>
      <c r="V2358" s="36"/>
    </row>
    <row r="2359" spans="6:22" x14ac:dyDescent="0.25">
      <c r="F2359" s="36"/>
      <c r="G2359" s="36"/>
      <c r="H2359" s="36"/>
      <c r="I2359" s="36"/>
      <c r="J2359" s="36"/>
      <c r="K2359" s="36"/>
      <c r="L2359" s="36"/>
      <c r="M2359" s="36"/>
      <c r="N2359" s="36"/>
      <c r="O2359" s="36"/>
      <c r="P2359" s="36"/>
      <c r="Q2359" s="36"/>
      <c r="R2359" s="36"/>
      <c r="S2359" s="36"/>
      <c r="T2359" s="36"/>
      <c r="U2359" s="36"/>
      <c r="V2359" s="36"/>
    </row>
    <row r="2360" spans="6:22" x14ac:dyDescent="0.25">
      <c r="F2360" s="36"/>
      <c r="G2360" s="36"/>
      <c r="H2360" s="36"/>
      <c r="I2360" s="36"/>
      <c r="J2360" s="36"/>
      <c r="K2360" s="36"/>
      <c r="L2360" s="36"/>
      <c r="M2360" s="36"/>
      <c r="N2360" s="36"/>
      <c r="O2360" s="36"/>
      <c r="P2360" s="36"/>
      <c r="Q2360" s="36"/>
      <c r="R2360" s="36"/>
      <c r="S2360" s="36"/>
      <c r="T2360" s="36"/>
      <c r="U2360" s="36"/>
      <c r="V2360" s="36"/>
    </row>
    <row r="2361" spans="6:22" x14ac:dyDescent="0.25">
      <c r="F2361" s="36"/>
      <c r="G2361" s="36"/>
      <c r="H2361" s="36"/>
      <c r="I2361" s="36"/>
      <c r="J2361" s="36"/>
      <c r="K2361" s="36"/>
      <c r="L2361" s="36"/>
      <c r="M2361" s="36"/>
      <c r="N2361" s="36"/>
      <c r="O2361" s="36"/>
      <c r="P2361" s="36"/>
      <c r="Q2361" s="36"/>
      <c r="R2361" s="36"/>
      <c r="S2361" s="36"/>
      <c r="T2361" s="36"/>
      <c r="U2361" s="36"/>
      <c r="V2361" s="36"/>
    </row>
    <row r="2362" spans="6:22" x14ac:dyDescent="0.25">
      <c r="F2362" s="36"/>
      <c r="G2362" s="36"/>
      <c r="H2362" s="36"/>
      <c r="I2362" s="36"/>
      <c r="J2362" s="36"/>
      <c r="K2362" s="36"/>
      <c r="L2362" s="36"/>
      <c r="M2362" s="36"/>
      <c r="N2362" s="36"/>
      <c r="O2362" s="36"/>
      <c r="P2362" s="36"/>
      <c r="Q2362" s="36"/>
      <c r="R2362" s="36"/>
      <c r="S2362" s="36"/>
      <c r="T2362" s="36"/>
      <c r="U2362" s="36"/>
      <c r="V2362" s="36"/>
    </row>
    <row r="2363" spans="6:22" x14ac:dyDescent="0.25">
      <c r="F2363" s="36"/>
      <c r="G2363" s="36"/>
      <c r="H2363" s="36"/>
      <c r="I2363" s="36"/>
      <c r="J2363" s="36"/>
      <c r="K2363" s="36"/>
      <c r="L2363" s="36"/>
      <c r="M2363" s="36"/>
      <c r="N2363" s="36"/>
      <c r="O2363" s="36"/>
      <c r="P2363" s="36"/>
      <c r="Q2363" s="36"/>
      <c r="R2363" s="36"/>
      <c r="S2363" s="36"/>
      <c r="T2363" s="36"/>
      <c r="U2363" s="36"/>
      <c r="V2363" s="36"/>
    </row>
    <row r="2364" spans="6:22" x14ac:dyDescent="0.25">
      <c r="F2364" s="36"/>
      <c r="G2364" s="36"/>
      <c r="H2364" s="36"/>
      <c r="I2364" s="36"/>
      <c r="J2364" s="36"/>
      <c r="K2364" s="36"/>
      <c r="L2364" s="36"/>
      <c r="M2364" s="36"/>
      <c r="N2364" s="36"/>
      <c r="O2364" s="36"/>
      <c r="P2364" s="36"/>
      <c r="Q2364" s="36"/>
      <c r="R2364" s="36"/>
      <c r="S2364" s="36"/>
      <c r="T2364" s="36"/>
      <c r="U2364" s="36"/>
      <c r="V2364" s="36"/>
    </row>
    <row r="2365" spans="6:22" x14ac:dyDescent="0.25">
      <c r="F2365" s="36"/>
      <c r="G2365" s="36"/>
      <c r="H2365" s="36"/>
      <c r="I2365" s="36"/>
      <c r="J2365" s="36"/>
      <c r="K2365" s="36"/>
      <c r="L2365" s="36"/>
      <c r="M2365" s="36"/>
      <c r="N2365" s="36"/>
      <c r="O2365" s="36"/>
      <c r="P2365" s="36"/>
      <c r="Q2365" s="36"/>
      <c r="R2365" s="36"/>
      <c r="S2365" s="36"/>
      <c r="T2365" s="36"/>
      <c r="U2365" s="36"/>
      <c r="V2365" s="36"/>
    </row>
    <row r="2366" spans="6:22" x14ac:dyDescent="0.25">
      <c r="F2366" s="36"/>
      <c r="G2366" s="36"/>
      <c r="H2366" s="36"/>
      <c r="I2366" s="36"/>
      <c r="J2366" s="36"/>
      <c r="K2366" s="36"/>
      <c r="L2366" s="36"/>
      <c r="M2366" s="36"/>
      <c r="N2366" s="36"/>
      <c r="O2366" s="36"/>
      <c r="P2366" s="36"/>
      <c r="Q2366" s="36"/>
      <c r="R2366" s="36"/>
      <c r="S2366" s="36"/>
      <c r="T2366" s="36"/>
      <c r="U2366" s="36"/>
      <c r="V2366" s="36"/>
    </row>
    <row r="2367" spans="6:22" x14ac:dyDescent="0.25">
      <c r="F2367" s="36"/>
      <c r="G2367" s="36"/>
      <c r="H2367" s="36"/>
      <c r="I2367" s="36"/>
      <c r="J2367" s="36"/>
      <c r="K2367" s="36"/>
      <c r="L2367" s="36"/>
      <c r="M2367" s="36"/>
      <c r="N2367" s="36"/>
      <c r="O2367" s="36"/>
      <c r="P2367" s="36"/>
      <c r="Q2367" s="36"/>
      <c r="R2367" s="36"/>
      <c r="S2367" s="36"/>
      <c r="T2367" s="36"/>
      <c r="U2367" s="36"/>
      <c r="V2367" s="36"/>
    </row>
    <row r="2368" spans="6:22" x14ac:dyDescent="0.25">
      <c r="F2368" s="36"/>
      <c r="G2368" s="36"/>
      <c r="H2368" s="36"/>
      <c r="I2368" s="36"/>
      <c r="J2368" s="36"/>
      <c r="K2368" s="36"/>
      <c r="L2368" s="36"/>
      <c r="M2368" s="36"/>
      <c r="N2368" s="36"/>
      <c r="O2368" s="36"/>
      <c r="P2368" s="36"/>
      <c r="Q2368" s="36"/>
      <c r="R2368" s="36"/>
      <c r="S2368" s="36"/>
      <c r="T2368" s="36"/>
      <c r="U2368" s="36"/>
      <c r="V2368" s="36"/>
    </row>
    <row r="2369" spans="6:22" x14ac:dyDescent="0.25">
      <c r="F2369" s="36"/>
      <c r="G2369" s="36"/>
      <c r="H2369" s="36"/>
      <c r="I2369" s="36"/>
      <c r="J2369" s="36"/>
      <c r="K2369" s="36"/>
      <c r="L2369" s="36"/>
      <c r="M2369" s="36"/>
      <c r="N2369" s="36"/>
      <c r="O2369" s="36"/>
      <c r="P2369" s="36"/>
      <c r="Q2369" s="36"/>
      <c r="R2369" s="36"/>
      <c r="S2369" s="36"/>
      <c r="T2369" s="36"/>
      <c r="U2369" s="36"/>
      <c r="V2369" s="36"/>
    </row>
    <row r="2370" spans="6:22" x14ac:dyDescent="0.25">
      <c r="F2370" s="36"/>
      <c r="G2370" s="36"/>
      <c r="H2370" s="36"/>
      <c r="I2370" s="36"/>
      <c r="J2370" s="36"/>
      <c r="K2370" s="36"/>
      <c r="L2370" s="36"/>
      <c r="M2370" s="36"/>
      <c r="N2370" s="36"/>
      <c r="O2370" s="36"/>
      <c r="P2370" s="36"/>
      <c r="Q2370" s="36"/>
      <c r="R2370" s="36"/>
      <c r="S2370" s="36"/>
      <c r="T2370" s="36"/>
      <c r="U2370" s="36"/>
      <c r="V2370" s="36"/>
    </row>
    <row r="2371" spans="6:22" x14ac:dyDescent="0.25">
      <c r="F2371" s="36"/>
      <c r="G2371" s="36"/>
      <c r="H2371" s="36"/>
      <c r="I2371" s="36"/>
      <c r="J2371" s="36"/>
      <c r="K2371" s="36"/>
      <c r="L2371" s="36"/>
      <c r="M2371" s="36"/>
      <c r="N2371" s="36"/>
      <c r="O2371" s="36"/>
      <c r="P2371" s="36"/>
      <c r="Q2371" s="36"/>
      <c r="R2371" s="36"/>
      <c r="S2371" s="36"/>
      <c r="T2371" s="36"/>
      <c r="U2371" s="36"/>
      <c r="V2371" s="36"/>
    </row>
    <row r="2372" spans="6:22" x14ac:dyDescent="0.25">
      <c r="F2372" s="36"/>
      <c r="G2372" s="36"/>
      <c r="H2372" s="36"/>
      <c r="I2372" s="36"/>
      <c r="J2372" s="36"/>
      <c r="K2372" s="36"/>
      <c r="L2372" s="36"/>
      <c r="M2372" s="36"/>
      <c r="N2372" s="36"/>
      <c r="O2372" s="36"/>
      <c r="P2372" s="36"/>
      <c r="Q2372" s="36"/>
      <c r="R2372" s="36"/>
      <c r="S2372" s="36"/>
      <c r="T2372" s="36"/>
      <c r="U2372" s="36"/>
      <c r="V2372" s="36"/>
    </row>
    <row r="2373" spans="6:22" x14ac:dyDescent="0.25">
      <c r="F2373" s="36"/>
      <c r="G2373" s="36"/>
      <c r="H2373" s="36"/>
      <c r="I2373" s="36"/>
      <c r="J2373" s="36"/>
      <c r="K2373" s="36"/>
      <c r="L2373" s="36"/>
      <c r="M2373" s="36"/>
      <c r="N2373" s="36"/>
      <c r="O2373" s="36"/>
      <c r="P2373" s="36"/>
      <c r="Q2373" s="36"/>
      <c r="R2373" s="36"/>
      <c r="S2373" s="36"/>
      <c r="T2373" s="36"/>
      <c r="U2373" s="36"/>
      <c r="V2373" s="36"/>
    </row>
    <row r="2374" spans="6:22" x14ac:dyDescent="0.25">
      <c r="F2374" s="36"/>
      <c r="G2374" s="36"/>
      <c r="H2374" s="36"/>
      <c r="I2374" s="36"/>
      <c r="J2374" s="36"/>
      <c r="K2374" s="36"/>
      <c r="L2374" s="36"/>
      <c r="M2374" s="36"/>
      <c r="N2374" s="36"/>
      <c r="O2374" s="36"/>
      <c r="P2374" s="36"/>
      <c r="Q2374" s="36"/>
      <c r="R2374" s="36"/>
      <c r="S2374" s="36"/>
      <c r="T2374" s="36"/>
      <c r="U2374" s="36"/>
      <c r="V2374" s="36"/>
    </row>
    <row r="2375" spans="6:22" x14ac:dyDescent="0.25">
      <c r="F2375" s="36"/>
      <c r="G2375" s="36"/>
      <c r="H2375" s="36"/>
      <c r="I2375" s="36"/>
      <c r="J2375" s="36"/>
      <c r="K2375" s="36"/>
      <c r="L2375" s="36"/>
      <c r="M2375" s="36"/>
      <c r="N2375" s="36"/>
      <c r="O2375" s="36"/>
      <c r="P2375" s="36"/>
      <c r="Q2375" s="36"/>
      <c r="R2375" s="36"/>
      <c r="S2375" s="36"/>
      <c r="T2375" s="36"/>
      <c r="U2375" s="36"/>
      <c r="V2375" s="36"/>
    </row>
    <row r="2376" spans="6:22" x14ac:dyDescent="0.25">
      <c r="F2376" s="36"/>
      <c r="G2376" s="36"/>
      <c r="H2376" s="36"/>
      <c r="I2376" s="36"/>
      <c r="J2376" s="36"/>
      <c r="K2376" s="36"/>
      <c r="L2376" s="36"/>
      <c r="M2376" s="36"/>
      <c r="N2376" s="36"/>
      <c r="O2376" s="36"/>
      <c r="P2376" s="36"/>
      <c r="Q2376" s="36"/>
      <c r="R2376" s="36"/>
      <c r="S2376" s="36"/>
      <c r="T2376" s="36"/>
      <c r="U2376" s="36"/>
      <c r="V2376" s="36"/>
    </row>
    <row r="2377" spans="6:22" x14ac:dyDescent="0.25">
      <c r="F2377" s="36"/>
      <c r="G2377" s="36"/>
      <c r="H2377" s="36"/>
      <c r="I2377" s="36"/>
      <c r="J2377" s="36"/>
      <c r="K2377" s="36"/>
      <c r="L2377" s="36"/>
      <c r="M2377" s="36"/>
      <c r="N2377" s="36"/>
      <c r="O2377" s="36"/>
      <c r="P2377" s="36"/>
      <c r="Q2377" s="36"/>
      <c r="R2377" s="36"/>
      <c r="S2377" s="36"/>
      <c r="T2377" s="36"/>
      <c r="U2377" s="36"/>
      <c r="V2377" s="36"/>
    </row>
    <row r="2378" spans="6:22" x14ac:dyDescent="0.25">
      <c r="F2378" s="36"/>
      <c r="G2378" s="36"/>
      <c r="H2378" s="36"/>
      <c r="I2378" s="36"/>
      <c r="J2378" s="36"/>
      <c r="K2378" s="36"/>
      <c r="L2378" s="36"/>
      <c r="M2378" s="36"/>
      <c r="N2378" s="36"/>
      <c r="O2378" s="36"/>
      <c r="P2378" s="36"/>
      <c r="Q2378" s="36"/>
      <c r="R2378" s="36"/>
      <c r="S2378" s="36"/>
      <c r="T2378" s="36"/>
      <c r="U2378" s="36"/>
      <c r="V2378" s="36"/>
    </row>
    <row r="2379" spans="6:22" x14ac:dyDescent="0.25">
      <c r="F2379" s="36"/>
      <c r="G2379" s="36"/>
      <c r="H2379" s="36"/>
      <c r="I2379" s="36"/>
      <c r="J2379" s="36"/>
      <c r="K2379" s="36"/>
      <c r="L2379" s="36"/>
      <c r="M2379" s="36"/>
      <c r="N2379" s="36"/>
      <c r="O2379" s="36"/>
      <c r="P2379" s="36"/>
      <c r="Q2379" s="36"/>
      <c r="R2379" s="36"/>
      <c r="S2379" s="36"/>
      <c r="T2379" s="36"/>
      <c r="U2379" s="36"/>
      <c r="V2379" s="36"/>
    </row>
    <row r="2380" spans="6:22" x14ac:dyDescent="0.25">
      <c r="F2380" s="36"/>
      <c r="G2380" s="36"/>
      <c r="H2380" s="36"/>
      <c r="I2380" s="36"/>
      <c r="J2380" s="36"/>
      <c r="K2380" s="36"/>
      <c r="L2380" s="36"/>
      <c r="M2380" s="36"/>
      <c r="N2380" s="36"/>
      <c r="O2380" s="36"/>
      <c r="P2380" s="36"/>
      <c r="Q2380" s="36"/>
      <c r="R2380" s="36"/>
      <c r="S2380" s="36"/>
      <c r="T2380" s="36"/>
      <c r="U2380" s="36"/>
      <c r="V2380" s="36"/>
    </row>
    <row r="2381" spans="6:22" x14ac:dyDescent="0.25">
      <c r="F2381" s="36"/>
      <c r="G2381" s="36"/>
      <c r="H2381" s="36"/>
      <c r="I2381" s="36"/>
      <c r="J2381" s="36"/>
      <c r="K2381" s="36"/>
      <c r="L2381" s="36"/>
      <c r="M2381" s="36"/>
      <c r="N2381" s="36"/>
      <c r="O2381" s="36"/>
      <c r="P2381" s="36"/>
      <c r="Q2381" s="36"/>
      <c r="R2381" s="36"/>
      <c r="S2381" s="36"/>
      <c r="T2381" s="36"/>
      <c r="U2381" s="36"/>
      <c r="V2381" s="36"/>
    </row>
    <row r="2382" spans="6:22" x14ac:dyDescent="0.25">
      <c r="F2382" s="36"/>
      <c r="G2382" s="36"/>
      <c r="H2382" s="36"/>
      <c r="I2382" s="36"/>
      <c r="J2382" s="36"/>
      <c r="K2382" s="36"/>
      <c r="L2382" s="36"/>
      <c r="M2382" s="36"/>
      <c r="N2382" s="36"/>
      <c r="O2382" s="36"/>
      <c r="P2382" s="36"/>
      <c r="Q2382" s="36"/>
      <c r="R2382" s="36"/>
      <c r="S2382" s="36"/>
      <c r="T2382" s="36"/>
      <c r="U2382" s="36"/>
      <c r="V2382" s="36"/>
    </row>
    <row r="2383" spans="6:22" x14ac:dyDescent="0.25">
      <c r="F2383" s="36"/>
      <c r="G2383" s="36"/>
      <c r="H2383" s="36"/>
      <c r="I2383" s="36"/>
      <c r="J2383" s="36"/>
      <c r="K2383" s="36"/>
      <c r="L2383" s="36"/>
      <c r="M2383" s="36"/>
      <c r="N2383" s="36"/>
      <c r="O2383" s="36"/>
      <c r="P2383" s="36"/>
      <c r="Q2383" s="36"/>
      <c r="R2383" s="36"/>
      <c r="S2383" s="36"/>
      <c r="T2383" s="36"/>
      <c r="U2383" s="36"/>
      <c r="V2383" s="36"/>
    </row>
    <row r="2384" spans="6:22" x14ac:dyDescent="0.25">
      <c r="F2384" s="36"/>
      <c r="G2384" s="36"/>
      <c r="H2384" s="36"/>
      <c r="I2384" s="36"/>
      <c r="J2384" s="36"/>
      <c r="K2384" s="36"/>
      <c r="L2384" s="36"/>
      <c r="M2384" s="36"/>
      <c r="N2384" s="36"/>
      <c r="O2384" s="36"/>
      <c r="P2384" s="36"/>
      <c r="Q2384" s="36"/>
      <c r="R2384" s="36"/>
      <c r="S2384" s="36"/>
      <c r="T2384" s="36"/>
      <c r="U2384" s="36"/>
      <c r="V2384" s="36"/>
    </row>
    <row r="2385" spans="6:22" x14ac:dyDescent="0.25">
      <c r="F2385" s="36"/>
      <c r="G2385" s="36"/>
      <c r="H2385" s="36"/>
      <c r="I2385" s="36"/>
      <c r="J2385" s="36"/>
      <c r="K2385" s="36"/>
      <c r="L2385" s="36"/>
      <c r="M2385" s="36"/>
      <c r="N2385" s="36"/>
      <c r="O2385" s="36"/>
      <c r="P2385" s="36"/>
      <c r="Q2385" s="36"/>
      <c r="R2385" s="36"/>
      <c r="S2385" s="36"/>
      <c r="T2385" s="36"/>
      <c r="U2385" s="36"/>
      <c r="V2385" s="36"/>
    </row>
    <row r="2386" spans="6:22" x14ac:dyDescent="0.25">
      <c r="F2386" s="36"/>
      <c r="G2386" s="36"/>
      <c r="H2386" s="36"/>
      <c r="I2386" s="36"/>
      <c r="J2386" s="36"/>
      <c r="K2386" s="36"/>
      <c r="L2386" s="36"/>
      <c r="M2386" s="36"/>
      <c r="N2386" s="36"/>
      <c r="O2386" s="36"/>
      <c r="P2386" s="36"/>
      <c r="Q2386" s="36"/>
      <c r="R2386" s="36"/>
      <c r="S2386" s="36"/>
      <c r="T2386" s="36"/>
      <c r="U2386" s="36"/>
      <c r="V2386" s="36"/>
    </row>
    <row r="2387" spans="6:22" x14ac:dyDescent="0.25">
      <c r="F2387" s="36"/>
      <c r="G2387" s="36"/>
      <c r="H2387" s="36"/>
      <c r="I2387" s="36"/>
      <c r="J2387" s="36"/>
      <c r="K2387" s="36"/>
      <c r="L2387" s="36"/>
      <c r="M2387" s="36"/>
      <c r="N2387" s="36"/>
      <c r="O2387" s="36"/>
      <c r="P2387" s="36"/>
      <c r="Q2387" s="36"/>
      <c r="R2387" s="36"/>
      <c r="S2387" s="36"/>
      <c r="T2387" s="36"/>
      <c r="U2387" s="36"/>
      <c r="V2387" s="36"/>
    </row>
    <row r="2388" spans="6:22" x14ac:dyDescent="0.25">
      <c r="F2388" s="36"/>
      <c r="G2388" s="36"/>
      <c r="H2388" s="36"/>
      <c r="I2388" s="36"/>
      <c r="J2388" s="36"/>
      <c r="K2388" s="36"/>
      <c r="L2388" s="36"/>
      <c r="M2388" s="36"/>
      <c r="N2388" s="36"/>
      <c r="O2388" s="36"/>
      <c r="P2388" s="36"/>
      <c r="Q2388" s="36"/>
      <c r="R2388" s="36"/>
      <c r="S2388" s="36"/>
      <c r="T2388" s="36"/>
      <c r="U2388" s="36"/>
      <c r="V2388" s="36"/>
    </row>
    <row r="2389" spans="6:22" x14ac:dyDescent="0.25">
      <c r="F2389" s="36"/>
      <c r="G2389" s="36"/>
      <c r="H2389" s="36"/>
      <c r="I2389" s="36"/>
      <c r="J2389" s="36"/>
      <c r="K2389" s="36"/>
      <c r="L2389" s="36"/>
      <c r="M2389" s="36"/>
      <c r="N2389" s="36"/>
      <c r="O2389" s="36"/>
      <c r="P2389" s="36"/>
      <c r="Q2389" s="36"/>
      <c r="R2389" s="36"/>
      <c r="S2389" s="36"/>
      <c r="T2389" s="36"/>
      <c r="U2389" s="36"/>
      <c r="V2389" s="36"/>
    </row>
    <row r="2390" spans="6:22" x14ac:dyDescent="0.25">
      <c r="F2390" s="36"/>
      <c r="G2390" s="36"/>
      <c r="H2390" s="36"/>
      <c r="I2390" s="36"/>
      <c r="J2390" s="36"/>
      <c r="K2390" s="36"/>
      <c r="L2390" s="36"/>
      <c r="M2390" s="36"/>
      <c r="N2390" s="36"/>
      <c r="O2390" s="36"/>
      <c r="P2390" s="36"/>
      <c r="Q2390" s="36"/>
      <c r="R2390" s="36"/>
      <c r="S2390" s="36"/>
      <c r="T2390" s="36"/>
      <c r="U2390" s="36"/>
      <c r="V2390" s="36"/>
    </row>
    <row r="2391" spans="6:22" x14ac:dyDescent="0.25">
      <c r="F2391" s="36"/>
      <c r="G2391" s="36"/>
      <c r="H2391" s="36"/>
      <c r="I2391" s="36"/>
      <c r="J2391" s="36"/>
      <c r="K2391" s="36"/>
      <c r="L2391" s="36"/>
      <c r="M2391" s="36"/>
      <c r="N2391" s="36"/>
      <c r="O2391" s="36"/>
      <c r="P2391" s="36"/>
      <c r="Q2391" s="36"/>
      <c r="R2391" s="36"/>
      <c r="S2391" s="36"/>
      <c r="T2391" s="36"/>
      <c r="U2391" s="36"/>
      <c r="V2391" s="36"/>
    </row>
    <row r="2392" spans="6:22" x14ac:dyDescent="0.25">
      <c r="F2392" s="36"/>
      <c r="G2392" s="36"/>
      <c r="H2392" s="36"/>
      <c r="I2392" s="36"/>
      <c r="J2392" s="36"/>
      <c r="K2392" s="36"/>
      <c r="L2392" s="36"/>
      <c r="M2392" s="36"/>
      <c r="N2392" s="36"/>
      <c r="O2392" s="36"/>
      <c r="P2392" s="36"/>
      <c r="Q2392" s="36"/>
      <c r="R2392" s="36"/>
      <c r="S2392" s="36"/>
      <c r="T2392" s="36"/>
      <c r="U2392" s="36"/>
      <c r="V2392" s="36"/>
    </row>
    <row r="2393" spans="6:22" x14ac:dyDescent="0.25">
      <c r="F2393" s="36"/>
      <c r="G2393" s="36"/>
      <c r="H2393" s="36"/>
      <c r="I2393" s="36"/>
      <c r="J2393" s="36"/>
      <c r="K2393" s="36"/>
      <c r="L2393" s="36"/>
      <c r="M2393" s="36"/>
      <c r="N2393" s="36"/>
      <c r="O2393" s="36"/>
      <c r="P2393" s="36"/>
      <c r="Q2393" s="36"/>
      <c r="R2393" s="36"/>
      <c r="S2393" s="36"/>
      <c r="T2393" s="36"/>
      <c r="U2393" s="36"/>
      <c r="V2393" s="36"/>
    </row>
    <row r="2394" spans="6:22" x14ac:dyDescent="0.25">
      <c r="F2394" s="36"/>
      <c r="G2394" s="36"/>
      <c r="H2394" s="36"/>
      <c r="I2394" s="36"/>
      <c r="J2394" s="36"/>
      <c r="K2394" s="36"/>
      <c r="L2394" s="36"/>
      <c r="M2394" s="36"/>
      <c r="N2394" s="36"/>
      <c r="O2394" s="36"/>
      <c r="P2394" s="36"/>
      <c r="Q2394" s="36"/>
      <c r="R2394" s="36"/>
      <c r="S2394" s="36"/>
      <c r="T2394" s="36"/>
      <c r="U2394" s="36"/>
      <c r="V2394" s="36"/>
    </row>
    <row r="2395" spans="6:22" x14ac:dyDescent="0.25">
      <c r="F2395" s="36"/>
      <c r="G2395" s="36"/>
      <c r="H2395" s="36"/>
      <c r="I2395" s="36"/>
      <c r="J2395" s="36"/>
      <c r="K2395" s="36"/>
      <c r="L2395" s="36"/>
      <c r="M2395" s="36"/>
      <c r="N2395" s="36"/>
      <c r="O2395" s="36"/>
      <c r="P2395" s="36"/>
      <c r="Q2395" s="36"/>
      <c r="R2395" s="36"/>
      <c r="S2395" s="36"/>
      <c r="T2395" s="36"/>
      <c r="U2395" s="36"/>
      <c r="V2395" s="36"/>
    </row>
    <row r="2396" spans="6:22" x14ac:dyDescent="0.25">
      <c r="F2396" s="36"/>
      <c r="G2396" s="36"/>
      <c r="H2396" s="36"/>
      <c r="I2396" s="36"/>
      <c r="J2396" s="36"/>
      <c r="K2396" s="36"/>
      <c r="L2396" s="36"/>
      <c r="M2396" s="36"/>
      <c r="N2396" s="36"/>
      <c r="O2396" s="36"/>
      <c r="P2396" s="36"/>
      <c r="Q2396" s="36"/>
      <c r="R2396" s="36"/>
      <c r="S2396" s="36"/>
      <c r="T2396" s="36"/>
      <c r="U2396" s="36"/>
      <c r="V2396" s="36"/>
    </row>
    <row r="2397" spans="6:22" x14ac:dyDescent="0.25">
      <c r="F2397" s="36"/>
      <c r="G2397" s="36"/>
      <c r="H2397" s="36"/>
      <c r="I2397" s="36"/>
      <c r="J2397" s="36"/>
      <c r="K2397" s="36"/>
      <c r="L2397" s="36"/>
      <c r="M2397" s="36"/>
      <c r="N2397" s="36"/>
      <c r="O2397" s="36"/>
      <c r="P2397" s="36"/>
      <c r="Q2397" s="36"/>
      <c r="R2397" s="36"/>
      <c r="S2397" s="36"/>
      <c r="T2397" s="36"/>
      <c r="U2397" s="36"/>
      <c r="V2397" s="36"/>
    </row>
    <row r="2398" spans="6:22" x14ac:dyDescent="0.25">
      <c r="F2398" s="36"/>
      <c r="G2398" s="36"/>
      <c r="H2398" s="36"/>
      <c r="I2398" s="36"/>
      <c r="J2398" s="36"/>
      <c r="K2398" s="36"/>
      <c r="L2398" s="36"/>
      <c r="M2398" s="36"/>
      <c r="N2398" s="36"/>
      <c r="O2398" s="36"/>
      <c r="P2398" s="36"/>
      <c r="Q2398" s="36"/>
      <c r="R2398" s="36"/>
      <c r="S2398" s="36"/>
      <c r="T2398" s="36"/>
      <c r="U2398" s="36"/>
      <c r="V2398" s="36"/>
    </row>
    <row r="2399" spans="6:22" x14ac:dyDescent="0.25">
      <c r="F2399" s="36"/>
      <c r="G2399" s="36"/>
      <c r="H2399" s="36"/>
      <c r="I2399" s="36"/>
      <c r="J2399" s="36"/>
      <c r="K2399" s="36"/>
      <c r="L2399" s="36"/>
      <c r="M2399" s="36"/>
      <c r="N2399" s="36"/>
      <c r="O2399" s="36"/>
      <c r="P2399" s="36"/>
      <c r="Q2399" s="36"/>
      <c r="R2399" s="36"/>
      <c r="S2399" s="36"/>
      <c r="T2399" s="36"/>
      <c r="U2399" s="36"/>
      <c r="V2399" s="36"/>
    </row>
    <row r="2400" spans="6:22" x14ac:dyDescent="0.25">
      <c r="F2400" s="36"/>
      <c r="G2400" s="36"/>
      <c r="H2400" s="36"/>
      <c r="I2400" s="36"/>
      <c r="J2400" s="36"/>
      <c r="K2400" s="36"/>
      <c r="L2400" s="36"/>
      <c r="M2400" s="36"/>
      <c r="N2400" s="36"/>
      <c r="O2400" s="36"/>
      <c r="P2400" s="36"/>
      <c r="Q2400" s="36"/>
      <c r="R2400" s="36"/>
      <c r="S2400" s="36"/>
      <c r="T2400" s="36"/>
      <c r="U2400" s="36"/>
      <c r="V2400" s="36"/>
    </row>
    <row r="2401" spans="6:22" x14ac:dyDescent="0.25">
      <c r="F2401" s="36"/>
      <c r="G2401" s="36"/>
      <c r="H2401" s="36"/>
      <c r="I2401" s="36"/>
      <c r="J2401" s="36"/>
      <c r="K2401" s="36"/>
      <c r="L2401" s="36"/>
      <c r="M2401" s="36"/>
      <c r="N2401" s="36"/>
      <c r="O2401" s="36"/>
      <c r="P2401" s="36"/>
      <c r="Q2401" s="36"/>
      <c r="R2401" s="36"/>
      <c r="S2401" s="36"/>
      <c r="T2401" s="36"/>
      <c r="U2401" s="36"/>
      <c r="V2401" s="36"/>
    </row>
    <row r="2402" spans="6:22" x14ac:dyDescent="0.25">
      <c r="F2402" s="36"/>
      <c r="G2402" s="36"/>
      <c r="H2402" s="36"/>
      <c r="I2402" s="36"/>
      <c r="J2402" s="36"/>
      <c r="K2402" s="36"/>
      <c r="L2402" s="36"/>
      <c r="M2402" s="36"/>
      <c r="N2402" s="36"/>
      <c r="O2402" s="36"/>
      <c r="P2402" s="36"/>
      <c r="Q2402" s="36"/>
      <c r="R2402" s="36"/>
      <c r="S2402" s="36"/>
      <c r="T2402" s="36"/>
      <c r="U2402" s="36"/>
      <c r="V2402" s="36"/>
    </row>
    <row r="2403" spans="6:22" x14ac:dyDescent="0.25">
      <c r="F2403" s="36"/>
      <c r="G2403" s="36"/>
      <c r="H2403" s="36"/>
      <c r="I2403" s="36"/>
      <c r="J2403" s="36"/>
      <c r="K2403" s="36"/>
      <c r="L2403" s="36"/>
      <c r="M2403" s="36"/>
      <c r="N2403" s="36"/>
      <c r="O2403" s="36"/>
      <c r="P2403" s="36"/>
      <c r="Q2403" s="36"/>
      <c r="R2403" s="36"/>
      <c r="S2403" s="36"/>
      <c r="T2403" s="36"/>
      <c r="U2403" s="36"/>
      <c r="V2403" s="36"/>
    </row>
    <row r="2404" spans="6:22" x14ac:dyDescent="0.25">
      <c r="F2404" s="36"/>
      <c r="G2404" s="36"/>
      <c r="H2404" s="36"/>
      <c r="I2404" s="36"/>
      <c r="J2404" s="36"/>
      <c r="K2404" s="36"/>
      <c r="L2404" s="36"/>
      <c r="M2404" s="36"/>
      <c r="N2404" s="36"/>
      <c r="O2404" s="36"/>
      <c r="P2404" s="36"/>
      <c r="Q2404" s="36"/>
      <c r="R2404" s="36"/>
      <c r="S2404" s="36"/>
      <c r="T2404" s="36"/>
      <c r="U2404" s="36"/>
      <c r="V2404" s="36"/>
    </row>
    <row r="2405" spans="6:22" x14ac:dyDescent="0.25">
      <c r="F2405" s="36"/>
      <c r="G2405" s="36"/>
      <c r="H2405" s="36"/>
      <c r="I2405" s="36"/>
      <c r="J2405" s="36"/>
      <c r="K2405" s="36"/>
      <c r="L2405" s="36"/>
      <c r="M2405" s="36"/>
      <c r="N2405" s="36"/>
      <c r="O2405" s="36"/>
      <c r="P2405" s="36"/>
      <c r="Q2405" s="36"/>
      <c r="R2405" s="36"/>
      <c r="S2405" s="36"/>
      <c r="T2405" s="36"/>
      <c r="U2405" s="36"/>
      <c r="V2405" s="36"/>
    </row>
    <row r="2406" spans="6:22" x14ac:dyDescent="0.25">
      <c r="F2406" s="36"/>
      <c r="G2406" s="36"/>
      <c r="H2406" s="36"/>
      <c r="I2406" s="36"/>
      <c r="J2406" s="36"/>
      <c r="K2406" s="36"/>
      <c r="L2406" s="36"/>
      <c r="M2406" s="36"/>
      <c r="N2406" s="36"/>
      <c r="O2406" s="36"/>
      <c r="P2406" s="36"/>
      <c r="Q2406" s="36"/>
      <c r="R2406" s="36"/>
      <c r="S2406" s="36"/>
      <c r="T2406" s="36"/>
      <c r="U2406" s="36"/>
      <c r="V2406" s="36"/>
    </row>
    <row r="2407" spans="6:22" x14ac:dyDescent="0.25">
      <c r="F2407" s="36"/>
      <c r="G2407" s="36"/>
      <c r="H2407" s="36"/>
      <c r="I2407" s="36"/>
      <c r="J2407" s="36"/>
      <c r="K2407" s="36"/>
      <c r="L2407" s="36"/>
      <c r="M2407" s="36"/>
      <c r="N2407" s="36"/>
      <c r="O2407" s="36"/>
      <c r="P2407" s="36"/>
      <c r="Q2407" s="36"/>
      <c r="R2407" s="36"/>
      <c r="S2407" s="36"/>
      <c r="T2407" s="36"/>
      <c r="U2407" s="36"/>
      <c r="V2407" s="36"/>
    </row>
    <row r="2408" spans="6:22" x14ac:dyDescent="0.25">
      <c r="F2408" s="36"/>
      <c r="G2408" s="36"/>
      <c r="H2408" s="36"/>
      <c r="I2408" s="36"/>
      <c r="J2408" s="36"/>
      <c r="K2408" s="36"/>
      <c r="L2408" s="36"/>
      <c r="M2408" s="36"/>
      <c r="N2408" s="36"/>
      <c r="O2408" s="36"/>
      <c r="P2408" s="36"/>
      <c r="Q2408" s="36"/>
      <c r="R2408" s="36"/>
      <c r="S2408" s="36"/>
      <c r="T2408" s="36"/>
      <c r="U2408" s="36"/>
      <c r="V2408" s="36"/>
    </row>
    <row r="2409" spans="6:22" x14ac:dyDescent="0.25">
      <c r="F2409" s="36"/>
      <c r="G2409" s="36"/>
      <c r="H2409" s="36"/>
      <c r="I2409" s="36"/>
      <c r="J2409" s="36"/>
      <c r="K2409" s="36"/>
      <c r="L2409" s="36"/>
      <c r="M2409" s="36"/>
      <c r="N2409" s="36"/>
      <c r="O2409" s="36"/>
      <c r="P2409" s="36"/>
      <c r="Q2409" s="36"/>
      <c r="R2409" s="36"/>
      <c r="S2409" s="36"/>
      <c r="T2409" s="36"/>
      <c r="U2409" s="36"/>
      <c r="V2409" s="36"/>
    </row>
    <row r="2410" spans="6:22" x14ac:dyDescent="0.25">
      <c r="F2410" s="36"/>
      <c r="G2410" s="36"/>
      <c r="H2410" s="36"/>
      <c r="I2410" s="36"/>
      <c r="J2410" s="36"/>
      <c r="K2410" s="36"/>
      <c r="L2410" s="36"/>
      <c r="M2410" s="36"/>
      <c r="N2410" s="36"/>
      <c r="O2410" s="36"/>
      <c r="P2410" s="36"/>
      <c r="Q2410" s="36"/>
      <c r="R2410" s="36"/>
      <c r="S2410" s="36"/>
      <c r="T2410" s="36"/>
      <c r="U2410" s="36"/>
      <c r="V2410" s="36"/>
    </row>
    <row r="2411" spans="6:22" x14ac:dyDescent="0.25">
      <c r="F2411" s="36"/>
      <c r="G2411" s="36"/>
      <c r="H2411" s="36"/>
      <c r="I2411" s="36"/>
      <c r="J2411" s="36"/>
      <c r="K2411" s="36"/>
      <c r="L2411" s="36"/>
      <c r="M2411" s="36"/>
      <c r="N2411" s="36"/>
      <c r="O2411" s="36"/>
      <c r="P2411" s="36"/>
      <c r="Q2411" s="36"/>
      <c r="R2411" s="36"/>
      <c r="S2411" s="36"/>
      <c r="T2411" s="36"/>
      <c r="U2411" s="36"/>
      <c r="V2411" s="36"/>
    </row>
    <row r="2412" spans="6:22" x14ac:dyDescent="0.25">
      <c r="F2412" s="36"/>
      <c r="G2412" s="36"/>
      <c r="H2412" s="36"/>
      <c r="I2412" s="36"/>
      <c r="J2412" s="36"/>
      <c r="K2412" s="36"/>
      <c r="L2412" s="36"/>
      <c r="M2412" s="36"/>
      <c r="N2412" s="36"/>
      <c r="O2412" s="36"/>
      <c r="P2412" s="36"/>
      <c r="Q2412" s="36"/>
      <c r="R2412" s="36"/>
      <c r="S2412" s="36"/>
      <c r="T2412" s="36"/>
      <c r="U2412" s="36"/>
      <c r="V2412" s="36"/>
    </row>
    <row r="2413" spans="6:22" x14ac:dyDescent="0.25">
      <c r="F2413" s="36"/>
      <c r="G2413" s="36"/>
      <c r="H2413" s="36"/>
      <c r="I2413" s="36"/>
      <c r="J2413" s="36"/>
      <c r="K2413" s="36"/>
      <c r="L2413" s="36"/>
      <c r="M2413" s="36"/>
      <c r="N2413" s="36"/>
      <c r="O2413" s="36"/>
      <c r="P2413" s="36"/>
      <c r="Q2413" s="36"/>
      <c r="R2413" s="36"/>
      <c r="S2413" s="36"/>
      <c r="T2413" s="36"/>
      <c r="U2413" s="36"/>
      <c r="V2413" s="36"/>
    </row>
    <row r="2414" spans="6:22" x14ac:dyDescent="0.25">
      <c r="F2414" s="36"/>
      <c r="G2414" s="36"/>
      <c r="H2414" s="36"/>
      <c r="I2414" s="36"/>
      <c r="J2414" s="36"/>
      <c r="K2414" s="36"/>
      <c r="L2414" s="36"/>
      <c r="M2414" s="36"/>
      <c r="N2414" s="36"/>
      <c r="O2414" s="36"/>
      <c r="P2414" s="36"/>
      <c r="Q2414" s="36"/>
      <c r="R2414" s="36"/>
      <c r="S2414" s="36"/>
      <c r="T2414" s="36"/>
      <c r="U2414" s="36"/>
      <c r="V2414" s="36"/>
    </row>
    <row r="2415" spans="6:22" x14ac:dyDescent="0.25">
      <c r="F2415" s="36"/>
      <c r="G2415" s="36"/>
      <c r="H2415" s="36"/>
      <c r="I2415" s="36"/>
      <c r="J2415" s="36"/>
      <c r="K2415" s="36"/>
      <c r="L2415" s="36"/>
      <c r="M2415" s="36"/>
      <c r="N2415" s="36"/>
      <c r="O2415" s="36"/>
      <c r="P2415" s="36"/>
      <c r="Q2415" s="36"/>
      <c r="R2415" s="36"/>
      <c r="S2415" s="36"/>
      <c r="T2415" s="36"/>
      <c r="U2415" s="36"/>
      <c r="V2415" s="36"/>
    </row>
    <row r="2416" spans="6:22" x14ac:dyDescent="0.25">
      <c r="F2416" s="36"/>
      <c r="G2416" s="36"/>
      <c r="H2416" s="36"/>
      <c r="I2416" s="36"/>
      <c r="J2416" s="36"/>
      <c r="K2416" s="36"/>
      <c r="L2416" s="36"/>
      <c r="M2416" s="36"/>
      <c r="N2416" s="36"/>
      <c r="O2416" s="36"/>
      <c r="P2416" s="36"/>
      <c r="Q2416" s="36"/>
      <c r="R2416" s="36"/>
      <c r="S2416" s="36"/>
      <c r="T2416" s="36"/>
      <c r="U2416" s="36"/>
      <c r="V2416" s="36"/>
    </row>
    <row r="2417" spans="6:22" x14ac:dyDescent="0.25">
      <c r="F2417" s="36"/>
      <c r="G2417" s="36"/>
      <c r="H2417" s="36"/>
      <c r="I2417" s="36"/>
      <c r="J2417" s="36"/>
      <c r="K2417" s="36"/>
      <c r="L2417" s="36"/>
      <c r="M2417" s="36"/>
      <c r="N2417" s="36"/>
      <c r="O2417" s="36"/>
      <c r="P2417" s="36"/>
      <c r="Q2417" s="36"/>
      <c r="R2417" s="36"/>
      <c r="S2417" s="36"/>
      <c r="T2417" s="36"/>
      <c r="U2417" s="36"/>
      <c r="V2417" s="36"/>
    </row>
    <row r="2418" spans="6:22" x14ac:dyDescent="0.25">
      <c r="F2418" s="36"/>
      <c r="G2418" s="36"/>
      <c r="H2418" s="36"/>
      <c r="I2418" s="36"/>
      <c r="J2418" s="36"/>
      <c r="K2418" s="36"/>
      <c r="L2418" s="36"/>
      <c r="M2418" s="36"/>
      <c r="N2418" s="36"/>
      <c r="O2418" s="36"/>
      <c r="P2418" s="36"/>
      <c r="Q2418" s="36"/>
      <c r="R2418" s="36"/>
      <c r="S2418" s="36"/>
      <c r="T2418" s="36"/>
      <c r="U2418" s="36"/>
      <c r="V2418" s="36"/>
    </row>
    <row r="2419" spans="6:22" x14ac:dyDescent="0.25">
      <c r="F2419" s="36"/>
      <c r="G2419" s="36"/>
      <c r="H2419" s="36"/>
      <c r="I2419" s="36"/>
      <c r="J2419" s="36"/>
      <c r="K2419" s="36"/>
      <c r="L2419" s="36"/>
      <c r="M2419" s="36"/>
      <c r="N2419" s="36"/>
      <c r="O2419" s="36"/>
      <c r="P2419" s="36"/>
      <c r="Q2419" s="36"/>
      <c r="R2419" s="36"/>
      <c r="S2419" s="36"/>
      <c r="T2419" s="36"/>
      <c r="U2419" s="36"/>
      <c r="V2419" s="36"/>
    </row>
    <row r="2420" spans="6:22" x14ac:dyDescent="0.25">
      <c r="F2420" s="36"/>
      <c r="G2420" s="36"/>
      <c r="H2420" s="36"/>
      <c r="I2420" s="36"/>
      <c r="J2420" s="36"/>
      <c r="K2420" s="36"/>
      <c r="L2420" s="36"/>
      <c r="M2420" s="36"/>
      <c r="N2420" s="36"/>
      <c r="O2420" s="36"/>
      <c r="P2420" s="36"/>
      <c r="Q2420" s="36"/>
      <c r="R2420" s="36"/>
      <c r="S2420" s="36"/>
      <c r="T2420" s="36"/>
      <c r="U2420" s="36"/>
      <c r="V2420" s="36"/>
    </row>
    <row r="2421" spans="6:22" x14ac:dyDescent="0.25">
      <c r="F2421" s="36"/>
      <c r="G2421" s="36"/>
      <c r="H2421" s="36"/>
      <c r="I2421" s="36"/>
      <c r="J2421" s="36"/>
      <c r="K2421" s="36"/>
      <c r="L2421" s="36"/>
      <c r="M2421" s="36"/>
      <c r="N2421" s="36"/>
      <c r="O2421" s="36"/>
      <c r="P2421" s="36"/>
      <c r="Q2421" s="36"/>
      <c r="R2421" s="36"/>
      <c r="S2421" s="36"/>
      <c r="T2421" s="36"/>
      <c r="U2421" s="36"/>
      <c r="V2421" s="36"/>
    </row>
    <row r="2422" spans="6:22" x14ac:dyDescent="0.25">
      <c r="F2422" s="36"/>
      <c r="G2422" s="36"/>
      <c r="H2422" s="36"/>
      <c r="I2422" s="36"/>
      <c r="J2422" s="36"/>
      <c r="K2422" s="36"/>
      <c r="L2422" s="36"/>
      <c r="M2422" s="36"/>
      <c r="N2422" s="36"/>
      <c r="O2422" s="36"/>
      <c r="P2422" s="36"/>
      <c r="Q2422" s="36"/>
      <c r="R2422" s="36"/>
      <c r="S2422" s="36"/>
      <c r="T2422" s="36"/>
      <c r="U2422" s="36"/>
      <c r="V2422" s="36"/>
    </row>
    <row r="2423" spans="6:22" x14ac:dyDescent="0.25">
      <c r="F2423" s="36"/>
      <c r="G2423" s="36"/>
      <c r="H2423" s="36"/>
      <c r="I2423" s="36"/>
      <c r="J2423" s="36"/>
      <c r="K2423" s="36"/>
      <c r="L2423" s="36"/>
      <c r="M2423" s="36"/>
      <c r="N2423" s="36"/>
      <c r="O2423" s="36"/>
      <c r="P2423" s="36"/>
      <c r="Q2423" s="36"/>
      <c r="R2423" s="36"/>
      <c r="S2423" s="36"/>
      <c r="T2423" s="36"/>
      <c r="U2423" s="36"/>
      <c r="V2423" s="36"/>
    </row>
    <row r="2424" spans="6:22" x14ac:dyDescent="0.25">
      <c r="F2424" s="36"/>
      <c r="G2424" s="36"/>
      <c r="H2424" s="36"/>
      <c r="I2424" s="36"/>
      <c r="J2424" s="36"/>
      <c r="K2424" s="36"/>
      <c r="L2424" s="36"/>
      <c r="M2424" s="36"/>
      <c r="N2424" s="36"/>
      <c r="O2424" s="36"/>
      <c r="P2424" s="36"/>
      <c r="Q2424" s="36"/>
      <c r="R2424" s="36"/>
      <c r="S2424" s="36"/>
      <c r="T2424" s="36"/>
      <c r="U2424" s="36"/>
      <c r="V2424" s="36"/>
    </row>
    <row r="2425" spans="6:22" x14ac:dyDescent="0.25">
      <c r="F2425" s="36"/>
      <c r="G2425" s="36"/>
      <c r="H2425" s="36"/>
      <c r="I2425" s="36"/>
      <c r="J2425" s="36"/>
      <c r="K2425" s="36"/>
      <c r="L2425" s="36"/>
      <c r="M2425" s="36"/>
      <c r="N2425" s="36"/>
      <c r="O2425" s="36"/>
      <c r="P2425" s="36"/>
      <c r="Q2425" s="36"/>
      <c r="R2425" s="36"/>
      <c r="S2425" s="36"/>
      <c r="T2425" s="36"/>
      <c r="U2425" s="36"/>
      <c r="V2425" s="36"/>
    </row>
    <row r="2426" spans="6:22" x14ac:dyDescent="0.25">
      <c r="F2426" s="36"/>
      <c r="G2426" s="36"/>
      <c r="H2426" s="36"/>
      <c r="I2426" s="36"/>
      <c r="J2426" s="36"/>
      <c r="K2426" s="36"/>
      <c r="L2426" s="36"/>
      <c r="M2426" s="36"/>
      <c r="N2426" s="36"/>
      <c r="O2426" s="36"/>
      <c r="P2426" s="36"/>
      <c r="Q2426" s="36"/>
      <c r="R2426" s="36"/>
      <c r="S2426" s="36"/>
      <c r="T2426" s="36"/>
      <c r="U2426" s="36"/>
      <c r="V2426" s="36"/>
    </row>
    <row r="2427" spans="6:22" x14ac:dyDescent="0.25">
      <c r="F2427" s="36"/>
      <c r="G2427" s="36"/>
      <c r="H2427" s="36"/>
      <c r="I2427" s="36"/>
      <c r="J2427" s="36"/>
      <c r="K2427" s="36"/>
      <c r="L2427" s="36"/>
      <c r="M2427" s="36"/>
      <c r="N2427" s="36"/>
      <c r="O2427" s="36"/>
      <c r="P2427" s="36"/>
      <c r="Q2427" s="36"/>
      <c r="R2427" s="36"/>
      <c r="S2427" s="36"/>
      <c r="T2427" s="36"/>
      <c r="U2427" s="36"/>
      <c r="V2427" s="36"/>
    </row>
    <row r="2428" spans="6:22" x14ac:dyDescent="0.25">
      <c r="F2428" s="36"/>
      <c r="G2428" s="36"/>
      <c r="H2428" s="36"/>
      <c r="I2428" s="36"/>
      <c r="J2428" s="36"/>
      <c r="K2428" s="36"/>
      <c r="L2428" s="36"/>
      <c r="M2428" s="36"/>
      <c r="N2428" s="36"/>
      <c r="O2428" s="36"/>
      <c r="P2428" s="36"/>
      <c r="Q2428" s="36"/>
      <c r="R2428" s="36"/>
      <c r="S2428" s="36"/>
      <c r="T2428" s="36"/>
      <c r="U2428" s="36"/>
      <c r="V2428" s="36"/>
    </row>
    <row r="2429" spans="6:22" x14ac:dyDescent="0.25">
      <c r="F2429" s="36"/>
      <c r="G2429" s="36"/>
      <c r="H2429" s="36"/>
      <c r="I2429" s="36"/>
      <c r="J2429" s="36"/>
      <c r="K2429" s="36"/>
      <c r="L2429" s="36"/>
      <c r="M2429" s="36"/>
      <c r="N2429" s="36"/>
      <c r="O2429" s="36"/>
      <c r="P2429" s="36"/>
      <c r="Q2429" s="36"/>
      <c r="R2429" s="36"/>
      <c r="S2429" s="36"/>
      <c r="T2429" s="36"/>
      <c r="U2429" s="36"/>
      <c r="V2429" s="36"/>
    </row>
    <row r="2430" spans="6:22" x14ac:dyDescent="0.25">
      <c r="F2430" s="36"/>
      <c r="G2430" s="36"/>
      <c r="H2430" s="36"/>
      <c r="I2430" s="36"/>
      <c r="J2430" s="36"/>
      <c r="K2430" s="36"/>
      <c r="L2430" s="36"/>
      <c r="M2430" s="36"/>
      <c r="N2430" s="36"/>
      <c r="O2430" s="36"/>
      <c r="P2430" s="36"/>
      <c r="Q2430" s="36"/>
      <c r="R2430" s="36"/>
      <c r="S2430" s="36"/>
      <c r="T2430" s="36"/>
      <c r="U2430" s="36"/>
      <c r="V2430" s="36"/>
    </row>
    <row r="2431" spans="6:22" x14ac:dyDescent="0.25">
      <c r="F2431" s="36"/>
      <c r="G2431" s="36"/>
      <c r="H2431" s="36"/>
      <c r="I2431" s="36"/>
      <c r="J2431" s="36"/>
      <c r="K2431" s="36"/>
      <c r="L2431" s="36"/>
      <c r="M2431" s="36"/>
      <c r="N2431" s="36"/>
      <c r="O2431" s="36"/>
      <c r="P2431" s="36"/>
      <c r="Q2431" s="36"/>
      <c r="R2431" s="36"/>
      <c r="S2431" s="36"/>
      <c r="T2431" s="36"/>
      <c r="U2431" s="36"/>
      <c r="V2431" s="36"/>
    </row>
    <row r="2432" spans="6:22" x14ac:dyDescent="0.25">
      <c r="F2432" s="36"/>
      <c r="G2432" s="36"/>
      <c r="H2432" s="36"/>
      <c r="I2432" s="36"/>
      <c r="J2432" s="36"/>
      <c r="K2432" s="36"/>
      <c r="L2432" s="36"/>
      <c r="M2432" s="36"/>
      <c r="N2432" s="36"/>
      <c r="O2432" s="36"/>
      <c r="P2432" s="36"/>
      <c r="Q2432" s="36"/>
      <c r="R2432" s="36"/>
      <c r="S2432" s="36"/>
      <c r="T2432" s="36"/>
      <c r="U2432" s="36"/>
      <c r="V2432" s="36"/>
    </row>
    <row r="2433" spans="6:22" x14ac:dyDescent="0.25">
      <c r="F2433" s="36"/>
      <c r="G2433" s="36"/>
      <c r="H2433" s="36"/>
      <c r="I2433" s="36"/>
      <c r="J2433" s="36"/>
      <c r="K2433" s="36"/>
      <c r="L2433" s="36"/>
      <c r="M2433" s="36"/>
      <c r="N2433" s="36"/>
      <c r="O2433" s="36"/>
      <c r="P2433" s="36"/>
      <c r="Q2433" s="36"/>
      <c r="R2433" s="36"/>
      <c r="S2433" s="36"/>
      <c r="T2433" s="36"/>
      <c r="U2433" s="36"/>
      <c r="V2433" s="36"/>
    </row>
    <row r="2434" spans="6:22" x14ac:dyDescent="0.25">
      <c r="F2434" s="36"/>
      <c r="G2434" s="36"/>
      <c r="H2434" s="36"/>
      <c r="I2434" s="36"/>
      <c r="J2434" s="36"/>
      <c r="K2434" s="36"/>
      <c r="L2434" s="36"/>
      <c r="M2434" s="36"/>
      <c r="N2434" s="36"/>
      <c r="O2434" s="36"/>
      <c r="P2434" s="36"/>
      <c r="Q2434" s="36"/>
      <c r="R2434" s="36"/>
      <c r="S2434" s="36"/>
      <c r="T2434" s="36"/>
      <c r="U2434" s="36"/>
      <c r="V2434" s="36"/>
    </row>
    <row r="2435" spans="6:22" x14ac:dyDescent="0.25">
      <c r="F2435" s="36"/>
      <c r="G2435" s="36"/>
      <c r="H2435" s="36"/>
      <c r="I2435" s="36"/>
      <c r="J2435" s="36"/>
      <c r="K2435" s="36"/>
      <c r="L2435" s="36"/>
      <c r="M2435" s="36"/>
      <c r="N2435" s="36"/>
      <c r="O2435" s="36"/>
      <c r="P2435" s="36"/>
      <c r="Q2435" s="36"/>
      <c r="R2435" s="36"/>
      <c r="S2435" s="36"/>
      <c r="T2435" s="36"/>
      <c r="U2435" s="36"/>
      <c r="V2435" s="36"/>
    </row>
    <row r="2436" spans="6:22" x14ac:dyDescent="0.25">
      <c r="F2436" s="36"/>
      <c r="G2436" s="36"/>
      <c r="H2436" s="36"/>
      <c r="I2436" s="36"/>
      <c r="J2436" s="36"/>
      <c r="K2436" s="36"/>
      <c r="L2436" s="36"/>
      <c r="M2436" s="36"/>
      <c r="N2436" s="36"/>
      <c r="O2436" s="36"/>
      <c r="P2436" s="36"/>
      <c r="Q2436" s="36"/>
      <c r="R2436" s="36"/>
      <c r="S2436" s="36"/>
      <c r="T2436" s="36"/>
      <c r="U2436" s="36"/>
      <c r="V2436" s="36"/>
    </row>
    <row r="2437" spans="6:22" x14ac:dyDescent="0.25">
      <c r="F2437" s="36"/>
      <c r="G2437" s="36"/>
      <c r="H2437" s="36"/>
      <c r="I2437" s="36"/>
      <c r="J2437" s="36"/>
      <c r="K2437" s="36"/>
      <c r="L2437" s="36"/>
      <c r="M2437" s="36"/>
      <c r="N2437" s="36"/>
      <c r="O2437" s="36"/>
      <c r="P2437" s="36"/>
      <c r="Q2437" s="36"/>
      <c r="R2437" s="36"/>
      <c r="S2437" s="36"/>
      <c r="T2437" s="36"/>
      <c r="U2437" s="36"/>
      <c r="V2437" s="36"/>
    </row>
    <row r="2438" spans="6:22" x14ac:dyDescent="0.25">
      <c r="F2438" s="36"/>
      <c r="G2438" s="36"/>
      <c r="H2438" s="36"/>
      <c r="I2438" s="36"/>
      <c r="J2438" s="36"/>
      <c r="K2438" s="36"/>
      <c r="L2438" s="36"/>
      <c r="M2438" s="36"/>
      <c r="N2438" s="36"/>
      <c r="O2438" s="36"/>
      <c r="P2438" s="36"/>
      <c r="Q2438" s="36"/>
      <c r="R2438" s="36"/>
      <c r="S2438" s="36"/>
      <c r="T2438" s="36"/>
      <c r="U2438" s="36"/>
      <c r="V2438" s="36"/>
    </row>
    <row r="2439" spans="6:22" x14ac:dyDescent="0.25">
      <c r="F2439" s="36"/>
      <c r="G2439" s="36"/>
      <c r="H2439" s="36"/>
      <c r="I2439" s="36"/>
      <c r="J2439" s="36"/>
      <c r="K2439" s="36"/>
      <c r="L2439" s="36"/>
      <c r="M2439" s="36"/>
      <c r="N2439" s="36"/>
      <c r="O2439" s="36"/>
      <c r="P2439" s="36"/>
      <c r="Q2439" s="36"/>
      <c r="R2439" s="36"/>
      <c r="S2439" s="36"/>
      <c r="T2439" s="36"/>
      <c r="U2439" s="36"/>
      <c r="V2439" s="36"/>
    </row>
    <row r="2440" spans="6:22" x14ac:dyDescent="0.25">
      <c r="F2440" s="36"/>
      <c r="G2440" s="36"/>
      <c r="H2440" s="36"/>
      <c r="I2440" s="36"/>
      <c r="J2440" s="36"/>
      <c r="K2440" s="36"/>
      <c r="L2440" s="36"/>
      <c r="M2440" s="36"/>
      <c r="N2440" s="36"/>
      <c r="O2440" s="36"/>
      <c r="P2440" s="36"/>
      <c r="Q2440" s="36"/>
      <c r="R2440" s="36"/>
      <c r="S2440" s="36"/>
      <c r="T2440" s="36"/>
      <c r="U2440" s="36"/>
      <c r="V2440" s="36"/>
    </row>
    <row r="2441" spans="6:22" x14ac:dyDescent="0.25">
      <c r="F2441" s="36"/>
      <c r="G2441" s="36"/>
      <c r="H2441" s="36"/>
      <c r="I2441" s="36"/>
      <c r="J2441" s="36"/>
      <c r="K2441" s="36"/>
      <c r="L2441" s="36"/>
      <c r="M2441" s="36"/>
      <c r="N2441" s="36"/>
      <c r="O2441" s="36"/>
      <c r="P2441" s="36"/>
      <c r="Q2441" s="36"/>
      <c r="R2441" s="36"/>
      <c r="S2441" s="36"/>
      <c r="T2441" s="36"/>
      <c r="U2441" s="36"/>
      <c r="V2441" s="36"/>
    </row>
    <row r="2442" spans="6:22" x14ac:dyDescent="0.25">
      <c r="F2442" s="36"/>
      <c r="G2442" s="36"/>
      <c r="H2442" s="36"/>
      <c r="I2442" s="36"/>
      <c r="J2442" s="36"/>
      <c r="K2442" s="36"/>
      <c r="L2442" s="36"/>
      <c r="M2442" s="36"/>
      <c r="N2442" s="36"/>
      <c r="O2442" s="36"/>
      <c r="P2442" s="36"/>
      <c r="Q2442" s="36"/>
      <c r="R2442" s="36"/>
      <c r="S2442" s="36"/>
      <c r="T2442" s="36"/>
      <c r="U2442" s="36"/>
      <c r="V2442" s="36"/>
    </row>
    <row r="2443" spans="6:22" x14ac:dyDescent="0.25">
      <c r="F2443" s="36"/>
      <c r="G2443" s="36"/>
      <c r="H2443" s="36"/>
      <c r="I2443" s="36"/>
      <c r="J2443" s="36"/>
      <c r="K2443" s="36"/>
      <c r="L2443" s="36"/>
      <c r="M2443" s="36"/>
      <c r="N2443" s="36"/>
      <c r="O2443" s="36"/>
      <c r="P2443" s="36"/>
      <c r="Q2443" s="36"/>
      <c r="R2443" s="36"/>
      <c r="S2443" s="36"/>
      <c r="T2443" s="36"/>
      <c r="U2443" s="36"/>
      <c r="V2443" s="36"/>
    </row>
    <row r="2444" spans="6:22" x14ac:dyDescent="0.25">
      <c r="F2444" s="36"/>
      <c r="G2444" s="36"/>
      <c r="H2444" s="36"/>
      <c r="I2444" s="36"/>
      <c r="J2444" s="36"/>
      <c r="K2444" s="36"/>
      <c r="L2444" s="36"/>
      <c r="M2444" s="36"/>
      <c r="N2444" s="36"/>
      <c r="O2444" s="36"/>
      <c r="P2444" s="36"/>
      <c r="Q2444" s="36"/>
      <c r="R2444" s="36"/>
      <c r="S2444" s="36"/>
      <c r="T2444" s="36"/>
      <c r="U2444" s="36"/>
      <c r="V2444" s="36"/>
    </row>
    <row r="2445" spans="6:22" x14ac:dyDescent="0.25">
      <c r="F2445" s="36"/>
      <c r="G2445" s="36"/>
      <c r="H2445" s="36"/>
      <c r="I2445" s="36"/>
      <c r="J2445" s="36"/>
      <c r="K2445" s="36"/>
      <c r="L2445" s="36"/>
      <c r="M2445" s="36"/>
      <c r="N2445" s="36"/>
      <c r="O2445" s="36"/>
      <c r="P2445" s="36"/>
      <c r="Q2445" s="36"/>
      <c r="R2445" s="36"/>
      <c r="S2445" s="36"/>
      <c r="T2445" s="36"/>
      <c r="U2445" s="36"/>
      <c r="V2445" s="36"/>
    </row>
    <row r="2446" spans="6:22" x14ac:dyDescent="0.25">
      <c r="F2446" s="36"/>
      <c r="G2446" s="36"/>
      <c r="H2446" s="36"/>
      <c r="I2446" s="36"/>
      <c r="J2446" s="36"/>
      <c r="K2446" s="36"/>
      <c r="L2446" s="36"/>
      <c r="M2446" s="36"/>
      <c r="N2446" s="36"/>
      <c r="O2446" s="36"/>
      <c r="P2446" s="36"/>
      <c r="Q2446" s="36"/>
      <c r="R2446" s="36"/>
      <c r="S2446" s="36"/>
      <c r="T2446" s="36"/>
      <c r="U2446" s="36"/>
      <c r="V2446" s="36"/>
    </row>
    <row r="2447" spans="6:22" x14ac:dyDescent="0.25">
      <c r="F2447" s="36"/>
      <c r="G2447" s="36"/>
      <c r="H2447" s="36"/>
      <c r="I2447" s="36"/>
      <c r="J2447" s="36"/>
      <c r="K2447" s="36"/>
      <c r="L2447" s="36"/>
      <c r="M2447" s="36"/>
      <c r="N2447" s="36"/>
      <c r="O2447" s="36"/>
      <c r="P2447" s="36"/>
      <c r="Q2447" s="36"/>
      <c r="R2447" s="36"/>
      <c r="S2447" s="36"/>
      <c r="T2447" s="36"/>
      <c r="U2447" s="36"/>
      <c r="V2447" s="36"/>
    </row>
    <row r="2448" spans="6:22" x14ac:dyDescent="0.25">
      <c r="F2448" s="36"/>
      <c r="G2448" s="36"/>
      <c r="H2448" s="36"/>
      <c r="I2448" s="36"/>
      <c r="J2448" s="36"/>
      <c r="K2448" s="36"/>
      <c r="L2448" s="36"/>
      <c r="M2448" s="36"/>
      <c r="N2448" s="36"/>
      <c r="O2448" s="36"/>
      <c r="P2448" s="36"/>
      <c r="Q2448" s="36"/>
      <c r="R2448" s="36"/>
      <c r="S2448" s="36"/>
      <c r="T2448" s="36"/>
      <c r="U2448" s="36"/>
      <c r="V2448" s="36"/>
    </row>
    <row r="2449" spans="6:22" x14ac:dyDescent="0.25">
      <c r="F2449" s="36"/>
      <c r="G2449" s="36"/>
      <c r="H2449" s="36"/>
      <c r="I2449" s="36"/>
      <c r="J2449" s="36"/>
      <c r="K2449" s="36"/>
      <c r="L2449" s="36"/>
      <c r="M2449" s="36"/>
      <c r="N2449" s="36"/>
      <c r="O2449" s="36"/>
      <c r="P2449" s="36"/>
      <c r="Q2449" s="36"/>
      <c r="R2449" s="36"/>
      <c r="S2449" s="36"/>
      <c r="T2449" s="36"/>
      <c r="U2449" s="36"/>
      <c r="V2449" s="36"/>
    </row>
    <row r="2450" spans="6:22" x14ac:dyDescent="0.25">
      <c r="F2450" s="36"/>
      <c r="G2450" s="36"/>
      <c r="H2450" s="36"/>
      <c r="I2450" s="36"/>
      <c r="J2450" s="36"/>
      <c r="K2450" s="36"/>
      <c r="L2450" s="36"/>
      <c r="M2450" s="36"/>
      <c r="N2450" s="36"/>
      <c r="O2450" s="36"/>
      <c r="P2450" s="36"/>
      <c r="Q2450" s="36"/>
      <c r="R2450" s="36"/>
      <c r="S2450" s="36"/>
      <c r="T2450" s="36"/>
      <c r="U2450" s="36"/>
      <c r="V2450" s="36"/>
    </row>
    <row r="2451" spans="6:22" x14ac:dyDescent="0.25">
      <c r="F2451" s="36"/>
      <c r="G2451" s="36"/>
      <c r="H2451" s="36"/>
      <c r="I2451" s="36"/>
      <c r="J2451" s="36"/>
      <c r="K2451" s="36"/>
      <c r="L2451" s="36"/>
      <c r="M2451" s="36"/>
      <c r="N2451" s="36"/>
      <c r="O2451" s="36"/>
      <c r="P2451" s="36"/>
      <c r="Q2451" s="36"/>
      <c r="R2451" s="36"/>
      <c r="S2451" s="36"/>
      <c r="T2451" s="36"/>
      <c r="U2451" s="36"/>
      <c r="V2451" s="36"/>
    </row>
    <row r="2452" spans="6:22" x14ac:dyDescent="0.25">
      <c r="F2452" s="36"/>
      <c r="G2452" s="36"/>
      <c r="H2452" s="36"/>
      <c r="I2452" s="36"/>
      <c r="J2452" s="36"/>
      <c r="K2452" s="36"/>
      <c r="L2452" s="36"/>
      <c r="M2452" s="36"/>
      <c r="N2452" s="36"/>
      <c r="O2452" s="36"/>
      <c r="P2452" s="36"/>
      <c r="Q2452" s="36"/>
      <c r="R2452" s="36"/>
      <c r="S2452" s="36"/>
      <c r="T2452" s="36"/>
      <c r="U2452" s="36"/>
      <c r="V2452" s="36"/>
    </row>
    <row r="2453" spans="6:22" x14ac:dyDescent="0.25">
      <c r="F2453" s="36"/>
      <c r="G2453" s="36"/>
      <c r="H2453" s="36"/>
      <c r="I2453" s="36"/>
      <c r="J2453" s="36"/>
      <c r="K2453" s="36"/>
      <c r="L2453" s="36"/>
      <c r="M2453" s="36"/>
      <c r="N2453" s="36"/>
      <c r="O2453" s="36"/>
      <c r="P2453" s="36"/>
      <c r="Q2453" s="36"/>
      <c r="R2453" s="36"/>
      <c r="S2453" s="36"/>
      <c r="T2453" s="36"/>
      <c r="U2453" s="36"/>
      <c r="V2453" s="36"/>
    </row>
    <row r="2454" spans="6:22" x14ac:dyDescent="0.25">
      <c r="F2454" s="36"/>
      <c r="G2454" s="36"/>
      <c r="H2454" s="36"/>
      <c r="I2454" s="36"/>
      <c r="J2454" s="36"/>
      <c r="K2454" s="36"/>
      <c r="L2454" s="36"/>
      <c r="M2454" s="36"/>
      <c r="N2454" s="36"/>
      <c r="O2454" s="36"/>
      <c r="P2454" s="36"/>
      <c r="Q2454" s="36"/>
      <c r="R2454" s="36"/>
      <c r="S2454" s="36"/>
      <c r="T2454" s="36"/>
      <c r="U2454" s="36"/>
      <c r="V2454" s="36"/>
    </row>
    <row r="2455" spans="6:22" x14ac:dyDescent="0.25">
      <c r="F2455" s="36"/>
      <c r="G2455" s="36"/>
      <c r="H2455" s="36"/>
      <c r="I2455" s="36"/>
      <c r="J2455" s="36"/>
      <c r="K2455" s="36"/>
      <c r="L2455" s="36"/>
      <c r="M2455" s="36"/>
      <c r="N2455" s="36"/>
      <c r="O2455" s="36"/>
      <c r="P2455" s="36"/>
      <c r="Q2455" s="36"/>
      <c r="R2455" s="36"/>
      <c r="S2455" s="36"/>
      <c r="T2455" s="36"/>
      <c r="U2455" s="36"/>
      <c r="V2455" s="36"/>
    </row>
    <row r="2456" spans="6:22" x14ac:dyDescent="0.25">
      <c r="F2456" s="36"/>
      <c r="G2456" s="36"/>
      <c r="H2456" s="36"/>
      <c r="I2456" s="36"/>
      <c r="J2456" s="36"/>
      <c r="K2456" s="36"/>
      <c r="L2456" s="36"/>
      <c r="M2456" s="36"/>
      <c r="N2456" s="36"/>
      <c r="O2456" s="36"/>
      <c r="P2456" s="36"/>
      <c r="Q2456" s="36"/>
      <c r="R2456" s="36"/>
      <c r="S2456" s="36"/>
      <c r="T2456" s="36"/>
      <c r="U2456" s="36"/>
      <c r="V2456" s="36"/>
    </row>
    <row r="2457" spans="6:22" x14ac:dyDescent="0.25">
      <c r="F2457" s="36"/>
      <c r="G2457" s="36"/>
      <c r="H2457" s="36"/>
      <c r="I2457" s="36"/>
      <c r="J2457" s="36"/>
      <c r="K2457" s="36"/>
      <c r="L2457" s="36"/>
      <c r="M2457" s="36"/>
      <c r="N2457" s="36"/>
      <c r="O2457" s="36"/>
      <c r="P2457" s="36"/>
      <c r="Q2457" s="36"/>
      <c r="R2457" s="36"/>
      <c r="S2457" s="36"/>
      <c r="T2457" s="36"/>
      <c r="U2457" s="36"/>
      <c r="V2457" s="36"/>
    </row>
    <row r="2458" spans="6:22" x14ac:dyDescent="0.25">
      <c r="F2458" s="36"/>
      <c r="G2458" s="36"/>
      <c r="H2458" s="36"/>
      <c r="I2458" s="36"/>
      <c r="J2458" s="36"/>
      <c r="K2458" s="36"/>
      <c r="L2458" s="36"/>
      <c r="M2458" s="36"/>
      <c r="N2458" s="36"/>
      <c r="O2458" s="36"/>
      <c r="P2458" s="36"/>
      <c r="Q2458" s="36"/>
      <c r="R2458" s="36"/>
      <c r="S2458" s="36"/>
      <c r="T2458" s="36"/>
      <c r="U2458" s="36"/>
      <c r="V2458" s="36"/>
    </row>
    <row r="2459" spans="6:22" x14ac:dyDescent="0.25">
      <c r="F2459" s="36"/>
      <c r="G2459" s="36"/>
      <c r="H2459" s="36"/>
      <c r="I2459" s="36"/>
      <c r="J2459" s="36"/>
      <c r="K2459" s="36"/>
      <c r="L2459" s="36"/>
      <c r="M2459" s="36"/>
      <c r="N2459" s="36"/>
      <c r="O2459" s="36"/>
      <c r="P2459" s="36"/>
      <c r="Q2459" s="36"/>
      <c r="R2459" s="36"/>
      <c r="S2459" s="36"/>
      <c r="T2459" s="36"/>
      <c r="U2459" s="36"/>
      <c r="V2459" s="36"/>
    </row>
    <row r="2460" spans="6:22" x14ac:dyDescent="0.25">
      <c r="F2460" s="36"/>
      <c r="G2460" s="36"/>
      <c r="H2460" s="36"/>
      <c r="I2460" s="36"/>
      <c r="J2460" s="36"/>
      <c r="K2460" s="36"/>
      <c r="L2460" s="36"/>
      <c r="M2460" s="36"/>
      <c r="N2460" s="36"/>
      <c r="O2460" s="36"/>
      <c r="P2460" s="36"/>
      <c r="Q2460" s="36"/>
      <c r="R2460" s="36"/>
      <c r="S2460" s="36"/>
      <c r="T2460" s="36"/>
      <c r="U2460" s="36"/>
      <c r="V2460" s="36"/>
    </row>
    <row r="2461" spans="6:22" x14ac:dyDescent="0.25">
      <c r="F2461" s="36"/>
      <c r="G2461" s="36"/>
      <c r="H2461" s="36"/>
      <c r="I2461" s="36"/>
      <c r="J2461" s="36"/>
      <c r="K2461" s="36"/>
      <c r="L2461" s="36"/>
      <c r="M2461" s="36"/>
      <c r="N2461" s="36"/>
      <c r="O2461" s="36"/>
      <c r="P2461" s="36"/>
      <c r="Q2461" s="36"/>
      <c r="R2461" s="36"/>
      <c r="S2461" s="36"/>
      <c r="T2461" s="36"/>
      <c r="U2461" s="36"/>
      <c r="V2461" s="36"/>
    </row>
    <row r="2462" spans="6:22" x14ac:dyDescent="0.25">
      <c r="F2462" s="36"/>
      <c r="G2462" s="36"/>
      <c r="H2462" s="36"/>
      <c r="I2462" s="36"/>
      <c r="J2462" s="36"/>
      <c r="K2462" s="36"/>
      <c r="L2462" s="36"/>
      <c r="M2462" s="36"/>
      <c r="N2462" s="36"/>
      <c r="O2462" s="36"/>
      <c r="P2462" s="36"/>
      <c r="Q2462" s="36"/>
      <c r="R2462" s="36"/>
      <c r="S2462" s="36"/>
      <c r="T2462" s="36"/>
      <c r="U2462" s="36"/>
      <c r="V2462" s="36"/>
    </row>
    <row r="2463" spans="6:22" x14ac:dyDescent="0.25">
      <c r="F2463" s="36"/>
      <c r="G2463" s="36"/>
      <c r="H2463" s="36"/>
      <c r="I2463" s="36"/>
      <c r="J2463" s="36"/>
      <c r="K2463" s="36"/>
      <c r="L2463" s="36"/>
      <c r="M2463" s="36"/>
      <c r="N2463" s="36"/>
      <c r="O2463" s="36"/>
      <c r="P2463" s="36"/>
      <c r="Q2463" s="36"/>
      <c r="R2463" s="36"/>
      <c r="S2463" s="36"/>
      <c r="T2463" s="36"/>
      <c r="U2463" s="36"/>
      <c r="V2463" s="36"/>
    </row>
    <row r="2464" spans="6:22" x14ac:dyDescent="0.25">
      <c r="F2464" s="36"/>
      <c r="G2464" s="36"/>
      <c r="H2464" s="36"/>
      <c r="I2464" s="36"/>
      <c r="J2464" s="36"/>
      <c r="K2464" s="36"/>
      <c r="L2464" s="36"/>
      <c r="M2464" s="36"/>
      <c r="N2464" s="36"/>
      <c r="O2464" s="36"/>
      <c r="P2464" s="36"/>
      <c r="Q2464" s="36"/>
      <c r="R2464" s="36"/>
      <c r="S2464" s="36"/>
      <c r="T2464" s="36"/>
      <c r="U2464" s="36"/>
      <c r="V2464" s="36"/>
    </row>
    <row r="2465" spans="6:22" x14ac:dyDescent="0.25">
      <c r="F2465" s="36"/>
      <c r="G2465" s="36"/>
      <c r="H2465" s="36"/>
      <c r="I2465" s="36"/>
      <c r="J2465" s="36"/>
      <c r="K2465" s="36"/>
      <c r="L2465" s="36"/>
      <c r="M2465" s="36"/>
      <c r="N2465" s="36"/>
      <c r="O2465" s="36"/>
      <c r="P2465" s="36"/>
      <c r="Q2465" s="36"/>
      <c r="R2465" s="36"/>
      <c r="S2465" s="36"/>
      <c r="T2465" s="36"/>
      <c r="U2465" s="36"/>
      <c r="V2465" s="36"/>
    </row>
    <row r="2466" spans="6:22" x14ac:dyDescent="0.25">
      <c r="F2466" s="36"/>
      <c r="G2466" s="36"/>
      <c r="H2466" s="36"/>
      <c r="I2466" s="36"/>
      <c r="J2466" s="36"/>
      <c r="K2466" s="36"/>
      <c r="L2466" s="36"/>
      <c r="M2466" s="36"/>
      <c r="N2466" s="36"/>
      <c r="O2466" s="36"/>
      <c r="P2466" s="36"/>
      <c r="Q2466" s="36"/>
      <c r="R2466" s="36"/>
      <c r="S2466" s="36"/>
      <c r="T2466" s="36"/>
      <c r="U2466" s="36"/>
      <c r="V2466" s="36"/>
    </row>
    <row r="2467" spans="6:22" x14ac:dyDescent="0.25">
      <c r="F2467" s="36"/>
      <c r="G2467" s="36"/>
      <c r="H2467" s="36"/>
      <c r="I2467" s="36"/>
      <c r="J2467" s="36"/>
      <c r="K2467" s="36"/>
      <c r="L2467" s="36"/>
      <c r="M2467" s="36"/>
      <c r="N2467" s="36"/>
      <c r="O2467" s="36"/>
      <c r="P2467" s="36"/>
      <c r="Q2467" s="36"/>
      <c r="R2467" s="36"/>
      <c r="S2467" s="36"/>
      <c r="T2467" s="36"/>
      <c r="U2467" s="36"/>
      <c r="V2467" s="36"/>
    </row>
    <row r="2468" spans="6:22" x14ac:dyDescent="0.25">
      <c r="F2468" s="36"/>
      <c r="G2468" s="36"/>
      <c r="H2468" s="36"/>
      <c r="I2468" s="36"/>
      <c r="J2468" s="36"/>
      <c r="K2468" s="36"/>
      <c r="L2468" s="36"/>
      <c r="M2468" s="36"/>
      <c r="N2468" s="36"/>
      <c r="O2468" s="36"/>
      <c r="P2468" s="36"/>
      <c r="Q2468" s="36"/>
      <c r="R2468" s="36"/>
      <c r="S2468" s="36"/>
      <c r="T2468" s="36"/>
      <c r="U2468" s="36"/>
      <c r="V2468" s="36"/>
    </row>
    <row r="2469" spans="6:22" x14ac:dyDescent="0.25">
      <c r="F2469" s="36"/>
      <c r="G2469" s="36"/>
      <c r="H2469" s="36"/>
      <c r="I2469" s="36"/>
      <c r="J2469" s="36"/>
      <c r="K2469" s="36"/>
      <c r="L2469" s="36"/>
      <c r="M2469" s="36"/>
      <c r="N2469" s="36"/>
      <c r="O2469" s="36"/>
      <c r="P2469" s="36"/>
      <c r="Q2469" s="36"/>
      <c r="R2469" s="36"/>
      <c r="S2469" s="36"/>
      <c r="T2469" s="36"/>
      <c r="U2469" s="36"/>
      <c r="V2469" s="36"/>
    </row>
    <row r="2470" spans="6:22" x14ac:dyDescent="0.25">
      <c r="F2470" s="36"/>
      <c r="G2470" s="36"/>
      <c r="H2470" s="36"/>
      <c r="I2470" s="36"/>
      <c r="J2470" s="36"/>
      <c r="K2470" s="36"/>
      <c r="L2470" s="36"/>
      <c r="M2470" s="36"/>
      <c r="N2470" s="36"/>
      <c r="O2470" s="36"/>
      <c r="P2470" s="36"/>
      <c r="Q2470" s="36"/>
      <c r="R2470" s="36"/>
      <c r="S2470" s="36"/>
      <c r="T2470" s="36"/>
      <c r="U2470" s="36"/>
      <c r="V2470" s="36"/>
    </row>
    <row r="2471" spans="6:22" x14ac:dyDescent="0.25">
      <c r="F2471" s="36"/>
      <c r="G2471" s="36"/>
      <c r="H2471" s="36"/>
      <c r="I2471" s="36"/>
      <c r="J2471" s="36"/>
      <c r="K2471" s="36"/>
      <c r="L2471" s="36"/>
      <c r="M2471" s="36"/>
      <c r="N2471" s="36"/>
      <c r="O2471" s="36"/>
      <c r="P2471" s="36"/>
      <c r="Q2471" s="36"/>
      <c r="R2471" s="36"/>
      <c r="S2471" s="36"/>
      <c r="T2471" s="36"/>
      <c r="U2471" s="36"/>
      <c r="V2471" s="36"/>
    </row>
    <row r="2472" spans="6:22" x14ac:dyDescent="0.25">
      <c r="F2472" s="36"/>
      <c r="G2472" s="36"/>
      <c r="H2472" s="36"/>
      <c r="I2472" s="36"/>
      <c r="J2472" s="36"/>
      <c r="K2472" s="36"/>
      <c r="L2472" s="36"/>
      <c r="M2472" s="36"/>
      <c r="N2472" s="36"/>
      <c r="O2472" s="36"/>
      <c r="P2472" s="36"/>
      <c r="Q2472" s="36"/>
      <c r="R2472" s="36"/>
      <c r="S2472" s="36"/>
      <c r="T2472" s="36"/>
      <c r="U2472" s="36"/>
      <c r="V2472" s="36"/>
    </row>
    <row r="2473" spans="6:22" x14ac:dyDescent="0.25">
      <c r="F2473" s="36"/>
      <c r="G2473" s="36"/>
      <c r="H2473" s="36"/>
      <c r="I2473" s="36"/>
      <c r="J2473" s="36"/>
      <c r="K2473" s="36"/>
      <c r="L2473" s="36"/>
      <c r="M2473" s="36"/>
      <c r="N2473" s="36"/>
      <c r="O2473" s="36"/>
      <c r="P2473" s="36"/>
      <c r="Q2473" s="36"/>
      <c r="R2473" s="36"/>
      <c r="S2473" s="36"/>
      <c r="T2473" s="36"/>
      <c r="U2473" s="36"/>
      <c r="V2473" s="36"/>
    </row>
    <row r="2474" spans="6:22" x14ac:dyDescent="0.25">
      <c r="F2474" s="36"/>
      <c r="G2474" s="36"/>
      <c r="H2474" s="36"/>
      <c r="I2474" s="36"/>
      <c r="J2474" s="36"/>
      <c r="K2474" s="36"/>
      <c r="L2474" s="36"/>
      <c r="M2474" s="36"/>
      <c r="N2474" s="36"/>
      <c r="O2474" s="36"/>
      <c r="P2474" s="36"/>
      <c r="Q2474" s="36"/>
      <c r="R2474" s="36"/>
      <c r="S2474" s="36"/>
      <c r="T2474" s="36"/>
      <c r="U2474" s="36"/>
      <c r="V2474" s="36"/>
    </row>
    <row r="2475" spans="6:22" x14ac:dyDescent="0.25">
      <c r="F2475" s="36"/>
      <c r="G2475" s="36"/>
      <c r="H2475" s="36"/>
      <c r="I2475" s="36"/>
      <c r="J2475" s="36"/>
      <c r="K2475" s="36"/>
      <c r="L2475" s="36"/>
      <c r="M2475" s="36"/>
      <c r="N2475" s="36"/>
      <c r="O2475" s="36"/>
      <c r="P2475" s="36"/>
      <c r="Q2475" s="36"/>
      <c r="R2475" s="36"/>
      <c r="S2475" s="36"/>
      <c r="T2475" s="36"/>
      <c r="U2475" s="36"/>
      <c r="V2475" s="36"/>
    </row>
    <row r="2476" spans="6:22" x14ac:dyDescent="0.25">
      <c r="F2476" s="36"/>
      <c r="G2476" s="36"/>
      <c r="H2476" s="36"/>
      <c r="I2476" s="36"/>
      <c r="J2476" s="36"/>
      <c r="K2476" s="36"/>
      <c r="L2476" s="36"/>
      <c r="M2476" s="36"/>
      <c r="N2476" s="36"/>
      <c r="O2476" s="36"/>
      <c r="P2476" s="36"/>
      <c r="Q2476" s="36"/>
      <c r="R2476" s="36"/>
      <c r="S2476" s="36"/>
      <c r="T2476" s="36"/>
      <c r="U2476" s="36"/>
      <c r="V2476" s="36"/>
    </row>
    <row r="2477" spans="6:22" x14ac:dyDescent="0.25">
      <c r="F2477" s="36"/>
      <c r="G2477" s="36"/>
      <c r="H2477" s="36"/>
      <c r="I2477" s="36"/>
      <c r="J2477" s="36"/>
      <c r="K2477" s="36"/>
      <c r="L2477" s="36"/>
      <c r="M2477" s="36"/>
      <c r="N2477" s="36"/>
      <c r="O2477" s="36"/>
      <c r="P2477" s="36"/>
      <c r="Q2477" s="36"/>
      <c r="R2477" s="36"/>
      <c r="S2477" s="36"/>
      <c r="T2477" s="36"/>
      <c r="U2477" s="36"/>
      <c r="V2477" s="36"/>
    </row>
    <row r="2478" spans="6:22" x14ac:dyDescent="0.25">
      <c r="F2478" s="36"/>
      <c r="G2478" s="36"/>
      <c r="H2478" s="36"/>
      <c r="I2478" s="36"/>
      <c r="J2478" s="36"/>
      <c r="K2478" s="36"/>
      <c r="L2478" s="36"/>
      <c r="M2478" s="36"/>
      <c r="N2478" s="36"/>
      <c r="O2478" s="36"/>
      <c r="P2478" s="36"/>
      <c r="Q2478" s="36"/>
      <c r="R2478" s="36"/>
      <c r="S2478" s="36"/>
      <c r="T2478" s="36"/>
      <c r="U2478" s="36"/>
      <c r="V2478" s="36"/>
    </row>
    <row r="2479" spans="6:22" x14ac:dyDescent="0.25">
      <c r="F2479" s="36"/>
      <c r="G2479" s="36"/>
      <c r="H2479" s="36"/>
      <c r="I2479" s="36"/>
      <c r="J2479" s="36"/>
      <c r="K2479" s="36"/>
      <c r="L2479" s="36"/>
      <c r="M2479" s="36"/>
      <c r="N2479" s="36"/>
      <c r="O2479" s="36"/>
      <c r="P2479" s="36"/>
      <c r="Q2479" s="36"/>
      <c r="R2479" s="36"/>
      <c r="S2479" s="36"/>
      <c r="T2479" s="36"/>
      <c r="U2479" s="36"/>
      <c r="V2479" s="36"/>
    </row>
    <row r="2480" spans="6:22" x14ac:dyDescent="0.25">
      <c r="F2480" s="36"/>
      <c r="G2480" s="36"/>
      <c r="H2480" s="36"/>
      <c r="I2480" s="36"/>
      <c r="J2480" s="36"/>
      <c r="K2480" s="36"/>
      <c r="L2480" s="36"/>
      <c r="M2480" s="36"/>
      <c r="N2480" s="36"/>
      <c r="O2480" s="36"/>
      <c r="P2480" s="36"/>
      <c r="Q2480" s="36"/>
      <c r="R2480" s="36"/>
      <c r="S2480" s="36"/>
      <c r="T2480" s="36"/>
      <c r="U2480" s="36"/>
      <c r="V2480" s="36"/>
    </row>
    <row r="2481" spans="6:22" x14ac:dyDescent="0.25">
      <c r="F2481" s="36"/>
      <c r="G2481" s="36"/>
      <c r="H2481" s="36"/>
      <c r="I2481" s="36"/>
      <c r="J2481" s="36"/>
      <c r="K2481" s="36"/>
      <c r="L2481" s="36"/>
      <c r="M2481" s="36"/>
      <c r="N2481" s="36"/>
      <c r="O2481" s="36"/>
      <c r="P2481" s="36"/>
      <c r="Q2481" s="36"/>
      <c r="R2481" s="36"/>
      <c r="S2481" s="36"/>
      <c r="T2481" s="36"/>
      <c r="U2481" s="36"/>
      <c r="V2481" s="36"/>
    </row>
    <row r="2482" spans="6:22" x14ac:dyDescent="0.25">
      <c r="F2482" s="36"/>
      <c r="G2482" s="36"/>
      <c r="H2482" s="36"/>
      <c r="I2482" s="36"/>
      <c r="J2482" s="36"/>
      <c r="K2482" s="36"/>
      <c r="L2482" s="36"/>
      <c r="M2482" s="36"/>
      <c r="N2482" s="36"/>
      <c r="O2482" s="36"/>
      <c r="P2482" s="36"/>
      <c r="Q2482" s="36"/>
      <c r="R2482" s="36"/>
      <c r="S2482" s="36"/>
      <c r="T2482" s="36"/>
      <c r="U2482" s="36"/>
      <c r="V2482" s="36"/>
    </row>
    <row r="2483" spans="6:22" x14ac:dyDescent="0.25">
      <c r="F2483" s="36"/>
      <c r="G2483" s="36"/>
      <c r="H2483" s="36"/>
      <c r="I2483" s="36"/>
      <c r="J2483" s="36"/>
      <c r="K2483" s="36"/>
      <c r="L2483" s="36"/>
      <c r="M2483" s="36"/>
      <c r="N2483" s="36"/>
      <c r="O2483" s="36"/>
      <c r="P2483" s="36"/>
      <c r="Q2483" s="36"/>
      <c r="R2483" s="36"/>
      <c r="S2483" s="36"/>
      <c r="T2483" s="36"/>
      <c r="U2483" s="36"/>
      <c r="V2483" s="36"/>
    </row>
    <row r="2484" spans="6:22" x14ac:dyDescent="0.25">
      <c r="F2484" s="36"/>
      <c r="G2484" s="36"/>
      <c r="H2484" s="36"/>
      <c r="I2484" s="36"/>
      <c r="J2484" s="36"/>
      <c r="K2484" s="36"/>
      <c r="L2484" s="36"/>
      <c r="M2484" s="36"/>
      <c r="N2484" s="36"/>
      <c r="O2484" s="36"/>
      <c r="P2484" s="36"/>
      <c r="Q2484" s="36"/>
      <c r="R2484" s="36"/>
      <c r="S2484" s="36"/>
      <c r="T2484" s="36"/>
      <c r="U2484" s="36"/>
      <c r="V2484" s="36"/>
    </row>
    <row r="2485" spans="6:22" x14ac:dyDescent="0.25">
      <c r="F2485" s="36"/>
      <c r="G2485" s="36"/>
      <c r="H2485" s="36"/>
      <c r="I2485" s="36"/>
      <c r="J2485" s="36"/>
      <c r="K2485" s="36"/>
      <c r="L2485" s="36"/>
      <c r="M2485" s="36"/>
      <c r="N2485" s="36"/>
      <c r="O2485" s="36"/>
      <c r="P2485" s="36"/>
      <c r="Q2485" s="36"/>
      <c r="R2485" s="36"/>
      <c r="S2485" s="36"/>
      <c r="T2485" s="36"/>
      <c r="U2485" s="36"/>
      <c r="V2485" s="36"/>
    </row>
    <row r="2486" spans="6:22" x14ac:dyDescent="0.25">
      <c r="F2486" s="36"/>
      <c r="G2486" s="36"/>
      <c r="H2486" s="36"/>
      <c r="I2486" s="36"/>
      <c r="J2486" s="36"/>
      <c r="K2486" s="36"/>
      <c r="L2486" s="36"/>
      <c r="M2486" s="36"/>
      <c r="N2486" s="36"/>
      <c r="O2486" s="36"/>
      <c r="P2486" s="36"/>
      <c r="Q2486" s="36"/>
      <c r="R2486" s="36"/>
      <c r="S2486" s="36"/>
      <c r="T2486" s="36"/>
      <c r="U2486" s="36"/>
      <c r="V2486" s="36"/>
    </row>
    <row r="2487" spans="6:22" x14ac:dyDescent="0.25">
      <c r="F2487" s="36"/>
      <c r="G2487" s="36"/>
      <c r="H2487" s="36"/>
      <c r="I2487" s="36"/>
      <c r="J2487" s="36"/>
      <c r="K2487" s="36"/>
      <c r="L2487" s="36"/>
      <c r="M2487" s="36"/>
      <c r="N2487" s="36"/>
      <c r="O2487" s="36"/>
      <c r="P2487" s="36"/>
      <c r="Q2487" s="36"/>
      <c r="R2487" s="36"/>
      <c r="S2487" s="36"/>
      <c r="T2487" s="36"/>
      <c r="U2487" s="36"/>
      <c r="V2487" s="36"/>
    </row>
    <row r="2488" spans="6:22" x14ac:dyDescent="0.25">
      <c r="F2488" s="36"/>
      <c r="G2488" s="36"/>
      <c r="H2488" s="36"/>
      <c r="I2488" s="36"/>
      <c r="J2488" s="36"/>
      <c r="K2488" s="36"/>
      <c r="L2488" s="36"/>
      <c r="M2488" s="36"/>
      <c r="N2488" s="36"/>
      <c r="O2488" s="36"/>
      <c r="P2488" s="36"/>
      <c r="Q2488" s="36"/>
      <c r="R2488" s="36"/>
      <c r="S2488" s="36"/>
      <c r="T2488" s="36"/>
      <c r="U2488" s="36"/>
      <c r="V2488" s="36"/>
    </row>
    <row r="2489" spans="6:22" x14ac:dyDescent="0.25">
      <c r="F2489" s="36"/>
      <c r="G2489" s="36"/>
      <c r="H2489" s="36"/>
      <c r="I2489" s="36"/>
      <c r="J2489" s="36"/>
      <c r="K2489" s="36"/>
      <c r="L2489" s="36"/>
      <c r="M2489" s="36"/>
      <c r="N2489" s="36"/>
      <c r="O2489" s="36"/>
      <c r="P2489" s="36"/>
      <c r="Q2489" s="36"/>
      <c r="R2489" s="36"/>
      <c r="S2489" s="36"/>
      <c r="T2489" s="36"/>
      <c r="U2489" s="36"/>
      <c r="V2489" s="36"/>
    </row>
    <row r="2490" spans="6:22" x14ac:dyDescent="0.25">
      <c r="F2490" s="36"/>
      <c r="G2490" s="36"/>
      <c r="H2490" s="36"/>
      <c r="I2490" s="36"/>
      <c r="J2490" s="36"/>
      <c r="K2490" s="36"/>
      <c r="L2490" s="36"/>
      <c r="M2490" s="36"/>
      <c r="N2490" s="36"/>
      <c r="O2490" s="36"/>
      <c r="P2490" s="36"/>
      <c r="Q2490" s="36"/>
      <c r="R2490" s="36"/>
      <c r="S2490" s="36"/>
      <c r="T2490" s="36"/>
      <c r="U2490" s="36"/>
      <c r="V2490" s="36"/>
    </row>
    <row r="2491" spans="6:22" x14ac:dyDescent="0.25">
      <c r="F2491" s="36"/>
      <c r="G2491" s="36"/>
      <c r="H2491" s="36"/>
      <c r="I2491" s="36"/>
      <c r="J2491" s="36"/>
      <c r="K2491" s="36"/>
      <c r="L2491" s="36"/>
      <c r="M2491" s="36"/>
      <c r="N2491" s="36"/>
      <c r="O2491" s="36"/>
      <c r="P2491" s="36"/>
      <c r="Q2491" s="36"/>
      <c r="R2491" s="36"/>
      <c r="S2491" s="36"/>
      <c r="T2491" s="36"/>
      <c r="U2491" s="36"/>
      <c r="V2491" s="36"/>
    </row>
    <row r="2492" spans="6:22" x14ac:dyDescent="0.25">
      <c r="F2492" s="36"/>
      <c r="G2492" s="36"/>
      <c r="H2492" s="36"/>
      <c r="I2492" s="36"/>
      <c r="J2492" s="36"/>
      <c r="K2492" s="36"/>
      <c r="L2492" s="36"/>
      <c r="M2492" s="36"/>
      <c r="N2492" s="36"/>
      <c r="O2492" s="36"/>
      <c r="P2492" s="36"/>
      <c r="Q2492" s="36"/>
      <c r="R2492" s="36"/>
      <c r="S2492" s="36"/>
      <c r="T2492" s="36"/>
      <c r="U2492" s="36"/>
      <c r="V2492" s="36"/>
    </row>
    <row r="2493" spans="6:22" x14ac:dyDescent="0.25">
      <c r="F2493" s="36"/>
      <c r="G2493" s="36"/>
      <c r="H2493" s="36"/>
      <c r="I2493" s="36"/>
      <c r="J2493" s="36"/>
      <c r="K2493" s="36"/>
      <c r="L2493" s="36"/>
      <c r="M2493" s="36"/>
      <c r="N2493" s="36"/>
      <c r="O2493" s="36"/>
      <c r="P2493" s="36"/>
      <c r="Q2493" s="36"/>
      <c r="R2493" s="36"/>
      <c r="S2493" s="36"/>
      <c r="T2493" s="36"/>
      <c r="U2493" s="36"/>
      <c r="V2493" s="36"/>
    </row>
    <row r="2494" spans="6:22" x14ac:dyDescent="0.25">
      <c r="F2494" s="36"/>
      <c r="G2494" s="36"/>
      <c r="H2494" s="36"/>
      <c r="I2494" s="36"/>
      <c r="J2494" s="36"/>
      <c r="K2494" s="36"/>
      <c r="L2494" s="36"/>
      <c r="M2494" s="36"/>
      <c r="N2494" s="36"/>
      <c r="O2494" s="36"/>
      <c r="P2494" s="36"/>
      <c r="Q2494" s="36"/>
      <c r="R2494" s="36"/>
      <c r="S2494" s="36"/>
      <c r="T2494" s="36"/>
      <c r="U2494" s="36"/>
      <c r="V2494" s="36"/>
    </row>
    <row r="2495" spans="6:22" x14ac:dyDescent="0.25">
      <c r="F2495" s="36"/>
      <c r="G2495" s="36"/>
      <c r="H2495" s="36"/>
      <c r="I2495" s="36"/>
      <c r="J2495" s="36"/>
      <c r="K2495" s="36"/>
      <c r="L2495" s="36"/>
      <c r="M2495" s="36"/>
      <c r="N2495" s="36"/>
      <c r="O2495" s="36"/>
      <c r="P2495" s="36"/>
      <c r="Q2495" s="36"/>
      <c r="R2495" s="36"/>
      <c r="S2495" s="36"/>
      <c r="T2495" s="36"/>
      <c r="U2495" s="36"/>
      <c r="V2495" s="36"/>
    </row>
    <row r="2496" spans="6:22" x14ac:dyDescent="0.25">
      <c r="F2496" s="36"/>
      <c r="G2496" s="36"/>
      <c r="H2496" s="36"/>
      <c r="I2496" s="36"/>
      <c r="J2496" s="36"/>
      <c r="K2496" s="36"/>
      <c r="L2496" s="36"/>
      <c r="M2496" s="36"/>
      <c r="N2496" s="36"/>
      <c r="O2496" s="36"/>
      <c r="P2496" s="36"/>
      <c r="Q2496" s="36"/>
      <c r="R2496" s="36"/>
      <c r="S2496" s="36"/>
      <c r="T2496" s="36"/>
      <c r="U2496" s="36"/>
      <c r="V2496" s="36"/>
    </row>
    <row r="2497" spans="6:22" x14ac:dyDescent="0.25">
      <c r="F2497" s="36"/>
      <c r="G2497" s="36"/>
      <c r="H2497" s="36"/>
      <c r="I2497" s="36"/>
      <c r="J2497" s="36"/>
      <c r="K2497" s="36"/>
      <c r="L2497" s="36"/>
      <c r="M2497" s="36"/>
      <c r="N2497" s="36"/>
      <c r="O2497" s="36"/>
      <c r="P2497" s="36"/>
      <c r="Q2497" s="36"/>
      <c r="R2497" s="36"/>
      <c r="S2497" s="36"/>
      <c r="T2497" s="36"/>
      <c r="U2497" s="36"/>
      <c r="V2497" s="36"/>
    </row>
    <row r="2498" spans="6:22" x14ac:dyDescent="0.25">
      <c r="F2498" s="36"/>
      <c r="G2498" s="36"/>
      <c r="H2498" s="36"/>
      <c r="I2498" s="36"/>
      <c r="J2498" s="36"/>
      <c r="K2498" s="36"/>
      <c r="L2498" s="36"/>
      <c r="M2498" s="36"/>
      <c r="N2498" s="36"/>
      <c r="O2498" s="36"/>
      <c r="P2498" s="36"/>
      <c r="Q2498" s="36"/>
      <c r="R2498" s="36"/>
      <c r="S2498" s="36"/>
      <c r="T2498" s="36"/>
      <c r="U2498" s="36"/>
      <c r="V2498" s="36"/>
    </row>
    <row r="2499" spans="6:22" x14ac:dyDescent="0.25">
      <c r="F2499" s="36"/>
      <c r="G2499" s="36"/>
      <c r="H2499" s="36"/>
      <c r="I2499" s="36"/>
      <c r="J2499" s="36"/>
      <c r="K2499" s="36"/>
      <c r="L2499" s="36"/>
      <c r="M2499" s="36"/>
      <c r="N2499" s="36"/>
      <c r="O2499" s="36"/>
      <c r="P2499" s="36"/>
      <c r="Q2499" s="36"/>
      <c r="R2499" s="36"/>
      <c r="S2499" s="36"/>
      <c r="T2499" s="36"/>
      <c r="U2499" s="36"/>
      <c r="V2499" s="36"/>
    </row>
    <row r="2500" spans="6:22" x14ac:dyDescent="0.25">
      <c r="F2500" s="36"/>
      <c r="G2500" s="36"/>
      <c r="H2500" s="36"/>
      <c r="I2500" s="36"/>
      <c r="J2500" s="36"/>
      <c r="K2500" s="36"/>
      <c r="L2500" s="36"/>
      <c r="M2500" s="36"/>
      <c r="N2500" s="36"/>
      <c r="O2500" s="36"/>
      <c r="P2500" s="36"/>
      <c r="Q2500" s="36"/>
      <c r="R2500" s="36"/>
      <c r="S2500" s="36"/>
      <c r="T2500" s="36"/>
      <c r="U2500" s="36"/>
      <c r="V2500" s="36"/>
    </row>
    <row r="2501" spans="6:22" x14ac:dyDescent="0.25">
      <c r="F2501" s="36"/>
      <c r="G2501" s="36"/>
      <c r="H2501" s="36"/>
      <c r="I2501" s="36"/>
      <c r="J2501" s="36"/>
      <c r="K2501" s="36"/>
      <c r="L2501" s="36"/>
      <c r="M2501" s="36"/>
      <c r="N2501" s="36"/>
      <c r="O2501" s="36"/>
      <c r="P2501" s="36"/>
      <c r="Q2501" s="36"/>
      <c r="R2501" s="36"/>
      <c r="S2501" s="36"/>
      <c r="T2501" s="36"/>
      <c r="U2501" s="36"/>
      <c r="V2501" s="36"/>
    </row>
    <row r="2502" spans="6:22" x14ac:dyDescent="0.25">
      <c r="F2502" s="36"/>
      <c r="G2502" s="36"/>
      <c r="H2502" s="36"/>
      <c r="I2502" s="36"/>
      <c r="J2502" s="36"/>
      <c r="K2502" s="36"/>
      <c r="L2502" s="36"/>
      <c r="M2502" s="36"/>
      <c r="N2502" s="36"/>
      <c r="O2502" s="36"/>
      <c r="P2502" s="36"/>
      <c r="Q2502" s="36"/>
      <c r="R2502" s="36"/>
      <c r="S2502" s="36"/>
      <c r="T2502" s="36"/>
      <c r="U2502" s="36"/>
      <c r="V2502" s="36"/>
    </row>
    <row r="2503" spans="6:22" x14ac:dyDescent="0.25">
      <c r="F2503" s="36"/>
      <c r="G2503" s="36"/>
      <c r="H2503" s="36"/>
      <c r="I2503" s="36"/>
      <c r="J2503" s="36"/>
      <c r="K2503" s="36"/>
      <c r="L2503" s="36"/>
      <c r="M2503" s="36"/>
      <c r="N2503" s="36"/>
      <c r="O2503" s="36"/>
      <c r="P2503" s="36"/>
      <c r="Q2503" s="36"/>
      <c r="R2503" s="36"/>
      <c r="S2503" s="36"/>
      <c r="T2503" s="36"/>
      <c r="U2503" s="36"/>
      <c r="V2503" s="36"/>
    </row>
    <row r="2504" spans="6:22" x14ac:dyDescent="0.25">
      <c r="F2504" s="36"/>
      <c r="G2504" s="36"/>
      <c r="H2504" s="36"/>
      <c r="I2504" s="36"/>
      <c r="J2504" s="36"/>
      <c r="K2504" s="36"/>
      <c r="L2504" s="36"/>
      <c r="M2504" s="36"/>
      <c r="N2504" s="36"/>
      <c r="O2504" s="36"/>
      <c r="P2504" s="36"/>
      <c r="Q2504" s="36"/>
      <c r="R2504" s="36"/>
      <c r="S2504" s="36"/>
      <c r="T2504" s="36"/>
      <c r="U2504" s="36"/>
      <c r="V2504" s="36"/>
    </row>
    <row r="2505" spans="6:22" x14ac:dyDescent="0.25">
      <c r="F2505" s="36"/>
      <c r="G2505" s="36"/>
      <c r="H2505" s="36"/>
      <c r="I2505" s="36"/>
      <c r="J2505" s="36"/>
      <c r="K2505" s="36"/>
      <c r="L2505" s="36"/>
      <c r="M2505" s="36"/>
      <c r="N2505" s="36"/>
      <c r="O2505" s="36"/>
      <c r="P2505" s="36"/>
      <c r="Q2505" s="36"/>
      <c r="R2505" s="36"/>
      <c r="S2505" s="36"/>
      <c r="T2505" s="36"/>
      <c r="U2505" s="36"/>
      <c r="V2505" s="36"/>
    </row>
    <row r="2506" spans="6:22" x14ac:dyDescent="0.25">
      <c r="F2506" s="36"/>
      <c r="G2506" s="36"/>
      <c r="H2506" s="36"/>
      <c r="I2506" s="36"/>
      <c r="J2506" s="36"/>
      <c r="K2506" s="36"/>
      <c r="L2506" s="36"/>
      <c r="M2506" s="36"/>
      <c r="N2506" s="36"/>
      <c r="O2506" s="36"/>
      <c r="P2506" s="36"/>
      <c r="Q2506" s="36"/>
      <c r="R2506" s="36"/>
      <c r="S2506" s="36"/>
      <c r="T2506" s="36"/>
      <c r="U2506" s="36"/>
      <c r="V2506" s="36"/>
    </row>
    <row r="2507" spans="6:22" x14ac:dyDescent="0.25">
      <c r="F2507" s="36"/>
      <c r="G2507" s="36"/>
      <c r="H2507" s="36"/>
      <c r="I2507" s="36"/>
      <c r="J2507" s="36"/>
      <c r="K2507" s="36"/>
      <c r="L2507" s="36"/>
      <c r="M2507" s="36"/>
      <c r="N2507" s="36"/>
      <c r="O2507" s="36"/>
      <c r="P2507" s="36"/>
      <c r="Q2507" s="36"/>
      <c r="R2507" s="36"/>
      <c r="S2507" s="36"/>
      <c r="T2507" s="36"/>
      <c r="U2507" s="36"/>
      <c r="V2507" s="36"/>
    </row>
    <row r="2508" spans="6:22" x14ac:dyDescent="0.25">
      <c r="F2508" s="36"/>
      <c r="G2508" s="36"/>
      <c r="H2508" s="36"/>
      <c r="I2508" s="36"/>
      <c r="J2508" s="36"/>
      <c r="K2508" s="36"/>
      <c r="L2508" s="36"/>
      <c r="M2508" s="36"/>
      <c r="N2508" s="36"/>
      <c r="O2508" s="36"/>
      <c r="P2508" s="36"/>
      <c r="Q2508" s="36"/>
      <c r="R2508" s="36"/>
      <c r="S2508" s="36"/>
      <c r="T2508" s="36"/>
      <c r="U2508" s="36"/>
      <c r="V2508" s="36"/>
    </row>
    <row r="2509" spans="6:22" x14ac:dyDescent="0.25">
      <c r="F2509" s="36"/>
      <c r="G2509" s="36"/>
      <c r="H2509" s="36"/>
      <c r="I2509" s="36"/>
      <c r="J2509" s="36"/>
      <c r="K2509" s="36"/>
      <c r="L2509" s="36"/>
      <c r="M2509" s="36"/>
      <c r="N2509" s="36"/>
      <c r="O2509" s="36"/>
      <c r="P2509" s="36"/>
      <c r="Q2509" s="36"/>
      <c r="R2509" s="36"/>
      <c r="S2509" s="36"/>
      <c r="T2509" s="36"/>
      <c r="U2509" s="36"/>
      <c r="V2509" s="36"/>
    </row>
    <row r="2510" spans="6:22" x14ac:dyDescent="0.25">
      <c r="F2510" s="36"/>
      <c r="G2510" s="36"/>
      <c r="H2510" s="36"/>
      <c r="I2510" s="36"/>
      <c r="J2510" s="36"/>
      <c r="K2510" s="36"/>
      <c r="L2510" s="36"/>
      <c r="M2510" s="36"/>
      <c r="N2510" s="36"/>
      <c r="O2510" s="36"/>
      <c r="P2510" s="36"/>
      <c r="Q2510" s="36"/>
      <c r="R2510" s="36"/>
      <c r="S2510" s="36"/>
      <c r="T2510" s="36"/>
      <c r="U2510" s="36"/>
      <c r="V2510" s="36"/>
    </row>
    <row r="2511" spans="6:22" x14ac:dyDescent="0.25">
      <c r="F2511" s="36"/>
      <c r="G2511" s="36"/>
      <c r="H2511" s="36"/>
      <c r="I2511" s="36"/>
      <c r="J2511" s="36"/>
      <c r="K2511" s="36"/>
      <c r="L2511" s="36"/>
      <c r="M2511" s="36"/>
      <c r="N2511" s="36"/>
      <c r="O2511" s="36"/>
      <c r="P2511" s="36"/>
      <c r="Q2511" s="36"/>
      <c r="R2511" s="36"/>
      <c r="S2511" s="36"/>
      <c r="T2511" s="36"/>
      <c r="U2511" s="36"/>
      <c r="V2511" s="36"/>
    </row>
    <row r="2512" spans="6:22" x14ac:dyDescent="0.25">
      <c r="F2512" s="36"/>
      <c r="G2512" s="36"/>
      <c r="H2512" s="36"/>
      <c r="I2512" s="36"/>
      <c r="J2512" s="36"/>
      <c r="K2512" s="36"/>
      <c r="L2512" s="36"/>
      <c r="M2512" s="36"/>
      <c r="N2512" s="36"/>
      <c r="O2512" s="36"/>
      <c r="P2512" s="36"/>
      <c r="Q2512" s="36"/>
      <c r="R2512" s="36"/>
      <c r="S2512" s="36"/>
      <c r="T2512" s="36"/>
      <c r="U2512" s="36"/>
      <c r="V2512" s="36"/>
    </row>
    <row r="2513" spans="6:22" x14ac:dyDescent="0.25">
      <c r="F2513" s="36"/>
      <c r="G2513" s="36"/>
      <c r="H2513" s="36"/>
      <c r="I2513" s="36"/>
      <c r="J2513" s="36"/>
      <c r="K2513" s="36"/>
      <c r="L2513" s="36"/>
      <c r="M2513" s="36"/>
      <c r="N2513" s="36"/>
      <c r="O2513" s="36"/>
      <c r="P2513" s="36"/>
      <c r="Q2513" s="36"/>
      <c r="R2513" s="36"/>
      <c r="S2513" s="36"/>
      <c r="T2513" s="36"/>
      <c r="U2513" s="36"/>
      <c r="V2513" s="36"/>
    </row>
    <row r="2514" spans="6:22" x14ac:dyDescent="0.25">
      <c r="F2514" s="36"/>
      <c r="G2514" s="36"/>
      <c r="H2514" s="36"/>
      <c r="I2514" s="36"/>
      <c r="J2514" s="36"/>
      <c r="K2514" s="36"/>
      <c r="L2514" s="36"/>
      <c r="M2514" s="36"/>
      <c r="N2514" s="36"/>
      <c r="O2514" s="36"/>
      <c r="P2514" s="36"/>
      <c r="Q2514" s="36"/>
      <c r="R2514" s="36"/>
      <c r="S2514" s="36"/>
      <c r="T2514" s="36"/>
      <c r="U2514" s="36"/>
      <c r="V2514" s="36"/>
    </row>
    <row r="2515" spans="6:22" x14ac:dyDescent="0.25">
      <c r="F2515" s="36"/>
      <c r="G2515" s="36"/>
      <c r="H2515" s="36"/>
      <c r="I2515" s="36"/>
      <c r="J2515" s="36"/>
      <c r="K2515" s="36"/>
      <c r="L2515" s="36"/>
      <c r="M2515" s="36"/>
      <c r="N2515" s="36"/>
      <c r="O2515" s="36"/>
      <c r="P2515" s="36"/>
      <c r="Q2515" s="36"/>
      <c r="R2515" s="36"/>
      <c r="S2515" s="36"/>
      <c r="T2515" s="36"/>
      <c r="U2515" s="36"/>
      <c r="V2515" s="36"/>
    </row>
    <row r="2516" spans="6:22" x14ac:dyDescent="0.25">
      <c r="F2516" s="36"/>
      <c r="G2516" s="36"/>
      <c r="H2516" s="36"/>
      <c r="I2516" s="36"/>
      <c r="J2516" s="36"/>
      <c r="K2516" s="36"/>
      <c r="L2516" s="36"/>
      <c r="M2516" s="36"/>
      <c r="N2516" s="36"/>
      <c r="O2516" s="36"/>
      <c r="P2516" s="36"/>
      <c r="Q2516" s="36"/>
      <c r="R2516" s="36"/>
      <c r="S2516" s="36"/>
      <c r="T2516" s="36"/>
      <c r="U2516" s="36"/>
      <c r="V2516" s="36"/>
    </row>
    <row r="2517" spans="6:22" x14ac:dyDescent="0.25">
      <c r="F2517" s="36"/>
      <c r="G2517" s="36"/>
      <c r="H2517" s="36"/>
      <c r="I2517" s="36"/>
      <c r="J2517" s="36"/>
      <c r="K2517" s="36"/>
      <c r="L2517" s="36"/>
      <c r="M2517" s="36"/>
      <c r="N2517" s="36"/>
      <c r="O2517" s="36"/>
      <c r="P2517" s="36"/>
      <c r="Q2517" s="36"/>
      <c r="R2517" s="36"/>
      <c r="S2517" s="36"/>
      <c r="T2517" s="36"/>
      <c r="U2517" s="36"/>
      <c r="V2517" s="36"/>
    </row>
    <row r="2518" spans="6:22" x14ac:dyDescent="0.25">
      <c r="F2518" s="36"/>
      <c r="G2518" s="36"/>
      <c r="H2518" s="36"/>
      <c r="I2518" s="36"/>
      <c r="J2518" s="36"/>
      <c r="K2518" s="36"/>
      <c r="L2518" s="36"/>
      <c r="M2518" s="36"/>
      <c r="N2518" s="36"/>
      <c r="O2518" s="36"/>
      <c r="P2518" s="36"/>
      <c r="Q2518" s="36"/>
      <c r="R2518" s="36"/>
      <c r="S2518" s="36"/>
      <c r="T2518" s="36"/>
      <c r="U2518" s="36"/>
      <c r="V2518" s="36"/>
    </row>
    <row r="2519" spans="6:22" x14ac:dyDescent="0.25">
      <c r="F2519" s="36"/>
      <c r="G2519" s="36"/>
      <c r="H2519" s="36"/>
      <c r="I2519" s="36"/>
      <c r="J2519" s="36"/>
      <c r="K2519" s="36"/>
      <c r="L2519" s="36"/>
      <c r="M2519" s="36"/>
      <c r="N2519" s="36"/>
      <c r="O2519" s="36"/>
      <c r="P2519" s="36"/>
      <c r="Q2519" s="36"/>
      <c r="R2519" s="36"/>
      <c r="S2519" s="36"/>
      <c r="T2519" s="36"/>
      <c r="U2519" s="36"/>
      <c r="V2519" s="36"/>
    </row>
    <row r="2520" spans="6:22" x14ac:dyDescent="0.25">
      <c r="F2520" s="36"/>
      <c r="G2520" s="36"/>
      <c r="H2520" s="36"/>
      <c r="I2520" s="36"/>
      <c r="J2520" s="36"/>
      <c r="K2520" s="36"/>
      <c r="L2520" s="36"/>
      <c r="M2520" s="36"/>
      <c r="N2520" s="36"/>
      <c r="O2520" s="36"/>
      <c r="P2520" s="36"/>
      <c r="Q2520" s="36"/>
      <c r="R2520" s="36"/>
      <c r="S2520" s="36"/>
      <c r="T2520" s="36"/>
      <c r="U2520" s="36"/>
      <c r="V2520" s="36"/>
    </row>
    <row r="2521" spans="6:22" x14ac:dyDescent="0.25">
      <c r="F2521" s="36"/>
      <c r="G2521" s="36"/>
      <c r="H2521" s="36"/>
      <c r="I2521" s="36"/>
      <c r="J2521" s="36"/>
      <c r="K2521" s="36"/>
      <c r="L2521" s="36"/>
      <c r="M2521" s="36"/>
      <c r="N2521" s="36"/>
      <c r="O2521" s="36"/>
      <c r="P2521" s="36"/>
      <c r="Q2521" s="36"/>
      <c r="R2521" s="36"/>
      <c r="S2521" s="36"/>
      <c r="T2521" s="36"/>
      <c r="U2521" s="36"/>
      <c r="V2521" s="36"/>
    </row>
    <row r="2522" spans="6:22" x14ac:dyDescent="0.25">
      <c r="F2522" s="36"/>
      <c r="G2522" s="36"/>
      <c r="H2522" s="36"/>
      <c r="I2522" s="36"/>
      <c r="J2522" s="36"/>
      <c r="K2522" s="36"/>
      <c r="L2522" s="36"/>
      <c r="M2522" s="36"/>
      <c r="N2522" s="36"/>
      <c r="O2522" s="36"/>
      <c r="P2522" s="36"/>
      <c r="Q2522" s="36"/>
      <c r="R2522" s="36"/>
      <c r="S2522" s="36"/>
      <c r="T2522" s="36"/>
      <c r="U2522" s="36"/>
      <c r="V2522" s="36"/>
    </row>
    <row r="2523" spans="6:22" x14ac:dyDescent="0.25">
      <c r="F2523" s="36"/>
      <c r="G2523" s="36"/>
      <c r="H2523" s="36"/>
      <c r="I2523" s="36"/>
      <c r="J2523" s="36"/>
      <c r="K2523" s="36"/>
      <c r="L2523" s="36"/>
      <c r="M2523" s="36"/>
      <c r="N2523" s="36"/>
      <c r="O2523" s="36"/>
      <c r="P2523" s="36"/>
      <c r="Q2523" s="36"/>
      <c r="R2523" s="36"/>
      <c r="S2523" s="36"/>
      <c r="T2523" s="36"/>
      <c r="U2523" s="36"/>
      <c r="V2523" s="36"/>
    </row>
    <row r="2524" spans="6:22" x14ac:dyDescent="0.25">
      <c r="F2524" s="36"/>
      <c r="G2524" s="36"/>
      <c r="H2524" s="36"/>
      <c r="I2524" s="36"/>
      <c r="J2524" s="36"/>
      <c r="K2524" s="36"/>
      <c r="L2524" s="36"/>
      <c r="M2524" s="36"/>
      <c r="N2524" s="36"/>
      <c r="O2524" s="36"/>
      <c r="P2524" s="36"/>
      <c r="Q2524" s="36"/>
      <c r="R2524" s="36"/>
      <c r="S2524" s="36"/>
      <c r="T2524" s="36"/>
      <c r="U2524" s="36"/>
      <c r="V2524" s="36"/>
    </row>
    <row r="2525" spans="6:22" x14ac:dyDescent="0.25">
      <c r="F2525" s="36"/>
      <c r="G2525" s="36"/>
      <c r="H2525" s="36"/>
      <c r="I2525" s="36"/>
      <c r="J2525" s="36"/>
      <c r="K2525" s="36"/>
      <c r="L2525" s="36"/>
      <c r="M2525" s="36"/>
      <c r="N2525" s="36"/>
      <c r="O2525" s="36"/>
      <c r="P2525" s="36"/>
      <c r="Q2525" s="36"/>
      <c r="R2525" s="36"/>
      <c r="S2525" s="36"/>
      <c r="T2525" s="36"/>
      <c r="U2525" s="36"/>
      <c r="V2525" s="36"/>
    </row>
    <row r="2526" spans="6:22" x14ac:dyDescent="0.25">
      <c r="F2526" s="36"/>
      <c r="G2526" s="36"/>
      <c r="H2526" s="36"/>
      <c r="I2526" s="36"/>
      <c r="J2526" s="36"/>
      <c r="K2526" s="36"/>
      <c r="L2526" s="36"/>
      <c r="M2526" s="36"/>
      <c r="N2526" s="36"/>
      <c r="O2526" s="36"/>
      <c r="P2526" s="36"/>
      <c r="Q2526" s="36"/>
      <c r="R2526" s="36"/>
      <c r="S2526" s="36"/>
      <c r="T2526" s="36"/>
      <c r="U2526" s="36"/>
      <c r="V2526" s="36"/>
    </row>
    <row r="2527" spans="6:22" x14ac:dyDescent="0.25">
      <c r="F2527" s="36"/>
      <c r="G2527" s="36"/>
      <c r="H2527" s="36"/>
      <c r="I2527" s="36"/>
      <c r="J2527" s="36"/>
      <c r="K2527" s="36"/>
      <c r="L2527" s="36"/>
      <c r="M2527" s="36"/>
      <c r="N2527" s="36"/>
      <c r="O2527" s="36"/>
      <c r="P2527" s="36"/>
      <c r="Q2527" s="36"/>
      <c r="R2527" s="36"/>
      <c r="S2527" s="36"/>
      <c r="T2527" s="36"/>
      <c r="U2527" s="36"/>
      <c r="V2527" s="36"/>
    </row>
    <row r="2528" spans="6:22" x14ac:dyDescent="0.25">
      <c r="F2528" s="36"/>
      <c r="G2528" s="36"/>
      <c r="H2528" s="36"/>
      <c r="I2528" s="36"/>
      <c r="J2528" s="36"/>
      <c r="K2528" s="36"/>
      <c r="L2528" s="36"/>
      <c r="M2528" s="36"/>
      <c r="N2528" s="36"/>
      <c r="O2528" s="36"/>
      <c r="P2528" s="36"/>
      <c r="Q2528" s="36"/>
      <c r="R2528" s="36"/>
      <c r="S2528" s="36"/>
      <c r="T2528" s="36"/>
      <c r="U2528" s="36"/>
      <c r="V2528" s="36"/>
    </row>
    <row r="2529" spans="6:22" x14ac:dyDescent="0.25">
      <c r="F2529" s="36"/>
      <c r="G2529" s="36"/>
      <c r="H2529" s="36"/>
      <c r="I2529" s="36"/>
      <c r="J2529" s="36"/>
      <c r="K2529" s="36"/>
      <c r="L2529" s="36"/>
      <c r="M2529" s="36"/>
      <c r="N2529" s="36"/>
      <c r="O2529" s="36"/>
      <c r="P2529" s="36"/>
      <c r="Q2529" s="36"/>
      <c r="R2529" s="36"/>
      <c r="S2529" s="36"/>
      <c r="T2529" s="36"/>
      <c r="U2529" s="36"/>
      <c r="V2529" s="36"/>
    </row>
    <row r="2530" spans="6:22" x14ac:dyDescent="0.25">
      <c r="F2530" s="36"/>
      <c r="G2530" s="36"/>
      <c r="H2530" s="36"/>
      <c r="I2530" s="36"/>
      <c r="J2530" s="36"/>
      <c r="K2530" s="36"/>
      <c r="L2530" s="36"/>
      <c r="M2530" s="36"/>
      <c r="N2530" s="36"/>
      <c r="O2530" s="36"/>
      <c r="P2530" s="36"/>
      <c r="Q2530" s="36"/>
      <c r="R2530" s="36"/>
      <c r="S2530" s="36"/>
      <c r="T2530" s="36"/>
      <c r="U2530" s="36"/>
      <c r="V2530" s="36"/>
    </row>
    <row r="2531" spans="6:22" x14ac:dyDescent="0.25">
      <c r="F2531" s="36"/>
      <c r="G2531" s="36"/>
      <c r="H2531" s="36"/>
      <c r="I2531" s="36"/>
      <c r="J2531" s="36"/>
      <c r="K2531" s="36"/>
      <c r="L2531" s="36"/>
      <c r="M2531" s="36"/>
      <c r="N2531" s="36"/>
      <c r="O2531" s="36"/>
      <c r="P2531" s="36"/>
      <c r="Q2531" s="36"/>
      <c r="R2531" s="36"/>
      <c r="S2531" s="36"/>
      <c r="T2531" s="36"/>
      <c r="U2531" s="36"/>
      <c r="V2531" s="36"/>
    </row>
    <row r="2532" spans="6:22" x14ac:dyDescent="0.25">
      <c r="F2532" s="36"/>
      <c r="G2532" s="36"/>
      <c r="H2532" s="36"/>
      <c r="I2532" s="36"/>
      <c r="J2532" s="36"/>
      <c r="K2532" s="36"/>
      <c r="L2532" s="36"/>
      <c r="M2532" s="36"/>
      <c r="N2532" s="36"/>
      <c r="O2532" s="36"/>
      <c r="P2532" s="36"/>
      <c r="Q2532" s="36"/>
      <c r="R2532" s="36"/>
      <c r="S2532" s="36"/>
      <c r="T2532" s="36"/>
      <c r="U2532" s="36"/>
      <c r="V2532" s="36"/>
    </row>
    <row r="2533" spans="6:22" x14ac:dyDescent="0.25">
      <c r="F2533" s="36"/>
      <c r="G2533" s="36"/>
      <c r="H2533" s="36"/>
      <c r="I2533" s="36"/>
      <c r="J2533" s="36"/>
      <c r="K2533" s="36"/>
      <c r="L2533" s="36"/>
      <c r="M2533" s="36"/>
      <c r="N2533" s="36"/>
      <c r="O2533" s="36"/>
      <c r="P2533" s="36"/>
      <c r="Q2533" s="36"/>
      <c r="R2533" s="36"/>
      <c r="S2533" s="36"/>
      <c r="T2533" s="36"/>
      <c r="U2533" s="36"/>
      <c r="V2533" s="36"/>
    </row>
    <row r="2534" spans="6:22" x14ac:dyDescent="0.25">
      <c r="F2534" s="36"/>
      <c r="G2534" s="36"/>
      <c r="H2534" s="36"/>
      <c r="I2534" s="36"/>
      <c r="J2534" s="36"/>
      <c r="K2534" s="36"/>
      <c r="L2534" s="36"/>
      <c r="M2534" s="36"/>
      <c r="N2534" s="36"/>
      <c r="O2534" s="36"/>
      <c r="P2534" s="36"/>
      <c r="Q2534" s="36"/>
      <c r="R2534" s="36"/>
      <c r="S2534" s="36"/>
      <c r="T2534" s="36"/>
      <c r="U2534" s="36"/>
      <c r="V2534" s="36"/>
    </row>
    <row r="2535" spans="6:22" x14ac:dyDescent="0.25">
      <c r="F2535" s="36"/>
      <c r="G2535" s="36"/>
      <c r="H2535" s="36"/>
      <c r="I2535" s="36"/>
      <c r="J2535" s="36"/>
      <c r="K2535" s="36"/>
      <c r="L2535" s="36"/>
      <c r="M2535" s="36"/>
      <c r="N2535" s="36"/>
      <c r="O2535" s="36"/>
      <c r="P2535" s="36"/>
      <c r="Q2535" s="36"/>
      <c r="R2535" s="36"/>
      <c r="S2535" s="36"/>
      <c r="T2535" s="36"/>
      <c r="U2535" s="36"/>
      <c r="V2535" s="36"/>
    </row>
    <row r="2536" spans="6:22" x14ac:dyDescent="0.25">
      <c r="F2536" s="36"/>
      <c r="G2536" s="36"/>
      <c r="H2536" s="36"/>
      <c r="I2536" s="36"/>
      <c r="J2536" s="36"/>
      <c r="K2536" s="36"/>
      <c r="L2536" s="36"/>
      <c r="M2536" s="36"/>
      <c r="N2536" s="36"/>
      <c r="O2536" s="36"/>
      <c r="P2536" s="36"/>
      <c r="Q2536" s="36"/>
      <c r="R2536" s="36"/>
      <c r="S2536" s="36"/>
      <c r="T2536" s="36"/>
      <c r="U2536" s="36"/>
      <c r="V2536" s="36"/>
    </row>
    <row r="2537" spans="6:22" x14ac:dyDescent="0.25">
      <c r="F2537" s="36"/>
      <c r="G2537" s="36"/>
      <c r="H2537" s="36"/>
      <c r="I2537" s="36"/>
      <c r="J2537" s="36"/>
      <c r="K2537" s="36"/>
      <c r="L2537" s="36"/>
      <c r="M2537" s="36"/>
      <c r="N2537" s="36"/>
      <c r="O2537" s="36"/>
      <c r="P2537" s="36"/>
      <c r="Q2537" s="36"/>
      <c r="R2537" s="36"/>
      <c r="S2537" s="36"/>
      <c r="T2537" s="36"/>
      <c r="U2537" s="36"/>
      <c r="V2537" s="36"/>
    </row>
    <row r="2538" spans="6:22" x14ac:dyDescent="0.25">
      <c r="F2538" s="36"/>
      <c r="G2538" s="36"/>
      <c r="H2538" s="36"/>
      <c r="I2538" s="36"/>
      <c r="J2538" s="36"/>
      <c r="K2538" s="36"/>
      <c r="L2538" s="36"/>
      <c r="M2538" s="36"/>
      <c r="N2538" s="36"/>
      <c r="O2538" s="36"/>
      <c r="P2538" s="36"/>
      <c r="Q2538" s="36"/>
      <c r="R2538" s="36"/>
      <c r="S2538" s="36"/>
      <c r="T2538" s="36"/>
      <c r="U2538" s="36"/>
      <c r="V2538" s="36"/>
    </row>
    <row r="2539" spans="6:22" x14ac:dyDescent="0.25">
      <c r="F2539" s="36"/>
      <c r="G2539" s="36"/>
      <c r="H2539" s="36"/>
      <c r="I2539" s="36"/>
      <c r="J2539" s="36"/>
      <c r="K2539" s="36"/>
      <c r="L2539" s="36"/>
      <c r="M2539" s="36"/>
      <c r="N2539" s="36"/>
      <c r="O2539" s="36"/>
      <c r="P2539" s="36"/>
      <c r="Q2539" s="36"/>
      <c r="R2539" s="36"/>
      <c r="S2539" s="36"/>
      <c r="T2539" s="36"/>
      <c r="U2539" s="36"/>
      <c r="V2539" s="36"/>
    </row>
    <row r="2540" spans="6:22" x14ac:dyDescent="0.25">
      <c r="F2540" s="36"/>
      <c r="G2540" s="36"/>
      <c r="H2540" s="36"/>
      <c r="I2540" s="36"/>
      <c r="J2540" s="36"/>
      <c r="K2540" s="36"/>
      <c r="L2540" s="36"/>
      <c r="M2540" s="36"/>
      <c r="N2540" s="36"/>
      <c r="O2540" s="36"/>
      <c r="P2540" s="36"/>
      <c r="Q2540" s="36"/>
      <c r="R2540" s="36"/>
      <c r="S2540" s="36"/>
      <c r="T2540" s="36"/>
      <c r="U2540" s="36"/>
      <c r="V2540" s="36"/>
    </row>
    <row r="2541" spans="6:22" x14ac:dyDescent="0.25">
      <c r="F2541" s="36"/>
      <c r="G2541" s="36"/>
      <c r="H2541" s="36"/>
      <c r="I2541" s="36"/>
      <c r="J2541" s="36"/>
      <c r="K2541" s="36"/>
      <c r="L2541" s="36"/>
      <c r="M2541" s="36"/>
      <c r="N2541" s="36"/>
      <c r="O2541" s="36"/>
      <c r="P2541" s="36"/>
      <c r="Q2541" s="36"/>
      <c r="R2541" s="36"/>
      <c r="S2541" s="36"/>
      <c r="T2541" s="36"/>
      <c r="U2541" s="36"/>
      <c r="V2541" s="36"/>
    </row>
    <row r="2542" spans="6:22" x14ac:dyDescent="0.25">
      <c r="F2542" s="36"/>
      <c r="G2542" s="36"/>
      <c r="H2542" s="36"/>
      <c r="I2542" s="36"/>
      <c r="J2542" s="36"/>
      <c r="K2542" s="36"/>
      <c r="L2542" s="36"/>
      <c r="M2542" s="36"/>
      <c r="N2542" s="36"/>
      <c r="O2542" s="36"/>
      <c r="P2542" s="36"/>
      <c r="Q2542" s="36"/>
      <c r="R2542" s="36"/>
      <c r="S2542" s="36"/>
      <c r="T2542" s="36"/>
      <c r="U2542" s="36"/>
      <c r="V2542" s="36"/>
    </row>
    <row r="2543" spans="6:22" x14ac:dyDescent="0.25">
      <c r="F2543" s="36"/>
      <c r="G2543" s="36"/>
      <c r="H2543" s="36"/>
      <c r="I2543" s="36"/>
      <c r="J2543" s="36"/>
      <c r="K2543" s="36"/>
      <c r="L2543" s="36"/>
      <c r="M2543" s="36"/>
      <c r="N2543" s="36"/>
      <c r="O2543" s="36"/>
      <c r="P2543" s="36"/>
      <c r="Q2543" s="36"/>
      <c r="R2543" s="36"/>
      <c r="S2543" s="36"/>
      <c r="T2543" s="36"/>
      <c r="U2543" s="36"/>
      <c r="V2543" s="36"/>
    </row>
    <row r="2544" spans="6:22" x14ac:dyDescent="0.25">
      <c r="F2544" s="36"/>
      <c r="G2544" s="36"/>
      <c r="H2544" s="36"/>
      <c r="I2544" s="36"/>
      <c r="J2544" s="36"/>
      <c r="K2544" s="36"/>
      <c r="L2544" s="36"/>
      <c r="M2544" s="36"/>
      <c r="N2544" s="36"/>
      <c r="O2544" s="36"/>
      <c r="P2544" s="36"/>
      <c r="Q2544" s="36"/>
      <c r="R2544" s="36"/>
      <c r="S2544" s="36"/>
      <c r="T2544" s="36"/>
      <c r="U2544" s="36"/>
      <c r="V2544" s="36"/>
    </row>
    <row r="2545" spans="6:22" x14ac:dyDescent="0.25">
      <c r="F2545" s="36"/>
      <c r="G2545" s="36"/>
      <c r="H2545" s="36"/>
      <c r="I2545" s="36"/>
      <c r="J2545" s="36"/>
      <c r="K2545" s="36"/>
      <c r="L2545" s="36"/>
      <c r="M2545" s="36"/>
      <c r="N2545" s="36"/>
      <c r="O2545" s="36"/>
      <c r="P2545" s="36"/>
      <c r="Q2545" s="36"/>
      <c r="R2545" s="36"/>
      <c r="S2545" s="36"/>
      <c r="T2545" s="36"/>
      <c r="U2545" s="36"/>
      <c r="V2545" s="36"/>
    </row>
    <row r="2546" spans="6:22" x14ac:dyDescent="0.25">
      <c r="F2546" s="36"/>
      <c r="G2546" s="36"/>
      <c r="H2546" s="36"/>
      <c r="I2546" s="36"/>
      <c r="J2546" s="36"/>
      <c r="K2546" s="36"/>
      <c r="L2546" s="36"/>
      <c r="M2546" s="36"/>
      <c r="N2546" s="36"/>
      <c r="O2546" s="36"/>
      <c r="P2546" s="36"/>
      <c r="Q2546" s="36"/>
      <c r="R2546" s="36"/>
      <c r="S2546" s="36"/>
      <c r="T2546" s="36"/>
      <c r="U2546" s="36"/>
      <c r="V2546" s="36"/>
    </row>
    <row r="2547" spans="6:22" x14ac:dyDescent="0.25">
      <c r="F2547" s="36"/>
      <c r="G2547" s="36"/>
      <c r="H2547" s="36"/>
      <c r="I2547" s="36"/>
      <c r="J2547" s="36"/>
      <c r="K2547" s="36"/>
      <c r="L2547" s="36"/>
      <c r="M2547" s="36"/>
      <c r="N2547" s="36"/>
      <c r="O2547" s="36"/>
      <c r="P2547" s="36"/>
      <c r="Q2547" s="36"/>
      <c r="R2547" s="36"/>
      <c r="S2547" s="36"/>
      <c r="T2547" s="36"/>
      <c r="U2547" s="36"/>
      <c r="V2547" s="36"/>
    </row>
    <row r="2548" spans="6:22" x14ac:dyDescent="0.25">
      <c r="F2548" s="36"/>
      <c r="G2548" s="36"/>
      <c r="H2548" s="36"/>
      <c r="I2548" s="36"/>
      <c r="J2548" s="36"/>
      <c r="K2548" s="36"/>
      <c r="L2548" s="36"/>
      <c r="M2548" s="36"/>
      <c r="N2548" s="36"/>
      <c r="O2548" s="36"/>
      <c r="P2548" s="36"/>
      <c r="Q2548" s="36"/>
      <c r="R2548" s="36"/>
      <c r="S2548" s="36"/>
      <c r="T2548" s="36"/>
      <c r="U2548" s="36"/>
      <c r="V2548" s="36"/>
    </row>
    <row r="2549" spans="6:22" x14ac:dyDescent="0.25">
      <c r="F2549" s="36"/>
      <c r="G2549" s="36"/>
      <c r="H2549" s="36"/>
      <c r="I2549" s="36"/>
      <c r="J2549" s="36"/>
      <c r="K2549" s="36"/>
      <c r="L2549" s="36"/>
      <c r="M2549" s="36"/>
      <c r="N2549" s="36"/>
      <c r="O2549" s="36"/>
      <c r="P2549" s="36"/>
      <c r="Q2549" s="36"/>
      <c r="R2549" s="36"/>
      <c r="S2549" s="36"/>
      <c r="T2549" s="36"/>
      <c r="U2549" s="36"/>
      <c r="V2549" s="36"/>
    </row>
    <row r="2550" spans="6:22" x14ac:dyDescent="0.25">
      <c r="F2550" s="36"/>
      <c r="G2550" s="36"/>
      <c r="H2550" s="36"/>
      <c r="I2550" s="36"/>
      <c r="J2550" s="36"/>
      <c r="K2550" s="36"/>
      <c r="L2550" s="36"/>
      <c r="M2550" s="36"/>
      <c r="N2550" s="36"/>
      <c r="O2550" s="36"/>
      <c r="P2550" s="36"/>
      <c r="Q2550" s="36"/>
      <c r="R2550" s="36"/>
      <c r="S2550" s="36"/>
      <c r="T2550" s="36"/>
      <c r="U2550" s="36"/>
      <c r="V2550" s="36"/>
    </row>
    <row r="2551" spans="6:22" x14ac:dyDescent="0.25">
      <c r="F2551" s="36"/>
      <c r="G2551" s="36"/>
      <c r="H2551" s="36"/>
      <c r="I2551" s="36"/>
      <c r="J2551" s="36"/>
      <c r="K2551" s="36"/>
      <c r="L2551" s="36"/>
      <c r="M2551" s="36"/>
      <c r="N2551" s="36"/>
      <c r="O2551" s="36"/>
      <c r="P2551" s="36"/>
      <c r="Q2551" s="36"/>
      <c r="R2551" s="36"/>
      <c r="S2551" s="36"/>
      <c r="T2551" s="36"/>
      <c r="U2551" s="36"/>
      <c r="V2551" s="36"/>
    </row>
    <row r="2552" spans="6:22" x14ac:dyDescent="0.25">
      <c r="F2552" s="36"/>
      <c r="G2552" s="36"/>
      <c r="H2552" s="36"/>
      <c r="I2552" s="36"/>
      <c r="J2552" s="36"/>
      <c r="K2552" s="36"/>
      <c r="L2552" s="36"/>
      <c r="M2552" s="36"/>
      <c r="N2552" s="36"/>
      <c r="O2552" s="36"/>
      <c r="P2552" s="36"/>
      <c r="Q2552" s="36"/>
      <c r="R2552" s="36"/>
      <c r="S2552" s="36"/>
      <c r="T2552" s="36"/>
      <c r="U2552" s="36"/>
      <c r="V2552" s="36"/>
    </row>
    <row r="2553" spans="6:22" x14ac:dyDescent="0.25">
      <c r="F2553" s="36"/>
      <c r="G2553" s="36"/>
      <c r="H2553" s="36"/>
      <c r="I2553" s="36"/>
      <c r="J2553" s="36"/>
      <c r="K2553" s="36"/>
      <c r="L2553" s="36"/>
      <c r="M2553" s="36"/>
      <c r="N2553" s="36"/>
      <c r="O2553" s="36"/>
      <c r="P2553" s="36"/>
      <c r="Q2553" s="36"/>
      <c r="R2553" s="36"/>
      <c r="S2553" s="36"/>
      <c r="T2553" s="36"/>
      <c r="U2553" s="36"/>
      <c r="V2553" s="36"/>
    </row>
    <row r="2554" spans="6:22" x14ac:dyDescent="0.25">
      <c r="F2554" s="36"/>
      <c r="G2554" s="36"/>
      <c r="H2554" s="36"/>
      <c r="I2554" s="36"/>
      <c r="J2554" s="36"/>
      <c r="K2554" s="36"/>
      <c r="L2554" s="36"/>
      <c r="M2554" s="36"/>
      <c r="N2554" s="36"/>
      <c r="O2554" s="36"/>
      <c r="P2554" s="36"/>
      <c r="Q2554" s="36"/>
      <c r="R2554" s="36"/>
      <c r="S2554" s="36"/>
      <c r="T2554" s="36"/>
      <c r="U2554" s="36"/>
      <c r="V2554" s="36"/>
    </row>
    <row r="2555" spans="6:22" x14ac:dyDescent="0.25">
      <c r="F2555" s="36"/>
      <c r="G2555" s="36"/>
      <c r="H2555" s="36"/>
      <c r="I2555" s="36"/>
      <c r="J2555" s="36"/>
      <c r="K2555" s="36"/>
      <c r="L2555" s="36"/>
      <c r="M2555" s="36"/>
      <c r="N2555" s="36"/>
      <c r="O2555" s="36"/>
      <c r="P2555" s="36"/>
      <c r="Q2555" s="36"/>
      <c r="R2555" s="36"/>
      <c r="S2555" s="36"/>
      <c r="T2555" s="36"/>
      <c r="U2555" s="36"/>
      <c r="V2555" s="36"/>
    </row>
    <row r="2556" spans="6:22" x14ac:dyDescent="0.25">
      <c r="F2556" s="36"/>
      <c r="G2556" s="36"/>
      <c r="H2556" s="36"/>
      <c r="I2556" s="36"/>
      <c r="J2556" s="36"/>
      <c r="K2556" s="36"/>
      <c r="L2556" s="36"/>
      <c r="M2556" s="36"/>
      <c r="N2556" s="36"/>
      <c r="O2556" s="36"/>
      <c r="P2556" s="36"/>
      <c r="Q2556" s="36"/>
      <c r="R2556" s="36"/>
      <c r="S2556" s="36"/>
      <c r="T2556" s="36"/>
      <c r="U2556" s="36"/>
      <c r="V2556" s="36"/>
    </row>
    <row r="2557" spans="6:22" x14ac:dyDescent="0.25">
      <c r="F2557" s="36"/>
      <c r="G2557" s="36"/>
      <c r="H2557" s="36"/>
      <c r="I2557" s="36"/>
      <c r="J2557" s="36"/>
      <c r="K2557" s="36"/>
      <c r="L2557" s="36"/>
      <c r="M2557" s="36"/>
      <c r="N2557" s="36"/>
      <c r="O2557" s="36"/>
      <c r="P2557" s="36"/>
      <c r="Q2557" s="36"/>
      <c r="R2557" s="36"/>
      <c r="S2557" s="36"/>
      <c r="T2557" s="36"/>
      <c r="U2557" s="36"/>
      <c r="V2557" s="36"/>
    </row>
    <row r="2558" spans="6:22" x14ac:dyDescent="0.25">
      <c r="F2558" s="36"/>
      <c r="G2558" s="36"/>
      <c r="H2558" s="36"/>
      <c r="I2558" s="36"/>
      <c r="J2558" s="36"/>
      <c r="K2558" s="36"/>
      <c r="L2558" s="36"/>
      <c r="M2558" s="36"/>
      <c r="N2558" s="36"/>
      <c r="O2558" s="36"/>
      <c r="P2558" s="36"/>
      <c r="Q2558" s="36"/>
      <c r="R2558" s="36"/>
      <c r="S2558" s="36"/>
      <c r="T2558" s="36"/>
      <c r="U2558" s="36"/>
      <c r="V2558" s="36"/>
    </row>
    <row r="2559" spans="6:22" x14ac:dyDescent="0.25">
      <c r="F2559" s="36"/>
      <c r="G2559" s="36"/>
      <c r="H2559" s="36"/>
      <c r="I2559" s="36"/>
      <c r="J2559" s="36"/>
      <c r="K2559" s="36"/>
      <c r="L2559" s="36"/>
      <c r="M2559" s="36"/>
      <c r="N2559" s="36"/>
      <c r="O2559" s="36"/>
      <c r="P2559" s="36"/>
      <c r="Q2559" s="36"/>
      <c r="R2559" s="36"/>
      <c r="S2559" s="36"/>
      <c r="T2559" s="36"/>
      <c r="U2559" s="36"/>
      <c r="V2559" s="36"/>
    </row>
    <row r="2560" spans="6:22" x14ac:dyDescent="0.25">
      <c r="F2560" s="36"/>
      <c r="G2560" s="36"/>
      <c r="H2560" s="36"/>
      <c r="I2560" s="36"/>
      <c r="J2560" s="36"/>
      <c r="K2560" s="36"/>
      <c r="L2560" s="36"/>
      <c r="M2560" s="36"/>
      <c r="N2560" s="36"/>
      <c r="O2560" s="36"/>
      <c r="P2560" s="36"/>
      <c r="Q2560" s="36"/>
      <c r="R2560" s="36"/>
      <c r="S2560" s="36"/>
      <c r="T2560" s="36"/>
      <c r="U2560" s="36"/>
      <c r="V2560" s="36"/>
    </row>
    <row r="2561" spans="6:22" x14ac:dyDescent="0.25">
      <c r="F2561" s="36"/>
      <c r="G2561" s="36"/>
      <c r="H2561" s="36"/>
      <c r="I2561" s="36"/>
      <c r="J2561" s="36"/>
      <c r="K2561" s="36"/>
      <c r="L2561" s="36"/>
      <c r="M2561" s="36"/>
      <c r="N2561" s="36"/>
      <c r="O2561" s="36"/>
      <c r="P2561" s="36"/>
      <c r="Q2561" s="36"/>
      <c r="R2561" s="36"/>
      <c r="S2561" s="36"/>
      <c r="T2561" s="36"/>
      <c r="U2561" s="36"/>
      <c r="V2561" s="36"/>
    </row>
    <row r="2562" spans="6:22" x14ac:dyDescent="0.25">
      <c r="F2562" s="36"/>
      <c r="G2562" s="36"/>
      <c r="H2562" s="36"/>
      <c r="I2562" s="36"/>
      <c r="J2562" s="36"/>
      <c r="K2562" s="36"/>
      <c r="L2562" s="36"/>
      <c r="M2562" s="36"/>
      <c r="N2562" s="36"/>
      <c r="O2562" s="36"/>
      <c r="P2562" s="36"/>
      <c r="Q2562" s="36"/>
      <c r="R2562" s="36"/>
      <c r="S2562" s="36"/>
      <c r="T2562" s="36"/>
      <c r="U2562" s="36"/>
      <c r="V2562" s="36"/>
    </row>
    <row r="2563" spans="6:22" x14ac:dyDescent="0.25">
      <c r="F2563" s="36"/>
      <c r="G2563" s="36"/>
      <c r="H2563" s="36"/>
      <c r="I2563" s="36"/>
      <c r="J2563" s="36"/>
      <c r="K2563" s="36"/>
      <c r="L2563" s="36"/>
      <c r="M2563" s="36"/>
      <c r="N2563" s="36"/>
      <c r="O2563" s="36"/>
      <c r="P2563" s="36"/>
      <c r="Q2563" s="36"/>
      <c r="R2563" s="36"/>
      <c r="S2563" s="36"/>
      <c r="T2563" s="36"/>
      <c r="U2563" s="36"/>
      <c r="V2563" s="36"/>
    </row>
    <row r="2564" spans="6:22" x14ac:dyDescent="0.25">
      <c r="F2564" s="36"/>
      <c r="G2564" s="36"/>
      <c r="H2564" s="36"/>
      <c r="I2564" s="36"/>
      <c r="J2564" s="36"/>
      <c r="K2564" s="36"/>
      <c r="L2564" s="36"/>
      <c r="M2564" s="36"/>
      <c r="N2564" s="36"/>
      <c r="O2564" s="36"/>
      <c r="P2564" s="36"/>
      <c r="Q2564" s="36"/>
      <c r="R2564" s="36"/>
      <c r="S2564" s="36"/>
      <c r="T2564" s="36"/>
      <c r="U2564" s="36"/>
      <c r="V2564" s="36"/>
    </row>
    <row r="2565" spans="6:22" x14ac:dyDescent="0.25">
      <c r="F2565" s="36"/>
      <c r="G2565" s="36"/>
      <c r="H2565" s="36"/>
      <c r="I2565" s="36"/>
      <c r="J2565" s="36"/>
      <c r="K2565" s="36"/>
      <c r="L2565" s="36"/>
      <c r="M2565" s="36"/>
      <c r="N2565" s="36"/>
      <c r="O2565" s="36"/>
      <c r="P2565" s="36"/>
      <c r="Q2565" s="36"/>
      <c r="R2565" s="36"/>
      <c r="S2565" s="36"/>
      <c r="T2565" s="36"/>
      <c r="U2565" s="36"/>
      <c r="V2565" s="36"/>
    </row>
    <row r="2566" spans="6:22" x14ac:dyDescent="0.25">
      <c r="F2566" s="36"/>
      <c r="G2566" s="36"/>
      <c r="H2566" s="36"/>
      <c r="I2566" s="36"/>
      <c r="J2566" s="36"/>
      <c r="K2566" s="36"/>
      <c r="L2566" s="36"/>
      <c r="M2566" s="36"/>
      <c r="N2566" s="36"/>
      <c r="O2566" s="36"/>
      <c r="P2566" s="36"/>
      <c r="Q2566" s="36"/>
      <c r="R2566" s="36"/>
      <c r="S2566" s="36"/>
      <c r="T2566" s="36"/>
      <c r="U2566" s="36"/>
      <c r="V2566" s="36"/>
    </row>
    <row r="2567" spans="6:22" x14ac:dyDescent="0.25">
      <c r="F2567" s="36"/>
      <c r="G2567" s="36"/>
      <c r="H2567" s="36"/>
      <c r="I2567" s="36"/>
      <c r="J2567" s="36"/>
      <c r="K2567" s="36"/>
      <c r="L2567" s="36"/>
      <c r="M2567" s="36"/>
      <c r="N2567" s="36"/>
      <c r="O2567" s="36"/>
      <c r="P2567" s="36"/>
      <c r="Q2567" s="36"/>
      <c r="R2567" s="36"/>
      <c r="S2567" s="36"/>
      <c r="T2567" s="36"/>
      <c r="U2567" s="36"/>
      <c r="V2567" s="36"/>
    </row>
    <row r="2568" spans="6:22" x14ac:dyDescent="0.25">
      <c r="F2568" s="36"/>
      <c r="G2568" s="36"/>
      <c r="H2568" s="36"/>
      <c r="I2568" s="36"/>
      <c r="J2568" s="36"/>
      <c r="K2568" s="36"/>
      <c r="L2568" s="36"/>
      <c r="M2568" s="36"/>
      <c r="N2568" s="36"/>
      <c r="O2568" s="36"/>
      <c r="P2568" s="36"/>
      <c r="Q2568" s="36"/>
      <c r="R2568" s="36"/>
      <c r="S2568" s="36"/>
      <c r="T2568" s="36"/>
      <c r="U2568" s="36"/>
      <c r="V2568" s="36"/>
    </row>
    <row r="2569" spans="6:22" x14ac:dyDescent="0.25">
      <c r="F2569" s="36"/>
      <c r="G2569" s="36"/>
      <c r="H2569" s="36"/>
      <c r="I2569" s="36"/>
      <c r="J2569" s="36"/>
      <c r="K2569" s="36"/>
      <c r="L2569" s="36"/>
      <c r="M2569" s="36"/>
      <c r="N2569" s="36"/>
      <c r="O2569" s="36"/>
      <c r="P2569" s="36"/>
      <c r="Q2569" s="36"/>
      <c r="R2569" s="36"/>
      <c r="S2569" s="36"/>
      <c r="T2569" s="36"/>
      <c r="U2569" s="36"/>
      <c r="V2569" s="36"/>
    </row>
    <row r="2570" spans="6:22" x14ac:dyDescent="0.25">
      <c r="F2570" s="36"/>
      <c r="G2570" s="36"/>
      <c r="H2570" s="36"/>
      <c r="I2570" s="36"/>
      <c r="J2570" s="36"/>
      <c r="K2570" s="36"/>
      <c r="L2570" s="36"/>
      <c r="M2570" s="36"/>
      <c r="N2570" s="36"/>
      <c r="O2570" s="36"/>
      <c r="P2570" s="36"/>
      <c r="Q2570" s="36"/>
      <c r="R2570" s="36"/>
      <c r="S2570" s="36"/>
      <c r="T2570" s="36"/>
      <c r="U2570" s="36"/>
      <c r="V2570" s="36"/>
    </row>
    <row r="2571" spans="6:22" x14ac:dyDescent="0.25">
      <c r="F2571" s="36"/>
      <c r="G2571" s="36"/>
      <c r="H2571" s="36"/>
      <c r="I2571" s="36"/>
      <c r="J2571" s="36"/>
      <c r="K2571" s="36"/>
      <c r="L2571" s="36"/>
      <c r="M2571" s="36"/>
      <c r="N2571" s="36"/>
      <c r="O2571" s="36"/>
      <c r="P2571" s="36"/>
      <c r="Q2571" s="36"/>
      <c r="R2571" s="36"/>
      <c r="S2571" s="36"/>
      <c r="T2571" s="36"/>
      <c r="U2571" s="36"/>
      <c r="V2571" s="36"/>
    </row>
    <row r="2572" spans="6:22" x14ac:dyDescent="0.25">
      <c r="F2572" s="36"/>
      <c r="G2572" s="36"/>
      <c r="H2572" s="36"/>
      <c r="I2572" s="36"/>
      <c r="J2572" s="36"/>
      <c r="K2572" s="36"/>
      <c r="L2572" s="36"/>
      <c r="M2572" s="36"/>
      <c r="N2572" s="36"/>
      <c r="O2572" s="36"/>
      <c r="P2572" s="36"/>
      <c r="Q2572" s="36"/>
      <c r="R2572" s="36"/>
      <c r="S2572" s="36"/>
      <c r="T2572" s="36"/>
      <c r="U2572" s="36"/>
      <c r="V2572" s="36"/>
    </row>
    <row r="2573" spans="6:22" x14ac:dyDescent="0.25">
      <c r="F2573" s="36"/>
      <c r="G2573" s="36"/>
      <c r="H2573" s="36"/>
      <c r="I2573" s="36"/>
      <c r="J2573" s="36"/>
      <c r="K2573" s="36"/>
      <c r="L2573" s="36"/>
      <c r="M2573" s="36"/>
      <c r="N2573" s="36"/>
      <c r="O2573" s="36"/>
      <c r="P2573" s="36"/>
      <c r="Q2573" s="36"/>
      <c r="R2573" s="36"/>
      <c r="S2573" s="36"/>
      <c r="T2573" s="36"/>
      <c r="U2573" s="36"/>
      <c r="V2573" s="36"/>
    </row>
    <row r="2574" spans="6:22" x14ac:dyDescent="0.25">
      <c r="F2574" s="36"/>
      <c r="G2574" s="36"/>
      <c r="H2574" s="36"/>
      <c r="I2574" s="36"/>
      <c r="J2574" s="36"/>
      <c r="K2574" s="36"/>
      <c r="L2574" s="36"/>
      <c r="M2574" s="36"/>
      <c r="N2574" s="36"/>
      <c r="O2574" s="36"/>
      <c r="P2574" s="36"/>
      <c r="Q2574" s="36"/>
      <c r="R2574" s="36"/>
      <c r="S2574" s="36"/>
      <c r="T2574" s="36"/>
      <c r="U2574" s="36"/>
      <c r="V2574" s="36"/>
    </row>
    <row r="2575" spans="6:22" x14ac:dyDescent="0.25">
      <c r="F2575" s="36"/>
      <c r="G2575" s="36"/>
      <c r="H2575" s="36"/>
      <c r="I2575" s="36"/>
      <c r="J2575" s="36"/>
      <c r="K2575" s="36"/>
      <c r="L2575" s="36"/>
      <c r="M2575" s="36"/>
      <c r="N2575" s="36"/>
      <c r="O2575" s="36"/>
      <c r="P2575" s="36"/>
      <c r="Q2575" s="36"/>
      <c r="R2575" s="36"/>
      <c r="S2575" s="36"/>
      <c r="T2575" s="36"/>
      <c r="U2575" s="36"/>
      <c r="V2575" s="36"/>
    </row>
    <row r="2576" spans="6:22" x14ac:dyDescent="0.25">
      <c r="F2576" s="36"/>
      <c r="G2576" s="36"/>
      <c r="H2576" s="36"/>
      <c r="I2576" s="36"/>
      <c r="J2576" s="36"/>
      <c r="K2576" s="36"/>
      <c r="L2576" s="36"/>
      <c r="M2576" s="36"/>
      <c r="N2576" s="36"/>
      <c r="O2576" s="36"/>
      <c r="P2576" s="36"/>
      <c r="Q2576" s="36"/>
      <c r="R2576" s="36"/>
      <c r="S2576" s="36"/>
      <c r="T2576" s="36"/>
      <c r="U2576" s="36"/>
      <c r="V2576" s="36"/>
    </row>
    <row r="2577" spans="6:22" x14ac:dyDescent="0.25">
      <c r="F2577" s="36"/>
      <c r="G2577" s="36"/>
      <c r="H2577" s="36"/>
      <c r="I2577" s="36"/>
      <c r="J2577" s="36"/>
      <c r="K2577" s="36"/>
      <c r="L2577" s="36"/>
      <c r="M2577" s="36"/>
      <c r="N2577" s="36"/>
      <c r="O2577" s="36"/>
      <c r="P2577" s="36"/>
      <c r="Q2577" s="36"/>
      <c r="R2577" s="36"/>
      <c r="S2577" s="36"/>
      <c r="T2577" s="36"/>
      <c r="U2577" s="36"/>
      <c r="V2577" s="36"/>
    </row>
    <row r="2578" spans="6:22" x14ac:dyDescent="0.25">
      <c r="F2578" s="36"/>
      <c r="G2578" s="36"/>
      <c r="H2578" s="36"/>
      <c r="I2578" s="36"/>
      <c r="J2578" s="36"/>
      <c r="K2578" s="36"/>
      <c r="L2578" s="36"/>
      <c r="M2578" s="36"/>
      <c r="N2578" s="36"/>
      <c r="O2578" s="36"/>
      <c r="P2578" s="36"/>
      <c r="Q2578" s="36"/>
      <c r="R2578" s="36"/>
      <c r="S2578" s="36"/>
      <c r="T2578" s="36"/>
      <c r="U2578" s="36"/>
      <c r="V2578" s="36"/>
    </row>
    <row r="2579" spans="6:22" x14ac:dyDescent="0.25">
      <c r="F2579" s="36"/>
      <c r="G2579" s="36"/>
      <c r="H2579" s="36"/>
      <c r="I2579" s="36"/>
      <c r="J2579" s="36"/>
      <c r="K2579" s="36"/>
      <c r="L2579" s="36"/>
      <c r="M2579" s="36"/>
      <c r="N2579" s="36"/>
      <c r="O2579" s="36"/>
      <c r="P2579" s="36"/>
      <c r="Q2579" s="36"/>
      <c r="R2579" s="36"/>
      <c r="S2579" s="36"/>
      <c r="T2579" s="36"/>
      <c r="U2579" s="36"/>
      <c r="V2579" s="36"/>
    </row>
    <row r="2580" spans="6:22" x14ac:dyDescent="0.25">
      <c r="F2580" s="36"/>
      <c r="G2580" s="36"/>
      <c r="H2580" s="36"/>
      <c r="I2580" s="36"/>
      <c r="J2580" s="36"/>
      <c r="K2580" s="36"/>
      <c r="L2580" s="36"/>
      <c r="M2580" s="36"/>
      <c r="N2580" s="36"/>
      <c r="O2580" s="36"/>
      <c r="P2580" s="36"/>
      <c r="Q2580" s="36"/>
      <c r="R2580" s="36"/>
      <c r="S2580" s="36"/>
      <c r="T2580" s="36"/>
      <c r="U2580" s="36"/>
      <c r="V2580" s="36"/>
    </row>
    <row r="2581" spans="6:22" x14ac:dyDescent="0.25">
      <c r="F2581" s="36"/>
      <c r="G2581" s="36"/>
      <c r="H2581" s="36"/>
      <c r="I2581" s="36"/>
      <c r="J2581" s="36"/>
      <c r="K2581" s="36"/>
      <c r="L2581" s="36"/>
      <c r="M2581" s="36"/>
      <c r="N2581" s="36"/>
      <c r="O2581" s="36"/>
      <c r="P2581" s="36"/>
      <c r="Q2581" s="36"/>
      <c r="R2581" s="36"/>
      <c r="S2581" s="36"/>
      <c r="T2581" s="36"/>
      <c r="U2581" s="36"/>
      <c r="V2581" s="36"/>
    </row>
    <row r="2582" spans="6:22" x14ac:dyDescent="0.25">
      <c r="F2582" s="36"/>
      <c r="G2582" s="36"/>
      <c r="H2582" s="36"/>
      <c r="I2582" s="36"/>
      <c r="J2582" s="36"/>
      <c r="K2582" s="36"/>
      <c r="L2582" s="36"/>
      <c r="M2582" s="36"/>
      <c r="N2582" s="36"/>
      <c r="O2582" s="36"/>
      <c r="P2582" s="36"/>
      <c r="Q2582" s="36"/>
      <c r="R2582" s="36"/>
      <c r="S2582" s="36"/>
      <c r="T2582" s="36"/>
      <c r="U2582" s="36"/>
      <c r="V2582" s="36"/>
    </row>
    <row r="2583" spans="6:22" x14ac:dyDescent="0.25">
      <c r="F2583" s="36"/>
      <c r="G2583" s="36"/>
      <c r="H2583" s="36"/>
      <c r="I2583" s="36"/>
      <c r="J2583" s="36"/>
      <c r="K2583" s="36"/>
      <c r="L2583" s="36"/>
      <c r="M2583" s="36"/>
      <c r="N2583" s="36"/>
      <c r="O2583" s="36"/>
      <c r="P2583" s="36"/>
      <c r="Q2583" s="36"/>
      <c r="R2583" s="36"/>
      <c r="S2583" s="36"/>
      <c r="T2583" s="36"/>
      <c r="U2583" s="36"/>
      <c r="V2583" s="36"/>
    </row>
    <row r="2584" spans="6:22" x14ac:dyDescent="0.25">
      <c r="F2584" s="36"/>
      <c r="G2584" s="36"/>
      <c r="H2584" s="36"/>
      <c r="I2584" s="36"/>
      <c r="J2584" s="36"/>
      <c r="K2584" s="36"/>
      <c r="L2584" s="36"/>
      <c r="M2584" s="36"/>
      <c r="N2584" s="36"/>
      <c r="O2584" s="36"/>
      <c r="P2584" s="36"/>
      <c r="Q2584" s="36"/>
      <c r="R2584" s="36"/>
      <c r="S2584" s="36"/>
      <c r="T2584" s="36"/>
      <c r="U2584" s="36"/>
      <c r="V2584" s="36"/>
    </row>
    <row r="2585" spans="6:22" x14ac:dyDescent="0.25">
      <c r="F2585" s="36"/>
      <c r="G2585" s="36"/>
      <c r="H2585" s="36"/>
      <c r="I2585" s="36"/>
      <c r="J2585" s="36"/>
      <c r="K2585" s="36"/>
      <c r="L2585" s="36"/>
      <c r="M2585" s="36"/>
      <c r="N2585" s="36"/>
      <c r="O2585" s="36"/>
      <c r="P2585" s="36"/>
      <c r="Q2585" s="36"/>
      <c r="R2585" s="36"/>
      <c r="S2585" s="36"/>
      <c r="T2585" s="36"/>
      <c r="U2585" s="36"/>
      <c r="V2585" s="36"/>
    </row>
    <row r="2586" spans="6:22" x14ac:dyDescent="0.25">
      <c r="F2586" s="36"/>
      <c r="G2586" s="36"/>
      <c r="H2586" s="36"/>
      <c r="I2586" s="36"/>
      <c r="J2586" s="36"/>
      <c r="K2586" s="36"/>
      <c r="L2586" s="36"/>
      <c r="M2586" s="36"/>
      <c r="N2586" s="36"/>
      <c r="O2586" s="36"/>
      <c r="P2586" s="36"/>
      <c r="Q2586" s="36"/>
      <c r="R2586" s="36"/>
      <c r="S2586" s="36"/>
      <c r="T2586" s="36"/>
      <c r="U2586" s="36"/>
      <c r="V2586" s="36"/>
    </row>
    <row r="2587" spans="6:22" x14ac:dyDescent="0.25">
      <c r="F2587" s="36"/>
      <c r="G2587" s="36"/>
      <c r="H2587" s="36"/>
      <c r="I2587" s="36"/>
      <c r="J2587" s="36"/>
      <c r="K2587" s="36"/>
      <c r="L2587" s="36"/>
      <c r="M2587" s="36"/>
      <c r="N2587" s="36"/>
      <c r="O2587" s="36"/>
      <c r="P2587" s="36"/>
      <c r="Q2587" s="36"/>
      <c r="R2587" s="36"/>
      <c r="S2587" s="36"/>
      <c r="T2587" s="36"/>
      <c r="U2587" s="36"/>
      <c r="V2587" s="36"/>
    </row>
    <row r="2588" spans="6:22" x14ac:dyDescent="0.25">
      <c r="F2588" s="36"/>
      <c r="G2588" s="36"/>
      <c r="H2588" s="36"/>
      <c r="I2588" s="36"/>
      <c r="J2588" s="36"/>
      <c r="K2588" s="36"/>
      <c r="L2588" s="36"/>
      <c r="M2588" s="36"/>
      <c r="N2588" s="36"/>
      <c r="O2588" s="36"/>
      <c r="P2588" s="36"/>
      <c r="Q2588" s="36"/>
      <c r="R2588" s="36"/>
      <c r="S2588" s="36"/>
      <c r="T2588" s="36"/>
      <c r="U2588" s="36"/>
      <c r="V2588" s="36"/>
    </row>
    <row r="2589" spans="6:22" x14ac:dyDescent="0.25">
      <c r="F2589" s="36"/>
      <c r="G2589" s="36"/>
      <c r="H2589" s="36"/>
      <c r="I2589" s="36"/>
      <c r="J2589" s="36"/>
      <c r="K2589" s="36"/>
      <c r="L2589" s="36"/>
      <c r="M2589" s="36"/>
      <c r="N2589" s="36"/>
      <c r="O2589" s="36"/>
      <c r="P2589" s="36"/>
      <c r="Q2589" s="36"/>
      <c r="R2589" s="36"/>
      <c r="S2589" s="36"/>
      <c r="T2589" s="36"/>
      <c r="U2589" s="36"/>
      <c r="V2589" s="36"/>
    </row>
    <row r="2590" spans="6:22" x14ac:dyDescent="0.25">
      <c r="F2590" s="36"/>
      <c r="G2590" s="36"/>
      <c r="H2590" s="36"/>
      <c r="I2590" s="36"/>
      <c r="J2590" s="36"/>
      <c r="K2590" s="36"/>
      <c r="L2590" s="36"/>
      <c r="M2590" s="36"/>
      <c r="N2590" s="36"/>
      <c r="O2590" s="36"/>
      <c r="P2590" s="36"/>
      <c r="Q2590" s="36"/>
      <c r="R2590" s="36"/>
      <c r="S2590" s="36"/>
      <c r="T2590" s="36"/>
      <c r="U2590" s="36"/>
      <c r="V2590" s="36"/>
    </row>
    <row r="2591" spans="6:22" x14ac:dyDescent="0.25">
      <c r="F2591" s="36"/>
      <c r="G2591" s="36"/>
      <c r="H2591" s="36"/>
      <c r="I2591" s="36"/>
      <c r="J2591" s="36"/>
      <c r="K2591" s="36"/>
      <c r="L2591" s="36"/>
      <c r="M2591" s="36"/>
      <c r="N2591" s="36"/>
      <c r="O2591" s="36"/>
      <c r="P2591" s="36"/>
      <c r="Q2591" s="36"/>
      <c r="R2591" s="36"/>
      <c r="S2591" s="36"/>
      <c r="T2591" s="36"/>
      <c r="U2591" s="36"/>
      <c r="V2591" s="36"/>
    </row>
    <row r="2592" spans="6:22" x14ac:dyDescent="0.25">
      <c r="F2592" s="36"/>
      <c r="G2592" s="36"/>
      <c r="H2592" s="36"/>
      <c r="I2592" s="36"/>
      <c r="J2592" s="36"/>
      <c r="K2592" s="36"/>
      <c r="L2592" s="36"/>
      <c r="M2592" s="36"/>
      <c r="N2592" s="36"/>
      <c r="O2592" s="36"/>
      <c r="P2592" s="36"/>
      <c r="Q2592" s="36"/>
      <c r="R2592" s="36"/>
      <c r="S2592" s="36"/>
      <c r="T2592" s="36"/>
      <c r="U2592" s="36"/>
      <c r="V2592" s="36"/>
    </row>
    <row r="2593" spans="6:22" x14ac:dyDescent="0.25">
      <c r="F2593" s="36"/>
      <c r="G2593" s="36"/>
      <c r="H2593" s="36"/>
      <c r="I2593" s="36"/>
      <c r="J2593" s="36"/>
      <c r="K2593" s="36"/>
      <c r="L2593" s="36"/>
      <c r="M2593" s="36"/>
      <c r="N2593" s="36"/>
      <c r="O2593" s="36"/>
      <c r="P2593" s="36"/>
      <c r="Q2593" s="36"/>
      <c r="R2593" s="36"/>
      <c r="S2593" s="36"/>
      <c r="T2593" s="36"/>
      <c r="U2593" s="36"/>
      <c r="V2593" s="36"/>
    </row>
    <row r="2594" spans="6:22" x14ac:dyDescent="0.25">
      <c r="F2594" s="36"/>
      <c r="G2594" s="36"/>
      <c r="H2594" s="36"/>
      <c r="I2594" s="36"/>
      <c r="J2594" s="36"/>
      <c r="K2594" s="36"/>
      <c r="L2594" s="36"/>
      <c r="M2594" s="36"/>
      <c r="N2594" s="36"/>
      <c r="O2594" s="36"/>
      <c r="P2594" s="36"/>
      <c r="Q2594" s="36"/>
      <c r="R2594" s="36"/>
      <c r="S2594" s="36"/>
      <c r="T2594" s="36"/>
      <c r="U2594" s="36"/>
      <c r="V2594" s="36"/>
    </row>
    <row r="2595" spans="6:22" x14ac:dyDescent="0.25">
      <c r="F2595" s="36"/>
      <c r="G2595" s="36"/>
      <c r="H2595" s="36"/>
      <c r="I2595" s="36"/>
      <c r="J2595" s="36"/>
      <c r="K2595" s="36"/>
      <c r="L2595" s="36"/>
      <c r="M2595" s="36"/>
      <c r="N2595" s="36"/>
      <c r="O2595" s="36"/>
      <c r="P2595" s="36"/>
      <c r="Q2595" s="36"/>
      <c r="R2595" s="36"/>
      <c r="S2595" s="36"/>
      <c r="T2595" s="36"/>
      <c r="U2595" s="36"/>
      <c r="V2595" s="36"/>
    </row>
    <row r="2596" spans="6:22" x14ac:dyDescent="0.25">
      <c r="F2596" s="36"/>
      <c r="G2596" s="36"/>
      <c r="H2596" s="36"/>
      <c r="I2596" s="36"/>
      <c r="J2596" s="36"/>
      <c r="K2596" s="36"/>
      <c r="L2596" s="36"/>
      <c r="M2596" s="36"/>
      <c r="N2596" s="36"/>
      <c r="O2596" s="36"/>
      <c r="P2596" s="36"/>
      <c r="Q2596" s="36"/>
      <c r="R2596" s="36"/>
      <c r="S2596" s="36"/>
      <c r="T2596" s="36"/>
      <c r="U2596" s="36"/>
      <c r="V2596" s="36"/>
    </row>
    <row r="2597" spans="6:22" x14ac:dyDescent="0.25">
      <c r="F2597" s="36"/>
      <c r="G2597" s="36"/>
      <c r="H2597" s="36"/>
      <c r="I2597" s="36"/>
      <c r="J2597" s="36"/>
      <c r="K2597" s="36"/>
      <c r="L2597" s="36"/>
      <c r="M2597" s="36"/>
      <c r="N2597" s="36"/>
      <c r="O2597" s="36"/>
      <c r="P2597" s="36"/>
      <c r="Q2597" s="36"/>
      <c r="R2597" s="36"/>
      <c r="S2597" s="36"/>
      <c r="T2597" s="36"/>
      <c r="U2597" s="36"/>
      <c r="V2597" s="36"/>
    </row>
    <row r="2598" spans="6:22" x14ac:dyDescent="0.25">
      <c r="F2598" s="36"/>
      <c r="G2598" s="36"/>
      <c r="H2598" s="36"/>
      <c r="I2598" s="36"/>
      <c r="J2598" s="36"/>
      <c r="K2598" s="36"/>
      <c r="L2598" s="36"/>
      <c r="M2598" s="36"/>
      <c r="N2598" s="36"/>
      <c r="O2598" s="36"/>
      <c r="P2598" s="36"/>
      <c r="Q2598" s="36"/>
      <c r="R2598" s="36"/>
      <c r="S2598" s="36"/>
      <c r="T2598" s="36"/>
      <c r="U2598" s="36"/>
      <c r="V2598" s="36"/>
    </row>
    <row r="2599" spans="6:22" x14ac:dyDescent="0.25">
      <c r="F2599" s="36"/>
      <c r="G2599" s="36"/>
      <c r="H2599" s="36"/>
      <c r="I2599" s="36"/>
      <c r="J2599" s="36"/>
      <c r="K2599" s="36"/>
      <c r="L2599" s="36"/>
      <c r="M2599" s="36"/>
      <c r="N2599" s="36"/>
      <c r="O2599" s="36"/>
      <c r="P2599" s="36"/>
      <c r="Q2599" s="36"/>
      <c r="R2599" s="36"/>
      <c r="S2599" s="36"/>
      <c r="T2599" s="36"/>
      <c r="U2599" s="36"/>
      <c r="V2599" s="36"/>
    </row>
    <row r="2600" spans="6:22" x14ac:dyDescent="0.25">
      <c r="F2600" s="36"/>
      <c r="G2600" s="36"/>
      <c r="H2600" s="36"/>
      <c r="I2600" s="36"/>
      <c r="J2600" s="36"/>
      <c r="K2600" s="36"/>
      <c r="L2600" s="36"/>
      <c r="M2600" s="36"/>
      <c r="N2600" s="36"/>
      <c r="O2600" s="36"/>
      <c r="P2600" s="36"/>
      <c r="Q2600" s="36"/>
      <c r="R2600" s="36"/>
      <c r="S2600" s="36"/>
      <c r="T2600" s="36"/>
      <c r="U2600" s="36"/>
      <c r="V2600" s="36"/>
    </row>
    <row r="2601" spans="6:22" x14ac:dyDescent="0.25">
      <c r="F2601" s="36"/>
      <c r="G2601" s="36"/>
      <c r="H2601" s="36"/>
      <c r="I2601" s="36"/>
      <c r="J2601" s="36"/>
      <c r="K2601" s="36"/>
      <c r="L2601" s="36"/>
      <c r="M2601" s="36"/>
      <c r="N2601" s="36"/>
      <c r="O2601" s="36"/>
      <c r="P2601" s="36"/>
      <c r="Q2601" s="36"/>
      <c r="R2601" s="36"/>
      <c r="S2601" s="36"/>
      <c r="T2601" s="36"/>
      <c r="U2601" s="36"/>
      <c r="V2601" s="36"/>
    </row>
    <row r="2602" spans="6:22" x14ac:dyDescent="0.25">
      <c r="F2602" s="36"/>
      <c r="G2602" s="36"/>
      <c r="H2602" s="36"/>
      <c r="I2602" s="36"/>
      <c r="J2602" s="36"/>
      <c r="K2602" s="36"/>
      <c r="L2602" s="36"/>
      <c r="M2602" s="36"/>
      <c r="N2602" s="36"/>
      <c r="O2602" s="36"/>
      <c r="P2602" s="36"/>
      <c r="Q2602" s="36"/>
      <c r="R2602" s="36"/>
      <c r="S2602" s="36"/>
      <c r="T2602" s="36"/>
      <c r="U2602" s="36"/>
      <c r="V2602" s="36"/>
    </row>
    <row r="2603" spans="6:22" x14ac:dyDescent="0.25">
      <c r="F2603" s="36"/>
      <c r="G2603" s="36"/>
      <c r="H2603" s="36"/>
      <c r="I2603" s="36"/>
      <c r="J2603" s="36"/>
      <c r="K2603" s="36"/>
      <c r="L2603" s="36"/>
      <c r="M2603" s="36"/>
      <c r="N2603" s="36"/>
      <c r="O2603" s="36"/>
      <c r="P2603" s="36"/>
      <c r="Q2603" s="36"/>
      <c r="R2603" s="36"/>
      <c r="S2603" s="36"/>
      <c r="T2603" s="36"/>
      <c r="U2603" s="36"/>
      <c r="V2603" s="36"/>
    </row>
    <row r="2604" spans="6:22" x14ac:dyDescent="0.25">
      <c r="F2604" s="36"/>
      <c r="G2604" s="36"/>
      <c r="H2604" s="36"/>
      <c r="I2604" s="36"/>
      <c r="J2604" s="36"/>
      <c r="K2604" s="36"/>
      <c r="L2604" s="36"/>
      <c r="M2604" s="36"/>
      <c r="N2604" s="36"/>
      <c r="O2604" s="36"/>
      <c r="P2604" s="36"/>
      <c r="Q2604" s="36"/>
      <c r="R2604" s="36"/>
      <c r="S2604" s="36"/>
      <c r="T2604" s="36"/>
      <c r="U2604" s="36"/>
      <c r="V2604" s="36"/>
    </row>
    <row r="2605" spans="6:22" x14ac:dyDescent="0.25">
      <c r="F2605" s="36"/>
      <c r="G2605" s="36"/>
      <c r="H2605" s="36"/>
      <c r="I2605" s="36"/>
      <c r="J2605" s="36"/>
      <c r="K2605" s="36"/>
      <c r="L2605" s="36"/>
      <c r="M2605" s="36"/>
      <c r="N2605" s="36"/>
      <c r="O2605" s="36"/>
      <c r="P2605" s="36"/>
      <c r="Q2605" s="36"/>
      <c r="R2605" s="36"/>
      <c r="S2605" s="36"/>
      <c r="T2605" s="36"/>
      <c r="U2605" s="36"/>
      <c r="V2605" s="36"/>
    </row>
    <row r="2606" spans="6:22" x14ac:dyDescent="0.25">
      <c r="F2606" s="36"/>
      <c r="G2606" s="36"/>
      <c r="H2606" s="36"/>
      <c r="I2606" s="36"/>
      <c r="J2606" s="36"/>
      <c r="K2606" s="36"/>
      <c r="L2606" s="36"/>
      <c r="M2606" s="36"/>
      <c r="N2606" s="36"/>
      <c r="O2606" s="36"/>
      <c r="P2606" s="36"/>
      <c r="Q2606" s="36"/>
      <c r="R2606" s="36"/>
      <c r="S2606" s="36"/>
      <c r="T2606" s="36"/>
      <c r="U2606" s="36"/>
      <c r="V2606" s="36"/>
    </row>
    <row r="2607" spans="6:22" x14ac:dyDescent="0.25">
      <c r="F2607" s="36"/>
      <c r="G2607" s="36"/>
      <c r="H2607" s="36"/>
      <c r="I2607" s="36"/>
      <c r="J2607" s="36"/>
      <c r="K2607" s="36"/>
      <c r="L2607" s="36"/>
      <c r="M2607" s="36"/>
      <c r="N2607" s="36"/>
      <c r="O2607" s="36"/>
      <c r="P2607" s="36"/>
      <c r="Q2607" s="36"/>
      <c r="R2607" s="36"/>
      <c r="S2607" s="36"/>
      <c r="T2607" s="36"/>
      <c r="U2607" s="36"/>
      <c r="V2607" s="36"/>
    </row>
    <row r="2608" spans="6:22" x14ac:dyDescent="0.25">
      <c r="F2608" s="36"/>
      <c r="G2608" s="36"/>
      <c r="H2608" s="36"/>
      <c r="I2608" s="36"/>
      <c r="J2608" s="36"/>
      <c r="K2608" s="36"/>
      <c r="L2608" s="36"/>
      <c r="M2608" s="36"/>
      <c r="N2608" s="36"/>
      <c r="O2608" s="36"/>
      <c r="P2608" s="36"/>
      <c r="Q2608" s="36"/>
      <c r="R2608" s="36"/>
      <c r="S2608" s="36"/>
      <c r="T2608" s="36"/>
      <c r="U2608" s="36"/>
      <c r="V2608" s="36"/>
    </row>
    <row r="2609" spans="6:22" x14ac:dyDescent="0.25">
      <c r="F2609" s="36"/>
      <c r="G2609" s="36"/>
      <c r="H2609" s="36"/>
      <c r="I2609" s="36"/>
      <c r="J2609" s="36"/>
      <c r="K2609" s="36"/>
      <c r="L2609" s="36"/>
      <c r="M2609" s="36"/>
      <c r="N2609" s="36"/>
      <c r="O2609" s="36"/>
      <c r="P2609" s="36"/>
      <c r="Q2609" s="36"/>
      <c r="R2609" s="36"/>
      <c r="S2609" s="36"/>
      <c r="T2609" s="36"/>
      <c r="U2609" s="36"/>
      <c r="V2609" s="36"/>
    </row>
    <row r="2610" spans="6:22" x14ac:dyDescent="0.25">
      <c r="F2610" s="36"/>
      <c r="G2610" s="36"/>
      <c r="H2610" s="36"/>
      <c r="I2610" s="36"/>
      <c r="J2610" s="36"/>
      <c r="K2610" s="36"/>
      <c r="L2610" s="36"/>
      <c r="M2610" s="36"/>
      <c r="N2610" s="36"/>
      <c r="O2610" s="36"/>
      <c r="P2610" s="36"/>
      <c r="Q2610" s="36"/>
      <c r="R2610" s="36"/>
      <c r="S2610" s="36"/>
      <c r="T2610" s="36"/>
      <c r="U2610" s="36"/>
      <c r="V2610" s="36"/>
    </row>
    <row r="2611" spans="6:22" x14ac:dyDescent="0.25">
      <c r="F2611" s="36"/>
      <c r="G2611" s="36"/>
      <c r="H2611" s="36"/>
      <c r="I2611" s="36"/>
      <c r="J2611" s="36"/>
      <c r="K2611" s="36"/>
      <c r="L2611" s="36"/>
      <c r="M2611" s="36"/>
      <c r="N2611" s="36"/>
      <c r="O2611" s="36"/>
      <c r="P2611" s="36"/>
      <c r="Q2611" s="36"/>
      <c r="R2611" s="36"/>
      <c r="S2611" s="36"/>
      <c r="T2611" s="36"/>
      <c r="U2611" s="36"/>
      <c r="V2611" s="36"/>
    </row>
    <row r="2612" spans="6:22" x14ac:dyDescent="0.25">
      <c r="F2612" s="36"/>
      <c r="G2612" s="36"/>
      <c r="H2612" s="36"/>
      <c r="I2612" s="36"/>
      <c r="J2612" s="36"/>
      <c r="K2612" s="36"/>
      <c r="L2612" s="36"/>
      <c r="M2612" s="36"/>
      <c r="N2612" s="36"/>
      <c r="O2612" s="36"/>
      <c r="P2612" s="36"/>
      <c r="Q2612" s="36"/>
      <c r="R2612" s="36"/>
      <c r="S2612" s="36"/>
      <c r="T2612" s="36"/>
      <c r="U2612" s="36"/>
      <c r="V2612" s="36"/>
    </row>
    <row r="2613" spans="6:22" x14ac:dyDescent="0.25">
      <c r="F2613" s="36"/>
      <c r="G2613" s="36"/>
      <c r="H2613" s="36"/>
      <c r="I2613" s="36"/>
      <c r="J2613" s="36"/>
      <c r="K2613" s="36"/>
      <c r="L2613" s="36"/>
      <c r="M2613" s="36"/>
      <c r="N2613" s="36"/>
      <c r="O2613" s="36"/>
      <c r="P2613" s="36"/>
      <c r="Q2613" s="36"/>
      <c r="R2613" s="36"/>
      <c r="S2613" s="36"/>
      <c r="T2613" s="36"/>
      <c r="U2613" s="36"/>
      <c r="V2613" s="36"/>
    </row>
    <row r="2614" spans="6:22" x14ac:dyDescent="0.25">
      <c r="F2614" s="36"/>
      <c r="G2614" s="36"/>
      <c r="H2614" s="36"/>
      <c r="I2614" s="36"/>
      <c r="J2614" s="36"/>
      <c r="K2614" s="36"/>
      <c r="L2614" s="36"/>
      <c r="M2614" s="36"/>
      <c r="N2614" s="36"/>
      <c r="O2614" s="36"/>
      <c r="P2614" s="36"/>
      <c r="Q2614" s="36"/>
      <c r="R2614" s="36"/>
      <c r="S2614" s="36"/>
      <c r="T2614" s="36"/>
      <c r="U2614" s="36"/>
      <c r="V2614" s="36"/>
    </row>
    <row r="2615" spans="6:22" x14ac:dyDescent="0.25">
      <c r="F2615" s="36"/>
      <c r="G2615" s="36"/>
      <c r="H2615" s="36"/>
      <c r="I2615" s="36"/>
      <c r="J2615" s="36"/>
      <c r="K2615" s="36"/>
      <c r="L2615" s="36"/>
      <c r="M2615" s="36"/>
      <c r="N2615" s="36"/>
      <c r="O2615" s="36"/>
      <c r="P2615" s="36"/>
      <c r="Q2615" s="36"/>
      <c r="R2615" s="36"/>
      <c r="S2615" s="36"/>
      <c r="T2615" s="36"/>
      <c r="U2615" s="36"/>
      <c r="V2615" s="36"/>
    </row>
    <row r="2616" spans="6:22" x14ac:dyDescent="0.25">
      <c r="F2616" s="36"/>
      <c r="G2616" s="36"/>
      <c r="H2616" s="36"/>
      <c r="I2616" s="36"/>
      <c r="J2616" s="36"/>
      <c r="K2616" s="36"/>
      <c r="L2616" s="36"/>
      <c r="M2616" s="36"/>
      <c r="N2616" s="36"/>
      <c r="O2616" s="36"/>
      <c r="P2616" s="36"/>
      <c r="Q2616" s="36"/>
      <c r="R2616" s="36"/>
      <c r="S2616" s="36"/>
      <c r="T2616" s="36"/>
      <c r="U2616" s="36"/>
      <c r="V2616" s="36"/>
    </row>
    <row r="2617" spans="6:22" x14ac:dyDescent="0.25">
      <c r="F2617" s="36"/>
      <c r="G2617" s="36"/>
      <c r="H2617" s="36"/>
      <c r="I2617" s="36"/>
      <c r="J2617" s="36"/>
      <c r="K2617" s="36"/>
      <c r="L2617" s="36"/>
      <c r="M2617" s="36"/>
      <c r="N2617" s="36"/>
      <c r="O2617" s="36"/>
      <c r="P2617" s="36"/>
      <c r="Q2617" s="36"/>
      <c r="R2617" s="36"/>
      <c r="S2617" s="36"/>
      <c r="T2617" s="36"/>
      <c r="U2617" s="36"/>
      <c r="V2617" s="36"/>
    </row>
    <row r="2618" spans="6:22" x14ac:dyDescent="0.25">
      <c r="F2618" s="36"/>
      <c r="G2618" s="36"/>
      <c r="H2618" s="36"/>
      <c r="I2618" s="36"/>
      <c r="J2618" s="36"/>
      <c r="K2618" s="36"/>
      <c r="L2618" s="36"/>
      <c r="M2618" s="36"/>
      <c r="N2618" s="36"/>
      <c r="O2618" s="36"/>
      <c r="P2618" s="36"/>
      <c r="Q2618" s="36"/>
      <c r="R2618" s="36"/>
      <c r="S2618" s="36"/>
      <c r="T2618" s="36"/>
      <c r="U2618" s="36"/>
      <c r="V2618" s="36"/>
    </row>
    <row r="2619" spans="6:22" x14ac:dyDescent="0.25">
      <c r="F2619" s="36"/>
      <c r="G2619" s="36"/>
      <c r="H2619" s="36"/>
      <c r="I2619" s="36"/>
      <c r="J2619" s="36"/>
      <c r="K2619" s="36"/>
      <c r="L2619" s="36"/>
      <c r="M2619" s="36"/>
      <c r="N2619" s="36"/>
      <c r="O2619" s="36"/>
      <c r="P2619" s="36"/>
      <c r="Q2619" s="36"/>
      <c r="R2619" s="36"/>
      <c r="S2619" s="36"/>
      <c r="T2619" s="36"/>
      <c r="U2619" s="36"/>
      <c r="V2619" s="36"/>
    </row>
    <row r="2620" spans="6:22" x14ac:dyDescent="0.25">
      <c r="F2620" s="36"/>
      <c r="G2620" s="36"/>
      <c r="H2620" s="36"/>
      <c r="I2620" s="36"/>
      <c r="J2620" s="36"/>
      <c r="K2620" s="36"/>
      <c r="L2620" s="36"/>
      <c r="M2620" s="36"/>
      <c r="N2620" s="36"/>
      <c r="O2620" s="36"/>
      <c r="P2620" s="36"/>
      <c r="Q2620" s="36"/>
      <c r="R2620" s="36"/>
      <c r="S2620" s="36"/>
      <c r="T2620" s="36"/>
      <c r="U2620" s="36"/>
      <c r="V2620" s="36"/>
    </row>
    <row r="2621" spans="6:22" x14ac:dyDescent="0.25">
      <c r="F2621" s="36"/>
      <c r="G2621" s="36"/>
      <c r="H2621" s="36"/>
      <c r="I2621" s="36"/>
      <c r="J2621" s="36"/>
      <c r="K2621" s="36"/>
      <c r="L2621" s="36"/>
      <c r="M2621" s="36"/>
      <c r="N2621" s="36"/>
      <c r="O2621" s="36"/>
      <c r="P2621" s="36"/>
      <c r="Q2621" s="36"/>
      <c r="R2621" s="36"/>
      <c r="S2621" s="36"/>
      <c r="T2621" s="36"/>
      <c r="U2621" s="36"/>
      <c r="V2621" s="36"/>
    </row>
    <row r="2622" spans="6:22" x14ac:dyDescent="0.25">
      <c r="F2622" s="36"/>
      <c r="G2622" s="36"/>
      <c r="H2622" s="36"/>
      <c r="I2622" s="36"/>
      <c r="J2622" s="36"/>
      <c r="K2622" s="36"/>
      <c r="L2622" s="36"/>
      <c r="M2622" s="36"/>
      <c r="N2622" s="36"/>
      <c r="O2622" s="36"/>
      <c r="P2622" s="36"/>
      <c r="Q2622" s="36"/>
      <c r="R2622" s="36"/>
      <c r="S2622" s="36"/>
      <c r="T2622" s="36"/>
      <c r="U2622" s="36"/>
      <c r="V2622" s="36"/>
    </row>
    <row r="2623" spans="6:22" x14ac:dyDescent="0.25">
      <c r="F2623" s="36"/>
      <c r="G2623" s="36"/>
      <c r="H2623" s="36"/>
      <c r="I2623" s="36"/>
      <c r="J2623" s="36"/>
      <c r="K2623" s="36"/>
      <c r="L2623" s="36"/>
      <c r="M2623" s="36"/>
      <c r="N2623" s="36"/>
      <c r="O2623" s="36"/>
      <c r="P2623" s="36"/>
      <c r="Q2623" s="36"/>
      <c r="R2623" s="36"/>
      <c r="S2623" s="36"/>
      <c r="T2623" s="36"/>
      <c r="U2623" s="36"/>
      <c r="V2623" s="36"/>
    </row>
    <row r="2624" spans="6:22" x14ac:dyDescent="0.25">
      <c r="F2624" s="36"/>
      <c r="G2624" s="36"/>
      <c r="H2624" s="36"/>
      <c r="I2624" s="36"/>
      <c r="J2624" s="36"/>
      <c r="K2624" s="36"/>
      <c r="L2624" s="36"/>
      <c r="M2624" s="36"/>
      <c r="N2624" s="36"/>
      <c r="O2624" s="36"/>
      <c r="P2624" s="36"/>
      <c r="Q2624" s="36"/>
      <c r="R2624" s="36"/>
      <c r="S2624" s="36"/>
      <c r="T2624" s="36"/>
      <c r="U2624" s="36"/>
      <c r="V2624" s="36"/>
    </row>
    <row r="2625" spans="6:22" x14ac:dyDescent="0.25">
      <c r="F2625" s="36"/>
      <c r="G2625" s="36"/>
      <c r="H2625" s="36"/>
      <c r="I2625" s="36"/>
      <c r="J2625" s="36"/>
      <c r="K2625" s="36"/>
      <c r="L2625" s="36"/>
      <c r="M2625" s="36"/>
      <c r="N2625" s="36"/>
      <c r="O2625" s="36"/>
      <c r="P2625" s="36"/>
      <c r="Q2625" s="36"/>
      <c r="R2625" s="36"/>
      <c r="S2625" s="36"/>
      <c r="T2625" s="36"/>
      <c r="U2625" s="36"/>
      <c r="V2625" s="36"/>
    </row>
    <row r="2626" spans="6:22" x14ac:dyDescent="0.25">
      <c r="F2626" s="36"/>
      <c r="G2626" s="36"/>
      <c r="H2626" s="36"/>
      <c r="I2626" s="36"/>
      <c r="J2626" s="36"/>
      <c r="K2626" s="36"/>
      <c r="L2626" s="36"/>
      <c r="M2626" s="36"/>
      <c r="N2626" s="36"/>
      <c r="O2626" s="36"/>
      <c r="P2626" s="36"/>
      <c r="Q2626" s="36"/>
      <c r="R2626" s="36"/>
      <c r="S2626" s="36"/>
      <c r="T2626" s="36"/>
      <c r="U2626" s="36"/>
      <c r="V2626" s="36"/>
    </row>
    <row r="2627" spans="6:22" x14ac:dyDescent="0.25">
      <c r="F2627" s="36"/>
      <c r="G2627" s="36"/>
      <c r="H2627" s="36"/>
      <c r="I2627" s="36"/>
      <c r="J2627" s="36"/>
      <c r="K2627" s="36"/>
      <c r="L2627" s="36"/>
      <c r="M2627" s="36"/>
      <c r="N2627" s="36"/>
      <c r="O2627" s="36"/>
      <c r="P2627" s="36"/>
      <c r="Q2627" s="36"/>
      <c r="R2627" s="36"/>
      <c r="S2627" s="36"/>
      <c r="T2627" s="36"/>
      <c r="U2627" s="36"/>
      <c r="V2627" s="36"/>
    </row>
    <row r="2628" spans="6:22" x14ac:dyDescent="0.25">
      <c r="F2628" s="36"/>
      <c r="G2628" s="36"/>
      <c r="H2628" s="36"/>
      <c r="I2628" s="36"/>
      <c r="J2628" s="36"/>
      <c r="K2628" s="36"/>
      <c r="L2628" s="36"/>
      <c r="M2628" s="36"/>
      <c r="N2628" s="36"/>
      <c r="O2628" s="36"/>
      <c r="P2628" s="36"/>
      <c r="Q2628" s="36"/>
      <c r="R2628" s="36"/>
      <c r="S2628" s="36"/>
      <c r="T2628" s="36"/>
      <c r="U2628" s="36"/>
      <c r="V2628" s="36"/>
    </row>
    <row r="2629" spans="6:22" x14ac:dyDescent="0.25">
      <c r="F2629" s="36"/>
      <c r="G2629" s="36"/>
      <c r="H2629" s="36"/>
      <c r="I2629" s="36"/>
      <c r="J2629" s="36"/>
      <c r="K2629" s="36"/>
      <c r="L2629" s="36"/>
      <c r="M2629" s="36"/>
      <c r="N2629" s="36"/>
      <c r="O2629" s="36"/>
      <c r="P2629" s="36"/>
      <c r="Q2629" s="36"/>
      <c r="R2629" s="36"/>
      <c r="S2629" s="36"/>
      <c r="T2629" s="36"/>
      <c r="U2629" s="36"/>
      <c r="V2629" s="36"/>
    </row>
    <row r="2630" spans="6:22" x14ac:dyDescent="0.25">
      <c r="F2630" s="36"/>
      <c r="G2630" s="36"/>
      <c r="H2630" s="36"/>
      <c r="I2630" s="36"/>
      <c r="J2630" s="36"/>
      <c r="K2630" s="36"/>
      <c r="L2630" s="36"/>
      <c r="M2630" s="36"/>
      <c r="N2630" s="36"/>
      <c r="O2630" s="36"/>
      <c r="P2630" s="36"/>
      <c r="Q2630" s="36"/>
      <c r="R2630" s="36"/>
      <c r="S2630" s="36"/>
      <c r="T2630" s="36"/>
      <c r="U2630" s="36"/>
      <c r="V2630" s="36"/>
    </row>
    <row r="2631" spans="6:22" x14ac:dyDescent="0.25">
      <c r="F2631" s="36"/>
      <c r="G2631" s="36"/>
      <c r="H2631" s="36"/>
      <c r="I2631" s="36"/>
      <c r="J2631" s="36"/>
      <c r="K2631" s="36"/>
      <c r="L2631" s="36"/>
      <c r="M2631" s="36"/>
      <c r="N2631" s="36"/>
      <c r="O2631" s="36"/>
      <c r="P2631" s="36"/>
      <c r="Q2631" s="36"/>
      <c r="R2631" s="36"/>
      <c r="S2631" s="36"/>
      <c r="T2631" s="36"/>
      <c r="U2631" s="36"/>
      <c r="V2631" s="36"/>
    </row>
    <row r="2632" spans="6:22" x14ac:dyDescent="0.25">
      <c r="F2632" s="36"/>
      <c r="G2632" s="36"/>
      <c r="H2632" s="36"/>
      <c r="I2632" s="36"/>
      <c r="J2632" s="36"/>
      <c r="K2632" s="36"/>
      <c r="L2632" s="36"/>
      <c r="M2632" s="36"/>
      <c r="N2632" s="36"/>
      <c r="O2632" s="36"/>
      <c r="P2632" s="36"/>
      <c r="Q2632" s="36"/>
      <c r="R2632" s="36"/>
      <c r="S2632" s="36"/>
      <c r="T2632" s="36"/>
      <c r="U2632" s="36"/>
      <c r="V2632" s="36"/>
    </row>
    <row r="2633" spans="6:22" x14ac:dyDescent="0.25">
      <c r="F2633" s="36"/>
      <c r="G2633" s="36"/>
      <c r="H2633" s="36"/>
      <c r="I2633" s="36"/>
      <c r="J2633" s="36"/>
      <c r="K2633" s="36"/>
      <c r="L2633" s="36"/>
      <c r="M2633" s="36"/>
      <c r="N2633" s="36"/>
      <c r="O2633" s="36"/>
      <c r="P2633" s="36"/>
      <c r="Q2633" s="36"/>
      <c r="R2633" s="36"/>
      <c r="S2633" s="36"/>
      <c r="T2633" s="36"/>
      <c r="U2633" s="36"/>
      <c r="V2633" s="36"/>
    </row>
    <row r="2634" spans="6:22" x14ac:dyDescent="0.25">
      <c r="F2634" s="36"/>
      <c r="G2634" s="36"/>
      <c r="H2634" s="36"/>
      <c r="I2634" s="36"/>
      <c r="J2634" s="36"/>
      <c r="K2634" s="36"/>
      <c r="L2634" s="36"/>
      <c r="M2634" s="36"/>
      <c r="N2634" s="36"/>
      <c r="O2634" s="36"/>
      <c r="P2634" s="36"/>
      <c r="Q2634" s="36"/>
      <c r="R2634" s="36"/>
      <c r="S2634" s="36"/>
      <c r="T2634" s="36"/>
      <c r="U2634" s="36"/>
      <c r="V2634" s="36"/>
    </row>
    <row r="2635" spans="6:22" x14ac:dyDescent="0.25">
      <c r="F2635" s="36"/>
      <c r="G2635" s="36"/>
      <c r="H2635" s="36"/>
      <c r="I2635" s="36"/>
      <c r="J2635" s="36"/>
      <c r="K2635" s="36"/>
      <c r="L2635" s="36"/>
      <c r="M2635" s="36"/>
      <c r="N2635" s="36"/>
      <c r="O2635" s="36"/>
      <c r="P2635" s="36"/>
      <c r="Q2635" s="36"/>
      <c r="R2635" s="36"/>
      <c r="S2635" s="36"/>
      <c r="T2635" s="36"/>
      <c r="U2635" s="36"/>
      <c r="V2635" s="36"/>
    </row>
    <row r="2636" spans="6:22" x14ac:dyDescent="0.25">
      <c r="F2636" s="36"/>
      <c r="G2636" s="36"/>
      <c r="H2636" s="36"/>
      <c r="I2636" s="36"/>
      <c r="J2636" s="36"/>
      <c r="K2636" s="36"/>
      <c r="L2636" s="36"/>
      <c r="M2636" s="36"/>
      <c r="N2636" s="36"/>
      <c r="O2636" s="36"/>
      <c r="P2636" s="36"/>
      <c r="Q2636" s="36"/>
      <c r="R2636" s="36"/>
      <c r="S2636" s="36"/>
      <c r="T2636" s="36"/>
      <c r="U2636" s="36"/>
      <c r="V2636" s="36"/>
    </row>
    <row r="2637" spans="6:22" x14ac:dyDescent="0.25">
      <c r="F2637" s="36"/>
      <c r="G2637" s="36"/>
      <c r="H2637" s="36"/>
      <c r="I2637" s="36"/>
      <c r="J2637" s="36"/>
      <c r="K2637" s="36"/>
      <c r="L2637" s="36"/>
      <c r="M2637" s="36"/>
      <c r="N2637" s="36"/>
      <c r="O2637" s="36"/>
      <c r="P2637" s="36"/>
      <c r="Q2637" s="36"/>
      <c r="R2637" s="36"/>
      <c r="S2637" s="36"/>
      <c r="T2637" s="36"/>
      <c r="U2637" s="36"/>
      <c r="V2637" s="36"/>
    </row>
    <row r="2638" spans="6:22" x14ac:dyDescent="0.25">
      <c r="F2638" s="36"/>
      <c r="G2638" s="36"/>
      <c r="H2638" s="36"/>
      <c r="I2638" s="36"/>
      <c r="J2638" s="36"/>
      <c r="K2638" s="36"/>
      <c r="L2638" s="36"/>
      <c r="M2638" s="36"/>
      <c r="N2638" s="36"/>
      <c r="O2638" s="36"/>
      <c r="P2638" s="36"/>
      <c r="Q2638" s="36"/>
      <c r="R2638" s="36"/>
      <c r="S2638" s="36"/>
      <c r="T2638" s="36"/>
      <c r="U2638" s="36"/>
      <c r="V2638" s="36"/>
    </row>
    <row r="2639" spans="6:22" x14ac:dyDescent="0.25">
      <c r="F2639" s="36"/>
      <c r="G2639" s="36"/>
      <c r="H2639" s="36"/>
      <c r="I2639" s="36"/>
      <c r="J2639" s="36"/>
      <c r="K2639" s="36"/>
      <c r="L2639" s="36"/>
      <c r="M2639" s="36"/>
      <c r="N2639" s="36"/>
      <c r="O2639" s="36"/>
      <c r="P2639" s="36"/>
      <c r="Q2639" s="36"/>
      <c r="R2639" s="36"/>
      <c r="S2639" s="36"/>
      <c r="T2639" s="36"/>
      <c r="U2639" s="36"/>
      <c r="V2639" s="36"/>
    </row>
    <row r="2640" spans="6:22" x14ac:dyDescent="0.25">
      <c r="F2640" s="36"/>
      <c r="G2640" s="36"/>
      <c r="H2640" s="36"/>
      <c r="I2640" s="36"/>
      <c r="J2640" s="36"/>
      <c r="K2640" s="36"/>
      <c r="L2640" s="36"/>
      <c r="M2640" s="36"/>
      <c r="N2640" s="36"/>
      <c r="O2640" s="36"/>
      <c r="P2640" s="36"/>
      <c r="Q2640" s="36"/>
      <c r="R2640" s="36"/>
      <c r="S2640" s="36"/>
      <c r="T2640" s="36"/>
      <c r="U2640" s="36"/>
      <c r="V2640" s="36"/>
    </row>
    <row r="2641" spans="6:22" x14ac:dyDescent="0.25">
      <c r="F2641" s="36"/>
      <c r="G2641" s="36"/>
      <c r="H2641" s="36"/>
      <c r="I2641" s="36"/>
      <c r="J2641" s="36"/>
      <c r="K2641" s="36"/>
      <c r="L2641" s="36"/>
      <c r="M2641" s="36"/>
      <c r="N2641" s="36"/>
      <c r="O2641" s="36"/>
      <c r="P2641" s="36"/>
      <c r="Q2641" s="36"/>
      <c r="R2641" s="36"/>
      <c r="S2641" s="36"/>
      <c r="T2641" s="36"/>
      <c r="U2641" s="36"/>
      <c r="V2641" s="36"/>
    </row>
    <row r="2642" spans="6:22" x14ac:dyDescent="0.25">
      <c r="F2642" s="36"/>
      <c r="G2642" s="36"/>
      <c r="H2642" s="36"/>
      <c r="I2642" s="36"/>
      <c r="J2642" s="36"/>
      <c r="K2642" s="36"/>
      <c r="L2642" s="36"/>
      <c r="M2642" s="36"/>
      <c r="N2642" s="36"/>
      <c r="O2642" s="36"/>
      <c r="P2642" s="36"/>
      <c r="Q2642" s="36"/>
      <c r="R2642" s="36"/>
      <c r="S2642" s="36"/>
      <c r="T2642" s="36"/>
      <c r="U2642" s="36"/>
      <c r="V2642" s="36"/>
    </row>
    <row r="2643" spans="6:22" x14ac:dyDescent="0.25">
      <c r="F2643" s="36"/>
      <c r="G2643" s="36"/>
      <c r="H2643" s="36"/>
      <c r="I2643" s="36"/>
      <c r="J2643" s="36"/>
      <c r="K2643" s="36"/>
      <c r="L2643" s="36"/>
      <c r="M2643" s="36"/>
      <c r="N2643" s="36"/>
      <c r="O2643" s="36"/>
      <c r="P2643" s="36"/>
      <c r="Q2643" s="36"/>
      <c r="R2643" s="36"/>
      <c r="S2643" s="36"/>
      <c r="T2643" s="36"/>
      <c r="U2643" s="36"/>
      <c r="V2643" s="36"/>
    </row>
    <row r="2644" spans="6:22" x14ac:dyDescent="0.25">
      <c r="F2644" s="36"/>
      <c r="G2644" s="36"/>
      <c r="H2644" s="36"/>
      <c r="I2644" s="36"/>
      <c r="J2644" s="36"/>
      <c r="K2644" s="36"/>
      <c r="L2644" s="36"/>
      <c r="M2644" s="36"/>
      <c r="N2644" s="36"/>
      <c r="O2644" s="36"/>
      <c r="P2644" s="36"/>
      <c r="Q2644" s="36"/>
      <c r="R2644" s="36"/>
      <c r="S2644" s="36"/>
      <c r="T2644" s="36"/>
      <c r="U2644" s="36"/>
      <c r="V2644" s="36"/>
    </row>
    <row r="2645" spans="6:22" x14ac:dyDescent="0.25">
      <c r="F2645" s="36"/>
      <c r="G2645" s="36"/>
      <c r="H2645" s="36"/>
      <c r="I2645" s="36"/>
      <c r="J2645" s="36"/>
      <c r="K2645" s="36"/>
      <c r="L2645" s="36"/>
      <c r="M2645" s="36"/>
      <c r="N2645" s="36"/>
      <c r="O2645" s="36"/>
      <c r="P2645" s="36"/>
      <c r="Q2645" s="36"/>
      <c r="R2645" s="36"/>
      <c r="S2645" s="36"/>
      <c r="T2645" s="36"/>
      <c r="U2645" s="36"/>
      <c r="V2645" s="36"/>
    </row>
    <row r="2646" spans="6:22" x14ac:dyDescent="0.25">
      <c r="F2646" s="36"/>
      <c r="G2646" s="36"/>
      <c r="H2646" s="36"/>
      <c r="I2646" s="36"/>
      <c r="J2646" s="36"/>
      <c r="K2646" s="36"/>
      <c r="L2646" s="36"/>
      <c r="M2646" s="36"/>
      <c r="N2646" s="36"/>
      <c r="O2646" s="36"/>
      <c r="P2646" s="36"/>
      <c r="Q2646" s="36"/>
      <c r="R2646" s="36"/>
      <c r="S2646" s="36"/>
      <c r="T2646" s="36"/>
      <c r="U2646" s="36"/>
      <c r="V2646" s="36"/>
    </row>
    <row r="2647" spans="6:22" x14ac:dyDescent="0.25">
      <c r="F2647" s="36"/>
      <c r="G2647" s="36"/>
      <c r="H2647" s="36"/>
      <c r="I2647" s="36"/>
      <c r="J2647" s="36"/>
      <c r="K2647" s="36"/>
      <c r="L2647" s="36"/>
      <c r="M2647" s="36"/>
      <c r="N2647" s="36"/>
      <c r="O2647" s="36"/>
      <c r="P2647" s="36"/>
      <c r="Q2647" s="36"/>
      <c r="R2647" s="36"/>
      <c r="S2647" s="36"/>
      <c r="T2647" s="36"/>
      <c r="U2647" s="36"/>
      <c r="V2647" s="36"/>
    </row>
    <row r="2648" spans="6:22" x14ac:dyDescent="0.25">
      <c r="F2648" s="36"/>
      <c r="G2648" s="36"/>
      <c r="H2648" s="36"/>
      <c r="I2648" s="36"/>
      <c r="J2648" s="36"/>
      <c r="K2648" s="36"/>
      <c r="L2648" s="36"/>
      <c r="M2648" s="36"/>
      <c r="N2648" s="36"/>
      <c r="O2648" s="36"/>
      <c r="P2648" s="36"/>
      <c r="Q2648" s="36"/>
      <c r="R2648" s="36"/>
      <c r="S2648" s="36"/>
      <c r="T2648" s="36"/>
      <c r="U2648" s="36"/>
      <c r="V2648" s="36"/>
    </row>
    <row r="2649" spans="6:22" x14ac:dyDescent="0.25">
      <c r="F2649" s="36"/>
      <c r="G2649" s="36"/>
      <c r="H2649" s="36"/>
      <c r="I2649" s="36"/>
      <c r="J2649" s="36"/>
      <c r="K2649" s="36"/>
      <c r="L2649" s="36"/>
      <c r="M2649" s="36"/>
      <c r="N2649" s="36"/>
      <c r="O2649" s="36"/>
      <c r="P2649" s="36"/>
      <c r="Q2649" s="36"/>
      <c r="R2649" s="36"/>
      <c r="S2649" s="36"/>
      <c r="T2649" s="36"/>
      <c r="U2649" s="36"/>
      <c r="V2649" s="36"/>
    </row>
    <row r="2650" spans="6:22" x14ac:dyDescent="0.25">
      <c r="F2650" s="36"/>
      <c r="G2650" s="36"/>
      <c r="H2650" s="36"/>
      <c r="I2650" s="36"/>
      <c r="J2650" s="36"/>
      <c r="K2650" s="36"/>
      <c r="L2650" s="36"/>
      <c r="M2650" s="36"/>
      <c r="N2650" s="36"/>
      <c r="O2650" s="36"/>
      <c r="P2650" s="36"/>
      <c r="Q2650" s="36"/>
      <c r="R2650" s="36"/>
      <c r="S2650" s="36"/>
      <c r="T2650" s="36"/>
      <c r="U2650" s="36"/>
      <c r="V2650" s="36"/>
    </row>
    <row r="2651" spans="6:22" x14ac:dyDescent="0.25">
      <c r="F2651" s="36"/>
      <c r="G2651" s="36"/>
      <c r="H2651" s="36"/>
      <c r="I2651" s="36"/>
      <c r="J2651" s="36"/>
      <c r="K2651" s="36"/>
      <c r="L2651" s="36"/>
      <c r="M2651" s="36"/>
      <c r="N2651" s="36"/>
      <c r="O2651" s="36"/>
      <c r="P2651" s="36"/>
      <c r="Q2651" s="36"/>
      <c r="R2651" s="36"/>
      <c r="S2651" s="36"/>
      <c r="T2651" s="36"/>
      <c r="U2651" s="36"/>
      <c r="V2651" s="36"/>
    </row>
    <row r="2652" spans="6:22" x14ac:dyDescent="0.25">
      <c r="F2652" s="36"/>
      <c r="G2652" s="36"/>
      <c r="H2652" s="36"/>
      <c r="I2652" s="36"/>
      <c r="J2652" s="36"/>
      <c r="K2652" s="36"/>
      <c r="L2652" s="36"/>
      <c r="M2652" s="36"/>
      <c r="N2652" s="36"/>
      <c r="O2652" s="36"/>
      <c r="P2652" s="36"/>
      <c r="Q2652" s="36"/>
      <c r="R2652" s="36"/>
      <c r="S2652" s="36"/>
      <c r="T2652" s="36"/>
      <c r="U2652" s="36"/>
      <c r="V2652" s="36"/>
    </row>
    <row r="2653" spans="6:22" x14ac:dyDescent="0.25">
      <c r="F2653" s="36"/>
      <c r="G2653" s="36"/>
      <c r="H2653" s="36"/>
      <c r="I2653" s="36"/>
      <c r="J2653" s="36"/>
      <c r="K2653" s="36"/>
      <c r="L2653" s="36"/>
      <c r="M2653" s="36"/>
      <c r="N2653" s="36"/>
      <c r="O2653" s="36"/>
      <c r="P2653" s="36"/>
      <c r="Q2653" s="36"/>
      <c r="R2653" s="36"/>
      <c r="S2653" s="36"/>
      <c r="T2653" s="36"/>
      <c r="U2653" s="36"/>
      <c r="V2653" s="36"/>
    </row>
    <row r="2654" spans="6:22" x14ac:dyDescent="0.25">
      <c r="F2654" s="36"/>
      <c r="G2654" s="36"/>
      <c r="H2654" s="36"/>
      <c r="I2654" s="36"/>
      <c r="J2654" s="36"/>
      <c r="K2654" s="36"/>
      <c r="L2654" s="36"/>
      <c r="M2654" s="36"/>
      <c r="N2654" s="36"/>
      <c r="O2654" s="36"/>
      <c r="P2654" s="36"/>
      <c r="Q2654" s="36"/>
      <c r="R2654" s="36"/>
      <c r="S2654" s="36"/>
      <c r="T2654" s="36"/>
      <c r="U2654" s="36"/>
      <c r="V2654" s="36"/>
    </row>
    <row r="2655" spans="6:22" x14ac:dyDescent="0.25">
      <c r="F2655" s="36"/>
      <c r="G2655" s="36"/>
      <c r="H2655" s="36"/>
      <c r="I2655" s="36"/>
      <c r="J2655" s="36"/>
      <c r="K2655" s="36"/>
      <c r="L2655" s="36"/>
      <c r="M2655" s="36"/>
      <c r="N2655" s="36"/>
      <c r="O2655" s="36"/>
      <c r="P2655" s="36"/>
      <c r="Q2655" s="36"/>
      <c r="R2655" s="36"/>
      <c r="S2655" s="36"/>
      <c r="T2655" s="36"/>
      <c r="U2655" s="36"/>
      <c r="V2655" s="36"/>
    </row>
    <row r="2656" spans="6:22" x14ac:dyDescent="0.25">
      <c r="F2656" s="36"/>
      <c r="G2656" s="36"/>
      <c r="H2656" s="36"/>
      <c r="I2656" s="36"/>
      <c r="J2656" s="36"/>
      <c r="K2656" s="36"/>
      <c r="L2656" s="36"/>
      <c r="M2656" s="36"/>
      <c r="N2656" s="36"/>
      <c r="O2656" s="36"/>
      <c r="P2656" s="36"/>
      <c r="Q2656" s="36"/>
      <c r="R2656" s="36"/>
      <c r="S2656" s="36"/>
      <c r="T2656" s="36"/>
      <c r="U2656" s="36"/>
      <c r="V2656" s="36"/>
    </row>
    <row r="2657" spans="6:22" x14ac:dyDescent="0.25">
      <c r="F2657" s="36"/>
      <c r="G2657" s="36"/>
      <c r="H2657" s="36"/>
      <c r="I2657" s="36"/>
      <c r="J2657" s="36"/>
      <c r="K2657" s="36"/>
      <c r="L2657" s="36"/>
      <c r="M2657" s="36"/>
      <c r="N2657" s="36"/>
      <c r="O2657" s="36"/>
      <c r="P2657" s="36"/>
      <c r="Q2657" s="36"/>
      <c r="R2657" s="36"/>
      <c r="S2657" s="36"/>
      <c r="T2657" s="36"/>
      <c r="U2657" s="36"/>
      <c r="V2657" s="36"/>
    </row>
    <row r="2658" spans="6:22" x14ac:dyDescent="0.25">
      <c r="F2658" s="36"/>
      <c r="G2658" s="36"/>
      <c r="H2658" s="36"/>
      <c r="I2658" s="36"/>
      <c r="J2658" s="36"/>
      <c r="K2658" s="36"/>
      <c r="L2658" s="36"/>
      <c r="M2658" s="36"/>
      <c r="N2658" s="36"/>
      <c r="O2658" s="36"/>
      <c r="P2658" s="36"/>
      <c r="Q2658" s="36"/>
      <c r="R2658" s="36"/>
      <c r="S2658" s="36"/>
      <c r="T2658" s="36"/>
      <c r="U2658" s="36"/>
      <c r="V2658" s="36"/>
    </row>
    <row r="2659" spans="6:22" x14ac:dyDescent="0.25">
      <c r="F2659" s="36"/>
      <c r="G2659" s="36"/>
      <c r="H2659" s="36"/>
      <c r="I2659" s="36"/>
      <c r="J2659" s="36"/>
      <c r="K2659" s="36"/>
      <c r="L2659" s="36"/>
      <c r="M2659" s="36"/>
      <c r="N2659" s="36"/>
      <c r="O2659" s="36"/>
      <c r="P2659" s="36"/>
      <c r="Q2659" s="36"/>
      <c r="R2659" s="36"/>
      <c r="S2659" s="36"/>
      <c r="T2659" s="36"/>
      <c r="U2659" s="36"/>
      <c r="V2659" s="36"/>
    </row>
    <row r="2660" spans="6:22" x14ac:dyDescent="0.25">
      <c r="F2660" s="36"/>
      <c r="G2660" s="36"/>
      <c r="H2660" s="36"/>
      <c r="I2660" s="36"/>
      <c r="J2660" s="36"/>
      <c r="K2660" s="36"/>
      <c r="L2660" s="36"/>
      <c r="M2660" s="36"/>
      <c r="N2660" s="36"/>
      <c r="O2660" s="36"/>
      <c r="P2660" s="36"/>
      <c r="Q2660" s="36"/>
      <c r="R2660" s="36"/>
      <c r="S2660" s="36"/>
      <c r="T2660" s="36"/>
      <c r="U2660" s="36"/>
      <c r="V2660" s="36"/>
    </row>
    <row r="2661" spans="6:22" x14ac:dyDescent="0.25">
      <c r="F2661" s="36"/>
      <c r="G2661" s="36"/>
      <c r="H2661" s="36"/>
      <c r="I2661" s="36"/>
      <c r="J2661" s="36"/>
      <c r="K2661" s="36"/>
      <c r="L2661" s="36"/>
      <c r="M2661" s="36"/>
      <c r="N2661" s="36"/>
      <c r="O2661" s="36"/>
      <c r="P2661" s="36"/>
      <c r="Q2661" s="36"/>
      <c r="R2661" s="36"/>
      <c r="S2661" s="36"/>
      <c r="T2661" s="36"/>
      <c r="U2661" s="36"/>
      <c r="V2661" s="36"/>
    </row>
    <row r="2662" spans="6:22" x14ac:dyDescent="0.25">
      <c r="F2662" s="36"/>
      <c r="G2662" s="36"/>
      <c r="H2662" s="36"/>
      <c r="I2662" s="36"/>
      <c r="J2662" s="36"/>
      <c r="K2662" s="36"/>
      <c r="L2662" s="36"/>
      <c r="M2662" s="36"/>
      <c r="N2662" s="36"/>
      <c r="O2662" s="36"/>
      <c r="P2662" s="36"/>
      <c r="Q2662" s="36"/>
      <c r="R2662" s="36"/>
      <c r="S2662" s="36"/>
      <c r="T2662" s="36"/>
      <c r="U2662" s="36"/>
      <c r="V2662" s="36"/>
    </row>
    <row r="2663" spans="6:22" x14ac:dyDescent="0.25">
      <c r="F2663" s="36"/>
      <c r="G2663" s="36"/>
      <c r="H2663" s="36"/>
      <c r="I2663" s="36"/>
      <c r="J2663" s="36"/>
      <c r="K2663" s="36"/>
      <c r="L2663" s="36"/>
      <c r="M2663" s="36"/>
      <c r="N2663" s="36"/>
      <c r="O2663" s="36"/>
      <c r="P2663" s="36"/>
      <c r="Q2663" s="36"/>
      <c r="R2663" s="36"/>
      <c r="S2663" s="36"/>
      <c r="T2663" s="36"/>
      <c r="U2663" s="36"/>
      <c r="V2663" s="36"/>
    </row>
    <row r="2664" spans="6:22" x14ac:dyDescent="0.25">
      <c r="F2664" s="36"/>
      <c r="G2664" s="36"/>
      <c r="H2664" s="36"/>
      <c r="I2664" s="36"/>
      <c r="J2664" s="36"/>
      <c r="K2664" s="36"/>
      <c r="L2664" s="36"/>
      <c r="M2664" s="36"/>
      <c r="N2664" s="36"/>
      <c r="O2664" s="36"/>
      <c r="P2664" s="36"/>
      <c r="Q2664" s="36"/>
      <c r="R2664" s="36"/>
      <c r="S2664" s="36"/>
      <c r="T2664" s="36"/>
      <c r="U2664" s="36"/>
      <c r="V2664" s="36"/>
    </row>
    <row r="2665" spans="6:22" x14ac:dyDescent="0.25">
      <c r="F2665" s="36"/>
      <c r="G2665" s="36"/>
      <c r="H2665" s="36"/>
      <c r="I2665" s="36"/>
      <c r="J2665" s="36"/>
      <c r="K2665" s="36"/>
      <c r="L2665" s="36"/>
      <c r="M2665" s="36"/>
      <c r="N2665" s="36"/>
      <c r="O2665" s="36"/>
      <c r="P2665" s="36"/>
      <c r="Q2665" s="36"/>
      <c r="R2665" s="36"/>
      <c r="S2665" s="36"/>
      <c r="T2665" s="36"/>
      <c r="U2665" s="36"/>
      <c r="V2665" s="36"/>
    </row>
    <row r="2666" spans="6:22" x14ac:dyDescent="0.25">
      <c r="F2666" s="36"/>
      <c r="G2666" s="36"/>
      <c r="H2666" s="36"/>
      <c r="I2666" s="36"/>
      <c r="J2666" s="36"/>
      <c r="K2666" s="36"/>
      <c r="L2666" s="36"/>
      <c r="M2666" s="36"/>
      <c r="N2666" s="36"/>
      <c r="O2666" s="36"/>
      <c r="P2666" s="36"/>
      <c r="Q2666" s="36"/>
      <c r="R2666" s="36"/>
      <c r="S2666" s="36"/>
      <c r="T2666" s="36"/>
      <c r="U2666" s="36"/>
      <c r="V2666" s="36"/>
    </row>
    <row r="2667" spans="6:22" x14ac:dyDescent="0.25">
      <c r="F2667" s="36"/>
      <c r="G2667" s="36"/>
      <c r="H2667" s="36"/>
      <c r="I2667" s="36"/>
      <c r="J2667" s="36"/>
      <c r="K2667" s="36"/>
      <c r="L2667" s="36"/>
      <c r="M2667" s="36"/>
      <c r="N2667" s="36"/>
      <c r="O2667" s="36"/>
      <c r="P2667" s="36"/>
      <c r="Q2667" s="36"/>
      <c r="R2667" s="36"/>
      <c r="S2667" s="36"/>
      <c r="T2667" s="36"/>
      <c r="U2667" s="36"/>
      <c r="V2667" s="36"/>
    </row>
    <row r="2668" spans="6:22" x14ac:dyDescent="0.25">
      <c r="F2668" s="36"/>
      <c r="G2668" s="36"/>
      <c r="H2668" s="36"/>
      <c r="I2668" s="36"/>
      <c r="J2668" s="36"/>
      <c r="K2668" s="36"/>
      <c r="L2668" s="36"/>
      <c r="M2668" s="36"/>
      <c r="N2668" s="36"/>
      <c r="O2668" s="36"/>
      <c r="P2668" s="36"/>
      <c r="Q2668" s="36"/>
      <c r="R2668" s="36"/>
      <c r="S2668" s="36"/>
      <c r="T2668" s="36"/>
      <c r="U2668" s="36"/>
      <c r="V2668" s="36"/>
    </row>
    <row r="2669" spans="6:22" x14ac:dyDescent="0.25">
      <c r="F2669" s="36"/>
      <c r="G2669" s="36"/>
      <c r="H2669" s="36"/>
      <c r="I2669" s="36"/>
      <c r="J2669" s="36"/>
      <c r="K2669" s="36"/>
      <c r="L2669" s="36"/>
      <c r="M2669" s="36"/>
      <c r="N2669" s="36"/>
      <c r="O2669" s="36"/>
      <c r="P2669" s="36"/>
      <c r="Q2669" s="36"/>
      <c r="R2669" s="36"/>
      <c r="S2669" s="36"/>
      <c r="T2669" s="36"/>
      <c r="U2669" s="36"/>
      <c r="V2669" s="36"/>
    </row>
    <row r="2670" spans="6:22" x14ac:dyDescent="0.25">
      <c r="F2670" s="36"/>
      <c r="G2670" s="36"/>
      <c r="H2670" s="36"/>
      <c r="I2670" s="36"/>
      <c r="J2670" s="36"/>
      <c r="K2670" s="36"/>
      <c r="L2670" s="36"/>
      <c r="M2670" s="36"/>
      <c r="N2670" s="36"/>
      <c r="O2670" s="36"/>
      <c r="P2670" s="36"/>
      <c r="Q2670" s="36"/>
      <c r="R2670" s="36"/>
      <c r="S2670" s="36"/>
      <c r="T2670" s="36"/>
      <c r="U2670" s="36"/>
      <c r="V2670" s="36"/>
    </row>
    <row r="2671" spans="6:22" x14ac:dyDescent="0.25">
      <c r="F2671" s="36"/>
      <c r="G2671" s="36"/>
      <c r="H2671" s="36"/>
      <c r="I2671" s="36"/>
      <c r="J2671" s="36"/>
      <c r="K2671" s="36"/>
      <c r="L2671" s="36"/>
      <c r="M2671" s="36"/>
      <c r="N2671" s="36"/>
      <c r="O2671" s="36"/>
      <c r="P2671" s="36"/>
      <c r="Q2671" s="36"/>
      <c r="R2671" s="36"/>
      <c r="S2671" s="36"/>
      <c r="T2671" s="36"/>
      <c r="U2671" s="36"/>
      <c r="V2671" s="36"/>
    </row>
    <row r="2672" spans="6:22" x14ac:dyDescent="0.25">
      <c r="F2672" s="36"/>
      <c r="G2672" s="36"/>
      <c r="H2672" s="36"/>
      <c r="I2672" s="36"/>
      <c r="J2672" s="36"/>
      <c r="K2672" s="36"/>
      <c r="L2672" s="36"/>
      <c r="M2672" s="36"/>
      <c r="N2672" s="36"/>
      <c r="O2672" s="36"/>
      <c r="P2672" s="36"/>
      <c r="Q2672" s="36"/>
      <c r="R2672" s="36"/>
      <c r="S2672" s="36"/>
      <c r="T2672" s="36"/>
      <c r="U2672" s="36"/>
      <c r="V2672" s="36"/>
    </row>
    <row r="2673" spans="6:22" x14ac:dyDescent="0.25">
      <c r="F2673" s="36"/>
      <c r="G2673" s="36"/>
      <c r="H2673" s="36"/>
      <c r="I2673" s="36"/>
      <c r="J2673" s="36"/>
      <c r="K2673" s="36"/>
      <c r="L2673" s="36"/>
      <c r="M2673" s="36"/>
      <c r="N2673" s="36"/>
      <c r="O2673" s="36"/>
      <c r="P2673" s="36"/>
      <c r="Q2673" s="36"/>
      <c r="R2673" s="36"/>
      <c r="S2673" s="36"/>
      <c r="T2673" s="36"/>
      <c r="U2673" s="36"/>
      <c r="V2673" s="36"/>
    </row>
    <row r="2674" spans="6:22" x14ac:dyDescent="0.25">
      <c r="F2674" s="36"/>
      <c r="G2674" s="36"/>
      <c r="H2674" s="36"/>
      <c r="I2674" s="36"/>
      <c r="J2674" s="36"/>
      <c r="K2674" s="36"/>
      <c r="L2674" s="36"/>
      <c r="M2674" s="36"/>
      <c r="N2674" s="36"/>
      <c r="O2674" s="36"/>
      <c r="P2674" s="36"/>
      <c r="Q2674" s="36"/>
      <c r="R2674" s="36"/>
      <c r="S2674" s="36"/>
      <c r="T2674" s="36"/>
      <c r="U2674" s="36"/>
      <c r="V2674" s="36"/>
    </row>
    <row r="2675" spans="6:22" x14ac:dyDescent="0.25">
      <c r="F2675" s="36"/>
      <c r="G2675" s="36"/>
      <c r="H2675" s="36"/>
      <c r="I2675" s="36"/>
      <c r="J2675" s="36"/>
      <c r="K2675" s="36"/>
      <c r="L2675" s="36"/>
      <c r="M2675" s="36"/>
      <c r="N2675" s="36"/>
      <c r="O2675" s="36"/>
      <c r="P2675" s="36"/>
      <c r="Q2675" s="36"/>
      <c r="R2675" s="36"/>
      <c r="S2675" s="36"/>
      <c r="T2675" s="36"/>
      <c r="U2675" s="36"/>
      <c r="V2675" s="36"/>
    </row>
    <row r="2676" spans="6:22" x14ac:dyDescent="0.25">
      <c r="F2676" s="36"/>
      <c r="G2676" s="36"/>
      <c r="H2676" s="36"/>
      <c r="I2676" s="36"/>
      <c r="J2676" s="36"/>
      <c r="K2676" s="36"/>
      <c r="L2676" s="36"/>
      <c r="M2676" s="36"/>
      <c r="N2676" s="36"/>
      <c r="O2676" s="36"/>
      <c r="P2676" s="36"/>
      <c r="Q2676" s="36"/>
      <c r="R2676" s="36"/>
      <c r="S2676" s="36"/>
      <c r="T2676" s="36"/>
      <c r="U2676" s="36"/>
      <c r="V2676" s="36"/>
    </row>
    <row r="2677" spans="6:22" x14ac:dyDescent="0.25">
      <c r="F2677" s="36"/>
      <c r="G2677" s="36"/>
      <c r="H2677" s="36"/>
      <c r="I2677" s="36"/>
      <c r="J2677" s="36"/>
      <c r="K2677" s="36"/>
      <c r="L2677" s="36"/>
      <c r="M2677" s="36"/>
      <c r="N2677" s="36"/>
      <c r="O2677" s="36"/>
      <c r="P2677" s="36"/>
      <c r="Q2677" s="36"/>
      <c r="R2677" s="36"/>
      <c r="S2677" s="36"/>
      <c r="T2677" s="36"/>
      <c r="U2677" s="36"/>
      <c r="V2677" s="36"/>
    </row>
    <row r="2678" spans="6:22" x14ac:dyDescent="0.25">
      <c r="F2678" s="36"/>
      <c r="G2678" s="36"/>
      <c r="H2678" s="36"/>
      <c r="I2678" s="36"/>
      <c r="J2678" s="36"/>
      <c r="K2678" s="36"/>
      <c r="L2678" s="36"/>
      <c r="M2678" s="36"/>
      <c r="N2678" s="36"/>
      <c r="O2678" s="36"/>
      <c r="P2678" s="36"/>
      <c r="Q2678" s="36"/>
      <c r="R2678" s="36"/>
      <c r="S2678" s="36"/>
      <c r="T2678" s="36"/>
      <c r="U2678" s="36"/>
      <c r="V2678" s="36"/>
    </row>
    <row r="2679" spans="6:22" x14ac:dyDescent="0.25">
      <c r="F2679" s="36"/>
      <c r="G2679" s="36"/>
      <c r="H2679" s="36"/>
      <c r="I2679" s="36"/>
      <c r="J2679" s="36"/>
      <c r="K2679" s="36"/>
      <c r="L2679" s="36"/>
      <c r="M2679" s="36"/>
      <c r="N2679" s="36"/>
      <c r="O2679" s="36"/>
      <c r="P2679" s="36"/>
      <c r="Q2679" s="36"/>
      <c r="R2679" s="36"/>
      <c r="S2679" s="36"/>
      <c r="T2679" s="36"/>
      <c r="U2679" s="36"/>
      <c r="V2679" s="36"/>
    </row>
    <row r="2680" spans="6:22" x14ac:dyDescent="0.25">
      <c r="F2680" s="36"/>
      <c r="G2680" s="36"/>
      <c r="H2680" s="36"/>
      <c r="I2680" s="36"/>
      <c r="J2680" s="36"/>
      <c r="K2680" s="36"/>
      <c r="L2680" s="36"/>
      <c r="M2680" s="36"/>
      <c r="N2680" s="36"/>
      <c r="O2680" s="36"/>
      <c r="P2680" s="36"/>
      <c r="Q2680" s="36"/>
      <c r="R2680" s="36"/>
      <c r="S2680" s="36"/>
      <c r="T2680" s="36"/>
      <c r="U2680" s="36"/>
      <c r="V2680" s="36"/>
    </row>
    <row r="2681" spans="6:22" x14ac:dyDescent="0.25">
      <c r="F2681" s="36"/>
      <c r="G2681" s="36"/>
      <c r="H2681" s="36"/>
      <c r="I2681" s="36"/>
      <c r="J2681" s="36"/>
      <c r="K2681" s="36"/>
      <c r="L2681" s="36"/>
      <c r="M2681" s="36"/>
      <c r="N2681" s="36"/>
      <c r="O2681" s="36"/>
      <c r="P2681" s="36"/>
      <c r="Q2681" s="36"/>
      <c r="R2681" s="36"/>
      <c r="S2681" s="36"/>
      <c r="T2681" s="36"/>
      <c r="U2681" s="36"/>
      <c r="V2681" s="36"/>
    </row>
    <row r="2682" spans="6:22" x14ac:dyDescent="0.25">
      <c r="F2682" s="36"/>
      <c r="G2682" s="36"/>
      <c r="H2682" s="36"/>
      <c r="I2682" s="36"/>
      <c r="J2682" s="36"/>
      <c r="K2682" s="36"/>
      <c r="L2682" s="36"/>
      <c r="M2682" s="36"/>
      <c r="N2682" s="36"/>
      <c r="O2682" s="36"/>
      <c r="P2682" s="36"/>
      <c r="Q2682" s="36"/>
      <c r="R2682" s="36"/>
      <c r="S2682" s="36"/>
      <c r="T2682" s="36"/>
      <c r="U2682" s="36"/>
      <c r="V2682" s="36"/>
    </row>
    <row r="2683" spans="6:22" x14ac:dyDescent="0.25">
      <c r="F2683" s="36"/>
      <c r="G2683" s="36"/>
      <c r="H2683" s="36"/>
      <c r="I2683" s="36"/>
      <c r="J2683" s="36"/>
      <c r="K2683" s="36"/>
      <c r="L2683" s="36"/>
      <c r="M2683" s="36"/>
      <c r="N2683" s="36"/>
      <c r="O2683" s="36"/>
      <c r="P2683" s="36"/>
      <c r="Q2683" s="36"/>
      <c r="R2683" s="36"/>
      <c r="S2683" s="36"/>
      <c r="T2683" s="36"/>
      <c r="U2683" s="36"/>
      <c r="V2683" s="36"/>
    </row>
    <row r="2684" spans="6:22" x14ac:dyDescent="0.25">
      <c r="F2684" s="36"/>
      <c r="G2684" s="36"/>
      <c r="H2684" s="36"/>
      <c r="I2684" s="36"/>
      <c r="J2684" s="36"/>
      <c r="K2684" s="36"/>
      <c r="L2684" s="36"/>
      <c r="M2684" s="36"/>
      <c r="N2684" s="36"/>
      <c r="O2684" s="36"/>
      <c r="P2684" s="36"/>
      <c r="Q2684" s="36"/>
      <c r="R2684" s="36"/>
      <c r="S2684" s="36"/>
      <c r="T2684" s="36"/>
      <c r="U2684" s="36"/>
      <c r="V2684" s="36"/>
    </row>
    <row r="2685" spans="6:22" x14ac:dyDescent="0.25">
      <c r="F2685" s="36"/>
      <c r="G2685" s="36"/>
      <c r="H2685" s="36"/>
      <c r="I2685" s="36"/>
      <c r="J2685" s="36"/>
      <c r="K2685" s="36"/>
      <c r="L2685" s="36"/>
      <c r="M2685" s="36"/>
      <c r="N2685" s="36"/>
      <c r="O2685" s="36"/>
      <c r="P2685" s="36"/>
      <c r="Q2685" s="36"/>
      <c r="R2685" s="36"/>
      <c r="S2685" s="36"/>
      <c r="T2685" s="36"/>
      <c r="U2685" s="36"/>
      <c r="V2685" s="36"/>
    </row>
    <row r="2686" spans="6:22" x14ac:dyDescent="0.25">
      <c r="F2686" s="36"/>
      <c r="G2686" s="36"/>
      <c r="H2686" s="36"/>
      <c r="I2686" s="36"/>
      <c r="J2686" s="36"/>
      <c r="K2686" s="36"/>
      <c r="L2686" s="36"/>
      <c r="M2686" s="36"/>
      <c r="N2686" s="36"/>
      <c r="O2686" s="36"/>
      <c r="P2686" s="36"/>
      <c r="Q2686" s="36"/>
      <c r="R2686" s="36"/>
      <c r="S2686" s="36"/>
      <c r="T2686" s="36"/>
      <c r="U2686" s="36"/>
      <c r="V2686" s="36"/>
    </row>
    <row r="2687" spans="6:22" x14ac:dyDescent="0.25">
      <c r="F2687" s="36"/>
      <c r="G2687" s="36"/>
      <c r="H2687" s="36"/>
      <c r="I2687" s="36"/>
      <c r="J2687" s="36"/>
      <c r="K2687" s="36"/>
      <c r="L2687" s="36"/>
      <c r="M2687" s="36"/>
      <c r="N2687" s="36"/>
      <c r="O2687" s="36"/>
      <c r="P2687" s="36"/>
      <c r="Q2687" s="36"/>
      <c r="R2687" s="36"/>
      <c r="S2687" s="36"/>
      <c r="T2687" s="36"/>
      <c r="U2687" s="36"/>
      <c r="V2687" s="36"/>
    </row>
    <row r="2688" spans="6:22" x14ac:dyDescent="0.25">
      <c r="F2688" s="36"/>
      <c r="G2688" s="36"/>
      <c r="H2688" s="36"/>
      <c r="I2688" s="36"/>
      <c r="J2688" s="36"/>
      <c r="K2688" s="36"/>
      <c r="L2688" s="36"/>
      <c r="M2688" s="36"/>
      <c r="N2688" s="36"/>
      <c r="O2688" s="36"/>
      <c r="P2688" s="36"/>
      <c r="Q2688" s="36"/>
      <c r="R2688" s="36"/>
      <c r="S2688" s="36"/>
      <c r="T2688" s="36"/>
      <c r="U2688" s="36"/>
      <c r="V2688" s="36"/>
    </row>
    <row r="2689" spans="6:22" x14ac:dyDescent="0.25">
      <c r="F2689" s="36"/>
      <c r="G2689" s="36"/>
      <c r="H2689" s="36"/>
      <c r="I2689" s="36"/>
      <c r="J2689" s="36"/>
      <c r="K2689" s="36"/>
      <c r="L2689" s="36"/>
      <c r="M2689" s="36"/>
      <c r="N2689" s="36"/>
      <c r="O2689" s="36"/>
      <c r="P2689" s="36"/>
      <c r="Q2689" s="36"/>
      <c r="R2689" s="36"/>
      <c r="S2689" s="36"/>
      <c r="T2689" s="36"/>
      <c r="U2689" s="36"/>
      <c r="V2689" s="36"/>
    </row>
    <row r="2690" spans="6:22" x14ac:dyDescent="0.25">
      <c r="F2690" s="36"/>
      <c r="G2690" s="36"/>
      <c r="H2690" s="36"/>
      <c r="I2690" s="36"/>
      <c r="J2690" s="36"/>
      <c r="K2690" s="36"/>
      <c r="L2690" s="36"/>
      <c r="M2690" s="36"/>
      <c r="N2690" s="36"/>
      <c r="O2690" s="36"/>
      <c r="P2690" s="36"/>
      <c r="Q2690" s="36"/>
      <c r="R2690" s="36"/>
      <c r="S2690" s="36"/>
      <c r="T2690" s="36"/>
      <c r="U2690" s="36"/>
      <c r="V2690" s="36"/>
    </row>
    <row r="2691" spans="6:22" x14ac:dyDescent="0.25">
      <c r="F2691" s="36"/>
      <c r="G2691" s="36"/>
      <c r="H2691" s="36"/>
      <c r="I2691" s="36"/>
      <c r="J2691" s="36"/>
      <c r="K2691" s="36"/>
      <c r="L2691" s="36"/>
      <c r="M2691" s="36"/>
      <c r="N2691" s="36"/>
      <c r="O2691" s="36"/>
      <c r="P2691" s="36"/>
      <c r="Q2691" s="36"/>
      <c r="R2691" s="36"/>
      <c r="S2691" s="36"/>
      <c r="T2691" s="36"/>
      <c r="U2691" s="36"/>
      <c r="V2691" s="36"/>
    </row>
    <row r="2692" spans="6:22" x14ac:dyDescent="0.25">
      <c r="F2692" s="36"/>
      <c r="G2692" s="36"/>
      <c r="H2692" s="36"/>
      <c r="I2692" s="36"/>
      <c r="J2692" s="36"/>
      <c r="K2692" s="36"/>
      <c r="L2692" s="36"/>
      <c r="M2692" s="36"/>
      <c r="N2692" s="36"/>
      <c r="O2692" s="36"/>
      <c r="P2692" s="36"/>
      <c r="Q2692" s="36"/>
      <c r="R2692" s="36"/>
      <c r="S2692" s="36"/>
      <c r="T2692" s="36"/>
      <c r="U2692" s="36"/>
      <c r="V2692" s="36"/>
    </row>
    <row r="2693" spans="6:22" x14ac:dyDescent="0.25">
      <c r="F2693" s="36"/>
      <c r="G2693" s="36"/>
      <c r="H2693" s="36"/>
      <c r="I2693" s="36"/>
      <c r="J2693" s="36"/>
      <c r="K2693" s="36"/>
      <c r="L2693" s="36"/>
      <c r="M2693" s="36"/>
      <c r="N2693" s="36"/>
      <c r="O2693" s="36"/>
      <c r="P2693" s="36"/>
      <c r="Q2693" s="36"/>
      <c r="R2693" s="36"/>
      <c r="S2693" s="36"/>
      <c r="T2693" s="36"/>
      <c r="U2693" s="36"/>
      <c r="V2693" s="36"/>
    </row>
    <row r="2694" spans="6:22" x14ac:dyDescent="0.25">
      <c r="F2694" s="36"/>
      <c r="G2694" s="36"/>
      <c r="H2694" s="36"/>
      <c r="I2694" s="36"/>
      <c r="J2694" s="36"/>
      <c r="K2694" s="36"/>
      <c r="L2694" s="36"/>
      <c r="M2694" s="36"/>
      <c r="N2694" s="36"/>
      <c r="O2694" s="36"/>
      <c r="P2694" s="36"/>
      <c r="Q2694" s="36"/>
      <c r="R2694" s="36"/>
      <c r="S2694" s="36"/>
      <c r="T2694" s="36"/>
      <c r="U2694" s="36"/>
      <c r="V2694" s="36"/>
    </row>
    <row r="2695" spans="6:22" x14ac:dyDescent="0.25">
      <c r="F2695" s="36"/>
      <c r="G2695" s="36"/>
      <c r="H2695" s="36"/>
      <c r="I2695" s="36"/>
      <c r="J2695" s="36"/>
      <c r="K2695" s="36"/>
      <c r="L2695" s="36"/>
      <c r="M2695" s="36"/>
      <c r="N2695" s="36"/>
      <c r="O2695" s="36"/>
      <c r="P2695" s="36"/>
      <c r="Q2695" s="36"/>
      <c r="R2695" s="36"/>
      <c r="S2695" s="36"/>
      <c r="T2695" s="36"/>
      <c r="U2695" s="36"/>
      <c r="V2695" s="36"/>
    </row>
    <row r="2696" spans="6:22" x14ac:dyDescent="0.25">
      <c r="F2696" s="36"/>
      <c r="G2696" s="36"/>
      <c r="H2696" s="36"/>
      <c r="I2696" s="36"/>
      <c r="J2696" s="36"/>
      <c r="K2696" s="36"/>
      <c r="L2696" s="36"/>
      <c r="M2696" s="36"/>
      <c r="N2696" s="36"/>
      <c r="O2696" s="36"/>
      <c r="P2696" s="36"/>
      <c r="Q2696" s="36"/>
      <c r="R2696" s="36"/>
      <c r="S2696" s="36"/>
      <c r="T2696" s="36"/>
      <c r="U2696" s="36"/>
      <c r="V2696" s="36"/>
    </row>
    <row r="2697" spans="6:22" x14ac:dyDescent="0.25">
      <c r="F2697" s="36"/>
      <c r="G2697" s="36"/>
      <c r="H2697" s="36"/>
      <c r="I2697" s="36"/>
      <c r="J2697" s="36"/>
      <c r="K2697" s="36"/>
      <c r="L2697" s="36"/>
      <c r="M2697" s="36"/>
      <c r="N2697" s="36"/>
      <c r="O2697" s="36"/>
      <c r="P2697" s="36"/>
      <c r="Q2697" s="36"/>
      <c r="R2697" s="36"/>
      <c r="S2697" s="36"/>
      <c r="T2697" s="36"/>
      <c r="U2697" s="36"/>
      <c r="V2697" s="36"/>
    </row>
    <row r="2698" spans="6:22" x14ac:dyDescent="0.25">
      <c r="F2698" s="36"/>
      <c r="G2698" s="36"/>
      <c r="H2698" s="36"/>
      <c r="I2698" s="36"/>
      <c r="J2698" s="36"/>
      <c r="K2698" s="36"/>
      <c r="L2698" s="36"/>
      <c r="M2698" s="36"/>
      <c r="N2698" s="36"/>
      <c r="O2698" s="36"/>
      <c r="P2698" s="36"/>
      <c r="Q2698" s="36"/>
      <c r="R2698" s="36"/>
      <c r="S2698" s="36"/>
      <c r="T2698" s="36"/>
      <c r="U2698" s="36"/>
      <c r="V2698" s="36"/>
    </row>
    <row r="2699" spans="6:22" x14ac:dyDescent="0.25">
      <c r="F2699" s="36"/>
      <c r="G2699" s="36"/>
      <c r="H2699" s="36"/>
      <c r="I2699" s="36"/>
      <c r="J2699" s="36"/>
      <c r="K2699" s="36"/>
      <c r="L2699" s="36"/>
      <c r="M2699" s="36"/>
      <c r="N2699" s="36"/>
      <c r="O2699" s="36"/>
      <c r="P2699" s="36"/>
      <c r="Q2699" s="36"/>
      <c r="R2699" s="36"/>
      <c r="S2699" s="36"/>
      <c r="T2699" s="36"/>
      <c r="U2699" s="36"/>
      <c r="V2699" s="36"/>
    </row>
    <row r="2700" spans="6:22" x14ac:dyDescent="0.25">
      <c r="F2700" s="36"/>
      <c r="G2700" s="36"/>
      <c r="H2700" s="36"/>
      <c r="I2700" s="36"/>
      <c r="J2700" s="36"/>
      <c r="K2700" s="36"/>
      <c r="L2700" s="36"/>
      <c r="M2700" s="36"/>
      <c r="N2700" s="36"/>
      <c r="O2700" s="36"/>
      <c r="P2700" s="36"/>
      <c r="Q2700" s="36"/>
      <c r="R2700" s="36"/>
      <c r="S2700" s="36"/>
      <c r="T2700" s="36"/>
      <c r="U2700" s="36"/>
      <c r="V2700" s="36"/>
    </row>
    <row r="2701" spans="6:22" x14ac:dyDescent="0.25">
      <c r="F2701" s="36"/>
      <c r="G2701" s="36"/>
      <c r="H2701" s="36"/>
      <c r="I2701" s="36"/>
      <c r="J2701" s="36"/>
      <c r="K2701" s="36"/>
      <c r="L2701" s="36"/>
      <c r="M2701" s="36"/>
      <c r="N2701" s="36"/>
      <c r="O2701" s="36"/>
      <c r="P2701" s="36"/>
      <c r="Q2701" s="36"/>
      <c r="R2701" s="36"/>
      <c r="S2701" s="36"/>
      <c r="T2701" s="36"/>
      <c r="U2701" s="36"/>
      <c r="V2701" s="36"/>
    </row>
    <row r="2702" spans="6:22" x14ac:dyDescent="0.25">
      <c r="F2702" s="36"/>
      <c r="G2702" s="36"/>
      <c r="H2702" s="36"/>
      <c r="I2702" s="36"/>
      <c r="J2702" s="36"/>
      <c r="K2702" s="36"/>
      <c r="L2702" s="36"/>
      <c r="M2702" s="36"/>
      <c r="N2702" s="36"/>
      <c r="O2702" s="36"/>
      <c r="P2702" s="36"/>
      <c r="Q2702" s="36"/>
      <c r="R2702" s="36"/>
      <c r="S2702" s="36"/>
      <c r="T2702" s="36"/>
      <c r="U2702" s="36"/>
      <c r="V2702" s="36"/>
    </row>
    <row r="2703" spans="6:22" x14ac:dyDescent="0.25">
      <c r="F2703" s="36"/>
      <c r="G2703" s="36"/>
      <c r="H2703" s="36"/>
      <c r="I2703" s="36"/>
      <c r="J2703" s="36"/>
      <c r="K2703" s="36"/>
      <c r="L2703" s="36"/>
      <c r="M2703" s="36"/>
      <c r="N2703" s="36"/>
      <c r="O2703" s="36"/>
      <c r="P2703" s="36"/>
      <c r="Q2703" s="36"/>
      <c r="R2703" s="36"/>
      <c r="S2703" s="36"/>
      <c r="T2703" s="36"/>
      <c r="U2703" s="36"/>
      <c r="V2703" s="36"/>
    </row>
    <row r="2704" spans="6:22" x14ac:dyDescent="0.25">
      <c r="F2704" s="36"/>
      <c r="G2704" s="36"/>
      <c r="H2704" s="36"/>
      <c r="I2704" s="36"/>
      <c r="J2704" s="36"/>
      <c r="K2704" s="36"/>
      <c r="L2704" s="36"/>
      <c r="M2704" s="36"/>
      <c r="N2704" s="36"/>
      <c r="O2704" s="36"/>
      <c r="P2704" s="36"/>
      <c r="Q2704" s="36"/>
      <c r="R2704" s="36"/>
      <c r="S2704" s="36"/>
      <c r="T2704" s="36"/>
      <c r="U2704" s="36"/>
      <c r="V2704" s="36"/>
    </row>
    <row r="2705" spans="6:22" x14ac:dyDescent="0.25">
      <c r="F2705" s="36"/>
      <c r="G2705" s="36"/>
      <c r="H2705" s="36"/>
      <c r="I2705" s="36"/>
      <c r="J2705" s="36"/>
      <c r="K2705" s="36"/>
      <c r="L2705" s="36"/>
      <c r="M2705" s="36"/>
      <c r="N2705" s="36"/>
      <c r="O2705" s="36"/>
      <c r="P2705" s="36"/>
      <c r="Q2705" s="36"/>
      <c r="R2705" s="36"/>
      <c r="S2705" s="36"/>
      <c r="T2705" s="36"/>
      <c r="U2705" s="36"/>
      <c r="V2705" s="36"/>
    </row>
    <row r="2706" spans="6:22" x14ac:dyDescent="0.25">
      <c r="F2706" s="36"/>
      <c r="G2706" s="36"/>
      <c r="H2706" s="36"/>
      <c r="I2706" s="36"/>
      <c r="J2706" s="36"/>
      <c r="K2706" s="36"/>
      <c r="L2706" s="36"/>
      <c r="M2706" s="36"/>
      <c r="N2706" s="36"/>
      <c r="O2706" s="36"/>
      <c r="P2706" s="36"/>
      <c r="Q2706" s="36"/>
      <c r="R2706" s="36"/>
      <c r="S2706" s="36"/>
      <c r="T2706" s="36"/>
      <c r="U2706" s="36"/>
      <c r="V2706" s="36"/>
    </row>
    <row r="2707" spans="6:22" x14ac:dyDescent="0.25">
      <c r="F2707" s="36"/>
      <c r="G2707" s="36"/>
      <c r="H2707" s="36"/>
      <c r="I2707" s="36"/>
      <c r="J2707" s="36"/>
      <c r="K2707" s="36"/>
      <c r="L2707" s="36"/>
      <c r="M2707" s="36"/>
      <c r="N2707" s="36"/>
      <c r="O2707" s="36"/>
      <c r="P2707" s="36"/>
      <c r="Q2707" s="36"/>
      <c r="R2707" s="36"/>
      <c r="S2707" s="36"/>
      <c r="T2707" s="36"/>
      <c r="U2707" s="36"/>
      <c r="V2707" s="36"/>
    </row>
    <row r="2708" spans="6:22" x14ac:dyDescent="0.25">
      <c r="F2708" s="36"/>
      <c r="G2708" s="36"/>
      <c r="H2708" s="36"/>
      <c r="I2708" s="36"/>
      <c r="J2708" s="36"/>
      <c r="K2708" s="36"/>
      <c r="L2708" s="36"/>
      <c r="M2708" s="36"/>
      <c r="N2708" s="36"/>
      <c r="O2708" s="36"/>
      <c r="P2708" s="36"/>
      <c r="Q2708" s="36"/>
      <c r="R2708" s="36"/>
      <c r="S2708" s="36"/>
      <c r="T2708" s="36"/>
      <c r="U2708" s="36"/>
      <c r="V2708" s="36"/>
    </row>
    <row r="2709" spans="6:22" x14ac:dyDescent="0.25">
      <c r="F2709" s="36"/>
      <c r="G2709" s="36"/>
      <c r="H2709" s="36"/>
      <c r="I2709" s="36"/>
      <c r="J2709" s="36"/>
      <c r="K2709" s="36"/>
      <c r="L2709" s="36"/>
      <c r="M2709" s="36"/>
      <c r="N2709" s="36"/>
      <c r="O2709" s="36"/>
      <c r="P2709" s="36"/>
      <c r="Q2709" s="36"/>
      <c r="R2709" s="36"/>
      <c r="S2709" s="36"/>
      <c r="T2709" s="36"/>
      <c r="U2709" s="36"/>
      <c r="V2709" s="36"/>
    </row>
    <row r="2710" spans="6:22" x14ac:dyDescent="0.25">
      <c r="F2710" s="36"/>
      <c r="G2710" s="36"/>
      <c r="H2710" s="36"/>
      <c r="I2710" s="36"/>
      <c r="J2710" s="36"/>
      <c r="K2710" s="36"/>
      <c r="L2710" s="36"/>
      <c r="M2710" s="36"/>
      <c r="N2710" s="36"/>
      <c r="O2710" s="36"/>
      <c r="P2710" s="36"/>
      <c r="Q2710" s="36"/>
      <c r="R2710" s="36"/>
      <c r="S2710" s="36"/>
      <c r="T2710" s="36"/>
      <c r="U2710" s="36"/>
      <c r="V2710" s="36"/>
    </row>
    <row r="2711" spans="6:22" x14ac:dyDescent="0.25">
      <c r="F2711" s="36"/>
      <c r="G2711" s="36"/>
      <c r="H2711" s="36"/>
      <c r="I2711" s="36"/>
      <c r="J2711" s="36"/>
      <c r="K2711" s="36"/>
      <c r="L2711" s="36"/>
      <c r="M2711" s="36"/>
      <c r="N2711" s="36"/>
      <c r="O2711" s="36"/>
      <c r="P2711" s="36"/>
      <c r="Q2711" s="36"/>
      <c r="R2711" s="36"/>
      <c r="S2711" s="36"/>
      <c r="T2711" s="36"/>
      <c r="U2711" s="36"/>
      <c r="V2711" s="36"/>
    </row>
    <row r="2712" spans="6:22" x14ac:dyDescent="0.25">
      <c r="F2712" s="36"/>
      <c r="G2712" s="36"/>
      <c r="H2712" s="36"/>
      <c r="I2712" s="36"/>
      <c r="J2712" s="36"/>
      <c r="K2712" s="36"/>
      <c r="L2712" s="36"/>
      <c r="M2712" s="36"/>
      <c r="N2712" s="36"/>
      <c r="O2712" s="36"/>
      <c r="P2712" s="36"/>
      <c r="Q2712" s="36"/>
      <c r="R2712" s="36"/>
      <c r="S2712" s="36"/>
      <c r="T2712" s="36"/>
      <c r="U2712" s="36"/>
      <c r="V2712" s="36"/>
    </row>
    <row r="2713" spans="6:22" x14ac:dyDescent="0.25">
      <c r="F2713" s="36"/>
      <c r="G2713" s="36"/>
      <c r="H2713" s="36"/>
      <c r="I2713" s="36"/>
      <c r="J2713" s="36"/>
      <c r="K2713" s="36"/>
      <c r="L2713" s="36"/>
      <c r="M2713" s="36"/>
      <c r="N2713" s="36"/>
      <c r="O2713" s="36"/>
      <c r="P2713" s="36"/>
      <c r="Q2713" s="36"/>
      <c r="R2713" s="36"/>
      <c r="S2713" s="36"/>
      <c r="T2713" s="36"/>
      <c r="U2713" s="36"/>
      <c r="V2713" s="36"/>
    </row>
    <row r="2714" spans="6:22" x14ac:dyDescent="0.25">
      <c r="F2714" s="36"/>
      <c r="G2714" s="36"/>
      <c r="H2714" s="36"/>
      <c r="I2714" s="36"/>
      <c r="J2714" s="36"/>
      <c r="K2714" s="36"/>
      <c r="L2714" s="36"/>
      <c r="M2714" s="36"/>
      <c r="N2714" s="36"/>
      <c r="O2714" s="36"/>
      <c r="P2714" s="36"/>
      <c r="Q2714" s="36"/>
      <c r="R2714" s="36"/>
      <c r="S2714" s="36"/>
      <c r="T2714" s="36"/>
      <c r="U2714" s="36"/>
      <c r="V2714" s="36"/>
    </row>
    <row r="2715" spans="6:22" x14ac:dyDescent="0.25">
      <c r="F2715" s="36"/>
      <c r="G2715" s="36"/>
      <c r="H2715" s="36"/>
      <c r="I2715" s="36"/>
      <c r="J2715" s="36"/>
      <c r="K2715" s="36"/>
      <c r="L2715" s="36"/>
      <c r="M2715" s="36"/>
      <c r="N2715" s="36"/>
      <c r="O2715" s="36"/>
      <c r="P2715" s="36"/>
      <c r="Q2715" s="36"/>
      <c r="R2715" s="36"/>
      <c r="S2715" s="36"/>
      <c r="T2715" s="36"/>
      <c r="U2715" s="36"/>
      <c r="V2715" s="36"/>
    </row>
    <row r="2716" spans="6:22" x14ac:dyDescent="0.25">
      <c r="F2716" s="36"/>
      <c r="G2716" s="36"/>
      <c r="H2716" s="36"/>
      <c r="I2716" s="36"/>
      <c r="J2716" s="36"/>
      <c r="K2716" s="36"/>
      <c r="L2716" s="36"/>
      <c r="M2716" s="36"/>
      <c r="N2716" s="36"/>
      <c r="O2716" s="36"/>
      <c r="P2716" s="36"/>
      <c r="Q2716" s="36"/>
      <c r="R2716" s="36"/>
      <c r="S2716" s="36"/>
      <c r="T2716" s="36"/>
      <c r="U2716" s="36"/>
      <c r="V2716" s="36"/>
    </row>
    <row r="2717" spans="6:22" x14ac:dyDescent="0.25">
      <c r="F2717" s="36"/>
      <c r="G2717" s="36"/>
      <c r="H2717" s="36"/>
      <c r="I2717" s="36"/>
      <c r="J2717" s="36"/>
      <c r="K2717" s="36"/>
      <c r="L2717" s="36"/>
      <c r="M2717" s="36"/>
      <c r="N2717" s="36"/>
      <c r="O2717" s="36"/>
      <c r="P2717" s="36"/>
      <c r="Q2717" s="36"/>
      <c r="R2717" s="36"/>
      <c r="S2717" s="36"/>
      <c r="T2717" s="36"/>
      <c r="U2717" s="36"/>
      <c r="V2717" s="36"/>
    </row>
    <row r="2718" spans="6:22" x14ac:dyDescent="0.25">
      <c r="F2718" s="36"/>
      <c r="G2718" s="36"/>
      <c r="H2718" s="36"/>
      <c r="I2718" s="36"/>
      <c r="J2718" s="36"/>
      <c r="K2718" s="36"/>
      <c r="L2718" s="36"/>
      <c r="M2718" s="36"/>
      <c r="N2718" s="36"/>
      <c r="O2718" s="36"/>
      <c r="P2718" s="36"/>
      <c r="Q2718" s="36"/>
      <c r="R2718" s="36"/>
      <c r="S2718" s="36"/>
      <c r="T2718" s="36"/>
      <c r="U2718" s="36"/>
      <c r="V2718" s="36"/>
    </row>
    <row r="2719" spans="6:22" x14ac:dyDescent="0.25">
      <c r="F2719" s="36"/>
      <c r="G2719" s="36"/>
      <c r="H2719" s="36"/>
      <c r="I2719" s="36"/>
      <c r="J2719" s="36"/>
      <c r="K2719" s="36"/>
      <c r="L2719" s="36"/>
      <c r="M2719" s="36"/>
      <c r="N2719" s="36"/>
      <c r="O2719" s="36"/>
      <c r="P2719" s="36"/>
      <c r="Q2719" s="36"/>
      <c r="R2719" s="36"/>
      <c r="S2719" s="36"/>
      <c r="T2719" s="36"/>
      <c r="U2719" s="36"/>
      <c r="V2719" s="36"/>
    </row>
    <row r="2720" spans="6:22" x14ac:dyDescent="0.25">
      <c r="F2720" s="36"/>
      <c r="G2720" s="36"/>
      <c r="H2720" s="36"/>
      <c r="I2720" s="36"/>
      <c r="J2720" s="36"/>
      <c r="K2720" s="36"/>
      <c r="L2720" s="36"/>
      <c r="M2720" s="36"/>
      <c r="N2720" s="36"/>
      <c r="O2720" s="36"/>
      <c r="P2720" s="36"/>
      <c r="Q2720" s="36"/>
      <c r="R2720" s="36"/>
      <c r="S2720" s="36"/>
      <c r="T2720" s="36"/>
      <c r="U2720" s="36"/>
      <c r="V2720" s="36"/>
    </row>
    <row r="2721" spans="6:22" x14ac:dyDescent="0.25">
      <c r="F2721" s="36"/>
      <c r="G2721" s="36"/>
      <c r="H2721" s="36"/>
      <c r="I2721" s="36"/>
      <c r="J2721" s="36"/>
      <c r="K2721" s="36"/>
      <c r="L2721" s="36"/>
      <c r="M2721" s="36"/>
      <c r="N2721" s="36"/>
      <c r="O2721" s="36"/>
      <c r="P2721" s="36"/>
      <c r="Q2721" s="36"/>
      <c r="R2721" s="36"/>
      <c r="S2721" s="36"/>
      <c r="T2721" s="36"/>
      <c r="U2721" s="36"/>
      <c r="V2721" s="36"/>
    </row>
    <row r="2722" spans="6:22" x14ac:dyDescent="0.25">
      <c r="F2722" s="36"/>
      <c r="G2722" s="36"/>
      <c r="H2722" s="36"/>
      <c r="I2722" s="36"/>
      <c r="J2722" s="36"/>
      <c r="K2722" s="36"/>
      <c r="L2722" s="36"/>
      <c r="M2722" s="36"/>
      <c r="N2722" s="36"/>
      <c r="O2722" s="36"/>
      <c r="P2722" s="36"/>
      <c r="Q2722" s="36"/>
      <c r="R2722" s="36"/>
      <c r="S2722" s="36"/>
      <c r="T2722" s="36"/>
      <c r="U2722" s="36"/>
      <c r="V2722" s="36"/>
    </row>
    <row r="2723" spans="6:22" x14ac:dyDescent="0.25">
      <c r="F2723" s="36"/>
      <c r="G2723" s="36"/>
      <c r="H2723" s="36"/>
      <c r="I2723" s="36"/>
      <c r="J2723" s="36"/>
      <c r="K2723" s="36"/>
      <c r="L2723" s="36"/>
      <c r="M2723" s="36"/>
      <c r="N2723" s="36"/>
      <c r="O2723" s="36"/>
      <c r="P2723" s="36"/>
      <c r="Q2723" s="36"/>
      <c r="R2723" s="36"/>
      <c r="S2723" s="36"/>
      <c r="T2723" s="36"/>
      <c r="U2723" s="36"/>
      <c r="V2723" s="36"/>
    </row>
    <row r="2724" spans="6:22" x14ac:dyDescent="0.25">
      <c r="F2724" s="36"/>
      <c r="G2724" s="36"/>
      <c r="H2724" s="36"/>
      <c r="I2724" s="36"/>
      <c r="J2724" s="36"/>
      <c r="K2724" s="36"/>
      <c r="L2724" s="36"/>
      <c r="M2724" s="36"/>
      <c r="N2724" s="36"/>
      <c r="O2724" s="36"/>
      <c r="P2724" s="36"/>
      <c r="Q2724" s="36"/>
      <c r="R2724" s="36"/>
      <c r="S2724" s="36"/>
      <c r="T2724" s="36"/>
      <c r="U2724" s="36"/>
      <c r="V2724" s="36"/>
    </row>
    <row r="2725" spans="6:22" x14ac:dyDescent="0.25">
      <c r="F2725" s="36"/>
      <c r="G2725" s="36"/>
      <c r="H2725" s="36"/>
      <c r="I2725" s="36"/>
      <c r="J2725" s="36"/>
      <c r="K2725" s="36"/>
      <c r="L2725" s="36"/>
      <c r="M2725" s="36"/>
      <c r="N2725" s="36"/>
      <c r="O2725" s="36"/>
      <c r="P2725" s="36"/>
      <c r="Q2725" s="36"/>
      <c r="R2725" s="36"/>
      <c r="S2725" s="36"/>
      <c r="T2725" s="36"/>
      <c r="U2725" s="36"/>
      <c r="V2725" s="36"/>
    </row>
    <row r="2726" spans="6:22" x14ac:dyDescent="0.25">
      <c r="F2726" s="36"/>
      <c r="G2726" s="36"/>
      <c r="H2726" s="36"/>
      <c r="I2726" s="36"/>
      <c r="J2726" s="36"/>
      <c r="K2726" s="36"/>
      <c r="L2726" s="36"/>
      <c r="M2726" s="36"/>
      <c r="N2726" s="36"/>
      <c r="O2726" s="36"/>
      <c r="P2726" s="36"/>
      <c r="Q2726" s="36"/>
      <c r="R2726" s="36"/>
      <c r="S2726" s="36"/>
      <c r="T2726" s="36"/>
      <c r="U2726" s="36"/>
      <c r="V2726" s="36"/>
    </row>
    <row r="2727" spans="6:22" x14ac:dyDescent="0.25">
      <c r="F2727" s="36"/>
      <c r="G2727" s="36"/>
      <c r="H2727" s="36"/>
      <c r="I2727" s="36"/>
      <c r="J2727" s="36"/>
      <c r="K2727" s="36"/>
      <c r="L2727" s="36"/>
      <c r="M2727" s="36"/>
      <c r="N2727" s="36"/>
      <c r="O2727" s="36"/>
      <c r="P2727" s="36"/>
      <c r="Q2727" s="36"/>
      <c r="R2727" s="36"/>
      <c r="S2727" s="36"/>
      <c r="T2727" s="36"/>
      <c r="U2727" s="36"/>
      <c r="V2727" s="36"/>
    </row>
    <row r="2728" spans="6:22" x14ac:dyDescent="0.25">
      <c r="F2728" s="36"/>
      <c r="G2728" s="36"/>
      <c r="H2728" s="36"/>
      <c r="I2728" s="36"/>
      <c r="J2728" s="36"/>
      <c r="K2728" s="36"/>
      <c r="L2728" s="36"/>
      <c r="M2728" s="36"/>
      <c r="N2728" s="36"/>
      <c r="O2728" s="36"/>
      <c r="P2728" s="36"/>
      <c r="Q2728" s="36"/>
      <c r="R2728" s="36"/>
      <c r="S2728" s="36"/>
      <c r="T2728" s="36"/>
      <c r="U2728" s="36"/>
      <c r="V2728" s="36"/>
    </row>
    <row r="2729" spans="6:22" x14ac:dyDescent="0.25">
      <c r="F2729" s="36"/>
      <c r="G2729" s="36"/>
      <c r="H2729" s="36"/>
      <c r="I2729" s="36"/>
      <c r="J2729" s="36"/>
      <c r="K2729" s="36"/>
      <c r="L2729" s="36"/>
      <c r="M2729" s="36"/>
      <c r="N2729" s="36"/>
      <c r="O2729" s="36"/>
      <c r="P2729" s="36"/>
      <c r="Q2729" s="36"/>
      <c r="R2729" s="36"/>
      <c r="S2729" s="36"/>
      <c r="T2729" s="36"/>
      <c r="U2729" s="36"/>
      <c r="V2729" s="36"/>
    </row>
    <row r="2730" spans="6:22" x14ac:dyDescent="0.25">
      <c r="F2730" s="36"/>
      <c r="G2730" s="36"/>
      <c r="H2730" s="36"/>
      <c r="I2730" s="36"/>
      <c r="J2730" s="36"/>
      <c r="K2730" s="36"/>
      <c r="L2730" s="36"/>
      <c r="M2730" s="36"/>
      <c r="N2730" s="36"/>
      <c r="O2730" s="36"/>
      <c r="P2730" s="36"/>
      <c r="Q2730" s="36"/>
      <c r="R2730" s="36"/>
      <c r="S2730" s="36"/>
      <c r="T2730" s="36"/>
      <c r="U2730" s="36"/>
      <c r="V2730" s="36"/>
    </row>
    <row r="2731" spans="6:22" x14ac:dyDescent="0.25">
      <c r="F2731" s="36"/>
      <c r="G2731" s="36"/>
      <c r="H2731" s="36"/>
      <c r="I2731" s="36"/>
      <c r="J2731" s="36"/>
      <c r="K2731" s="36"/>
      <c r="L2731" s="36"/>
      <c r="M2731" s="36"/>
      <c r="N2731" s="36"/>
      <c r="O2731" s="36"/>
      <c r="P2731" s="36"/>
      <c r="Q2731" s="36"/>
      <c r="R2731" s="36"/>
      <c r="S2731" s="36"/>
      <c r="T2731" s="36"/>
      <c r="U2731" s="36"/>
      <c r="V2731" s="36"/>
    </row>
    <row r="2732" spans="6:22" x14ac:dyDescent="0.25">
      <c r="F2732" s="36"/>
      <c r="G2732" s="36"/>
      <c r="H2732" s="36"/>
      <c r="I2732" s="36"/>
      <c r="J2732" s="36"/>
      <c r="K2732" s="36"/>
      <c r="L2732" s="36"/>
      <c r="M2732" s="36"/>
      <c r="N2732" s="36"/>
      <c r="O2732" s="36"/>
      <c r="P2732" s="36"/>
      <c r="Q2732" s="36"/>
      <c r="R2732" s="36"/>
      <c r="S2732" s="36"/>
      <c r="T2732" s="36"/>
      <c r="U2732" s="36"/>
      <c r="V2732" s="36"/>
    </row>
    <row r="2733" spans="6:22" x14ac:dyDescent="0.25">
      <c r="F2733" s="36"/>
      <c r="G2733" s="36"/>
      <c r="H2733" s="36"/>
      <c r="I2733" s="36"/>
      <c r="J2733" s="36"/>
      <c r="K2733" s="36"/>
      <c r="L2733" s="36"/>
      <c r="M2733" s="36"/>
      <c r="N2733" s="36"/>
      <c r="O2733" s="36"/>
      <c r="P2733" s="36"/>
      <c r="Q2733" s="36"/>
      <c r="R2733" s="36"/>
      <c r="S2733" s="36"/>
      <c r="T2733" s="36"/>
      <c r="U2733" s="36"/>
      <c r="V2733" s="36"/>
    </row>
    <row r="2734" spans="6:22" x14ac:dyDescent="0.25">
      <c r="F2734" s="36"/>
      <c r="G2734" s="36"/>
      <c r="H2734" s="36"/>
      <c r="I2734" s="36"/>
      <c r="J2734" s="36"/>
      <c r="K2734" s="36"/>
      <c r="L2734" s="36"/>
      <c r="M2734" s="36"/>
      <c r="N2734" s="36"/>
      <c r="O2734" s="36"/>
      <c r="P2734" s="36"/>
      <c r="Q2734" s="36"/>
      <c r="R2734" s="36"/>
      <c r="S2734" s="36"/>
      <c r="T2734" s="36"/>
      <c r="U2734" s="36"/>
      <c r="V2734" s="36"/>
    </row>
    <row r="2735" spans="6:22" x14ac:dyDescent="0.25">
      <c r="F2735" s="36"/>
      <c r="G2735" s="36"/>
      <c r="H2735" s="36"/>
      <c r="I2735" s="36"/>
      <c r="J2735" s="36"/>
      <c r="K2735" s="36"/>
      <c r="L2735" s="36"/>
      <c r="M2735" s="36"/>
      <c r="N2735" s="36"/>
      <c r="O2735" s="36"/>
      <c r="P2735" s="36"/>
      <c r="Q2735" s="36"/>
      <c r="R2735" s="36"/>
      <c r="S2735" s="36"/>
      <c r="T2735" s="36"/>
      <c r="U2735" s="36"/>
      <c r="V2735" s="36"/>
    </row>
    <row r="2736" spans="6:22" x14ac:dyDescent="0.25">
      <c r="F2736" s="36"/>
      <c r="G2736" s="36"/>
      <c r="H2736" s="36"/>
      <c r="I2736" s="36"/>
      <c r="J2736" s="36"/>
      <c r="K2736" s="36"/>
      <c r="L2736" s="36"/>
      <c r="M2736" s="36"/>
      <c r="N2736" s="36"/>
      <c r="O2736" s="36"/>
      <c r="P2736" s="36"/>
      <c r="Q2736" s="36"/>
      <c r="R2736" s="36"/>
      <c r="S2736" s="36"/>
      <c r="T2736" s="36"/>
      <c r="U2736" s="36"/>
      <c r="V2736" s="36"/>
    </row>
    <row r="2737" spans="6:22" x14ac:dyDescent="0.25">
      <c r="F2737" s="36"/>
      <c r="G2737" s="36"/>
      <c r="H2737" s="36"/>
      <c r="I2737" s="36"/>
      <c r="J2737" s="36"/>
      <c r="K2737" s="36"/>
      <c r="L2737" s="36"/>
      <c r="M2737" s="36"/>
      <c r="N2737" s="36"/>
      <c r="O2737" s="36"/>
      <c r="P2737" s="36"/>
      <c r="Q2737" s="36"/>
      <c r="R2737" s="36"/>
      <c r="S2737" s="36"/>
      <c r="T2737" s="36"/>
      <c r="U2737" s="36"/>
      <c r="V2737" s="36"/>
    </row>
    <row r="2738" spans="6:22" x14ac:dyDescent="0.25">
      <c r="F2738" s="36"/>
      <c r="G2738" s="36"/>
      <c r="H2738" s="36"/>
      <c r="I2738" s="36"/>
      <c r="J2738" s="36"/>
      <c r="K2738" s="36"/>
      <c r="L2738" s="36"/>
      <c r="M2738" s="36"/>
      <c r="N2738" s="36"/>
      <c r="O2738" s="36"/>
      <c r="P2738" s="36"/>
      <c r="Q2738" s="36"/>
      <c r="R2738" s="36"/>
      <c r="S2738" s="36"/>
      <c r="T2738" s="36"/>
      <c r="U2738" s="36"/>
      <c r="V2738" s="36"/>
    </row>
    <row r="2739" spans="6:22" x14ac:dyDescent="0.25">
      <c r="F2739" s="36"/>
      <c r="G2739" s="36"/>
      <c r="H2739" s="36"/>
      <c r="I2739" s="36"/>
      <c r="J2739" s="36"/>
      <c r="K2739" s="36"/>
      <c r="L2739" s="36"/>
      <c r="M2739" s="36"/>
      <c r="N2739" s="36"/>
      <c r="O2739" s="36"/>
      <c r="P2739" s="36"/>
      <c r="Q2739" s="36"/>
      <c r="R2739" s="36"/>
      <c r="S2739" s="36"/>
      <c r="T2739" s="36"/>
      <c r="U2739" s="36"/>
      <c r="V2739" s="36"/>
    </row>
    <row r="2740" spans="6:22" x14ac:dyDescent="0.25">
      <c r="F2740" s="36"/>
      <c r="G2740" s="36"/>
      <c r="H2740" s="36"/>
      <c r="I2740" s="36"/>
      <c r="J2740" s="36"/>
      <c r="K2740" s="36"/>
      <c r="L2740" s="36"/>
      <c r="M2740" s="36"/>
      <c r="N2740" s="36"/>
      <c r="O2740" s="36"/>
      <c r="P2740" s="36"/>
      <c r="Q2740" s="36"/>
      <c r="R2740" s="36"/>
      <c r="S2740" s="36"/>
      <c r="T2740" s="36"/>
      <c r="U2740" s="36"/>
      <c r="V2740" s="36"/>
    </row>
    <row r="2741" spans="6:22" x14ac:dyDescent="0.25">
      <c r="F2741" s="36"/>
      <c r="G2741" s="36"/>
      <c r="H2741" s="36"/>
      <c r="I2741" s="36"/>
      <c r="J2741" s="36"/>
      <c r="K2741" s="36"/>
      <c r="L2741" s="36"/>
      <c r="M2741" s="36"/>
      <c r="N2741" s="36"/>
      <c r="O2741" s="36"/>
      <c r="P2741" s="36"/>
      <c r="Q2741" s="36"/>
      <c r="R2741" s="36"/>
      <c r="S2741" s="36"/>
      <c r="T2741" s="36"/>
      <c r="U2741" s="36"/>
      <c r="V2741" s="36"/>
    </row>
    <row r="2742" spans="6:22" x14ac:dyDescent="0.25">
      <c r="F2742" s="36"/>
      <c r="G2742" s="36"/>
      <c r="H2742" s="36"/>
      <c r="I2742" s="36"/>
      <c r="J2742" s="36"/>
      <c r="K2742" s="36"/>
      <c r="L2742" s="36"/>
      <c r="M2742" s="36"/>
      <c r="N2742" s="36"/>
      <c r="O2742" s="36"/>
      <c r="P2742" s="36"/>
      <c r="Q2742" s="36"/>
      <c r="R2742" s="36"/>
      <c r="S2742" s="36"/>
      <c r="T2742" s="36"/>
      <c r="U2742" s="36"/>
      <c r="V2742" s="36"/>
    </row>
    <row r="2743" spans="6:22" x14ac:dyDescent="0.25">
      <c r="F2743" s="36"/>
      <c r="G2743" s="36"/>
      <c r="H2743" s="36"/>
      <c r="I2743" s="36"/>
      <c r="J2743" s="36"/>
      <c r="K2743" s="36"/>
      <c r="L2743" s="36"/>
      <c r="M2743" s="36"/>
      <c r="N2743" s="36"/>
      <c r="O2743" s="36"/>
      <c r="P2743" s="36"/>
      <c r="Q2743" s="36"/>
      <c r="R2743" s="36"/>
      <c r="S2743" s="36"/>
      <c r="T2743" s="36"/>
      <c r="U2743" s="36"/>
      <c r="V2743" s="36"/>
    </row>
    <row r="2744" spans="6:22" x14ac:dyDescent="0.25">
      <c r="F2744" s="36"/>
      <c r="G2744" s="36"/>
      <c r="H2744" s="36"/>
      <c r="I2744" s="36"/>
      <c r="J2744" s="36"/>
      <c r="K2744" s="36"/>
      <c r="L2744" s="36"/>
      <c r="M2744" s="36"/>
      <c r="N2744" s="36"/>
      <c r="O2744" s="36"/>
      <c r="P2744" s="36"/>
      <c r="Q2744" s="36"/>
      <c r="R2744" s="36"/>
      <c r="S2744" s="36"/>
      <c r="T2744" s="36"/>
      <c r="U2744" s="36"/>
      <c r="V2744" s="36"/>
    </row>
    <row r="2745" spans="6:22" x14ac:dyDescent="0.25">
      <c r="F2745" s="36"/>
      <c r="G2745" s="36"/>
      <c r="H2745" s="36"/>
      <c r="I2745" s="36"/>
      <c r="J2745" s="36"/>
      <c r="K2745" s="36"/>
      <c r="L2745" s="36"/>
      <c r="M2745" s="36"/>
      <c r="N2745" s="36"/>
      <c r="O2745" s="36"/>
      <c r="P2745" s="36"/>
      <c r="Q2745" s="36"/>
      <c r="R2745" s="36"/>
      <c r="S2745" s="36"/>
      <c r="T2745" s="36"/>
      <c r="U2745" s="36"/>
      <c r="V2745" s="36"/>
    </row>
    <row r="2746" spans="6:22" x14ac:dyDescent="0.25">
      <c r="F2746" s="36"/>
      <c r="G2746" s="36"/>
      <c r="H2746" s="36"/>
      <c r="I2746" s="36"/>
      <c r="J2746" s="36"/>
      <c r="K2746" s="36"/>
      <c r="L2746" s="36"/>
      <c r="M2746" s="36"/>
      <c r="N2746" s="36"/>
      <c r="O2746" s="36"/>
      <c r="P2746" s="36"/>
      <c r="Q2746" s="36"/>
      <c r="R2746" s="36"/>
      <c r="S2746" s="36"/>
      <c r="T2746" s="36"/>
      <c r="U2746" s="36"/>
      <c r="V2746" s="36"/>
    </row>
    <row r="2747" spans="6:22" x14ac:dyDescent="0.25">
      <c r="F2747" s="36"/>
      <c r="G2747" s="36"/>
      <c r="H2747" s="36"/>
      <c r="I2747" s="36"/>
      <c r="J2747" s="36"/>
      <c r="K2747" s="36"/>
      <c r="L2747" s="36"/>
      <c r="M2747" s="36"/>
      <c r="N2747" s="36"/>
      <c r="O2747" s="36"/>
      <c r="P2747" s="36"/>
      <c r="Q2747" s="36"/>
      <c r="R2747" s="36"/>
      <c r="S2747" s="36"/>
      <c r="T2747" s="36"/>
      <c r="U2747" s="36"/>
      <c r="V2747" s="36"/>
    </row>
    <row r="2748" spans="6:22" x14ac:dyDescent="0.25">
      <c r="F2748" s="36"/>
      <c r="G2748" s="36"/>
      <c r="H2748" s="36"/>
      <c r="I2748" s="36"/>
      <c r="J2748" s="36"/>
      <c r="K2748" s="36"/>
      <c r="L2748" s="36"/>
      <c r="M2748" s="36"/>
      <c r="N2748" s="36"/>
      <c r="O2748" s="36"/>
      <c r="P2748" s="36"/>
      <c r="Q2748" s="36"/>
      <c r="R2748" s="36"/>
      <c r="S2748" s="36"/>
      <c r="T2748" s="36"/>
      <c r="U2748" s="36"/>
      <c r="V2748" s="36"/>
    </row>
    <row r="2749" spans="6:22" x14ac:dyDescent="0.25">
      <c r="F2749" s="36"/>
      <c r="G2749" s="36"/>
      <c r="H2749" s="36"/>
      <c r="I2749" s="36"/>
      <c r="J2749" s="36"/>
      <c r="K2749" s="36"/>
      <c r="L2749" s="36"/>
      <c r="M2749" s="36"/>
      <c r="N2749" s="36"/>
      <c r="O2749" s="36"/>
      <c r="P2749" s="36"/>
      <c r="Q2749" s="36"/>
      <c r="R2749" s="36"/>
      <c r="S2749" s="36"/>
      <c r="T2749" s="36"/>
      <c r="U2749" s="36"/>
      <c r="V2749" s="36"/>
    </row>
    <row r="2750" spans="6:22" x14ac:dyDescent="0.25">
      <c r="F2750" s="36"/>
      <c r="G2750" s="36"/>
      <c r="H2750" s="36"/>
      <c r="I2750" s="36"/>
      <c r="J2750" s="36"/>
      <c r="K2750" s="36"/>
      <c r="L2750" s="36"/>
      <c r="M2750" s="36"/>
      <c r="N2750" s="36"/>
      <c r="O2750" s="36"/>
      <c r="P2750" s="36"/>
      <c r="Q2750" s="36"/>
      <c r="R2750" s="36"/>
      <c r="S2750" s="36"/>
      <c r="T2750" s="36"/>
      <c r="U2750" s="36"/>
      <c r="V2750" s="36"/>
    </row>
    <row r="2751" spans="6:22" x14ac:dyDescent="0.25">
      <c r="F2751" s="36"/>
      <c r="G2751" s="36"/>
      <c r="H2751" s="36"/>
      <c r="I2751" s="36"/>
      <c r="J2751" s="36"/>
      <c r="K2751" s="36"/>
      <c r="L2751" s="36"/>
      <c r="M2751" s="36"/>
      <c r="N2751" s="36"/>
      <c r="O2751" s="36"/>
      <c r="P2751" s="36"/>
      <c r="Q2751" s="36"/>
      <c r="R2751" s="36"/>
      <c r="S2751" s="36"/>
      <c r="T2751" s="36"/>
      <c r="U2751" s="36"/>
      <c r="V2751" s="36"/>
    </row>
    <row r="2752" spans="6:22" x14ac:dyDescent="0.25">
      <c r="F2752" s="36"/>
      <c r="G2752" s="36"/>
      <c r="H2752" s="36"/>
      <c r="I2752" s="36"/>
      <c r="J2752" s="36"/>
      <c r="K2752" s="36"/>
      <c r="L2752" s="36"/>
      <c r="M2752" s="36"/>
      <c r="N2752" s="36"/>
      <c r="O2752" s="36"/>
      <c r="P2752" s="36"/>
      <c r="Q2752" s="36"/>
      <c r="R2752" s="36"/>
      <c r="S2752" s="36"/>
      <c r="T2752" s="36"/>
      <c r="U2752" s="36"/>
      <c r="V2752" s="36"/>
    </row>
    <row r="2753" spans="6:22" x14ac:dyDescent="0.25">
      <c r="F2753" s="36"/>
      <c r="G2753" s="36"/>
      <c r="H2753" s="36"/>
      <c r="I2753" s="36"/>
      <c r="J2753" s="36"/>
      <c r="K2753" s="36"/>
      <c r="L2753" s="36"/>
      <c r="M2753" s="36"/>
      <c r="N2753" s="36"/>
      <c r="O2753" s="36"/>
      <c r="P2753" s="36"/>
      <c r="Q2753" s="36"/>
      <c r="R2753" s="36"/>
      <c r="S2753" s="36"/>
      <c r="T2753" s="36"/>
      <c r="U2753" s="36"/>
      <c r="V2753" s="36"/>
    </row>
    <row r="2754" spans="6:22" x14ac:dyDescent="0.25">
      <c r="F2754" s="36"/>
      <c r="G2754" s="36"/>
      <c r="H2754" s="36"/>
      <c r="I2754" s="36"/>
      <c r="J2754" s="36"/>
      <c r="K2754" s="36"/>
      <c r="L2754" s="36"/>
      <c r="M2754" s="36"/>
      <c r="N2754" s="36"/>
      <c r="O2754" s="36"/>
      <c r="P2754" s="36"/>
      <c r="Q2754" s="36"/>
      <c r="R2754" s="36"/>
      <c r="S2754" s="36"/>
      <c r="T2754" s="36"/>
      <c r="U2754" s="36"/>
      <c r="V2754" s="36"/>
    </row>
    <row r="2755" spans="6:22" x14ac:dyDescent="0.25">
      <c r="F2755" s="36"/>
      <c r="G2755" s="36"/>
      <c r="H2755" s="36"/>
      <c r="I2755" s="36"/>
      <c r="J2755" s="36"/>
      <c r="K2755" s="36"/>
      <c r="L2755" s="36"/>
      <c r="M2755" s="36"/>
      <c r="N2755" s="36"/>
      <c r="O2755" s="36"/>
      <c r="P2755" s="36"/>
      <c r="Q2755" s="36"/>
      <c r="R2755" s="36"/>
      <c r="S2755" s="36"/>
      <c r="T2755" s="36"/>
      <c r="U2755" s="36"/>
      <c r="V2755" s="36"/>
    </row>
    <row r="2756" spans="6:22" x14ac:dyDescent="0.25">
      <c r="F2756" s="36"/>
      <c r="G2756" s="36"/>
      <c r="H2756" s="36"/>
      <c r="I2756" s="36"/>
      <c r="J2756" s="36"/>
      <c r="K2756" s="36"/>
      <c r="L2756" s="36"/>
      <c r="M2756" s="36"/>
      <c r="N2756" s="36"/>
      <c r="O2756" s="36"/>
      <c r="P2756" s="36"/>
      <c r="Q2756" s="36"/>
      <c r="R2756" s="36"/>
      <c r="S2756" s="36"/>
      <c r="T2756" s="36"/>
      <c r="U2756" s="36"/>
      <c r="V2756" s="36"/>
    </row>
    <row r="2757" spans="6:22" x14ac:dyDescent="0.25">
      <c r="F2757" s="36"/>
      <c r="G2757" s="36"/>
      <c r="H2757" s="36"/>
      <c r="I2757" s="36"/>
      <c r="J2757" s="36"/>
      <c r="K2757" s="36"/>
      <c r="L2757" s="36"/>
      <c r="M2757" s="36"/>
      <c r="N2757" s="36"/>
      <c r="O2757" s="36"/>
      <c r="P2757" s="36"/>
      <c r="Q2757" s="36"/>
      <c r="R2757" s="36"/>
      <c r="S2757" s="36"/>
      <c r="T2757" s="36"/>
      <c r="U2757" s="36"/>
      <c r="V2757" s="36"/>
    </row>
    <row r="2758" spans="6:22" x14ac:dyDescent="0.25">
      <c r="F2758" s="36"/>
      <c r="G2758" s="36"/>
      <c r="H2758" s="36"/>
      <c r="I2758" s="36"/>
      <c r="J2758" s="36"/>
      <c r="K2758" s="36"/>
      <c r="L2758" s="36"/>
      <c r="M2758" s="36"/>
      <c r="N2758" s="36"/>
      <c r="O2758" s="36"/>
      <c r="P2758" s="36"/>
      <c r="Q2758" s="36"/>
      <c r="R2758" s="36"/>
      <c r="S2758" s="36"/>
      <c r="T2758" s="36"/>
      <c r="U2758" s="36"/>
      <c r="V2758" s="36"/>
    </row>
    <row r="2759" spans="6:22" x14ac:dyDescent="0.25">
      <c r="F2759" s="36"/>
      <c r="G2759" s="36"/>
      <c r="H2759" s="36"/>
      <c r="I2759" s="36"/>
      <c r="J2759" s="36"/>
      <c r="K2759" s="36"/>
      <c r="L2759" s="36"/>
      <c r="M2759" s="36"/>
      <c r="N2759" s="36"/>
      <c r="O2759" s="36"/>
      <c r="P2759" s="36"/>
      <c r="Q2759" s="36"/>
      <c r="R2759" s="36"/>
      <c r="S2759" s="36"/>
      <c r="T2759" s="36"/>
      <c r="U2759" s="36"/>
      <c r="V2759" s="36"/>
    </row>
    <row r="2760" spans="6:22" x14ac:dyDescent="0.25">
      <c r="F2760" s="36"/>
      <c r="G2760" s="36"/>
      <c r="H2760" s="36"/>
      <c r="I2760" s="36"/>
      <c r="J2760" s="36"/>
      <c r="K2760" s="36"/>
      <c r="L2760" s="36"/>
      <c r="M2760" s="36"/>
      <c r="N2760" s="36"/>
      <c r="O2760" s="36"/>
      <c r="P2760" s="36"/>
      <c r="Q2760" s="36"/>
      <c r="R2760" s="36"/>
      <c r="S2760" s="36"/>
      <c r="T2760" s="36"/>
      <c r="U2760" s="36"/>
      <c r="V2760" s="36"/>
    </row>
    <row r="2761" spans="6:22" x14ac:dyDescent="0.25">
      <c r="F2761" s="36"/>
      <c r="G2761" s="36"/>
      <c r="H2761" s="36"/>
      <c r="I2761" s="36"/>
      <c r="J2761" s="36"/>
      <c r="K2761" s="36"/>
      <c r="L2761" s="36"/>
      <c r="M2761" s="36"/>
      <c r="N2761" s="36"/>
      <c r="O2761" s="36"/>
      <c r="P2761" s="36"/>
      <c r="Q2761" s="36"/>
      <c r="R2761" s="36"/>
      <c r="S2761" s="36"/>
      <c r="T2761" s="36"/>
      <c r="U2761" s="36"/>
      <c r="V2761" s="36"/>
    </row>
    <row r="2762" spans="6:22" x14ac:dyDescent="0.25">
      <c r="F2762" s="36"/>
      <c r="G2762" s="36"/>
      <c r="H2762" s="36"/>
      <c r="I2762" s="36"/>
      <c r="J2762" s="36"/>
      <c r="K2762" s="36"/>
      <c r="L2762" s="36"/>
      <c r="M2762" s="36"/>
      <c r="N2762" s="36"/>
      <c r="O2762" s="36"/>
      <c r="P2762" s="36"/>
      <c r="Q2762" s="36"/>
      <c r="R2762" s="36"/>
      <c r="S2762" s="36"/>
      <c r="T2762" s="36"/>
      <c r="U2762" s="36"/>
      <c r="V2762" s="36"/>
    </row>
    <row r="2763" spans="6:22" x14ac:dyDescent="0.25">
      <c r="F2763" s="36"/>
      <c r="G2763" s="36"/>
      <c r="H2763" s="36"/>
      <c r="I2763" s="36"/>
      <c r="J2763" s="36"/>
      <c r="K2763" s="36"/>
      <c r="L2763" s="36"/>
      <c r="M2763" s="36"/>
      <c r="N2763" s="36"/>
      <c r="O2763" s="36"/>
      <c r="P2763" s="36"/>
      <c r="Q2763" s="36"/>
      <c r="R2763" s="36"/>
      <c r="S2763" s="36"/>
      <c r="T2763" s="36"/>
      <c r="U2763" s="36"/>
      <c r="V2763" s="36"/>
    </row>
    <row r="2764" spans="6:22" x14ac:dyDescent="0.25">
      <c r="F2764" s="36"/>
      <c r="G2764" s="36"/>
      <c r="H2764" s="36"/>
      <c r="I2764" s="36"/>
      <c r="J2764" s="36"/>
      <c r="K2764" s="36"/>
      <c r="L2764" s="36"/>
      <c r="M2764" s="36"/>
      <c r="N2764" s="36"/>
      <c r="O2764" s="36"/>
      <c r="P2764" s="36"/>
      <c r="Q2764" s="36"/>
      <c r="R2764" s="36"/>
      <c r="S2764" s="36"/>
      <c r="T2764" s="36"/>
      <c r="U2764" s="36"/>
      <c r="V2764" s="36"/>
    </row>
    <row r="2765" spans="6:22" x14ac:dyDescent="0.25">
      <c r="F2765" s="36"/>
      <c r="G2765" s="36"/>
      <c r="H2765" s="36"/>
      <c r="I2765" s="36"/>
      <c r="J2765" s="36"/>
      <c r="K2765" s="36"/>
      <c r="L2765" s="36"/>
      <c r="M2765" s="36"/>
      <c r="N2765" s="36"/>
      <c r="O2765" s="36"/>
      <c r="P2765" s="36"/>
      <c r="Q2765" s="36"/>
      <c r="R2765" s="36"/>
      <c r="S2765" s="36"/>
      <c r="T2765" s="36"/>
      <c r="U2765" s="36"/>
      <c r="V2765" s="36"/>
    </row>
    <row r="2766" spans="6:22" x14ac:dyDescent="0.25">
      <c r="F2766" s="36"/>
      <c r="G2766" s="36"/>
      <c r="H2766" s="36"/>
      <c r="I2766" s="36"/>
      <c r="J2766" s="36"/>
      <c r="K2766" s="36"/>
      <c r="L2766" s="36"/>
      <c r="M2766" s="36"/>
      <c r="N2766" s="36"/>
      <c r="O2766" s="36"/>
      <c r="P2766" s="36"/>
      <c r="Q2766" s="36"/>
      <c r="R2766" s="36"/>
      <c r="S2766" s="36"/>
      <c r="T2766" s="36"/>
      <c r="U2766" s="36"/>
      <c r="V2766" s="36"/>
    </row>
    <row r="2767" spans="6:22" x14ac:dyDescent="0.25">
      <c r="F2767" s="36"/>
      <c r="G2767" s="36"/>
      <c r="H2767" s="36"/>
      <c r="I2767" s="36"/>
      <c r="J2767" s="36"/>
      <c r="K2767" s="36"/>
      <c r="L2767" s="36"/>
      <c r="M2767" s="36"/>
      <c r="N2767" s="36"/>
      <c r="O2767" s="36"/>
      <c r="P2767" s="36"/>
      <c r="Q2767" s="36"/>
      <c r="R2767" s="36"/>
      <c r="S2767" s="36"/>
      <c r="T2767" s="36"/>
      <c r="U2767" s="36"/>
      <c r="V2767" s="36"/>
    </row>
    <row r="2768" spans="6:22" x14ac:dyDescent="0.25">
      <c r="F2768" s="36"/>
      <c r="G2768" s="36"/>
      <c r="H2768" s="36"/>
      <c r="I2768" s="36"/>
      <c r="J2768" s="36"/>
      <c r="K2768" s="36"/>
      <c r="L2768" s="36"/>
      <c r="M2768" s="36"/>
      <c r="N2768" s="36"/>
      <c r="O2768" s="36"/>
      <c r="P2768" s="36"/>
      <c r="Q2768" s="36"/>
      <c r="R2768" s="36"/>
      <c r="S2768" s="36"/>
      <c r="T2768" s="36"/>
      <c r="U2768" s="36"/>
      <c r="V2768" s="36"/>
    </row>
    <row r="2769" spans="6:22" x14ac:dyDescent="0.25">
      <c r="F2769" s="36"/>
      <c r="G2769" s="36"/>
      <c r="H2769" s="36"/>
      <c r="I2769" s="36"/>
      <c r="J2769" s="36"/>
      <c r="K2769" s="36"/>
      <c r="L2769" s="36"/>
      <c r="M2769" s="36"/>
      <c r="N2769" s="36"/>
      <c r="O2769" s="36"/>
      <c r="P2769" s="36"/>
      <c r="Q2769" s="36"/>
      <c r="R2769" s="36"/>
      <c r="S2769" s="36"/>
      <c r="T2769" s="36"/>
      <c r="U2769" s="36"/>
      <c r="V2769" s="36"/>
    </row>
    <row r="2770" spans="6:22" x14ac:dyDescent="0.25">
      <c r="F2770" s="36"/>
      <c r="G2770" s="36"/>
      <c r="H2770" s="36"/>
      <c r="I2770" s="36"/>
      <c r="J2770" s="36"/>
      <c r="K2770" s="36"/>
      <c r="L2770" s="36"/>
      <c r="M2770" s="36"/>
      <c r="N2770" s="36"/>
      <c r="O2770" s="36"/>
      <c r="P2770" s="36"/>
      <c r="Q2770" s="36"/>
      <c r="R2770" s="36"/>
      <c r="S2770" s="36"/>
      <c r="T2770" s="36"/>
      <c r="U2770" s="36"/>
      <c r="V2770" s="36"/>
    </row>
    <row r="2771" spans="6:22" x14ac:dyDescent="0.25">
      <c r="F2771" s="36"/>
      <c r="G2771" s="36"/>
      <c r="H2771" s="36"/>
      <c r="I2771" s="36"/>
      <c r="J2771" s="36"/>
      <c r="K2771" s="36"/>
      <c r="L2771" s="36"/>
      <c r="M2771" s="36"/>
      <c r="N2771" s="36"/>
      <c r="O2771" s="36"/>
      <c r="P2771" s="36"/>
      <c r="Q2771" s="36"/>
      <c r="R2771" s="36"/>
      <c r="S2771" s="36"/>
      <c r="T2771" s="36"/>
      <c r="U2771" s="36"/>
      <c r="V2771" s="36"/>
    </row>
    <row r="2772" spans="6:22" x14ac:dyDescent="0.25">
      <c r="F2772" s="36"/>
      <c r="G2772" s="36"/>
      <c r="H2772" s="36"/>
      <c r="I2772" s="36"/>
      <c r="J2772" s="36"/>
      <c r="K2772" s="36"/>
      <c r="L2772" s="36"/>
      <c r="M2772" s="36"/>
      <c r="N2772" s="36"/>
      <c r="O2772" s="36"/>
      <c r="P2772" s="36"/>
      <c r="Q2772" s="36"/>
      <c r="R2772" s="36"/>
      <c r="S2772" s="36"/>
      <c r="T2772" s="36"/>
      <c r="U2772" s="36"/>
      <c r="V2772" s="36"/>
    </row>
    <row r="2773" spans="6:22" x14ac:dyDescent="0.25">
      <c r="F2773" s="36"/>
      <c r="G2773" s="36"/>
      <c r="H2773" s="36"/>
      <c r="I2773" s="36"/>
      <c r="J2773" s="36"/>
      <c r="K2773" s="36"/>
      <c r="L2773" s="36"/>
      <c r="M2773" s="36"/>
      <c r="N2773" s="36"/>
      <c r="O2773" s="36"/>
      <c r="P2773" s="36"/>
      <c r="Q2773" s="36"/>
      <c r="R2773" s="36"/>
      <c r="S2773" s="36"/>
      <c r="T2773" s="36"/>
      <c r="U2773" s="36"/>
      <c r="V2773" s="36"/>
    </row>
    <row r="2774" spans="6:22" x14ac:dyDescent="0.25">
      <c r="F2774" s="36"/>
      <c r="G2774" s="36"/>
      <c r="H2774" s="36"/>
      <c r="I2774" s="36"/>
      <c r="J2774" s="36"/>
      <c r="K2774" s="36"/>
      <c r="L2774" s="36"/>
      <c r="M2774" s="36"/>
      <c r="N2774" s="36"/>
      <c r="O2774" s="36"/>
      <c r="P2774" s="36"/>
      <c r="Q2774" s="36"/>
      <c r="R2774" s="36"/>
      <c r="S2774" s="36"/>
      <c r="T2774" s="36"/>
      <c r="U2774" s="36"/>
      <c r="V2774" s="36"/>
    </row>
    <row r="2775" spans="6:22" x14ac:dyDescent="0.25">
      <c r="F2775" s="36"/>
      <c r="G2775" s="36"/>
      <c r="H2775" s="36"/>
      <c r="I2775" s="36"/>
      <c r="J2775" s="36"/>
      <c r="K2775" s="36"/>
      <c r="L2775" s="36"/>
      <c r="M2775" s="36"/>
      <c r="N2775" s="36"/>
      <c r="O2775" s="36"/>
      <c r="P2775" s="36"/>
      <c r="Q2775" s="36"/>
      <c r="R2775" s="36"/>
      <c r="S2775" s="36"/>
      <c r="T2775" s="36"/>
      <c r="U2775" s="36"/>
      <c r="V2775" s="36"/>
    </row>
    <row r="2776" spans="6:22" x14ac:dyDescent="0.25">
      <c r="F2776" s="36"/>
      <c r="G2776" s="36"/>
      <c r="H2776" s="36"/>
      <c r="I2776" s="36"/>
      <c r="J2776" s="36"/>
      <c r="K2776" s="36"/>
      <c r="L2776" s="36"/>
      <c r="M2776" s="36"/>
      <c r="N2776" s="36"/>
      <c r="O2776" s="36"/>
      <c r="P2776" s="36"/>
      <c r="Q2776" s="36"/>
      <c r="R2776" s="36"/>
      <c r="S2776" s="36"/>
      <c r="T2776" s="36"/>
      <c r="U2776" s="36"/>
      <c r="V2776" s="36"/>
    </row>
    <row r="2777" spans="6:22" x14ac:dyDescent="0.25">
      <c r="F2777" s="36"/>
      <c r="G2777" s="36"/>
      <c r="H2777" s="36"/>
      <c r="I2777" s="36"/>
      <c r="J2777" s="36"/>
      <c r="K2777" s="36"/>
      <c r="L2777" s="36"/>
      <c r="M2777" s="36"/>
      <c r="N2777" s="36"/>
      <c r="O2777" s="36"/>
      <c r="P2777" s="36"/>
      <c r="Q2777" s="36"/>
      <c r="R2777" s="36"/>
      <c r="S2777" s="36"/>
      <c r="T2777" s="36"/>
      <c r="U2777" s="36"/>
      <c r="V2777" s="36"/>
    </row>
    <row r="2778" spans="6:22" x14ac:dyDescent="0.25">
      <c r="F2778" s="36"/>
      <c r="G2778" s="36"/>
      <c r="H2778" s="36"/>
      <c r="I2778" s="36"/>
      <c r="J2778" s="36"/>
      <c r="K2778" s="36"/>
      <c r="L2778" s="36"/>
      <c r="M2778" s="36"/>
      <c r="N2778" s="36"/>
      <c r="O2778" s="36"/>
      <c r="P2778" s="36"/>
      <c r="Q2778" s="36"/>
      <c r="R2778" s="36"/>
      <c r="S2778" s="36"/>
      <c r="T2778" s="36"/>
      <c r="U2778" s="36"/>
      <c r="V2778" s="36"/>
    </row>
    <row r="2779" spans="6:22" x14ac:dyDescent="0.25">
      <c r="F2779" s="36"/>
      <c r="G2779" s="36"/>
      <c r="H2779" s="36"/>
      <c r="I2779" s="36"/>
      <c r="J2779" s="36"/>
      <c r="K2779" s="36"/>
      <c r="L2779" s="36"/>
      <c r="M2779" s="36"/>
      <c r="N2779" s="36"/>
      <c r="O2779" s="36"/>
      <c r="P2779" s="36"/>
      <c r="Q2779" s="36"/>
      <c r="R2779" s="36"/>
      <c r="S2779" s="36"/>
      <c r="T2779" s="36"/>
      <c r="U2779" s="36"/>
      <c r="V2779" s="36"/>
    </row>
    <row r="2780" spans="6:22" x14ac:dyDescent="0.25">
      <c r="F2780" s="36"/>
      <c r="G2780" s="36"/>
      <c r="H2780" s="36"/>
      <c r="I2780" s="36"/>
      <c r="J2780" s="36"/>
      <c r="K2780" s="36"/>
      <c r="L2780" s="36"/>
      <c r="M2780" s="36"/>
      <c r="N2780" s="36"/>
      <c r="O2780" s="36"/>
      <c r="P2780" s="36"/>
      <c r="Q2780" s="36"/>
      <c r="R2780" s="36"/>
      <c r="S2780" s="36"/>
      <c r="T2780" s="36"/>
      <c r="U2780" s="36"/>
      <c r="V2780" s="36"/>
    </row>
    <row r="2781" spans="6:22" x14ac:dyDescent="0.25">
      <c r="F2781" s="36"/>
      <c r="G2781" s="36"/>
      <c r="H2781" s="36"/>
      <c r="I2781" s="36"/>
      <c r="J2781" s="36"/>
      <c r="K2781" s="36"/>
      <c r="L2781" s="36"/>
      <c r="M2781" s="36"/>
      <c r="N2781" s="36"/>
      <c r="O2781" s="36"/>
      <c r="P2781" s="36"/>
      <c r="Q2781" s="36"/>
      <c r="R2781" s="36"/>
      <c r="S2781" s="36"/>
      <c r="T2781" s="36"/>
      <c r="U2781" s="36"/>
      <c r="V2781" s="36"/>
    </row>
    <row r="2782" spans="6:22" x14ac:dyDescent="0.25">
      <c r="F2782" s="36"/>
      <c r="G2782" s="36"/>
      <c r="H2782" s="36"/>
      <c r="I2782" s="36"/>
      <c r="J2782" s="36"/>
      <c r="K2782" s="36"/>
      <c r="L2782" s="36"/>
      <c r="M2782" s="36"/>
      <c r="N2782" s="36"/>
      <c r="O2782" s="36"/>
      <c r="P2782" s="36"/>
      <c r="Q2782" s="36"/>
      <c r="R2782" s="36"/>
      <c r="S2782" s="36"/>
      <c r="T2782" s="36"/>
      <c r="U2782" s="36"/>
      <c r="V2782" s="36"/>
    </row>
    <row r="2783" spans="6:22" x14ac:dyDescent="0.25">
      <c r="F2783" s="36"/>
      <c r="G2783" s="36"/>
      <c r="H2783" s="36"/>
      <c r="I2783" s="36"/>
      <c r="J2783" s="36"/>
      <c r="K2783" s="36"/>
      <c r="L2783" s="36"/>
      <c r="M2783" s="36"/>
      <c r="N2783" s="36"/>
      <c r="O2783" s="36"/>
      <c r="P2783" s="36"/>
      <c r="Q2783" s="36"/>
      <c r="R2783" s="36"/>
      <c r="S2783" s="36"/>
      <c r="T2783" s="36"/>
      <c r="U2783" s="36"/>
      <c r="V2783" s="36"/>
    </row>
    <row r="2784" spans="6:22" x14ac:dyDescent="0.25">
      <c r="F2784" s="36"/>
      <c r="G2784" s="36"/>
      <c r="H2784" s="36"/>
      <c r="I2784" s="36"/>
      <c r="J2784" s="36"/>
      <c r="K2784" s="36"/>
      <c r="L2784" s="36"/>
      <c r="M2784" s="36"/>
      <c r="N2784" s="36"/>
      <c r="O2784" s="36"/>
      <c r="P2784" s="36"/>
      <c r="Q2784" s="36"/>
      <c r="R2784" s="36"/>
      <c r="S2784" s="36"/>
      <c r="T2784" s="36"/>
      <c r="U2784" s="36"/>
      <c r="V2784" s="36"/>
    </row>
    <row r="2785" spans="6:22" x14ac:dyDescent="0.25">
      <c r="F2785" s="36"/>
      <c r="G2785" s="36"/>
      <c r="H2785" s="36"/>
      <c r="I2785" s="36"/>
      <c r="J2785" s="36"/>
      <c r="K2785" s="36"/>
      <c r="L2785" s="36"/>
      <c r="M2785" s="36"/>
      <c r="N2785" s="36"/>
      <c r="O2785" s="36"/>
      <c r="P2785" s="36"/>
      <c r="Q2785" s="36"/>
      <c r="R2785" s="36"/>
      <c r="S2785" s="36"/>
      <c r="T2785" s="36"/>
      <c r="U2785" s="36"/>
      <c r="V2785" s="36"/>
    </row>
    <row r="2786" spans="6:22" x14ac:dyDescent="0.25">
      <c r="F2786" s="36"/>
      <c r="G2786" s="36"/>
      <c r="H2786" s="36"/>
      <c r="I2786" s="36"/>
      <c r="J2786" s="36"/>
      <c r="K2786" s="36"/>
      <c r="L2786" s="36"/>
      <c r="M2786" s="36"/>
      <c r="N2786" s="36"/>
      <c r="O2786" s="36"/>
      <c r="P2786" s="36"/>
      <c r="Q2786" s="36"/>
      <c r="R2786" s="36"/>
      <c r="S2786" s="36"/>
      <c r="T2786" s="36"/>
      <c r="U2786" s="36"/>
      <c r="V2786" s="36"/>
    </row>
    <row r="2787" spans="6:22" x14ac:dyDescent="0.25">
      <c r="F2787" s="36"/>
      <c r="G2787" s="36"/>
      <c r="H2787" s="36"/>
      <c r="I2787" s="36"/>
      <c r="J2787" s="36"/>
      <c r="K2787" s="36"/>
      <c r="L2787" s="36"/>
      <c r="M2787" s="36"/>
      <c r="N2787" s="36"/>
      <c r="O2787" s="36"/>
      <c r="P2787" s="36"/>
      <c r="Q2787" s="36"/>
      <c r="R2787" s="36"/>
      <c r="S2787" s="36"/>
      <c r="T2787" s="36"/>
      <c r="U2787" s="36"/>
      <c r="V2787" s="36"/>
    </row>
    <row r="2788" spans="6:22" x14ac:dyDescent="0.25">
      <c r="F2788" s="36"/>
      <c r="G2788" s="36"/>
      <c r="H2788" s="36"/>
      <c r="I2788" s="36"/>
      <c r="J2788" s="36"/>
      <c r="K2788" s="36"/>
      <c r="L2788" s="36"/>
      <c r="M2788" s="36"/>
      <c r="N2788" s="36"/>
      <c r="O2788" s="36"/>
      <c r="P2788" s="36"/>
      <c r="Q2788" s="36"/>
      <c r="R2788" s="36"/>
      <c r="S2788" s="36"/>
      <c r="T2788" s="36"/>
      <c r="U2788" s="36"/>
      <c r="V2788" s="36"/>
    </row>
    <row r="2789" spans="6:22" x14ac:dyDescent="0.25">
      <c r="F2789" s="36"/>
      <c r="G2789" s="36"/>
      <c r="H2789" s="36"/>
      <c r="I2789" s="36"/>
      <c r="J2789" s="36"/>
      <c r="K2789" s="36"/>
      <c r="L2789" s="36"/>
      <c r="M2789" s="36"/>
      <c r="N2789" s="36"/>
      <c r="O2789" s="36"/>
      <c r="P2789" s="36"/>
      <c r="Q2789" s="36"/>
      <c r="R2789" s="36"/>
      <c r="S2789" s="36"/>
      <c r="T2789" s="36"/>
      <c r="U2789" s="36"/>
      <c r="V2789" s="36"/>
    </row>
    <row r="2790" spans="6:22" x14ac:dyDescent="0.25">
      <c r="F2790" s="36"/>
      <c r="G2790" s="36"/>
      <c r="H2790" s="36"/>
      <c r="I2790" s="36"/>
      <c r="J2790" s="36"/>
      <c r="K2790" s="36"/>
      <c r="L2790" s="36"/>
      <c r="M2790" s="36"/>
      <c r="N2790" s="36"/>
      <c r="O2790" s="36"/>
      <c r="P2790" s="36"/>
      <c r="Q2790" s="36"/>
      <c r="R2790" s="36"/>
      <c r="S2790" s="36"/>
      <c r="T2790" s="36"/>
      <c r="U2790" s="36"/>
      <c r="V2790" s="36"/>
    </row>
    <row r="2791" spans="6:22" x14ac:dyDescent="0.25">
      <c r="F2791" s="36"/>
      <c r="G2791" s="36"/>
      <c r="H2791" s="36"/>
      <c r="I2791" s="36"/>
      <c r="J2791" s="36"/>
      <c r="K2791" s="36"/>
      <c r="L2791" s="36"/>
      <c r="M2791" s="36"/>
      <c r="N2791" s="36"/>
      <c r="O2791" s="36"/>
      <c r="P2791" s="36"/>
      <c r="Q2791" s="36"/>
      <c r="R2791" s="36"/>
      <c r="S2791" s="36"/>
      <c r="T2791" s="36"/>
      <c r="U2791" s="36"/>
      <c r="V2791" s="36"/>
    </row>
    <row r="2792" spans="6:22" x14ac:dyDescent="0.25">
      <c r="F2792" s="36"/>
      <c r="G2792" s="36"/>
      <c r="H2792" s="36"/>
      <c r="I2792" s="36"/>
      <c r="J2792" s="36"/>
      <c r="K2792" s="36"/>
      <c r="L2792" s="36"/>
      <c r="M2792" s="36"/>
      <c r="N2792" s="36"/>
      <c r="O2792" s="36"/>
      <c r="P2792" s="36"/>
      <c r="Q2792" s="36"/>
      <c r="R2792" s="36"/>
      <c r="S2792" s="36"/>
      <c r="T2792" s="36"/>
      <c r="U2792" s="36"/>
      <c r="V2792" s="36"/>
    </row>
    <row r="2793" spans="6:22" x14ac:dyDescent="0.25">
      <c r="F2793" s="36"/>
      <c r="G2793" s="36"/>
      <c r="H2793" s="36"/>
      <c r="I2793" s="36"/>
      <c r="J2793" s="36"/>
      <c r="K2793" s="36"/>
      <c r="L2793" s="36"/>
      <c r="M2793" s="36"/>
      <c r="N2793" s="36"/>
      <c r="O2793" s="36"/>
      <c r="P2793" s="36"/>
      <c r="Q2793" s="36"/>
      <c r="R2793" s="36"/>
      <c r="S2793" s="36"/>
      <c r="T2793" s="36"/>
      <c r="U2793" s="36"/>
      <c r="V2793" s="36"/>
    </row>
    <row r="2794" spans="6:22" x14ac:dyDescent="0.25">
      <c r="F2794" s="36"/>
      <c r="G2794" s="36"/>
      <c r="H2794" s="36"/>
      <c r="I2794" s="36"/>
      <c r="J2794" s="36"/>
      <c r="K2794" s="36"/>
      <c r="L2794" s="36"/>
      <c r="M2794" s="36"/>
      <c r="N2794" s="36"/>
      <c r="O2794" s="36"/>
      <c r="P2794" s="36"/>
      <c r="Q2794" s="36"/>
      <c r="R2794" s="36"/>
      <c r="S2794" s="36"/>
      <c r="T2794" s="36"/>
      <c r="U2794" s="36"/>
      <c r="V2794" s="36"/>
    </row>
    <row r="2795" spans="6:22" x14ac:dyDescent="0.25">
      <c r="F2795" s="36"/>
      <c r="G2795" s="36"/>
      <c r="H2795" s="36"/>
      <c r="I2795" s="36"/>
      <c r="J2795" s="36"/>
      <c r="K2795" s="36"/>
      <c r="L2795" s="36"/>
      <c r="M2795" s="36"/>
      <c r="N2795" s="36"/>
      <c r="O2795" s="36"/>
      <c r="P2795" s="36"/>
      <c r="Q2795" s="36"/>
      <c r="R2795" s="36"/>
      <c r="S2795" s="36"/>
      <c r="T2795" s="36"/>
      <c r="U2795" s="36"/>
      <c r="V2795" s="36"/>
    </row>
    <row r="2796" spans="6:22" x14ac:dyDescent="0.25">
      <c r="F2796" s="36"/>
      <c r="G2796" s="36"/>
      <c r="H2796" s="36"/>
      <c r="I2796" s="36"/>
      <c r="J2796" s="36"/>
      <c r="K2796" s="36"/>
      <c r="L2796" s="36"/>
      <c r="M2796" s="36"/>
      <c r="N2796" s="36"/>
      <c r="O2796" s="36"/>
      <c r="P2796" s="36"/>
      <c r="Q2796" s="36"/>
      <c r="R2796" s="36"/>
      <c r="S2796" s="36"/>
      <c r="T2796" s="36"/>
      <c r="U2796" s="36"/>
      <c r="V2796" s="36"/>
    </row>
    <row r="2797" spans="6:22" x14ac:dyDescent="0.25">
      <c r="F2797" s="36"/>
      <c r="G2797" s="36"/>
      <c r="H2797" s="36"/>
      <c r="I2797" s="36"/>
      <c r="J2797" s="36"/>
      <c r="K2797" s="36"/>
      <c r="L2797" s="36"/>
      <c r="M2797" s="36"/>
      <c r="N2797" s="36"/>
      <c r="O2797" s="36"/>
      <c r="P2797" s="36"/>
      <c r="Q2797" s="36"/>
      <c r="R2797" s="36"/>
      <c r="S2797" s="36"/>
      <c r="T2797" s="36"/>
      <c r="U2797" s="36"/>
      <c r="V2797" s="36"/>
    </row>
    <row r="2798" spans="6:22" x14ac:dyDescent="0.25">
      <c r="F2798" s="36"/>
      <c r="G2798" s="36"/>
      <c r="H2798" s="36"/>
      <c r="I2798" s="36"/>
      <c r="J2798" s="36"/>
      <c r="K2798" s="36"/>
      <c r="L2798" s="36"/>
      <c r="M2798" s="36"/>
      <c r="N2798" s="36"/>
      <c r="O2798" s="36"/>
      <c r="P2798" s="36"/>
      <c r="Q2798" s="36"/>
      <c r="R2798" s="36"/>
      <c r="S2798" s="36"/>
      <c r="T2798" s="36"/>
      <c r="U2798" s="36"/>
      <c r="V2798" s="36"/>
    </row>
    <row r="2799" spans="6:22" x14ac:dyDescent="0.25">
      <c r="F2799" s="36"/>
      <c r="G2799" s="36"/>
      <c r="H2799" s="36"/>
      <c r="I2799" s="36"/>
      <c r="J2799" s="36"/>
      <c r="K2799" s="36"/>
      <c r="L2799" s="36"/>
      <c r="M2799" s="36"/>
      <c r="N2799" s="36"/>
      <c r="O2799" s="36"/>
      <c r="P2799" s="36"/>
      <c r="Q2799" s="36"/>
      <c r="R2799" s="36"/>
      <c r="S2799" s="36"/>
      <c r="T2799" s="36"/>
      <c r="U2799" s="36"/>
      <c r="V2799" s="36"/>
    </row>
    <row r="2800" spans="6:22" x14ac:dyDescent="0.25">
      <c r="F2800" s="36"/>
      <c r="G2800" s="36"/>
      <c r="H2800" s="36"/>
      <c r="I2800" s="36"/>
      <c r="J2800" s="36"/>
      <c r="K2800" s="36"/>
      <c r="L2800" s="36"/>
      <c r="M2800" s="36"/>
      <c r="N2800" s="36"/>
      <c r="O2800" s="36"/>
      <c r="P2800" s="36"/>
      <c r="Q2800" s="36"/>
      <c r="R2800" s="36"/>
      <c r="S2800" s="36"/>
      <c r="T2800" s="36"/>
      <c r="U2800" s="36"/>
      <c r="V2800" s="36"/>
    </row>
    <row r="2801" spans="6:22" x14ac:dyDescent="0.25">
      <c r="F2801" s="36"/>
      <c r="G2801" s="36"/>
      <c r="H2801" s="36"/>
      <c r="I2801" s="36"/>
      <c r="J2801" s="36"/>
      <c r="K2801" s="36"/>
      <c r="L2801" s="36"/>
      <c r="M2801" s="36"/>
      <c r="N2801" s="36"/>
      <c r="O2801" s="36"/>
      <c r="P2801" s="36"/>
      <c r="Q2801" s="36"/>
      <c r="R2801" s="36"/>
      <c r="S2801" s="36"/>
      <c r="T2801" s="36"/>
      <c r="U2801" s="36"/>
      <c r="V2801" s="36"/>
    </row>
    <row r="2802" spans="6:22" x14ac:dyDescent="0.25">
      <c r="F2802" s="36"/>
      <c r="G2802" s="36"/>
      <c r="H2802" s="36"/>
      <c r="I2802" s="36"/>
      <c r="J2802" s="36"/>
      <c r="K2802" s="36"/>
      <c r="L2802" s="36"/>
      <c r="M2802" s="36"/>
      <c r="N2802" s="36"/>
      <c r="O2802" s="36"/>
      <c r="P2802" s="36"/>
      <c r="Q2802" s="36"/>
      <c r="R2802" s="36"/>
      <c r="S2802" s="36"/>
      <c r="T2802" s="36"/>
      <c r="U2802" s="36"/>
      <c r="V2802" s="36"/>
    </row>
    <row r="2803" spans="6:22" x14ac:dyDescent="0.25">
      <c r="F2803" s="36"/>
      <c r="G2803" s="36"/>
      <c r="H2803" s="36"/>
      <c r="I2803" s="36"/>
      <c r="J2803" s="36"/>
      <c r="K2803" s="36"/>
      <c r="L2803" s="36"/>
      <c r="M2803" s="36"/>
      <c r="N2803" s="36"/>
      <c r="O2803" s="36"/>
      <c r="P2803" s="36"/>
      <c r="Q2803" s="36"/>
      <c r="R2803" s="36"/>
      <c r="S2803" s="36"/>
      <c r="T2803" s="36"/>
      <c r="U2803" s="36"/>
      <c r="V2803" s="36"/>
    </row>
    <row r="2804" spans="6:22" x14ac:dyDescent="0.25">
      <c r="F2804" s="36"/>
      <c r="G2804" s="36"/>
      <c r="H2804" s="36"/>
      <c r="I2804" s="36"/>
      <c r="J2804" s="36"/>
      <c r="K2804" s="36"/>
      <c r="L2804" s="36"/>
      <c r="M2804" s="36"/>
      <c r="N2804" s="36"/>
      <c r="O2804" s="36"/>
      <c r="P2804" s="36"/>
      <c r="Q2804" s="36"/>
      <c r="R2804" s="36"/>
      <c r="S2804" s="36"/>
      <c r="T2804" s="36"/>
      <c r="U2804" s="36"/>
      <c r="V2804" s="36"/>
    </row>
    <row r="2805" spans="6:22" x14ac:dyDescent="0.25">
      <c r="F2805" s="36"/>
      <c r="G2805" s="36"/>
      <c r="H2805" s="36"/>
      <c r="I2805" s="36"/>
      <c r="J2805" s="36"/>
      <c r="K2805" s="36"/>
      <c r="L2805" s="36"/>
      <c r="M2805" s="36"/>
      <c r="N2805" s="36"/>
      <c r="O2805" s="36"/>
      <c r="P2805" s="36"/>
      <c r="Q2805" s="36"/>
      <c r="R2805" s="36"/>
      <c r="S2805" s="36"/>
      <c r="T2805" s="36"/>
      <c r="U2805" s="36"/>
      <c r="V2805" s="36"/>
    </row>
    <row r="2806" spans="6:22" x14ac:dyDescent="0.25">
      <c r="F2806" s="36"/>
      <c r="G2806" s="36"/>
      <c r="H2806" s="36"/>
      <c r="I2806" s="36"/>
      <c r="J2806" s="36"/>
      <c r="K2806" s="36"/>
      <c r="L2806" s="36"/>
      <c r="M2806" s="36"/>
      <c r="N2806" s="36"/>
      <c r="O2806" s="36"/>
      <c r="P2806" s="36"/>
      <c r="Q2806" s="36"/>
      <c r="R2806" s="36"/>
      <c r="S2806" s="36"/>
      <c r="T2806" s="36"/>
      <c r="U2806" s="36"/>
      <c r="V2806" s="36"/>
    </row>
    <row r="2807" spans="6:22" x14ac:dyDescent="0.25">
      <c r="F2807" s="36"/>
      <c r="G2807" s="36"/>
      <c r="H2807" s="36"/>
      <c r="I2807" s="36"/>
      <c r="J2807" s="36"/>
      <c r="K2807" s="36"/>
      <c r="L2807" s="36"/>
      <c r="M2807" s="36"/>
      <c r="N2807" s="36"/>
      <c r="O2807" s="36"/>
      <c r="P2807" s="36"/>
      <c r="Q2807" s="36"/>
      <c r="R2807" s="36"/>
      <c r="S2807" s="36"/>
      <c r="T2807" s="36"/>
      <c r="U2807" s="36"/>
      <c r="V2807" s="36"/>
    </row>
    <row r="2808" spans="6:22" x14ac:dyDescent="0.25">
      <c r="F2808" s="36"/>
      <c r="G2808" s="36"/>
      <c r="H2808" s="36"/>
      <c r="I2808" s="36"/>
      <c r="J2808" s="36"/>
      <c r="K2808" s="36"/>
      <c r="L2808" s="36"/>
      <c r="M2808" s="36"/>
      <c r="N2808" s="36"/>
      <c r="O2808" s="36"/>
      <c r="P2808" s="36"/>
      <c r="Q2808" s="36"/>
      <c r="R2808" s="36"/>
      <c r="S2808" s="36"/>
      <c r="T2808" s="36"/>
      <c r="U2808" s="36"/>
      <c r="V2808" s="36"/>
    </row>
    <row r="2809" spans="6:22" x14ac:dyDescent="0.25">
      <c r="F2809" s="36"/>
      <c r="G2809" s="36"/>
      <c r="H2809" s="36"/>
      <c r="I2809" s="36"/>
      <c r="J2809" s="36"/>
      <c r="K2809" s="36"/>
      <c r="L2809" s="36"/>
      <c r="M2809" s="36"/>
      <c r="N2809" s="36"/>
      <c r="O2809" s="36"/>
      <c r="P2809" s="36"/>
      <c r="Q2809" s="36"/>
      <c r="R2809" s="36"/>
      <c r="S2809" s="36"/>
      <c r="T2809" s="36"/>
      <c r="U2809" s="36"/>
      <c r="V2809" s="36"/>
    </row>
    <row r="2810" spans="6:22" x14ac:dyDescent="0.25">
      <c r="F2810" s="36"/>
      <c r="G2810" s="36"/>
      <c r="H2810" s="36"/>
      <c r="I2810" s="36"/>
      <c r="J2810" s="36"/>
      <c r="K2810" s="36"/>
      <c r="L2810" s="36"/>
      <c r="M2810" s="36"/>
      <c r="N2810" s="36"/>
      <c r="O2810" s="36"/>
      <c r="P2810" s="36"/>
      <c r="Q2810" s="36"/>
      <c r="R2810" s="36"/>
      <c r="S2810" s="36"/>
      <c r="T2810" s="36"/>
      <c r="U2810" s="36"/>
      <c r="V2810" s="36"/>
    </row>
    <row r="2811" spans="6:22" x14ac:dyDescent="0.25">
      <c r="F2811" s="36"/>
      <c r="G2811" s="36"/>
      <c r="H2811" s="36"/>
      <c r="I2811" s="36"/>
      <c r="J2811" s="36"/>
      <c r="K2811" s="36"/>
      <c r="L2811" s="36"/>
      <c r="M2811" s="36"/>
      <c r="N2811" s="36"/>
      <c r="O2811" s="36"/>
      <c r="P2811" s="36"/>
      <c r="Q2811" s="36"/>
      <c r="R2811" s="36"/>
      <c r="S2811" s="36"/>
      <c r="T2811" s="36"/>
      <c r="U2811" s="36"/>
      <c r="V2811" s="36"/>
    </row>
    <row r="2812" spans="6:22" x14ac:dyDescent="0.25">
      <c r="F2812" s="36"/>
      <c r="G2812" s="36"/>
      <c r="H2812" s="36"/>
      <c r="I2812" s="36"/>
      <c r="J2812" s="36"/>
      <c r="K2812" s="36"/>
      <c r="L2812" s="36"/>
      <c r="M2812" s="36"/>
      <c r="N2812" s="36"/>
      <c r="O2812" s="36"/>
      <c r="P2812" s="36"/>
      <c r="Q2812" s="36"/>
      <c r="R2812" s="36"/>
      <c r="S2812" s="36"/>
      <c r="T2812" s="36"/>
      <c r="U2812" s="36"/>
      <c r="V2812" s="36"/>
    </row>
    <row r="2813" spans="6:22" x14ac:dyDescent="0.25">
      <c r="F2813" s="36"/>
      <c r="G2813" s="36"/>
      <c r="H2813" s="36"/>
      <c r="I2813" s="36"/>
      <c r="J2813" s="36"/>
      <c r="K2813" s="36"/>
      <c r="L2813" s="36"/>
      <c r="M2813" s="36"/>
      <c r="N2813" s="36"/>
      <c r="O2813" s="36"/>
      <c r="P2813" s="36"/>
      <c r="Q2813" s="36"/>
      <c r="R2813" s="36"/>
      <c r="S2813" s="36"/>
      <c r="T2813" s="36"/>
      <c r="U2813" s="36"/>
      <c r="V2813" s="36"/>
    </row>
    <row r="2814" spans="6:22" x14ac:dyDescent="0.25">
      <c r="F2814" s="36"/>
      <c r="G2814" s="36"/>
      <c r="H2814" s="36"/>
      <c r="I2814" s="36"/>
      <c r="J2814" s="36"/>
      <c r="K2814" s="36"/>
      <c r="L2814" s="36"/>
      <c r="M2814" s="36"/>
      <c r="N2814" s="36"/>
      <c r="O2814" s="36"/>
      <c r="P2814" s="36"/>
      <c r="Q2814" s="36"/>
      <c r="R2814" s="36"/>
      <c r="S2814" s="36"/>
      <c r="T2814" s="36"/>
      <c r="U2814" s="36"/>
      <c r="V2814" s="36"/>
    </row>
    <row r="2815" spans="6:22" x14ac:dyDescent="0.25">
      <c r="F2815" s="36"/>
      <c r="G2815" s="36"/>
      <c r="H2815" s="36"/>
      <c r="I2815" s="36"/>
      <c r="J2815" s="36"/>
      <c r="K2815" s="36"/>
      <c r="L2815" s="36"/>
      <c r="M2815" s="36"/>
      <c r="N2815" s="36"/>
      <c r="O2815" s="36"/>
      <c r="P2815" s="36"/>
      <c r="Q2815" s="36"/>
      <c r="R2815" s="36"/>
      <c r="S2815" s="36"/>
      <c r="T2815" s="36"/>
      <c r="U2815" s="36"/>
      <c r="V2815" s="36"/>
    </row>
    <row r="2816" spans="6:22" x14ac:dyDescent="0.25">
      <c r="F2816" s="36"/>
      <c r="G2816" s="36"/>
      <c r="H2816" s="36"/>
      <c r="I2816" s="36"/>
      <c r="J2816" s="36"/>
      <c r="K2816" s="36"/>
      <c r="L2816" s="36"/>
      <c r="M2816" s="36"/>
      <c r="N2816" s="36"/>
      <c r="O2816" s="36"/>
      <c r="P2816" s="36"/>
      <c r="Q2816" s="36"/>
      <c r="R2816" s="36"/>
      <c r="S2816" s="36"/>
      <c r="T2816" s="36"/>
      <c r="U2816" s="36"/>
      <c r="V2816" s="36"/>
    </row>
    <row r="2817" spans="6:22" x14ac:dyDescent="0.25">
      <c r="F2817" s="36"/>
      <c r="G2817" s="36"/>
      <c r="H2817" s="36"/>
      <c r="I2817" s="36"/>
      <c r="J2817" s="36"/>
      <c r="K2817" s="36"/>
      <c r="L2817" s="36"/>
      <c r="M2817" s="36"/>
      <c r="N2817" s="36"/>
      <c r="O2817" s="36"/>
      <c r="P2817" s="36"/>
      <c r="Q2817" s="36"/>
      <c r="R2817" s="36"/>
      <c r="S2817" s="36"/>
      <c r="T2817" s="36"/>
      <c r="U2817" s="36"/>
      <c r="V2817" s="36"/>
    </row>
    <row r="2818" spans="6:22" x14ac:dyDescent="0.25">
      <c r="F2818" s="36"/>
      <c r="G2818" s="36"/>
      <c r="H2818" s="36"/>
      <c r="I2818" s="36"/>
      <c r="J2818" s="36"/>
      <c r="K2818" s="36"/>
      <c r="L2818" s="36"/>
      <c r="M2818" s="36"/>
      <c r="N2818" s="36"/>
      <c r="O2818" s="36"/>
      <c r="P2818" s="36"/>
      <c r="Q2818" s="36"/>
      <c r="R2818" s="36"/>
      <c r="S2818" s="36"/>
      <c r="T2818" s="36"/>
      <c r="U2818" s="36"/>
      <c r="V2818" s="36"/>
    </row>
    <row r="2819" spans="6:22" x14ac:dyDescent="0.25">
      <c r="F2819" s="36"/>
      <c r="G2819" s="36"/>
      <c r="H2819" s="36"/>
      <c r="I2819" s="36"/>
      <c r="J2819" s="36"/>
      <c r="K2819" s="36"/>
      <c r="L2819" s="36"/>
      <c r="M2819" s="36"/>
      <c r="N2819" s="36"/>
      <c r="O2819" s="36"/>
      <c r="P2819" s="36"/>
      <c r="Q2819" s="36"/>
      <c r="R2819" s="36"/>
      <c r="S2819" s="36"/>
      <c r="T2819" s="36"/>
      <c r="U2819" s="36"/>
      <c r="V2819" s="36"/>
    </row>
    <row r="2820" spans="6:22" x14ac:dyDescent="0.25">
      <c r="F2820" s="36"/>
      <c r="G2820" s="36"/>
      <c r="H2820" s="36"/>
      <c r="I2820" s="36"/>
      <c r="J2820" s="36"/>
      <c r="K2820" s="36"/>
      <c r="L2820" s="36"/>
      <c r="M2820" s="36"/>
      <c r="N2820" s="36"/>
      <c r="O2820" s="36"/>
      <c r="P2820" s="36"/>
      <c r="Q2820" s="36"/>
      <c r="R2820" s="36"/>
      <c r="S2820" s="36"/>
      <c r="T2820" s="36"/>
      <c r="U2820" s="36"/>
      <c r="V2820" s="36"/>
    </row>
    <row r="2821" spans="6:22" x14ac:dyDescent="0.25">
      <c r="F2821" s="36"/>
      <c r="G2821" s="36"/>
      <c r="H2821" s="36"/>
      <c r="I2821" s="36"/>
      <c r="J2821" s="36"/>
      <c r="K2821" s="36"/>
      <c r="L2821" s="36"/>
      <c r="M2821" s="36"/>
      <c r="N2821" s="36"/>
      <c r="O2821" s="36"/>
      <c r="P2821" s="36"/>
      <c r="Q2821" s="36"/>
      <c r="R2821" s="36"/>
      <c r="S2821" s="36"/>
      <c r="T2821" s="36"/>
      <c r="U2821" s="36"/>
      <c r="V2821" s="36"/>
    </row>
    <row r="2822" spans="6:22" x14ac:dyDescent="0.25">
      <c r="F2822" s="36"/>
      <c r="G2822" s="36"/>
      <c r="H2822" s="36"/>
      <c r="I2822" s="36"/>
      <c r="J2822" s="36"/>
      <c r="K2822" s="36"/>
      <c r="L2822" s="36"/>
      <c r="M2822" s="36"/>
      <c r="N2822" s="36"/>
      <c r="O2822" s="36"/>
      <c r="P2822" s="36"/>
      <c r="Q2822" s="36"/>
      <c r="R2822" s="36"/>
      <c r="S2822" s="36"/>
      <c r="T2822" s="36"/>
      <c r="U2822" s="36"/>
      <c r="V2822" s="36"/>
    </row>
    <row r="2823" spans="6:22" x14ac:dyDescent="0.25">
      <c r="F2823" s="36"/>
      <c r="G2823" s="36"/>
      <c r="H2823" s="36"/>
      <c r="I2823" s="36"/>
      <c r="J2823" s="36"/>
      <c r="K2823" s="36"/>
      <c r="L2823" s="36"/>
      <c r="M2823" s="36"/>
      <c r="N2823" s="36"/>
      <c r="O2823" s="36"/>
      <c r="P2823" s="36"/>
      <c r="Q2823" s="36"/>
      <c r="R2823" s="36"/>
      <c r="S2823" s="36"/>
      <c r="T2823" s="36"/>
      <c r="U2823" s="36"/>
      <c r="V2823" s="36"/>
    </row>
    <row r="2824" spans="6:22" x14ac:dyDescent="0.25">
      <c r="F2824" s="36"/>
      <c r="G2824" s="36"/>
      <c r="H2824" s="36"/>
      <c r="I2824" s="36"/>
      <c r="J2824" s="36"/>
      <c r="K2824" s="36"/>
      <c r="L2824" s="36"/>
      <c r="M2824" s="36"/>
      <c r="N2824" s="36"/>
      <c r="O2824" s="36"/>
      <c r="P2824" s="36"/>
      <c r="Q2824" s="36"/>
      <c r="R2824" s="36"/>
      <c r="S2824" s="36"/>
      <c r="T2824" s="36"/>
      <c r="U2824" s="36"/>
      <c r="V2824" s="36"/>
    </row>
    <row r="2825" spans="6:22" x14ac:dyDescent="0.25">
      <c r="F2825" s="36"/>
      <c r="G2825" s="36"/>
      <c r="H2825" s="36"/>
      <c r="I2825" s="36"/>
      <c r="J2825" s="36"/>
      <c r="K2825" s="36"/>
      <c r="L2825" s="36"/>
      <c r="M2825" s="36"/>
      <c r="N2825" s="36"/>
      <c r="O2825" s="36"/>
      <c r="P2825" s="36"/>
      <c r="Q2825" s="36"/>
      <c r="R2825" s="36"/>
      <c r="S2825" s="36"/>
      <c r="T2825" s="36"/>
      <c r="U2825" s="36"/>
      <c r="V2825" s="36"/>
    </row>
    <row r="2826" spans="6:22" x14ac:dyDescent="0.25">
      <c r="F2826" s="36"/>
      <c r="G2826" s="36"/>
      <c r="H2826" s="36"/>
      <c r="I2826" s="36"/>
      <c r="J2826" s="36"/>
      <c r="K2826" s="36"/>
      <c r="L2826" s="36"/>
      <c r="M2826" s="36"/>
      <c r="N2826" s="36"/>
      <c r="O2826" s="36"/>
      <c r="P2826" s="36"/>
      <c r="Q2826" s="36"/>
      <c r="R2826" s="36"/>
      <c r="S2826" s="36"/>
      <c r="T2826" s="36"/>
      <c r="U2826" s="36"/>
      <c r="V2826" s="36"/>
    </row>
    <row r="2827" spans="6:22" x14ac:dyDescent="0.25">
      <c r="F2827" s="36"/>
      <c r="G2827" s="36"/>
      <c r="H2827" s="36"/>
      <c r="I2827" s="36"/>
      <c r="J2827" s="36"/>
      <c r="K2827" s="36"/>
      <c r="L2827" s="36"/>
      <c r="M2827" s="36"/>
      <c r="N2827" s="36"/>
      <c r="O2827" s="36"/>
      <c r="P2827" s="36"/>
      <c r="Q2827" s="36"/>
      <c r="R2827" s="36"/>
      <c r="S2827" s="36"/>
      <c r="T2827" s="36"/>
      <c r="U2827" s="36"/>
      <c r="V2827" s="36"/>
    </row>
    <row r="2828" spans="6:22" x14ac:dyDescent="0.25">
      <c r="F2828" s="36"/>
      <c r="G2828" s="36"/>
      <c r="H2828" s="36"/>
      <c r="I2828" s="36"/>
      <c r="J2828" s="36"/>
      <c r="K2828" s="36"/>
      <c r="L2828" s="36"/>
      <c r="M2828" s="36"/>
      <c r="N2828" s="36"/>
      <c r="O2828" s="36"/>
      <c r="P2828" s="36"/>
      <c r="Q2828" s="36"/>
      <c r="R2828" s="36"/>
      <c r="S2828" s="36"/>
      <c r="T2828" s="36"/>
      <c r="U2828" s="36"/>
      <c r="V2828" s="36"/>
    </row>
    <row r="2829" spans="6:22" x14ac:dyDescent="0.25">
      <c r="F2829" s="36"/>
      <c r="G2829" s="36"/>
      <c r="H2829" s="36"/>
      <c r="I2829" s="36"/>
      <c r="J2829" s="36"/>
      <c r="K2829" s="36"/>
      <c r="L2829" s="36"/>
      <c r="M2829" s="36"/>
      <c r="N2829" s="36"/>
      <c r="O2829" s="36"/>
      <c r="P2829" s="36"/>
      <c r="Q2829" s="36"/>
      <c r="R2829" s="36"/>
      <c r="S2829" s="36"/>
      <c r="T2829" s="36"/>
      <c r="U2829" s="36"/>
      <c r="V2829" s="36"/>
    </row>
    <row r="2830" spans="6:22" x14ac:dyDescent="0.25">
      <c r="F2830" s="36"/>
      <c r="G2830" s="36"/>
      <c r="H2830" s="36"/>
      <c r="I2830" s="36"/>
      <c r="J2830" s="36"/>
      <c r="K2830" s="36"/>
      <c r="L2830" s="36"/>
      <c r="M2830" s="36"/>
      <c r="N2830" s="36"/>
      <c r="O2830" s="36"/>
      <c r="P2830" s="36"/>
      <c r="Q2830" s="36"/>
      <c r="R2830" s="36"/>
      <c r="S2830" s="36"/>
      <c r="T2830" s="36"/>
      <c r="U2830" s="36"/>
      <c r="V2830" s="36"/>
    </row>
    <row r="2831" spans="6:22" x14ac:dyDescent="0.25">
      <c r="F2831" s="36"/>
      <c r="G2831" s="36"/>
      <c r="H2831" s="36"/>
      <c r="I2831" s="36"/>
      <c r="J2831" s="36"/>
      <c r="K2831" s="36"/>
      <c r="L2831" s="36"/>
      <c r="M2831" s="36"/>
      <c r="N2831" s="36"/>
      <c r="O2831" s="36"/>
      <c r="P2831" s="36"/>
      <c r="Q2831" s="36"/>
      <c r="R2831" s="36"/>
      <c r="S2831" s="36"/>
      <c r="T2831" s="36"/>
      <c r="U2831" s="36"/>
      <c r="V2831" s="36"/>
    </row>
    <row r="2832" spans="6:22" x14ac:dyDescent="0.25">
      <c r="F2832" s="36"/>
      <c r="G2832" s="36"/>
      <c r="H2832" s="36"/>
      <c r="I2832" s="36"/>
      <c r="J2832" s="36"/>
      <c r="K2832" s="36"/>
      <c r="L2832" s="36"/>
      <c r="M2832" s="36"/>
      <c r="N2832" s="36"/>
      <c r="O2832" s="36"/>
      <c r="P2832" s="36"/>
      <c r="Q2832" s="36"/>
      <c r="R2832" s="36"/>
      <c r="S2832" s="36"/>
      <c r="T2832" s="36"/>
      <c r="U2832" s="36"/>
      <c r="V2832" s="36"/>
    </row>
    <row r="2833" spans="6:22" x14ac:dyDescent="0.25">
      <c r="F2833" s="36"/>
      <c r="G2833" s="36"/>
      <c r="H2833" s="36"/>
      <c r="I2833" s="36"/>
      <c r="J2833" s="36"/>
      <c r="K2833" s="36"/>
      <c r="L2833" s="36"/>
      <c r="M2833" s="36"/>
      <c r="N2833" s="36"/>
      <c r="O2833" s="36"/>
      <c r="P2833" s="36"/>
      <c r="Q2833" s="36"/>
      <c r="R2833" s="36"/>
      <c r="S2833" s="36"/>
      <c r="T2833" s="36"/>
      <c r="U2833" s="36"/>
      <c r="V2833" s="36"/>
    </row>
    <row r="2834" spans="6:22" x14ac:dyDescent="0.25">
      <c r="F2834" s="36"/>
      <c r="G2834" s="36"/>
      <c r="H2834" s="36"/>
      <c r="I2834" s="36"/>
      <c r="J2834" s="36"/>
      <c r="K2834" s="36"/>
      <c r="L2834" s="36"/>
      <c r="M2834" s="36"/>
      <c r="N2834" s="36"/>
      <c r="O2834" s="36"/>
      <c r="P2834" s="36"/>
      <c r="Q2834" s="36"/>
      <c r="R2834" s="36"/>
      <c r="S2834" s="36"/>
      <c r="T2834" s="36"/>
      <c r="U2834" s="36"/>
      <c r="V2834" s="36"/>
    </row>
    <row r="2835" spans="6:22" x14ac:dyDescent="0.25">
      <c r="F2835" s="36"/>
      <c r="G2835" s="36"/>
      <c r="H2835" s="36"/>
      <c r="I2835" s="36"/>
      <c r="J2835" s="36"/>
      <c r="K2835" s="36"/>
      <c r="L2835" s="36"/>
      <c r="M2835" s="36"/>
      <c r="N2835" s="36"/>
      <c r="O2835" s="36"/>
      <c r="P2835" s="36"/>
      <c r="Q2835" s="36"/>
      <c r="R2835" s="36"/>
      <c r="S2835" s="36"/>
      <c r="T2835" s="36"/>
      <c r="U2835" s="36"/>
      <c r="V2835" s="36"/>
    </row>
    <row r="2836" spans="6:22" x14ac:dyDescent="0.25">
      <c r="F2836" s="36"/>
      <c r="G2836" s="36"/>
      <c r="H2836" s="36"/>
      <c r="I2836" s="36"/>
      <c r="J2836" s="36"/>
      <c r="K2836" s="36"/>
      <c r="L2836" s="36"/>
      <c r="M2836" s="36"/>
      <c r="N2836" s="36"/>
      <c r="O2836" s="36"/>
      <c r="P2836" s="36"/>
      <c r="Q2836" s="36"/>
      <c r="R2836" s="36"/>
      <c r="S2836" s="36"/>
      <c r="T2836" s="36"/>
      <c r="U2836" s="36"/>
      <c r="V2836" s="36"/>
    </row>
    <row r="2837" spans="6:22" x14ac:dyDescent="0.25">
      <c r="F2837" s="36"/>
      <c r="G2837" s="36"/>
      <c r="H2837" s="36"/>
      <c r="I2837" s="36"/>
      <c r="J2837" s="36"/>
      <c r="K2837" s="36"/>
      <c r="L2837" s="36"/>
      <c r="M2837" s="36"/>
      <c r="N2837" s="36"/>
      <c r="O2837" s="36"/>
      <c r="P2837" s="36"/>
      <c r="Q2837" s="36"/>
      <c r="R2837" s="36"/>
      <c r="S2837" s="36"/>
      <c r="T2837" s="36"/>
      <c r="U2837" s="36"/>
      <c r="V2837" s="36"/>
    </row>
    <row r="2838" spans="6:22" x14ac:dyDescent="0.25">
      <c r="F2838" s="36"/>
      <c r="G2838" s="36"/>
      <c r="H2838" s="36"/>
      <c r="I2838" s="36"/>
      <c r="J2838" s="36"/>
      <c r="K2838" s="36"/>
      <c r="L2838" s="36"/>
      <c r="M2838" s="36"/>
      <c r="N2838" s="36"/>
      <c r="O2838" s="36"/>
      <c r="P2838" s="36"/>
      <c r="Q2838" s="36"/>
      <c r="R2838" s="36"/>
      <c r="S2838" s="36"/>
      <c r="T2838" s="36"/>
      <c r="U2838" s="36"/>
      <c r="V2838" s="36"/>
    </row>
    <row r="2839" spans="6:22" x14ac:dyDescent="0.25">
      <c r="F2839" s="36"/>
      <c r="G2839" s="36"/>
      <c r="H2839" s="36"/>
      <c r="I2839" s="36"/>
      <c r="J2839" s="36"/>
      <c r="K2839" s="36"/>
      <c r="L2839" s="36"/>
      <c r="M2839" s="36"/>
      <c r="N2839" s="36"/>
      <c r="O2839" s="36"/>
      <c r="P2839" s="36"/>
      <c r="Q2839" s="36"/>
      <c r="R2839" s="36"/>
      <c r="S2839" s="36"/>
      <c r="T2839" s="36"/>
      <c r="U2839" s="36"/>
      <c r="V2839" s="36"/>
    </row>
    <row r="2840" spans="6:22" x14ac:dyDescent="0.25">
      <c r="F2840" s="36"/>
      <c r="G2840" s="36"/>
      <c r="H2840" s="36"/>
      <c r="I2840" s="36"/>
      <c r="J2840" s="36"/>
      <c r="K2840" s="36"/>
      <c r="L2840" s="36"/>
      <c r="M2840" s="36"/>
      <c r="N2840" s="36"/>
      <c r="O2840" s="36"/>
      <c r="P2840" s="36"/>
      <c r="Q2840" s="36"/>
      <c r="R2840" s="36"/>
      <c r="S2840" s="36"/>
      <c r="T2840" s="36"/>
      <c r="U2840" s="36"/>
      <c r="V2840" s="36"/>
    </row>
    <row r="2841" spans="6:22" x14ac:dyDescent="0.25">
      <c r="F2841" s="36"/>
      <c r="G2841" s="36"/>
      <c r="H2841" s="36"/>
      <c r="I2841" s="36"/>
      <c r="J2841" s="36"/>
      <c r="K2841" s="36"/>
      <c r="L2841" s="36"/>
      <c r="M2841" s="36"/>
      <c r="N2841" s="36"/>
      <c r="O2841" s="36"/>
      <c r="P2841" s="36"/>
      <c r="Q2841" s="36"/>
      <c r="R2841" s="36"/>
      <c r="S2841" s="36"/>
      <c r="T2841" s="36"/>
      <c r="U2841" s="36"/>
      <c r="V2841" s="36"/>
    </row>
    <row r="2842" spans="6:22" x14ac:dyDescent="0.25">
      <c r="F2842" s="36"/>
      <c r="G2842" s="36"/>
      <c r="H2842" s="36"/>
      <c r="I2842" s="36"/>
      <c r="J2842" s="36"/>
      <c r="K2842" s="36"/>
      <c r="L2842" s="36"/>
      <c r="M2842" s="36"/>
      <c r="N2842" s="36"/>
      <c r="O2842" s="36"/>
      <c r="P2842" s="36"/>
      <c r="Q2842" s="36"/>
      <c r="R2842" s="36"/>
      <c r="S2842" s="36"/>
      <c r="T2842" s="36"/>
      <c r="U2842" s="36"/>
      <c r="V2842" s="36"/>
    </row>
    <row r="2843" spans="6:22" x14ac:dyDescent="0.25">
      <c r="F2843" s="36"/>
      <c r="G2843" s="36"/>
      <c r="H2843" s="36"/>
      <c r="I2843" s="36"/>
      <c r="J2843" s="36"/>
      <c r="K2843" s="36"/>
      <c r="L2843" s="36"/>
      <c r="M2843" s="36"/>
      <c r="N2843" s="36"/>
      <c r="O2843" s="36"/>
      <c r="P2843" s="36"/>
      <c r="Q2843" s="36"/>
      <c r="R2843" s="36"/>
      <c r="S2843" s="36"/>
      <c r="T2843" s="36"/>
      <c r="U2843" s="36"/>
      <c r="V2843" s="36"/>
    </row>
    <row r="2844" spans="6:22" x14ac:dyDescent="0.25">
      <c r="F2844" s="36"/>
      <c r="G2844" s="36"/>
      <c r="H2844" s="36"/>
      <c r="I2844" s="36"/>
      <c r="J2844" s="36"/>
      <c r="K2844" s="36"/>
      <c r="L2844" s="36"/>
      <c r="M2844" s="36"/>
      <c r="N2844" s="36"/>
      <c r="O2844" s="36"/>
      <c r="P2844" s="36"/>
      <c r="Q2844" s="36"/>
      <c r="R2844" s="36"/>
      <c r="S2844" s="36"/>
      <c r="T2844" s="36"/>
      <c r="U2844" s="36"/>
      <c r="V2844" s="36"/>
    </row>
    <row r="2845" spans="6:22" x14ac:dyDescent="0.25">
      <c r="F2845" s="36"/>
      <c r="G2845" s="36"/>
      <c r="H2845" s="36"/>
      <c r="I2845" s="36"/>
      <c r="J2845" s="36"/>
      <c r="K2845" s="36"/>
      <c r="L2845" s="36"/>
      <c r="M2845" s="36"/>
      <c r="N2845" s="36"/>
      <c r="O2845" s="36"/>
      <c r="P2845" s="36"/>
      <c r="Q2845" s="36"/>
      <c r="R2845" s="36"/>
      <c r="S2845" s="36"/>
      <c r="T2845" s="36"/>
      <c r="U2845" s="36"/>
      <c r="V2845" s="36"/>
    </row>
    <row r="2846" spans="6:22" x14ac:dyDescent="0.25">
      <c r="F2846" s="36"/>
      <c r="G2846" s="36"/>
      <c r="H2846" s="36"/>
      <c r="I2846" s="36"/>
      <c r="J2846" s="36"/>
      <c r="K2846" s="36"/>
      <c r="L2846" s="36"/>
      <c r="M2846" s="36"/>
      <c r="N2846" s="36"/>
      <c r="O2846" s="36"/>
      <c r="P2846" s="36"/>
      <c r="Q2846" s="36"/>
      <c r="R2846" s="36"/>
      <c r="S2846" s="36"/>
      <c r="T2846" s="36"/>
      <c r="U2846" s="36"/>
      <c r="V2846" s="36"/>
    </row>
    <row r="2847" spans="6:22" x14ac:dyDescent="0.25">
      <c r="F2847" s="36"/>
      <c r="G2847" s="36"/>
      <c r="H2847" s="36"/>
      <c r="I2847" s="36"/>
      <c r="J2847" s="36"/>
      <c r="K2847" s="36"/>
      <c r="L2847" s="36"/>
      <c r="M2847" s="36"/>
      <c r="N2847" s="36"/>
      <c r="O2847" s="36"/>
      <c r="P2847" s="36"/>
      <c r="Q2847" s="36"/>
      <c r="R2847" s="36"/>
      <c r="S2847" s="36"/>
      <c r="T2847" s="36"/>
      <c r="U2847" s="36"/>
      <c r="V2847" s="36"/>
    </row>
    <row r="2848" spans="6:22" x14ac:dyDescent="0.25">
      <c r="F2848" s="36"/>
      <c r="G2848" s="36"/>
      <c r="H2848" s="36"/>
      <c r="I2848" s="36"/>
      <c r="J2848" s="36"/>
      <c r="K2848" s="36"/>
      <c r="L2848" s="36"/>
      <c r="M2848" s="36"/>
      <c r="N2848" s="36"/>
      <c r="O2848" s="36"/>
      <c r="P2848" s="36"/>
      <c r="Q2848" s="36"/>
      <c r="R2848" s="36"/>
      <c r="S2848" s="36"/>
      <c r="T2848" s="36"/>
      <c r="U2848" s="36"/>
      <c r="V2848" s="36"/>
    </row>
    <row r="2849" spans="6:22" x14ac:dyDescent="0.25">
      <c r="F2849" s="36"/>
      <c r="G2849" s="36"/>
      <c r="H2849" s="36"/>
      <c r="I2849" s="36"/>
      <c r="J2849" s="36"/>
      <c r="K2849" s="36"/>
      <c r="L2849" s="36"/>
      <c r="M2849" s="36"/>
      <c r="N2849" s="36"/>
      <c r="O2849" s="36"/>
      <c r="P2849" s="36"/>
      <c r="Q2849" s="36"/>
      <c r="R2849" s="36"/>
      <c r="S2849" s="36"/>
      <c r="T2849" s="36"/>
      <c r="U2849" s="36"/>
      <c r="V2849" s="36"/>
    </row>
    <row r="2850" spans="6:22" x14ac:dyDescent="0.25">
      <c r="F2850" s="36"/>
      <c r="G2850" s="36"/>
      <c r="H2850" s="36"/>
      <c r="I2850" s="36"/>
      <c r="J2850" s="36"/>
      <c r="K2850" s="36"/>
      <c r="L2850" s="36"/>
      <c r="M2850" s="36"/>
      <c r="N2850" s="36"/>
      <c r="O2850" s="36"/>
      <c r="P2850" s="36"/>
      <c r="Q2850" s="36"/>
      <c r="R2850" s="36"/>
      <c r="S2850" s="36"/>
      <c r="T2850" s="36"/>
      <c r="U2850" s="36"/>
      <c r="V2850" s="36"/>
    </row>
    <row r="2851" spans="6:22" x14ac:dyDescent="0.25">
      <c r="F2851" s="36"/>
      <c r="G2851" s="36"/>
      <c r="H2851" s="36"/>
      <c r="I2851" s="36"/>
      <c r="J2851" s="36"/>
      <c r="K2851" s="36"/>
      <c r="L2851" s="36"/>
      <c r="M2851" s="36"/>
      <c r="N2851" s="36"/>
      <c r="O2851" s="36"/>
      <c r="P2851" s="36"/>
      <c r="Q2851" s="36"/>
      <c r="R2851" s="36"/>
      <c r="S2851" s="36"/>
      <c r="T2851" s="36"/>
      <c r="U2851" s="36"/>
      <c r="V2851" s="36"/>
    </row>
    <row r="2852" spans="6:22" x14ac:dyDescent="0.25">
      <c r="F2852" s="36"/>
      <c r="G2852" s="36"/>
      <c r="H2852" s="36"/>
      <c r="I2852" s="36"/>
      <c r="J2852" s="36"/>
      <c r="K2852" s="36"/>
      <c r="L2852" s="36"/>
      <c r="M2852" s="36"/>
      <c r="N2852" s="36"/>
      <c r="O2852" s="36"/>
      <c r="P2852" s="36"/>
      <c r="Q2852" s="36"/>
      <c r="R2852" s="36"/>
      <c r="S2852" s="36"/>
      <c r="T2852" s="36"/>
      <c r="U2852" s="36"/>
      <c r="V2852" s="36"/>
    </row>
    <row r="2853" spans="6:22" x14ac:dyDescent="0.25">
      <c r="F2853" s="36"/>
      <c r="G2853" s="36"/>
      <c r="H2853" s="36"/>
      <c r="I2853" s="36"/>
      <c r="J2853" s="36"/>
      <c r="K2853" s="36"/>
      <c r="L2853" s="36"/>
      <c r="M2853" s="36"/>
      <c r="N2853" s="36"/>
      <c r="O2853" s="36"/>
      <c r="P2853" s="36"/>
      <c r="Q2853" s="36"/>
      <c r="R2853" s="36"/>
      <c r="S2853" s="36"/>
      <c r="T2853" s="36"/>
      <c r="U2853" s="36"/>
      <c r="V2853" s="36"/>
    </row>
    <row r="2854" spans="6:22" x14ac:dyDescent="0.25">
      <c r="F2854" s="36"/>
      <c r="G2854" s="36"/>
      <c r="H2854" s="36"/>
      <c r="I2854" s="36"/>
      <c r="J2854" s="36"/>
      <c r="K2854" s="36"/>
      <c r="L2854" s="36"/>
      <c r="M2854" s="36"/>
      <c r="N2854" s="36"/>
      <c r="O2854" s="36"/>
      <c r="P2854" s="36"/>
      <c r="Q2854" s="36"/>
      <c r="R2854" s="36"/>
      <c r="S2854" s="36"/>
      <c r="T2854" s="36"/>
      <c r="U2854" s="36"/>
      <c r="V2854" s="36"/>
    </row>
    <row r="2855" spans="6:22" x14ac:dyDescent="0.25">
      <c r="F2855" s="36"/>
      <c r="G2855" s="36"/>
      <c r="H2855" s="36"/>
      <c r="I2855" s="36"/>
      <c r="J2855" s="36"/>
      <c r="K2855" s="36"/>
      <c r="L2855" s="36"/>
      <c r="M2855" s="36"/>
      <c r="N2855" s="36"/>
      <c r="O2855" s="36"/>
      <c r="P2855" s="36"/>
      <c r="Q2855" s="36"/>
      <c r="R2855" s="36"/>
      <c r="S2855" s="36"/>
      <c r="T2855" s="36"/>
      <c r="U2855" s="36"/>
      <c r="V2855" s="36"/>
    </row>
    <row r="2856" spans="6:22" x14ac:dyDescent="0.25">
      <c r="F2856" s="36"/>
      <c r="G2856" s="36"/>
      <c r="H2856" s="36"/>
      <c r="I2856" s="36"/>
      <c r="J2856" s="36"/>
      <c r="K2856" s="36"/>
      <c r="L2856" s="36"/>
      <c r="M2856" s="36"/>
      <c r="N2856" s="36"/>
      <c r="O2856" s="36"/>
      <c r="P2856" s="36"/>
      <c r="Q2856" s="36"/>
      <c r="R2856" s="36"/>
      <c r="S2856" s="36"/>
      <c r="T2856" s="36"/>
      <c r="U2856" s="36"/>
      <c r="V2856" s="36"/>
    </row>
    <row r="2857" spans="6:22" x14ac:dyDescent="0.25">
      <c r="F2857" s="36"/>
      <c r="G2857" s="36"/>
      <c r="H2857" s="36"/>
      <c r="I2857" s="36"/>
      <c r="J2857" s="36"/>
      <c r="K2857" s="36"/>
      <c r="L2857" s="36"/>
      <c r="M2857" s="36"/>
      <c r="N2857" s="36"/>
      <c r="O2857" s="36"/>
      <c r="P2857" s="36"/>
      <c r="Q2857" s="36"/>
      <c r="R2857" s="36"/>
      <c r="S2857" s="36"/>
      <c r="T2857" s="36"/>
      <c r="U2857" s="36"/>
      <c r="V2857" s="36"/>
    </row>
    <row r="2858" spans="6:22" x14ac:dyDescent="0.25">
      <c r="F2858" s="36"/>
      <c r="G2858" s="36"/>
      <c r="H2858" s="36"/>
      <c r="I2858" s="36"/>
      <c r="J2858" s="36"/>
      <c r="K2858" s="36"/>
      <c r="L2858" s="36"/>
      <c r="M2858" s="36"/>
      <c r="N2858" s="36"/>
      <c r="O2858" s="36"/>
      <c r="P2858" s="36"/>
      <c r="Q2858" s="36"/>
      <c r="R2858" s="36"/>
      <c r="S2858" s="36"/>
      <c r="T2858" s="36"/>
      <c r="U2858" s="36"/>
      <c r="V2858" s="36"/>
    </row>
    <row r="2859" spans="6:22" x14ac:dyDescent="0.25">
      <c r="F2859" s="36"/>
      <c r="G2859" s="36"/>
      <c r="H2859" s="36"/>
      <c r="I2859" s="36"/>
      <c r="J2859" s="36"/>
      <c r="K2859" s="36"/>
      <c r="L2859" s="36"/>
      <c r="M2859" s="36"/>
      <c r="N2859" s="36"/>
      <c r="O2859" s="36"/>
      <c r="P2859" s="36"/>
      <c r="Q2859" s="36"/>
      <c r="R2859" s="36"/>
      <c r="S2859" s="36"/>
      <c r="T2859" s="36"/>
      <c r="U2859" s="36"/>
      <c r="V2859" s="36"/>
    </row>
    <row r="2860" spans="6:22" x14ac:dyDescent="0.25">
      <c r="F2860" s="36"/>
      <c r="G2860" s="36"/>
      <c r="H2860" s="36"/>
      <c r="I2860" s="36"/>
      <c r="J2860" s="36"/>
      <c r="K2860" s="36"/>
      <c r="L2860" s="36"/>
      <c r="M2860" s="36"/>
      <c r="N2860" s="36"/>
      <c r="O2860" s="36"/>
      <c r="P2860" s="36"/>
      <c r="Q2860" s="36"/>
      <c r="R2860" s="36"/>
      <c r="S2860" s="36"/>
      <c r="T2860" s="36"/>
      <c r="U2860" s="36"/>
      <c r="V2860" s="36"/>
    </row>
    <row r="2861" spans="6:22" x14ac:dyDescent="0.25">
      <c r="F2861" s="36"/>
      <c r="G2861" s="36"/>
      <c r="H2861" s="36"/>
      <c r="I2861" s="36"/>
      <c r="J2861" s="36"/>
      <c r="K2861" s="36"/>
      <c r="L2861" s="36"/>
      <c r="M2861" s="36"/>
      <c r="N2861" s="36"/>
      <c r="O2861" s="36"/>
      <c r="P2861" s="36"/>
      <c r="Q2861" s="36"/>
      <c r="R2861" s="36"/>
      <c r="S2861" s="36"/>
      <c r="T2861" s="36"/>
      <c r="U2861" s="36"/>
      <c r="V2861" s="36"/>
    </row>
    <row r="2862" spans="6:22" x14ac:dyDescent="0.25">
      <c r="F2862" s="36"/>
      <c r="G2862" s="36"/>
      <c r="H2862" s="36"/>
      <c r="I2862" s="36"/>
      <c r="J2862" s="36"/>
      <c r="K2862" s="36"/>
      <c r="L2862" s="36"/>
      <c r="M2862" s="36"/>
      <c r="N2862" s="36"/>
      <c r="O2862" s="36"/>
      <c r="P2862" s="36"/>
      <c r="Q2862" s="36"/>
      <c r="R2862" s="36"/>
      <c r="S2862" s="36"/>
      <c r="T2862" s="36"/>
      <c r="U2862" s="36"/>
      <c r="V2862" s="36"/>
    </row>
    <row r="2863" spans="6:22" x14ac:dyDescent="0.25">
      <c r="F2863" s="36"/>
      <c r="G2863" s="36"/>
      <c r="H2863" s="36"/>
      <c r="I2863" s="36"/>
      <c r="J2863" s="36"/>
      <c r="K2863" s="36"/>
      <c r="L2863" s="36"/>
      <c r="M2863" s="36"/>
      <c r="N2863" s="36"/>
      <c r="O2863" s="36"/>
      <c r="P2863" s="36"/>
      <c r="Q2863" s="36"/>
      <c r="R2863" s="36"/>
      <c r="S2863" s="36"/>
      <c r="T2863" s="36"/>
      <c r="U2863" s="36"/>
      <c r="V2863" s="36"/>
    </row>
    <row r="2864" spans="6:22" x14ac:dyDescent="0.25">
      <c r="F2864" s="36"/>
      <c r="G2864" s="36"/>
      <c r="H2864" s="36"/>
      <c r="I2864" s="36"/>
      <c r="J2864" s="36"/>
      <c r="K2864" s="36"/>
      <c r="L2864" s="36"/>
      <c r="M2864" s="36"/>
      <c r="N2864" s="36"/>
      <c r="O2864" s="36"/>
      <c r="P2864" s="36"/>
      <c r="Q2864" s="36"/>
      <c r="R2864" s="36"/>
      <c r="S2864" s="36"/>
      <c r="T2864" s="36"/>
      <c r="U2864" s="36"/>
      <c r="V2864" s="36"/>
    </row>
    <row r="2865" spans="6:22" x14ac:dyDescent="0.25">
      <c r="F2865" s="36"/>
      <c r="G2865" s="36"/>
      <c r="H2865" s="36"/>
      <c r="I2865" s="36"/>
      <c r="J2865" s="36"/>
      <c r="K2865" s="36"/>
      <c r="L2865" s="36"/>
      <c r="M2865" s="36"/>
      <c r="N2865" s="36"/>
      <c r="O2865" s="36"/>
      <c r="P2865" s="36"/>
      <c r="Q2865" s="36"/>
      <c r="R2865" s="36"/>
      <c r="S2865" s="36"/>
      <c r="T2865" s="36"/>
      <c r="U2865" s="36"/>
      <c r="V2865" s="36"/>
    </row>
    <row r="2866" spans="6:22" x14ac:dyDescent="0.25">
      <c r="F2866" s="36"/>
      <c r="G2866" s="36"/>
      <c r="H2866" s="36"/>
      <c r="I2866" s="36"/>
      <c r="J2866" s="36"/>
      <c r="K2866" s="36"/>
      <c r="L2866" s="36"/>
      <c r="M2866" s="36"/>
      <c r="N2866" s="36"/>
      <c r="O2866" s="36"/>
      <c r="P2866" s="36"/>
      <c r="Q2866" s="36"/>
      <c r="R2866" s="36"/>
      <c r="S2866" s="36"/>
      <c r="T2866" s="36"/>
      <c r="U2866" s="36"/>
      <c r="V2866" s="36"/>
    </row>
    <row r="2867" spans="6:22" x14ac:dyDescent="0.25">
      <c r="F2867" s="36"/>
      <c r="G2867" s="36"/>
      <c r="H2867" s="36"/>
      <c r="I2867" s="36"/>
      <c r="J2867" s="36"/>
      <c r="K2867" s="36"/>
      <c r="L2867" s="36"/>
      <c r="M2867" s="36"/>
      <c r="N2867" s="36"/>
      <c r="O2867" s="36"/>
      <c r="P2867" s="36"/>
      <c r="Q2867" s="36"/>
      <c r="R2867" s="36"/>
      <c r="S2867" s="36"/>
      <c r="T2867" s="36"/>
      <c r="U2867" s="36"/>
      <c r="V2867" s="36"/>
    </row>
    <row r="2868" spans="6:22" x14ac:dyDescent="0.25">
      <c r="F2868" s="36"/>
      <c r="G2868" s="36"/>
      <c r="H2868" s="36"/>
      <c r="I2868" s="36"/>
      <c r="J2868" s="36"/>
      <c r="K2868" s="36"/>
      <c r="L2868" s="36"/>
      <c r="M2868" s="36"/>
      <c r="N2868" s="36"/>
      <c r="O2868" s="36"/>
      <c r="P2868" s="36"/>
      <c r="Q2868" s="36"/>
      <c r="R2868" s="36"/>
      <c r="S2868" s="36"/>
      <c r="T2868" s="36"/>
      <c r="U2868" s="36"/>
      <c r="V2868" s="36"/>
    </row>
    <row r="2869" spans="6:22" x14ac:dyDescent="0.25">
      <c r="F2869" s="36"/>
      <c r="G2869" s="36"/>
      <c r="H2869" s="36"/>
      <c r="I2869" s="36"/>
      <c r="J2869" s="36"/>
      <c r="K2869" s="36"/>
      <c r="L2869" s="36"/>
      <c r="M2869" s="36"/>
      <c r="N2869" s="36"/>
      <c r="O2869" s="36"/>
      <c r="P2869" s="36"/>
      <c r="Q2869" s="36"/>
      <c r="R2869" s="36"/>
      <c r="S2869" s="36"/>
      <c r="T2869" s="36"/>
      <c r="U2869" s="36"/>
      <c r="V2869" s="36"/>
    </row>
    <row r="2870" spans="6:22" x14ac:dyDescent="0.25">
      <c r="F2870" s="36"/>
      <c r="G2870" s="36"/>
      <c r="H2870" s="36"/>
      <c r="I2870" s="36"/>
      <c r="J2870" s="36"/>
      <c r="K2870" s="36"/>
      <c r="L2870" s="36"/>
      <c r="M2870" s="36"/>
      <c r="N2870" s="36"/>
      <c r="O2870" s="36"/>
      <c r="P2870" s="36"/>
      <c r="Q2870" s="36"/>
      <c r="R2870" s="36"/>
      <c r="S2870" s="36"/>
      <c r="T2870" s="36"/>
      <c r="U2870" s="36"/>
      <c r="V2870" s="36"/>
    </row>
    <row r="2871" spans="6:22" x14ac:dyDescent="0.25">
      <c r="F2871" s="36"/>
      <c r="G2871" s="36"/>
      <c r="H2871" s="36"/>
      <c r="I2871" s="36"/>
      <c r="J2871" s="36"/>
      <c r="K2871" s="36"/>
      <c r="L2871" s="36"/>
      <c r="M2871" s="36"/>
      <c r="N2871" s="36"/>
      <c r="O2871" s="36"/>
      <c r="P2871" s="36"/>
      <c r="Q2871" s="36"/>
      <c r="R2871" s="36"/>
      <c r="S2871" s="36"/>
      <c r="T2871" s="36"/>
      <c r="U2871" s="36"/>
      <c r="V2871" s="36"/>
    </row>
    <row r="2872" spans="6:22" x14ac:dyDescent="0.25">
      <c r="F2872" s="36"/>
      <c r="G2872" s="36"/>
      <c r="H2872" s="36"/>
      <c r="I2872" s="36"/>
      <c r="J2872" s="36"/>
      <c r="K2872" s="36"/>
      <c r="L2872" s="36"/>
      <c r="M2872" s="36"/>
      <c r="N2872" s="36"/>
      <c r="O2872" s="36"/>
      <c r="P2872" s="36"/>
      <c r="Q2872" s="36"/>
      <c r="R2872" s="36"/>
      <c r="S2872" s="36"/>
      <c r="T2872" s="36"/>
      <c r="U2872" s="36"/>
      <c r="V2872" s="36"/>
    </row>
    <row r="2873" spans="6:22" x14ac:dyDescent="0.25">
      <c r="F2873" s="36"/>
      <c r="G2873" s="36"/>
      <c r="H2873" s="36"/>
      <c r="I2873" s="36"/>
      <c r="J2873" s="36"/>
      <c r="K2873" s="36"/>
      <c r="L2873" s="36"/>
      <c r="M2873" s="36"/>
      <c r="N2873" s="36"/>
      <c r="O2873" s="36"/>
      <c r="P2873" s="36"/>
      <c r="Q2873" s="36"/>
      <c r="R2873" s="36"/>
      <c r="S2873" s="36"/>
      <c r="T2873" s="36"/>
      <c r="U2873" s="36"/>
      <c r="V2873" s="36"/>
    </row>
    <row r="2874" spans="6:22" x14ac:dyDescent="0.25">
      <c r="F2874" s="36"/>
      <c r="G2874" s="36"/>
      <c r="H2874" s="36"/>
      <c r="I2874" s="36"/>
      <c r="J2874" s="36"/>
      <c r="K2874" s="36"/>
      <c r="L2874" s="36"/>
      <c r="M2874" s="36"/>
      <c r="N2874" s="36"/>
      <c r="O2874" s="36"/>
      <c r="P2874" s="36"/>
      <c r="Q2874" s="36"/>
      <c r="R2874" s="36"/>
      <c r="S2874" s="36"/>
      <c r="T2874" s="36"/>
      <c r="U2874" s="36"/>
      <c r="V2874" s="36"/>
    </row>
    <row r="2875" spans="6:22" x14ac:dyDescent="0.25">
      <c r="F2875" s="36"/>
      <c r="G2875" s="36"/>
      <c r="H2875" s="36"/>
      <c r="I2875" s="36"/>
      <c r="J2875" s="36"/>
      <c r="K2875" s="36"/>
      <c r="L2875" s="36"/>
      <c r="M2875" s="36"/>
      <c r="N2875" s="36"/>
      <c r="O2875" s="36"/>
      <c r="P2875" s="36"/>
      <c r="Q2875" s="36"/>
      <c r="R2875" s="36"/>
      <c r="S2875" s="36"/>
      <c r="T2875" s="36"/>
      <c r="U2875" s="36"/>
      <c r="V2875" s="36"/>
    </row>
    <row r="2876" spans="6:22" x14ac:dyDescent="0.25">
      <c r="F2876" s="36"/>
      <c r="G2876" s="36"/>
      <c r="H2876" s="36"/>
      <c r="I2876" s="36"/>
      <c r="J2876" s="36"/>
      <c r="K2876" s="36"/>
      <c r="L2876" s="36"/>
      <c r="M2876" s="36"/>
      <c r="N2876" s="36"/>
      <c r="O2876" s="36"/>
      <c r="P2876" s="36"/>
      <c r="Q2876" s="36"/>
      <c r="R2876" s="36"/>
      <c r="S2876" s="36"/>
      <c r="T2876" s="36"/>
      <c r="U2876" s="36"/>
      <c r="V2876" s="36"/>
    </row>
    <row r="2877" spans="6:22" x14ac:dyDescent="0.25">
      <c r="F2877" s="36"/>
      <c r="G2877" s="36"/>
      <c r="H2877" s="36"/>
      <c r="I2877" s="36"/>
      <c r="J2877" s="36"/>
      <c r="K2877" s="36"/>
      <c r="L2877" s="36"/>
      <c r="M2877" s="36"/>
      <c r="N2877" s="36"/>
      <c r="O2877" s="36"/>
      <c r="P2877" s="36"/>
      <c r="Q2877" s="36"/>
      <c r="R2877" s="36"/>
      <c r="S2877" s="36"/>
      <c r="T2877" s="36"/>
      <c r="U2877" s="36"/>
      <c r="V2877" s="36"/>
    </row>
    <row r="2878" spans="6:22" x14ac:dyDescent="0.25">
      <c r="F2878" s="36"/>
      <c r="G2878" s="36"/>
      <c r="H2878" s="36"/>
      <c r="I2878" s="36"/>
      <c r="J2878" s="36"/>
      <c r="K2878" s="36"/>
      <c r="L2878" s="36"/>
      <c r="M2878" s="36"/>
      <c r="N2878" s="36"/>
      <c r="O2878" s="36"/>
      <c r="P2878" s="36"/>
      <c r="Q2878" s="36"/>
      <c r="R2878" s="36"/>
      <c r="S2878" s="36"/>
      <c r="T2878" s="36"/>
      <c r="U2878" s="36"/>
      <c r="V2878" s="36"/>
    </row>
    <row r="2879" spans="6:22" x14ac:dyDescent="0.25">
      <c r="F2879" s="36"/>
      <c r="G2879" s="36"/>
      <c r="H2879" s="36"/>
      <c r="I2879" s="36"/>
      <c r="J2879" s="36"/>
      <c r="K2879" s="36"/>
      <c r="L2879" s="36"/>
      <c r="M2879" s="36"/>
      <c r="N2879" s="36"/>
      <c r="O2879" s="36"/>
      <c r="P2879" s="36"/>
      <c r="Q2879" s="36"/>
      <c r="R2879" s="36"/>
      <c r="S2879" s="36"/>
      <c r="T2879" s="36"/>
      <c r="U2879" s="36"/>
      <c r="V2879" s="36"/>
    </row>
    <row r="2880" spans="6:22" x14ac:dyDescent="0.25">
      <c r="F2880" s="36"/>
      <c r="G2880" s="36"/>
      <c r="H2880" s="36"/>
      <c r="I2880" s="36"/>
      <c r="J2880" s="36"/>
      <c r="K2880" s="36"/>
      <c r="L2880" s="36"/>
      <c r="M2880" s="36"/>
      <c r="N2880" s="36"/>
      <c r="O2880" s="36"/>
      <c r="P2880" s="36"/>
      <c r="Q2880" s="36"/>
      <c r="R2880" s="36"/>
      <c r="S2880" s="36"/>
      <c r="T2880" s="36"/>
      <c r="U2880" s="36"/>
      <c r="V2880" s="36"/>
    </row>
    <row r="2881" spans="6:22" x14ac:dyDescent="0.25">
      <c r="F2881" s="36"/>
      <c r="G2881" s="36"/>
      <c r="H2881" s="36"/>
      <c r="I2881" s="36"/>
      <c r="J2881" s="36"/>
      <c r="K2881" s="36"/>
      <c r="L2881" s="36"/>
      <c r="M2881" s="36"/>
      <c r="N2881" s="36"/>
      <c r="O2881" s="36"/>
      <c r="P2881" s="36"/>
      <c r="Q2881" s="36"/>
      <c r="R2881" s="36"/>
      <c r="S2881" s="36"/>
      <c r="T2881" s="36"/>
      <c r="U2881" s="36"/>
      <c r="V2881" s="36"/>
    </row>
    <row r="2882" spans="6:22" x14ac:dyDescent="0.25">
      <c r="F2882" s="36"/>
      <c r="G2882" s="36"/>
      <c r="H2882" s="36"/>
      <c r="I2882" s="36"/>
      <c r="J2882" s="36"/>
      <c r="K2882" s="36"/>
      <c r="L2882" s="36"/>
      <c r="M2882" s="36"/>
      <c r="N2882" s="36"/>
      <c r="O2882" s="36"/>
      <c r="P2882" s="36"/>
      <c r="Q2882" s="36"/>
      <c r="R2882" s="36"/>
      <c r="S2882" s="36"/>
      <c r="T2882" s="36"/>
      <c r="U2882" s="36"/>
      <c r="V2882" s="36"/>
    </row>
    <row r="2883" spans="6:22" x14ac:dyDescent="0.25">
      <c r="F2883" s="36"/>
      <c r="G2883" s="36"/>
      <c r="H2883" s="36"/>
      <c r="I2883" s="36"/>
      <c r="J2883" s="36"/>
      <c r="K2883" s="36"/>
      <c r="L2883" s="36"/>
      <c r="M2883" s="36"/>
      <c r="N2883" s="36"/>
      <c r="O2883" s="36"/>
      <c r="P2883" s="36"/>
      <c r="Q2883" s="36"/>
      <c r="R2883" s="36"/>
      <c r="S2883" s="36"/>
      <c r="T2883" s="36"/>
      <c r="U2883" s="36"/>
      <c r="V2883" s="36"/>
    </row>
    <row r="2884" spans="6:22" x14ac:dyDescent="0.25">
      <c r="F2884" s="36"/>
      <c r="G2884" s="36"/>
      <c r="H2884" s="36"/>
      <c r="I2884" s="36"/>
      <c r="J2884" s="36"/>
      <c r="K2884" s="36"/>
      <c r="L2884" s="36"/>
      <c r="M2884" s="36"/>
      <c r="N2884" s="36"/>
      <c r="O2884" s="36"/>
      <c r="P2884" s="36"/>
      <c r="Q2884" s="36"/>
      <c r="R2884" s="36"/>
      <c r="S2884" s="36"/>
      <c r="T2884" s="36"/>
      <c r="U2884" s="36"/>
      <c r="V2884" s="36"/>
    </row>
    <row r="2885" spans="6:22" x14ac:dyDescent="0.25">
      <c r="F2885" s="36"/>
      <c r="G2885" s="36"/>
      <c r="H2885" s="36"/>
      <c r="I2885" s="36"/>
      <c r="J2885" s="36"/>
      <c r="K2885" s="36"/>
      <c r="L2885" s="36"/>
      <c r="M2885" s="36"/>
      <c r="N2885" s="36"/>
      <c r="O2885" s="36"/>
      <c r="P2885" s="36"/>
      <c r="Q2885" s="36"/>
      <c r="R2885" s="36"/>
      <c r="S2885" s="36"/>
      <c r="T2885" s="36"/>
      <c r="U2885" s="36"/>
      <c r="V2885" s="36"/>
    </row>
    <row r="2886" spans="6:22" x14ac:dyDescent="0.25">
      <c r="F2886" s="36"/>
      <c r="G2886" s="36"/>
      <c r="H2886" s="36"/>
      <c r="I2886" s="36"/>
      <c r="J2886" s="36"/>
      <c r="K2886" s="36"/>
      <c r="L2886" s="36"/>
      <c r="M2886" s="36"/>
      <c r="N2886" s="36"/>
      <c r="O2886" s="36"/>
      <c r="P2886" s="36"/>
      <c r="Q2886" s="36"/>
      <c r="R2886" s="36"/>
      <c r="S2886" s="36"/>
      <c r="T2886" s="36"/>
      <c r="U2886" s="36"/>
      <c r="V2886" s="36"/>
    </row>
    <row r="2887" spans="6:22" x14ac:dyDescent="0.25">
      <c r="F2887" s="36"/>
      <c r="G2887" s="36"/>
      <c r="H2887" s="36"/>
      <c r="I2887" s="36"/>
      <c r="J2887" s="36"/>
      <c r="K2887" s="36"/>
      <c r="L2887" s="36"/>
      <c r="M2887" s="36"/>
      <c r="N2887" s="36"/>
      <c r="O2887" s="36"/>
      <c r="P2887" s="36"/>
      <c r="Q2887" s="36"/>
      <c r="R2887" s="36"/>
      <c r="S2887" s="36"/>
      <c r="T2887" s="36"/>
      <c r="U2887" s="36"/>
      <c r="V2887" s="36"/>
    </row>
    <row r="2888" spans="6:22" x14ac:dyDescent="0.25">
      <c r="F2888" s="36"/>
      <c r="G2888" s="36"/>
      <c r="H2888" s="36"/>
      <c r="I2888" s="36"/>
      <c r="J2888" s="36"/>
      <c r="K2888" s="36"/>
      <c r="L2888" s="36"/>
      <c r="M2888" s="36"/>
      <c r="N2888" s="36"/>
      <c r="O2888" s="36"/>
      <c r="P2888" s="36"/>
      <c r="Q2888" s="36"/>
      <c r="R2888" s="36"/>
      <c r="S2888" s="36"/>
      <c r="T2888" s="36"/>
      <c r="U2888" s="36"/>
      <c r="V2888" s="36"/>
    </row>
    <row r="2889" spans="6:22" x14ac:dyDescent="0.25">
      <c r="F2889" s="36"/>
      <c r="G2889" s="36"/>
      <c r="H2889" s="36"/>
      <c r="I2889" s="36"/>
      <c r="J2889" s="36"/>
      <c r="K2889" s="36"/>
      <c r="L2889" s="36"/>
      <c r="M2889" s="36"/>
      <c r="N2889" s="36"/>
      <c r="O2889" s="36"/>
      <c r="P2889" s="36"/>
      <c r="Q2889" s="36"/>
      <c r="R2889" s="36"/>
      <c r="S2889" s="36"/>
      <c r="T2889" s="36"/>
      <c r="U2889" s="36"/>
      <c r="V2889" s="36"/>
    </row>
    <row r="2890" spans="6:22" x14ac:dyDescent="0.25">
      <c r="F2890" s="36"/>
      <c r="G2890" s="36"/>
      <c r="H2890" s="36"/>
      <c r="I2890" s="36"/>
      <c r="J2890" s="36"/>
      <c r="K2890" s="36"/>
      <c r="L2890" s="36"/>
      <c r="M2890" s="36"/>
      <c r="N2890" s="36"/>
      <c r="O2890" s="36"/>
      <c r="P2890" s="36"/>
      <c r="Q2890" s="36"/>
      <c r="R2890" s="36"/>
      <c r="S2890" s="36"/>
      <c r="T2890" s="36"/>
      <c r="U2890" s="36"/>
      <c r="V2890" s="36"/>
    </row>
    <row r="2891" spans="6:22" x14ac:dyDescent="0.25">
      <c r="F2891" s="36"/>
      <c r="G2891" s="36"/>
      <c r="H2891" s="36"/>
      <c r="I2891" s="36"/>
      <c r="J2891" s="36"/>
      <c r="K2891" s="36"/>
      <c r="L2891" s="36"/>
      <c r="M2891" s="36"/>
      <c r="N2891" s="36"/>
      <c r="O2891" s="36"/>
      <c r="P2891" s="36"/>
      <c r="Q2891" s="36"/>
      <c r="R2891" s="36"/>
      <c r="S2891" s="36"/>
      <c r="T2891" s="36"/>
      <c r="U2891" s="36"/>
      <c r="V2891" s="36"/>
    </row>
    <row r="2892" spans="6:22" x14ac:dyDescent="0.25">
      <c r="F2892" s="36"/>
      <c r="G2892" s="36"/>
      <c r="H2892" s="36"/>
      <c r="I2892" s="36"/>
      <c r="J2892" s="36"/>
      <c r="K2892" s="36"/>
      <c r="L2892" s="36"/>
      <c r="M2892" s="36"/>
      <c r="N2892" s="36"/>
      <c r="O2892" s="36"/>
      <c r="P2892" s="36"/>
      <c r="Q2892" s="36"/>
      <c r="R2892" s="36"/>
      <c r="S2892" s="36"/>
      <c r="T2892" s="36"/>
      <c r="U2892" s="36"/>
      <c r="V2892" s="36"/>
    </row>
    <row r="2893" spans="6:22" x14ac:dyDescent="0.25">
      <c r="F2893" s="36"/>
      <c r="G2893" s="36"/>
      <c r="H2893" s="36"/>
      <c r="I2893" s="36"/>
      <c r="J2893" s="36"/>
      <c r="K2893" s="36"/>
      <c r="L2893" s="36"/>
      <c r="M2893" s="36"/>
      <c r="N2893" s="36"/>
      <c r="O2893" s="36"/>
      <c r="P2893" s="36"/>
      <c r="Q2893" s="36"/>
      <c r="R2893" s="36"/>
      <c r="S2893" s="36"/>
      <c r="T2893" s="36"/>
      <c r="U2893" s="36"/>
      <c r="V2893" s="36"/>
    </row>
    <row r="2894" spans="6:22" x14ac:dyDescent="0.25">
      <c r="F2894" s="36"/>
      <c r="G2894" s="36"/>
      <c r="H2894" s="36"/>
      <c r="I2894" s="36"/>
      <c r="J2894" s="36"/>
      <c r="K2894" s="36"/>
      <c r="L2894" s="36"/>
      <c r="M2894" s="36"/>
      <c r="N2894" s="36"/>
      <c r="O2894" s="36"/>
      <c r="P2894" s="36"/>
      <c r="Q2894" s="36"/>
      <c r="R2894" s="36"/>
      <c r="S2894" s="36"/>
      <c r="T2894" s="36"/>
      <c r="U2894" s="36"/>
      <c r="V2894" s="36"/>
    </row>
    <row r="2895" spans="6:22" x14ac:dyDescent="0.25">
      <c r="F2895" s="36"/>
      <c r="G2895" s="36"/>
      <c r="H2895" s="36"/>
      <c r="I2895" s="36"/>
      <c r="J2895" s="36"/>
      <c r="K2895" s="36"/>
      <c r="L2895" s="36"/>
      <c r="M2895" s="36"/>
      <c r="N2895" s="36"/>
      <c r="O2895" s="36"/>
      <c r="P2895" s="36"/>
      <c r="Q2895" s="36"/>
      <c r="R2895" s="36"/>
      <c r="S2895" s="36"/>
      <c r="T2895" s="36"/>
      <c r="U2895" s="36"/>
      <c r="V2895" s="36"/>
    </row>
    <row r="2896" spans="6:22" x14ac:dyDescent="0.25">
      <c r="F2896" s="36"/>
      <c r="G2896" s="36"/>
      <c r="H2896" s="36"/>
      <c r="I2896" s="36"/>
      <c r="J2896" s="36"/>
      <c r="K2896" s="36"/>
      <c r="L2896" s="36"/>
      <c r="M2896" s="36"/>
      <c r="N2896" s="36"/>
      <c r="O2896" s="36"/>
      <c r="P2896" s="36"/>
      <c r="Q2896" s="36"/>
      <c r="R2896" s="36"/>
      <c r="S2896" s="36"/>
      <c r="T2896" s="36"/>
      <c r="U2896" s="36"/>
      <c r="V2896" s="36"/>
    </row>
    <row r="2897" spans="6:22" x14ac:dyDescent="0.25">
      <c r="F2897" s="36"/>
      <c r="G2897" s="36"/>
      <c r="H2897" s="36"/>
      <c r="I2897" s="36"/>
      <c r="J2897" s="36"/>
      <c r="K2897" s="36"/>
      <c r="L2897" s="36"/>
      <c r="M2897" s="36"/>
      <c r="N2897" s="36"/>
      <c r="O2897" s="36"/>
      <c r="P2897" s="36"/>
      <c r="Q2897" s="36"/>
      <c r="R2897" s="36"/>
      <c r="S2897" s="36"/>
      <c r="T2897" s="36"/>
      <c r="U2897" s="36"/>
      <c r="V2897" s="36"/>
    </row>
    <row r="2898" spans="6:22" x14ac:dyDescent="0.25">
      <c r="F2898" s="36"/>
      <c r="G2898" s="36"/>
      <c r="H2898" s="36"/>
      <c r="I2898" s="36"/>
      <c r="J2898" s="36"/>
      <c r="K2898" s="36"/>
      <c r="L2898" s="36"/>
      <c r="M2898" s="36"/>
      <c r="N2898" s="36"/>
      <c r="O2898" s="36"/>
      <c r="P2898" s="36"/>
      <c r="Q2898" s="36"/>
      <c r="R2898" s="36"/>
      <c r="S2898" s="36"/>
      <c r="T2898" s="36"/>
      <c r="U2898" s="36"/>
      <c r="V2898" s="36"/>
    </row>
    <row r="2899" spans="6:22" x14ac:dyDescent="0.25">
      <c r="F2899" s="36"/>
      <c r="G2899" s="36"/>
      <c r="H2899" s="36"/>
      <c r="I2899" s="36"/>
      <c r="J2899" s="36"/>
      <c r="K2899" s="36"/>
      <c r="L2899" s="36"/>
      <c r="M2899" s="36"/>
      <c r="N2899" s="36"/>
      <c r="O2899" s="36"/>
      <c r="P2899" s="36"/>
      <c r="Q2899" s="36"/>
      <c r="R2899" s="36"/>
      <c r="S2899" s="36"/>
      <c r="T2899" s="36"/>
      <c r="U2899" s="36"/>
      <c r="V2899" s="36"/>
    </row>
    <row r="2900" spans="6:22" x14ac:dyDescent="0.25">
      <c r="F2900" s="36"/>
      <c r="G2900" s="36"/>
      <c r="H2900" s="36"/>
      <c r="I2900" s="36"/>
      <c r="J2900" s="36"/>
      <c r="K2900" s="36"/>
      <c r="L2900" s="36"/>
      <c r="M2900" s="36"/>
      <c r="N2900" s="36"/>
      <c r="O2900" s="36"/>
      <c r="P2900" s="36"/>
      <c r="Q2900" s="36"/>
      <c r="R2900" s="36"/>
      <c r="S2900" s="36"/>
      <c r="T2900" s="36"/>
      <c r="U2900" s="36"/>
      <c r="V2900" s="36"/>
    </row>
    <row r="2901" spans="6:22" x14ac:dyDescent="0.25">
      <c r="F2901" s="36"/>
      <c r="G2901" s="36"/>
      <c r="H2901" s="36"/>
      <c r="I2901" s="36"/>
      <c r="J2901" s="36"/>
      <c r="K2901" s="36"/>
      <c r="L2901" s="36"/>
      <c r="M2901" s="36"/>
      <c r="N2901" s="36"/>
      <c r="O2901" s="36"/>
      <c r="P2901" s="36"/>
      <c r="Q2901" s="36"/>
      <c r="R2901" s="36"/>
      <c r="S2901" s="36"/>
      <c r="T2901" s="36"/>
      <c r="U2901" s="36"/>
      <c r="V2901" s="36"/>
    </row>
    <row r="2902" spans="6:22" x14ac:dyDescent="0.25">
      <c r="F2902" s="36"/>
      <c r="G2902" s="36"/>
      <c r="H2902" s="36"/>
      <c r="I2902" s="36"/>
      <c r="J2902" s="36"/>
      <c r="K2902" s="36"/>
      <c r="L2902" s="36"/>
      <c r="M2902" s="36"/>
      <c r="N2902" s="36"/>
      <c r="O2902" s="36"/>
      <c r="P2902" s="36"/>
      <c r="Q2902" s="36"/>
      <c r="R2902" s="36"/>
      <c r="S2902" s="36"/>
      <c r="T2902" s="36"/>
      <c r="U2902" s="36"/>
      <c r="V2902" s="36"/>
    </row>
    <row r="2903" spans="6:22" x14ac:dyDescent="0.25">
      <c r="F2903" s="36"/>
      <c r="G2903" s="36"/>
      <c r="H2903" s="36"/>
      <c r="I2903" s="36"/>
      <c r="J2903" s="36"/>
      <c r="K2903" s="36"/>
      <c r="L2903" s="36"/>
      <c r="M2903" s="36"/>
      <c r="N2903" s="36"/>
      <c r="O2903" s="36"/>
      <c r="P2903" s="36"/>
      <c r="Q2903" s="36"/>
      <c r="R2903" s="36"/>
      <c r="S2903" s="36"/>
      <c r="T2903" s="36"/>
      <c r="U2903" s="36"/>
      <c r="V2903" s="36"/>
    </row>
    <row r="2904" spans="6:22" x14ac:dyDescent="0.25">
      <c r="F2904" s="36"/>
      <c r="G2904" s="36"/>
      <c r="H2904" s="36"/>
      <c r="I2904" s="36"/>
      <c r="J2904" s="36"/>
      <c r="K2904" s="36"/>
      <c r="L2904" s="36"/>
      <c r="M2904" s="36"/>
      <c r="N2904" s="36"/>
      <c r="O2904" s="36"/>
      <c r="P2904" s="36"/>
      <c r="Q2904" s="36"/>
      <c r="R2904" s="36"/>
      <c r="S2904" s="36"/>
      <c r="T2904" s="36"/>
      <c r="U2904" s="36"/>
      <c r="V2904" s="36"/>
    </row>
    <row r="2905" spans="6:22" x14ac:dyDescent="0.25">
      <c r="F2905" s="36"/>
      <c r="G2905" s="36"/>
      <c r="H2905" s="36"/>
      <c r="I2905" s="36"/>
      <c r="J2905" s="36"/>
      <c r="K2905" s="36"/>
      <c r="L2905" s="36"/>
      <c r="M2905" s="36"/>
      <c r="N2905" s="36"/>
      <c r="O2905" s="36"/>
      <c r="P2905" s="36"/>
      <c r="Q2905" s="36"/>
      <c r="R2905" s="36"/>
      <c r="S2905" s="36"/>
      <c r="T2905" s="36"/>
      <c r="U2905" s="36"/>
      <c r="V2905" s="36"/>
    </row>
    <row r="2906" spans="6:22" x14ac:dyDescent="0.25">
      <c r="F2906" s="36"/>
      <c r="G2906" s="36"/>
      <c r="H2906" s="36"/>
      <c r="I2906" s="36"/>
      <c r="J2906" s="36"/>
      <c r="K2906" s="36"/>
      <c r="L2906" s="36"/>
      <c r="M2906" s="36"/>
      <c r="N2906" s="36"/>
      <c r="O2906" s="36"/>
      <c r="P2906" s="36"/>
      <c r="Q2906" s="36"/>
      <c r="R2906" s="36"/>
      <c r="S2906" s="36"/>
      <c r="T2906" s="36"/>
      <c r="U2906" s="36"/>
      <c r="V2906" s="36"/>
    </row>
    <row r="2907" spans="6:22" x14ac:dyDescent="0.25">
      <c r="F2907" s="36"/>
      <c r="G2907" s="36"/>
      <c r="H2907" s="36"/>
      <c r="I2907" s="36"/>
      <c r="J2907" s="36"/>
      <c r="K2907" s="36"/>
      <c r="L2907" s="36"/>
      <c r="M2907" s="36"/>
      <c r="N2907" s="36"/>
      <c r="O2907" s="36"/>
      <c r="P2907" s="36"/>
      <c r="Q2907" s="36"/>
      <c r="R2907" s="36"/>
      <c r="S2907" s="36"/>
      <c r="T2907" s="36"/>
      <c r="U2907" s="36"/>
      <c r="V2907" s="36"/>
    </row>
    <row r="2908" spans="6:22" x14ac:dyDescent="0.25">
      <c r="F2908" s="36"/>
      <c r="G2908" s="36"/>
      <c r="H2908" s="36"/>
      <c r="I2908" s="36"/>
      <c r="J2908" s="36"/>
      <c r="K2908" s="36"/>
      <c r="L2908" s="36"/>
      <c r="M2908" s="36"/>
      <c r="N2908" s="36"/>
      <c r="O2908" s="36"/>
      <c r="P2908" s="36"/>
      <c r="Q2908" s="36"/>
      <c r="R2908" s="36"/>
      <c r="S2908" s="36"/>
      <c r="T2908" s="36"/>
      <c r="U2908" s="36"/>
      <c r="V2908" s="36"/>
    </row>
    <row r="2909" spans="6:22" x14ac:dyDescent="0.25">
      <c r="F2909" s="36"/>
      <c r="G2909" s="36"/>
      <c r="H2909" s="36"/>
      <c r="I2909" s="36"/>
      <c r="J2909" s="36"/>
      <c r="K2909" s="36"/>
      <c r="L2909" s="36"/>
      <c r="M2909" s="36"/>
      <c r="N2909" s="36"/>
      <c r="O2909" s="36"/>
      <c r="P2909" s="36"/>
      <c r="Q2909" s="36"/>
      <c r="R2909" s="36"/>
      <c r="S2909" s="36"/>
      <c r="T2909" s="36"/>
      <c r="U2909" s="36"/>
      <c r="V2909" s="36"/>
    </row>
    <row r="2910" spans="6:22" x14ac:dyDescent="0.25">
      <c r="F2910" s="36"/>
      <c r="G2910" s="36"/>
      <c r="H2910" s="36"/>
      <c r="I2910" s="36"/>
      <c r="J2910" s="36"/>
      <c r="K2910" s="36"/>
      <c r="L2910" s="36"/>
      <c r="M2910" s="36"/>
      <c r="N2910" s="36"/>
      <c r="O2910" s="36"/>
      <c r="P2910" s="36"/>
      <c r="Q2910" s="36"/>
      <c r="R2910" s="36"/>
      <c r="S2910" s="36"/>
      <c r="T2910" s="36"/>
      <c r="U2910" s="36"/>
      <c r="V2910" s="36"/>
    </row>
    <row r="2911" spans="6:22" x14ac:dyDescent="0.25">
      <c r="F2911" s="36"/>
      <c r="G2911" s="36"/>
      <c r="H2911" s="36"/>
      <c r="I2911" s="36"/>
      <c r="J2911" s="36"/>
      <c r="K2911" s="36"/>
      <c r="L2911" s="36"/>
      <c r="M2911" s="36"/>
      <c r="N2911" s="36"/>
      <c r="O2911" s="36"/>
      <c r="P2911" s="36"/>
      <c r="Q2911" s="36"/>
      <c r="R2911" s="36"/>
      <c r="S2911" s="36"/>
      <c r="T2911" s="36"/>
      <c r="U2911" s="36"/>
      <c r="V2911" s="36"/>
    </row>
    <row r="2912" spans="6:22" x14ac:dyDescent="0.25">
      <c r="F2912" s="36"/>
      <c r="G2912" s="36"/>
      <c r="H2912" s="36"/>
      <c r="I2912" s="36"/>
      <c r="J2912" s="36"/>
      <c r="K2912" s="36"/>
      <c r="L2912" s="36"/>
      <c r="M2912" s="36"/>
      <c r="N2912" s="36"/>
      <c r="O2912" s="36"/>
      <c r="P2912" s="36"/>
      <c r="Q2912" s="36"/>
      <c r="R2912" s="36"/>
      <c r="S2912" s="36"/>
      <c r="T2912" s="36"/>
      <c r="U2912" s="36"/>
      <c r="V2912" s="36"/>
    </row>
    <row r="2913" spans="6:22" x14ac:dyDescent="0.25">
      <c r="F2913" s="36"/>
      <c r="G2913" s="36"/>
      <c r="H2913" s="36"/>
      <c r="I2913" s="36"/>
      <c r="J2913" s="36"/>
      <c r="K2913" s="36"/>
      <c r="L2913" s="36"/>
      <c r="M2913" s="36"/>
      <c r="N2913" s="36"/>
      <c r="O2913" s="36"/>
      <c r="P2913" s="36"/>
      <c r="Q2913" s="36"/>
      <c r="R2913" s="36"/>
      <c r="S2913" s="36"/>
      <c r="T2913" s="36"/>
      <c r="U2913" s="36"/>
      <c r="V2913" s="36"/>
    </row>
    <row r="2914" spans="6:22" x14ac:dyDescent="0.25">
      <c r="F2914" s="36"/>
      <c r="G2914" s="36"/>
      <c r="H2914" s="36"/>
      <c r="I2914" s="36"/>
      <c r="J2914" s="36"/>
      <c r="K2914" s="36"/>
      <c r="L2914" s="36"/>
      <c r="M2914" s="36"/>
      <c r="N2914" s="36"/>
      <c r="O2914" s="36"/>
      <c r="P2914" s="36"/>
      <c r="Q2914" s="36"/>
      <c r="R2914" s="36"/>
      <c r="S2914" s="36"/>
      <c r="T2914" s="36"/>
      <c r="U2914" s="36"/>
      <c r="V2914" s="36"/>
    </row>
    <row r="2915" spans="6:22" x14ac:dyDescent="0.25">
      <c r="F2915" s="36"/>
      <c r="G2915" s="36"/>
      <c r="H2915" s="36"/>
      <c r="I2915" s="36"/>
      <c r="J2915" s="36"/>
      <c r="K2915" s="36"/>
      <c r="L2915" s="36"/>
      <c r="M2915" s="36"/>
      <c r="N2915" s="36"/>
      <c r="O2915" s="36"/>
      <c r="P2915" s="36"/>
      <c r="Q2915" s="36"/>
      <c r="R2915" s="36"/>
      <c r="S2915" s="36"/>
      <c r="T2915" s="36"/>
      <c r="U2915" s="36"/>
      <c r="V2915" s="36"/>
    </row>
    <row r="2916" spans="6:22" x14ac:dyDescent="0.25">
      <c r="F2916" s="36"/>
      <c r="G2916" s="36"/>
      <c r="H2916" s="36"/>
      <c r="I2916" s="36"/>
      <c r="J2916" s="36"/>
      <c r="K2916" s="36"/>
      <c r="L2916" s="36"/>
      <c r="M2916" s="36"/>
      <c r="N2916" s="36"/>
      <c r="O2916" s="36"/>
      <c r="P2916" s="36"/>
      <c r="Q2916" s="36"/>
      <c r="R2916" s="36"/>
      <c r="S2916" s="36"/>
      <c r="T2916" s="36"/>
      <c r="U2916" s="36"/>
      <c r="V2916" s="36"/>
    </row>
    <row r="2917" spans="6:22" x14ac:dyDescent="0.25">
      <c r="F2917" s="36"/>
      <c r="G2917" s="36"/>
      <c r="H2917" s="36"/>
      <c r="I2917" s="36"/>
      <c r="J2917" s="36"/>
      <c r="K2917" s="36"/>
      <c r="L2917" s="36"/>
      <c r="M2917" s="36"/>
      <c r="N2917" s="36"/>
      <c r="O2917" s="36"/>
      <c r="P2917" s="36"/>
      <c r="Q2917" s="36"/>
      <c r="R2917" s="36"/>
      <c r="S2917" s="36"/>
      <c r="T2917" s="36"/>
      <c r="U2917" s="36"/>
      <c r="V2917" s="36"/>
    </row>
    <row r="2918" spans="6:22" x14ac:dyDescent="0.25">
      <c r="F2918" s="36"/>
      <c r="G2918" s="36"/>
      <c r="H2918" s="36"/>
      <c r="I2918" s="36"/>
      <c r="J2918" s="36"/>
      <c r="K2918" s="36"/>
      <c r="L2918" s="36"/>
      <c r="M2918" s="36"/>
      <c r="N2918" s="36"/>
      <c r="O2918" s="36"/>
      <c r="P2918" s="36"/>
      <c r="Q2918" s="36"/>
      <c r="R2918" s="36"/>
      <c r="S2918" s="36"/>
      <c r="T2918" s="36"/>
      <c r="U2918" s="36"/>
      <c r="V2918" s="36"/>
    </row>
    <row r="2919" spans="6:22" x14ac:dyDescent="0.25">
      <c r="F2919" s="36"/>
      <c r="G2919" s="36"/>
      <c r="H2919" s="36"/>
      <c r="I2919" s="36"/>
      <c r="J2919" s="36"/>
      <c r="K2919" s="36"/>
      <c r="L2919" s="36"/>
      <c r="M2919" s="36"/>
      <c r="N2919" s="36"/>
      <c r="O2919" s="36"/>
      <c r="P2919" s="36"/>
      <c r="Q2919" s="36"/>
      <c r="R2919" s="36"/>
      <c r="S2919" s="36"/>
      <c r="T2919" s="36"/>
      <c r="U2919" s="36"/>
      <c r="V2919" s="36"/>
    </row>
    <row r="2920" spans="6:22" x14ac:dyDescent="0.25">
      <c r="F2920" s="36"/>
      <c r="G2920" s="36"/>
      <c r="H2920" s="36"/>
      <c r="I2920" s="36"/>
      <c r="J2920" s="36"/>
      <c r="K2920" s="36"/>
      <c r="L2920" s="36"/>
      <c r="M2920" s="36"/>
      <c r="N2920" s="36"/>
      <c r="O2920" s="36"/>
      <c r="P2920" s="36"/>
      <c r="Q2920" s="36"/>
      <c r="R2920" s="36"/>
      <c r="S2920" s="36"/>
      <c r="T2920" s="36"/>
      <c r="U2920" s="36"/>
      <c r="V2920" s="36"/>
    </row>
    <row r="2921" spans="6:22" x14ac:dyDescent="0.25">
      <c r="F2921" s="36"/>
      <c r="G2921" s="36"/>
      <c r="H2921" s="36"/>
      <c r="I2921" s="36"/>
      <c r="J2921" s="36"/>
      <c r="K2921" s="36"/>
      <c r="L2921" s="36"/>
      <c r="M2921" s="36"/>
      <c r="N2921" s="36"/>
      <c r="O2921" s="36"/>
      <c r="P2921" s="36"/>
      <c r="Q2921" s="36"/>
      <c r="R2921" s="36"/>
      <c r="S2921" s="36"/>
      <c r="T2921" s="36"/>
      <c r="U2921" s="36"/>
      <c r="V2921" s="36"/>
    </row>
    <row r="2922" spans="6:22" x14ac:dyDescent="0.25">
      <c r="F2922" s="36"/>
      <c r="G2922" s="36"/>
      <c r="H2922" s="36"/>
      <c r="I2922" s="36"/>
      <c r="J2922" s="36"/>
      <c r="K2922" s="36"/>
      <c r="L2922" s="36"/>
      <c r="M2922" s="36"/>
      <c r="N2922" s="36"/>
      <c r="O2922" s="36"/>
      <c r="P2922" s="36"/>
      <c r="Q2922" s="36"/>
      <c r="R2922" s="36"/>
      <c r="S2922" s="36"/>
      <c r="T2922" s="36"/>
      <c r="U2922" s="36"/>
      <c r="V2922" s="36"/>
    </row>
    <row r="2923" spans="6:22" x14ac:dyDescent="0.25">
      <c r="F2923" s="36"/>
      <c r="G2923" s="36"/>
      <c r="H2923" s="36"/>
      <c r="I2923" s="36"/>
      <c r="J2923" s="36"/>
      <c r="K2923" s="36"/>
      <c r="L2923" s="36"/>
      <c r="M2923" s="36"/>
      <c r="N2923" s="36"/>
      <c r="O2923" s="36"/>
      <c r="P2923" s="36"/>
      <c r="Q2923" s="36"/>
      <c r="R2923" s="36"/>
      <c r="S2923" s="36"/>
      <c r="T2923" s="36"/>
      <c r="U2923" s="36"/>
      <c r="V2923" s="36"/>
    </row>
    <row r="2924" spans="6:22" x14ac:dyDescent="0.25">
      <c r="F2924" s="36"/>
      <c r="G2924" s="36"/>
      <c r="H2924" s="36"/>
      <c r="I2924" s="36"/>
      <c r="J2924" s="36"/>
      <c r="K2924" s="36"/>
      <c r="L2924" s="36"/>
      <c r="M2924" s="36"/>
      <c r="N2924" s="36"/>
      <c r="O2924" s="36"/>
      <c r="P2924" s="36"/>
      <c r="Q2924" s="36"/>
      <c r="R2924" s="36"/>
      <c r="S2924" s="36"/>
      <c r="T2924" s="36"/>
      <c r="U2924" s="36"/>
      <c r="V2924" s="36"/>
    </row>
    <row r="2925" spans="6:22" x14ac:dyDescent="0.25">
      <c r="F2925" s="36"/>
      <c r="G2925" s="36"/>
      <c r="H2925" s="36"/>
      <c r="I2925" s="36"/>
      <c r="J2925" s="36"/>
      <c r="K2925" s="36"/>
      <c r="L2925" s="36"/>
      <c r="M2925" s="36"/>
      <c r="N2925" s="36"/>
      <c r="O2925" s="36"/>
      <c r="P2925" s="36"/>
      <c r="Q2925" s="36"/>
      <c r="R2925" s="36"/>
      <c r="S2925" s="36"/>
      <c r="T2925" s="36"/>
      <c r="U2925" s="36"/>
      <c r="V2925" s="36"/>
    </row>
    <row r="2926" spans="6:22" x14ac:dyDescent="0.25">
      <c r="F2926" s="36"/>
      <c r="G2926" s="36"/>
      <c r="H2926" s="36"/>
      <c r="I2926" s="36"/>
      <c r="J2926" s="36"/>
      <c r="K2926" s="36"/>
      <c r="L2926" s="36"/>
      <c r="M2926" s="36"/>
      <c r="N2926" s="36"/>
      <c r="O2926" s="36"/>
      <c r="P2926" s="36"/>
      <c r="Q2926" s="36"/>
      <c r="R2926" s="36"/>
      <c r="S2926" s="36"/>
      <c r="T2926" s="36"/>
      <c r="U2926" s="36"/>
      <c r="V2926" s="36"/>
    </row>
    <row r="2927" spans="6:22" x14ac:dyDescent="0.25">
      <c r="F2927" s="36"/>
      <c r="G2927" s="36"/>
      <c r="H2927" s="36"/>
      <c r="I2927" s="36"/>
      <c r="J2927" s="36"/>
      <c r="K2927" s="36"/>
      <c r="L2927" s="36"/>
      <c r="M2927" s="36"/>
      <c r="N2927" s="36"/>
      <c r="O2927" s="36"/>
      <c r="P2927" s="36"/>
      <c r="Q2927" s="36"/>
      <c r="R2927" s="36"/>
      <c r="S2927" s="36"/>
      <c r="T2927" s="36"/>
      <c r="U2927" s="36"/>
      <c r="V2927" s="36"/>
    </row>
    <row r="2928" spans="6:22" x14ac:dyDescent="0.25">
      <c r="F2928" s="36"/>
      <c r="G2928" s="36"/>
      <c r="H2928" s="36"/>
      <c r="I2928" s="36"/>
      <c r="J2928" s="36"/>
      <c r="K2928" s="36"/>
      <c r="L2928" s="36"/>
      <c r="M2928" s="36"/>
      <c r="N2928" s="36"/>
      <c r="O2928" s="36"/>
      <c r="P2928" s="36"/>
      <c r="Q2928" s="36"/>
      <c r="R2928" s="36"/>
      <c r="S2928" s="36"/>
      <c r="T2928" s="36"/>
      <c r="U2928" s="36"/>
      <c r="V2928" s="36"/>
    </row>
    <row r="2929" spans="6:22" x14ac:dyDescent="0.25">
      <c r="F2929" s="36"/>
      <c r="G2929" s="36"/>
      <c r="H2929" s="36"/>
      <c r="I2929" s="36"/>
      <c r="J2929" s="36"/>
      <c r="K2929" s="36"/>
      <c r="L2929" s="36"/>
      <c r="M2929" s="36"/>
      <c r="N2929" s="36"/>
      <c r="O2929" s="36"/>
      <c r="P2929" s="36"/>
      <c r="Q2929" s="36"/>
      <c r="R2929" s="36"/>
      <c r="S2929" s="36"/>
      <c r="T2929" s="36"/>
      <c r="U2929" s="36"/>
      <c r="V2929" s="36"/>
    </row>
    <row r="2930" spans="6:22" x14ac:dyDescent="0.25">
      <c r="F2930" s="36"/>
      <c r="G2930" s="36"/>
      <c r="H2930" s="36"/>
      <c r="I2930" s="36"/>
      <c r="J2930" s="36"/>
      <c r="K2930" s="36"/>
      <c r="L2930" s="36"/>
      <c r="M2930" s="36"/>
      <c r="N2930" s="36"/>
      <c r="O2930" s="36"/>
      <c r="P2930" s="36"/>
      <c r="Q2930" s="36"/>
      <c r="R2930" s="36"/>
      <c r="S2930" s="36"/>
      <c r="T2930" s="36"/>
      <c r="U2930" s="36"/>
      <c r="V2930" s="36"/>
    </row>
    <row r="2931" spans="6:22" x14ac:dyDescent="0.25">
      <c r="F2931" s="36"/>
      <c r="G2931" s="36"/>
      <c r="H2931" s="36"/>
      <c r="I2931" s="36"/>
      <c r="J2931" s="36"/>
      <c r="K2931" s="36"/>
      <c r="L2931" s="36"/>
      <c r="M2931" s="36"/>
      <c r="N2931" s="36"/>
      <c r="O2931" s="36"/>
      <c r="P2931" s="36"/>
      <c r="Q2931" s="36"/>
      <c r="R2931" s="36"/>
      <c r="S2931" s="36"/>
      <c r="T2931" s="36"/>
      <c r="U2931" s="36"/>
      <c r="V2931" s="36"/>
    </row>
    <row r="2932" spans="6:22" x14ac:dyDescent="0.25">
      <c r="F2932" s="36"/>
      <c r="G2932" s="36"/>
      <c r="H2932" s="36"/>
      <c r="I2932" s="36"/>
      <c r="J2932" s="36"/>
      <c r="K2932" s="36"/>
      <c r="L2932" s="36"/>
      <c r="M2932" s="36"/>
      <c r="N2932" s="36"/>
      <c r="O2932" s="36"/>
      <c r="P2932" s="36"/>
      <c r="Q2932" s="36"/>
      <c r="R2932" s="36"/>
      <c r="S2932" s="36"/>
      <c r="T2932" s="36"/>
      <c r="U2932" s="36"/>
      <c r="V2932" s="36"/>
    </row>
    <row r="2933" spans="6:22" x14ac:dyDescent="0.25">
      <c r="F2933" s="36"/>
      <c r="G2933" s="36"/>
      <c r="H2933" s="36"/>
      <c r="I2933" s="36"/>
      <c r="J2933" s="36"/>
      <c r="K2933" s="36"/>
      <c r="L2933" s="36"/>
      <c r="M2933" s="36"/>
      <c r="N2933" s="36"/>
      <c r="O2933" s="36"/>
      <c r="P2933" s="36"/>
      <c r="Q2933" s="36"/>
      <c r="R2933" s="36"/>
      <c r="S2933" s="36"/>
      <c r="T2933" s="36"/>
      <c r="U2933" s="36"/>
      <c r="V2933" s="36"/>
    </row>
    <row r="2934" spans="6:22" x14ac:dyDescent="0.25">
      <c r="F2934" s="36"/>
      <c r="G2934" s="36"/>
      <c r="H2934" s="36"/>
      <c r="I2934" s="36"/>
      <c r="J2934" s="36"/>
      <c r="K2934" s="36"/>
      <c r="L2934" s="36"/>
      <c r="M2934" s="36"/>
      <c r="N2934" s="36"/>
      <c r="O2934" s="36"/>
      <c r="P2934" s="36"/>
      <c r="Q2934" s="36"/>
      <c r="R2934" s="36"/>
      <c r="S2934" s="36"/>
      <c r="T2934" s="36"/>
      <c r="U2934" s="36"/>
      <c r="V2934" s="36"/>
    </row>
    <row r="2935" spans="6:22" x14ac:dyDescent="0.25">
      <c r="F2935" s="36"/>
      <c r="G2935" s="36"/>
      <c r="H2935" s="36"/>
      <c r="I2935" s="36"/>
      <c r="J2935" s="36"/>
      <c r="K2935" s="36"/>
      <c r="L2935" s="36"/>
      <c r="M2935" s="36"/>
      <c r="N2935" s="36"/>
      <c r="O2935" s="36"/>
      <c r="P2935" s="36"/>
      <c r="Q2935" s="36"/>
      <c r="R2935" s="36"/>
      <c r="S2935" s="36"/>
      <c r="T2935" s="36"/>
      <c r="U2935" s="36"/>
      <c r="V2935" s="36"/>
    </row>
    <row r="2936" spans="6:22" x14ac:dyDescent="0.25">
      <c r="F2936" s="36"/>
      <c r="G2936" s="36"/>
      <c r="H2936" s="36"/>
      <c r="I2936" s="36"/>
      <c r="J2936" s="36"/>
      <c r="K2936" s="36"/>
      <c r="L2936" s="36"/>
      <c r="M2936" s="36"/>
      <c r="N2936" s="36"/>
      <c r="O2936" s="36"/>
      <c r="P2936" s="36"/>
      <c r="Q2936" s="36"/>
      <c r="R2936" s="36"/>
      <c r="S2936" s="36"/>
      <c r="T2936" s="36"/>
      <c r="U2936" s="36"/>
      <c r="V2936" s="36"/>
    </row>
    <row r="2937" spans="6:22" x14ac:dyDescent="0.25">
      <c r="F2937" s="36"/>
      <c r="G2937" s="36"/>
      <c r="H2937" s="36"/>
      <c r="I2937" s="36"/>
      <c r="J2937" s="36"/>
      <c r="K2937" s="36"/>
      <c r="L2937" s="36"/>
      <c r="M2937" s="36"/>
      <c r="N2937" s="36"/>
      <c r="O2937" s="36"/>
      <c r="P2937" s="36"/>
      <c r="Q2937" s="36"/>
      <c r="R2937" s="36"/>
      <c r="S2937" s="36"/>
      <c r="T2937" s="36"/>
      <c r="U2937" s="36"/>
      <c r="V2937" s="36"/>
    </row>
    <row r="2938" spans="6:22" x14ac:dyDescent="0.25">
      <c r="F2938" s="36"/>
      <c r="G2938" s="36"/>
      <c r="H2938" s="36"/>
      <c r="I2938" s="36"/>
      <c r="J2938" s="36"/>
      <c r="K2938" s="36"/>
      <c r="L2938" s="36"/>
      <c r="M2938" s="36"/>
      <c r="N2938" s="36"/>
      <c r="O2938" s="36"/>
      <c r="P2938" s="36"/>
      <c r="Q2938" s="36"/>
      <c r="R2938" s="36"/>
      <c r="S2938" s="36"/>
      <c r="T2938" s="36"/>
      <c r="U2938" s="36"/>
      <c r="V2938" s="36"/>
    </row>
    <row r="2939" spans="6:22" x14ac:dyDescent="0.25">
      <c r="F2939" s="36"/>
      <c r="G2939" s="36"/>
      <c r="H2939" s="36"/>
      <c r="I2939" s="36"/>
      <c r="J2939" s="36"/>
      <c r="K2939" s="36"/>
      <c r="L2939" s="36"/>
      <c r="M2939" s="36"/>
      <c r="N2939" s="36"/>
      <c r="O2939" s="36"/>
      <c r="P2939" s="36"/>
      <c r="Q2939" s="36"/>
      <c r="R2939" s="36"/>
      <c r="S2939" s="36"/>
      <c r="T2939" s="36"/>
      <c r="U2939" s="36"/>
      <c r="V2939" s="36"/>
    </row>
    <row r="2940" spans="6:22" x14ac:dyDescent="0.25">
      <c r="F2940" s="36"/>
      <c r="G2940" s="36"/>
      <c r="H2940" s="36"/>
      <c r="I2940" s="36"/>
      <c r="J2940" s="36"/>
      <c r="K2940" s="36"/>
      <c r="L2940" s="36"/>
      <c r="M2940" s="36"/>
      <c r="N2940" s="36"/>
      <c r="O2940" s="36"/>
      <c r="P2940" s="36"/>
      <c r="Q2940" s="36"/>
      <c r="R2940" s="36"/>
      <c r="S2940" s="36"/>
      <c r="T2940" s="36"/>
      <c r="U2940" s="36"/>
      <c r="V2940" s="36"/>
    </row>
    <row r="2941" spans="6:22" x14ac:dyDescent="0.25">
      <c r="F2941" s="36"/>
      <c r="G2941" s="36"/>
      <c r="H2941" s="36"/>
      <c r="I2941" s="36"/>
      <c r="J2941" s="36"/>
      <c r="K2941" s="36"/>
      <c r="L2941" s="36"/>
      <c r="M2941" s="36"/>
      <c r="N2941" s="36"/>
      <c r="O2941" s="36"/>
      <c r="P2941" s="36"/>
      <c r="Q2941" s="36"/>
      <c r="R2941" s="36"/>
      <c r="S2941" s="36"/>
      <c r="T2941" s="36"/>
      <c r="U2941" s="36"/>
      <c r="V2941" s="36"/>
    </row>
    <row r="2942" spans="6:22" x14ac:dyDescent="0.25">
      <c r="F2942" s="36"/>
      <c r="G2942" s="36"/>
      <c r="H2942" s="36"/>
      <c r="I2942" s="36"/>
      <c r="J2942" s="36"/>
      <c r="K2942" s="36"/>
      <c r="L2942" s="36"/>
      <c r="M2942" s="36"/>
      <c r="N2942" s="36"/>
      <c r="O2942" s="36"/>
      <c r="P2942" s="36"/>
      <c r="Q2942" s="36"/>
      <c r="R2942" s="36"/>
      <c r="S2942" s="36"/>
      <c r="T2942" s="36"/>
      <c r="U2942" s="36"/>
      <c r="V2942" s="36"/>
    </row>
    <row r="2943" spans="6:22" x14ac:dyDescent="0.25">
      <c r="F2943" s="36"/>
      <c r="G2943" s="36"/>
      <c r="H2943" s="36"/>
      <c r="I2943" s="36"/>
      <c r="J2943" s="36"/>
      <c r="K2943" s="36"/>
      <c r="L2943" s="36"/>
      <c r="M2943" s="36"/>
      <c r="N2943" s="36"/>
      <c r="O2943" s="36"/>
      <c r="P2943" s="36"/>
      <c r="Q2943" s="36"/>
      <c r="R2943" s="36"/>
      <c r="S2943" s="36"/>
      <c r="T2943" s="36"/>
      <c r="U2943" s="36"/>
      <c r="V2943" s="36"/>
    </row>
    <row r="2944" spans="6:22" x14ac:dyDescent="0.25">
      <c r="F2944" s="36"/>
      <c r="G2944" s="36"/>
      <c r="H2944" s="36"/>
      <c r="I2944" s="36"/>
      <c r="J2944" s="36"/>
      <c r="K2944" s="36"/>
      <c r="L2944" s="36"/>
      <c r="M2944" s="36"/>
      <c r="N2944" s="36"/>
      <c r="O2944" s="36"/>
      <c r="P2944" s="36"/>
      <c r="Q2944" s="36"/>
      <c r="R2944" s="36"/>
      <c r="S2944" s="36"/>
      <c r="T2944" s="36"/>
      <c r="U2944" s="36"/>
      <c r="V2944" s="36"/>
    </row>
    <row r="2945" spans="6:22" x14ac:dyDescent="0.25">
      <c r="F2945" s="36"/>
      <c r="G2945" s="36"/>
      <c r="H2945" s="36"/>
      <c r="I2945" s="36"/>
      <c r="J2945" s="36"/>
      <c r="K2945" s="36"/>
      <c r="L2945" s="36"/>
      <c r="M2945" s="36"/>
      <c r="N2945" s="36"/>
      <c r="O2945" s="36"/>
      <c r="P2945" s="36"/>
      <c r="Q2945" s="36"/>
      <c r="R2945" s="36"/>
      <c r="S2945" s="36"/>
      <c r="T2945" s="36"/>
      <c r="U2945" s="36"/>
      <c r="V2945" s="36"/>
    </row>
    <row r="2946" spans="6:22" x14ac:dyDescent="0.25">
      <c r="F2946" s="36"/>
      <c r="G2946" s="36"/>
      <c r="H2946" s="36"/>
      <c r="I2946" s="36"/>
      <c r="J2946" s="36"/>
      <c r="K2946" s="36"/>
      <c r="L2946" s="36"/>
      <c r="M2946" s="36"/>
      <c r="N2946" s="36"/>
      <c r="O2946" s="36"/>
      <c r="P2946" s="36"/>
      <c r="Q2946" s="36"/>
      <c r="R2946" s="36"/>
      <c r="S2946" s="36"/>
      <c r="T2946" s="36"/>
      <c r="U2946" s="36"/>
      <c r="V2946" s="36"/>
    </row>
    <row r="2947" spans="6:22" x14ac:dyDescent="0.25">
      <c r="F2947" s="36"/>
      <c r="G2947" s="36"/>
      <c r="H2947" s="36"/>
      <c r="I2947" s="36"/>
      <c r="J2947" s="36"/>
      <c r="K2947" s="36"/>
      <c r="L2947" s="36"/>
      <c r="M2947" s="36"/>
      <c r="N2947" s="36"/>
      <c r="O2947" s="36"/>
      <c r="P2947" s="36"/>
      <c r="Q2947" s="36"/>
      <c r="R2947" s="36"/>
      <c r="S2947" s="36"/>
      <c r="T2947" s="36"/>
      <c r="U2947" s="36"/>
      <c r="V2947" s="36"/>
    </row>
    <row r="2948" spans="6:22" x14ac:dyDescent="0.25">
      <c r="F2948" s="36"/>
      <c r="G2948" s="36"/>
      <c r="H2948" s="36"/>
      <c r="I2948" s="36"/>
      <c r="J2948" s="36"/>
      <c r="K2948" s="36"/>
      <c r="L2948" s="36"/>
      <c r="M2948" s="36"/>
      <c r="N2948" s="36"/>
      <c r="O2948" s="36"/>
      <c r="P2948" s="36"/>
      <c r="Q2948" s="36"/>
      <c r="R2948" s="36"/>
      <c r="S2948" s="36"/>
      <c r="T2948" s="36"/>
      <c r="U2948" s="36"/>
      <c r="V2948" s="36"/>
    </row>
    <row r="2949" spans="6:22" x14ac:dyDescent="0.25">
      <c r="F2949" s="36"/>
      <c r="G2949" s="36"/>
      <c r="H2949" s="36"/>
      <c r="I2949" s="36"/>
      <c r="J2949" s="36"/>
      <c r="K2949" s="36"/>
      <c r="L2949" s="36"/>
      <c r="M2949" s="36"/>
      <c r="N2949" s="36"/>
      <c r="O2949" s="36"/>
      <c r="P2949" s="36"/>
      <c r="Q2949" s="36"/>
      <c r="R2949" s="36"/>
      <c r="S2949" s="36"/>
      <c r="T2949" s="36"/>
      <c r="U2949" s="36"/>
      <c r="V2949" s="36"/>
    </row>
    <row r="2950" spans="6:22" x14ac:dyDescent="0.25">
      <c r="F2950" s="36"/>
      <c r="G2950" s="36"/>
      <c r="H2950" s="36"/>
      <c r="I2950" s="36"/>
      <c r="J2950" s="36"/>
      <c r="K2950" s="36"/>
      <c r="L2950" s="36"/>
      <c r="M2950" s="36"/>
      <c r="N2950" s="36"/>
      <c r="O2950" s="36"/>
      <c r="P2950" s="36"/>
      <c r="Q2950" s="36"/>
      <c r="R2950" s="36"/>
      <c r="S2950" s="36"/>
      <c r="T2950" s="36"/>
      <c r="U2950" s="36"/>
      <c r="V2950" s="36"/>
    </row>
    <row r="2951" spans="6:22" x14ac:dyDescent="0.25">
      <c r="F2951" s="36"/>
      <c r="G2951" s="36"/>
      <c r="H2951" s="36"/>
      <c r="I2951" s="36"/>
      <c r="J2951" s="36"/>
      <c r="K2951" s="36"/>
      <c r="L2951" s="36"/>
      <c r="M2951" s="36"/>
      <c r="N2951" s="36"/>
      <c r="O2951" s="36"/>
      <c r="P2951" s="36"/>
      <c r="Q2951" s="36"/>
      <c r="R2951" s="36"/>
      <c r="S2951" s="36"/>
      <c r="T2951" s="36"/>
      <c r="U2951" s="36"/>
      <c r="V2951" s="36"/>
    </row>
    <row r="2952" spans="6:22" x14ac:dyDescent="0.25">
      <c r="F2952" s="36"/>
      <c r="G2952" s="36"/>
      <c r="H2952" s="36"/>
      <c r="I2952" s="36"/>
      <c r="J2952" s="36"/>
      <c r="K2952" s="36"/>
      <c r="L2952" s="36"/>
      <c r="M2952" s="36"/>
      <c r="N2952" s="36"/>
      <c r="O2952" s="36"/>
      <c r="P2952" s="36"/>
      <c r="Q2952" s="36"/>
      <c r="R2952" s="36"/>
      <c r="S2952" s="36"/>
      <c r="T2952" s="36"/>
      <c r="U2952" s="36"/>
      <c r="V2952" s="36"/>
    </row>
    <row r="2953" spans="6:22" x14ac:dyDescent="0.25">
      <c r="F2953" s="36"/>
      <c r="G2953" s="36"/>
      <c r="H2953" s="36"/>
      <c r="I2953" s="36"/>
      <c r="J2953" s="36"/>
      <c r="K2953" s="36"/>
      <c r="L2953" s="36"/>
      <c r="M2953" s="36"/>
      <c r="N2953" s="36"/>
      <c r="O2953" s="36"/>
      <c r="P2953" s="36"/>
      <c r="Q2953" s="36"/>
      <c r="R2953" s="36"/>
      <c r="S2953" s="36"/>
      <c r="T2953" s="36"/>
      <c r="U2953" s="36"/>
      <c r="V2953" s="36"/>
    </row>
    <row r="2954" spans="6:22" x14ac:dyDescent="0.25">
      <c r="F2954" s="36"/>
      <c r="G2954" s="36"/>
      <c r="H2954" s="36"/>
      <c r="I2954" s="36"/>
      <c r="J2954" s="36"/>
      <c r="K2954" s="36"/>
      <c r="L2954" s="36"/>
      <c r="M2954" s="36"/>
      <c r="N2954" s="36"/>
      <c r="O2954" s="36"/>
      <c r="P2954" s="36"/>
      <c r="Q2954" s="36"/>
      <c r="R2954" s="36"/>
      <c r="S2954" s="36"/>
      <c r="T2954" s="36"/>
      <c r="U2954" s="36"/>
      <c r="V2954" s="36"/>
    </row>
    <row r="2955" spans="6:22" x14ac:dyDescent="0.25">
      <c r="F2955" s="36"/>
      <c r="G2955" s="36"/>
      <c r="H2955" s="36"/>
      <c r="I2955" s="36"/>
      <c r="J2955" s="36"/>
      <c r="K2955" s="36"/>
      <c r="L2955" s="36"/>
      <c r="M2955" s="36"/>
      <c r="N2955" s="36"/>
      <c r="O2955" s="36"/>
      <c r="P2955" s="36"/>
      <c r="Q2955" s="36"/>
      <c r="R2955" s="36"/>
      <c r="S2955" s="36"/>
      <c r="T2955" s="36"/>
      <c r="U2955" s="36"/>
      <c r="V2955" s="36"/>
    </row>
    <row r="2956" spans="6:22" x14ac:dyDescent="0.25">
      <c r="F2956" s="36"/>
      <c r="G2956" s="36"/>
      <c r="H2956" s="36"/>
      <c r="I2956" s="36"/>
      <c r="J2956" s="36"/>
      <c r="K2956" s="36"/>
      <c r="L2956" s="36"/>
      <c r="M2956" s="36"/>
      <c r="N2956" s="36"/>
      <c r="O2956" s="36"/>
      <c r="P2956" s="36"/>
      <c r="Q2956" s="36"/>
      <c r="R2956" s="36"/>
      <c r="S2956" s="36"/>
      <c r="T2956" s="36"/>
      <c r="U2956" s="36"/>
      <c r="V2956" s="36"/>
    </row>
    <row r="2957" spans="6:22" x14ac:dyDescent="0.25">
      <c r="F2957" s="36"/>
      <c r="G2957" s="36"/>
      <c r="H2957" s="36"/>
      <c r="I2957" s="36"/>
      <c r="J2957" s="36"/>
      <c r="K2957" s="36"/>
      <c r="L2957" s="36"/>
      <c r="M2957" s="36"/>
      <c r="N2957" s="36"/>
      <c r="O2957" s="36"/>
      <c r="P2957" s="36"/>
      <c r="Q2957" s="36"/>
      <c r="R2957" s="36"/>
      <c r="S2957" s="36"/>
      <c r="T2957" s="36"/>
      <c r="U2957" s="36"/>
      <c r="V2957" s="36"/>
    </row>
    <row r="2958" spans="6:22" x14ac:dyDescent="0.25">
      <c r="F2958" s="36"/>
      <c r="G2958" s="36"/>
      <c r="H2958" s="36"/>
      <c r="I2958" s="36"/>
      <c r="J2958" s="36"/>
      <c r="K2958" s="36"/>
      <c r="L2958" s="36"/>
      <c r="M2958" s="36"/>
      <c r="N2958" s="36"/>
      <c r="O2958" s="36"/>
      <c r="P2958" s="36"/>
      <c r="Q2958" s="36"/>
      <c r="R2958" s="36"/>
      <c r="S2958" s="36"/>
      <c r="T2958" s="36"/>
      <c r="U2958" s="36"/>
      <c r="V2958" s="36"/>
    </row>
    <row r="2959" spans="6:22" x14ac:dyDescent="0.25">
      <c r="F2959" s="36"/>
      <c r="G2959" s="36"/>
      <c r="H2959" s="36"/>
      <c r="I2959" s="36"/>
      <c r="J2959" s="36"/>
      <c r="K2959" s="36"/>
      <c r="L2959" s="36"/>
      <c r="M2959" s="36"/>
      <c r="N2959" s="36"/>
      <c r="O2959" s="36"/>
      <c r="P2959" s="36"/>
      <c r="Q2959" s="36"/>
      <c r="R2959" s="36"/>
      <c r="S2959" s="36"/>
      <c r="T2959" s="36"/>
      <c r="U2959" s="36"/>
      <c r="V2959" s="36"/>
    </row>
    <row r="2960" spans="6:22" x14ac:dyDescent="0.25">
      <c r="F2960" s="36"/>
      <c r="G2960" s="36"/>
      <c r="H2960" s="36"/>
      <c r="I2960" s="36"/>
      <c r="J2960" s="36"/>
      <c r="K2960" s="36"/>
      <c r="L2960" s="36"/>
      <c r="M2960" s="36"/>
      <c r="N2960" s="36"/>
      <c r="O2960" s="36"/>
      <c r="P2960" s="36"/>
      <c r="Q2960" s="36"/>
      <c r="R2960" s="36"/>
      <c r="S2960" s="36"/>
      <c r="T2960" s="36"/>
      <c r="U2960" s="36"/>
      <c r="V2960" s="36"/>
    </row>
    <row r="2961" spans="6:22" x14ac:dyDescent="0.25">
      <c r="F2961" s="36"/>
      <c r="G2961" s="36"/>
      <c r="H2961" s="36"/>
      <c r="I2961" s="36"/>
      <c r="J2961" s="36"/>
      <c r="K2961" s="36"/>
      <c r="L2961" s="36"/>
      <c r="M2961" s="36"/>
      <c r="N2961" s="36"/>
      <c r="O2961" s="36"/>
      <c r="P2961" s="36"/>
      <c r="Q2961" s="36"/>
      <c r="R2961" s="36"/>
      <c r="S2961" s="36"/>
      <c r="T2961" s="36"/>
      <c r="U2961" s="36"/>
      <c r="V2961" s="36"/>
    </row>
    <row r="2962" spans="6:22" x14ac:dyDescent="0.25">
      <c r="F2962" s="36"/>
      <c r="G2962" s="36"/>
      <c r="H2962" s="36"/>
      <c r="I2962" s="36"/>
      <c r="J2962" s="36"/>
      <c r="K2962" s="36"/>
      <c r="L2962" s="36"/>
      <c r="M2962" s="36"/>
      <c r="N2962" s="36"/>
      <c r="O2962" s="36"/>
      <c r="P2962" s="36"/>
      <c r="Q2962" s="36"/>
      <c r="R2962" s="36"/>
      <c r="S2962" s="36"/>
      <c r="T2962" s="36"/>
      <c r="U2962" s="36"/>
      <c r="V2962" s="36"/>
    </row>
    <row r="2963" spans="6:22" x14ac:dyDescent="0.25">
      <c r="F2963" s="36"/>
      <c r="G2963" s="36"/>
      <c r="H2963" s="36"/>
      <c r="I2963" s="36"/>
      <c r="J2963" s="36"/>
      <c r="K2963" s="36"/>
      <c r="L2963" s="36"/>
      <c r="M2963" s="36"/>
      <c r="N2963" s="36"/>
      <c r="O2963" s="36"/>
      <c r="P2963" s="36"/>
      <c r="Q2963" s="36"/>
      <c r="R2963" s="36"/>
      <c r="S2963" s="36"/>
      <c r="T2963" s="36"/>
      <c r="U2963" s="36"/>
      <c r="V2963" s="36"/>
    </row>
    <row r="2964" spans="6:22" x14ac:dyDescent="0.25">
      <c r="F2964" s="36"/>
      <c r="G2964" s="36"/>
      <c r="H2964" s="36"/>
      <c r="I2964" s="36"/>
      <c r="J2964" s="36"/>
      <c r="K2964" s="36"/>
      <c r="L2964" s="36"/>
      <c r="M2964" s="36"/>
      <c r="N2964" s="36"/>
      <c r="O2964" s="36"/>
      <c r="P2964" s="36"/>
      <c r="Q2964" s="36"/>
      <c r="R2964" s="36"/>
      <c r="S2964" s="36"/>
      <c r="T2964" s="36"/>
      <c r="U2964" s="36"/>
      <c r="V2964" s="36"/>
    </row>
    <row r="2965" spans="6:22" x14ac:dyDescent="0.25">
      <c r="F2965" s="36"/>
      <c r="G2965" s="36"/>
      <c r="H2965" s="36"/>
      <c r="I2965" s="36"/>
      <c r="J2965" s="36"/>
      <c r="K2965" s="36"/>
      <c r="L2965" s="36"/>
      <c r="M2965" s="36"/>
      <c r="N2965" s="36"/>
      <c r="O2965" s="36"/>
      <c r="P2965" s="36"/>
      <c r="Q2965" s="36"/>
      <c r="R2965" s="36"/>
      <c r="S2965" s="36"/>
      <c r="T2965" s="36"/>
      <c r="U2965" s="36"/>
      <c r="V2965" s="36"/>
    </row>
    <row r="2966" spans="6:22" x14ac:dyDescent="0.25">
      <c r="F2966" s="36"/>
      <c r="G2966" s="36"/>
      <c r="H2966" s="36"/>
      <c r="I2966" s="36"/>
      <c r="J2966" s="36"/>
      <c r="K2966" s="36"/>
      <c r="L2966" s="36"/>
      <c r="M2966" s="36"/>
      <c r="N2966" s="36"/>
      <c r="O2966" s="36"/>
      <c r="P2966" s="36"/>
      <c r="Q2966" s="36"/>
      <c r="R2966" s="36"/>
      <c r="S2966" s="36"/>
      <c r="T2966" s="36"/>
      <c r="U2966" s="36"/>
      <c r="V2966" s="36"/>
    </row>
    <row r="2967" spans="6:22" x14ac:dyDescent="0.25">
      <c r="F2967" s="36"/>
      <c r="G2967" s="36"/>
      <c r="H2967" s="36"/>
      <c r="I2967" s="36"/>
      <c r="J2967" s="36"/>
      <c r="K2967" s="36"/>
      <c r="L2967" s="36"/>
      <c r="M2967" s="36"/>
      <c r="N2967" s="36"/>
      <c r="O2967" s="36"/>
      <c r="P2967" s="36"/>
      <c r="Q2967" s="36"/>
      <c r="R2967" s="36"/>
      <c r="S2967" s="36"/>
      <c r="T2967" s="36"/>
      <c r="U2967" s="36"/>
      <c r="V2967" s="36"/>
    </row>
    <row r="2968" spans="6:22" x14ac:dyDescent="0.25">
      <c r="F2968" s="36"/>
      <c r="G2968" s="36"/>
      <c r="H2968" s="36"/>
      <c r="I2968" s="36"/>
      <c r="J2968" s="36"/>
      <c r="K2968" s="36"/>
      <c r="L2968" s="36"/>
      <c r="M2968" s="36"/>
      <c r="N2968" s="36"/>
      <c r="O2968" s="36"/>
      <c r="P2968" s="36"/>
      <c r="Q2968" s="36"/>
      <c r="R2968" s="36"/>
      <c r="S2968" s="36"/>
      <c r="T2968" s="36"/>
      <c r="U2968" s="36"/>
      <c r="V2968" s="36"/>
    </row>
    <row r="2969" spans="6:22" x14ac:dyDescent="0.25">
      <c r="F2969" s="36"/>
      <c r="G2969" s="36"/>
      <c r="H2969" s="36"/>
      <c r="I2969" s="36"/>
      <c r="J2969" s="36"/>
      <c r="K2969" s="36"/>
      <c r="L2969" s="36"/>
      <c r="M2969" s="36"/>
      <c r="N2969" s="36"/>
      <c r="O2969" s="36"/>
      <c r="P2969" s="36"/>
      <c r="Q2969" s="36"/>
      <c r="R2969" s="36"/>
      <c r="S2969" s="36"/>
      <c r="T2969" s="36"/>
      <c r="U2969" s="36"/>
      <c r="V2969" s="36"/>
    </row>
    <row r="2970" spans="6:22" x14ac:dyDescent="0.25">
      <c r="F2970" s="36"/>
      <c r="G2970" s="36"/>
      <c r="H2970" s="36"/>
      <c r="I2970" s="36"/>
      <c r="J2970" s="36"/>
      <c r="K2970" s="36"/>
      <c r="L2970" s="36"/>
      <c r="M2970" s="36"/>
      <c r="N2970" s="36"/>
      <c r="O2970" s="36"/>
      <c r="P2970" s="36"/>
      <c r="Q2970" s="36"/>
      <c r="R2970" s="36"/>
      <c r="S2970" s="36"/>
      <c r="T2970" s="36"/>
      <c r="U2970" s="36"/>
      <c r="V2970" s="36"/>
    </row>
    <row r="2971" spans="6:22" x14ac:dyDescent="0.25">
      <c r="F2971" s="36"/>
      <c r="G2971" s="36"/>
      <c r="H2971" s="36"/>
      <c r="I2971" s="36"/>
      <c r="J2971" s="36"/>
      <c r="K2971" s="36"/>
      <c r="L2971" s="36"/>
      <c r="M2971" s="36"/>
      <c r="N2971" s="36"/>
      <c r="O2971" s="36"/>
      <c r="P2971" s="36"/>
      <c r="Q2971" s="36"/>
      <c r="R2971" s="36"/>
      <c r="S2971" s="36"/>
      <c r="T2971" s="36"/>
      <c r="U2971" s="36"/>
      <c r="V2971" s="36"/>
    </row>
    <row r="2972" spans="6:22" x14ac:dyDescent="0.25">
      <c r="F2972" s="36"/>
      <c r="G2972" s="36"/>
      <c r="H2972" s="36"/>
      <c r="I2972" s="36"/>
      <c r="J2972" s="36"/>
      <c r="K2972" s="36"/>
      <c r="L2972" s="36"/>
      <c r="M2972" s="36"/>
      <c r="N2972" s="36"/>
      <c r="O2972" s="36"/>
      <c r="P2972" s="36"/>
      <c r="Q2972" s="36"/>
      <c r="R2972" s="36"/>
      <c r="S2972" s="36"/>
      <c r="T2972" s="36"/>
      <c r="U2972" s="36"/>
      <c r="V2972" s="36"/>
    </row>
    <row r="2973" spans="6:22" x14ac:dyDescent="0.25">
      <c r="F2973" s="36"/>
      <c r="G2973" s="36"/>
      <c r="H2973" s="36"/>
      <c r="I2973" s="36"/>
      <c r="J2973" s="36"/>
      <c r="K2973" s="36"/>
      <c r="L2973" s="36"/>
      <c r="M2973" s="36"/>
      <c r="N2973" s="36"/>
      <c r="O2973" s="36"/>
      <c r="P2973" s="36"/>
      <c r="Q2973" s="36"/>
      <c r="R2973" s="36"/>
      <c r="S2973" s="36"/>
      <c r="T2973" s="36"/>
      <c r="U2973" s="36"/>
      <c r="V2973" s="36"/>
    </row>
    <row r="2974" spans="6:22" x14ac:dyDescent="0.25">
      <c r="F2974" s="36"/>
      <c r="G2974" s="36"/>
      <c r="H2974" s="36"/>
      <c r="I2974" s="36"/>
      <c r="J2974" s="36"/>
      <c r="K2974" s="36"/>
      <c r="L2974" s="36"/>
      <c r="M2974" s="36"/>
      <c r="N2974" s="36"/>
      <c r="O2974" s="36"/>
      <c r="P2974" s="36"/>
      <c r="Q2974" s="36"/>
      <c r="R2974" s="36"/>
      <c r="S2974" s="36"/>
      <c r="T2974" s="36"/>
      <c r="U2974" s="36"/>
      <c r="V2974" s="36"/>
    </row>
    <row r="2975" spans="6:22" x14ac:dyDescent="0.25">
      <c r="F2975" s="36"/>
      <c r="G2975" s="36"/>
      <c r="H2975" s="36"/>
      <c r="I2975" s="36"/>
      <c r="J2975" s="36"/>
      <c r="K2975" s="36"/>
      <c r="L2975" s="36"/>
      <c r="M2975" s="36"/>
      <c r="N2975" s="36"/>
      <c r="O2975" s="36"/>
      <c r="P2975" s="36"/>
      <c r="Q2975" s="36"/>
      <c r="R2975" s="36"/>
      <c r="S2975" s="36"/>
      <c r="T2975" s="36"/>
      <c r="U2975" s="36"/>
      <c r="V2975" s="36"/>
    </row>
    <row r="2976" spans="6:22" x14ac:dyDescent="0.25">
      <c r="F2976" s="36"/>
      <c r="G2976" s="36"/>
      <c r="H2976" s="36"/>
      <c r="I2976" s="36"/>
      <c r="J2976" s="36"/>
      <c r="K2976" s="36"/>
      <c r="L2976" s="36"/>
      <c r="M2976" s="36"/>
      <c r="N2976" s="36"/>
      <c r="O2976" s="36"/>
      <c r="P2976" s="36"/>
      <c r="Q2976" s="36"/>
      <c r="R2976" s="36"/>
      <c r="S2976" s="36"/>
      <c r="T2976" s="36"/>
      <c r="U2976" s="36"/>
      <c r="V2976" s="36"/>
    </row>
    <row r="2977" spans="6:22" x14ac:dyDescent="0.25">
      <c r="F2977" s="36"/>
      <c r="G2977" s="36"/>
      <c r="H2977" s="36"/>
      <c r="I2977" s="36"/>
      <c r="J2977" s="36"/>
      <c r="K2977" s="36"/>
      <c r="L2977" s="36"/>
      <c r="M2977" s="36"/>
      <c r="N2977" s="36"/>
      <c r="O2977" s="36"/>
      <c r="P2977" s="36"/>
      <c r="Q2977" s="36"/>
      <c r="R2977" s="36"/>
      <c r="S2977" s="36"/>
      <c r="T2977" s="36"/>
      <c r="U2977" s="36"/>
      <c r="V2977" s="36"/>
    </row>
    <row r="2978" spans="6:22" x14ac:dyDescent="0.25">
      <c r="F2978" s="36"/>
      <c r="G2978" s="36"/>
      <c r="H2978" s="36"/>
      <c r="I2978" s="36"/>
      <c r="J2978" s="36"/>
      <c r="K2978" s="36"/>
      <c r="L2978" s="36"/>
      <c r="M2978" s="36"/>
      <c r="N2978" s="36"/>
      <c r="O2978" s="36"/>
      <c r="P2978" s="36"/>
      <c r="Q2978" s="36"/>
      <c r="R2978" s="36"/>
      <c r="S2978" s="36"/>
      <c r="T2978" s="36"/>
      <c r="U2978" s="36"/>
      <c r="V2978" s="36"/>
    </row>
    <row r="2979" spans="6:22" x14ac:dyDescent="0.25">
      <c r="F2979" s="36"/>
      <c r="G2979" s="36"/>
      <c r="H2979" s="36"/>
      <c r="I2979" s="36"/>
      <c r="J2979" s="36"/>
      <c r="K2979" s="36"/>
      <c r="L2979" s="36"/>
      <c r="M2979" s="36"/>
      <c r="N2979" s="36"/>
      <c r="O2979" s="36"/>
      <c r="P2979" s="36"/>
      <c r="Q2979" s="36"/>
      <c r="R2979" s="36"/>
      <c r="S2979" s="36"/>
      <c r="T2979" s="36"/>
      <c r="U2979" s="36"/>
      <c r="V2979" s="36"/>
    </row>
    <row r="2980" spans="6:22" x14ac:dyDescent="0.25">
      <c r="F2980" s="36"/>
      <c r="G2980" s="36"/>
      <c r="H2980" s="36"/>
      <c r="I2980" s="36"/>
      <c r="J2980" s="36"/>
      <c r="K2980" s="36"/>
      <c r="L2980" s="36"/>
      <c r="M2980" s="36"/>
      <c r="N2980" s="36"/>
      <c r="O2980" s="36"/>
      <c r="P2980" s="36"/>
      <c r="Q2980" s="36"/>
      <c r="R2980" s="36"/>
      <c r="S2980" s="36"/>
      <c r="T2980" s="36"/>
      <c r="U2980" s="36"/>
      <c r="V2980" s="36"/>
    </row>
    <row r="2981" spans="6:22" x14ac:dyDescent="0.25">
      <c r="F2981" s="36"/>
      <c r="G2981" s="36"/>
      <c r="H2981" s="36"/>
      <c r="I2981" s="36"/>
      <c r="J2981" s="36"/>
      <c r="K2981" s="36"/>
      <c r="L2981" s="36"/>
      <c r="M2981" s="36"/>
      <c r="N2981" s="36"/>
      <c r="O2981" s="36"/>
      <c r="P2981" s="36"/>
      <c r="Q2981" s="36"/>
      <c r="R2981" s="36"/>
      <c r="S2981" s="36"/>
      <c r="T2981" s="36"/>
      <c r="U2981" s="36"/>
      <c r="V2981" s="36"/>
    </row>
    <row r="2982" spans="6:22" x14ac:dyDescent="0.25">
      <c r="F2982" s="36"/>
      <c r="G2982" s="36"/>
      <c r="H2982" s="36"/>
      <c r="I2982" s="36"/>
      <c r="J2982" s="36"/>
      <c r="K2982" s="36"/>
      <c r="L2982" s="36"/>
      <c r="M2982" s="36"/>
      <c r="N2982" s="36"/>
      <c r="O2982" s="36"/>
      <c r="P2982" s="36"/>
      <c r="Q2982" s="36"/>
      <c r="R2982" s="36"/>
      <c r="S2982" s="36"/>
      <c r="T2982" s="36"/>
      <c r="U2982" s="36"/>
      <c r="V2982" s="36"/>
    </row>
    <row r="2983" spans="6:22" x14ac:dyDescent="0.25">
      <c r="F2983" s="36"/>
      <c r="G2983" s="36"/>
      <c r="H2983" s="36"/>
      <c r="I2983" s="36"/>
      <c r="J2983" s="36"/>
      <c r="K2983" s="36"/>
      <c r="L2983" s="36"/>
      <c r="M2983" s="36"/>
      <c r="N2983" s="36"/>
      <c r="O2983" s="36"/>
      <c r="P2983" s="36"/>
      <c r="Q2983" s="36"/>
      <c r="R2983" s="36"/>
      <c r="S2983" s="36"/>
      <c r="T2983" s="36"/>
      <c r="U2983" s="36"/>
      <c r="V2983" s="36"/>
    </row>
    <row r="2984" spans="6:22" x14ac:dyDescent="0.25">
      <c r="F2984" s="36"/>
      <c r="G2984" s="36"/>
      <c r="H2984" s="36"/>
      <c r="I2984" s="36"/>
      <c r="J2984" s="36"/>
      <c r="K2984" s="36"/>
      <c r="L2984" s="36"/>
      <c r="M2984" s="36"/>
      <c r="N2984" s="36"/>
      <c r="O2984" s="36"/>
      <c r="P2984" s="36"/>
      <c r="Q2984" s="36"/>
      <c r="R2984" s="36"/>
      <c r="S2984" s="36"/>
      <c r="T2984" s="36"/>
      <c r="U2984" s="36"/>
      <c r="V2984" s="36"/>
    </row>
    <row r="2985" spans="6:22" x14ac:dyDescent="0.25">
      <c r="F2985" s="36"/>
      <c r="G2985" s="36"/>
      <c r="H2985" s="36"/>
      <c r="I2985" s="36"/>
      <c r="J2985" s="36"/>
      <c r="K2985" s="36"/>
      <c r="L2985" s="36"/>
      <c r="M2985" s="36"/>
      <c r="N2985" s="36"/>
      <c r="O2985" s="36"/>
      <c r="P2985" s="36"/>
      <c r="Q2985" s="36"/>
      <c r="R2985" s="36"/>
      <c r="S2985" s="36"/>
      <c r="T2985" s="36"/>
      <c r="U2985" s="36"/>
      <c r="V2985" s="36"/>
    </row>
    <row r="2986" spans="6:22" x14ac:dyDescent="0.25">
      <c r="F2986" s="36"/>
      <c r="G2986" s="36"/>
      <c r="H2986" s="36"/>
      <c r="I2986" s="36"/>
      <c r="J2986" s="36"/>
      <c r="K2986" s="36"/>
      <c r="L2986" s="36"/>
      <c r="M2986" s="36"/>
      <c r="N2986" s="36"/>
      <c r="O2986" s="36"/>
      <c r="P2986" s="36"/>
      <c r="Q2986" s="36"/>
      <c r="R2986" s="36"/>
      <c r="S2986" s="36"/>
      <c r="T2986" s="36"/>
      <c r="U2986" s="36"/>
      <c r="V2986" s="36"/>
    </row>
    <row r="2987" spans="6:22" x14ac:dyDescent="0.25">
      <c r="F2987" s="36"/>
      <c r="G2987" s="36"/>
      <c r="H2987" s="36"/>
      <c r="I2987" s="36"/>
      <c r="J2987" s="36"/>
      <c r="K2987" s="36"/>
      <c r="L2987" s="36"/>
      <c r="M2987" s="36"/>
      <c r="N2987" s="36"/>
      <c r="O2987" s="36"/>
      <c r="P2987" s="36"/>
      <c r="Q2987" s="36"/>
      <c r="R2987" s="36"/>
      <c r="S2987" s="36"/>
      <c r="T2987" s="36"/>
      <c r="U2987" s="36"/>
      <c r="V2987" s="36"/>
    </row>
    <row r="2988" spans="6:22" x14ac:dyDescent="0.25">
      <c r="F2988" s="36"/>
      <c r="G2988" s="36"/>
      <c r="H2988" s="36"/>
      <c r="I2988" s="36"/>
      <c r="J2988" s="36"/>
      <c r="K2988" s="36"/>
      <c r="L2988" s="36"/>
      <c r="M2988" s="36"/>
      <c r="N2988" s="36"/>
      <c r="O2988" s="36"/>
      <c r="P2988" s="36"/>
      <c r="Q2988" s="36"/>
      <c r="R2988" s="36"/>
      <c r="S2988" s="36"/>
      <c r="T2988" s="36"/>
      <c r="U2988" s="36"/>
      <c r="V2988" s="36"/>
    </row>
    <row r="2989" spans="6:22" x14ac:dyDescent="0.25">
      <c r="F2989" s="36"/>
      <c r="G2989" s="36"/>
      <c r="H2989" s="36"/>
      <c r="I2989" s="36"/>
      <c r="J2989" s="36"/>
      <c r="K2989" s="36"/>
      <c r="L2989" s="36"/>
      <c r="M2989" s="36"/>
      <c r="N2989" s="36"/>
      <c r="O2989" s="36"/>
      <c r="P2989" s="36"/>
      <c r="Q2989" s="36"/>
      <c r="R2989" s="36"/>
      <c r="S2989" s="36"/>
      <c r="T2989" s="36"/>
      <c r="U2989" s="36"/>
      <c r="V2989" s="36"/>
    </row>
    <row r="2990" spans="6:22" x14ac:dyDescent="0.25">
      <c r="F2990" s="36"/>
      <c r="G2990" s="36"/>
      <c r="H2990" s="36"/>
      <c r="I2990" s="36"/>
      <c r="J2990" s="36"/>
      <c r="K2990" s="36"/>
      <c r="L2990" s="36"/>
      <c r="M2990" s="36"/>
      <c r="N2990" s="36"/>
      <c r="O2990" s="36"/>
      <c r="P2990" s="36"/>
      <c r="Q2990" s="36"/>
      <c r="R2990" s="36"/>
      <c r="S2990" s="36"/>
      <c r="T2990" s="36"/>
      <c r="U2990" s="36"/>
      <c r="V2990" s="36"/>
    </row>
    <row r="2991" spans="6:22" x14ac:dyDescent="0.25">
      <c r="F2991" s="36"/>
      <c r="G2991" s="36"/>
      <c r="H2991" s="36"/>
      <c r="I2991" s="36"/>
      <c r="J2991" s="36"/>
      <c r="K2991" s="36"/>
      <c r="L2991" s="36"/>
      <c r="M2991" s="36"/>
      <c r="N2991" s="36"/>
      <c r="O2991" s="36"/>
      <c r="P2991" s="36"/>
      <c r="Q2991" s="36"/>
      <c r="R2991" s="36"/>
      <c r="S2991" s="36"/>
      <c r="T2991" s="36"/>
      <c r="U2991" s="36"/>
      <c r="V2991" s="36"/>
    </row>
    <row r="2992" spans="6:22" x14ac:dyDescent="0.25">
      <c r="F2992" s="36"/>
      <c r="G2992" s="36"/>
      <c r="H2992" s="36"/>
      <c r="I2992" s="36"/>
      <c r="J2992" s="36"/>
      <c r="K2992" s="36"/>
      <c r="L2992" s="36"/>
      <c r="M2992" s="36"/>
      <c r="N2992" s="36"/>
      <c r="O2992" s="36"/>
      <c r="P2992" s="36"/>
      <c r="Q2992" s="36"/>
      <c r="R2992" s="36"/>
      <c r="S2992" s="36"/>
      <c r="T2992" s="36"/>
      <c r="U2992" s="36"/>
      <c r="V2992" s="36"/>
    </row>
    <row r="2993" spans="6:22" x14ac:dyDescent="0.25">
      <c r="F2993" s="36"/>
      <c r="G2993" s="36"/>
      <c r="H2993" s="36"/>
      <c r="I2993" s="36"/>
      <c r="J2993" s="36"/>
      <c r="K2993" s="36"/>
      <c r="L2993" s="36"/>
      <c r="M2993" s="36"/>
      <c r="N2993" s="36"/>
      <c r="O2993" s="36"/>
      <c r="P2993" s="36"/>
      <c r="Q2993" s="36"/>
      <c r="R2993" s="36"/>
      <c r="S2993" s="36"/>
      <c r="T2993" s="36"/>
      <c r="U2993" s="36"/>
      <c r="V2993" s="36"/>
    </row>
    <row r="2994" spans="6:22" x14ac:dyDescent="0.25">
      <c r="F2994" s="36"/>
      <c r="G2994" s="36"/>
      <c r="H2994" s="36"/>
      <c r="I2994" s="36"/>
      <c r="J2994" s="36"/>
      <c r="K2994" s="36"/>
      <c r="L2994" s="36"/>
      <c r="M2994" s="36"/>
      <c r="N2994" s="36"/>
      <c r="O2994" s="36"/>
      <c r="P2994" s="36"/>
      <c r="Q2994" s="36"/>
      <c r="R2994" s="36"/>
      <c r="S2994" s="36"/>
      <c r="T2994" s="36"/>
      <c r="U2994" s="36"/>
      <c r="V2994" s="36"/>
    </row>
    <row r="2995" spans="6:22" x14ac:dyDescent="0.25">
      <c r="F2995" s="36"/>
      <c r="G2995" s="36"/>
      <c r="H2995" s="36"/>
      <c r="I2995" s="36"/>
      <c r="J2995" s="36"/>
      <c r="K2995" s="36"/>
      <c r="L2995" s="36"/>
      <c r="M2995" s="36"/>
      <c r="N2995" s="36"/>
      <c r="O2995" s="36"/>
      <c r="P2995" s="36"/>
      <c r="Q2995" s="36"/>
      <c r="R2995" s="36"/>
      <c r="S2995" s="36"/>
      <c r="T2995" s="36"/>
      <c r="U2995" s="36"/>
      <c r="V2995" s="36"/>
    </row>
    <row r="2996" spans="6:22" x14ac:dyDescent="0.25">
      <c r="F2996" s="36"/>
      <c r="G2996" s="36"/>
      <c r="H2996" s="36"/>
      <c r="I2996" s="36"/>
      <c r="J2996" s="36"/>
      <c r="K2996" s="36"/>
      <c r="L2996" s="36"/>
      <c r="M2996" s="36"/>
      <c r="N2996" s="36"/>
      <c r="O2996" s="36"/>
      <c r="P2996" s="36"/>
      <c r="Q2996" s="36"/>
      <c r="R2996" s="36"/>
      <c r="S2996" s="36"/>
      <c r="T2996" s="36"/>
      <c r="U2996" s="36"/>
      <c r="V2996" s="36"/>
    </row>
    <row r="2997" spans="6:22" x14ac:dyDescent="0.25">
      <c r="F2997" s="36"/>
      <c r="G2997" s="36"/>
      <c r="H2997" s="36"/>
      <c r="I2997" s="36"/>
      <c r="J2997" s="36"/>
      <c r="K2997" s="36"/>
      <c r="L2997" s="36"/>
      <c r="M2997" s="36"/>
      <c r="N2997" s="36"/>
      <c r="O2997" s="36"/>
      <c r="P2997" s="36"/>
      <c r="Q2997" s="36"/>
      <c r="R2997" s="36"/>
      <c r="S2997" s="36"/>
      <c r="T2997" s="36"/>
      <c r="U2997" s="36"/>
      <c r="V2997" s="36"/>
    </row>
    <row r="2998" spans="6:22" x14ac:dyDescent="0.25">
      <c r="F2998" s="36"/>
      <c r="G2998" s="36"/>
      <c r="H2998" s="36"/>
      <c r="I2998" s="36"/>
      <c r="J2998" s="36"/>
      <c r="K2998" s="36"/>
      <c r="L2998" s="36"/>
      <c r="M2998" s="36"/>
      <c r="N2998" s="36"/>
      <c r="O2998" s="36"/>
      <c r="P2998" s="36"/>
      <c r="Q2998" s="36"/>
      <c r="R2998" s="36"/>
      <c r="S2998" s="36"/>
      <c r="T2998" s="36"/>
      <c r="U2998" s="36"/>
      <c r="V2998" s="36"/>
    </row>
    <row r="2999" spans="6:22" x14ac:dyDescent="0.25">
      <c r="F2999" s="36"/>
      <c r="G2999" s="36"/>
      <c r="H2999" s="36"/>
      <c r="I2999" s="36"/>
      <c r="J2999" s="36"/>
      <c r="K2999" s="36"/>
      <c r="L2999" s="36"/>
      <c r="M2999" s="36"/>
      <c r="N2999" s="36"/>
      <c r="O2999" s="36"/>
      <c r="P2999" s="36"/>
      <c r="Q2999" s="36"/>
      <c r="R2999" s="36"/>
      <c r="S2999" s="36"/>
      <c r="T2999" s="36"/>
      <c r="U2999" s="36"/>
      <c r="V2999" s="36"/>
    </row>
    <row r="3000" spans="6:22" x14ac:dyDescent="0.25">
      <c r="F3000" s="36"/>
      <c r="G3000" s="36"/>
      <c r="H3000" s="36"/>
      <c r="I3000" s="36"/>
      <c r="J3000" s="36"/>
      <c r="K3000" s="36"/>
      <c r="L3000" s="36"/>
      <c r="M3000" s="36"/>
      <c r="N3000" s="36"/>
      <c r="O3000" s="36"/>
      <c r="P3000" s="36"/>
      <c r="Q3000" s="36"/>
      <c r="R3000" s="36"/>
      <c r="S3000" s="36"/>
      <c r="T3000" s="36"/>
      <c r="U3000" s="36"/>
      <c r="V3000" s="36"/>
    </row>
    <row r="3001" spans="6:22" x14ac:dyDescent="0.25">
      <c r="F3001" s="36"/>
      <c r="G3001" s="36"/>
      <c r="H3001" s="36"/>
      <c r="I3001" s="36"/>
      <c r="J3001" s="36"/>
      <c r="K3001" s="36"/>
      <c r="L3001" s="36"/>
      <c r="M3001" s="36"/>
      <c r="N3001" s="36"/>
      <c r="O3001" s="36"/>
      <c r="P3001" s="36"/>
      <c r="Q3001" s="36"/>
      <c r="R3001" s="36"/>
      <c r="S3001" s="36"/>
      <c r="T3001" s="36"/>
      <c r="U3001" s="36"/>
      <c r="V3001" s="36"/>
    </row>
    <row r="3002" spans="6:22" x14ac:dyDescent="0.25">
      <c r="F3002" s="36"/>
      <c r="G3002" s="36"/>
      <c r="H3002" s="36"/>
      <c r="I3002" s="36"/>
      <c r="J3002" s="36"/>
      <c r="K3002" s="36"/>
      <c r="L3002" s="36"/>
      <c r="M3002" s="36"/>
      <c r="N3002" s="36"/>
      <c r="O3002" s="36"/>
      <c r="P3002" s="36"/>
      <c r="Q3002" s="36"/>
      <c r="R3002" s="36"/>
      <c r="S3002" s="36"/>
      <c r="T3002" s="36"/>
      <c r="U3002" s="36"/>
      <c r="V3002" s="36"/>
    </row>
    <row r="3003" spans="6:22" x14ac:dyDescent="0.25">
      <c r="F3003" s="36"/>
      <c r="G3003" s="36"/>
      <c r="H3003" s="36"/>
      <c r="I3003" s="36"/>
      <c r="J3003" s="36"/>
      <c r="K3003" s="36"/>
      <c r="L3003" s="36"/>
      <c r="M3003" s="36"/>
      <c r="N3003" s="36"/>
      <c r="O3003" s="36"/>
      <c r="P3003" s="36"/>
      <c r="Q3003" s="36"/>
      <c r="R3003" s="36"/>
      <c r="S3003" s="36"/>
      <c r="T3003" s="36"/>
      <c r="U3003" s="36"/>
      <c r="V3003" s="36"/>
    </row>
    <row r="3004" spans="6:22" x14ac:dyDescent="0.25">
      <c r="F3004" s="36"/>
      <c r="G3004" s="36"/>
      <c r="H3004" s="36"/>
      <c r="I3004" s="36"/>
      <c r="J3004" s="36"/>
      <c r="K3004" s="36"/>
      <c r="L3004" s="36"/>
      <c r="M3004" s="36"/>
      <c r="N3004" s="36"/>
      <c r="O3004" s="36"/>
      <c r="P3004" s="36"/>
      <c r="Q3004" s="36"/>
      <c r="R3004" s="36"/>
      <c r="S3004" s="36"/>
      <c r="T3004" s="36"/>
      <c r="U3004" s="36"/>
      <c r="V3004" s="36"/>
    </row>
    <row r="3005" spans="6:22" x14ac:dyDescent="0.25">
      <c r="F3005" s="36"/>
      <c r="G3005" s="36"/>
      <c r="H3005" s="36"/>
      <c r="I3005" s="36"/>
      <c r="J3005" s="36"/>
      <c r="K3005" s="36"/>
      <c r="L3005" s="36"/>
      <c r="M3005" s="36"/>
      <c r="N3005" s="36"/>
      <c r="O3005" s="36"/>
      <c r="P3005" s="36"/>
      <c r="Q3005" s="36"/>
      <c r="R3005" s="36"/>
      <c r="S3005" s="36"/>
      <c r="T3005" s="36"/>
      <c r="U3005" s="36"/>
      <c r="V3005" s="36"/>
    </row>
    <row r="3006" spans="6:22" x14ac:dyDescent="0.25">
      <c r="F3006" s="36"/>
      <c r="G3006" s="36"/>
      <c r="H3006" s="36"/>
      <c r="I3006" s="36"/>
      <c r="J3006" s="36"/>
      <c r="K3006" s="36"/>
      <c r="L3006" s="36"/>
      <c r="M3006" s="36"/>
      <c r="N3006" s="36"/>
      <c r="O3006" s="36"/>
      <c r="P3006" s="36"/>
      <c r="Q3006" s="36"/>
      <c r="R3006" s="36"/>
      <c r="S3006" s="36"/>
      <c r="T3006" s="36"/>
      <c r="U3006" s="36"/>
      <c r="V3006" s="36"/>
    </row>
    <row r="3007" spans="6:22" x14ac:dyDescent="0.25">
      <c r="F3007" s="36"/>
      <c r="G3007" s="36"/>
      <c r="H3007" s="36"/>
      <c r="I3007" s="36"/>
      <c r="J3007" s="36"/>
      <c r="K3007" s="36"/>
      <c r="L3007" s="36"/>
      <c r="M3007" s="36"/>
      <c r="N3007" s="36"/>
      <c r="O3007" s="36"/>
      <c r="P3007" s="36"/>
      <c r="Q3007" s="36"/>
      <c r="R3007" s="36"/>
      <c r="S3007" s="36"/>
      <c r="T3007" s="36"/>
      <c r="U3007" s="36"/>
      <c r="V3007" s="36"/>
    </row>
    <row r="3008" spans="6:22" x14ac:dyDescent="0.25">
      <c r="F3008" s="36"/>
      <c r="G3008" s="36"/>
      <c r="H3008" s="36"/>
      <c r="I3008" s="36"/>
      <c r="J3008" s="36"/>
      <c r="K3008" s="36"/>
      <c r="L3008" s="36"/>
      <c r="M3008" s="36"/>
      <c r="N3008" s="36"/>
      <c r="O3008" s="36"/>
      <c r="P3008" s="36"/>
      <c r="Q3008" s="36"/>
      <c r="R3008" s="36"/>
      <c r="S3008" s="36"/>
      <c r="T3008" s="36"/>
      <c r="U3008" s="36"/>
      <c r="V3008" s="36"/>
    </row>
    <row r="3009" spans="6:22" x14ac:dyDescent="0.25">
      <c r="F3009" s="36"/>
      <c r="G3009" s="36"/>
      <c r="H3009" s="36"/>
      <c r="I3009" s="36"/>
      <c r="J3009" s="36"/>
      <c r="K3009" s="36"/>
      <c r="L3009" s="36"/>
      <c r="M3009" s="36"/>
      <c r="N3009" s="36"/>
      <c r="O3009" s="36"/>
      <c r="P3009" s="36"/>
      <c r="Q3009" s="36"/>
      <c r="R3009" s="36"/>
      <c r="S3009" s="36"/>
      <c r="T3009" s="36"/>
      <c r="U3009" s="36"/>
      <c r="V3009" s="36"/>
    </row>
    <row r="3010" spans="6:22" x14ac:dyDescent="0.25">
      <c r="F3010" s="36"/>
      <c r="G3010" s="36"/>
      <c r="H3010" s="36"/>
      <c r="I3010" s="36"/>
      <c r="J3010" s="36"/>
      <c r="K3010" s="36"/>
      <c r="L3010" s="36"/>
      <c r="M3010" s="36"/>
      <c r="N3010" s="36"/>
      <c r="O3010" s="36"/>
      <c r="P3010" s="36"/>
      <c r="Q3010" s="36"/>
      <c r="R3010" s="36"/>
      <c r="S3010" s="36"/>
      <c r="T3010" s="36"/>
      <c r="U3010" s="36"/>
      <c r="V3010" s="36"/>
    </row>
    <row r="3011" spans="6:22" x14ac:dyDescent="0.25">
      <c r="F3011" s="36"/>
      <c r="G3011" s="36"/>
      <c r="H3011" s="36"/>
      <c r="I3011" s="36"/>
      <c r="J3011" s="36"/>
      <c r="K3011" s="36"/>
      <c r="L3011" s="36"/>
      <c r="M3011" s="36"/>
      <c r="N3011" s="36"/>
      <c r="O3011" s="36"/>
      <c r="P3011" s="36"/>
      <c r="Q3011" s="36"/>
      <c r="R3011" s="36"/>
      <c r="S3011" s="36"/>
      <c r="T3011" s="36"/>
      <c r="U3011" s="36"/>
      <c r="V3011" s="36"/>
    </row>
    <row r="3012" spans="6:22" x14ac:dyDescent="0.25">
      <c r="F3012" s="36"/>
      <c r="G3012" s="36"/>
      <c r="H3012" s="36"/>
      <c r="I3012" s="36"/>
      <c r="J3012" s="36"/>
      <c r="K3012" s="36"/>
      <c r="L3012" s="36"/>
      <c r="M3012" s="36"/>
      <c r="N3012" s="36"/>
      <c r="O3012" s="36"/>
      <c r="P3012" s="36"/>
      <c r="Q3012" s="36"/>
      <c r="R3012" s="36"/>
      <c r="S3012" s="36"/>
      <c r="T3012" s="36"/>
      <c r="U3012" s="36"/>
      <c r="V3012" s="36"/>
    </row>
    <row r="3013" spans="6:22" x14ac:dyDescent="0.25">
      <c r="F3013" s="36"/>
      <c r="G3013" s="36"/>
      <c r="H3013" s="36"/>
      <c r="I3013" s="36"/>
      <c r="J3013" s="36"/>
      <c r="K3013" s="36"/>
      <c r="L3013" s="36"/>
      <c r="M3013" s="36"/>
      <c r="N3013" s="36"/>
      <c r="O3013" s="36"/>
      <c r="P3013" s="36"/>
      <c r="Q3013" s="36"/>
      <c r="R3013" s="36"/>
      <c r="S3013" s="36"/>
      <c r="T3013" s="36"/>
      <c r="U3013" s="36"/>
      <c r="V3013" s="36"/>
    </row>
    <row r="3014" spans="6:22" x14ac:dyDescent="0.25">
      <c r="F3014" s="36"/>
      <c r="G3014" s="36"/>
      <c r="H3014" s="36"/>
      <c r="I3014" s="36"/>
      <c r="J3014" s="36"/>
      <c r="K3014" s="36"/>
      <c r="L3014" s="36"/>
      <c r="M3014" s="36"/>
      <c r="N3014" s="36"/>
      <c r="O3014" s="36"/>
      <c r="P3014" s="36"/>
      <c r="Q3014" s="36"/>
      <c r="R3014" s="36"/>
      <c r="S3014" s="36"/>
      <c r="T3014" s="36"/>
      <c r="U3014" s="36"/>
      <c r="V3014" s="36"/>
    </row>
    <row r="3015" spans="6:22" x14ac:dyDescent="0.25">
      <c r="F3015" s="36"/>
      <c r="G3015" s="36"/>
      <c r="H3015" s="36"/>
      <c r="I3015" s="36"/>
      <c r="J3015" s="36"/>
      <c r="K3015" s="36"/>
      <c r="L3015" s="36"/>
      <c r="M3015" s="36"/>
      <c r="N3015" s="36"/>
      <c r="O3015" s="36"/>
      <c r="P3015" s="36"/>
      <c r="Q3015" s="36"/>
      <c r="R3015" s="36"/>
      <c r="S3015" s="36"/>
      <c r="T3015" s="36"/>
      <c r="U3015" s="36"/>
      <c r="V3015" s="36"/>
    </row>
    <row r="3016" spans="6:22" x14ac:dyDescent="0.25">
      <c r="F3016" s="36"/>
      <c r="G3016" s="36"/>
      <c r="H3016" s="36"/>
      <c r="I3016" s="36"/>
      <c r="J3016" s="36"/>
      <c r="K3016" s="36"/>
      <c r="L3016" s="36"/>
      <c r="M3016" s="36"/>
      <c r="N3016" s="36"/>
      <c r="O3016" s="36"/>
      <c r="P3016" s="36"/>
      <c r="Q3016" s="36"/>
      <c r="R3016" s="36"/>
      <c r="S3016" s="36"/>
      <c r="T3016" s="36"/>
      <c r="U3016" s="36"/>
      <c r="V3016" s="36"/>
    </row>
    <row r="3017" spans="6:22" x14ac:dyDescent="0.25">
      <c r="F3017" s="36"/>
      <c r="G3017" s="36"/>
      <c r="H3017" s="36"/>
      <c r="I3017" s="36"/>
      <c r="J3017" s="36"/>
      <c r="K3017" s="36"/>
      <c r="L3017" s="36"/>
      <c r="M3017" s="36"/>
      <c r="N3017" s="36"/>
      <c r="O3017" s="36"/>
      <c r="P3017" s="36"/>
      <c r="Q3017" s="36"/>
      <c r="R3017" s="36"/>
      <c r="S3017" s="36"/>
      <c r="T3017" s="36"/>
      <c r="U3017" s="36"/>
      <c r="V3017" s="36"/>
    </row>
    <row r="3018" spans="6:22" x14ac:dyDescent="0.25">
      <c r="F3018" s="36"/>
      <c r="G3018" s="36"/>
      <c r="H3018" s="36"/>
      <c r="I3018" s="36"/>
      <c r="J3018" s="36"/>
      <c r="K3018" s="36"/>
      <c r="L3018" s="36"/>
      <c r="M3018" s="36"/>
      <c r="N3018" s="36"/>
      <c r="O3018" s="36"/>
      <c r="P3018" s="36"/>
      <c r="Q3018" s="36"/>
      <c r="R3018" s="36"/>
      <c r="S3018" s="36"/>
      <c r="T3018" s="36"/>
      <c r="U3018" s="36"/>
      <c r="V3018" s="36"/>
    </row>
    <row r="3019" spans="6:22" x14ac:dyDescent="0.25">
      <c r="F3019" s="36"/>
      <c r="G3019" s="36"/>
      <c r="H3019" s="36"/>
      <c r="I3019" s="36"/>
      <c r="J3019" s="36"/>
      <c r="K3019" s="36"/>
      <c r="L3019" s="36"/>
      <c r="M3019" s="36"/>
      <c r="N3019" s="36"/>
      <c r="O3019" s="36"/>
      <c r="P3019" s="36"/>
      <c r="Q3019" s="36"/>
      <c r="R3019" s="36"/>
      <c r="S3019" s="36"/>
      <c r="T3019" s="36"/>
      <c r="U3019" s="36"/>
      <c r="V3019" s="36"/>
    </row>
    <row r="3020" spans="6:22" x14ac:dyDescent="0.25">
      <c r="F3020" s="36"/>
      <c r="G3020" s="36"/>
      <c r="H3020" s="36"/>
      <c r="I3020" s="36"/>
      <c r="J3020" s="36"/>
      <c r="K3020" s="36"/>
      <c r="L3020" s="36"/>
      <c r="M3020" s="36"/>
      <c r="N3020" s="36"/>
      <c r="O3020" s="36"/>
      <c r="P3020" s="36"/>
      <c r="Q3020" s="36"/>
      <c r="R3020" s="36"/>
      <c r="S3020" s="36"/>
      <c r="T3020" s="36"/>
      <c r="U3020" s="36"/>
      <c r="V3020" s="36"/>
    </row>
    <row r="3021" spans="6:22" x14ac:dyDescent="0.25">
      <c r="F3021" s="36"/>
      <c r="G3021" s="36"/>
      <c r="H3021" s="36"/>
      <c r="I3021" s="36"/>
      <c r="J3021" s="36"/>
      <c r="K3021" s="36"/>
      <c r="L3021" s="36"/>
      <c r="M3021" s="36"/>
      <c r="N3021" s="36"/>
      <c r="O3021" s="36"/>
      <c r="P3021" s="36"/>
      <c r="Q3021" s="36"/>
      <c r="R3021" s="36"/>
      <c r="S3021" s="36"/>
      <c r="T3021" s="36"/>
      <c r="U3021" s="36"/>
      <c r="V3021" s="36"/>
    </row>
    <row r="3022" spans="6:22" x14ac:dyDescent="0.25">
      <c r="F3022" s="36"/>
      <c r="G3022" s="36"/>
      <c r="H3022" s="36"/>
      <c r="I3022" s="36"/>
      <c r="J3022" s="36"/>
      <c r="K3022" s="36"/>
      <c r="L3022" s="36"/>
      <c r="M3022" s="36"/>
      <c r="N3022" s="36"/>
      <c r="O3022" s="36"/>
      <c r="P3022" s="36"/>
      <c r="Q3022" s="36"/>
      <c r="R3022" s="36"/>
      <c r="S3022" s="36"/>
      <c r="T3022" s="36"/>
      <c r="U3022" s="36"/>
      <c r="V3022" s="36"/>
    </row>
    <row r="3023" spans="6:22" x14ac:dyDescent="0.25">
      <c r="F3023" s="36"/>
      <c r="G3023" s="36"/>
      <c r="H3023" s="36"/>
      <c r="I3023" s="36"/>
      <c r="J3023" s="36"/>
      <c r="K3023" s="36"/>
      <c r="L3023" s="36"/>
      <c r="M3023" s="36"/>
      <c r="N3023" s="36"/>
      <c r="O3023" s="36"/>
      <c r="P3023" s="36"/>
      <c r="Q3023" s="36"/>
      <c r="R3023" s="36"/>
      <c r="S3023" s="36"/>
      <c r="T3023" s="36"/>
      <c r="U3023" s="36"/>
      <c r="V3023" s="36"/>
    </row>
    <row r="3024" spans="6:22" x14ac:dyDescent="0.25">
      <c r="F3024" s="36"/>
      <c r="G3024" s="36"/>
      <c r="H3024" s="36"/>
      <c r="I3024" s="36"/>
      <c r="J3024" s="36"/>
      <c r="K3024" s="36"/>
      <c r="L3024" s="36"/>
      <c r="M3024" s="36"/>
      <c r="N3024" s="36"/>
      <c r="O3024" s="36"/>
      <c r="P3024" s="36"/>
      <c r="Q3024" s="36"/>
      <c r="R3024" s="36"/>
      <c r="S3024" s="36"/>
      <c r="T3024" s="36"/>
      <c r="U3024" s="36"/>
      <c r="V3024" s="36"/>
    </row>
    <row r="3025" spans="6:22" x14ac:dyDescent="0.25">
      <c r="F3025" s="36"/>
      <c r="G3025" s="36"/>
      <c r="H3025" s="36"/>
      <c r="I3025" s="36"/>
      <c r="J3025" s="36"/>
      <c r="K3025" s="36"/>
      <c r="L3025" s="36"/>
      <c r="M3025" s="36"/>
      <c r="N3025" s="36"/>
      <c r="O3025" s="36"/>
      <c r="P3025" s="36"/>
      <c r="Q3025" s="36"/>
      <c r="R3025" s="36"/>
      <c r="S3025" s="36"/>
      <c r="T3025" s="36"/>
      <c r="U3025" s="36"/>
      <c r="V3025" s="36"/>
    </row>
    <row r="3026" spans="6:22" x14ac:dyDescent="0.25">
      <c r="F3026" s="36"/>
      <c r="G3026" s="36"/>
      <c r="H3026" s="36"/>
      <c r="I3026" s="36"/>
      <c r="J3026" s="36"/>
      <c r="K3026" s="36"/>
      <c r="L3026" s="36"/>
      <c r="M3026" s="36"/>
      <c r="N3026" s="36"/>
      <c r="O3026" s="36"/>
      <c r="P3026" s="36"/>
      <c r="Q3026" s="36"/>
      <c r="R3026" s="36"/>
      <c r="S3026" s="36"/>
      <c r="T3026" s="36"/>
      <c r="U3026" s="36"/>
      <c r="V3026" s="36"/>
    </row>
    <row r="3027" spans="6:22" x14ac:dyDescent="0.25">
      <c r="F3027" s="36"/>
      <c r="G3027" s="36"/>
      <c r="H3027" s="36"/>
      <c r="I3027" s="36"/>
      <c r="J3027" s="36"/>
      <c r="K3027" s="36"/>
      <c r="L3027" s="36"/>
      <c r="M3027" s="36"/>
      <c r="N3027" s="36"/>
      <c r="O3027" s="36"/>
      <c r="P3027" s="36"/>
      <c r="Q3027" s="36"/>
      <c r="R3027" s="36"/>
      <c r="S3027" s="36"/>
      <c r="T3027" s="36"/>
      <c r="U3027" s="36"/>
      <c r="V3027" s="36"/>
    </row>
    <row r="3028" spans="6:22" x14ac:dyDescent="0.25">
      <c r="F3028" s="36"/>
      <c r="G3028" s="36"/>
      <c r="H3028" s="36"/>
      <c r="I3028" s="36"/>
      <c r="J3028" s="36"/>
      <c r="K3028" s="36"/>
      <c r="L3028" s="36"/>
      <c r="M3028" s="36"/>
      <c r="N3028" s="36"/>
      <c r="O3028" s="36"/>
      <c r="P3028" s="36"/>
      <c r="Q3028" s="36"/>
      <c r="R3028" s="36"/>
      <c r="S3028" s="36"/>
      <c r="T3028" s="36"/>
      <c r="U3028" s="36"/>
      <c r="V3028" s="36"/>
    </row>
    <row r="3029" spans="6:22" x14ac:dyDescent="0.25">
      <c r="F3029" s="36"/>
      <c r="G3029" s="36"/>
      <c r="H3029" s="36"/>
      <c r="I3029" s="36"/>
      <c r="J3029" s="36"/>
      <c r="K3029" s="36"/>
      <c r="L3029" s="36"/>
      <c r="M3029" s="36"/>
      <c r="N3029" s="36"/>
      <c r="O3029" s="36"/>
      <c r="P3029" s="36"/>
      <c r="Q3029" s="36"/>
      <c r="R3029" s="36"/>
      <c r="S3029" s="36"/>
      <c r="T3029" s="36"/>
      <c r="U3029" s="36"/>
      <c r="V3029" s="36"/>
    </row>
    <row r="3030" spans="6:22" x14ac:dyDescent="0.25">
      <c r="F3030" s="36"/>
      <c r="G3030" s="36"/>
      <c r="H3030" s="36"/>
      <c r="I3030" s="36"/>
      <c r="J3030" s="36"/>
      <c r="K3030" s="36"/>
      <c r="L3030" s="36"/>
      <c r="M3030" s="36"/>
      <c r="N3030" s="36"/>
      <c r="O3030" s="36"/>
      <c r="P3030" s="36"/>
      <c r="Q3030" s="36"/>
      <c r="R3030" s="36"/>
      <c r="S3030" s="36"/>
      <c r="T3030" s="36"/>
      <c r="U3030" s="36"/>
      <c r="V3030" s="36"/>
    </row>
    <row r="3031" spans="6:22" x14ac:dyDescent="0.25">
      <c r="F3031" s="36"/>
      <c r="G3031" s="36"/>
      <c r="H3031" s="36"/>
      <c r="I3031" s="36"/>
      <c r="J3031" s="36"/>
      <c r="K3031" s="36"/>
      <c r="L3031" s="36"/>
      <c r="M3031" s="36"/>
      <c r="N3031" s="36"/>
      <c r="O3031" s="36"/>
      <c r="P3031" s="36"/>
      <c r="Q3031" s="36"/>
      <c r="R3031" s="36"/>
      <c r="S3031" s="36"/>
      <c r="T3031" s="36"/>
      <c r="U3031" s="36"/>
      <c r="V3031" s="36"/>
    </row>
    <row r="3032" spans="6:22" x14ac:dyDescent="0.25">
      <c r="F3032" s="36"/>
      <c r="G3032" s="36"/>
      <c r="H3032" s="36"/>
      <c r="I3032" s="36"/>
      <c r="J3032" s="36"/>
      <c r="K3032" s="36"/>
      <c r="L3032" s="36"/>
      <c r="M3032" s="36"/>
      <c r="N3032" s="36"/>
      <c r="O3032" s="36"/>
      <c r="P3032" s="36"/>
      <c r="Q3032" s="36"/>
      <c r="R3032" s="36"/>
      <c r="S3032" s="36"/>
      <c r="T3032" s="36"/>
      <c r="U3032" s="36"/>
      <c r="V3032" s="36"/>
    </row>
    <row r="3033" spans="6:22" x14ac:dyDescent="0.25">
      <c r="F3033" s="36"/>
      <c r="G3033" s="36"/>
      <c r="H3033" s="36"/>
      <c r="I3033" s="36"/>
      <c r="J3033" s="36"/>
      <c r="K3033" s="36"/>
      <c r="L3033" s="36"/>
      <c r="M3033" s="36"/>
      <c r="N3033" s="36"/>
      <c r="O3033" s="36"/>
      <c r="P3033" s="36"/>
      <c r="Q3033" s="36"/>
      <c r="R3033" s="36"/>
      <c r="S3033" s="36"/>
      <c r="T3033" s="36"/>
      <c r="U3033" s="36"/>
      <c r="V3033" s="36"/>
    </row>
    <row r="3034" spans="6:22" x14ac:dyDescent="0.25">
      <c r="F3034" s="36"/>
      <c r="G3034" s="36"/>
      <c r="H3034" s="36"/>
      <c r="I3034" s="36"/>
      <c r="J3034" s="36"/>
      <c r="K3034" s="36"/>
      <c r="L3034" s="36"/>
      <c r="M3034" s="36"/>
      <c r="N3034" s="36"/>
      <c r="O3034" s="36"/>
      <c r="P3034" s="36"/>
      <c r="Q3034" s="36"/>
      <c r="R3034" s="36"/>
      <c r="S3034" s="36"/>
      <c r="T3034" s="36"/>
      <c r="U3034" s="36"/>
      <c r="V3034" s="36"/>
    </row>
    <row r="3035" spans="6:22" x14ac:dyDescent="0.25">
      <c r="F3035" s="36"/>
      <c r="G3035" s="36"/>
      <c r="H3035" s="36"/>
      <c r="I3035" s="36"/>
      <c r="J3035" s="36"/>
      <c r="K3035" s="36"/>
      <c r="L3035" s="36"/>
      <c r="M3035" s="36"/>
      <c r="N3035" s="36"/>
      <c r="O3035" s="36"/>
      <c r="P3035" s="36"/>
      <c r="Q3035" s="36"/>
      <c r="R3035" s="36"/>
      <c r="S3035" s="36"/>
      <c r="T3035" s="36"/>
      <c r="U3035" s="36"/>
      <c r="V3035" s="36"/>
    </row>
    <row r="3036" spans="6:22" x14ac:dyDescent="0.25">
      <c r="F3036" s="36"/>
      <c r="G3036" s="36"/>
      <c r="H3036" s="36"/>
      <c r="I3036" s="36"/>
      <c r="J3036" s="36"/>
      <c r="K3036" s="36"/>
      <c r="L3036" s="36"/>
      <c r="M3036" s="36"/>
      <c r="N3036" s="36"/>
      <c r="O3036" s="36"/>
      <c r="P3036" s="36"/>
      <c r="Q3036" s="36"/>
      <c r="R3036" s="36"/>
      <c r="S3036" s="36"/>
      <c r="T3036" s="36"/>
      <c r="U3036" s="36"/>
      <c r="V3036" s="36"/>
    </row>
    <row r="3037" spans="6:22" x14ac:dyDescent="0.25">
      <c r="F3037" s="36"/>
      <c r="G3037" s="36"/>
      <c r="H3037" s="36"/>
      <c r="I3037" s="36"/>
      <c r="J3037" s="36"/>
      <c r="K3037" s="36"/>
      <c r="L3037" s="36"/>
      <c r="M3037" s="36"/>
      <c r="N3037" s="36"/>
      <c r="O3037" s="36"/>
      <c r="P3037" s="36"/>
      <c r="Q3037" s="36"/>
      <c r="R3037" s="36"/>
      <c r="S3037" s="36"/>
      <c r="T3037" s="36"/>
      <c r="U3037" s="36"/>
      <c r="V3037" s="36"/>
    </row>
    <row r="3038" spans="6:22" x14ac:dyDescent="0.25">
      <c r="F3038" s="36"/>
      <c r="G3038" s="36"/>
      <c r="H3038" s="36"/>
      <c r="I3038" s="36"/>
      <c r="J3038" s="36"/>
      <c r="K3038" s="36"/>
      <c r="L3038" s="36"/>
      <c r="M3038" s="36"/>
      <c r="N3038" s="36"/>
      <c r="O3038" s="36"/>
      <c r="P3038" s="36"/>
      <c r="Q3038" s="36"/>
      <c r="R3038" s="36"/>
      <c r="S3038" s="36"/>
      <c r="T3038" s="36"/>
      <c r="U3038" s="36"/>
      <c r="V3038" s="36"/>
    </row>
    <row r="3039" spans="6:22" x14ac:dyDescent="0.25">
      <c r="F3039" s="36"/>
      <c r="G3039" s="36"/>
      <c r="H3039" s="36"/>
      <c r="I3039" s="36"/>
      <c r="J3039" s="36"/>
      <c r="K3039" s="36"/>
      <c r="L3039" s="36"/>
      <c r="M3039" s="36"/>
      <c r="N3039" s="36"/>
      <c r="O3039" s="36"/>
      <c r="P3039" s="36"/>
      <c r="Q3039" s="36"/>
      <c r="R3039" s="36"/>
      <c r="S3039" s="36"/>
      <c r="T3039" s="36"/>
      <c r="U3039" s="36"/>
      <c r="V3039" s="36"/>
    </row>
    <row r="3040" spans="6:22" x14ac:dyDescent="0.25">
      <c r="F3040" s="36"/>
      <c r="G3040" s="36"/>
      <c r="H3040" s="36"/>
      <c r="I3040" s="36"/>
      <c r="J3040" s="36"/>
      <c r="K3040" s="36"/>
      <c r="L3040" s="36"/>
      <c r="M3040" s="36"/>
      <c r="N3040" s="36"/>
      <c r="O3040" s="36"/>
      <c r="P3040" s="36"/>
      <c r="Q3040" s="36"/>
      <c r="R3040" s="36"/>
      <c r="S3040" s="36"/>
      <c r="T3040" s="36"/>
      <c r="U3040" s="36"/>
      <c r="V3040" s="36"/>
    </row>
    <row r="3041" spans="6:22" x14ac:dyDescent="0.25">
      <c r="F3041" s="36"/>
      <c r="G3041" s="36"/>
      <c r="H3041" s="36"/>
      <c r="I3041" s="36"/>
      <c r="J3041" s="36"/>
      <c r="K3041" s="36"/>
      <c r="L3041" s="36"/>
      <c r="M3041" s="36"/>
      <c r="N3041" s="36"/>
      <c r="O3041" s="36"/>
      <c r="P3041" s="36"/>
      <c r="Q3041" s="36"/>
      <c r="R3041" s="36"/>
      <c r="S3041" s="36"/>
      <c r="T3041" s="36"/>
      <c r="U3041" s="36"/>
      <c r="V3041" s="36"/>
    </row>
    <row r="3042" spans="6:22" x14ac:dyDescent="0.25">
      <c r="F3042" s="36"/>
      <c r="G3042" s="36"/>
      <c r="H3042" s="36"/>
      <c r="I3042" s="36"/>
      <c r="J3042" s="36"/>
      <c r="K3042" s="36"/>
      <c r="L3042" s="36"/>
      <c r="M3042" s="36"/>
      <c r="N3042" s="36"/>
      <c r="O3042" s="36"/>
      <c r="P3042" s="36"/>
      <c r="Q3042" s="36"/>
      <c r="R3042" s="36"/>
      <c r="S3042" s="36"/>
      <c r="T3042" s="36"/>
      <c r="U3042" s="36"/>
      <c r="V3042" s="36"/>
    </row>
    <row r="3043" spans="6:22" x14ac:dyDescent="0.25">
      <c r="F3043" s="36"/>
      <c r="G3043" s="36"/>
      <c r="H3043" s="36"/>
      <c r="I3043" s="36"/>
      <c r="J3043" s="36"/>
      <c r="K3043" s="36"/>
      <c r="L3043" s="36"/>
      <c r="M3043" s="36"/>
      <c r="N3043" s="36"/>
      <c r="O3043" s="36"/>
      <c r="P3043" s="36"/>
      <c r="Q3043" s="36"/>
      <c r="R3043" s="36"/>
      <c r="S3043" s="36"/>
      <c r="T3043" s="36"/>
      <c r="U3043" s="36"/>
      <c r="V3043" s="36"/>
    </row>
    <row r="3044" spans="6:22" x14ac:dyDescent="0.25">
      <c r="F3044" s="36"/>
      <c r="G3044" s="36"/>
      <c r="H3044" s="36"/>
      <c r="I3044" s="36"/>
      <c r="J3044" s="36"/>
      <c r="K3044" s="36"/>
      <c r="L3044" s="36"/>
      <c r="M3044" s="36"/>
      <c r="N3044" s="36"/>
      <c r="O3044" s="36"/>
      <c r="P3044" s="36"/>
      <c r="Q3044" s="36"/>
      <c r="R3044" s="36"/>
      <c r="S3044" s="36"/>
      <c r="T3044" s="36"/>
      <c r="U3044" s="36"/>
      <c r="V3044" s="36"/>
    </row>
    <row r="3045" spans="6:22" x14ac:dyDescent="0.25">
      <c r="F3045" s="36"/>
      <c r="G3045" s="36"/>
      <c r="H3045" s="36"/>
      <c r="I3045" s="36"/>
      <c r="J3045" s="36"/>
      <c r="K3045" s="36"/>
      <c r="L3045" s="36"/>
      <c r="M3045" s="36"/>
      <c r="N3045" s="36"/>
      <c r="O3045" s="36"/>
      <c r="P3045" s="36"/>
      <c r="Q3045" s="36"/>
      <c r="R3045" s="36"/>
      <c r="S3045" s="36"/>
      <c r="T3045" s="36"/>
      <c r="U3045" s="36"/>
      <c r="V3045" s="36"/>
    </row>
    <row r="3046" spans="6:22" x14ac:dyDescent="0.25">
      <c r="F3046" s="36"/>
      <c r="G3046" s="36"/>
      <c r="H3046" s="36"/>
      <c r="I3046" s="36"/>
      <c r="J3046" s="36"/>
      <c r="K3046" s="36"/>
      <c r="L3046" s="36"/>
      <c r="M3046" s="36"/>
      <c r="N3046" s="36"/>
      <c r="O3046" s="36"/>
      <c r="P3046" s="36"/>
      <c r="Q3046" s="36"/>
      <c r="R3046" s="36"/>
      <c r="S3046" s="36"/>
      <c r="T3046" s="36"/>
      <c r="U3046" s="36"/>
      <c r="V3046" s="36"/>
    </row>
    <row r="3047" spans="6:22" x14ac:dyDescent="0.25">
      <c r="F3047" s="36"/>
      <c r="G3047" s="36"/>
      <c r="H3047" s="36"/>
      <c r="I3047" s="36"/>
      <c r="J3047" s="36"/>
      <c r="K3047" s="36"/>
      <c r="L3047" s="36"/>
      <c r="M3047" s="36"/>
      <c r="N3047" s="36"/>
      <c r="O3047" s="36"/>
      <c r="P3047" s="36"/>
      <c r="Q3047" s="36"/>
      <c r="R3047" s="36"/>
      <c r="S3047" s="36"/>
      <c r="T3047" s="36"/>
      <c r="U3047" s="36"/>
      <c r="V3047" s="36"/>
    </row>
    <row r="3048" spans="6:22" x14ac:dyDescent="0.25">
      <c r="F3048" s="36"/>
      <c r="G3048" s="36"/>
      <c r="H3048" s="36"/>
      <c r="I3048" s="36"/>
      <c r="J3048" s="36"/>
      <c r="K3048" s="36"/>
      <c r="L3048" s="36"/>
      <c r="M3048" s="36"/>
      <c r="N3048" s="36"/>
      <c r="O3048" s="36"/>
      <c r="P3048" s="36"/>
      <c r="Q3048" s="36"/>
      <c r="R3048" s="36"/>
      <c r="S3048" s="36"/>
      <c r="T3048" s="36"/>
      <c r="U3048" s="36"/>
      <c r="V3048" s="36"/>
    </row>
    <row r="3049" spans="6:22" x14ac:dyDescent="0.25">
      <c r="F3049" s="36"/>
      <c r="G3049" s="36"/>
      <c r="H3049" s="36"/>
      <c r="I3049" s="36"/>
      <c r="J3049" s="36"/>
      <c r="K3049" s="36"/>
      <c r="L3049" s="36"/>
      <c r="M3049" s="36"/>
      <c r="N3049" s="36"/>
      <c r="O3049" s="36"/>
      <c r="P3049" s="36"/>
      <c r="Q3049" s="36"/>
      <c r="R3049" s="36"/>
      <c r="S3049" s="36"/>
      <c r="T3049" s="36"/>
      <c r="U3049" s="36"/>
      <c r="V3049" s="36"/>
    </row>
    <row r="3050" spans="6:22" x14ac:dyDescent="0.25">
      <c r="F3050" s="36"/>
      <c r="G3050" s="36"/>
      <c r="H3050" s="36"/>
      <c r="I3050" s="36"/>
      <c r="J3050" s="36"/>
      <c r="K3050" s="36"/>
      <c r="L3050" s="36"/>
      <c r="M3050" s="36"/>
      <c r="N3050" s="36"/>
      <c r="O3050" s="36"/>
      <c r="P3050" s="36"/>
      <c r="Q3050" s="36"/>
      <c r="R3050" s="36"/>
      <c r="S3050" s="36"/>
      <c r="T3050" s="36"/>
      <c r="U3050" s="36"/>
      <c r="V3050" s="36"/>
    </row>
    <row r="3051" spans="6:22" x14ac:dyDescent="0.25">
      <c r="F3051" s="36"/>
      <c r="G3051" s="36"/>
      <c r="H3051" s="36"/>
      <c r="I3051" s="36"/>
      <c r="J3051" s="36"/>
      <c r="K3051" s="36"/>
      <c r="L3051" s="36"/>
      <c r="M3051" s="36"/>
      <c r="N3051" s="36"/>
      <c r="O3051" s="36"/>
      <c r="P3051" s="36"/>
      <c r="Q3051" s="36"/>
      <c r="R3051" s="36"/>
      <c r="S3051" s="36"/>
      <c r="T3051" s="36"/>
      <c r="U3051" s="36"/>
      <c r="V3051" s="36"/>
    </row>
    <row r="3052" spans="6:22" x14ac:dyDescent="0.25">
      <c r="F3052" s="36"/>
      <c r="G3052" s="36"/>
      <c r="H3052" s="36"/>
      <c r="I3052" s="36"/>
      <c r="J3052" s="36"/>
      <c r="K3052" s="36"/>
      <c r="L3052" s="36"/>
      <c r="M3052" s="36"/>
      <c r="N3052" s="36"/>
      <c r="O3052" s="36"/>
      <c r="P3052" s="36"/>
      <c r="Q3052" s="36"/>
      <c r="R3052" s="36"/>
      <c r="S3052" s="36"/>
      <c r="T3052" s="36"/>
      <c r="U3052" s="36"/>
      <c r="V3052" s="36"/>
    </row>
    <row r="3053" spans="6:22" x14ac:dyDescent="0.25">
      <c r="F3053" s="36"/>
      <c r="G3053" s="36"/>
      <c r="H3053" s="36"/>
      <c r="I3053" s="36"/>
      <c r="J3053" s="36"/>
      <c r="K3053" s="36"/>
      <c r="L3053" s="36"/>
      <c r="M3053" s="36"/>
      <c r="N3053" s="36"/>
      <c r="O3053" s="36"/>
      <c r="P3053" s="36"/>
      <c r="Q3053" s="36"/>
      <c r="R3053" s="36"/>
      <c r="S3053" s="36"/>
      <c r="T3053" s="36"/>
      <c r="U3053" s="36"/>
      <c r="V3053" s="36"/>
    </row>
    <row r="3054" spans="6:22" x14ac:dyDescent="0.25">
      <c r="F3054" s="36"/>
      <c r="G3054" s="36"/>
      <c r="H3054" s="36"/>
      <c r="I3054" s="36"/>
      <c r="J3054" s="36"/>
      <c r="K3054" s="36"/>
      <c r="L3054" s="36"/>
      <c r="M3054" s="36"/>
      <c r="N3054" s="36"/>
      <c r="O3054" s="36"/>
      <c r="P3054" s="36"/>
      <c r="Q3054" s="36"/>
      <c r="R3054" s="36"/>
      <c r="S3054" s="36"/>
      <c r="T3054" s="36"/>
      <c r="U3054" s="36"/>
      <c r="V3054" s="36"/>
    </row>
    <row r="3055" spans="6:22" x14ac:dyDescent="0.25">
      <c r="F3055" s="36"/>
      <c r="G3055" s="36"/>
      <c r="H3055" s="36"/>
      <c r="I3055" s="36"/>
      <c r="J3055" s="36"/>
      <c r="K3055" s="36"/>
      <c r="L3055" s="36"/>
      <c r="M3055" s="36"/>
      <c r="N3055" s="36"/>
      <c r="O3055" s="36"/>
      <c r="P3055" s="36"/>
      <c r="Q3055" s="36"/>
      <c r="R3055" s="36"/>
      <c r="S3055" s="36"/>
      <c r="T3055" s="36"/>
      <c r="U3055" s="36"/>
      <c r="V3055" s="36"/>
    </row>
    <row r="3056" spans="6:22" x14ac:dyDescent="0.25">
      <c r="F3056" s="36"/>
      <c r="G3056" s="36"/>
      <c r="H3056" s="36"/>
      <c r="I3056" s="36"/>
      <c r="J3056" s="36"/>
      <c r="K3056" s="36"/>
      <c r="L3056" s="36"/>
      <c r="M3056" s="36"/>
      <c r="N3056" s="36"/>
      <c r="O3056" s="36"/>
      <c r="P3056" s="36"/>
      <c r="Q3056" s="36"/>
      <c r="R3056" s="36"/>
      <c r="S3056" s="36"/>
      <c r="T3056" s="36"/>
      <c r="U3056" s="36"/>
      <c r="V3056" s="36"/>
    </row>
    <row r="3057" spans="6:22" x14ac:dyDescent="0.25">
      <c r="F3057" s="36"/>
      <c r="G3057" s="36"/>
      <c r="H3057" s="36"/>
      <c r="I3057" s="36"/>
      <c r="J3057" s="36"/>
      <c r="K3057" s="36"/>
      <c r="L3057" s="36"/>
      <c r="M3057" s="36"/>
      <c r="N3057" s="36"/>
      <c r="O3057" s="36"/>
      <c r="P3057" s="36"/>
      <c r="Q3057" s="36"/>
      <c r="R3057" s="36"/>
      <c r="S3057" s="36"/>
      <c r="T3057" s="36"/>
      <c r="U3057" s="36"/>
      <c r="V3057" s="36"/>
    </row>
    <row r="3058" spans="6:22" x14ac:dyDescent="0.25">
      <c r="F3058" s="36"/>
      <c r="G3058" s="36"/>
      <c r="H3058" s="36"/>
      <c r="I3058" s="36"/>
      <c r="J3058" s="36"/>
      <c r="K3058" s="36"/>
      <c r="L3058" s="36"/>
      <c r="M3058" s="36"/>
      <c r="N3058" s="36"/>
      <c r="O3058" s="36"/>
      <c r="P3058" s="36"/>
      <c r="Q3058" s="36"/>
      <c r="R3058" s="36"/>
      <c r="S3058" s="36"/>
      <c r="T3058" s="36"/>
      <c r="U3058" s="36"/>
      <c r="V3058" s="36"/>
    </row>
    <row r="3059" spans="6:22" x14ac:dyDescent="0.25">
      <c r="F3059" s="36"/>
      <c r="G3059" s="36"/>
      <c r="H3059" s="36"/>
      <c r="I3059" s="36"/>
      <c r="J3059" s="36"/>
      <c r="K3059" s="36"/>
      <c r="L3059" s="36"/>
      <c r="M3059" s="36"/>
      <c r="N3059" s="36"/>
      <c r="O3059" s="36"/>
      <c r="P3059" s="36"/>
      <c r="Q3059" s="36"/>
      <c r="R3059" s="36"/>
      <c r="S3059" s="36"/>
      <c r="T3059" s="36"/>
      <c r="U3059" s="36"/>
      <c r="V3059" s="36"/>
    </row>
    <row r="3060" spans="6:22" x14ac:dyDescent="0.25">
      <c r="F3060" s="36"/>
      <c r="G3060" s="36"/>
      <c r="H3060" s="36"/>
      <c r="I3060" s="36"/>
      <c r="J3060" s="36"/>
      <c r="K3060" s="36"/>
      <c r="L3060" s="36"/>
      <c r="M3060" s="36"/>
      <c r="N3060" s="36"/>
      <c r="O3060" s="36"/>
      <c r="P3060" s="36"/>
      <c r="Q3060" s="36"/>
      <c r="R3060" s="36"/>
      <c r="S3060" s="36"/>
      <c r="T3060" s="36"/>
      <c r="U3060" s="36"/>
      <c r="V3060" s="36"/>
    </row>
    <row r="3061" spans="6:22" x14ac:dyDescent="0.25">
      <c r="F3061" s="36"/>
      <c r="G3061" s="36"/>
      <c r="H3061" s="36"/>
      <c r="I3061" s="36"/>
      <c r="J3061" s="36"/>
      <c r="K3061" s="36"/>
      <c r="L3061" s="36"/>
      <c r="M3061" s="36"/>
      <c r="N3061" s="36"/>
      <c r="O3061" s="36"/>
      <c r="P3061" s="36"/>
      <c r="Q3061" s="36"/>
      <c r="R3061" s="36"/>
      <c r="S3061" s="36"/>
      <c r="T3061" s="36"/>
      <c r="U3061" s="36"/>
      <c r="V3061" s="36"/>
    </row>
    <row r="3062" spans="6:22" x14ac:dyDescent="0.25">
      <c r="F3062" s="36"/>
      <c r="G3062" s="36"/>
      <c r="H3062" s="36"/>
      <c r="I3062" s="36"/>
      <c r="J3062" s="36"/>
      <c r="K3062" s="36"/>
      <c r="L3062" s="36"/>
      <c r="M3062" s="36"/>
      <c r="N3062" s="36"/>
      <c r="O3062" s="36"/>
      <c r="P3062" s="36"/>
      <c r="Q3062" s="36"/>
      <c r="R3062" s="36"/>
      <c r="S3062" s="36"/>
      <c r="T3062" s="36"/>
      <c r="U3062" s="36"/>
      <c r="V3062" s="36"/>
    </row>
    <row r="3063" spans="6:22" x14ac:dyDescent="0.25">
      <c r="F3063" s="36"/>
      <c r="G3063" s="36"/>
      <c r="H3063" s="36"/>
      <c r="I3063" s="36"/>
      <c r="J3063" s="36"/>
      <c r="K3063" s="36"/>
      <c r="L3063" s="36"/>
      <c r="M3063" s="36"/>
      <c r="N3063" s="36"/>
      <c r="O3063" s="36"/>
      <c r="P3063" s="36"/>
      <c r="Q3063" s="36"/>
      <c r="R3063" s="36"/>
      <c r="S3063" s="36"/>
      <c r="T3063" s="36"/>
      <c r="U3063" s="36"/>
      <c r="V3063" s="36"/>
    </row>
    <row r="3064" spans="6:22" x14ac:dyDescent="0.25">
      <c r="F3064" s="36"/>
      <c r="G3064" s="36"/>
      <c r="H3064" s="36"/>
      <c r="I3064" s="36"/>
      <c r="J3064" s="36"/>
      <c r="K3064" s="36"/>
      <c r="L3064" s="36"/>
      <c r="M3064" s="36"/>
      <c r="N3064" s="36"/>
      <c r="O3064" s="36"/>
      <c r="P3064" s="36"/>
      <c r="Q3064" s="36"/>
      <c r="R3064" s="36"/>
      <c r="S3064" s="36"/>
      <c r="T3064" s="36"/>
      <c r="U3064" s="36"/>
      <c r="V3064" s="36"/>
    </row>
    <row r="3065" spans="6:22" x14ac:dyDescent="0.25">
      <c r="F3065" s="36"/>
      <c r="G3065" s="36"/>
      <c r="H3065" s="36"/>
      <c r="I3065" s="36"/>
      <c r="J3065" s="36"/>
      <c r="K3065" s="36"/>
      <c r="L3065" s="36"/>
      <c r="M3065" s="36"/>
      <c r="N3065" s="36"/>
      <c r="O3065" s="36"/>
      <c r="P3065" s="36"/>
      <c r="Q3065" s="36"/>
      <c r="R3065" s="36"/>
      <c r="S3065" s="36"/>
      <c r="T3065" s="36"/>
      <c r="U3065" s="36"/>
      <c r="V3065" s="36"/>
    </row>
    <row r="3066" spans="6:22" x14ac:dyDescent="0.25">
      <c r="F3066" s="36"/>
      <c r="G3066" s="36"/>
      <c r="H3066" s="36"/>
      <c r="I3066" s="36"/>
      <c r="J3066" s="36"/>
      <c r="K3066" s="36"/>
      <c r="L3066" s="36"/>
      <c r="M3066" s="36"/>
      <c r="N3066" s="36"/>
      <c r="O3066" s="36"/>
      <c r="P3066" s="36"/>
      <c r="Q3066" s="36"/>
      <c r="R3066" s="36"/>
      <c r="S3066" s="36"/>
      <c r="T3066" s="36"/>
      <c r="U3066" s="36"/>
      <c r="V3066" s="36"/>
    </row>
    <row r="3067" spans="6:22" x14ac:dyDescent="0.25">
      <c r="F3067" s="36"/>
      <c r="G3067" s="36"/>
      <c r="H3067" s="36"/>
      <c r="I3067" s="36"/>
      <c r="J3067" s="36"/>
      <c r="K3067" s="36"/>
      <c r="L3067" s="36"/>
      <c r="M3067" s="36"/>
      <c r="N3067" s="36"/>
      <c r="O3067" s="36"/>
      <c r="P3067" s="36"/>
      <c r="Q3067" s="36"/>
      <c r="R3067" s="36"/>
      <c r="S3067" s="36"/>
      <c r="T3067" s="36"/>
      <c r="U3067" s="36"/>
      <c r="V3067" s="36"/>
    </row>
    <row r="3068" spans="6:22" x14ac:dyDescent="0.25">
      <c r="F3068" s="36"/>
      <c r="G3068" s="36"/>
      <c r="H3068" s="36"/>
      <c r="I3068" s="36"/>
      <c r="J3068" s="36"/>
      <c r="K3068" s="36"/>
      <c r="L3068" s="36"/>
      <c r="M3068" s="36"/>
      <c r="N3068" s="36"/>
      <c r="O3068" s="36"/>
      <c r="P3068" s="36"/>
      <c r="Q3068" s="36"/>
      <c r="R3068" s="36"/>
      <c r="S3068" s="36"/>
      <c r="T3068" s="36"/>
      <c r="U3068" s="36"/>
      <c r="V3068" s="36"/>
    </row>
    <row r="3069" spans="6:22" x14ac:dyDescent="0.25">
      <c r="F3069" s="36"/>
      <c r="G3069" s="36"/>
      <c r="H3069" s="36"/>
      <c r="I3069" s="36"/>
      <c r="J3069" s="36"/>
      <c r="K3069" s="36"/>
      <c r="L3069" s="36"/>
      <c r="M3069" s="36"/>
      <c r="N3069" s="36"/>
      <c r="O3069" s="36"/>
      <c r="P3069" s="36"/>
      <c r="Q3069" s="36"/>
      <c r="R3069" s="36"/>
      <c r="S3069" s="36"/>
      <c r="T3069" s="36"/>
      <c r="U3069" s="36"/>
      <c r="V3069" s="36"/>
    </row>
    <row r="3070" spans="6:22" x14ac:dyDescent="0.25">
      <c r="F3070" s="36"/>
      <c r="G3070" s="36"/>
      <c r="H3070" s="36"/>
      <c r="I3070" s="36"/>
      <c r="J3070" s="36"/>
      <c r="K3070" s="36"/>
      <c r="L3070" s="36"/>
      <c r="M3070" s="36"/>
      <c r="N3070" s="36"/>
      <c r="O3070" s="36"/>
      <c r="P3070" s="36"/>
      <c r="Q3070" s="36"/>
      <c r="R3070" s="36"/>
      <c r="S3070" s="36"/>
      <c r="T3070" s="36"/>
      <c r="U3070" s="36"/>
      <c r="V3070" s="36"/>
    </row>
    <row r="3071" spans="6:22" x14ac:dyDescent="0.25">
      <c r="F3071" s="36"/>
      <c r="G3071" s="36"/>
      <c r="H3071" s="36"/>
      <c r="I3071" s="36"/>
      <c r="J3071" s="36"/>
      <c r="K3071" s="36"/>
      <c r="L3071" s="36"/>
      <c r="M3071" s="36"/>
      <c r="N3071" s="36"/>
      <c r="O3071" s="36"/>
      <c r="P3071" s="36"/>
      <c r="Q3071" s="36"/>
      <c r="R3071" s="36"/>
      <c r="S3071" s="36"/>
      <c r="T3071" s="36"/>
      <c r="U3071" s="36"/>
      <c r="V3071" s="36"/>
    </row>
    <row r="3072" spans="6:22" x14ac:dyDescent="0.25">
      <c r="F3072" s="36"/>
      <c r="G3072" s="36"/>
      <c r="H3072" s="36"/>
      <c r="I3072" s="36"/>
      <c r="J3072" s="36"/>
      <c r="K3072" s="36"/>
      <c r="L3072" s="36"/>
      <c r="M3072" s="36"/>
      <c r="N3072" s="36"/>
      <c r="O3072" s="36"/>
      <c r="P3072" s="36"/>
      <c r="Q3072" s="36"/>
      <c r="R3072" s="36"/>
      <c r="S3072" s="36"/>
      <c r="T3072" s="36"/>
      <c r="U3072" s="36"/>
      <c r="V3072" s="36"/>
    </row>
    <row r="3073" spans="6:22" x14ac:dyDescent="0.25">
      <c r="F3073" s="36"/>
      <c r="G3073" s="36"/>
      <c r="H3073" s="36"/>
      <c r="I3073" s="36"/>
      <c r="J3073" s="36"/>
      <c r="K3073" s="36"/>
      <c r="L3073" s="36"/>
      <c r="M3073" s="36"/>
      <c r="N3073" s="36"/>
      <c r="O3073" s="36"/>
      <c r="P3073" s="36"/>
      <c r="Q3073" s="36"/>
      <c r="R3073" s="36"/>
      <c r="S3073" s="36"/>
      <c r="T3073" s="36"/>
      <c r="U3073" s="36"/>
      <c r="V3073" s="36"/>
    </row>
    <row r="3074" spans="6:22" x14ac:dyDescent="0.25">
      <c r="F3074" s="36"/>
      <c r="G3074" s="36"/>
      <c r="H3074" s="36"/>
      <c r="I3074" s="36"/>
      <c r="J3074" s="36"/>
      <c r="K3074" s="36"/>
      <c r="L3074" s="36"/>
      <c r="M3074" s="36"/>
      <c r="N3074" s="36"/>
      <c r="O3074" s="36"/>
      <c r="P3074" s="36"/>
      <c r="Q3074" s="36"/>
      <c r="R3074" s="36"/>
      <c r="S3074" s="36"/>
      <c r="T3074" s="36"/>
      <c r="U3074" s="36"/>
      <c r="V3074" s="36"/>
    </row>
    <row r="3075" spans="6:22" x14ac:dyDescent="0.25">
      <c r="F3075" s="36"/>
      <c r="G3075" s="36"/>
      <c r="H3075" s="36"/>
      <c r="I3075" s="36"/>
      <c r="J3075" s="36"/>
      <c r="K3075" s="36"/>
      <c r="L3075" s="36"/>
      <c r="M3075" s="36"/>
      <c r="N3075" s="36"/>
      <c r="O3075" s="36"/>
      <c r="P3075" s="36"/>
      <c r="Q3075" s="36"/>
      <c r="R3075" s="36"/>
      <c r="S3075" s="36"/>
      <c r="T3075" s="36"/>
      <c r="U3075" s="36"/>
      <c r="V3075" s="36"/>
    </row>
    <row r="3076" spans="6:22" x14ac:dyDescent="0.25">
      <c r="F3076" s="36"/>
      <c r="G3076" s="36"/>
      <c r="H3076" s="36"/>
      <c r="I3076" s="36"/>
      <c r="J3076" s="36"/>
      <c r="K3076" s="36"/>
      <c r="L3076" s="36"/>
      <c r="M3076" s="36"/>
      <c r="N3076" s="36"/>
      <c r="O3076" s="36"/>
      <c r="P3076" s="36"/>
      <c r="Q3076" s="36"/>
      <c r="R3076" s="36"/>
      <c r="S3076" s="36"/>
      <c r="T3076" s="36"/>
      <c r="U3076" s="36"/>
      <c r="V3076" s="36"/>
    </row>
    <row r="3077" spans="6:22" x14ac:dyDescent="0.25">
      <c r="F3077" s="36"/>
      <c r="G3077" s="36"/>
      <c r="H3077" s="36"/>
      <c r="I3077" s="36"/>
      <c r="J3077" s="36"/>
      <c r="K3077" s="36"/>
      <c r="L3077" s="36"/>
      <c r="M3077" s="36"/>
      <c r="N3077" s="36"/>
      <c r="O3077" s="36"/>
      <c r="P3077" s="36"/>
      <c r="Q3077" s="36"/>
      <c r="R3077" s="36"/>
      <c r="S3077" s="36"/>
      <c r="T3077" s="36"/>
      <c r="U3077" s="36"/>
      <c r="V3077" s="36"/>
    </row>
    <row r="3078" spans="6:22" x14ac:dyDescent="0.25">
      <c r="F3078" s="36"/>
      <c r="G3078" s="36"/>
      <c r="H3078" s="36"/>
      <c r="I3078" s="36"/>
      <c r="J3078" s="36"/>
      <c r="K3078" s="36"/>
      <c r="L3078" s="36"/>
      <c r="M3078" s="36"/>
      <c r="N3078" s="36"/>
      <c r="O3078" s="36"/>
      <c r="P3078" s="36"/>
      <c r="Q3078" s="36"/>
      <c r="R3078" s="36"/>
      <c r="S3078" s="36"/>
      <c r="T3078" s="36"/>
      <c r="U3078" s="36"/>
      <c r="V3078" s="36"/>
    </row>
    <row r="3079" spans="6:22" x14ac:dyDescent="0.25">
      <c r="F3079" s="36"/>
      <c r="G3079" s="36"/>
      <c r="H3079" s="36"/>
      <c r="I3079" s="36"/>
      <c r="J3079" s="36"/>
      <c r="K3079" s="36"/>
      <c r="L3079" s="36"/>
      <c r="M3079" s="36"/>
      <c r="N3079" s="36"/>
      <c r="O3079" s="36"/>
      <c r="P3079" s="36"/>
      <c r="Q3079" s="36"/>
      <c r="R3079" s="36"/>
      <c r="S3079" s="36"/>
      <c r="T3079" s="36"/>
      <c r="U3079" s="36"/>
      <c r="V3079" s="36"/>
    </row>
    <row r="3080" spans="6:22" x14ac:dyDescent="0.25">
      <c r="F3080" s="36"/>
      <c r="G3080" s="36"/>
      <c r="H3080" s="36"/>
      <c r="I3080" s="36"/>
      <c r="J3080" s="36"/>
      <c r="K3080" s="36"/>
      <c r="L3080" s="36"/>
      <c r="M3080" s="36"/>
      <c r="N3080" s="36"/>
      <c r="O3080" s="36"/>
      <c r="P3080" s="36"/>
      <c r="Q3080" s="36"/>
      <c r="R3080" s="36"/>
      <c r="S3080" s="36"/>
      <c r="T3080" s="36"/>
      <c r="U3080" s="36"/>
      <c r="V3080" s="36"/>
    </row>
    <row r="3081" spans="6:22" x14ac:dyDescent="0.25">
      <c r="F3081" s="36"/>
      <c r="G3081" s="36"/>
      <c r="H3081" s="36"/>
      <c r="I3081" s="36"/>
      <c r="J3081" s="36"/>
      <c r="K3081" s="36"/>
      <c r="L3081" s="36"/>
      <c r="M3081" s="36"/>
      <c r="N3081" s="36"/>
      <c r="O3081" s="36"/>
      <c r="P3081" s="36"/>
      <c r="Q3081" s="36"/>
      <c r="R3081" s="36"/>
      <c r="S3081" s="36"/>
      <c r="T3081" s="36"/>
      <c r="U3081" s="36"/>
      <c r="V3081" s="36"/>
    </row>
    <row r="3082" spans="6:22" x14ac:dyDescent="0.25">
      <c r="F3082" s="36"/>
      <c r="G3082" s="36"/>
      <c r="H3082" s="36"/>
      <c r="I3082" s="36"/>
      <c r="J3082" s="36"/>
      <c r="K3082" s="36"/>
      <c r="L3082" s="36"/>
      <c r="M3082" s="36"/>
      <c r="N3082" s="36"/>
      <c r="O3082" s="36"/>
      <c r="P3082" s="36"/>
      <c r="Q3082" s="36"/>
      <c r="R3082" s="36"/>
      <c r="S3082" s="36"/>
      <c r="T3082" s="36"/>
      <c r="U3082" s="36"/>
      <c r="V3082" s="36"/>
    </row>
    <row r="3083" spans="6:22" x14ac:dyDescent="0.25">
      <c r="F3083" s="36"/>
      <c r="G3083" s="36"/>
      <c r="H3083" s="36"/>
      <c r="I3083" s="36"/>
      <c r="J3083" s="36"/>
      <c r="K3083" s="36"/>
      <c r="L3083" s="36"/>
      <c r="M3083" s="36"/>
      <c r="N3083" s="36"/>
      <c r="O3083" s="36"/>
      <c r="P3083" s="36"/>
      <c r="Q3083" s="36"/>
      <c r="R3083" s="36"/>
      <c r="S3083" s="36"/>
      <c r="T3083" s="36"/>
      <c r="U3083" s="36"/>
      <c r="V3083" s="36"/>
    </row>
    <row r="3084" spans="6:22" x14ac:dyDescent="0.25">
      <c r="F3084" s="36"/>
      <c r="G3084" s="36"/>
      <c r="H3084" s="36"/>
      <c r="I3084" s="36"/>
      <c r="J3084" s="36"/>
      <c r="K3084" s="36"/>
      <c r="L3084" s="36"/>
      <c r="M3084" s="36"/>
      <c r="N3084" s="36"/>
      <c r="O3084" s="36"/>
      <c r="P3084" s="36"/>
      <c r="Q3084" s="36"/>
      <c r="R3084" s="36"/>
      <c r="S3084" s="36"/>
      <c r="T3084" s="36"/>
      <c r="U3084" s="36"/>
      <c r="V3084" s="36"/>
    </row>
    <row r="3085" spans="6:22" x14ac:dyDescent="0.25">
      <c r="F3085" s="36"/>
      <c r="G3085" s="36"/>
      <c r="H3085" s="36"/>
      <c r="I3085" s="36"/>
      <c r="J3085" s="36"/>
      <c r="K3085" s="36"/>
      <c r="L3085" s="36"/>
      <c r="M3085" s="36"/>
      <c r="N3085" s="36"/>
      <c r="O3085" s="36"/>
      <c r="P3085" s="36"/>
      <c r="Q3085" s="36"/>
      <c r="R3085" s="36"/>
      <c r="S3085" s="36"/>
      <c r="T3085" s="36"/>
      <c r="U3085" s="36"/>
      <c r="V3085" s="36"/>
    </row>
    <row r="3086" spans="6:22" x14ac:dyDescent="0.25">
      <c r="F3086" s="36"/>
      <c r="G3086" s="36"/>
      <c r="H3086" s="36"/>
      <c r="I3086" s="36"/>
      <c r="J3086" s="36"/>
      <c r="K3086" s="36"/>
      <c r="L3086" s="36"/>
      <c r="M3086" s="36"/>
      <c r="N3086" s="36"/>
      <c r="O3086" s="36"/>
      <c r="P3086" s="36"/>
      <c r="Q3086" s="36"/>
      <c r="R3086" s="36"/>
      <c r="S3086" s="36"/>
      <c r="T3086" s="36"/>
      <c r="U3086" s="36"/>
      <c r="V3086" s="36"/>
    </row>
    <row r="3087" spans="6:22" x14ac:dyDescent="0.25">
      <c r="F3087" s="36"/>
      <c r="G3087" s="36"/>
      <c r="H3087" s="36"/>
      <c r="I3087" s="36"/>
      <c r="J3087" s="36"/>
      <c r="K3087" s="36"/>
      <c r="L3087" s="36"/>
      <c r="M3087" s="36"/>
      <c r="N3087" s="36"/>
      <c r="O3087" s="36"/>
      <c r="P3087" s="36"/>
      <c r="Q3087" s="36"/>
      <c r="R3087" s="36"/>
      <c r="S3087" s="36"/>
      <c r="T3087" s="36"/>
      <c r="U3087" s="36"/>
      <c r="V3087" s="36"/>
    </row>
    <row r="3088" spans="6:22" x14ac:dyDescent="0.25">
      <c r="F3088" s="36"/>
      <c r="G3088" s="36"/>
      <c r="H3088" s="36"/>
      <c r="I3088" s="36"/>
      <c r="J3088" s="36"/>
      <c r="K3088" s="36"/>
      <c r="L3088" s="36"/>
      <c r="M3088" s="36"/>
      <c r="N3088" s="36"/>
      <c r="O3088" s="36"/>
      <c r="P3088" s="36"/>
      <c r="Q3088" s="36"/>
      <c r="R3088" s="36"/>
      <c r="S3088" s="36"/>
      <c r="T3088" s="36"/>
      <c r="U3088" s="36"/>
      <c r="V3088" s="36"/>
    </row>
    <row r="3089" spans="6:22" x14ac:dyDescent="0.25">
      <c r="F3089" s="36"/>
      <c r="G3089" s="36"/>
      <c r="H3089" s="36"/>
      <c r="I3089" s="36"/>
      <c r="J3089" s="36"/>
      <c r="K3089" s="36"/>
      <c r="L3089" s="36"/>
      <c r="M3089" s="36"/>
      <c r="N3089" s="36"/>
      <c r="O3089" s="36"/>
      <c r="P3089" s="36"/>
      <c r="Q3089" s="36"/>
      <c r="R3089" s="36"/>
      <c r="S3089" s="36"/>
      <c r="T3089" s="36"/>
      <c r="U3089" s="36"/>
      <c r="V3089" s="36"/>
    </row>
    <row r="3090" spans="6:22" x14ac:dyDescent="0.25">
      <c r="F3090" s="36"/>
      <c r="G3090" s="36"/>
      <c r="H3090" s="36"/>
      <c r="I3090" s="36"/>
      <c r="J3090" s="36"/>
      <c r="K3090" s="36"/>
      <c r="L3090" s="36"/>
      <c r="M3090" s="36"/>
      <c r="N3090" s="36"/>
      <c r="O3090" s="36"/>
      <c r="P3090" s="36"/>
      <c r="Q3090" s="36"/>
      <c r="R3090" s="36"/>
      <c r="S3090" s="36"/>
      <c r="T3090" s="36"/>
      <c r="U3090" s="36"/>
      <c r="V3090" s="36"/>
    </row>
    <row r="3091" spans="6:22" x14ac:dyDescent="0.25">
      <c r="F3091" s="36"/>
      <c r="G3091" s="36"/>
      <c r="H3091" s="36"/>
      <c r="I3091" s="36"/>
      <c r="J3091" s="36"/>
      <c r="K3091" s="36"/>
      <c r="L3091" s="36"/>
      <c r="M3091" s="36"/>
      <c r="N3091" s="36"/>
      <c r="O3091" s="36"/>
      <c r="P3091" s="36"/>
      <c r="Q3091" s="36"/>
      <c r="R3091" s="36"/>
      <c r="S3091" s="36"/>
      <c r="T3091" s="36"/>
      <c r="U3091" s="36"/>
      <c r="V3091" s="36"/>
    </row>
    <row r="3092" spans="6:22" x14ac:dyDescent="0.25">
      <c r="F3092" s="36"/>
      <c r="G3092" s="36"/>
      <c r="H3092" s="36"/>
      <c r="I3092" s="36"/>
      <c r="J3092" s="36"/>
      <c r="K3092" s="36"/>
      <c r="L3092" s="36"/>
      <c r="M3092" s="36"/>
      <c r="N3092" s="36"/>
      <c r="O3092" s="36"/>
      <c r="P3092" s="36"/>
      <c r="Q3092" s="36"/>
      <c r="R3092" s="36"/>
      <c r="S3092" s="36"/>
      <c r="T3092" s="36"/>
      <c r="U3092" s="36"/>
      <c r="V3092" s="36"/>
    </row>
    <row r="3093" spans="6:22" x14ac:dyDescent="0.25">
      <c r="F3093" s="36"/>
      <c r="G3093" s="36"/>
      <c r="H3093" s="36"/>
      <c r="I3093" s="36"/>
      <c r="J3093" s="36"/>
      <c r="K3093" s="36"/>
      <c r="L3093" s="36"/>
      <c r="M3093" s="36"/>
      <c r="N3093" s="36"/>
      <c r="O3093" s="36"/>
      <c r="P3093" s="36"/>
      <c r="Q3093" s="36"/>
      <c r="R3093" s="36"/>
      <c r="S3093" s="36"/>
      <c r="T3093" s="36"/>
      <c r="U3093" s="36"/>
      <c r="V3093" s="36"/>
    </row>
    <row r="3094" spans="6:22" x14ac:dyDescent="0.25">
      <c r="F3094" s="36"/>
      <c r="G3094" s="36"/>
      <c r="H3094" s="36"/>
      <c r="I3094" s="36"/>
      <c r="J3094" s="36"/>
      <c r="K3094" s="36"/>
      <c r="L3094" s="36"/>
      <c r="M3094" s="36"/>
      <c r="N3094" s="36"/>
      <c r="O3094" s="36"/>
      <c r="P3094" s="36"/>
      <c r="Q3094" s="36"/>
      <c r="R3094" s="36"/>
      <c r="S3094" s="36"/>
      <c r="T3094" s="36"/>
      <c r="U3094" s="36"/>
      <c r="V3094" s="36"/>
    </row>
    <row r="3095" spans="6:22" x14ac:dyDescent="0.25">
      <c r="F3095" s="36"/>
      <c r="G3095" s="36"/>
      <c r="H3095" s="36"/>
      <c r="I3095" s="36"/>
      <c r="J3095" s="36"/>
      <c r="K3095" s="36"/>
      <c r="L3095" s="36"/>
      <c r="M3095" s="36"/>
      <c r="N3095" s="36"/>
      <c r="O3095" s="36"/>
      <c r="P3095" s="36"/>
      <c r="Q3095" s="36"/>
      <c r="R3095" s="36"/>
      <c r="S3095" s="36"/>
      <c r="T3095" s="36"/>
      <c r="U3095" s="36"/>
      <c r="V3095" s="36"/>
    </row>
    <row r="3096" spans="6:22" x14ac:dyDescent="0.25">
      <c r="F3096" s="36"/>
      <c r="G3096" s="36"/>
      <c r="H3096" s="36"/>
      <c r="I3096" s="36"/>
      <c r="J3096" s="36"/>
      <c r="K3096" s="36"/>
      <c r="L3096" s="36"/>
      <c r="M3096" s="36"/>
      <c r="N3096" s="36"/>
      <c r="O3096" s="36"/>
      <c r="P3096" s="36"/>
      <c r="Q3096" s="36"/>
      <c r="R3096" s="36"/>
      <c r="S3096" s="36"/>
      <c r="T3096" s="36"/>
      <c r="U3096" s="36"/>
      <c r="V3096" s="36"/>
    </row>
    <row r="3097" spans="6:22" x14ac:dyDescent="0.25">
      <c r="F3097" s="36"/>
      <c r="G3097" s="36"/>
      <c r="H3097" s="36"/>
      <c r="I3097" s="36"/>
      <c r="J3097" s="36"/>
      <c r="K3097" s="36"/>
      <c r="L3097" s="36"/>
      <c r="M3097" s="36"/>
      <c r="N3097" s="36"/>
      <c r="O3097" s="36"/>
      <c r="P3097" s="36"/>
      <c r="Q3097" s="36"/>
      <c r="R3097" s="36"/>
      <c r="S3097" s="36"/>
      <c r="T3097" s="36"/>
      <c r="U3097" s="36"/>
      <c r="V3097" s="36"/>
    </row>
    <row r="3098" spans="6:22" x14ac:dyDescent="0.25">
      <c r="F3098" s="36"/>
      <c r="G3098" s="36"/>
      <c r="H3098" s="36"/>
      <c r="I3098" s="36"/>
      <c r="J3098" s="36"/>
      <c r="K3098" s="36"/>
      <c r="L3098" s="36"/>
      <c r="M3098" s="36"/>
      <c r="N3098" s="36"/>
      <c r="O3098" s="36"/>
      <c r="P3098" s="36"/>
      <c r="Q3098" s="36"/>
      <c r="R3098" s="36"/>
      <c r="S3098" s="36"/>
      <c r="T3098" s="36"/>
      <c r="U3098" s="36"/>
      <c r="V3098" s="36"/>
    </row>
    <row r="3099" spans="6:22" x14ac:dyDescent="0.25">
      <c r="F3099" s="36"/>
      <c r="G3099" s="36"/>
      <c r="H3099" s="36"/>
      <c r="I3099" s="36"/>
      <c r="J3099" s="36"/>
      <c r="K3099" s="36"/>
      <c r="L3099" s="36"/>
      <c r="M3099" s="36"/>
      <c r="N3099" s="36"/>
      <c r="O3099" s="36"/>
      <c r="P3099" s="36"/>
      <c r="Q3099" s="36"/>
      <c r="R3099" s="36"/>
      <c r="S3099" s="36"/>
      <c r="T3099" s="36"/>
      <c r="U3099" s="36"/>
      <c r="V3099" s="36"/>
    </row>
    <row r="3100" spans="6:22" x14ac:dyDescent="0.25">
      <c r="F3100" s="36"/>
      <c r="G3100" s="36"/>
      <c r="H3100" s="36"/>
      <c r="I3100" s="36"/>
      <c r="J3100" s="36"/>
      <c r="K3100" s="36"/>
      <c r="L3100" s="36"/>
      <c r="M3100" s="36"/>
      <c r="N3100" s="36"/>
      <c r="O3100" s="36"/>
      <c r="P3100" s="36"/>
      <c r="Q3100" s="36"/>
      <c r="R3100" s="36"/>
      <c r="S3100" s="36"/>
      <c r="T3100" s="36"/>
      <c r="U3100" s="36"/>
      <c r="V3100" s="36"/>
    </row>
    <row r="3101" spans="6:22" x14ac:dyDescent="0.25">
      <c r="F3101" s="36"/>
      <c r="G3101" s="36"/>
      <c r="H3101" s="36"/>
      <c r="I3101" s="36"/>
      <c r="J3101" s="36"/>
      <c r="K3101" s="36"/>
      <c r="L3101" s="36"/>
      <c r="M3101" s="36"/>
      <c r="N3101" s="36"/>
      <c r="O3101" s="36"/>
      <c r="P3101" s="36"/>
      <c r="Q3101" s="36"/>
      <c r="R3101" s="36"/>
      <c r="S3101" s="36"/>
      <c r="T3101" s="36"/>
      <c r="U3101" s="36"/>
      <c r="V3101" s="36"/>
    </row>
    <row r="3102" spans="6:22" x14ac:dyDescent="0.25">
      <c r="F3102" s="36"/>
      <c r="G3102" s="36"/>
      <c r="H3102" s="36"/>
      <c r="I3102" s="36"/>
      <c r="J3102" s="36"/>
      <c r="K3102" s="36"/>
      <c r="L3102" s="36"/>
      <c r="M3102" s="36"/>
      <c r="N3102" s="36"/>
      <c r="O3102" s="36"/>
      <c r="P3102" s="36"/>
      <c r="Q3102" s="36"/>
      <c r="R3102" s="36"/>
      <c r="S3102" s="36"/>
      <c r="T3102" s="36"/>
      <c r="U3102" s="36"/>
      <c r="V3102" s="36"/>
    </row>
    <row r="3103" spans="6:22" x14ac:dyDescent="0.25">
      <c r="F3103" s="36"/>
      <c r="G3103" s="36"/>
      <c r="H3103" s="36"/>
      <c r="I3103" s="36"/>
      <c r="J3103" s="36"/>
      <c r="K3103" s="36"/>
      <c r="L3103" s="36"/>
      <c r="M3103" s="36"/>
      <c r="N3103" s="36"/>
      <c r="O3103" s="36"/>
      <c r="P3103" s="36"/>
      <c r="Q3103" s="36"/>
      <c r="R3103" s="36"/>
      <c r="S3103" s="36"/>
      <c r="T3103" s="36"/>
      <c r="U3103" s="36"/>
      <c r="V3103" s="36"/>
    </row>
    <row r="3104" spans="6:22" x14ac:dyDescent="0.25">
      <c r="F3104" s="36"/>
      <c r="G3104" s="36"/>
      <c r="H3104" s="36"/>
      <c r="I3104" s="36"/>
      <c r="J3104" s="36"/>
      <c r="K3104" s="36"/>
      <c r="L3104" s="36"/>
      <c r="M3104" s="36"/>
      <c r="N3104" s="36"/>
      <c r="O3104" s="36"/>
      <c r="P3104" s="36"/>
      <c r="Q3104" s="36"/>
      <c r="R3104" s="36"/>
      <c r="S3104" s="36"/>
      <c r="T3104" s="36"/>
      <c r="U3104" s="36"/>
      <c r="V3104" s="36"/>
    </row>
    <row r="3105" spans="6:22" x14ac:dyDescent="0.25">
      <c r="F3105" s="36"/>
      <c r="G3105" s="36"/>
      <c r="H3105" s="36"/>
      <c r="I3105" s="36"/>
      <c r="J3105" s="36"/>
      <c r="K3105" s="36"/>
      <c r="L3105" s="36"/>
      <c r="M3105" s="36"/>
      <c r="N3105" s="36"/>
      <c r="O3105" s="36"/>
      <c r="P3105" s="36"/>
      <c r="Q3105" s="36"/>
      <c r="R3105" s="36"/>
      <c r="S3105" s="36"/>
      <c r="T3105" s="36"/>
      <c r="U3105" s="36"/>
      <c r="V3105" s="36"/>
    </row>
    <row r="3106" spans="6:22" x14ac:dyDescent="0.25">
      <c r="F3106" s="36"/>
      <c r="G3106" s="36"/>
      <c r="H3106" s="36"/>
      <c r="I3106" s="36"/>
      <c r="J3106" s="36"/>
      <c r="K3106" s="36"/>
      <c r="L3106" s="36"/>
      <c r="M3106" s="36"/>
      <c r="N3106" s="36"/>
      <c r="O3106" s="36"/>
      <c r="P3106" s="36"/>
      <c r="Q3106" s="36"/>
      <c r="R3106" s="36"/>
      <c r="S3106" s="36"/>
      <c r="T3106" s="36"/>
      <c r="U3106" s="36"/>
      <c r="V3106" s="36"/>
    </row>
    <row r="3107" spans="6:22" x14ac:dyDescent="0.25">
      <c r="F3107" s="36"/>
      <c r="G3107" s="36"/>
      <c r="H3107" s="36"/>
      <c r="I3107" s="36"/>
      <c r="J3107" s="36"/>
      <c r="K3107" s="36"/>
      <c r="L3107" s="36"/>
      <c r="M3107" s="36"/>
      <c r="N3107" s="36"/>
      <c r="O3107" s="36"/>
      <c r="P3107" s="36"/>
      <c r="Q3107" s="36"/>
      <c r="R3107" s="36"/>
      <c r="S3107" s="36"/>
      <c r="T3107" s="36"/>
      <c r="U3107" s="36"/>
      <c r="V3107" s="36"/>
    </row>
    <row r="3108" spans="6:22" x14ac:dyDescent="0.25">
      <c r="F3108" s="36"/>
      <c r="G3108" s="36"/>
      <c r="H3108" s="36"/>
      <c r="I3108" s="36"/>
      <c r="J3108" s="36"/>
      <c r="K3108" s="36"/>
      <c r="L3108" s="36"/>
      <c r="M3108" s="36"/>
      <c r="N3108" s="36"/>
      <c r="O3108" s="36"/>
      <c r="P3108" s="36"/>
      <c r="Q3108" s="36"/>
      <c r="R3108" s="36"/>
      <c r="S3108" s="36"/>
      <c r="T3108" s="36"/>
      <c r="U3108" s="36"/>
      <c r="V3108" s="36"/>
    </row>
    <row r="3109" spans="6:22" x14ac:dyDescent="0.25">
      <c r="F3109" s="36"/>
      <c r="G3109" s="36"/>
      <c r="H3109" s="36"/>
      <c r="I3109" s="36"/>
      <c r="J3109" s="36"/>
      <c r="K3109" s="36"/>
      <c r="L3109" s="36"/>
      <c r="M3109" s="36"/>
      <c r="N3109" s="36"/>
      <c r="O3109" s="36"/>
      <c r="P3109" s="36"/>
      <c r="Q3109" s="36"/>
      <c r="R3109" s="36"/>
      <c r="S3109" s="36"/>
      <c r="T3109" s="36"/>
      <c r="U3109" s="36"/>
      <c r="V3109" s="36"/>
    </row>
    <row r="3110" spans="6:22" x14ac:dyDescent="0.25">
      <c r="F3110" s="36"/>
      <c r="G3110" s="36"/>
      <c r="H3110" s="36"/>
      <c r="I3110" s="36"/>
      <c r="J3110" s="36"/>
      <c r="K3110" s="36"/>
      <c r="L3110" s="36"/>
      <c r="M3110" s="36"/>
      <c r="N3110" s="36"/>
      <c r="O3110" s="36"/>
      <c r="P3110" s="36"/>
      <c r="Q3110" s="36"/>
      <c r="R3110" s="36"/>
      <c r="S3110" s="36"/>
      <c r="T3110" s="36"/>
      <c r="U3110" s="36"/>
      <c r="V3110" s="36"/>
    </row>
    <row r="3111" spans="6:22" x14ac:dyDescent="0.25">
      <c r="F3111" s="36"/>
      <c r="G3111" s="36"/>
      <c r="H3111" s="36"/>
      <c r="I3111" s="36"/>
      <c r="J3111" s="36"/>
      <c r="K3111" s="36"/>
      <c r="L3111" s="36"/>
      <c r="M3111" s="36"/>
      <c r="N3111" s="36"/>
      <c r="O3111" s="36"/>
      <c r="P3111" s="36"/>
      <c r="Q3111" s="36"/>
      <c r="R3111" s="36"/>
      <c r="S3111" s="36"/>
      <c r="T3111" s="36"/>
      <c r="U3111" s="36"/>
      <c r="V3111" s="36"/>
    </row>
    <row r="3112" spans="6:22" x14ac:dyDescent="0.25">
      <c r="F3112" s="36"/>
      <c r="G3112" s="36"/>
      <c r="H3112" s="36"/>
      <c r="I3112" s="36"/>
      <c r="J3112" s="36"/>
      <c r="K3112" s="36"/>
      <c r="L3112" s="36"/>
      <c r="M3112" s="36"/>
      <c r="N3112" s="36"/>
      <c r="O3112" s="36"/>
      <c r="P3112" s="36"/>
      <c r="Q3112" s="36"/>
      <c r="R3112" s="36"/>
      <c r="S3112" s="36"/>
      <c r="T3112" s="36"/>
      <c r="U3112" s="36"/>
      <c r="V3112" s="36"/>
    </row>
    <row r="3113" spans="6:22" x14ac:dyDescent="0.25">
      <c r="F3113" s="36"/>
      <c r="G3113" s="36"/>
      <c r="H3113" s="36"/>
      <c r="I3113" s="36"/>
      <c r="J3113" s="36"/>
      <c r="K3113" s="36"/>
      <c r="L3113" s="36"/>
      <c r="M3113" s="36"/>
      <c r="N3113" s="36"/>
      <c r="O3113" s="36"/>
      <c r="P3113" s="36"/>
      <c r="Q3113" s="36"/>
      <c r="R3113" s="36"/>
      <c r="S3113" s="36"/>
      <c r="T3113" s="36"/>
      <c r="U3113" s="36"/>
      <c r="V3113" s="36"/>
    </row>
    <row r="3114" spans="6:22" x14ac:dyDescent="0.25">
      <c r="F3114" s="36"/>
      <c r="G3114" s="36"/>
      <c r="H3114" s="36"/>
      <c r="I3114" s="36"/>
      <c r="J3114" s="36"/>
      <c r="K3114" s="36"/>
      <c r="L3114" s="36"/>
      <c r="M3114" s="36"/>
      <c r="N3114" s="36"/>
      <c r="O3114" s="36"/>
      <c r="P3114" s="36"/>
      <c r="Q3114" s="36"/>
      <c r="R3114" s="36"/>
      <c r="S3114" s="36"/>
      <c r="T3114" s="36"/>
      <c r="U3114" s="36"/>
      <c r="V3114" s="36"/>
    </row>
    <row r="3115" spans="6:22" x14ac:dyDescent="0.25">
      <c r="F3115" s="36"/>
      <c r="G3115" s="36"/>
      <c r="H3115" s="36"/>
      <c r="I3115" s="36"/>
      <c r="J3115" s="36"/>
      <c r="K3115" s="36"/>
      <c r="L3115" s="36"/>
      <c r="M3115" s="36"/>
      <c r="N3115" s="36"/>
      <c r="O3115" s="36"/>
      <c r="P3115" s="36"/>
      <c r="Q3115" s="36"/>
      <c r="R3115" s="36"/>
      <c r="S3115" s="36"/>
      <c r="T3115" s="36"/>
      <c r="U3115" s="36"/>
      <c r="V3115" s="36"/>
    </row>
    <row r="3116" spans="6:22" x14ac:dyDescent="0.25">
      <c r="F3116" s="36"/>
      <c r="G3116" s="36"/>
      <c r="H3116" s="36"/>
      <c r="I3116" s="36"/>
      <c r="J3116" s="36"/>
      <c r="K3116" s="36"/>
      <c r="L3116" s="36"/>
      <c r="M3116" s="36"/>
      <c r="N3116" s="36"/>
      <c r="O3116" s="36"/>
      <c r="P3116" s="36"/>
      <c r="Q3116" s="36"/>
      <c r="R3116" s="36"/>
      <c r="S3116" s="36"/>
      <c r="T3116" s="36"/>
      <c r="U3116" s="36"/>
      <c r="V3116" s="36"/>
    </row>
    <row r="3117" spans="6:22" x14ac:dyDescent="0.25">
      <c r="F3117" s="36"/>
      <c r="G3117" s="36"/>
      <c r="H3117" s="36"/>
      <c r="I3117" s="36"/>
      <c r="J3117" s="36"/>
      <c r="K3117" s="36"/>
      <c r="L3117" s="36"/>
      <c r="M3117" s="36"/>
      <c r="N3117" s="36"/>
      <c r="O3117" s="36"/>
      <c r="P3117" s="36"/>
      <c r="Q3117" s="36"/>
      <c r="R3117" s="36"/>
      <c r="S3117" s="36"/>
      <c r="T3117" s="36"/>
      <c r="U3117" s="36"/>
      <c r="V3117" s="36"/>
    </row>
    <row r="3118" spans="6:22" x14ac:dyDescent="0.25">
      <c r="F3118" s="36"/>
      <c r="G3118" s="36"/>
      <c r="H3118" s="36"/>
      <c r="I3118" s="36"/>
      <c r="J3118" s="36"/>
      <c r="K3118" s="36"/>
      <c r="L3118" s="36"/>
      <c r="M3118" s="36"/>
      <c r="N3118" s="36"/>
      <c r="O3118" s="36"/>
      <c r="P3118" s="36"/>
      <c r="Q3118" s="36"/>
      <c r="R3118" s="36"/>
      <c r="S3118" s="36"/>
      <c r="T3118" s="36"/>
      <c r="U3118" s="36"/>
      <c r="V3118" s="36"/>
    </row>
    <row r="3119" spans="6:22" x14ac:dyDescent="0.25">
      <c r="F3119" s="36"/>
      <c r="G3119" s="36"/>
      <c r="H3119" s="36"/>
      <c r="I3119" s="36"/>
      <c r="J3119" s="36"/>
      <c r="K3119" s="36"/>
      <c r="L3119" s="36"/>
      <c r="M3119" s="36"/>
      <c r="N3119" s="36"/>
      <c r="O3119" s="36"/>
      <c r="P3119" s="36"/>
      <c r="Q3119" s="36"/>
      <c r="R3119" s="36"/>
      <c r="S3119" s="36"/>
      <c r="T3119" s="36"/>
      <c r="U3119" s="36"/>
      <c r="V3119" s="36"/>
    </row>
    <row r="3120" spans="6:22" x14ac:dyDescent="0.25">
      <c r="F3120" s="36"/>
      <c r="G3120" s="36"/>
      <c r="H3120" s="36"/>
      <c r="I3120" s="36"/>
      <c r="J3120" s="36"/>
      <c r="K3120" s="36"/>
      <c r="L3120" s="36"/>
      <c r="M3120" s="36"/>
      <c r="N3120" s="36"/>
      <c r="O3120" s="36"/>
      <c r="P3120" s="36"/>
      <c r="Q3120" s="36"/>
      <c r="R3120" s="36"/>
      <c r="S3120" s="36"/>
      <c r="T3120" s="36"/>
      <c r="U3120" s="36"/>
      <c r="V3120" s="36"/>
    </row>
    <row r="3121" spans="6:22" x14ac:dyDescent="0.25">
      <c r="F3121" s="36"/>
      <c r="G3121" s="36"/>
      <c r="H3121" s="36"/>
      <c r="I3121" s="36"/>
      <c r="J3121" s="36"/>
      <c r="K3121" s="36"/>
      <c r="L3121" s="36"/>
      <c r="M3121" s="36"/>
      <c r="N3121" s="36"/>
      <c r="O3121" s="36"/>
      <c r="P3121" s="36"/>
      <c r="Q3121" s="36"/>
      <c r="R3121" s="36"/>
      <c r="S3121" s="36"/>
      <c r="T3121" s="36"/>
      <c r="U3121" s="36"/>
      <c r="V3121" s="36"/>
    </row>
    <row r="3122" spans="6:22" x14ac:dyDescent="0.25">
      <c r="F3122" s="36"/>
      <c r="G3122" s="36"/>
      <c r="H3122" s="36"/>
      <c r="I3122" s="36"/>
      <c r="J3122" s="36"/>
      <c r="K3122" s="36"/>
      <c r="L3122" s="36"/>
      <c r="M3122" s="36"/>
      <c r="N3122" s="36"/>
      <c r="O3122" s="36"/>
      <c r="P3122" s="36"/>
      <c r="Q3122" s="36"/>
      <c r="R3122" s="36"/>
      <c r="S3122" s="36"/>
      <c r="T3122" s="36"/>
      <c r="U3122" s="36"/>
      <c r="V3122" s="36"/>
    </row>
    <row r="3123" spans="6:22" x14ac:dyDescent="0.25">
      <c r="F3123" s="36"/>
      <c r="G3123" s="36"/>
      <c r="H3123" s="36"/>
      <c r="I3123" s="36"/>
      <c r="J3123" s="36"/>
      <c r="K3123" s="36"/>
      <c r="L3123" s="36"/>
      <c r="M3123" s="36"/>
      <c r="N3123" s="36"/>
      <c r="O3123" s="36"/>
      <c r="P3123" s="36"/>
      <c r="Q3123" s="36"/>
      <c r="R3123" s="36"/>
      <c r="S3123" s="36"/>
      <c r="T3123" s="36"/>
      <c r="U3123" s="36"/>
      <c r="V3123" s="36"/>
    </row>
    <row r="3124" spans="6:22" x14ac:dyDescent="0.25">
      <c r="F3124" s="36"/>
      <c r="G3124" s="36"/>
      <c r="H3124" s="36"/>
      <c r="I3124" s="36"/>
      <c r="J3124" s="36"/>
      <c r="K3124" s="36"/>
      <c r="L3124" s="36"/>
      <c r="M3124" s="36"/>
      <c r="N3124" s="36"/>
      <c r="O3124" s="36"/>
      <c r="P3124" s="36"/>
      <c r="Q3124" s="36"/>
      <c r="R3124" s="36"/>
      <c r="S3124" s="36"/>
      <c r="T3124" s="36"/>
      <c r="U3124" s="36"/>
      <c r="V3124" s="36"/>
    </row>
    <row r="3125" spans="6:22" x14ac:dyDescent="0.25">
      <c r="F3125" s="36"/>
      <c r="G3125" s="36"/>
      <c r="H3125" s="36"/>
      <c r="I3125" s="36"/>
      <c r="J3125" s="36"/>
      <c r="K3125" s="36"/>
      <c r="L3125" s="36"/>
      <c r="M3125" s="36"/>
      <c r="N3125" s="36"/>
      <c r="O3125" s="36"/>
      <c r="P3125" s="36"/>
      <c r="Q3125" s="36"/>
      <c r="R3125" s="36"/>
      <c r="S3125" s="36"/>
      <c r="T3125" s="36"/>
      <c r="U3125" s="36"/>
      <c r="V3125" s="36"/>
    </row>
    <row r="3126" spans="6:22" x14ac:dyDescent="0.25">
      <c r="F3126" s="36"/>
      <c r="G3126" s="36"/>
      <c r="H3126" s="36"/>
      <c r="I3126" s="36"/>
      <c r="J3126" s="36"/>
      <c r="K3126" s="36"/>
      <c r="L3126" s="36"/>
      <c r="M3126" s="36"/>
      <c r="N3126" s="36"/>
      <c r="O3126" s="36"/>
      <c r="P3126" s="36"/>
      <c r="Q3126" s="36"/>
      <c r="R3126" s="36"/>
      <c r="S3126" s="36"/>
      <c r="T3126" s="36"/>
      <c r="U3126" s="36"/>
      <c r="V3126" s="36"/>
    </row>
    <row r="3127" spans="6:22" x14ac:dyDescent="0.25">
      <c r="F3127" s="36"/>
      <c r="G3127" s="36"/>
      <c r="H3127" s="36"/>
      <c r="I3127" s="36"/>
      <c r="J3127" s="36"/>
      <c r="K3127" s="36"/>
      <c r="L3127" s="36"/>
      <c r="M3127" s="36"/>
      <c r="N3127" s="36"/>
      <c r="O3127" s="36"/>
      <c r="P3127" s="36"/>
      <c r="Q3127" s="36"/>
      <c r="R3127" s="36"/>
      <c r="S3127" s="36"/>
      <c r="T3127" s="36"/>
      <c r="U3127" s="36"/>
      <c r="V3127" s="36"/>
    </row>
    <row r="3128" spans="6:22" x14ac:dyDescent="0.25">
      <c r="F3128" s="36"/>
      <c r="G3128" s="36"/>
      <c r="H3128" s="36"/>
      <c r="I3128" s="36"/>
      <c r="J3128" s="36"/>
      <c r="K3128" s="36"/>
      <c r="L3128" s="36"/>
      <c r="M3128" s="36"/>
      <c r="N3128" s="36"/>
      <c r="O3128" s="36"/>
      <c r="P3128" s="36"/>
      <c r="Q3128" s="36"/>
      <c r="R3128" s="36"/>
      <c r="S3128" s="36"/>
      <c r="T3128" s="36"/>
      <c r="U3128" s="36"/>
      <c r="V3128" s="36"/>
    </row>
    <row r="3129" spans="6:22" x14ac:dyDescent="0.25">
      <c r="F3129" s="36"/>
      <c r="G3129" s="36"/>
      <c r="H3129" s="36"/>
      <c r="I3129" s="36"/>
      <c r="J3129" s="36"/>
      <c r="K3129" s="36"/>
      <c r="L3129" s="36"/>
      <c r="M3129" s="36"/>
      <c r="N3129" s="36"/>
      <c r="O3129" s="36"/>
      <c r="P3129" s="36"/>
      <c r="Q3129" s="36"/>
      <c r="R3129" s="36"/>
      <c r="S3129" s="36"/>
      <c r="T3129" s="36"/>
      <c r="U3129" s="36"/>
      <c r="V3129" s="36"/>
    </row>
    <row r="3130" spans="6:22" x14ac:dyDescent="0.25">
      <c r="F3130" s="36"/>
      <c r="G3130" s="36"/>
      <c r="H3130" s="36"/>
      <c r="I3130" s="36"/>
      <c r="J3130" s="36"/>
      <c r="K3130" s="36"/>
      <c r="L3130" s="36"/>
      <c r="M3130" s="36"/>
      <c r="N3130" s="36"/>
      <c r="O3130" s="36"/>
      <c r="P3130" s="36"/>
      <c r="Q3130" s="36"/>
      <c r="R3130" s="36"/>
      <c r="S3130" s="36"/>
      <c r="T3130" s="36"/>
      <c r="U3130" s="36"/>
      <c r="V3130" s="36"/>
    </row>
    <row r="3131" spans="6:22" x14ac:dyDescent="0.25">
      <c r="F3131" s="36"/>
      <c r="G3131" s="36"/>
      <c r="H3131" s="36"/>
      <c r="I3131" s="36"/>
      <c r="J3131" s="36"/>
      <c r="K3131" s="36"/>
      <c r="L3131" s="36"/>
      <c r="M3131" s="36"/>
      <c r="N3131" s="36"/>
      <c r="O3131" s="36"/>
      <c r="P3131" s="36"/>
      <c r="Q3131" s="36"/>
      <c r="R3131" s="36"/>
      <c r="S3131" s="36"/>
      <c r="T3131" s="36"/>
      <c r="U3131" s="36"/>
      <c r="V3131" s="36"/>
    </row>
    <row r="3132" spans="6:22" x14ac:dyDescent="0.25">
      <c r="F3132" s="36"/>
      <c r="G3132" s="36"/>
      <c r="H3132" s="36"/>
      <c r="I3132" s="36"/>
      <c r="J3132" s="36"/>
      <c r="K3132" s="36"/>
      <c r="L3132" s="36"/>
      <c r="M3132" s="36"/>
      <c r="N3132" s="36"/>
      <c r="O3132" s="36"/>
      <c r="P3132" s="36"/>
      <c r="Q3132" s="36"/>
      <c r="R3132" s="36"/>
      <c r="S3132" s="36"/>
      <c r="T3132" s="36"/>
      <c r="U3132" s="36"/>
      <c r="V3132" s="36"/>
    </row>
    <row r="3133" spans="6:22" x14ac:dyDescent="0.25">
      <c r="F3133" s="36"/>
      <c r="G3133" s="36"/>
      <c r="H3133" s="36"/>
      <c r="I3133" s="36"/>
      <c r="J3133" s="36"/>
      <c r="K3133" s="36"/>
      <c r="L3133" s="36"/>
      <c r="M3133" s="36"/>
      <c r="N3133" s="36"/>
      <c r="O3133" s="36"/>
      <c r="P3133" s="36"/>
      <c r="Q3133" s="36"/>
      <c r="R3133" s="36"/>
      <c r="S3133" s="36"/>
      <c r="T3133" s="36"/>
      <c r="U3133" s="36"/>
      <c r="V3133" s="36"/>
    </row>
    <row r="3134" spans="6:22" x14ac:dyDescent="0.25">
      <c r="F3134" s="36"/>
      <c r="G3134" s="36"/>
      <c r="H3134" s="36"/>
      <c r="I3134" s="36"/>
      <c r="J3134" s="36"/>
      <c r="K3134" s="36"/>
      <c r="L3134" s="36"/>
      <c r="M3134" s="36"/>
      <c r="N3134" s="36"/>
      <c r="O3134" s="36"/>
      <c r="P3134" s="36"/>
      <c r="Q3134" s="36"/>
      <c r="R3134" s="36"/>
      <c r="S3134" s="36"/>
      <c r="T3134" s="36"/>
      <c r="U3134" s="36"/>
      <c r="V3134" s="36"/>
    </row>
    <row r="3135" spans="6:22" x14ac:dyDescent="0.25">
      <c r="F3135" s="36"/>
      <c r="G3135" s="36"/>
      <c r="H3135" s="36"/>
      <c r="I3135" s="36"/>
      <c r="J3135" s="36"/>
      <c r="K3135" s="36"/>
      <c r="L3135" s="36"/>
      <c r="M3135" s="36"/>
      <c r="N3135" s="36"/>
      <c r="O3135" s="36"/>
      <c r="P3135" s="36"/>
      <c r="Q3135" s="36"/>
      <c r="R3135" s="36"/>
      <c r="S3135" s="36"/>
      <c r="T3135" s="36"/>
      <c r="U3135" s="36"/>
      <c r="V3135" s="36"/>
    </row>
    <row r="3136" spans="6:22" x14ac:dyDescent="0.25">
      <c r="F3136" s="36"/>
      <c r="G3136" s="36"/>
      <c r="H3136" s="36"/>
      <c r="I3136" s="36"/>
      <c r="J3136" s="36"/>
      <c r="K3136" s="36"/>
      <c r="L3136" s="36"/>
      <c r="M3136" s="36"/>
      <c r="N3136" s="36"/>
      <c r="O3136" s="36"/>
      <c r="P3136" s="36"/>
      <c r="Q3136" s="36"/>
      <c r="R3136" s="36"/>
      <c r="S3136" s="36"/>
      <c r="T3136" s="36"/>
      <c r="U3136" s="36"/>
      <c r="V3136" s="36"/>
    </row>
    <row r="3137" spans="6:22" x14ac:dyDescent="0.25">
      <c r="F3137" s="36"/>
      <c r="G3137" s="36"/>
      <c r="H3137" s="36"/>
      <c r="I3137" s="36"/>
      <c r="J3137" s="36"/>
      <c r="K3137" s="36"/>
      <c r="L3137" s="36"/>
      <c r="M3137" s="36"/>
      <c r="N3137" s="36"/>
      <c r="O3137" s="36"/>
      <c r="P3137" s="36"/>
      <c r="Q3137" s="36"/>
      <c r="R3137" s="36"/>
      <c r="S3137" s="36"/>
      <c r="T3137" s="36"/>
      <c r="U3137" s="36"/>
      <c r="V3137" s="36"/>
    </row>
    <row r="3138" spans="6:22" x14ac:dyDescent="0.25">
      <c r="F3138" s="36"/>
      <c r="G3138" s="36"/>
      <c r="H3138" s="36"/>
      <c r="I3138" s="36"/>
      <c r="J3138" s="36"/>
      <c r="K3138" s="36"/>
      <c r="L3138" s="36"/>
      <c r="M3138" s="36"/>
      <c r="N3138" s="36"/>
      <c r="O3138" s="36"/>
      <c r="P3138" s="36"/>
      <c r="Q3138" s="36"/>
      <c r="R3138" s="36"/>
      <c r="S3138" s="36"/>
      <c r="T3138" s="36"/>
      <c r="U3138" s="36"/>
      <c r="V3138" s="36"/>
    </row>
    <row r="3139" spans="6:22" x14ac:dyDescent="0.25">
      <c r="F3139" s="36"/>
      <c r="G3139" s="36"/>
      <c r="H3139" s="36"/>
      <c r="I3139" s="36"/>
      <c r="J3139" s="36"/>
      <c r="K3139" s="36"/>
      <c r="L3139" s="36"/>
      <c r="M3139" s="36"/>
      <c r="N3139" s="36"/>
      <c r="O3139" s="36"/>
      <c r="P3139" s="36"/>
      <c r="Q3139" s="36"/>
      <c r="R3139" s="36"/>
      <c r="S3139" s="36"/>
      <c r="T3139" s="36"/>
      <c r="U3139" s="36"/>
      <c r="V3139" s="36"/>
    </row>
    <row r="3140" spans="6:22" x14ac:dyDescent="0.25">
      <c r="F3140" s="36"/>
      <c r="G3140" s="36"/>
      <c r="H3140" s="36"/>
      <c r="I3140" s="36"/>
      <c r="J3140" s="36"/>
      <c r="K3140" s="36"/>
      <c r="L3140" s="36"/>
      <c r="M3140" s="36"/>
      <c r="N3140" s="36"/>
      <c r="O3140" s="36"/>
      <c r="P3140" s="36"/>
      <c r="Q3140" s="36"/>
      <c r="R3140" s="36"/>
      <c r="S3140" s="36"/>
      <c r="T3140" s="36"/>
      <c r="U3140" s="36"/>
      <c r="V3140" s="36"/>
    </row>
    <row r="3141" spans="6:22" x14ac:dyDescent="0.25">
      <c r="F3141" s="36"/>
      <c r="G3141" s="36"/>
      <c r="H3141" s="36"/>
      <c r="I3141" s="36"/>
      <c r="J3141" s="36"/>
      <c r="K3141" s="36"/>
      <c r="L3141" s="36"/>
      <c r="M3141" s="36"/>
      <c r="N3141" s="36"/>
      <c r="O3141" s="36"/>
      <c r="P3141" s="36"/>
      <c r="Q3141" s="36"/>
      <c r="R3141" s="36"/>
      <c r="S3141" s="36"/>
      <c r="T3141" s="36"/>
      <c r="U3141" s="36"/>
      <c r="V3141" s="36"/>
    </row>
    <row r="3142" spans="6:22" x14ac:dyDescent="0.25">
      <c r="F3142" s="36"/>
      <c r="G3142" s="36"/>
      <c r="H3142" s="36"/>
      <c r="I3142" s="36"/>
      <c r="J3142" s="36"/>
      <c r="K3142" s="36"/>
      <c r="L3142" s="36"/>
      <c r="M3142" s="36"/>
      <c r="N3142" s="36"/>
      <c r="O3142" s="36"/>
      <c r="P3142" s="36"/>
      <c r="Q3142" s="36"/>
      <c r="R3142" s="36"/>
      <c r="S3142" s="36"/>
      <c r="T3142" s="36"/>
      <c r="U3142" s="36"/>
      <c r="V3142" s="36"/>
    </row>
    <row r="3143" spans="6:22" x14ac:dyDescent="0.25">
      <c r="F3143" s="36"/>
      <c r="G3143" s="36"/>
      <c r="H3143" s="36"/>
      <c r="I3143" s="36"/>
      <c r="J3143" s="36"/>
      <c r="K3143" s="36"/>
      <c r="L3143" s="36"/>
      <c r="M3143" s="36"/>
      <c r="N3143" s="36"/>
      <c r="O3143" s="36"/>
      <c r="P3143" s="36"/>
      <c r="Q3143" s="36"/>
      <c r="R3143" s="36"/>
      <c r="S3143" s="36"/>
      <c r="T3143" s="36"/>
      <c r="U3143" s="36"/>
      <c r="V3143" s="36"/>
    </row>
    <row r="3144" spans="6:22" x14ac:dyDescent="0.25">
      <c r="F3144" s="36"/>
      <c r="G3144" s="36"/>
      <c r="H3144" s="36"/>
      <c r="I3144" s="36"/>
      <c r="J3144" s="36"/>
      <c r="K3144" s="36"/>
      <c r="L3144" s="36"/>
      <c r="M3144" s="36"/>
      <c r="N3144" s="36"/>
      <c r="O3144" s="36"/>
      <c r="P3144" s="36"/>
      <c r="Q3144" s="36"/>
      <c r="R3144" s="36"/>
      <c r="S3144" s="36"/>
      <c r="T3144" s="36"/>
      <c r="U3144" s="36"/>
      <c r="V3144" s="36"/>
    </row>
    <row r="3145" spans="6:22" x14ac:dyDescent="0.25">
      <c r="F3145" s="36"/>
      <c r="G3145" s="36"/>
      <c r="H3145" s="36"/>
      <c r="I3145" s="36"/>
      <c r="J3145" s="36"/>
      <c r="K3145" s="36"/>
      <c r="L3145" s="36"/>
      <c r="M3145" s="36"/>
      <c r="N3145" s="36"/>
      <c r="O3145" s="36"/>
      <c r="P3145" s="36"/>
      <c r="Q3145" s="36"/>
      <c r="R3145" s="36"/>
      <c r="S3145" s="36"/>
      <c r="T3145" s="36"/>
      <c r="U3145" s="36"/>
      <c r="V3145" s="36"/>
    </row>
    <row r="3146" spans="6:22" x14ac:dyDescent="0.25">
      <c r="F3146" s="36"/>
      <c r="G3146" s="36"/>
      <c r="H3146" s="36"/>
      <c r="I3146" s="36"/>
      <c r="J3146" s="36"/>
      <c r="K3146" s="36"/>
      <c r="L3146" s="36"/>
      <c r="M3146" s="36"/>
      <c r="N3146" s="36"/>
      <c r="O3146" s="36"/>
      <c r="P3146" s="36"/>
      <c r="Q3146" s="36"/>
      <c r="R3146" s="36"/>
      <c r="S3146" s="36"/>
      <c r="T3146" s="36"/>
      <c r="U3146" s="36"/>
      <c r="V3146" s="36"/>
    </row>
    <row r="3147" spans="6:22" x14ac:dyDescent="0.25">
      <c r="F3147" s="36"/>
      <c r="G3147" s="36"/>
      <c r="H3147" s="36"/>
      <c r="I3147" s="36"/>
      <c r="J3147" s="36"/>
      <c r="K3147" s="36"/>
      <c r="L3147" s="36"/>
      <c r="M3147" s="36"/>
      <c r="N3147" s="36"/>
      <c r="O3147" s="36"/>
      <c r="P3147" s="36"/>
      <c r="Q3147" s="36"/>
      <c r="R3147" s="36"/>
      <c r="S3147" s="36"/>
      <c r="T3147" s="36"/>
      <c r="U3147" s="36"/>
      <c r="V3147" s="36"/>
    </row>
    <row r="3148" spans="6:22" x14ac:dyDescent="0.25">
      <c r="F3148" s="36"/>
      <c r="G3148" s="36"/>
      <c r="H3148" s="36"/>
      <c r="I3148" s="36"/>
      <c r="J3148" s="36"/>
      <c r="K3148" s="36"/>
      <c r="L3148" s="36"/>
      <c r="M3148" s="36"/>
      <c r="N3148" s="36"/>
      <c r="O3148" s="36"/>
      <c r="P3148" s="36"/>
      <c r="Q3148" s="36"/>
      <c r="R3148" s="36"/>
      <c r="S3148" s="36"/>
      <c r="T3148" s="36"/>
      <c r="U3148" s="36"/>
      <c r="V3148" s="36"/>
    </row>
    <row r="3149" spans="6:22" x14ac:dyDescent="0.25">
      <c r="F3149" s="36"/>
      <c r="G3149" s="36"/>
      <c r="H3149" s="36"/>
      <c r="I3149" s="36"/>
      <c r="J3149" s="36"/>
      <c r="K3149" s="36"/>
      <c r="L3149" s="36"/>
      <c r="M3149" s="36"/>
      <c r="N3149" s="36"/>
      <c r="O3149" s="36"/>
      <c r="P3149" s="36"/>
      <c r="Q3149" s="36"/>
      <c r="R3149" s="36"/>
      <c r="S3149" s="36"/>
      <c r="T3149" s="36"/>
      <c r="U3149" s="36"/>
      <c r="V3149" s="36"/>
    </row>
    <row r="3150" spans="6:22" x14ac:dyDescent="0.25">
      <c r="F3150" s="36"/>
      <c r="G3150" s="36"/>
      <c r="H3150" s="36"/>
      <c r="I3150" s="36"/>
      <c r="J3150" s="36"/>
      <c r="K3150" s="36"/>
      <c r="L3150" s="36"/>
      <c r="M3150" s="36"/>
      <c r="N3150" s="36"/>
      <c r="O3150" s="36"/>
      <c r="P3150" s="36"/>
      <c r="Q3150" s="36"/>
      <c r="R3150" s="36"/>
      <c r="S3150" s="36"/>
      <c r="T3150" s="36"/>
      <c r="U3150" s="36"/>
      <c r="V3150" s="36"/>
    </row>
    <row r="3151" spans="6:22" x14ac:dyDescent="0.25">
      <c r="F3151" s="36"/>
      <c r="G3151" s="36"/>
      <c r="H3151" s="36"/>
      <c r="I3151" s="36"/>
      <c r="J3151" s="36"/>
      <c r="K3151" s="36"/>
      <c r="L3151" s="36"/>
      <c r="M3151" s="36"/>
      <c r="N3151" s="36"/>
      <c r="O3151" s="36"/>
      <c r="P3151" s="36"/>
      <c r="Q3151" s="36"/>
      <c r="R3151" s="36"/>
      <c r="S3151" s="36"/>
      <c r="T3151" s="36"/>
      <c r="U3151" s="36"/>
      <c r="V3151" s="36"/>
    </row>
    <row r="3152" spans="6:22" x14ac:dyDescent="0.25">
      <c r="F3152" s="36"/>
      <c r="G3152" s="36"/>
      <c r="H3152" s="36"/>
      <c r="I3152" s="36"/>
      <c r="J3152" s="36"/>
      <c r="K3152" s="36"/>
      <c r="L3152" s="36"/>
      <c r="M3152" s="36"/>
      <c r="N3152" s="36"/>
      <c r="O3152" s="36"/>
      <c r="P3152" s="36"/>
      <c r="Q3152" s="36"/>
      <c r="R3152" s="36"/>
      <c r="S3152" s="36"/>
      <c r="T3152" s="36"/>
      <c r="U3152" s="36"/>
      <c r="V3152" s="36"/>
    </row>
    <row r="3153" spans="6:22" x14ac:dyDescent="0.25">
      <c r="F3153" s="36"/>
      <c r="G3153" s="36"/>
      <c r="H3153" s="36"/>
      <c r="I3153" s="36"/>
      <c r="J3153" s="36"/>
      <c r="K3153" s="36"/>
      <c r="L3153" s="36"/>
      <c r="M3153" s="36"/>
      <c r="N3153" s="36"/>
      <c r="O3153" s="36"/>
      <c r="P3153" s="36"/>
      <c r="Q3153" s="36"/>
      <c r="R3153" s="36"/>
      <c r="S3153" s="36"/>
      <c r="T3153" s="36"/>
      <c r="U3153" s="36"/>
      <c r="V3153" s="36"/>
    </row>
    <row r="3154" spans="6:22" x14ac:dyDescent="0.25">
      <c r="F3154" s="36"/>
      <c r="G3154" s="36"/>
      <c r="H3154" s="36"/>
      <c r="I3154" s="36"/>
      <c r="J3154" s="36"/>
      <c r="K3154" s="36"/>
      <c r="L3154" s="36"/>
      <c r="M3154" s="36"/>
      <c r="N3154" s="36"/>
      <c r="O3154" s="36"/>
      <c r="P3154" s="36"/>
      <c r="Q3154" s="36"/>
      <c r="R3154" s="36"/>
      <c r="S3154" s="36"/>
      <c r="T3154" s="36"/>
      <c r="U3154" s="36"/>
      <c r="V3154" s="36"/>
    </row>
    <row r="3155" spans="6:22" x14ac:dyDescent="0.25">
      <c r="F3155" s="36"/>
      <c r="G3155" s="36"/>
      <c r="H3155" s="36"/>
      <c r="I3155" s="36"/>
      <c r="J3155" s="36"/>
      <c r="K3155" s="36"/>
      <c r="L3155" s="36"/>
      <c r="M3155" s="36"/>
      <c r="N3155" s="36"/>
      <c r="O3155" s="36"/>
      <c r="P3155" s="36"/>
      <c r="Q3155" s="36"/>
      <c r="R3155" s="36"/>
      <c r="S3155" s="36"/>
      <c r="T3155" s="36"/>
      <c r="U3155" s="36"/>
      <c r="V3155" s="36"/>
    </row>
    <row r="3156" spans="6:22" x14ac:dyDescent="0.25">
      <c r="F3156" s="36"/>
      <c r="G3156" s="36"/>
      <c r="H3156" s="36"/>
      <c r="I3156" s="36"/>
      <c r="J3156" s="36"/>
      <c r="K3156" s="36"/>
      <c r="L3156" s="36"/>
      <c r="M3156" s="36"/>
      <c r="N3156" s="36"/>
      <c r="O3156" s="36"/>
      <c r="P3156" s="36"/>
      <c r="Q3156" s="36"/>
      <c r="R3156" s="36"/>
      <c r="S3156" s="36"/>
      <c r="T3156" s="36"/>
      <c r="U3156" s="36"/>
      <c r="V3156" s="36"/>
    </row>
    <row r="3157" spans="6:22" x14ac:dyDescent="0.25">
      <c r="F3157" s="36"/>
      <c r="G3157" s="36"/>
      <c r="H3157" s="36"/>
      <c r="I3157" s="36"/>
      <c r="J3157" s="36"/>
      <c r="K3157" s="36"/>
      <c r="L3157" s="36"/>
      <c r="M3157" s="36"/>
      <c r="N3157" s="36"/>
      <c r="O3157" s="36"/>
      <c r="P3157" s="36"/>
      <c r="Q3157" s="36"/>
      <c r="R3157" s="36"/>
      <c r="S3157" s="36"/>
      <c r="T3157" s="36"/>
      <c r="U3157" s="36"/>
      <c r="V3157" s="36"/>
    </row>
    <row r="3158" spans="6:22" x14ac:dyDescent="0.25">
      <c r="F3158" s="36"/>
      <c r="G3158" s="36"/>
      <c r="H3158" s="36"/>
      <c r="I3158" s="36"/>
      <c r="J3158" s="36"/>
      <c r="K3158" s="36"/>
      <c r="L3158" s="36"/>
      <c r="M3158" s="36"/>
      <c r="N3158" s="36"/>
      <c r="O3158" s="36"/>
      <c r="P3158" s="36"/>
      <c r="Q3158" s="36"/>
      <c r="R3158" s="36"/>
      <c r="S3158" s="36"/>
      <c r="T3158" s="36"/>
      <c r="U3158" s="36"/>
      <c r="V3158" s="36"/>
    </row>
    <row r="3159" spans="6:22" x14ac:dyDescent="0.25">
      <c r="F3159" s="36"/>
      <c r="G3159" s="36"/>
      <c r="H3159" s="36"/>
      <c r="I3159" s="36"/>
      <c r="J3159" s="36"/>
      <c r="K3159" s="36"/>
      <c r="L3159" s="36"/>
      <c r="M3159" s="36"/>
      <c r="N3159" s="36"/>
      <c r="O3159" s="36"/>
      <c r="P3159" s="36"/>
      <c r="Q3159" s="36"/>
      <c r="R3159" s="36"/>
      <c r="S3159" s="36"/>
      <c r="T3159" s="36"/>
      <c r="U3159" s="36"/>
      <c r="V3159" s="36"/>
    </row>
    <row r="3160" spans="6:22" x14ac:dyDescent="0.25">
      <c r="F3160" s="36"/>
      <c r="G3160" s="36"/>
      <c r="H3160" s="36"/>
      <c r="I3160" s="36"/>
      <c r="J3160" s="36"/>
      <c r="K3160" s="36"/>
      <c r="L3160" s="36"/>
      <c r="M3160" s="36"/>
      <c r="N3160" s="36"/>
      <c r="O3160" s="36"/>
      <c r="P3160" s="36"/>
      <c r="Q3160" s="36"/>
      <c r="R3160" s="36"/>
      <c r="S3160" s="36"/>
      <c r="T3160" s="36"/>
      <c r="U3160" s="36"/>
      <c r="V3160" s="36"/>
    </row>
    <row r="3161" spans="6:22" x14ac:dyDescent="0.25">
      <c r="F3161" s="36"/>
      <c r="G3161" s="36"/>
      <c r="H3161" s="36"/>
      <c r="I3161" s="36"/>
      <c r="J3161" s="36"/>
      <c r="K3161" s="36"/>
      <c r="L3161" s="36"/>
      <c r="M3161" s="36"/>
      <c r="N3161" s="36"/>
      <c r="O3161" s="36"/>
      <c r="P3161" s="36"/>
      <c r="Q3161" s="36"/>
      <c r="R3161" s="36"/>
      <c r="S3161" s="36"/>
      <c r="T3161" s="36"/>
      <c r="U3161" s="36"/>
      <c r="V3161" s="36"/>
    </row>
    <row r="3162" spans="6:22" x14ac:dyDescent="0.25">
      <c r="F3162" s="36"/>
      <c r="G3162" s="36"/>
      <c r="H3162" s="36"/>
      <c r="I3162" s="36"/>
      <c r="J3162" s="36"/>
      <c r="K3162" s="36"/>
      <c r="L3162" s="36"/>
      <c r="M3162" s="36"/>
      <c r="N3162" s="36"/>
      <c r="O3162" s="36"/>
      <c r="P3162" s="36"/>
      <c r="Q3162" s="36"/>
      <c r="R3162" s="36"/>
      <c r="S3162" s="36"/>
      <c r="T3162" s="36"/>
      <c r="U3162" s="36"/>
      <c r="V3162" s="36"/>
    </row>
    <row r="3163" spans="6:22" x14ac:dyDescent="0.25">
      <c r="F3163" s="36"/>
      <c r="G3163" s="36"/>
      <c r="H3163" s="36"/>
      <c r="I3163" s="36"/>
      <c r="J3163" s="36"/>
      <c r="K3163" s="36"/>
      <c r="L3163" s="36"/>
      <c r="M3163" s="36"/>
      <c r="N3163" s="36"/>
      <c r="O3163" s="36"/>
      <c r="P3163" s="36"/>
      <c r="Q3163" s="36"/>
      <c r="R3163" s="36"/>
      <c r="S3163" s="36"/>
      <c r="T3163" s="36"/>
      <c r="U3163" s="36"/>
      <c r="V3163" s="36"/>
    </row>
    <row r="3164" spans="6:22" x14ac:dyDescent="0.25">
      <c r="F3164" s="36"/>
      <c r="G3164" s="36"/>
      <c r="H3164" s="36"/>
      <c r="I3164" s="36"/>
      <c r="J3164" s="36"/>
      <c r="K3164" s="36"/>
      <c r="L3164" s="36"/>
      <c r="M3164" s="36"/>
      <c r="N3164" s="36"/>
      <c r="O3164" s="36"/>
      <c r="P3164" s="36"/>
      <c r="Q3164" s="36"/>
      <c r="R3164" s="36"/>
      <c r="S3164" s="36"/>
      <c r="T3164" s="36"/>
      <c r="U3164" s="36"/>
      <c r="V3164" s="36"/>
    </row>
    <row r="3165" spans="6:22" x14ac:dyDescent="0.25">
      <c r="F3165" s="36"/>
      <c r="G3165" s="36"/>
      <c r="H3165" s="36"/>
      <c r="I3165" s="36"/>
      <c r="J3165" s="36"/>
      <c r="K3165" s="36"/>
      <c r="L3165" s="36"/>
      <c r="M3165" s="36"/>
      <c r="N3165" s="36"/>
      <c r="O3165" s="36"/>
      <c r="P3165" s="36"/>
      <c r="Q3165" s="36"/>
      <c r="R3165" s="36"/>
      <c r="S3165" s="36"/>
      <c r="T3165" s="36"/>
      <c r="U3165" s="36"/>
      <c r="V3165" s="36"/>
    </row>
    <row r="3166" spans="6:22" x14ac:dyDescent="0.25">
      <c r="F3166" s="36"/>
      <c r="G3166" s="36"/>
      <c r="H3166" s="36"/>
      <c r="I3166" s="36"/>
      <c r="J3166" s="36"/>
      <c r="K3166" s="36"/>
      <c r="L3166" s="36"/>
      <c r="M3166" s="36"/>
      <c r="N3166" s="36"/>
      <c r="O3166" s="36"/>
      <c r="P3166" s="36"/>
      <c r="Q3166" s="36"/>
      <c r="R3166" s="36"/>
      <c r="S3166" s="36"/>
      <c r="T3166" s="36"/>
      <c r="U3166" s="36"/>
      <c r="V3166" s="36"/>
    </row>
    <row r="3167" spans="6:22" x14ac:dyDescent="0.25">
      <c r="F3167" s="36"/>
      <c r="G3167" s="36"/>
      <c r="H3167" s="36"/>
      <c r="I3167" s="36"/>
      <c r="J3167" s="36"/>
      <c r="K3167" s="36"/>
      <c r="L3167" s="36"/>
      <c r="M3167" s="36"/>
      <c r="N3167" s="36"/>
      <c r="O3167" s="36"/>
      <c r="P3167" s="36"/>
      <c r="Q3167" s="36"/>
      <c r="R3167" s="36"/>
      <c r="S3167" s="36"/>
      <c r="T3167" s="36"/>
      <c r="U3167" s="36"/>
      <c r="V3167" s="36"/>
    </row>
    <row r="3168" spans="6:22" x14ac:dyDescent="0.25">
      <c r="F3168" s="36"/>
      <c r="G3168" s="36"/>
      <c r="H3168" s="36"/>
      <c r="I3168" s="36"/>
      <c r="J3168" s="36"/>
      <c r="K3168" s="36"/>
      <c r="L3168" s="36"/>
      <c r="M3168" s="36"/>
      <c r="N3168" s="36"/>
      <c r="O3168" s="36"/>
      <c r="P3168" s="36"/>
      <c r="Q3168" s="36"/>
      <c r="R3168" s="36"/>
      <c r="S3168" s="36"/>
      <c r="T3168" s="36"/>
      <c r="U3168" s="36"/>
      <c r="V3168" s="36"/>
    </row>
    <row r="3169" spans="6:22" x14ac:dyDescent="0.25">
      <c r="F3169" s="36"/>
      <c r="G3169" s="36"/>
      <c r="H3169" s="36"/>
      <c r="I3169" s="36"/>
      <c r="J3169" s="36"/>
      <c r="K3169" s="36"/>
      <c r="L3169" s="36"/>
      <c r="M3169" s="36"/>
      <c r="N3169" s="36"/>
      <c r="O3169" s="36"/>
      <c r="P3169" s="36"/>
      <c r="Q3169" s="36"/>
      <c r="R3169" s="36"/>
      <c r="S3169" s="36"/>
      <c r="T3169" s="36"/>
      <c r="U3169" s="36"/>
      <c r="V3169" s="36"/>
    </row>
    <row r="3170" spans="6:22" x14ac:dyDescent="0.25">
      <c r="F3170" s="36"/>
      <c r="G3170" s="36"/>
      <c r="H3170" s="36"/>
      <c r="I3170" s="36"/>
      <c r="J3170" s="36"/>
      <c r="K3170" s="36"/>
      <c r="L3170" s="36"/>
      <c r="M3170" s="36"/>
      <c r="N3170" s="36"/>
      <c r="O3170" s="36"/>
      <c r="P3170" s="36"/>
      <c r="Q3170" s="36"/>
      <c r="R3170" s="36"/>
      <c r="S3170" s="36"/>
      <c r="T3170" s="36"/>
      <c r="U3170" s="36"/>
      <c r="V3170" s="36"/>
    </row>
    <row r="3171" spans="6:22" x14ac:dyDescent="0.25">
      <c r="F3171" s="36"/>
      <c r="G3171" s="36"/>
      <c r="H3171" s="36"/>
      <c r="I3171" s="36"/>
      <c r="J3171" s="36"/>
      <c r="K3171" s="36"/>
      <c r="L3171" s="36"/>
      <c r="M3171" s="36"/>
      <c r="N3171" s="36"/>
      <c r="O3171" s="36"/>
      <c r="P3171" s="36"/>
      <c r="Q3171" s="36"/>
      <c r="R3171" s="36"/>
      <c r="S3171" s="36"/>
      <c r="T3171" s="36"/>
      <c r="U3171" s="36"/>
      <c r="V3171" s="36"/>
    </row>
    <row r="3172" spans="6:22" x14ac:dyDescent="0.25">
      <c r="F3172" s="36"/>
      <c r="G3172" s="36"/>
      <c r="H3172" s="36"/>
      <c r="I3172" s="36"/>
      <c r="J3172" s="36"/>
      <c r="K3172" s="36"/>
      <c r="L3172" s="36"/>
      <c r="M3172" s="36"/>
      <c r="N3172" s="36"/>
      <c r="O3172" s="36"/>
      <c r="P3172" s="36"/>
      <c r="Q3172" s="36"/>
      <c r="R3172" s="36"/>
      <c r="S3172" s="36"/>
      <c r="T3172" s="36"/>
      <c r="U3172" s="36"/>
      <c r="V3172" s="36"/>
    </row>
    <row r="3173" spans="6:22" x14ac:dyDescent="0.25">
      <c r="F3173" s="36"/>
      <c r="G3173" s="36"/>
      <c r="H3173" s="36"/>
      <c r="I3173" s="36"/>
      <c r="J3173" s="36"/>
      <c r="K3173" s="36"/>
      <c r="L3173" s="36"/>
      <c r="M3173" s="36"/>
      <c r="N3173" s="36"/>
      <c r="O3173" s="36"/>
      <c r="P3173" s="36"/>
      <c r="Q3173" s="36"/>
      <c r="R3173" s="36"/>
      <c r="S3173" s="36"/>
      <c r="T3173" s="36"/>
      <c r="U3173" s="36"/>
      <c r="V3173" s="36"/>
    </row>
    <row r="3174" spans="6:22" x14ac:dyDescent="0.25">
      <c r="F3174" s="36"/>
      <c r="G3174" s="36"/>
      <c r="H3174" s="36"/>
      <c r="I3174" s="36"/>
      <c r="J3174" s="36"/>
      <c r="K3174" s="36"/>
      <c r="L3174" s="36"/>
      <c r="M3174" s="36"/>
      <c r="N3174" s="36"/>
      <c r="O3174" s="36"/>
      <c r="P3174" s="36"/>
      <c r="Q3174" s="36"/>
      <c r="R3174" s="36"/>
      <c r="S3174" s="36"/>
      <c r="T3174" s="36"/>
      <c r="U3174" s="36"/>
      <c r="V3174" s="36"/>
    </row>
    <row r="3175" spans="6:22" x14ac:dyDescent="0.25">
      <c r="F3175" s="36"/>
      <c r="G3175" s="36"/>
      <c r="H3175" s="36"/>
      <c r="I3175" s="36"/>
      <c r="J3175" s="36"/>
      <c r="K3175" s="36"/>
      <c r="L3175" s="36"/>
      <c r="M3175" s="36"/>
      <c r="N3175" s="36"/>
      <c r="O3175" s="36"/>
      <c r="P3175" s="36"/>
      <c r="Q3175" s="36"/>
      <c r="R3175" s="36"/>
      <c r="S3175" s="36"/>
      <c r="T3175" s="36"/>
      <c r="U3175" s="36"/>
      <c r="V3175" s="36"/>
    </row>
    <row r="3176" spans="6:22" x14ac:dyDescent="0.25">
      <c r="F3176" s="36"/>
      <c r="G3176" s="36"/>
      <c r="H3176" s="36"/>
      <c r="I3176" s="36"/>
      <c r="J3176" s="36"/>
      <c r="K3176" s="36"/>
      <c r="L3176" s="36"/>
      <c r="M3176" s="36"/>
      <c r="N3176" s="36"/>
      <c r="O3176" s="36"/>
      <c r="P3176" s="36"/>
      <c r="Q3176" s="36"/>
      <c r="R3176" s="36"/>
      <c r="S3176" s="36"/>
      <c r="T3176" s="36"/>
      <c r="U3176" s="36"/>
      <c r="V3176" s="36"/>
    </row>
    <row r="3177" spans="6:22" x14ac:dyDescent="0.25">
      <c r="F3177" s="36"/>
      <c r="G3177" s="36"/>
      <c r="H3177" s="36"/>
      <c r="I3177" s="36"/>
      <c r="J3177" s="36"/>
      <c r="K3177" s="36"/>
      <c r="L3177" s="36"/>
      <c r="M3177" s="36"/>
      <c r="N3177" s="36"/>
      <c r="O3177" s="36"/>
      <c r="P3177" s="36"/>
      <c r="Q3177" s="36"/>
      <c r="R3177" s="36"/>
      <c r="S3177" s="36"/>
      <c r="T3177" s="36"/>
      <c r="U3177" s="36"/>
      <c r="V3177" s="36"/>
    </row>
    <row r="3178" spans="6:22" x14ac:dyDescent="0.25">
      <c r="F3178" s="36"/>
      <c r="G3178" s="36"/>
      <c r="H3178" s="36"/>
      <c r="I3178" s="36"/>
      <c r="J3178" s="36"/>
      <c r="K3178" s="36"/>
      <c r="L3178" s="36"/>
      <c r="M3178" s="36"/>
      <c r="N3178" s="36"/>
      <c r="O3178" s="36"/>
      <c r="P3178" s="36"/>
      <c r="Q3178" s="36"/>
      <c r="R3178" s="36"/>
      <c r="S3178" s="36"/>
      <c r="T3178" s="36"/>
      <c r="U3178" s="36"/>
      <c r="V3178" s="36"/>
    </row>
    <row r="3179" spans="6:22" x14ac:dyDescent="0.25">
      <c r="F3179" s="36"/>
      <c r="G3179" s="36"/>
      <c r="H3179" s="36"/>
      <c r="I3179" s="36"/>
      <c r="J3179" s="36"/>
      <c r="K3179" s="36"/>
      <c r="L3179" s="36"/>
      <c r="M3179" s="36"/>
      <c r="N3179" s="36"/>
      <c r="O3179" s="36"/>
      <c r="P3179" s="36"/>
      <c r="Q3179" s="36"/>
      <c r="R3179" s="36"/>
      <c r="S3179" s="36"/>
      <c r="T3179" s="36"/>
      <c r="U3179" s="36"/>
      <c r="V3179" s="36"/>
    </row>
    <row r="3180" spans="6:22" x14ac:dyDescent="0.25">
      <c r="F3180" s="36"/>
      <c r="G3180" s="36"/>
      <c r="H3180" s="36"/>
      <c r="I3180" s="36"/>
      <c r="J3180" s="36"/>
      <c r="K3180" s="36"/>
      <c r="L3180" s="36"/>
      <c r="M3180" s="36"/>
      <c r="N3180" s="36"/>
      <c r="O3180" s="36"/>
      <c r="P3180" s="36"/>
      <c r="Q3180" s="36"/>
      <c r="R3180" s="36"/>
      <c r="S3180" s="36"/>
      <c r="T3180" s="36"/>
      <c r="U3180" s="36"/>
      <c r="V3180" s="36"/>
    </row>
    <row r="3181" spans="6:22" x14ac:dyDescent="0.25">
      <c r="F3181" s="36"/>
      <c r="G3181" s="36"/>
      <c r="H3181" s="36"/>
      <c r="I3181" s="36"/>
      <c r="J3181" s="36"/>
      <c r="K3181" s="36"/>
      <c r="L3181" s="36"/>
      <c r="M3181" s="36"/>
      <c r="N3181" s="36"/>
      <c r="O3181" s="36"/>
      <c r="P3181" s="36"/>
      <c r="Q3181" s="36"/>
      <c r="R3181" s="36"/>
      <c r="S3181" s="36"/>
      <c r="T3181" s="36"/>
      <c r="U3181" s="36"/>
      <c r="V3181" s="36"/>
    </row>
    <row r="3182" spans="6:22" x14ac:dyDescent="0.25">
      <c r="F3182" s="36"/>
      <c r="G3182" s="36"/>
      <c r="H3182" s="36"/>
      <c r="I3182" s="36"/>
      <c r="J3182" s="36"/>
      <c r="K3182" s="36"/>
      <c r="L3182" s="36"/>
      <c r="M3182" s="36"/>
      <c r="N3182" s="36"/>
      <c r="O3182" s="36"/>
      <c r="P3182" s="36"/>
      <c r="Q3182" s="36"/>
      <c r="R3182" s="36"/>
      <c r="S3182" s="36"/>
      <c r="T3182" s="36"/>
      <c r="U3182" s="36"/>
      <c r="V3182" s="36"/>
    </row>
    <row r="3183" spans="6:22" x14ac:dyDescent="0.25">
      <c r="F3183" s="36"/>
      <c r="G3183" s="36"/>
      <c r="H3183" s="36"/>
      <c r="I3183" s="36"/>
      <c r="J3183" s="36"/>
      <c r="K3183" s="36"/>
      <c r="L3183" s="36"/>
      <c r="M3183" s="36"/>
      <c r="N3183" s="36"/>
      <c r="O3183" s="36"/>
      <c r="P3183" s="36"/>
      <c r="Q3183" s="36"/>
      <c r="R3183" s="36"/>
      <c r="S3183" s="36"/>
      <c r="T3183" s="36"/>
      <c r="U3183" s="36"/>
      <c r="V3183" s="36"/>
    </row>
    <row r="3184" spans="6:22" x14ac:dyDescent="0.25">
      <c r="F3184" s="36"/>
      <c r="G3184" s="36"/>
      <c r="H3184" s="36"/>
      <c r="I3184" s="36"/>
      <c r="J3184" s="36"/>
      <c r="K3184" s="36"/>
      <c r="L3184" s="36"/>
      <c r="M3184" s="36"/>
      <c r="N3184" s="36"/>
      <c r="O3184" s="36"/>
      <c r="P3184" s="36"/>
      <c r="Q3184" s="36"/>
      <c r="R3184" s="36"/>
      <c r="S3184" s="36"/>
      <c r="T3184" s="36"/>
      <c r="U3184" s="36"/>
      <c r="V3184" s="36"/>
    </row>
    <row r="3185" spans="6:22" x14ac:dyDescent="0.25">
      <c r="F3185" s="36"/>
      <c r="G3185" s="36"/>
      <c r="H3185" s="36"/>
      <c r="I3185" s="36"/>
      <c r="J3185" s="36"/>
      <c r="K3185" s="36"/>
      <c r="L3185" s="36"/>
      <c r="M3185" s="36"/>
      <c r="N3185" s="36"/>
      <c r="O3185" s="36"/>
      <c r="P3185" s="36"/>
      <c r="Q3185" s="36"/>
      <c r="R3185" s="36"/>
      <c r="S3185" s="36"/>
      <c r="T3185" s="36"/>
      <c r="U3185" s="36"/>
      <c r="V3185" s="36"/>
    </row>
    <row r="3186" spans="6:22" x14ac:dyDescent="0.25">
      <c r="F3186" s="36"/>
      <c r="G3186" s="36"/>
      <c r="H3186" s="36"/>
      <c r="I3186" s="36"/>
      <c r="J3186" s="36"/>
      <c r="K3186" s="36"/>
      <c r="L3186" s="36"/>
      <c r="M3186" s="36"/>
      <c r="N3186" s="36"/>
      <c r="O3186" s="36"/>
      <c r="P3186" s="36"/>
      <c r="Q3186" s="36"/>
      <c r="R3186" s="36"/>
      <c r="S3186" s="36"/>
      <c r="T3186" s="36"/>
      <c r="U3186" s="36"/>
      <c r="V3186" s="36"/>
    </row>
    <row r="3187" spans="6:22" x14ac:dyDescent="0.25">
      <c r="F3187" s="36"/>
      <c r="G3187" s="36"/>
      <c r="H3187" s="36"/>
      <c r="I3187" s="36"/>
      <c r="J3187" s="36"/>
      <c r="K3187" s="36"/>
      <c r="L3187" s="36"/>
      <c r="M3187" s="36"/>
      <c r="N3187" s="36"/>
      <c r="O3187" s="36"/>
      <c r="P3187" s="36"/>
      <c r="Q3187" s="36"/>
      <c r="R3187" s="36"/>
      <c r="S3187" s="36"/>
      <c r="T3187" s="36"/>
      <c r="U3187" s="36"/>
      <c r="V3187" s="36"/>
    </row>
    <row r="3188" spans="6:22" x14ac:dyDescent="0.25">
      <c r="F3188" s="36"/>
      <c r="G3188" s="36"/>
      <c r="H3188" s="36"/>
      <c r="I3188" s="36"/>
      <c r="J3188" s="36"/>
      <c r="K3188" s="36"/>
      <c r="L3188" s="36"/>
      <c r="M3188" s="36"/>
      <c r="N3188" s="36"/>
      <c r="O3188" s="36"/>
      <c r="P3188" s="36"/>
      <c r="Q3188" s="36"/>
      <c r="R3188" s="36"/>
      <c r="S3188" s="36"/>
      <c r="T3188" s="36"/>
      <c r="U3188" s="36"/>
      <c r="V3188" s="36"/>
    </row>
    <row r="3189" spans="6:22" x14ac:dyDescent="0.25">
      <c r="F3189" s="36"/>
      <c r="G3189" s="36"/>
      <c r="H3189" s="36"/>
      <c r="I3189" s="36"/>
      <c r="J3189" s="36"/>
      <c r="K3189" s="36"/>
      <c r="L3189" s="36"/>
      <c r="M3189" s="36"/>
      <c r="N3189" s="36"/>
      <c r="O3189" s="36"/>
      <c r="P3189" s="36"/>
      <c r="Q3189" s="36"/>
      <c r="R3189" s="36"/>
      <c r="S3189" s="36"/>
      <c r="T3189" s="36"/>
      <c r="U3189" s="36"/>
      <c r="V3189" s="36"/>
    </row>
    <row r="3190" spans="6:22" x14ac:dyDescent="0.25">
      <c r="F3190" s="36"/>
      <c r="G3190" s="36"/>
      <c r="H3190" s="36"/>
      <c r="I3190" s="36"/>
      <c r="J3190" s="36"/>
      <c r="K3190" s="36"/>
      <c r="L3190" s="36"/>
      <c r="M3190" s="36"/>
      <c r="N3190" s="36"/>
      <c r="O3190" s="36"/>
      <c r="P3190" s="36"/>
      <c r="Q3190" s="36"/>
      <c r="R3190" s="36"/>
      <c r="S3190" s="36"/>
      <c r="T3190" s="36"/>
      <c r="U3190" s="36"/>
      <c r="V3190" s="36"/>
    </row>
    <row r="3191" spans="6:22" x14ac:dyDescent="0.25">
      <c r="F3191" s="36"/>
      <c r="G3191" s="36"/>
      <c r="H3191" s="36"/>
      <c r="I3191" s="36"/>
      <c r="J3191" s="36"/>
      <c r="K3191" s="36"/>
      <c r="L3191" s="36"/>
      <c r="M3191" s="36"/>
      <c r="N3191" s="36"/>
      <c r="O3191" s="36"/>
      <c r="P3191" s="36"/>
      <c r="Q3191" s="36"/>
      <c r="R3191" s="36"/>
      <c r="S3191" s="36"/>
      <c r="T3191" s="36"/>
      <c r="U3191" s="36"/>
      <c r="V3191" s="36"/>
    </row>
    <row r="3192" spans="6:22" x14ac:dyDescent="0.25">
      <c r="F3192" s="36"/>
      <c r="G3192" s="36"/>
      <c r="H3192" s="36"/>
      <c r="I3192" s="36"/>
      <c r="J3192" s="36"/>
      <c r="K3192" s="36"/>
      <c r="L3192" s="36"/>
      <c r="M3192" s="36"/>
      <c r="N3192" s="36"/>
      <c r="O3192" s="36"/>
      <c r="P3192" s="36"/>
      <c r="Q3192" s="36"/>
      <c r="R3192" s="36"/>
      <c r="S3192" s="36"/>
      <c r="T3192" s="36"/>
      <c r="U3192" s="36"/>
      <c r="V3192" s="36"/>
    </row>
    <row r="3193" spans="6:22" x14ac:dyDescent="0.25">
      <c r="F3193" s="36"/>
      <c r="G3193" s="36"/>
      <c r="H3193" s="36"/>
      <c r="I3193" s="36"/>
      <c r="J3193" s="36"/>
      <c r="K3193" s="36"/>
      <c r="L3193" s="36"/>
      <c r="M3193" s="36"/>
      <c r="N3193" s="36"/>
      <c r="O3193" s="36"/>
      <c r="P3193" s="36"/>
      <c r="Q3193" s="36"/>
      <c r="R3193" s="36"/>
      <c r="S3193" s="36"/>
      <c r="T3193" s="36"/>
      <c r="U3193" s="36"/>
      <c r="V3193" s="36"/>
    </row>
    <row r="3194" spans="6:22" x14ac:dyDescent="0.25">
      <c r="F3194" s="36"/>
      <c r="G3194" s="36"/>
      <c r="H3194" s="36"/>
      <c r="I3194" s="36"/>
      <c r="J3194" s="36"/>
      <c r="K3194" s="36"/>
      <c r="L3194" s="36"/>
      <c r="M3194" s="36"/>
      <c r="N3194" s="36"/>
      <c r="O3194" s="36"/>
      <c r="P3194" s="36"/>
      <c r="Q3194" s="36"/>
      <c r="R3194" s="36"/>
      <c r="S3194" s="36"/>
      <c r="T3194" s="36"/>
      <c r="U3194" s="36"/>
      <c r="V3194" s="36"/>
    </row>
    <row r="3195" spans="6:22" x14ac:dyDescent="0.25">
      <c r="F3195" s="36"/>
      <c r="G3195" s="36"/>
      <c r="H3195" s="36"/>
      <c r="I3195" s="36"/>
      <c r="J3195" s="36"/>
      <c r="K3195" s="36"/>
      <c r="L3195" s="36"/>
      <c r="M3195" s="36"/>
      <c r="N3195" s="36"/>
      <c r="O3195" s="36"/>
      <c r="P3195" s="36"/>
      <c r="Q3195" s="36"/>
      <c r="R3195" s="36"/>
      <c r="S3195" s="36"/>
      <c r="T3195" s="36"/>
      <c r="U3195" s="36"/>
      <c r="V3195" s="36"/>
    </row>
    <row r="3196" spans="6:22" x14ac:dyDescent="0.25">
      <c r="F3196" s="36"/>
      <c r="G3196" s="36"/>
      <c r="H3196" s="36"/>
      <c r="I3196" s="36"/>
      <c r="J3196" s="36"/>
      <c r="K3196" s="36"/>
      <c r="L3196" s="36"/>
      <c r="M3196" s="36"/>
      <c r="N3196" s="36"/>
      <c r="O3196" s="36"/>
      <c r="P3196" s="36"/>
      <c r="Q3196" s="36"/>
      <c r="R3196" s="36"/>
      <c r="S3196" s="36"/>
      <c r="T3196" s="36"/>
      <c r="U3196" s="36"/>
      <c r="V3196" s="36"/>
    </row>
    <row r="3197" spans="6:22" x14ac:dyDescent="0.25">
      <c r="F3197" s="36"/>
      <c r="G3197" s="36"/>
      <c r="H3197" s="36"/>
      <c r="I3197" s="36"/>
      <c r="J3197" s="36"/>
      <c r="K3197" s="36"/>
      <c r="L3197" s="36"/>
      <c r="M3197" s="36"/>
      <c r="N3197" s="36"/>
      <c r="O3197" s="36"/>
      <c r="P3197" s="36"/>
      <c r="Q3197" s="36"/>
      <c r="R3197" s="36"/>
      <c r="S3197" s="36"/>
      <c r="T3197" s="36"/>
      <c r="U3197" s="36"/>
      <c r="V3197" s="36"/>
    </row>
    <row r="3198" spans="6:22" x14ac:dyDescent="0.25">
      <c r="F3198" s="36"/>
      <c r="G3198" s="36"/>
      <c r="H3198" s="36"/>
      <c r="I3198" s="36"/>
      <c r="J3198" s="36"/>
      <c r="K3198" s="36"/>
      <c r="L3198" s="36"/>
      <c r="M3198" s="36"/>
      <c r="N3198" s="36"/>
      <c r="O3198" s="36"/>
      <c r="P3198" s="36"/>
      <c r="Q3198" s="36"/>
      <c r="R3198" s="36"/>
      <c r="S3198" s="36"/>
      <c r="T3198" s="36"/>
      <c r="U3198" s="36"/>
      <c r="V3198" s="36"/>
    </row>
    <row r="3199" spans="6:22" x14ac:dyDescent="0.25">
      <c r="F3199" s="36"/>
      <c r="G3199" s="36"/>
      <c r="H3199" s="36"/>
      <c r="I3199" s="36"/>
      <c r="J3199" s="36"/>
      <c r="K3199" s="36"/>
      <c r="L3199" s="36"/>
      <c r="M3199" s="36"/>
      <c r="N3199" s="36"/>
      <c r="O3199" s="36"/>
      <c r="P3199" s="36"/>
      <c r="Q3199" s="36"/>
      <c r="R3199" s="36"/>
      <c r="S3199" s="36"/>
      <c r="T3199" s="36"/>
      <c r="U3199" s="36"/>
      <c r="V3199" s="36"/>
    </row>
    <row r="3200" spans="6:22" x14ac:dyDescent="0.25">
      <c r="F3200" s="36"/>
      <c r="G3200" s="36"/>
      <c r="H3200" s="36"/>
      <c r="I3200" s="36"/>
      <c r="J3200" s="36"/>
      <c r="K3200" s="36"/>
      <c r="L3200" s="36"/>
      <c r="M3200" s="36"/>
      <c r="N3200" s="36"/>
      <c r="O3200" s="36"/>
      <c r="P3200" s="36"/>
      <c r="Q3200" s="36"/>
      <c r="R3200" s="36"/>
      <c r="S3200" s="36"/>
      <c r="T3200" s="36"/>
      <c r="U3200" s="36"/>
      <c r="V3200" s="36"/>
    </row>
    <row r="3201" spans="6:22" x14ac:dyDescent="0.25">
      <c r="F3201" s="36"/>
      <c r="G3201" s="36"/>
      <c r="H3201" s="36"/>
      <c r="I3201" s="36"/>
      <c r="J3201" s="36"/>
      <c r="K3201" s="36"/>
      <c r="L3201" s="36"/>
      <c r="M3201" s="36"/>
      <c r="N3201" s="36"/>
      <c r="O3201" s="36"/>
      <c r="P3201" s="36"/>
      <c r="Q3201" s="36"/>
      <c r="R3201" s="36"/>
      <c r="S3201" s="36"/>
      <c r="T3201" s="36"/>
      <c r="U3201" s="36"/>
      <c r="V3201" s="36"/>
    </row>
    <row r="3202" spans="6:22" x14ac:dyDescent="0.25">
      <c r="F3202" s="36"/>
      <c r="G3202" s="36"/>
      <c r="H3202" s="36"/>
      <c r="I3202" s="36"/>
      <c r="J3202" s="36"/>
      <c r="K3202" s="36"/>
      <c r="L3202" s="36"/>
      <c r="M3202" s="36"/>
      <c r="N3202" s="36"/>
      <c r="O3202" s="36"/>
      <c r="P3202" s="36"/>
      <c r="Q3202" s="36"/>
      <c r="R3202" s="36"/>
      <c r="S3202" s="36"/>
      <c r="T3202" s="36"/>
      <c r="U3202" s="36"/>
      <c r="V3202" s="36"/>
    </row>
    <row r="3203" spans="6:22" x14ac:dyDescent="0.25">
      <c r="F3203" s="36"/>
      <c r="G3203" s="36"/>
      <c r="H3203" s="36"/>
      <c r="I3203" s="36"/>
      <c r="J3203" s="36"/>
      <c r="K3203" s="36"/>
      <c r="L3203" s="36"/>
      <c r="M3203" s="36"/>
      <c r="N3203" s="36"/>
      <c r="O3203" s="36"/>
      <c r="P3203" s="36"/>
      <c r="Q3203" s="36"/>
      <c r="R3203" s="36"/>
      <c r="S3203" s="36"/>
      <c r="T3203" s="36"/>
      <c r="U3203" s="36"/>
      <c r="V3203" s="36"/>
    </row>
    <row r="3204" spans="6:22" x14ac:dyDescent="0.25">
      <c r="F3204" s="36"/>
      <c r="G3204" s="36"/>
      <c r="H3204" s="36"/>
      <c r="I3204" s="36"/>
      <c r="J3204" s="36"/>
      <c r="K3204" s="36"/>
      <c r="L3204" s="36"/>
      <c r="M3204" s="36"/>
      <c r="N3204" s="36"/>
      <c r="O3204" s="36"/>
      <c r="P3204" s="36"/>
      <c r="Q3204" s="36"/>
      <c r="R3204" s="36"/>
      <c r="S3204" s="36"/>
      <c r="T3204" s="36"/>
      <c r="U3204" s="36"/>
      <c r="V3204" s="36"/>
    </row>
    <row r="3205" spans="6:22" x14ac:dyDescent="0.25">
      <c r="F3205" s="36"/>
      <c r="G3205" s="36"/>
      <c r="H3205" s="36"/>
      <c r="I3205" s="36"/>
      <c r="J3205" s="36"/>
      <c r="K3205" s="36"/>
      <c r="L3205" s="36"/>
      <c r="M3205" s="36"/>
      <c r="N3205" s="36"/>
      <c r="O3205" s="36"/>
      <c r="P3205" s="36"/>
      <c r="Q3205" s="36"/>
      <c r="R3205" s="36"/>
      <c r="S3205" s="36"/>
      <c r="T3205" s="36"/>
      <c r="U3205" s="36"/>
      <c r="V3205" s="36"/>
    </row>
    <row r="3206" spans="6:22" x14ac:dyDescent="0.25">
      <c r="F3206" s="36"/>
      <c r="G3206" s="36"/>
      <c r="H3206" s="36"/>
      <c r="I3206" s="36"/>
      <c r="J3206" s="36"/>
      <c r="K3206" s="36"/>
      <c r="L3206" s="36"/>
      <c r="M3206" s="36"/>
      <c r="N3206" s="36"/>
      <c r="O3206" s="36"/>
      <c r="P3206" s="36"/>
      <c r="Q3206" s="36"/>
      <c r="R3206" s="36"/>
      <c r="S3206" s="36"/>
      <c r="T3206" s="36"/>
      <c r="U3206" s="36"/>
      <c r="V3206" s="36"/>
    </row>
    <row r="3207" spans="6:22" x14ac:dyDescent="0.25">
      <c r="F3207" s="36"/>
      <c r="G3207" s="36"/>
      <c r="H3207" s="36"/>
      <c r="I3207" s="36"/>
      <c r="J3207" s="36"/>
      <c r="K3207" s="36"/>
      <c r="L3207" s="36"/>
      <c r="M3207" s="36"/>
      <c r="N3207" s="36"/>
      <c r="O3207" s="36"/>
      <c r="P3207" s="36"/>
      <c r="Q3207" s="36"/>
      <c r="R3207" s="36"/>
      <c r="S3207" s="36"/>
      <c r="T3207" s="36"/>
      <c r="U3207" s="36"/>
      <c r="V3207" s="36"/>
    </row>
    <row r="3208" spans="6:22" x14ac:dyDescent="0.25">
      <c r="F3208" s="36"/>
      <c r="G3208" s="36"/>
      <c r="H3208" s="36"/>
      <c r="I3208" s="36"/>
      <c r="J3208" s="36"/>
      <c r="K3208" s="36"/>
      <c r="L3208" s="36"/>
      <c r="M3208" s="36"/>
      <c r="N3208" s="36"/>
      <c r="O3208" s="36"/>
      <c r="P3208" s="36"/>
      <c r="Q3208" s="36"/>
      <c r="R3208" s="36"/>
      <c r="S3208" s="36"/>
      <c r="T3208" s="36"/>
      <c r="U3208" s="36"/>
      <c r="V3208" s="36"/>
    </row>
    <row r="3209" spans="6:22" x14ac:dyDescent="0.25">
      <c r="F3209" s="36"/>
      <c r="G3209" s="36"/>
      <c r="H3209" s="36"/>
      <c r="I3209" s="36"/>
      <c r="J3209" s="36"/>
      <c r="K3209" s="36"/>
      <c r="L3209" s="36"/>
      <c r="M3209" s="36"/>
      <c r="N3209" s="36"/>
      <c r="O3209" s="36"/>
      <c r="P3209" s="36"/>
      <c r="Q3209" s="36"/>
      <c r="R3209" s="36"/>
      <c r="S3209" s="36"/>
      <c r="T3209" s="36"/>
      <c r="U3209" s="36"/>
      <c r="V3209" s="36"/>
    </row>
    <row r="3210" spans="6:22" x14ac:dyDescent="0.25">
      <c r="F3210" s="36"/>
      <c r="G3210" s="36"/>
      <c r="H3210" s="36"/>
      <c r="I3210" s="36"/>
      <c r="J3210" s="36"/>
      <c r="K3210" s="36"/>
      <c r="L3210" s="36"/>
      <c r="M3210" s="36"/>
      <c r="N3210" s="36"/>
      <c r="O3210" s="36"/>
      <c r="P3210" s="36"/>
      <c r="Q3210" s="36"/>
      <c r="R3210" s="36"/>
      <c r="S3210" s="36"/>
      <c r="T3210" s="36"/>
      <c r="U3210" s="36"/>
      <c r="V3210" s="36"/>
    </row>
    <row r="3211" spans="6:22" x14ac:dyDescent="0.25">
      <c r="F3211" s="36"/>
      <c r="G3211" s="36"/>
      <c r="H3211" s="36"/>
      <c r="I3211" s="36"/>
      <c r="J3211" s="36"/>
      <c r="K3211" s="36"/>
      <c r="L3211" s="36"/>
      <c r="M3211" s="36"/>
      <c r="N3211" s="36"/>
      <c r="O3211" s="36"/>
      <c r="P3211" s="36"/>
      <c r="Q3211" s="36"/>
      <c r="R3211" s="36"/>
      <c r="S3211" s="36"/>
      <c r="T3211" s="36"/>
      <c r="U3211" s="36"/>
      <c r="V3211" s="36"/>
    </row>
    <row r="3212" spans="6:22" x14ac:dyDescent="0.25">
      <c r="F3212" s="36"/>
      <c r="G3212" s="36"/>
      <c r="H3212" s="36"/>
      <c r="I3212" s="36"/>
      <c r="J3212" s="36"/>
      <c r="K3212" s="36"/>
      <c r="L3212" s="36"/>
      <c r="M3212" s="36"/>
      <c r="N3212" s="36"/>
      <c r="O3212" s="36"/>
      <c r="P3212" s="36"/>
      <c r="Q3212" s="36"/>
      <c r="R3212" s="36"/>
      <c r="S3212" s="36"/>
      <c r="T3212" s="36"/>
      <c r="U3212" s="36"/>
      <c r="V3212" s="36"/>
    </row>
    <row r="3213" spans="6:22" x14ac:dyDescent="0.25">
      <c r="F3213" s="36"/>
      <c r="G3213" s="36"/>
      <c r="H3213" s="36"/>
      <c r="I3213" s="36"/>
      <c r="J3213" s="36"/>
      <c r="K3213" s="36"/>
      <c r="L3213" s="36"/>
      <c r="M3213" s="36"/>
      <c r="N3213" s="36"/>
      <c r="O3213" s="36"/>
      <c r="P3213" s="36"/>
      <c r="Q3213" s="36"/>
      <c r="R3213" s="36"/>
      <c r="S3213" s="36"/>
      <c r="T3213" s="36"/>
      <c r="U3213" s="36"/>
      <c r="V3213" s="36"/>
    </row>
    <row r="3214" spans="6:22" x14ac:dyDescent="0.25">
      <c r="F3214" s="36"/>
      <c r="G3214" s="36"/>
      <c r="H3214" s="36"/>
      <c r="I3214" s="36"/>
      <c r="J3214" s="36"/>
      <c r="K3214" s="36"/>
      <c r="L3214" s="36"/>
      <c r="M3214" s="36"/>
      <c r="N3214" s="36"/>
      <c r="O3214" s="36"/>
      <c r="P3214" s="36"/>
      <c r="Q3214" s="36"/>
      <c r="R3214" s="36"/>
      <c r="S3214" s="36"/>
      <c r="T3214" s="36"/>
      <c r="U3214" s="36"/>
      <c r="V3214" s="36"/>
    </row>
    <row r="3215" spans="6:22" x14ac:dyDescent="0.25">
      <c r="F3215" s="36"/>
      <c r="G3215" s="36"/>
      <c r="H3215" s="36"/>
      <c r="I3215" s="36"/>
      <c r="J3215" s="36"/>
      <c r="K3215" s="36"/>
      <c r="L3215" s="36"/>
      <c r="M3215" s="36"/>
      <c r="N3215" s="36"/>
      <c r="O3215" s="36"/>
      <c r="P3215" s="36"/>
      <c r="Q3215" s="36"/>
      <c r="R3215" s="36"/>
      <c r="S3215" s="36"/>
      <c r="T3215" s="36"/>
      <c r="U3215" s="36"/>
      <c r="V3215" s="36"/>
    </row>
    <row r="3216" spans="6:22" x14ac:dyDescent="0.25">
      <c r="F3216" s="36"/>
      <c r="G3216" s="36"/>
      <c r="H3216" s="36"/>
      <c r="I3216" s="36"/>
      <c r="J3216" s="36"/>
      <c r="K3216" s="36"/>
      <c r="L3216" s="36"/>
      <c r="M3216" s="36"/>
      <c r="N3216" s="36"/>
      <c r="O3216" s="36"/>
      <c r="P3216" s="36"/>
      <c r="Q3216" s="36"/>
      <c r="R3216" s="36"/>
      <c r="S3216" s="36"/>
      <c r="T3216" s="36"/>
      <c r="U3216" s="36"/>
      <c r="V3216" s="36"/>
    </row>
    <row r="3217" spans="6:22" x14ac:dyDescent="0.25">
      <c r="F3217" s="36"/>
      <c r="G3217" s="36"/>
      <c r="H3217" s="36"/>
      <c r="I3217" s="36"/>
      <c r="J3217" s="36"/>
      <c r="K3217" s="36"/>
      <c r="L3217" s="36"/>
      <c r="M3217" s="36"/>
      <c r="N3217" s="36"/>
      <c r="O3217" s="36"/>
      <c r="P3217" s="36"/>
      <c r="Q3217" s="36"/>
      <c r="R3217" s="36"/>
      <c r="S3217" s="36"/>
      <c r="T3217" s="36"/>
      <c r="U3217" s="36"/>
      <c r="V3217" s="36"/>
    </row>
    <row r="3218" spans="6:22" x14ac:dyDescent="0.25">
      <c r="F3218" s="36"/>
      <c r="G3218" s="36"/>
      <c r="H3218" s="36"/>
      <c r="I3218" s="36"/>
      <c r="J3218" s="36"/>
      <c r="K3218" s="36"/>
      <c r="L3218" s="36"/>
      <c r="M3218" s="36"/>
      <c r="N3218" s="36"/>
      <c r="O3218" s="36"/>
      <c r="P3218" s="36"/>
      <c r="Q3218" s="36"/>
      <c r="R3218" s="36"/>
      <c r="S3218" s="36"/>
      <c r="T3218" s="36"/>
      <c r="U3218" s="36"/>
      <c r="V3218" s="36"/>
    </row>
    <row r="3219" spans="6:22" x14ac:dyDescent="0.25">
      <c r="F3219" s="36"/>
      <c r="G3219" s="36"/>
      <c r="H3219" s="36"/>
      <c r="I3219" s="36"/>
      <c r="J3219" s="36"/>
      <c r="K3219" s="36"/>
      <c r="L3219" s="36"/>
      <c r="M3219" s="36"/>
      <c r="N3219" s="36"/>
      <c r="O3219" s="36"/>
      <c r="P3219" s="36"/>
      <c r="Q3219" s="36"/>
      <c r="R3219" s="36"/>
      <c r="S3219" s="36"/>
      <c r="T3219" s="36"/>
      <c r="U3219" s="36"/>
      <c r="V3219" s="36"/>
    </row>
    <row r="3220" spans="6:22" x14ac:dyDescent="0.25">
      <c r="F3220" s="36"/>
      <c r="G3220" s="36"/>
      <c r="H3220" s="36"/>
      <c r="I3220" s="36"/>
      <c r="J3220" s="36"/>
      <c r="K3220" s="36"/>
      <c r="L3220" s="36"/>
      <c r="M3220" s="36"/>
      <c r="N3220" s="36"/>
      <c r="O3220" s="36"/>
      <c r="P3220" s="36"/>
      <c r="Q3220" s="36"/>
      <c r="R3220" s="36"/>
      <c r="S3220" s="36"/>
      <c r="T3220" s="36"/>
      <c r="U3220" s="36"/>
      <c r="V3220" s="36"/>
    </row>
    <row r="3221" spans="6:22" x14ac:dyDescent="0.25">
      <c r="F3221" s="36"/>
      <c r="G3221" s="36"/>
      <c r="H3221" s="36"/>
      <c r="I3221" s="36"/>
      <c r="J3221" s="36"/>
      <c r="K3221" s="36"/>
      <c r="L3221" s="36"/>
      <c r="M3221" s="36"/>
      <c r="N3221" s="36"/>
      <c r="O3221" s="36"/>
      <c r="P3221" s="36"/>
      <c r="Q3221" s="36"/>
      <c r="R3221" s="36"/>
      <c r="S3221" s="36"/>
      <c r="T3221" s="36"/>
      <c r="U3221" s="36"/>
      <c r="V3221" s="36"/>
    </row>
    <row r="3222" spans="6:22" x14ac:dyDescent="0.25">
      <c r="F3222" s="36"/>
      <c r="G3222" s="36"/>
      <c r="H3222" s="36"/>
      <c r="I3222" s="36"/>
      <c r="J3222" s="36"/>
      <c r="K3222" s="36"/>
      <c r="L3222" s="36"/>
      <c r="M3222" s="36"/>
      <c r="N3222" s="36"/>
      <c r="O3222" s="36"/>
      <c r="P3222" s="36"/>
      <c r="Q3222" s="36"/>
      <c r="R3222" s="36"/>
      <c r="S3222" s="36"/>
      <c r="T3222" s="36"/>
      <c r="U3222" s="36"/>
      <c r="V3222" s="36"/>
    </row>
    <row r="3223" spans="6:22" x14ac:dyDescent="0.25">
      <c r="F3223" s="36"/>
      <c r="G3223" s="36"/>
      <c r="H3223" s="36"/>
      <c r="I3223" s="36"/>
      <c r="J3223" s="36"/>
      <c r="K3223" s="36"/>
      <c r="L3223" s="36"/>
      <c r="M3223" s="36"/>
      <c r="N3223" s="36"/>
      <c r="O3223" s="36"/>
      <c r="P3223" s="36"/>
      <c r="Q3223" s="36"/>
      <c r="R3223" s="36"/>
      <c r="S3223" s="36"/>
      <c r="T3223" s="36"/>
      <c r="U3223" s="36"/>
      <c r="V3223" s="36"/>
    </row>
    <row r="3224" spans="6:22" x14ac:dyDescent="0.25">
      <c r="F3224" s="36"/>
      <c r="G3224" s="36"/>
      <c r="H3224" s="36"/>
      <c r="I3224" s="36"/>
      <c r="J3224" s="36"/>
      <c r="K3224" s="36"/>
      <c r="L3224" s="36"/>
      <c r="M3224" s="36"/>
      <c r="N3224" s="36"/>
      <c r="O3224" s="36"/>
      <c r="P3224" s="36"/>
      <c r="Q3224" s="36"/>
      <c r="R3224" s="36"/>
      <c r="S3224" s="36"/>
      <c r="T3224" s="36"/>
      <c r="U3224" s="36"/>
      <c r="V3224" s="36"/>
    </row>
    <row r="3225" spans="6:22" x14ac:dyDescent="0.25">
      <c r="F3225" s="36"/>
      <c r="G3225" s="36"/>
      <c r="H3225" s="36"/>
      <c r="I3225" s="36"/>
      <c r="J3225" s="36"/>
      <c r="K3225" s="36"/>
      <c r="L3225" s="36"/>
      <c r="M3225" s="36"/>
      <c r="N3225" s="36"/>
      <c r="O3225" s="36"/>
      <c r="P3225" s="36"/>
      <c r="Q3225" s="36"/>
      <c r="R3225" s="36"/>
      <c r="S3225" s="36"/>
      <c r="T3225" s="36"/>
      <c r="U3225" s="36"/>
      <c r="V3225" s="36"/>
    </row>
    <row r="3226" spans="6:22" x14ac:dyDescent="0.25">
      <c r="F3226" s="36"/>
      <c r="G3226" s="36"/>
      <c r="H3226" s="36"/>
      <c r="I3226" s="36"/>
      <c r="J3226" s="36"/>
      <c r="K3226" s="36"/>
      <c r="L3226" s="36"/>
      <c r="M3226" s="36"/>
      <c r="N3226" s="36"/>
      <c r="O3226" s="36"/>
      <c r="P3226" s="36"/>
      <c r="Q3226" s="36"/>
      <c r="R3226" s="36"/>
      <c r="S3226" s="36"/>
      <c r="T3226" s="36"/>
      <c r="U3226" s="36"/>
      <c r="V3226" s="36"/>
    </row>
    <row r="3227" spans="6:22" x14ac:dyDescent="0.25">
      <c r="F3227" s="36"/>
      <c r="G3227" s="36"/>
      <c r="H3227" s="36"/>
      <c r="I3227" s="36"/>
      <c r="J3227" s="36"/>
      <c r="K3227" s="36"/>
      <c r="L3227" s="36"/>
      <c r="M3227" s="36"/>
      <c r="N3227" s="36"/>
      <c r="O3227" s="36"/>
      <c r="P3227" s="36"/>
      <c r="Q3227" s="36"/>
      <c r="R3227" s="36"/>
      <c r="S3227" s="36"/>
      <c r="T3227" s="36"/>
      <c r="U3227" s="36"/>
      <c r="V3227" s="36"/>
    </row>
    <row r="3228" spans="6:22" x14ac:dyDescent="0.25">
      <c r="F3228" s="36"/>
      <c r="G3228" s="36"/>
      <c r="H3228" s="36"/>
      <c r="I3228" s="36"/>
      <c r="J3228" s="36"/>
      <c r="K3228" s="36"/>
      <c r="L3228" s="36"/>
      <c r="M3228" s="36"/>
      <c r="N3228" s="36"/>
      <c r="O3228" s="36"/>
      <c r="P3228" s="36"/>
      <c r="Q3228" s="36"/>
      <c r="R3228" s="36"/>
      <c r="S3228" s="36"/>
      <c r="T3228" s="36"/>
      <c r="U3228" s="36"/>
      <c r="V3228" s="36"/>
    </row>
    <row r="3229" spans="6:22" x14ac:dyDescent="0.25">
      <c r="F3229" s="36"/>
      <c r="G3229" s="36"/>
      <c r="H3229" s="36"/>
      <c r="I3229" s="36"/>
      <c r="J3229" s="36"/>
      <c r="K3229" s="36"/>
      <c r="L3229" s="36"/>
      <c r="M3229" s="36"/>
      <c r="N3229" s="36"/>
      <c r="O3229" s="36"/>
      <c r="P3229" s="36"/>
      <c r="Q3229" s="36"/>
      <c r="R3229" s="36"/>
      <c r="S3229" s="36"/>
      <c r="T3229" s="36"/>
      <c r="U3229" s="36"/>
      <c r="V3229" s="36"/>
    </row>
    <row r="3230" spans="6:22" x14ac:dyDescent="0.25">
      <c r="F3230" s="36"/>
      <c r="G3230" s="36"/>
      <c r="H3230" s="36"/>
      <c r="I3230" s="36"/>
      <c r="J3230" s="36"/>
      <c r="K3230" s="36"/>
      <c r="L3230" s="36"/>
      <c r="M3230" s="36"/>
      <c r="N3230" s="36"/>
      <c r="O3230" s="36"/>
      <c r="P3230" s="36"/>
      <c r="Q3230" s="36"/>
      <c r="R3230" s="36"/>
      <c r="S3230" s="36"/>
      <c r="T3230" s="36"/>
      <c r="U3230" s="36"/>
      <c r="V3230" s="36"/>
    </row>
    <row r="3231" spans="6:22" x14ac:dyDescent="0.25">
      <c r="F3231" s="36"/>
      <c r="G3231" s="36"/>
      <c r="H3231" s="36"/>
      <c r="I3231" s="36"/>
      <c r="J3231" s="36"/>
      <c r="K3231" s="36"/>
      <c r="L3231" s="36"/>
      <c r="M3231" s="36"/>
      <c r="N3231" s="36"/>
      <c r="O3231" s="36"/>
      <c r="P3231" s="36"/>
      <c r="Q3231" s="36"/>
      <c r="R3231" s="36"/>
      <c r="S3231" s="36"/>
      <c r="T3231" s="36"/>
      <c r="U3231" s="36"/>
      <c r="V3231" s="36"/>
    </row>
    <row r="3232" spans="6:22" x14ac:dyDescent="0.25">
      <c r="F3232" s="36"/>
      <c r="G3232" s="36"/>
      <c r="H3232" s="36"/>
      <c r="I3232" s="36"/>
      <c r="J3232" s="36"/>
      <c r="K3232" s="36"/>
      <c r="L3232" s="36"/>
      <c r="M3232" s="36"/>
      <c r="N3232" s="36"/>
      <c r="O3232" s="36"/>
      <c r="P3232" s="36"/>
      <c r="Q3232" s="36"/>
      <c r="R3232" s="36"/>
      <c r="S3232" s="36"/>
      <c r="T3232" s="36"/>
      <c r="U3232" s="36"/>
      <c r="V3232" s="36"/>
    </row>
    <row r="3233" spans="6:22" x14ac:dyDescent="0.25">
      <c r="F3233" s="36"/>
      <c r="G3233" s="36"/>
      <c r="H3233" s="36"/>
      <c r="I3233" s="36"/>
      <c r="J3233" s="36"/>
      <c r="K3233" s="36"/>
      <c r="L3233" s="36"/>
      <c r="M3233" s="36"/>
      <c r="N3233" s="36"/>
      <c r="O3233" s="36"/>
      <c r="P3233" s="36"/>
      <c r="Q3233" s="36"/>
      <c r="R3233" s="36"/>
      <c r="S3233" s="36"/>
      <c r="T3233" s="36"/>
      <c r="U3233" s="36"/>
      <c r="V3233" s="36"/>
    </row>
    <row r="3234" spans="6:22" x14ac:dyDescent="0.25">
      <c r="F3234" s="36"/>
      <c r="G3234" s="36"/>
      <c r="H3234" s="36"/>
      <c r="I3234" s="36"/>
      <c r="J3234" s="36"/>
      <c r="K3234" s="36"/>
      <c r="L3234" s="36"/>
      <c r="M3234" s="36"/>
      <c r="N3234" s="36"/>
      <c r="O3234" s="36"/>
      <c r="P3234" s="36"/>
      <c r="Q3234" s="36"/>
      <c r="R3234" s="36"/>
      <c r="S3234" s="36"/>
      <c r="T3234" s="36"/>
      <c r="U3234" s="36"/>
      <c r="V3234" s="36"/>
    </row>
    <row r="3235" spans="6:22" x14ac:dyDescent="0.25">
      <c r="F3235" s="36"/>
      <c r="G3235" s="36"/>
      <c r="H3235" s="36"/>
      <c r="I3235" s="36"/>
      <c r="J3235" s="36"/>
      <c r="K3235" s="36"/>
      <c r="L3235" s="36"/>
      <c r="M3235" s="36"/>
      <c r="N3235" s="36"/>
      <c r="O3235" s="36"/>
      <c r="P3235" s="36"/>
      <c r="Q3235" s="36"/>
      <c r="R3235" s="36"/>
      <c r="S3235" s="36"/>
      <c r="T3235" s="36"/>
      <c r="U3235" s="36"/>
      <c r="V3235" s="36"/>
    </row>
    <row r="3236" spans="6:22" x14ac:dyDescent="0.25">
      <c r="F3236" s="36"/>
      <c r="G3236" s="36"/>
      <c r="H3236" s="36"/>
      <c r="I3236" s="36"/>
      <c r="J3236" s="36"/>
      <c r="K3236" s="36"/>
      <c r="L3236" s="36"/>
      <c r="M3236" s="36"/>
      <c r="N3236" s="36"/>
      <c r="O3236" s="36"/>
      <c r="P3236" s="36"/>
      <c r="Q3236" s="36"/>
      <c r="R3236" s="36"/>
      <c r="S3236" s="36"/>
      <c r="T3236" s="36"/>
      <c r="U3236" s="36"/>
      <c r="V3236" s="36"/>
    </row>
    <row r="3237" spans="6:22" x14ac:dyDescent="0.25">
      <c r="F3237" s="36"/>
      <c r="G3237" s="36"/>
      <c r="H3237" s="36"/>
      <c r="I3237" s="36"/>
      <c r="J3237" s="36"/>
      <c r="K3237" s="36"/>
      <c r="L3237" s="36"/>
      <c r="M3237" s="36"/>
      <c r="N3237" s="36"/>
      <c r="O3237" s="36"/>
      <c r="P3237" s="36"/>
      <c r="Q3237" s="36"/>
      <c r="R3237" s="36"/>
      <c r="S3237" s="36"/>
      <c r="T3237" s="36"/>
      <c r="U3237" s="36"/>
      <c r="V3237" s="36"/>
    </row>
    <row r="3238" spans="6:22" x14ac:dyDescent="0.25">
      <c r="F3238" s="36"/>
      <c r="G3238" s="36"/>
      <c r="H3238" s="36"/>
      <c r="I3238" s="36"/>
      <c r="J3238" s="36"/>
      <c r="K3238" s="36"/>
      <c r="L3238" s="36"/>
      <c r="M3238" s="36"/>
      <c r="N3238" s="36"/>
      <c r="O3238" s="36"/>
      <c r="P3238" s="36"/>
      <c r="Q3238" s="36"/>
      <c r="R3238" s="36"/>
      <c r="S3238" s="36"/>
      <c r="T3238" s="36"/>
      <c r="U3238" s="36"/>
      <c r="V3238" s="36"/>
    </row>
    <row r="3239" spans="6:22" x14ac:dyDescent="0.25">
      <c r="F3239" s="36"/>
      <c r="G3239" s="36"/>
      <c r="H3239" s="36"/>
      <c r="I3239" s="36"/>
      <c r="J3239" s="36"/>
      <c r="K3239" s="36"/>
      <c r="L3239" s="36"/>
      <c r="M3239" s="36"/>
      <c r="N3239" s="36"/>
      <c r="O3239" s="36"/>
      <c r="P3239" s="36"/>
      <c r="Q3239" s="36"/>
      <c r="R3239" s="36"/>
      <c r="S3239" s="36"/>
      <c r="T3239" s="36"/>
      <c r="U3239" s="36"/>
      <c r="V3239" s="36"/>
    </row>
    <row r="3240" spans="6:22" x14ac:dyDescent="0.25">
      <c r="F3240" s="36"/>
      <c r="G3240" s="36"/>
      <c r="H3240" s="36"/>
      <c r="I3240" s="36"/>
      <c r="J3240" s="36"/>
      <c r="K3240" s="36"/>
      <c r="L3240" s="36"/>
      <c r="M3240" s="36"/>
      <c r="N3240" s="36"/>
      <c r="O3240" s="36"/>
      <c r="P3240" s="36"/>
      <c r="Q3240" s="36"/>
      <c r="R3240" s="36"/>
      <c r="S3240" s="36"/>
      <c r="T3240" s="36"/>
      <c r="U3240" s="36"/>
      <c r="V3240" s="36"/>
    </row>
    <row r="3241" spans="6:22" x14ac:dyDescent="0.25">
      <c r="F3241" s="36"/>
      <c r="G3241" s="36"/>
      <c r="H3241" s="36"/>
      <c r="I3241" s="36"/>
      <c r="J3241" s="36"/>
      <c r="K3241" s="36"/>
      <c r="L3241" s="36"/>
      <c r="M3241" s="36"/>
      <c r="N3241" s="36"/>
      <c r="O3241" s="36"/>
      <c r="P3241" s="36"/>
      <c r="Q3241" s="36"/>
      <c r="R3241" s="36"/>
      <c r="S3241" s="36"/>
      <c r="T3241" s="36"/>
      <c r="U3241" s="36"/>
      <c r="V3241" s="36"/>
    </row>
    <row r="3242" spans="6:22" x14ac:dyDescent="0.25">
      <c r="F3242" s="36"/>
      <c r="G3242" s="36"/>
      <c r="H3242" s="36"/>
      <c r="I3242" s="36"/>
      <c r="J3242" s="36"/>
      <c r="K3242" s="36"/>
      <c r="L3242" s="36"/>
      <c r="M3242" s="36"/>
      <c r="N3242" s="36"/>
      <c r="O3242" s="36"/>
      <c r="P3242" s="36"/>
      <c r="Q3242" s="36"/>
      <c r="R3242" s="36"/>
      <c r="S3242" s="36"/>
      <c r="T3242" s="36"/>
      <c r="U3242" s="36"/>
      <c r="V3242" s="36"/>
    </row>
    <row r="3243" spans="6:22" x14ac:dyDescent="0.25">
      <c r="F3243" s="36"/>
      <c r="G3243" s="36"/>
      <c r="H3243" s="36"/>
      <c r="I3243" s="36"/>
      <c r="J3243" s="36"/>
      <c r="K3243" s="36"/>
      <c r="L3243" s="36"/>
      <c r="M3243" s="36"/>
      <c r="N3243" s="36"/>
      <c r="O3243" s="36"/>
      <c r="P3243" s="36"/>
      <c r="Q3243" s="36"/>
      <c r="R3243" s="36"/>
      <c r="S3243" s="36"/>
      <c r="T3243" s="36"/>
      <c r="U3243" s="36"/>
      <c r="V3243" s="36"/>
    </row>
    <row r="3244" spans="6:22" x14ac:dyDescent="0.25">
      <c r="F3244" s="36"/>
      <c r="G3244" s="36"/>
      <c r="H3244" s="36"/>
      <c r="I3244" s="36"/>
      <c r="J3244" s="36"/>
      <c r="K3244" s="36"/>
      <c r="L3244" s="36"/>
      <c r="M3244" s="36"/>
      <c r="N3244" s="36"/>
      <c r="O3244" s="36"/>
      <c r="P3244" s="36"/>
      <c r="Q3244" s="36"/>
      <c r="R3244" s="36"/>
      <c r="S3244" s="36"/>
      <c r="T3244" s="36"/>
      <c r="U3244" s="36"/>
      <c r="V3244" s="36"/>
    </row>
    <row r="3245" spans="6:22" x14ac:dyDescent="0.25">
      <c r="F3245" s="36"/>
      <c r="G3245" s="36"/>
      <c r="H3245" s="36"/>
      <c r="I3245" s="36"/>
      <c r="J3245" s="36"/>
      <c r="K3245" s="36"/>
      <c r="L3245" s="36"/>
      <c r="M3245" s="36"/>
      <c r="N3245" s="36"/>
      <c r="O3245" s="36"/>
      <c r="P3245" s="36"/>
      <c r="Q3245" s="36"/>
      <c r="R3245" s="36"/>
      <c r="S3245" s="36"/>
      <c r="T3245" s="36"/>
      <c r="U3245" s="36"/>
      <c r="V3245" s="36"/>
    </row>
    <row r="3246" spans="6:22" x14ac:dyDescent="0.25">
      <c r="F3246" s="36"/>
      <c r="G3246" s="36"/>
      <c r="H3246" s="36"/>
      <c r="I3246" s="36"/>
      <c r="J3246" s="36"/>
      <c r="K3246" s="36"/>
      <c r="L3246" s="36"/>
      <c r="M3246" s="36"/>
      <c r="N3246" s="36"/>
      <c r="O3246" s="36"/>
      <c r="P3246" s="36"/>
      <c r="Q3246" s="36"/>
      <c r="R3246" s="36"/>
      <c r="S3246" s="36"/>
      <c r="T3246" s="36"/>
      <c r="U3246" s="36"/>
      <c r="V3246" s="36"/>
    </row>
    <row r="3247" spans="6:22" x14ac:dyDescent="0.25">
      <c r="F3247" s="36"/>
      <c r="G3247" s="36"/>
      <c r="H3247" s="36"/>
      <c r="I3247" s="36"/>
      <c r="J3247" s="36"/>
      <c r="K3247" s="36"/>
      <c r="L3247" s="36"/>
      <c r="M3247" s="36"/>
      <c r="N3247" s="36"/>
      <c r="O3247" s="36"/>
      <c r="P3247" s="36"/>
      <c r="Q3247" s="36"/>
      <c r="R3247" s="36"/>
      <c r="S3247" s="36"/>
      <c r="T3247" s="36"/>
      <c r="U3247" s="36"/>
      <c r="V3247" s="36"/>
    </row>
    <row r="3248" spans="6:22" x14ac:dyDescent="0.25">
      <c r="F3248" s="36"/>
      <c r="G3248" s="36"/>
      <c r="H3248" s="36"/>
      <c r="I3248" s="36"/>
      <c r="J3248" s="36"/>
      <c r="K3248" s="36"/>
      <c r="L3248" s="36"/>
      <c r="M3248" s="36"/>
      <c r="N3248" s="36"/>
      <c r="O3248" s="36"/>
      <c r="P3248" s="36"/>
      <c r="Q3248" s="36"/>
      <c r="R3248" s="36"/>
      <c r="S3248" s="36"/>
      <c r="T3248" s="36"/>
      <c r="U3248" s="36"/>
      <c r="V3248" s="36"/>
    </row>
    <row r="3249" spans="6:22" x14ac:dyDescent="0.25">
      <c r="F3249" s="36"/>
      <c r="G3249" s="36"/>
      <c r="H3249" s="36"/>
      <c r="I3249" s="36"/>
      <c r="J3249" s="36"/>
      <c r="K3249" s="36"/>
      <c r="L3249" s="36"/>
      <c r="M3249" s="36"/>
      <c r="N3249" s="36"/>
      <c r="O3249" s="36"/>
      <c r="P3249" s="36"/>
      <c r="Q3249" s="36"/>
      <c r="R3249" s="36"/>
      <c r="S3249" s="36"/>
      <c r="T3249" s="36"/>
      <c r="U3249" s="36"/>
      <c r="V3249" s="36"/>
    </row>
    <row r="3250" spans="6:22" x14ac:dyDescent="0.25">
      <c r="F3250" s="36"/>
      <c r="G3250" s="36"/>
      <c r="H3250" s="36"/>
      <c r="I3250" s="36"/>
      <c r="J3250" s="36"/>
      <c r="K3250" s="36"/>
      <c r="L3250" s="36"/>
      <c r="M3250" s="36"/>
      <c r="N3250" s="36"/>
      <c r="O3250" s="36"/>
      <c r="P3250" s="36"/>
      <c r="Q3250" s="36"/>
      <c r="R3250" s="36"/>
      <c r="S3250" s="36"/>
      <c r="T3250" s="36"/>
      <c r="U3250" s="36"/>
      <c r="V3250" s="36"/>
    </row>
    <row r="3251" spans="6:22" x14ac:dyDescent="0.25">
      <c r="F3251" s="36"/>
      <c r="G3251" s="36"/>
      <c r="H3251" s="36"/>
      <c r="I3251" s="36"/>
      <c r="J3251" s="36"/>
      <c r="K3251" s="36"/>
      <c r="L3251" s="36"/>
      <c r="M3251" s="36"/>
      <c r="N3251" s="36"/>
      <c r="O3251" s="36"/>
      <c r="P3251" s="36"/>
      <c r="Q3251" s="36"/>
      <c r="R3251" s="36"/>
      <c r="S3251" s="36"/>
      <c r="T3251" s="36"/>
      <c r="U3251" s="36"/>
      <c r="V3251" s="36"/>
    </row>
    <row r="3252" spans="6:22" x14ac:dyDescent="0.25">
      <c r="F3252" s="36"/>
      <c r="G3252" s="36"/>
      <c r="H3252" s="36"/>
      <c r="I3252" s="36"/>
      <c r="J3252" s="36"/>
      <c r="K3252" s="36"/>
      <c r="L3252" s="36"/>
      <c r="M3252" s="36"/>
      <c r="N3252" s="36"/>
      <c r="O3252" s="36"/>
      <c r="P3252" s="36"/>
      <c r="Q3252" s="36"/>
      <c r="R3252" s="36"/>
      <c r="S3252" s="36"/>
      <c r="T3252" s="36"/>
      <c r="U3252" s="36"/>
      <c r="V3252" s="36"/>
    </row>
    <row r="3253" spans="6:22" x14ac:dyDescent="0.25">
      <c r="F3253" s="36"/>
      <c r="G3253" s="36"/>
      <c r="H3253" s="36"/>
      <c r="I3253" s="36"/>
      <c r="J3253" s="36"/>
      <c r="K3253" s="36"/>
      <c r="L3253" s="36"/>
      <c r="M3253" s="36"/>
      <c r="N3253" s="36"/>
      <c r="O3253" s="36"/>
      <c r="P3253" s="36"/>
      <c r="Q3253" s="36"/>
      <c r="R3253" s="36"/>
      <c r="S3253" s="36"/>
      <c r="T3253" s="36"/>
      <c r="U3253" s="36"/>
      <c r="V3253" s="36"/>
    </row>
    <row r="3254" spans="6:22" x14ac:dyDescent="0.25">
      <c r="F3254" s="36"/>
      <c r="G3254" s="36"/>
      <c r="H3254" s="36"/>
      <c r="I3254" s="36"/>
      <c r="J3254" s="36"/>
      <c r="K3254" s="36"/>
      <c r="L3254" s="36"/>
      <c r="M3254" s="36"/>
      <c r="N3254" s="36"/>
      <c r="O3254" s="36"/>
      <c r="P3254" s="36"/>
      <c r="Q3254" s="36"/>
      <c r="R3254" s="36"/>
      <c r="S3254" s="36"/>
      <c r="T3254" s="36"/>
      <c r="U3254" s="36"/>
      <c r="V3254" s="36"/>
    </row>
    <row r="3255" spans="6:22" x14ac:dyDescent="0.25">
      <c r="F3255" s="36"/>
      <c r="G3255" s="36"/>
      <c r="H3255" s="36"/>
      <c r="I3255" s="36"/>
      <c r="J3255" s="36"/>
      <c r="K3255" s="36"/>
      <c r="L3255" s="36"/>
      <c r="M3255" s="36"/>
      <c r="N3255" s="36"/>
      <c r="O3255" s="36"/>
      <c r="P3255" s="36"/>
      <c r="Q3255" s="36"/>
      <c r="R3255" s="36"/>
      <c r="S3255" s="36"/>
      <c r="T3255" s="36"/>
      <c r="U3255" s="36"/>
      <c r="V3255" s="36"/>
    </row>
    <row r="3256" spans="6:22" x14ac:dyDescent="0.25">
      <c r="F3256" s="36"/>
      <c r="G3256" s="36"/>
      <c r="H3256" s="36"/>
      <c r="I3256" s="36"/>
      <c r="J3256" s="36"/>
      <c r="K3256" s="36"/>
      <c r="L3256" s="36"/>
      <c r="M3256" s="36"/>
      <c r="N3256" s="36"/>
      <c r="O3256" s="36"/>
      <c r="P3256" s="36"/>
      <c r="Q3256" s="36"/>
      <c r="R3256" s="36"/>
      <c r="S3256" s="36"/>
      <c r="T3256" s="36"/>
      <c r="U3256" s="36"/>
      <c r="V3256" s="36"/>
    </row>
    <row r="3257" spans="6:22" x14ac:dyDescent="0.25">
      <c r="F3257" s="36"/>
      <c r="G3257" s="36"/>
      <c r="H3257" s="36"/>
      <c r="I3257" s="36"/>
      <c r="J3257" s="36"/>
      <c r="K3257" s="36"/>
      <c r="L3257" s="36"/>
      <c r="M3257" s="36"/>
      <c r="N3257" s="36"/>
      <c r="O3257" s="36"/>
      <c r="P3257" s="36"/>
      <c r="Q3257" s="36"/>
      <c r="R3257" s="36"/>
      <c r="S3257" s="36"/>
      <c r="T3257" s="36"/>
      <c r="U3257" s="36"/>
      <c r="V3257" s="36"/>
    </row>
    <row r="3258" spans="6:22" x14ac:dyDescent="0.25">
      <c r="F3258" s="36"/>
      <c r="G3258" s="36"/>
      <c r="H3258" s="36"/>
      <c r="I3258" s="36"/>
      <c r="J3258" s="36"/>
      <c r="K3258" s="36"/>
      <c r="L3258" s="36"/>
      <c r="M3258" s="36"/>
      <c r="N3258" s="36"/>
      <c r="O3258" s="36"/>
      <c r="P3258" s="36"/>
      <c r="Q3258" s="36"/>
      <c r="R3258" s="36"/>
      <c r="S3258" s="36"/>
      <c r="T3258" s="36"/>
      <c r="U3258" s="36"/>
      <c r="V3258" s="36"/>
    </row>
    <row r="3259" spans="6:22" x14ac:dyDescent="0.25">
      <c r="F3259" s="36"/>
      <c r="G3259" s="36"/>
      <c r="H3259" s="36"/>
      <c r="I3259" s="36"/>
      <c r="J3259" s="36"/>
      <c r="K3259" s="36"/>
      <c r="L3259" s="36"/>
      <c r="M3259" s="36"/>
      <c r="N3259" s="36"/>
      <c r="O3259" s="36"/>
      <c r="P3259" s="36"/>
      <c r="Q3259" s="36"/>
      <c r="R3259" s="36"/>
      <c r="S3259" s="36"/>
      <c r="T3259" s="36"/>
      <c r="U3259" s="36"/>
      <c r="V3259" s="36"/>
    </row>
    <row r="3260" spans="6:22" x14ac:dyDescent="0.25">
      <c r="F3260" s="36"/>
      <c r="G3260" s="36"/>
      <c r="H3260" s="36"/>
      <c r="I3260" s="36"/>
      <c r="J3260" s="36"/>
      <c r="K3260" s="36"/>
      <c r="L3260" s="36"/>
      <c r="M3260" s="36"/>
      <c r="N3260" s="36"/>
      <c r="O3260" s="36"/>
      <c r="P3260" s="36"/>
      <c r="Q3260" s="36"/>
      <c r="R3260" s="36"/>
      <c r="S3260" s="36"/>
      <c r="T3260" s="36"/>
      <c r="U3260" s="36"/>
      <c r="V3260" s="36"/>
    </row>
    <row r="3261" spans="6:22" x14ac:dyDescent="0.25">
      <c r="F3261" s="36"/>
      <c r="G3261" s="36"/>
      <c r="H3261" s="36"/>
      <c r="I3261" s="36"/>
      <c r="J3261" s="36"/>
      <c r="K3261" s="36"/>
      <c r="L3261" s="36"/>
      <c r="M3261" s="36"/>
      <c r="N3261" s="36"/>
      <c r="O3261" s="36"/>
      <c r="P3261" s="36"/>
      <c r="Q3261" s="36"/>
      <c r="R3261" s="36"/>
      <c r="S3261" s="36"/>
      <c r="T3261" s="36"/>
      <c r="U3261" s="36"/>
      <c r="V3261" s="36"/>
    </row>
    <row r="3262" spans="6:22" x14ac:dyDescent="0.25">
      <c r="F3262" s="36"/>
      <c r="G3262" s="36"/>
      <c r="H3262" s="36"/>
      <c r="I3262" s="36"/>
      <c r="J3262" s="36"/>
      <c r="K3262" s="36"/>
      <c r="L3262" s="36"/>
      <c r="M3262" s="36"/>
      <c r="N3262" s="36"/>
      <c r="O3262" s="36"/>
      <c r="P3262" s="36"/>
      <c r="Q3262" s="36"/>
      <c r="R3262" s="36"/>
      <c r="S3262" s="36"/>
      <c r="T3262" s="36"/>
      <c r="U3262" s="36"/>
      <c r="V3262" s="36"/>
    </row>
    <row r="3263" spans="6:22" x14ac:dyDescent="0.25">
      <c r="F3263" s="36"/>
      <c r="G3263" s="36"/>
      <c r="H3263" s="36"/>
      <c r="I3263" s="36"/>
      <c r="J3263" s="36"/>
      <c r="K3263" s="36"/>
      <c r="L3263" s="36"/>
      <c r="M3263" s="36"/>
      <c r="N3263" s="36"/>
      <c r="O3263" s="36"/>
      <c r="P3263" s="36"/>
      <c r="Q3263" s="36"/>
      <c r="R3263" s="36"/>
      <c r="S3263" s="36"/>
      <c r="T3263" s="36"/>
      <c r="U3263" s="36"/>
      <c r="V3263" s="36"/>
    </row>
    <row r="3264" spans="6:22" x14ac:dyDescent="0.25">
      <c r="F3264" s="36"/>
      <c r="G3264" s="36"/>
      <c r="H3264" s="36"/>
      <c r="I3264" s="36"/>
      <c r="J3264" s="36"/>
      <c r="K3264" s="36"/>
      <c r="L3264" s="36"/>
      <c r="M3264" s="36"/>
      <c r="N3264" s="36"/>
      <c r="O3264" s="36"/>
      <c r="P3264" s="36"/>
      <c r="Q3264" s="36"/>
      <c r="R3264" s="36"/>
      <c r="S3264" s="36"/>
      <c r="T3264" s="36"/>
      <c r="U3264" s="36"/>
      <c r="V3264" s="36"/>
    </row>
    <row r="3265" spans="6:22" x14ac:dyDescent="0.25">
      <c r="F3265" s="36"/>
      <c r="G3265" s="36"/>
      <c r="H3265" s="36"/>
      <c r="I3265" s="36"/>
      <c r="J3265" s="36"/>
      <c r="K3265" s="36"/>
      <c r="L3265" s="36"/>
      <c r="M3265" s="36"/>
      <c r="N3265" s="36"/>
      <c r="O3265" s="36"/>
      <c r="P3265" s="36"/>
      <c r="Q3265" s="36"/>
      <c r="R3265" s="36"/>
      <c r="S3265" s="36"/>
      <c r="T3265" s="36"/>
      <c r="U3265" s="36"/>
      <c r="V3265" s="36"/>
    </row>
    <row r="3266" spans="6:22" x14ac:dyDescent="0.25">
      <c r="F3266" s="36"/>
      <c r="G3266" s="36"/>
      <c r="H3266" s="36"/>
      <c r="I3266" s="36"/>
      <c r="J3266" s="36"/>
      <c r="K3266" s="36"/>
      <c r="L3266" s="36"/>
      <c r="M3266" s="36"/>
      <c r="N3266" s="36"/>
      <c r="O3266" s="36"/>
      <c r="P3266" s="36"/>
      <c r="Q3266" s="36"/>
      <c r="R3266" s="36"/>
      <c r="S3266" s="36"/>
      <c r="T3266" s="36"/>
      <c r="U3266" s="36"/>
      <c r="V3266" s="36"/>
    </row>
    <row r="3267" spans="6:22" x14ac:dyDescent="0.25">
      <c r="F3267" s="36"/>
      <c r="G3267" s="36"/>
      <c r="H3267" s="36"/>
      <c r="I3267" s="36"/>
      <c r="J3267" s="36"/>
      <c r="K3267" s="36"/>
      <c r="L3267" s="36"/>
      <c r="M3267" s="36"/>
      <c r="N3267" s="36"/>
      <c r="O3267" s="36"/>
      <c r="P3267" s="36"/>
      <c r="Q3267" s="36"/>
      <c r="R3267" s="36"/>
      <c r="S3267" s="36"/>
      <c r="T3267" s="36"/>
      <c r="U3267" s="36"/>
      <c r="V3267" s="36"/>
    </row>
    <row r="3268" spans="6:22" x14ac:dyDescent="0.25">
      <c r="F3268" s="36"/>
      <c r="G3268" s="36"/>
      <c r="H3268" s="36"/>
      <c r="I3268" s="36"/>
      <c r="J3268" s="36"/>
      <c r="K3268" s="36"/>
      <c r="L3268" s="36"/>
      <c r="M3268" s="36"/>
      <c r="N3268" s="36"/>
      <c r="O3268" s="36"/>
      <c r="P3268" s="36"/>
      <c r="Q3268" s="36"/>
      <c r="R3268" s="36"/>
      <c r="S3268" s="36"/>
      <c r="T3268" s="36"/>
      <c r="U3268" s="36"/>
      <c r="V3268" s="36"/>
    </row>
    <row r="3269" spans="6:22" x14ac:dyDescent="0.25">
      <c r="F3269" s="36"/>
      <c r="G3269" s="36"/>
      <c r="H3269" s="36"/>
      <c r="I3269" s="36"/>
      <c r="J3269" s="36"/>
      <c r="K3269" s="36"/>
      <c r="L3269" s="36"/>
      <c r="M3269" s="36"/>
      <c r="N3269" s="36"/>
      <c r="O3269" s="36"/>
      <c r="P3269" s="36"/>
      <c r="Q3269" s="36"/>
      <c r="R3269" s="36"/>
      <c r="S3269" s="36"/>
      <c r="T3269" s="36"/>
      <c r="U3269" s="36"/>
      <c r="V3269" s="36"/>
    </row>
    <row r="3270" spans="6:22" x14ac:dyDescent="0.25">
      <c r="F3270" s="36"/>
      <c r="G3270" s="36"/>
      <c r="H3270" s="36"/>
      <c r="I3270" s="36"/>
      <c r="J3270" s="36"/>
      <c r="K3270" s="36"/>
      <c r="L3270" s="36"/>
      <c r="M3270" s="36"/>
      <c r="N3270" s="36"/>
      <c r="O3270" s="36"/>
      <c r="P3270" s="36"/>
      <c r="Q3270" s="36"/>
      <c r="R3270" s="36"/>
      <c r="S3270" s="36"/>
      <c r="T3270" s="36"/>
      <c r="U3270" s="36"/>
      <c r="V3270" s="36"/>
    </row>
    <row r="3271" spans="6:22" x14ac:dyDescent="0.25">
      <c r="F3271" s="36"/>
      <c r="G3271" s="36"/>
      <c r="H3271" s="36"/>
      <c r="I3271" s="36"/>
      <c r="J3271" s="36"/>
      <c r="K3271" s="36"/>
      <c r="L3271" s="36"/>
      <c r="M3271" s="36"/>
      <c r="N3271" s="36"/>
      <c r="O3271" s="36"/>
      <c r="P3271" s="36"/>
      <c r="Q3271" s="36"/>
      <c r="R3271" s="36"/>
      <c r="S3271" s="36"/>
      <c r="T3271" s="36"/>
      <c r="U3271" s="36"/>
      <c r="V3271" s="36"/>
    </row>
    <row r="3272" spans="6:22" x14ac:dyDescent="0.25">
      <c r="F3272" s="36"/>
      <c r="G3272" s="36"/>
      <c r="H3272" s="36"/>
      <c r="I3272" s="36"/>
      <c r="J3272" s="36"/>
      <c r="K3272" s="36"/>
      <c r="L3272" s="36"/>
      <c r="M3272" s="36"/>
      <c r="N3272" s="36"/>
      <c r="O3272" s="36"/>
      <c r="P3272" s="36"/>
      <c r="Q3272" s="36"/>
      <c r="R3272" s="36"/>
      <c r="S3272" s="36"/>
      <c r="T3272" s="36"/>
      <c r="U3272" s="36"/>
      <c r="V3272" s="36"/>
    </row>
    <row r="3273" spans="6:22" x14ac:dyDescent="0.25">
      <c r="F3273" s="36"/>
      <c r="G3273" s="36"/>
      <c r="H3273" s="36"/>
      <c r="I3273" s="36"/>
      <c r="J3273" s="36"/>
      <c r="K3273" s="36"/>
      <c r="L3273" s="36"/>
      <c r="M3273" s="36"/>
      <c r="N3273" s="36"/>
      <c r="O3273" s="36"/>
      <c r="P3273" s="36"/>
      <c r="Q3273" s="36"/>
      <c r="R3273" s="36"/>
      <c r="S3273" s="36"/>
      <c r="T3273" s="36"/>
      <c r="U3273" s="36"/>
      <c r="V3273" s="36"/>
    </row>
    <row r="3274" spans="6:22" x14ac:dyDescent="0.25">
      <c r="F3274" s="36"/>
      <c r="G3274" s="36"/>
      <c r="H3274" s="36"/>
      <c r="I3274" s="36"/>
      <c r="J3274" s="36"/>
      <c r="K3274" s="36"/>
      <c r="L3274" s="36"/>
      <c r="M3274" s="36"/>
      <c r="N3274" s="36"/>
      <c r="O3274" s="36"/>
      <c r="P3274" s="36"/>
      <c r="Q3274" s="36"/>
      <c r="R3274" s="36"/>
      <c r="S3274" s="36"/>
      <c r="T3274" s="36"/>
      <c r="U3274" s="36"/>
      <c r="V3274" s="36"/>
    </row>
    <row r="3275" spans="6:22" x14ac:dyDescent="0.25">
      <c r="F3275" s="36"/>
      <c r="G3275" s="36"/>
      <c r="H3275" s="36"/>
      <c r="I3275" s="36"/>
      <c r="J3275" s="36"/>
      <c r="K3275" s="36"/>
      <c r="L3275" s="36"/>
      <c r="M3275" s="36"/>
      <c r="N3275" s="36"/>
      <c r="O3275" s="36"/>
      <c r="P3275" s="36"/>
      <c r="Q3275" s="36"/>
      <c r="R3275" s="36"/>
      <c r="S3275" s="36"/>
      <c r="T3275" s="36"/>
      <c r="U3275" s="36"/>
      <c r="V3275" s="36"/>
    </row>
    <row r="3276" spans="6:22" x14ac:dyDescent="0.25">
      <c r="F3276" s="36"/>
      <c r="G3276" s="36"/>
      <c r="H3276" s="36"/>
      <c r="I3276" s="36"/>
      <c r="J3276" s="36"/>
      <c r="K3276" s="36"/>
      <c r="L3276" s="36"/>
      <c r="M3276" s="36"/>
      <c r="N3276" s="36"/>
      <c r="O3276" s="36"/>
      <c r="P3276" s="36"/>
      <c r="Q3276" s="36"/>
      <c r="R3276" s="36"/>
      <c r="S3276" s="36"/>
      <c r="T3276" s="36"/>
      <c r="U3276" s="36"/>
      <c r="V3276" s="36"/>
    </row>
    <row r="3277" spans="6:22" x14ac:dyDescent="0.25">
      <c r="F3277" s="36"/>
      <c r="G3277" s="36"/>
      <c r="H3277" s="36"/>
      <c r="I3277" s="36"/>
      <c r="J3277" s="36"/>
      <c r="K3277" s="36"/>
      <c r="L3277" s="36"/>
      <c r="M3277" s="36"/>
      <c r="N3277" s="36"/>
      <c r="O3277" s="36"/>
      <c r="P3277" s="36"/>
      <c r="Q3277" s="36"/>
      <c r="R3277" s="36"/>
      <c r="S3277" s="36"/>
      <c r="T3277" s="36"/>
      <c r="U3277" s="36"/>
      <c r="V3277" s="36"/>
    </row>
    <row r="3278" spans="6:22" x14ac:dyDescent="0.25">
      <c r="F3278" s="36"/>
      <c r="G3278" s="36"/>
      <c r="H3278" s="36"/>
      <c r="I3278" s="36"/>
      <c r="J3278" s="36"/>
      <c r="K3278" s="36"/>
      <c r="L3278" s="36"/>
      <c r="M3278" s="36"/>
      <c r="N3278" s="36"/>
      <c r="O3278" s="36"/>
      <c r="P3278" s="36"/>
      <c r="Q3278" s="36"/>
      <c r="R3278" s="36"/>
      <c r="S3278" s="36"/>
      <c r="T3278" s="36"/>
      <c r="U3278" s="36"/>
      <c r="V3278" s="36"/>
    </row>
    <row r="3279" spans="6:22" x14ac:dyDescent="0.25">
      <c r="F3279" s="36"/>
      <c r="G3279" s="36"/>
      <c r="H3279" s="36"/>
      <c r="I3279" s="36"/>
      <c r="J3279" s="36"/>
      <c r="K3279" s="36"/>
      <c r="L3279" s="36"/>
      <c r="M3279" s="36"/>
      <c r="N3279" s="36"/>
      <c r="O3279" s="36"/>
      <c r="P3279" s="36"/>
      <c r="Q3279" s="36"/>
      <c r="R3279" s="36"/>
      <c r="S3279" s="36"/>
      <c r="T3279" s="36"/>
      <c r="U3279" s="36"/>
      <c r="V3279" s="36"/>
    </row>
    <row r="3280" spans="6:22" x14ac:dyDescent="0.25">
      <c r="F3280" s="36"/>
      <c r="G3280" s="36"/>
      <c r="H3280" s="36"/>
      <c r="I3280" s="36"/>
      <c r="J3280" s="36"/>
      <c r="K3280" s="36"/>
      <c r="L3280" s="36"/>
      <c r="M3280" s="36"/>
      <c r="N3280" s="36"/>
      <c r="O3280" s="36"/>
      <c r="P3280" s="36"/>
      <c r="Q3280" s="36"/>
      <c r="R3280" s="36"/>
      <c r="S3280" s="36"/>
      <c r="T3280" s="36"/>
      <c r="U3280" s="36"/>
      <c r="V3280" s="36"/>
    </row>
    <row r="3281" spans="6:22" x14ac:dyDescent="0.25">
      <c r="F3281" s="36"/>
      <c r="G3281" s="36"/>
      <c r="H3281" s="36"/>
      <c r="I3281" s="36"/>
      <c r="J3281" s="36"/>
      <c r="K3281" s="36"/>
      <c r="L3281" s="36"/>
      <c r="M3281" s="36"/>
      <c r="N3281" s="36"/>
      <c r="O3281" s="36"/>
      <c r="P3281" s="36"/>
      <c r="Q3281" s="36"/>
      <c r="R3281" s="36"/>
      <c r="S3281" s="36"/>
      <c r="T3281" s="36"/>
      <c r="U3281" s="36"/>
      <c r="V3281" s="36"/>
    </row>
    <row r="3282" spans="6:22" x14ac:dyDescent="0.25">
      <c r="F3282" s="36"/>
      <c r="G3282" s="36"/>
      <c r="H3282" s="36"/>
      <c r="I3282" s="36"/>
      <c r="J3282" s="36"/>
      <c r="K3282" s="36"/>
      <c r="L3282" s="36"/>
      <c r="M3282" s="36"/>
      <c r="N3282" s="36"/>
      <c r="O3282" s="36"/>
      <c r="P3282" s="36"/>
      <c r="Q3282" s="36"/>
      <c r="R3282" s="36"/>
      <c r="S3282" s="36"/>
      <c r="T3282" s="36"/>
      <c r="U3282" s="36"/>
      <c r="V3282" s="36"/>
    </row>
    <row r="3283" spans="6:22" x14ac:dyDescent="0.25">
      <c r="F3283" s="36"/>
      <c r="G3283" s="36"/>
      <c r="H3283" s="36"/>
      <c r="I3283" s="36"/>
      <c r="J3283" s="36"/>
      <c r="K3283" s="36"/>
      <c r="L3283" s="36"/>
      <c r="M3283" s="36"/>
      <c r="N3283" s="36"/>
      <c r="O3283" s="36"/>
      <c r="P3283" s="36"/>
      <c r="Q3283" s="36"/>
      <c r="R3283" s="36"/>
      <c r="S3283" s="36"/>
      <c r="T3283" s="36"/>
      <c r="U3283" s="36"/>
      <c r="V3283" s="36"/>
    </row>
    <row r="3284" spans="6:22" x14ac:dyDescent="0.25">
      <c r="F3284" s="36"/>
      <c r="G3284" s="36"/>
      <c r="H3284" s="36"/>
      <c r="I3284" s="36"/>
      <c r="J3284" s="36"/>
      <c r="K3284" s="36"/>
      <c r="L3284" s="36"/>
      <c r="M3284" s="36"/>
      <c r="N3284" s="36"/>
      <c r="O3284" s="36"/>
      <c r="P3284" s="36"/>
      <c r="Q3284" s="36"/>
      <c r="R3284" s="36"/>
      <c r="S3284" s="36"/>
      <c r="T3284" s="36"/>
      <c r="U3284" s="36"/>
      <c r="V3284" s="36"/>
    </row>
    <row r="3285" spans="6:22" x14ac:dyDescent="0.25">
      <c r="F3285" s="36"/>
      <c r="G3285" s="36"/>
      <c r="H3285" s="36"/>
      <c r="I3285" s="36"/>
      <c r="J3285" s="36"/>
      <c r="K3285" s="36"/>
      <c r="L3285" s="36"/>
      <c r="M3285" s="36"/>
      <c r="N3285" s="36"/>
      <c r="O3285" s="36"/>
      <c r="P3285" s="36"/>
      <c r="Q3285" s="36"/>
      <c r="R3285" s="36"/>
      <c r="S3285" s="36"/>
      <c r="T3285" s="36"/>
      <c r="U3285" s="36"/>
      <c r="V3285" s="36"/>
    </row>
    <row r="3286" spans="6:22" x14ac:dyDescent="0.25">
      <c r="F3286" s="36"/>
      <c r="G3286" s="36"/>
      <c r="H3286" s="36"/>
      <c r="I3286" s="36"/>
      <c r="J3286" s="36"/>
      <c r="K3286" s="36"/>
      <c r="L3286" s="36"/>
      <c r="M3286" s="36"/>
      <c r="N3286" s="36"/>
      <c r="O3286" s="36"/>
      <c r="P3286" s="36"/>
      <c r="Q3286" s="36"/>
      <c r="R3286" s="36"/>
      <c r="S3286" s="36"/>
      <c r="T3286" s="36"/>
      <c r="U3286" s="36"/>
      <c r="V3286" s="36"/>
    </row>
    <row r="3287" spans="6:22" x14ac:dyDescent="0.25">
      <c r="F3287" s="36"/>
      <c r="G3287" s="36"/>
      <c r="H3287" s="36"/>
      <c r="I3287" s="36"/>
      <c r="J3287" s="36"/>
      <c r="K3287" s="36"/>
      <c r="L3287" s="36"/>
      <c r="M3287" s="36"/>
      <c r="N3287" s="36"/>
      <c r="O3287" s="36"/>
      <c r="P3287" s="36"/>
      <c r="Q3287" s="36"/>
      <c r="R3287" s="36"/>
      <c r="S3287" s="36"/>
      <c r="T3287" s="36"/>
      <c r="U3287" s="36"/>
      <c r="V3287" s="36"/>
    </row>
    <row r="3288" spans="6:22" x14ac:dyDescent="0.25">
      <c r="F3288" s="36"/>
      <c r="G3288" s="36"/>
      <c r="H3288" s="36"/>
      <c r="I3288" s="36"/>
      <c r="J3288" s="36"/>
      <c r="K3288" s="36"/>
      <c r="L3288" s="36"/>
      <c r="M3288" s="36"/>
      <c r="N3288" s="36"/>
      <c r="O3288" s="36"/>
      <c r="P3288" s="36"/>
      <c r="Q3288" s="36"/>
      <c r="R3288" s="36"/>
      <c r="S3288" s="36"/>
      <c r="T3288" s="36"/>
      <c r="U3288" s="36"/>
      <c r="V3288" s="36"/>
    </row>
    <row r="3289" spans="6:22" x14ac:dyDescent="0.25">
      <c r="F3289" s="36"/>
      <c r="G3289" s="36"/>
      <c r="H3289" s="36"/>
      <c r="I3289" s="36"/>
      <c r="J3289" s="36"/>
      <c r="K3289" s="36"/>
      <c r="L3289" s="36"/>
      <c r="M3289" s="36"/>
      <c r="N3289" s="36"/>
      <c r="O3289" s="36"/>
      <c r="P3289" s="36"/>
      <c r="Q3289" s="36"/>
      <c r="R3289" s="36"/>
      <c r="S3289" s="36"/>
      <c r="T3289" s="36"/>
      <c r="U3289" s="36"/>
      <c r="V3289" s="36"/>
    </row>
    <row r="3290" spans="6:22" x14ac:dyDescent="0.25">
      <c r="F3290" s="36"/>
      <c r="G3290" s="36"/>
      <c r="H3290" s="36"/>
      <c r="I3290" s="36"/>
      <c r="J3290" s="36"/>
      <c r="K3290" s="36"/>
      <c r="L3290" s="36"/>
      <c r="M3290" s="36"/>
      <c r="N3290" s="36"/>
      <c r="O3290" s="36"/>
      <c r="P3290" s="36"/>
      <c r="Q3290" s="36"/>
      <c r="R3290" s="36"/>
      <c r="S3290" s="36"/>
      <c r="T3290" s="36"/>
      <c r="U3290" s="36"/>
      <c r="V3290" s="36"/>
    </row>
    <row r="3291" spans="6:22" x14ac:dyDescent="0.25">
      <c r="F3291" s="36"/>
      <c r="G3291" s="36"/>
      <c r="H3291" s="36"/>
      <c r="I3291" s="36"/>
      <c r="J3291" s="36"/>
      <c r="K3291" s="36"/>
      <c r="L3291" s="36"/>
      <c r="M3291" s="36"/>
      <c r="N3291" s="36"/>
      <c r="O3291" s="36"/>
      <c r="P3291" s="36"/>
      <c r="Q3291" s="36"/>
      <c r="R3291" s="36"/>
      <c r="S3291" s="36"/>
      <c r="T3291" s="36"/>
      <c r="U3291" s="36"/>
      <c r="V3291" s="36"/>
    </row>
    <row r="3292" spans="6:22" x14ac:dyDescent="0.25">
      <c r="F3292" s="36"/>
      <c r="G3292" s="36"/>
      <c r="H3292" s="36"/>
      <c r="I3292" s="36"/>
      <c r="J3292" s="36"/>
      <c r="K3292" s="36"/>
      <c r="L3292" s="36"/>
      <c r="M3292" s="36"/>
      <c r="N3292" s="36"/>
      <c r="O3292" s="36"/>
      <c r="P3292" s="36"/>
      <c r="Q3292" s="36"/>
      <c r="R3292" s="36"/>
      <c r="S3292" s="36"/>
      <c r="T3292" s="36"/>
      <c r="U3292" s="36"/>
      <c r="V3292" s="36"/>
    </row>
    <row r="3293" spans="6:22" x14ac:dyDescent="0.25">
      <c r="F3293" s="36"/>
      <c r="G3293" s="36"/>
      <c r="H3293" s="36"/>
      <c r="I3293" s="36"/>
      <c r="J3293" s="36"/>
      <c r="K3293" s="36"/>
      <c r="L3293" s="36"/>
      <c r="M3293" s="36"/>
      <c r="N3293" s="36"/>
      <c r="O3293" s="36"/>
      <c r="P3293" s="36"/>
      <c r="Q3293" s="36"/>
      <c r="R3293" s="36"/>
      <c r="S3293" s="36"/>
      <c r="T3293" s="36"/>
      <c r="U3293" s="36"/>
      <c r="V3293" s="36"/>
    </row>
    <row r="3294" spans="6:22" x14ac:dyDescent="0.25">
      <c r="F3294" s="36"/>
      <c r="G3294" s="36"/>
      <c r="H3294" s="36"/>
      <c r="I3294" s="36"/>
      <c r="J3294" s="36"/>
      <c r="K3294" s="36"/>
      <c r="L3294" s="36"/>
      <c r="M3294" s="36"/>
      <c r="N3294" s="36"/>
      <c r="O3294" s="36"/>
      <c r="P3294" s="36"/>
      <c r="Q3294" s="36"/>
      <c r="R3294" s="36"/>
      <c r="S3294" s="36"/>
      <c r="T3294" s="36"/>
      <c r="U3294" s="36"/>
      <c r="V3294" s="36"/>
    </row>
    <row r="3295" spans="6:22" x14ac:dyDescent="0.25">
      <c r="F3295" s="36"/>
      <c r="G3295" s="36"/>
      <c r="H3295" s="36"/>
      <c r="I3295" s="36"/>
      <c r="J3295" s="36"/>
      <c r="K3295" s="36"/>
      <c r="L3295" s="36"/>
      <c r="M3295" s="36"/>
      <c r="N3295" s="36"/>
      <c r="O3295" s="36"/>
      <c r="P3295" s="36"/>
      <c r="Q3295" s="36"/>
      <c r="R3295" s="36"/>
      <c r="S3295" s="36"/>
      <c r="T3295" s="36"/>
      <c r="U3295" s="36"/>
      <c r="V3295" s="36"/>
    </row>
    <row r="3296" spans="6:22" x14ac:dyDescent="0.25">
      <c r="F3296" s="36"/>
      <c r="G3296" s="36"/>
      <c r="H3296" s="36"/>
      <c r="I3296" s="36"/>
      <c r="J3296" s="36"/>
      <c r="K3296" s="36"/>
      <c r="L3296" s="36"/>
      <c r="M3296" s="36"/>
      <c r="N3296" s="36"/>
      <c r="O3296" s="36"/>
      <c r="P3296" s="36"/>
      <c r="Q3296" s="36"/>
      <c r="R3296" s="36"/>
      <c r="S3296" s="36"/>
      <c r="T3296" s="36"/>
      <c r="U3296" s="36"/>
      <c r="V3296" s="36"/>
    </row>
    <row r="3297" spans="6:22" x14ac:dyDescent="0.25">
      <c r="F3297" s="36"/>
      <c r="G3297" s="36"/>
      <c r="H3297" s="36"/>
      <c r="I3297" s="36"/>
      <c r="J3297" s="36"/>
      <c r="K3297" s="36"/>
      <c r="L3297" s="36"/>
      <c r="M3297" s="36"/>
      <c r="N3297" s="36"/>
      <c r="O3297" s="36"/>
      <c r="P3297" s="36"/>
      <c r="Q3297" s="36"/>
      <c r="R3297" s="36"/>
      <c r="S3297" s="36"/>
      <c r="T3297" s="36"/>
      <c r="U3297" s="36"/>
      <c r="V3297" s="36"/>
    </row>
    <row r="3298" spans="6:22" x14ac:dyDescent="0.25">
      <c r="F3298" s="36"/>
      <c r="G3298" s="36"/>
      <c r="H3298" s="36"/>
      <c r="I3298" s="36"/>
      <c r="J3298" s="36"/>
      <c r="K3298" s="36"/>
      <c r="L3298" s="36"/>
      <c r="M3298" s="36"/>
      <c r="N3298" s="36"/>
      <c r="O3298" s="36"/>
      <c r="P3298" s="36"/>
      <c r="Q3298" s="36"/>
      <c r="R3298" s="36"/>
      <c r="S3298" s="36"/>
      <c r="T3298" s="36"/>
      <c r="U3298" s="36"/>
      <c r="V3298" s="36"/>
    </row>
    <row r="3299" spans="6:22" x14ac:dyDescent="0.25">
      <c r="F3299" s="36"/>
      <c r="G3299" s="36"/>
      <c r="H3299" s="36"/>
      <c r="I3299" s="36"/>
      <c r="J3299" s="36"/>
      <c r="K3299" s="36"/>
      <c r="L3299" s="36"/>
      <c r="M3299" s="36"/>
      <c r="N3299" s="36"/>
      <c r="O3299" s="36"/>
      <c r="P3299" s="36"/>
      <c r="Q3299" s="36"/>
      <c r="R3299" s="36"/>
      <c r="S3299" s="36"/>
      <c r="T3299" s="36"/>
      <c r="U3299" s="36"/>
      <c r="V3299" s="36"/>
    </row>
    <row r="3300" spans="6:22" x14ac:dyDescent="0.25">
      <c r="F3300" s="36"/>
      <c r="G3300" s="36"/>
      <c r="H3300" s="36"/>
      <c r="I3300" s="36"/>
      <c r="J3300" s="36"/>
      <c r="K3300" s="36"/>
      <c r="L3300" s="36"/>
      <c r="M3300" s="36"/>
      <c r="N3300" s="36"/>
      <c r="O3300" s="36"/>
      <c r="P3300" s="36"/>
      <c r="Q3300" s="36"/>
      <c r="R3300" s="36"/>
      <c r="S3300" s="36"/>
      <c r="T3300" s="36"/>
      <c r="U3300" s="36"/>
      <c r="V3300" s="36"/>
    </row>
    <row r="3301" spans="6:22" x14ac:dyDescent="0.25">
      <c r="F3301" s="36"/>
      <c r="G3301" s="36"/>
      <c r="H3301" s="36"/>
      <c r="I3301" s="36"/>
      <c r="J3301" s="36"/>
      <c r="K3301" s="36"/>
      <c r="L3301" s="36"/>
      <c r="M3301" s="36"/>
      <c r="N3301" s="36"/>
      <c r="O3301" s="36"/>
      <c r="P3301" s="36"/>
      <c r="Q3301" s="36"/>
      <c r="R3301" s="36"/>
      <c r="S3301" s="36"/>
      <c r="T3301" s="36"/>
      <c r="U3301" s="36"/>
      <c r="V3301" s="36"/>
    </row>
    <row r="3302" spans="6:22" x14ac:dyDescent="0.25">
      <c r="F3302" s="36"/>
      <c r="G3302" s="36"/>
      <c r="H3302" s="36"/>
      <c r="I3302" s="36"/>
      <c r="J3302" s="36"/>
      <c r="K3302" s="36"/>
      <c r="L3302" s="36"/>
      <c r="M3302" s="36"/>
      <c r="N3302" s="36"/>
      <c r="O3302" s="36"/>
      <c r="P3302" s="36"/>
      <c r="Q3302" s="36"/>
      <c r="R3302" s="36"/>
      <c r="S3302" s="36"/>
      <c r="T3302" s="36"/>
      <c r="U3302" s="36"/>
      <c r="V3302" s="36"/>
    </row>
    <row r="3303" spans="6:22" x14ac:dyDescent="0.25">
      <c r="F3303" s="36"/>
      <c r="G3303" s="36"/>
      <c r="H3303" s="36"/>
      <c r="I3303" s="36"/>
      <c r="J3303" s="36"/>
      <c r="K3303" s="36"/>
      <c r="L3303" s="36"/>
      <c r="M3303" s="36"/>
      <c r="N3303" s="36"/>
      <c r="O3303" s="36"/>
      <c r="P3303" s="36"/>
      <c r="Q3303" s="36"/>
      <c r="R3303" s="36"/>
      <c r="S3303" s="36"/>
      <c r="T3303" s="36"/>
      <c r="U3303" s="36"/>
      <c r="V3303" s="36"/>
    </row>
    <row r="3304" spans="6:22" x14ac:dyDescent="0.25">
      <c r="F3304" s="36"/>
      <c r="G3304" s="36"/>
      <c r="H3304" s="36"/>
      <c r="I3304" s="36"/>
      <c r="J3304" s="36"/>
      <c r="K3304" s="36"/>
      <c r="L3304" s="36"/>
      <c r="M3304" s="36"/>
      <c r="N3304" s="36"/>
      <c r="O3304" s="36"/>
      <c r="P3304" s="36"/>
      <c r="Q3304" s="36"/>
      <c r="R3304" s="36"/>
      <c r="S3304" s="36"/>
      <c r="T3304" s="36"/>
      <c r="U3304" s="36"/>
      <c r="V3304" s="36"/>
    </row>
    <row r="3305" spans="6:22" x14ac:dyDescent="0.25">
      <c r="F3305" s="36"/>
      <c r="G3305" s="36"/>
      <c r="H3305" s="36"/>
      <c r="I3305" s="36"/>
      <c r="J3305" s="36"/>
      <c r="K3305" s="36"/>
      <c r="L3305" s="36"/>
      <c r="M3305" s="36"/>
      <c r="N3305" s="36"/>
      <c r="O3305" s="36"/>
      <c r="P3305" s="36"/>
      <c r="Q3305" s="36"/>
      <c r="R3305" s="36"/>
      <c r="S3305" s="36"/>
      <c r="T3305" s="36"/>
      <c r="U3305" s="36"/>
      <c r="V3305" s="36"/>
    </row>
    <row r="3306" spans="6:22" x14ac:dyDescent="0.25">
      <c r="F3306" s="36"/>
      <c r="G3306" s="36"/>
      <c r="H3306" s="36"/>
      <c r="I3306" s="36"/>
      <c r="J3306" s="36"/>
      <c r="K3306" s="36"/>
      <c r="L3306" s="36"/>
      <c r="M3306" s="36"/>
      <c r="N3306" s="36"/>
      <c r="O3306" s="36"/>
      <c r="P3306" s="36"/>
      <c r="Q3306" s="36"/>
      <c r="R3306" s="36"/>
      <c r="S3306" s="36"/>
      <c r="T3306" s="36"/>
      <c r="U3306" s="36"/>
      <c r="V3306" s="36"/>
    </row>
    <row r="3307" spans="6:22" x14ac:dyDescent="0.25">
      <c r="F3307" s="36"/>
      <c r="G3307" s="36"/>
      <c r="H3307" s="36"/>
      <c r="I3307" s="36"/>
      <c r="J3307" s="36"/>
      <c r="K3307" s="36"/>
      <c r="L3307" s="36"/>
      <c r="M3307" s="36"/>
      <c r="N3307" s="36"/>
      <c r="O3307" s="36"/>
      <c r="P3307" s="36"/>
      <c r="Q3307" s="36"/>
      <c r="R3307" s="36"/>
      <c r="S3307" s="36"/>
      <c r="T3307" s="36"/>
      <c r="U3307" s="36"/>
      <c r="V3307" s="36"/>
    </row>
    <row r="3308" spans="6:22" x14ac:dyDescent="0.25">
      <c r="F3308" s="36"/>
      <c r="G3308" s="36"/>
      <c r="H3308" s="36"/>
      <c r="I3308" s="36"/>
      <c r="J3308" s="36"/>
      <c r="K3308" s="36"/>
      <c r="L3308" s="36"/>
      <c r="M3308" s="36"/>
      <c r="N3308" s="36"/>
      <c r="O3308" s="36"/>
      <c r="P3308" s="36"/>
      <c r="Q3308" s="36"/>
      <c r="R3308" s="36"/>
      <c r="S3308" s="36"/>
      <c r="T3308" s="36"/>
      <c r="U3308" s="36"/>
      <c r="V3308" s="36"/>
    </row>
    <row r="3309" spans="6:22" x14ac:dyDescent="0.25">
      <c r="F3309" s="36"/>
      <c r="G3309" s="36"/>
      <c r="H3309" s="36"/>
      <c r="I3309" s="36"/>
      <c r="J3309" s="36"/>
      <c r="K3309" s="36"/>
      <c r="L3309" s="36"/>
      <c r="M3309" s="36"/>
      <c r="N3309" s="36"/>
      <c r="O3309" s="36"/>
      <c r="P3309" s="36"/>
      <c r="Q3309" s="36"/>
      <c r="R3309" s="36"/>
      <c r="S3309" s="36"/>
      <c r="T3309" s="36"/>
      <c r="U3309" s="36"/>
      <c r="V3309" s="36"/>
    </row>
    <row r="3310" spans="6:22" x14ac:dyDescent="0.25">
      <c r="F3310" s="36"/>
      <c r="G3310" s="36"/>
      <c r="H3310" s="36"/>
      <c r="I3310" s="36"/>
      <c r="J3310" s="36"/>
      <c r="K3310" s="36"/>
      <c r="L3310" s="36"/>
      <c r="M3310" s="36"/>
      <c r="N3310" s="36"/>
      <c r="O3310" s="36"/>
      <c r="P3310" s="36"/>
      <c r="Q3310" s="36"/>
      <c r="R3310" s="36"/>
      <c r="S3310" s="36"/>
      <c r="T3310" s="36"/>
      <c r="U3310" s="36"/>
      <c r="V3310" s="36"/>
    </row>
    <row r="3311" spans="6:22" x14ac:dyDescent="0.25">
      <c r="F3311" s="36"/>
      <c r="G3311" s="36"/>
      <c r="H3311" s="36"/>
      <c r="I3311" s="36"/>
      <c r="J3311" s="36"/>
      <c r="K3311" s="36"/>
      <c r="L3311" s="36"/>
      <c r="M3311" s="36"/>
      <c r="N3311" s="36"/>
      <c r="O3311" s="36"/>
      <c r="P3311" s="36"/>
      <c r="Q3311" s="36"/>
      <c r="R3311" s="36"/>
      <c r="S3311" s="36"/>
      <c r="T3311" s="36"/>
      <c r="U3311" s="36"/>
      <c r="V3311" s="36"/>
    </row>
    <row r="3312" spans="6:22" x14ac:dyDescent="0.25">
      <c r="F3312" s="36"/>
      <c r="G3312" s="36"/>
      <c r="H3312" s="36"/>
      <c r="I3312" s="36"/>
      <c r="J3312" s="36"/>
      <c r="K3312" s="36"/>
      <c r="L3312" s="36"/>
      <c r="M3312" s="36"/>
      <c r="N3312" s="36"/>
      <c r="O3312" s="36"/>
      <c r="P3312" s="36"/>
      <c r="Q3312" s="36"/>
      <c r="R3312" s="36"/>
      <c r="S3312" s="36"/>
      <c r="T3312" s="36"/>
      <c r="U3312" s="36"/>
      <c r="V3312" s="36"/>
    </row>
    <row r="3313" spans="6:22" x14ac:dyDescent="0.25">
      <c r="F3313" s="36"/>
      <c r="G3313" s="36"/>
      <c r="H3313" s="36"/>
      <c r="I3313" s="36"/>
      <c r="J3313" s="36"/>
      <c r="K3313" s="36"/>
      <c r="L3313" s="36"/>
      <c r="M3313" s="36"/>
      <c r="N3313" s="36"/>
      <c r="O3313" s="36"/>
      <c r="P3313" s="36"/>
      <c r="Q3313" s="36"/>
      <c r="R3313" s="36"/>
      <c r="S3313" s="36"/>
      <c r="T3313" s="36"/>
      <c r="U3313" s="36"/>
      <c r="V3313" s="36"/>
    </row>
    <row r="3314" spans="6:22" x14ac:dyDescent="0.25">
      <c r="F3314" s="36"/>
      <c r="G3314" s="36"/>
      <c r="H3314" s="36"/>
      <c r="I3314" s="36"/>
      <c r="J3314" s="36"/>
      <c r="K3314" s="36"/>
      <c r="L3314" s="36"/>
      <c r="M3314" s="36"/>
      <c r="N3314" s="36"/>
      <c r="O3314" s="36"/>
      <c r="P3314" s="36"/>
      <c r="Q3314" s="36"/>
      <c r="R3314" s="36"/>
      <c r="S3314" s="36"/>
      <c r="T3314" s="36"/>
      <c r="U3314" s="36"/>
      <c r="V3314" s="36"/>
    </row>
    <row r="3315" spans="6:22" x14ac:dyDescent="0.25">
      <c r="F3315" s="36"/>
      <c r="G3315" s="36"/>
      <c r="H3315" s="36"/>
      <c r="I3315" s="36"/>
      <c r="J3315" s="36"/>
      <c r="K3315" s="36"/>
      <c r="L3315" s="36"/>
      <c r="M3315" s="36"/>
      <c r="N3315" s="36"/>
      <c r="O3315" s="36"/>
      <c r="P3315" s="36"/>
      <c r="Q3315" s="36"/>
      <c r="R3315" s="36"/>
      <c r="S3315" s="36"/>
      <c r="T3315" s="36"/>
      <c r="U3315" s="36"/>
      <c r="V3315" s="36"/>
    </row>
    <row r="3316" spans="6:22" x14ac:dyDescent="0.25">
      <c r="F3316" s="36"/>
      <c r="G3316" s="36"/>
      <c r="H3316" s="36"/>
      <c r="I3316" s="36"/>
      <c r="J3316" s="36"/>
      <c r="K3316" s="36"/>
      <c r="L3316" s="36"/>
      <c r="M3316" s="36"/>
      <c r="N3316" s="36"/>
      <c r="O3316" s="36"/>
      <c r="P3316" s="36"/>
      <c r="Q3316" s="36"/>
      <c r="R3316" s="36"/>
      <c r="S3316" s="36"/>
      <c r="T3316" s="36"/>
      <c r="U3316" s="36"/>
      <c r="V3316" s="36"/>
    </row>
    <row r="3317" spans="6:22" x14ac:dyDescent="0.25">
      <c r="F3317" s="36"/>
      <c r="G3317" s="36"/>
      <c r="H3317" s="36"/>
      <c r="I3317" s="36"/>
      <c r="J3317" s="36"/>
      <c r="K3317" s="36"/>
      <c r="L3317" s="36"/>
      <c r="M3317" s="36"/>
      <c r="N3317" s="36"/>
      <c r="O3317" s="36"/>
      <c r="P3317" s="36"/>
      <c r="Q3317" s="36"/>
      <c r="R3317" s="36"/>
      <c r="S3317" s="36"/>
      <c r="T3317" s="36"/>
      <c r="U3317" s="36"/>
      <c r="V3317" s="36"/>
    </row>
    <row r="3318" spans="6:22" x14ac:dyDescent="0.25">
      <c r="F3318" s="36"/>
      <c r="G3318" s="36"/>
      <c r="H3318" s="36"/>
      <c r="I3318" s="36"/>
      <c r="J3318" s="36"/>
      <c r="K3318" s="36"/>
      <c r="L3318" s="36"/>
      <c r="M3318" s="36"/>
      <c r="N3318" s="36"/>
      <c r="O3318" s="36"/>
      <c r="P3318" s="36"/>
      <c r="Q3318" s="36"/>
      <c r="R3318" s="36"/>
      <c r="S3318" s="36"/>
      <c r="T3318" s="36"/>
      <c r="U3318" s="36"/>
      <c r="V3318" s="36"/>
    </row>
    <row r="3319" spans="6:22" x14ac:dyDescent="0.25">
      <c r="F3319" s="36"/>
      <c r="G3319" s="36"/>
      <c r="H3319" s="36"/>
      <c r="I3319" s="36"/>
      <c r="J3319" s="36"/>
      <c r="K3319" s="36"/>
      <c r="L3319" s="36"/>
      <c r="M3319" s="36"/>
      <c r="N3319" s="36"/>
      <c r="O3319" s="36"/>
      <c r="P3319" s="36"/>
      <c r="Q3319" s="36"/>
      <c r="R3319" s="36"/>
      <c r="S3319" s="36"/>
      <c r="T3319" s="36"/>
      <c r="U3319" s="36"/>
      <c r="V3319" s="36"/>
    </row>
    <row r="3320" spans="6:22" x14ac:dyDescent="0.25">
      <c r="F3320" s="36"/>
      <c r="G3320" s="36"/>
      <c r="H3320" s="36"/>
      <c r="I3320" s="36"/>
      <c r="J3320" s="36"/>
      <c r="K3320" s="36"/>
      <c r="L3320" s="36"/>
      <c r="M3320" s="36"/>
      <c r="N3320" s="36"/>
      <c r="O3320" s="36"/>
      <c r="P3320" s="36"/>
      <c r="Q3320" s="36"/>
      <c r="R3320" s="36"/>
      <c r="S3320" s="36"/>
      <c r="T3320" s="36"/>
      <c r="U3320" s="36"/>
      <c r="V3320" s="36"/>
    </row>
    <row r="3321" spans="6:22" x14ac:dyDescent="0.25">
      <c r="F3321" s="36"/>
      <c r="G3321" s="36"/>
      <c r="H3321" s="36"/>
      <c r="I3321" s="36"/>
      <c r="J3321" s="36"/>
      <c r="K3321" s="36"/>
      <c r="L3321" s="36"/>
      <c r="M3321" s="36"/>
      <c r="N3321" s="36"/>
      <c r="O3321" s="36"/>
      <c r="P3321" s="36"/>
      <c r="Q3321" s="36"/>
      <c r="R3321" s="36"/>
      <c r="S3321" s="36"/>
      <c r="T3321" s="36"/>
      <c r="U3321" s="36"/>
      <c r="V3321" s="36"/>
    </row>
    <row r="3322" spans="6:22" x14ac:dyDescent="0.25">
      <c r="F3322" s="36"/>
      <c r="G3322" s="36"/>
      <c r="H3322" s="36"/>
      <c r="I3322" s="36"/>
      <c r="J3322" s="36"/>
      <c r="K3322" s="36"/>
      <c r="L3322" s="36"/>
      <c r="M3322" s="36"/>
      <c r="N3322" s="36"/>
      <c r="O3322" s="36"/>
      <c r="P3322" s="36"/>
      <c r="Q3322" s="36"/>
      <c r="R3322" s="36"/>
      <c r="S3322" s="36"/>
      <c r="T3322" s="36"/>
      <c r="U3322" s="36"/>
      <c r="V3322" s="36"/>
    </row>
    <row r="3323" spans="6:22" x14ac:dyDescent="0.25">
      <c r="F3323" s="36"/>
      <c r="G3323" s="36"/>
      <c r="H3323" s="36"/>
      <c r="I3323" s="36"/>
      <c r="J3323" s="36"/>
      <c r="K3323" s="36"/>
      <c r="L3323" s="36"/>
      <c r="M3323" s="36"/>
      <c r="N3323" s="36"/>
      <c r="O3323" s="36"/>
      <c r="P3323" s="36"/>
      <c r="Q3323" s="36"/>
      <c r="R3323" s="36"/>
      <c r="S3323" s="36"/>
      <c r="T3323" s="36"/>
      <c r="U3323" s="36"/>
      <c r="V3323" s="36"/>
    </row>
    <row r="3324" spans="6:22" x14ac:dyDescent="0.25">
      <c r="F3324" s="36"/>
      <c r="G3324" s="36"/>
      <c r="H3324" s="36"/>
      <c r="I3324" s="36"/>
      <c r="J3324" s="36"/>
      <c r="K3324" s="36"/>
      <c r="L3324" s="36"/>
      <c r="M3324" s="36"/>
      <c r="N3324" s="36"/>
      <c r="O3324" s="36"/>
      <c r="P3324" s="36"/>
      <c r="Q3324" s="36"/>
      <c r="R3324" s="36"/>
      <c r="S3324" s="36"/>
      <c r="T3324" s="36"/>
      <c r="U3324" s="36"/>
      <c r="V3324" s="36"/>
    </row>
    <row r="3325" spans="6:22" x14ac:dyDescent="0.25">
      <c r="F3325" s="36"/>
      <c r="G3325" s="36"/>
      <c r="H3325" s="36"/>
      <c r="I3325" s="36"/>
      <c r="J3325" s="36"/>
      <c r="K3325" s="36"/>
      <c r="L3325" s="36"/>
      <c r="M3325" s="36"/>
      <c r="N3325" s="36"/>
      <c r="O3325" s="36"/>
      <c r="P3325" s="36"/>
      <c r="Q3325" s="36"/>
      <c r="R3325" s="36"/>
      <c r="S3325" s="36"/>
      <c r="T3325" s="36"/>
      <c r="U3325" s="36"/>
      <c r="V3325" s="36"/>
    </row>
    <row r="3326" spans="6:22" x14ac:dyDescent="0.25">
      <c r="F3326" s="36"/>
      <c r="G3326" s="36"/>
      <c r="H3326" s="36"/>
      <c r="I3326" s="36"/>
      <c r="J3326" s="36"/>
      <c r="K3326" s="36"/>
      <c r="L3326" s="36"/>
      <c r="M3326" s="36"/>
      <c r="N3326" s="36"/>
      <c r="O3326" s="36"/>
      <c r="P3326" s="36"/>
      <c r="Q3326" s="36"/>
      <c r="R3326" s="36"/>
      <c r="S3326" s="36"/>
      <c r="T3326" s="36"/>
      <c r="U3326" s="36"/>
      <c r="V3326" s="36"/>
    </row>
    <row r="3327" spans="6:22" x14ac:dyDescent="0.25">
      <c r="F3327" s="36"/>
      <c r="G3327" s="36"/>
      <c r="H3327" s="36"/>
      <c r="I3327" s="36"/>
      <c r="J3327" s="36"/>
      <c r="K3327" s="36"/>
      <c r="L3327" s="36"/>
      <c r="M3327" s="36"/>
      <c r="N3327" s="36"/>
      <c r="O3327" s="36"/>
      <c r="P3327" s="36"/>
      <c r="Q3327" s="36"/>
      <c r="R3327" s="36"/>
      <c r="S3327" s="36"/>
      <c r="T3327" s="36"/>
      <c r="U3327" s="36"/>
      <c r="V3327" s="36"/>
    </row>
    <row r="3328" spans="6:22" x14ac:dyDescent="0.25">
      <c r="F3328" s="36"/>
      <c r="G3328" s="36"/>
      <c r="H3328" s="36"/>
      <c r="I3328" s="36"/>
      <c r="J3328" s="36"/>
      <c r="K3328" s="36"/>
      <c r="L3328" s="36"/>
      <c r="M3328" s="36"/>
      <c r="N3328" s="36"/>
      <c r="O3328" s="36"/>
      <c r="P3328" s="36"/>
      <c r="Q3328" s="36"/>
      <c r="R3328" s="36"/>
      <c r="S3328" s="36"/>
      <c r="T3328" s="36"/>
      <c r="U3328" s="36"/>
      <c r="V3328" s="36"/>
    </row>
    <row r="3329" spans="6:22" x14ac:dyDescent="0.25">
      <c r="F3329" s="36"/>
      <c r="G3329" s="36"/>
      <c r="H3329" s="36"/>
      <c r="I3329" s="36"/>
      <c r="J3329" s="36"/>
      <c r="K3329" s="36"/>
      <c r="L3329" s="36"/>
      <c r="M3329" s="36"/>
      <c r="N3329" s="36"/>
      <c r="O3329" s="36"/>
      <c r="P3329" s="36"/>
      <c r="Q3329" s="36"/>
      <c r="R3329" s="36"/>
      <c r="S3329" s="36"/>
      <c r="T3329" s="36"/>
      <c r="U3329" s="36"/>
      <c r="V3329" s="36"/>
    </row>
    <row r="3330" spans="6:22" x14ac:dyDescent="0.25">
      <c r="F3330" s="36"/>
      <c r="G3330" s="36"/>
      <c r="H3330" s="36"/>
      <c r="I3330" s="36"/>
      <c r="J3330" s="36"/>
      <c r="K3330" s="36"/>
      <c r="L3330" s="36"/>
      <c r="M3330" s="36"/>
      <c r="N3330" s="36"/>
      <c r="O3330" s="36"/>
      <c r="P3330" s="36"/>
      <c r="Q3330" s="36"/>
      <c r="R3330" s="36"/>
      <c r="S3330" s="36"/>
      <c r="T3330" s="36"/>
      <c r="U3330" s="36"/>
      <c r="V3330" s="36"/>
    </row>
    <row r="3331" spans="6:22" x14ac:dyDescent="0.25">
      <c r="F3331" s="36"/>
      <c r="G3331" s="36"/>
      <c r="H3331" s="36"/>
      <c r="I3331" s="36"/>
      <c r="J3331" s="36"/>
      <c r="K3331" s="36"/>
      <c r="L3331" s="36"/>
      <c r="M3331" s="36"/>
      <c r="N3331" s="36"/>
      <c r="O3331" s="36"/>
      <c r="P3331" s="36"/>
      <c r="Q3331" s="36"/>
      <c r="R3331" s="36"/>
      <c r="S3331" s="36"/>
      <c r="T3331" s="36"/>
      <c r="U3331" s="36"/>
      <c r="V3331" s="36"/>
    </row>
    <row r="3332" spans="6:22" x14ac:dyDescent="0.25">
      <c r="F3332" s="36"/>
      <c r="G3332" s="36"/>
      <c r="H3332" s="36"/>
      <c r="I3332" s="36"/>
      <c r="J3332" s="36"/>
      <c r="K3332" s="36"/>
      <c r="L3332" s="36"/>
      <c r="M3332" s="36"/>
      <c r="N3332" s="36"/>
      <c r="O3332" s="36"/>
      <c r="P3332" s="36"/>
      <c r="Q3332" s="36"/>
      <c r="R3332" s="36"/>
      <c r="S3332" s="36"/>
      <c r="T3332" s="36"/>
      <c r="U3332" s="36"/>
      <c r="V3332" s="36"/>
    </row>
    <row r="3333" spans="6:22" x14ac:dyDescent="0.25">
      <c r="F3333" s="36"/>
      <c r="G3333" s="36"/>
      <c r="H3333" s="36"/>
      <c r="I3333" s="36"/>
      <c r="J3333" s="36"/>
      <c r="K3333" s="36"/>
      <c r="L3333" s="36"/>
      <c r="M3333" s="36"/>
      <c r="N3333" s="36"/>
      <c r="O3333" s="36"/>
      <c r="P3333" s="36"/>
      <c r="Q3333" s="36"/>
      <c r="R3333" s="36"/>
      <c r="S3333" s="36"/>
      <c r="T3333" s="36"/>
      <c r="U3333" s="36"/>
      <c r="V3333" s="36"/>
    </row>
    <row r="3334" spans="6:22" x14ac:dyDescent="0.25">
      <c r="F3334" s="36"/>
      <c r="G3334" s="36"/>
      <c r="H3334" s="36"/>
      <c r="I3334" s="36"/>
      <c r="J3334" s="36"/>
      <c r="K3334" s="36"/>
      <c r="L3334" s="36"/>
      <c r="M3334" s="36"/>
      <c r="N3334" s="36"/>
      <c r="O3334" s="36"/>
      <c r="P3334" s="36"/>
      <c r="Q3334" s="36"/>
      <c r="R3334" s="36"/>
      <c r="S3334" s="36"/>
      <c r="T3334" s="36"/>
      <c r="U3334" s="36"/>
      <c r="V3334" s="36"/>
    </row>
    <row r="3335" spans="6:22" x14ac:dyDescent="0.25">
      <c r="F3335" s="36"/>
      <c r="G3335" s="36"/>
      <c r="H3335" s="36"/>
      <c r="I3335" s="36"/>
      <c r="J3335" s="36"/>
      <c r="K3335" s="36"/>
      <c r="L3335" s="36"/>
      <c r="M3335" s="36"/>
      <c r="N3335" s="36"/>
      <c r="O3335" s="36"/>
      <c r="P3335" s="36"/>
      <c r="Q3335" s="36"/>
      <c r="R3335" s="36"/>
      <c r="S3335" s="36"/>
      <c r="T3335" s="36"/>
      <c r="U3335" s="36"/>
      <c r="V3335" s="36"/>
    </row>
    <row r="3336" spans="6:22" x14ac:dyDescent="0.25">
      <c r="F3336" s="36"/>
      <c r="G3336" s="36"/>
      <c r="H3336" s="36"/>
      <c r="I3336" s="36"/>
      <c r="J3336" s="36"/>
      <c r="K3336" s="36"/>
      <c r="L3336" s="36"/>
      <c r="M3336" s="36"/>
      <c r="N3336" s="36"/>
      <c r="O3336" s="36"/>
      <c r="P3336" s="36"/>
      <c r="Q3336" s="36"/>
      <c r="R3336" s="36"/>
      <c r="S3336" s="36"/>
      <c r="T3336" s="36"/>
      <c r="U3336" s="36"/>
      <c r="V3336" s="36"/>
    </row>
    <row r="3337" spans="6:22" x14ac:dyDescent="0.25">
      <c r="F3337" s="36"/>
      <c r="G3337" s="36"/>
      <c r="H3337" s="36"/>
      <c r="I3337" s="36"/>
      <c r="J3337" s="36"/>
      <c r="K3337" s="36"/>
      <c r="L3337" s="36"/>
      <c r="M3337" s="36"/>
      <c r="N3337" s="36"/>
      <c r="O3337" s="36"/>
      <c r="P3337" s="36"/>
      <c r="Q3337" s="36"/>
      <c r="R3337" s="36"/>
      <c r="S3337" s="36"/>
      <c r="T3337" s="36"/>
      <c r="U3337" s="36"/>
      <c r="V3337" s="36"/>
    </row>
    <row r="3338" spans="6:22" x14ac:dyDescent="0.25">
      <c r="F3338" s="36"/>
      <c r="G3338" s="36"/>
      <c r="H3338" s="36"/>
      <c r="I3338" s="36"/>
      <c r="J3338" s="36"/>
      <c r="K3338" s="36"/>
      <c r="L3338" s="36"/>
      <c r="M3338" s="36"/>
      <c r="N3338" s="36"/>
      <c r="O3338" s="36"/>
      <c r="P3338" s="36"/>
      <c r="Q3338" s="36"/>
      <c r="R3338" s="36"/>
      <c r="S3338" s="36"/>
      <c r="T3338" s="36"/>
      <c r="U3338" s="36"/>
      <c r="V3338" s="36"/>
    </row>
    <row r="3339" spans="6:22" x14ac:dyDescent="0.25">
      <c r="F3339" s="36"/>
      <c r="G3339" s="36"/>
      <c r="H3339" s="36"/>
      <c r="I3339" s="36"/>
      <c r="J3339" s="36"/>
      <c r="K3339" s="36"/>
      <c r="L3339" s="36"/>
      <c r="M3339" s="36"/>
      <c r="N3339" s="36"/>
      <c r="O3339" s="36"/>
      <c r="P3339" s="36"/>
      <c r="Q3339" s="36"/>
      <c r="R3339" s="36"/>
      <c r="S3339" s="36"/>
      <c r="T3339" s="36"/>
      <c r="U3339" s="36"/>
      <c r="V3339" s="36"/>
    </row>
    <row r="3340" spans="6:22" x14ac:dyDescent="0.25">
      <c r="F3340" s="36"/>
      <c r="G3340" s="36"/>
      <c r="H3340" s="36"/>
      <c r="I3340" s="36"/>
      <c r="J3340" s="36"/>
      <c r="K3340" s="36"/>
      <c r="L3340" s="36"/>
      <c r="M3340" s="36"/>
      <c r="N3340" s="36"/>
      <c r="O3340" s="36"/>
      <c r="P3340" s="36"/>
      <c r="Q3340" s="36"/>
      <c r="R3340" s="36"/>
      <c r="S3340" s="36"/>
      <c r="T3340" s="36"/>
      <c r="U3340" s="36"/>
      <c r="V3340" s="36"/>
    </row>
    <row r="3341" spans="6:22" x14ac:dyDescent="0.25">
      <c r="F3341" s="36"/>
      <c r="G3341" s="36"/>
      <c r="H3341" s="36"/>
      <c r="I3341" s="36"/>
      <c r="J3341" s="36"/>
      <c r="K3341" s="36"/>
      <c r="L3341" s="36"/>
      <c r="M3341" s="36"/>
      <c r="N3341" s="36"/>
      <c r="O3341" s="36"/>
      <c r="P3341" s="36"/>
      <c r="Q3341" s="36"/>
      <c r="R3341" s="36"/>
      <c r="S3341" s="36"/>
      <c r="T3341" s="36"/>
      <c r="U3341" s="36"/>
      <c r="V3341" s="36"/>
    </row>
    <row r="3342" spans="6:22" x14ac:dyDescent="0.25">
      <c r="F3342" s="36"/>
      <c r="G3342" s="36"/>
      <c r="H3342" s="36"/>
      <c r="I3342" s="36"/>
      <c r="J3342" s="36"/>
      <c r="K3342" s="36"/>
      <c r="L3342" s="36"/>
      <c r="M3342" s="36"/>
      <c r="N3342" s="36"/>
      <c r="O3342" s="36"/>
      <c r="P3342" s="36"/>
      <c r="Q3342" s="36"/>
      <c r="R3342" s="36"/>
      <c r="S3342" s="36"/>
      <c r="T3342" s="36"/>
      <c r="U3342" s="36"/>
      <c r="V3342" s="36"/>
    </row>
    <row r="3343" spans="6:22" x14ac:dyDescent="0.25">
      <c r="F3343" s="36"/>
      <c r="G3343" s="36"/>
      <c r="H3343" s="36"/>
      <c r="I3343" s="36"/>
      <c r="J3343" s="36"/>
      <c r="K3343" s="36"/>
      <c r="L3343" s="36"/>
      <c r="M3343" s="36"/>
      <c r="N3343" s="36"/>
      <c r="O3343" s="36"/>
      <c r="P3343" s="36"/>
      <c r="Q3343" s="36"/>
      <c r="R3343" s="36"/>
      <c r="S3343" s="36"/>
      <c r="T3343" s="36"/>
      <c r="U3343" s="36"/>
      <c r="V3343" s="36"/>
    </row>
    <row r="3344" spans="6:22" x14ac:dyDescent="0.25">
      <c r="F3344" s="36"/>
      <c r="G3344" s="36"/>
      <c r="H3344" s="36"/>
      <c r="I3344" s="36"/>
      <c r="J3344" s="36"/>
      <c r="K3344" s="36"/>
      <c r="L3344" s="36"/>
      <c r="M3344" s="36"/>
      <c r="N3344" s="36"/>
      <c r="O3344" s="36"/>
      <c r="P3344" s="36"/>
      <c r="Q3344" s="36"/>
      <c r="R3344" s="36"/>
      <c r="S3344" s="36"/>
      <c r="T3344" s="36"/>
      <c r="U3344" s="36"/>
      <c r="V3344" s="36"/>
    </row>
    <row r="3345" spans="6:22" x14ac:dyDescent="0.25">
      <c r="F3345" s="36"/>
      <c r="G3345" s="36"/>
      <c r="H3345" s="36"/>
      <c r="I3345" s="36"/>
      <c r="J3345" s="36"/>
      <c r="K3345" s="36"/>
      <c r="L3345" s="36"/>
      <c r="M3345" s="36"/>
      <c r="N3345" s="36"/>
      <c r="O3345" s="36"/>
      <c r="P3345" s="36"/>
      <c r="Q3345" s="36"/>
      <c r="R3345" s="36"/>
      <c r="S3345" s="36"/>
      <c r="T3345" s="36"/>
      <c r="U3345" s="36"/>
      <c r="V3345" s="36"/>
    </row>
    <row r="3346" spans="6:22" x14ac:dyDescent="0.25">
      <c r="F3346" s="36"/>
      <c r="G3346" s="36"/>
      <c r="H3346" s="36"/>
      <c r="I3346" s="36"/>
      <c r="J3346" s="36"/>
      <c r="K3346" s="36"/>
      <c r="L3346" s="36"/>
      <c r="M3346" s="36"/>
      <c r="N3346" s="36"/>
      <c r="O3346" s="36"/>
      <c r="P3346" s="36"/>
      <c r="Q3346" s="36"/>
      <c r="R3346" s="36"/>
      <c r="S3346" s="36"/>
      <c r="T3346" s="36"/>
      <c r="U3346" s="36"/>
      <c r="V3346" s="36"/>
    </row>
    <row r="3347" spans="6:22" x14ac:dyDescent="0.25">
      <c r="F3347" s="36"/>
      <c r="G3347" s="36"/>
      <c r="H3347" s="36"/>
      <c r="I3347" s="36"/>
      <c r="J3347" s="36"/>
      <c r="K3347" s="36"/>
      <c r="L3347" s="36"/>
      <c r="M3347" s="36"/>
      <c r="N3347" s="36"/>
      <c r="O3347" s="36"/>
      <c r="P3347" s="36"/>
      <c r="Q3347" s="36"/>
      <c r="R3347" s="36"/>
      <c r="S3347" s="36"/>
      <c r="T3347" s="36"/>
      <c r="U3347" s="36"/>
      <c r="V3347" s="36"/>
    </row>
    <row r="3348" spans="6:22" x14ac:dyDescent="0.25">
      <c r="F3348" s="36"/>
      <c r="G3348" s="36"/>
      <c r="H3348" s="36"/>
      <c r="I3348" s="36"/>
      <c r="J3348" s="36"/>
      <c r="K3348" s="36"/>
      <c r="L3348" s="36"/>
      <c r="M3348" s="36"/>
      <c r="N3348" s="36"/>
      <c r="O3348" s="36"/>
      <c r="P3348" s="36"/>
      <c r="Q3348" s="36"/>
      <c r="R3348" s="36"/>
      <c r="S3348" s="36"/>
      <c r="T3348" s="36"/>
      <c r="U3348" s="36"/>
      <c r="V3348" s="36"/>
    </row>
    <row r="3349" spans="6:22" x14ac:dyDescent="0.25">
      <c r="F3349" s="36"/>
      <c r="G3349" s="36"/>
      <c r="H3349" s="36"/>
      <c r="I3349" s="36"/>
      <c r="J3349" s="36"/>
      <c r="K3349" s="36"/>
      <c r="L3349" s="36"/>
      <c r="M3349" s="36"/>
      <c r="N3349" s="36"/>
      <c r="O3349" s="36"/>
      <c r="P3349" s="36"/>
      <c r="Q3349" s="36"/>
      <c r="R3349" s="36"/>
      <c r="S3349" s="36"/>
      <c r="T3349" s="36"/>
      <c r="U3349" s="36"/>
      <c r="V3349" s="36"/>
    </row>
    <row r="3350" spans="6:22" x14ac:dyDescent="0.25">
      <c r="F3350" s="36"/>
      <c r="G3350" s="36"/>
      <c r="H3350" s="36"/>
      <c r="I3350" s="36"/>
      <c r="J3350" s="36"/>
      <c r="K3350" s="36"/>
      <c r="L3350" s="36"/>
      <c r="M3350" s="36"/>
      <c r="N3350" s="36"/>
      <c r="O3350" s="36"/>
      <c r="P3350" s="36"/>
      <c r="Q3350" s="36"/>
      <c r="R3350" s="36"/>
      <c r="S3350" s="36"/>
      <c r="T3350" s="36"/>
      <c r="U3350" s="36"/>
      <c r="V3350" s="36"/>
    </row>
    <row r="3351" spans="6:22" x14ac:dyDescent="0.25">
      <c r="F3351" s="36"/>
      <c r="G3351" s="36"/>
      <c r="H3351" s="36"/>
      <c r="I3351" s="36"/>
      <c r="J3351" s="36"/>
      <c r="K3351" s="36"/>
      <c r="L3351" s="36"/>
      <c r="M3351" s="36"/>
      <c r="N3351" s="36"/>
      <c r="O3351" s="36"/>
      <c r="P3351" s="36"/>
      <c r="Q3351" s="36"/>
      <c r="R3351" s="36"/>
      <c r="S3351" s="36"/>
      <c r="T3351" s="36"/>
      <c r="U3351" s="36"/>
      <c r="V3351" s="36"/>
    </row>
    <row r="3352" spans="6:22" x14ac:dyDescent="0.25">
      <c r="F3352" s="36"/>
      <c r="G3352" s="36"/>
      <c r="H3352" s="36"/>
      <c r="I3352" s="36"/>
      <c r="J3352" s="36"/>
      <c r="K3352" s="36"/>
      <c r="L3352" s="36"/>
      <c r="M3352" s="36"/>
      <c r="N3352" s="36"/>
      <c r="O3352" s="36"/>
      <c r="P3352" s="36"/>
      <c r="Q3352" s="36"/>
      <c r="R3352" s="36"/>
      <c r="S3352" s="36"/>
      <c r="T3352" s="36"/>
      <c r="U3352" s="36"/>
      <c r="V3352" s="36"/>
    </row>
    <row r="3353" spans="6:22" x14ac:dyDescent="0.25">
      <c r="F3353" s="36"/>
      <c r="G3353" s="36"/>
      <c r="H3353" s="36"/>
      <c r="I3353" s="36"/>
      <c r="J3353" s="36"/>
      <c r="K3353" s="36"/>
      <c r="L3353" s="36"/>
      <c r="M3353" s="36"/>
      <c r="N3353" s="36"/>
      <c r="O3353" s="36"/>
      <c r="P3353" s="36"/>
      <c r="Q3353" s="36"/>
      <c r="R3353" s="36"/>
      <c r="S3353" s="36"/>
      <c r="T3353" s="36"/>
      <c r="U3353" s="36"/>
      <c r="V3353" s="36"/>
    </row>
    <row r="3354" spans="6:22" x14ac:dyDescent="0.25">
      <c r="F3354" s="36"/>
      <c r="G3354" s="36"/>
      <c r="H3354" s="36"/>
      <c r="I3354" s="36"/>
      <c r="J3354" s="36"/>
      <c r="K3354" s="36"/>
      <c r="L3354" s="36"/>
      <c r="M3354" s="36"/>
      <c r="N3354" s="36"/>
      <c r="O3354" s="36"/>
      <c r="P3354" s="36"/>
      <c r="Q3354" s="36"/>
      <c r="R3354" s="36"/>
      <c r="S3354" s="36"/>
      <c r="T3354" s="36"/>
      <c r="U3354" s="36"/>
      <c r="V3354" s="36"/>
    </row>
    <row r="3355" spans="6:22" x14ac:dyDescent="0.25">
      <c r="F3355" s="36"/>
      <c r="G3355" s="36"/>
      <c r="H3355" s="36"/>
      <c r="I3355" s="36"/>
      <c r="J3355" s="36"/>
      <c r="K3355" s="36"/>
      <c r="L3355" s="36"/>
      <c r="M3355" s="36"/>
      <c r="N3355" s="36"/>
      <c r="O3355" s="36"/>
      <c r="P3355" s="36"/>
      <c r="Q3355" s="36"/>
      <c r="R3355" s="36"/>
      <c r="S3355" s="36"/>
      <c r="T3355" s="36"/>
      <c r="U3355" s="36"/>
      <c r="V3355" s="36"/>
    </row>
    <row r="3356" spans="6:22" x14ac:dyDescent="0.25">
      <c r="F3356" s="36"/>
      <c r="G3356" s="36"/>
      <c r="H3356" s="36"/>
      <c r="I3356" s="36"/>
      <c r="J3356" s="36"/>
      <c r="K3356" s="36"/>
      <c r="L3356" s="36"/>
      <c r="M3356" s="36"/>
      <c r="N3356" s="36"/>
      <c r="O3356" s="36"/>
      <c r="P3356" s="36"/>
      <c r="Q3356" s="36"/>
      <c r="R3356" s="36"/>
      <c r="S3356" s="36"/>
      <c r="T3356" s="36"/>
      <c r="U3356" s="36"/>
      <c r="V3356" s="36"/>
    </row>
    <row r="3357" spans="6:22" x14ac:dyDescent="0.25">
      <c r="F3357" s="36"/>
      <c r="G3357" s="36"/>
      <c r="H3357" s="36"/>
      <c r="I3357" s="36"/>
      <c r="J3357" s="36"/>
      <c r="K3357" s="36"/>
      <c r="L3357" s="36"/>
      <c r="M3357" s="36"/>
      <c r="N3357" s="36"/>
      <c r="O3357" s="36"/>
      <c r="P3357" s="36"/>
      <c r="Q3357" s="36"/>
      <c r="R3357" s="36"/>
      <c r="S3357" s="36"/>
      <c r="T3357" s="36"/>
      <c r="U3357" s="36"/>
      <c r="V3357" s="36"/>
    </row>
    <row r="3358" spans="6:22" x14ac:dyDescent="0.25">
      <c r="F3358" s="36"/>
      <c r="G3358" s="36"/>
      <c r="H3358" s="36"/>
      <c r="I3358" s="36"/>
      <c r="J3358" s="36"/>
      <c r="K3358" s="36"/>
      <c r="L3358" s="36"/>
      <c r="M3358" s="36"/>
      <c r="N3358" s="36"/>
      <c r="O3358" s="36"/>
      <c r="P3358" s="36"/>
      <c r="Q3358" s="36"/>
      <c r="R3358" s="36"/>
      <c r="S3358" s="36"/>
      <c r="T3358" s="36"/>
      <c r="U3358" s="36"/>
      <c r="V3358" s="36"/>
    </row>
    <row r="3359" spans="6:22" x14ac:dyDescent="0.25">
      <c r="F3359" s="36"/>
      <c r="G3359" s="36"/>
      <c r="H3359" s="36"/>
      <c r="I3359" s="36"/>
      <c r="J3359" s="36"/>
      <c r="K3359" s="36"/>
      <c r="L3359" s="36"/>
      <c r="M3359" s="36"/>
      <c r="N3359" s="36"/>
      <c r="O3359" s="36"/>
      <c r="P3359" s="36"/>
      <c r="Q3359" s="36"/>
      <c r="R3359" s="36"/>
      <c r="S3359" s="36"/>
      <c r="T3359" s="36"/>
      <c r="U3359" s="36"/>
      <c r="V3359" s="36"/>
    </row>
    <row r="3360" spans="6:22" x14ac:dyDescent="0.25">
      <c r="F3360" s="36"/>
      <c r="G3360" s="36"/>
      <c r="H3360" s="36"/>
      <c r="I3360" s="36"/>
      <c r="J3360" s="36"/>
      <c r="K3360" s="36"/>
      <c r="L3360" s="36"/>
      <c r="M3360" s="36"/>
      <c r="N3360" s="36"/>
      <c r="O3360" s="36"/>
      <c r="P3360" s="36"/>
      <c r="Q3360" s="36"/>
      <c r="R3360" s="36"/>
      <c r="S3360" s="36"/>
      <c r="T3360" s="36"/>
      <c r="U3360" s="36"/>
      <c r="V3360" s="36"/>
    </row>
    <row r="3361" spans="6:22" x14ac:dyDescent="0.25">
      <c r="F3361" s="36"/>
      <c r="G3361" s="36"/>
      <c r="H3361" s="36"/>
      <c r="I3361" s="36"/>
      <c r="J3361" s="36"/>
      <c r="K3361" s="36"/>
      <c r="L3361" s="36"/>
      <c r="M3361" s="36"/>
      <c r="N3361" s="36"/>
      <c r="O3361" s="36"/>
      <c r="P3361" s="36"/>
      <c r="Q3361" s="36"/>
      <c r="R3361" s="36"/>
      <c r="S3361" s="36"/>
      <c r="T3361" s="36"/>
      <c r="U3361" s="36"/>
      <c r="V3361" s="36"/>
    </row>
    <row r="3362" spans="6:22" x14ac:dyDescent="0.25">
      <c r="F3362" s="36"/>
      <c r="G3362" s="36"/>
      <c r="H3362" s="36"/>
      <c r="I3362" s="36"/>
      <c r="J3362" s="36"/>
      <c r="K3362" s="36"/>
      <c r="L3362" s="36"/>
      <c r="M3362" s="36"/>
      <c r="N3362" s="36"/>
      <c r="O3362" s="36"/>
      <c r="P3362" s="36"/>
      <c r="Q3362" s="36"/>
      <c r="R3362" s="36"/>
      <c r="S3362" s="36"/>
      <c r="T3362" s="36"/>
      <c r="U3362" s="36"/>
      <c r="V3362" s="36"/>
    </row>
    <row r="3363" spans="6:22" x14ac:dyDescent="0.25">
      <c r="F3363" s="36"/>
      <c r="G3363" s="36"/>
      <c r="H3363" s="36"/>
      <c r="I3363" s="36"/>
      <c r="J3363" s="36"/>
      <c r="K3363" s="36"/>
      <c r="L3363" s="36"/>
      <c r="M3363" s="36"/>
      <c r="N3363" s="36"/>
      <c r="O3363" s="36"/>
      <c r="P3363" s="36"/>
      <c r="Q3363" s="36"/>
      <c r="R3363" s="36"/>
      <c r="S3363" s="36"/>
      <c r="T3363" s="36"/>
      <c r="U3363" s="36"/>
      <c r="V3363" s="36"/>
    </row>
    <row r="3364" spans="6:22" x14ac:dyDescent="0.25">
      <c r="F3364" s="36"/>
      <c r="G3364" s="36"/>
      <c r="H3364" s="36"/>
      <c r="I3364" s="36"/>
      <c r="J3364" s="36"/>
      <c r="K3364" s="36"/>
      <c r="L3364" s="36"/>
      <c r="M3364" s="36"/>
      <c r="N3364" s="36"/>
      <c r="O3364" s="36"/>
      <c r="P3364" s="36"/>
      <c r="Q3364" s="36"/>
      <c r="R3364" s="36"/>
      <c r="S3364" s="36"/>
      <c r="T3364" s="36"/>
      <c r="U3364" s="36"/>
      <c r="V3364" s="36"/>
    </row>
    <row r="3365" spans="6:22" x14ac:dyDescent="0.25">
      <c r="F3365" s="36"/>
      <c r="G3365" s="36"/>
      <c r="H3365" s="36"/>
      <c r="I3365" s="36"/>
      <c r="J3365" s="36"/>
      <c r="K3365" s="36"/>
      <c r="L3365" s="36"/>
      <c r="M3365" s="36"/>
      <c r="N3365" s="36"/>
      <c r="O3365" s="36"/>
      <c r="P3365" s="36"/>
      <c r="Q3365" s="36"/>
      <c r="R3365" s="36"/>
      <c r="S3365" s="36"/>
      <c r="T3365" s="36"/>
      <c r="U3365" s="36"/>
      <c r="V3365" s="36"/>
    </row>
    <row r="3366" spans="6:22" x14ac:dyDescent="0.25">
      <c r="F3366" s="36"/>
      <c r="G3366" s="36"/>
      <c r="H3366" s="36"/>
      <c r="I3366" s="36"/>
      <c r="J3366" s="36"/>
      <c r="K3366" s="36"/>
      <c r="L3366" s="36"/>
      <c r="M3366" s="36"/>
      <c r="N3366" s="36"/>
      <c r="O3366" s="36"/>
      <c r="P3366" s="36"/>
      <c r="Q3366" s="36"/>
      <c r="R3366" s="36"/>
      <c r="S3366" s="36"/>
      <c r="T3366" s="36"/>
      <c r="U3366" s="36"/>
      <c r="V3366" s="36"/>
    </row>
    <row r="3367" spans="6:22" x14ac:dyDescent="0.25">
      <c r="F3367" s="36"/>
      <c r="G3367" s="36"/>
      <c r="H3367" s="36"/>
      <c r="I3367" s="36"/>
      <c r="J3367" s="36"/>
      <c r="K3367" s="36"/>
      <c r="L3367" s="36"/>
      <c r="M3367" s="36"/>
      <c r="N3367" s="36"/>
      <c r="O3367" s="36"/>
      <c r="P3367" s="36"/>
      <c r="Q3367" s="36"/>
      <c r="R3367" s="36"/>
      <c r="S3367" s="36"/>
      <c r="T3367" s="36"/>
      <c r="U3367" s="36"/>
      <c r="V3367" s="36"/>
    </row>
    <row r="3368" spans="6:22" x14ac:dyDescent="0.25">
      <c r="F3368" s="36"/>
      <c r="G3368" s="36"/>
      <c r="H3368" s="36"/>
      <c r="I3368" s="36"/>
      <c r="J3368" s="36"/>
      <c r="K3368" s="36"/>
      <c r="L3368" s="36"/>
      <c r="M3368" s="36"/>
      <c r="N3368" s="36"/>
      <c r="O3368" s="36"/>
      <c r="P3368" s="36"/>
      <c r="Q3368" s="36"/>
      <c r="R3368" s="36"/>
      <c r="S3368" s="36"/>
      <c r="T3368" s="36"/>
      <c r="U3368" s="36"/>
      <c r="V3368" s="36"/>
    </row>
    <row r="3369" spans="6:22" x14ac:dyDescent="0.25">
      <c r="F3369" s="36"/>
      <c r="G3369" s="36"/>
      <c r="H3369" s="36"/>
      <c r="I3369" s="36"/>
      <c r="J3369" s="36"/>
      <c r="K3369" s="36"/>
      <c r="L3369" s="36"/>
      <c r="M3369" s="36"/>
      <c r="N3369" s="36"/>
      <c r="O3369" s="36"/>
      <c r="P3369" s="36"/>
      <c r="Q3369" s="36"/>
      <c r="R3369" s="36"/>
      <c r="S3369" s="36"/>
      <c r="T3369" s="36"/>
      <c r="U3369" s="36"/>
      <c r="V3369" s="36"/>
    </row>
    <row r="3370" spans="6:22" x14ac:dyDescent="0.25">
      <c r="F3370" s="36"/>
      <c r="G3370" s="36"/>
      <c r="H3370" s="36"/>
      <c r="I3370" s="36"/>
      <c r="J3370" s="36"/>
      <c r="K3370" s="36"/>
      <c r="L3370" s="36"/>
      <c r="M3370" s="36"/>
      <c r="N3370" s="36"/>
      <c r="O3370" s="36"/>
      <c r="P3370" s="36"/>
      <c r="Q3370" s="36"/>
      <c r="R3370" s="36"/>
      <c r="S3370" s="36"/>
      <c r="T3370" s="36"/>
      <c r="U3370" s="36"/>
      <c r="V3370" s="36"/>
    </row>
    <row r="3371" spans="6:22" x14ac:dyDescent="0.25">
      <c r="F3371" s="36"/>
      <c r="G3371" s="36"/>
      <c r="H3371" s="36"/>
      <c r="I3371" s="36"/>
      <c r="J3371" s="36"/>
      <c r="K3371" s="36"/>
      <c r="L3371" s="36"/>
      <c r="M3371" s="36"/>
      <c r="N3371" s="36"/>
      <c r="O3371" s="36"/>
      <c r="P3371" s="36"/>
      <c r="Q3371" s="36"/>
      <c r="R3371" s="36"/>
      <c r="S3371" s="36"/>
      <c r="T3371" s="36"/>
      <c r="U3371" s="36"/>
      <c r="V3371" s="36"/>
    </row>
    <row r="3372" spans="6:22" x14ac:dyDescent="0.25">
      <c r="F3372" s="36"/>
      <c r="G3372" s="36"/>
      <c r="H3372" s="36"/>
      <c r="I3372" s="36"/>
      <c r="J3372" s="36"/>
      <c r="K3372" s="36"/>
      <c r="L3372" s="36"/>
      <c r="M3372" s="36"/>
      <c r="N3372" s="36"/>
      <c r="O3372" s="36"/>
      <c r="P3372" s="36"/>
      <c r="Q3372" s="36"/>
      <c r="R3372" s="36"/>
      <c r="S3372" s="36"/>
      <c r="T3372" s="36"/>
      <c r="U3372" s="36"/>
      <c r="V3372" s="36"/>
    </row>
    <row r="3373" spans="6:22" x14ac:dyDescent="0.25">
      <c r="F3373" s="36"/>
      <c r="G3373" s="36"/>
      <c r="H3373" s="36"/>
      <c r="I3373" s="36"/>
      <c r="J3373" s="36"/>
      <c r="K3373" s="36"/>
      <c r="L3373" s="36"/>
      <c r="M3373" s="36"/>
      <c r="N3373" s="36"/>
      <c r="O3373" s="36"/>
      <c r="P3373" s="36"/>
      <c r="Q3373" s="36"/>
      <c r="R3373" s="36"/>
      <c r="S3373" s="36"/>
      <c r="T3373" s="36"/>
      <c r="U3373" s="36"/>
      <c r="V3373" s="36"/>
    </row>
    <row r="3374" spans="6:22" x14ac:dyDescent="0.25">
      <c r="F3374" s="36"/>
      <c r="G3374" s="36"/>
      <c r="H3374" s="36"/>
      <c r="I3374" s="36"/>
      <c r="J3374" s="36"/>
      <c r="K3374" s="36"/>
      <c r="L3374" s="36"/>
      <c r="M3374" s="36"/>
      <c r="N3374" s="36"/>
      <c r="O3374" s="36"/>
      <c r="P3374" s="36"/>
      <c r="Q3374" s="36"/>
      <c r="R3374" s="36"/>
      <c r="S3374" s="36"/>
      <c r="T3374" s="36"/>
      <c r="U3374" s="36"/>
      <c r="V3374" s="36"/>
    </row>
    <row r="3375" spans="6:22" x14ac:dyDescent="0.25">
      <c r="F3375" s="36"/>
      <c r="G3375" s="36"/>
      <c r="H3375" s="36"/>
      <c r="I3375" s="36"/>
      <c r="J3375" s="36"/>
      <c r="K3375" s="36"/>
      <c r="L3375" s="36"/>
      <c r="M3375" s="36"/>
      <c r="N3375" s="36"/>
      <c r="O3375" s="36"/>
      <c r="P3375" s="36"/>
      <c r="Q3375" s="36"/>
      <c r="R3375" s="36"/>
      <c r="S3375" s="36"/>
      <c r="T3375" s="36"/>
      <c r="U3375" s="36"/>
      <c r="V3375" s="36"/>
    </row>
    <row r="3376" spans="6:22" x14ac:dyDescent="0.25">
      <c r="F3376" s="36"/>
      <c r="G3376" s="36"/>
      <c r="H3376" s="36"/>
      <c r="I3376" s="36"/>
      <c r="J3376" s="36"/>
      <c r="K3376" s="36"/>
      <c r="L3376" s="36"/>
      <c r="M3376" s="36"/>
      <c r="N3376" s="36"/>
      <c r="O3376" s="36"/>
      <c r="P3376" s="36"/>
      <c r="Q3376" s="36"/>
      <c r="R3376" s="36"/>
      <c r="S3376" s="36"/>
      <c r="T3376" s="36"/>
      <c r="U3376" s="36"/>
      <c r="V3376" s="36"/>
    </row>
    <row r="3377" spans="6:22" x14ac:dyDescent="0.25">
      <c r="F3377" s="36"/>
      <c r="G3377" s="36"/>
      <c r="H3377" s="36"/>
      <c r="I3377" s="36"/>
      <c r="J3377" s="36"/>
      <c r="K3377" s="36"/>
      <c r="L3377" s="36"/>
      <c r="M3377" s="36"/>
      <c r="N3377" s="36"/>
      <c r="O3377" s="36"/>
      <c r="P3377" s="36"/>
      <c r="Q3377" s="36"/>
      <c r="R3377" s="36"/>
      <c r="S3377" s="36"/>
      <c r="T3377" s="36"/>
      <c r="U3377" s="36"/>
      <c r="V3377" s="36"/>
    </row>
    <row r="3378" spans="6:22" x14ac:dyDescent="0.25">
      <c r="F3378" s="36"/>
      <c r="G3378" s="36"/>
      <c r="H3378" s="36"/>
      <c r="I3378" s="36"/>
      <c r="J3378" s="36"/>
      <c r="K3378" s="36"/>
      <c r="L3378" s="36"/>
      <c r="M3378" s="36"/>
      <c r="N3378" s="36"/>
      <c r="O3378" s="36"/>
      <c r="P3378" s="36"/>
      <c r="Q3378" s="36"/>
      <c r="R3378" s="36"/>
      <c r="S3378" s="36"/>
      <c r="T3378" s="36"/>
      <c r="U3378" s="36"/>
      <c r="V3378" s="36"/>
    </row>
    <row r="3379" spans="6:22" x14ac:dyDescent="0.25">
      <c r="F3379" s="36"/>
      <c r="G3379" s="36"/>
      <c r="H3379" s="36"/>
      <c r="I3379" s="36"/>
      <c r="J3379" s="36"/>
      <c r="K3379" s="36"/>
      <c r="L3379" s="36"/>
      <c r="M3379" s="36"/>
      <c r="N3379" s="36"/>
      <c r="O3379" s="36"/>
      <c r="P3379" s="36"/>
      <c r="Q3379" s="36"/>
      <c r="R3379" s="36"/>
      <c r="S3379" s="36"/>
      <c r="T3379" s="36"/>
      <c r="U3379" s="36"/>
      <c r="V3379" s="36"/>
    </row>
    <row r="3380" spans="6:22" x14ac:dyDescent="0.25">
      <c r="F3380" s="36"/>
      <c r="G3380" s="36"/>
      <c r="H3380" s="36"/>
      <c r="I3380" s="36"/>
      <c r="J3380" s="36"/>
      <c r="K3380" s="36"/>
      <c r="L3380" s="36"/>
      <c r="M3380" s="36"/>
      <c r="N3380" s="36"/>
      <c r="O3380" s="36"/>
      <c r="P3380" s="36"/>
      <c r="Q3380" s="36"/>
      <c r="R3380" s="36"/>
      <c r="S3380" s="36"/>
      <c r="T3380" s="36"/>
      <c r="U3380" s="36"/>
      <c r="V3380" s="36"/>
    </row>
    <row r="3381" spans="6:22" x14ac:dyDescent="0.25">
      <c r="F3381" s="36"/>
      <c r="G3381" s="36"/>
      <c r="H3381" s="36"/>
      <c r="I3381" s="36"/>
      <c r="J3381" s="36"/>
      <c r="K3381" s="36"/>
      <c r="L3381" s="36"/>
      <c r="M3381" s="36"/>
      <c r="N3381" s="36"/>
      <c r="O3381" s="36"/>
      <c r="P3381" s="36"/>
      <c r="Q3381" s="36"/>
      <c r="R3381" s="36"/>
      <c r="S3381" s="36"/>
      <c r="T3381" s="36"/>
      <c r="U3381" s="36"/>
      <c r="V3381" s="36"/>
    </row>
    <row r="3382" spans="6:22" x14ac:dyDescent="0.25">
      <c r="F3382" s="36"/>
      <c r="G3382" s="36"/>
      <c r="H3382" s="36"/>
      <c r="I3382" s="36"/>
      <c r="J3382" s="36"/>
      <c r="K3382" s="36"/>
      <c r="L3382" s="36"/>
      <c r="M3382" s="36"/>
      <c r="N3382" s="36"/>
      <c r="O3382" s="36"/>
      <c r="P3382" s="36"/>
      <c r="Q3382" s="36"/>
      <c r="R3382" s="36"/>
      <c r="S3382" s="36"/>
      <c r="T3382" s="36"/>
      <c r="U3382" s="36"/>
      <c r="V3382" s="36"/>
    </row>
    <row r="3383" spans="6:22" x14ac:dyDescent="0.25">
      <c r="F3383" s="36"/>
      <c r="G3383" s="36"/>
      <c r="H3383" s="36"/>
      <c r="I3383" s="36"/>
      <c r="J3383" s="36"/>
      <c r="K3383" s="36"/>
      <c r="L3383" s="36"/>
      <c r="M3383" s="36"/>
      <c r="N3383" s="36"/>
      <c r="O3383" s="36"/>
      <c r="P3383" s="36"/>
      <c r="Q3383" s="36"/>
      <c r="R3383" s="36"/>
      <c r="S3383" s="36"/>
      <c r="T3383" s="36"/>
      <c r="U3383" s="36"/>
      <c r="V3383" s="36"/>
    </row>
    <row r="3384" spans="6:22" x14ac:dyDescent="0.25">
      <c r="F3384" s="36"/>
      <c r="G3384" s="36"/>
      <c r="H3384" s="36"/>
      <c r="I3384" s="36"/>
      <c r="J3384" s="36"/>
      <c r="K3384" s="36"/>
      <c r="L3384" s="36"/>
      <c r="M3384" s="36"/>
      <c r="N3384" s="36"/>
      <c r="O3384" s="36"/>
      <c r="P3384" s="36"/>
      <c r="Q3384" s="36"/>
      <c r="R3384" s="36"/>
      <c r="S3384" s="36"/>
      <c r="T3384" s="36"/>
      <c r="U3384" s="36"/>
      <c r="V3384" s="36"/>
    </row>
    <row r="3385" spans="6:22" x14ac:dyDescent="0.25">
      <c r="F3385" s="36"/>
      <c r="G3385" s="36"/>
      <c r="H3385" s="36"/>
      <c r="I3385" s="36"/>
      <c r="J3385" s="36"/>
      <c r="K3385" s="36"/>
      <c r="L3385" s="36"/>
      <c r="M3385" s="36"/>
      <c r="N3385" s="36"/>
      <c r="O3385" s="36"/>
      <c r="P3385" s="36"/>
      <c r="Q3385" s="36"/>
      <c r="R3385" s="36"/>
      <c r="S3385" s="36"/>
      <c r="T3385" s="36"/>
      <c r="U3385" s="36"/>
      <c r="V3385" s="36"/>
    </row>
    <row r="3386" spans="6:22" x14ac:dyDescent="0.25">
      <c r="F3386" s="36"/>
      <c r="G3386" s="36"/>
      <c r="H3386" s="36"/>
      <c r="I3386" s="36"/>
      <c r="J3386" s="36"/>
      <c r="K3386" s="36"/>
      <c r="L3386" s="36"/>
      <c r="M3386" s="36"/>
      <c r="N3386" s="36"/>
      <c r="O3386" s="36"/>
      <c r="P3386" s="36"/>
      <c r="Q3386" s="36"/>
      <c r="R3386" s="36"/>
      <c r="S3386" s="36"/>
      <c r="T3386" s="36"/>
      <c r="U3386" s="36"/>
      <c r="V3386" s="36"/>
    </row>
    <row r="3387" spans="6:22" x14ac:dyDescent="0.25">
      <c r="F3387" s="36"/>
      <c r="G3387" s="36"/>
      <c r="H3387" s="36"/>
      <c r="I3387" s="36"/>
      <c r="J3387" s="36"/>
      <c r="K3387" s="36"/>
      <c r="L3387" s="36"/>
      <c r="M3387" s="36"/>
      <c r="N3387" s="36"/>
      <c r="O3387" s="36"/>
      <c r="P3387" s="36"/>
      <c r="Q3387" s="36"/>
      <c r="R3387" s="36"/>
      <c r="S3387" s="36"/>
      <c r="T3387" s="36"/>
      <c r="U3387" s="36"/>
      <c r="V3387" s="36"/>
    </row>
    <row r="3388" spans="6:22" x14ac:dyDescent="0.25">
      <c r="F3388" s="36"/>
      <c r="G3388" s="36"/>
      <c r="H3388" s="36"/>
      <c r="I3388" s="36"/>
      <c r="J3388" s="36"/>
      <c r="K3388" s="36"/>
      <c r="L3388" s="36"/>
      <c r="M3388" s="36"/>
      <c r="N3388" s="36"/>
      <c r="O3388" s="36"/>
      <c r="P3388" s="36"/>
      <c r="Q3388" s="36"/>
      <c r="R3388" s="36"/>
      <c r="S3388" s="36"/>
      <c r="T3388" s="36"/>
      <c r="U3388" s="36"/>
      <c r="V3388" s="36"/>
    </row>
    <row r="3389" spans="6:22" x14ac:dyDescent="0.25">
      <c r="F3389" s="36"/>
      <c r="G3389" s="36"/>
      <c r="H3389" s="36"/>
      <c r="I3389" s="36"/>
      <c r="J3389" s="36"/>
      <c r="K3389" s="36"/>
      <c r="L3389" s="36"/>
      <c r="M3389" s="36"/>
      <c r="N3389" s="36"/>
      <c r="O3389" s="36"/>
      <c r="P3389" s="36"/>
      <c r="Q3389" s="36"/>
      <c r="R3389" s="36"/>
      <c r="S3389" s="36"/>
      <c r="T3389" s="36"/>
      <c r="U3389" s="36"/>
      <c r="V3389" s="36"/>
    </row>
    <row r="3390" spans="6:22" x14ac:dyDescent="0.25">
      <c r="F3390" s="36"/>
      <c r="G3390" s="36"/>
      <c r="H3390" s="36"/>
      <c r="I3390" s="36"/>
      <c r="J3390" s="36"/>
      <c r="K3390" s="36"/>
      <c r="L3390" s="36"/>
      <c r="M3390" s="36"/>
      <c r="N3390" s="36"/>
      <c r="O3390" s="36"/>
      <c r="P3390" s="36"/>
      <c r="Q3390" s="36"/>
      <c r="R3390" s="36"/>
      <c r="S3390" s="36"/>
      <c r="T3390" s="36"/>
      <c r="U3390" s="36"/>
      <c r="V3390" s="36"/>
    </row>
    <row r="3391" spans="6:22" x14ac:dyDescent="0.25">
      <c r="F3391" s="36"/>
      <c r="G3391" s="36"/>
      <c r="H3391" s="36"/>
      <c r="I3391" s="36"/>
      <c r="J3391" s="36"/>
      <c r="K3391" s="36"/>
      <c r="L3391" s="36"/>
      <c r="M3391" s="36"/>
      <c r="N3391" s="36"/>
      <c r="O3391" s="36"/>
      <c r="P3391" s="36"/>
      <c r="Q3391" s="36"/>
      <c r="R3391" s="36"/>
      <c r="S3391" s="36"/>
      <c r="T3391" s="36"/>
      <c r="U3391" s="36"/>
      <c r="V3391" s="36"/>
    </row>
    <row r="3392" spans="6:22" x14ac:dyDescent="0.25">
      <c r="F3392" s="36"/>
      <c r="G3392" s="36"/>
      <c r="H3392" s="36"/>
      <c r="I3392" s="36"/>
      <c r="J3392" s="36"/>
      <c r="K3392" s="36"/>
      <c r="L3392" s="36"/>
      <c r="M3392" s="36"/>
      <c r="N3392" s="36"/>
      <c r="O3392" s="36"/>
      <c r="P3392" s="36"/>
      <c r="Q3392" s="36"/>
      <c r="R3392" s="36"/>
      <c r="S3392" s="36"/>
      <c r="T3392" s="36"/>
      <c r="U3392" s="36"/>
      <c r="V3392" s="36"/>
    </row>
    <row r="3393" spans="6:22" x14ac:dyDescent="0.25">
      <c r="F3393" s="36"/>
      <c r="G3393" s="36"/>
      <c r="H3393" s="36"/>
      <c r="I3393" s="36"/>
      <c r="J3393" s="36"/>
      <c r="K3393" s="36"/>
      <c r="L3393" s="36"/>
      <c r="M3393" s="36"/>
      <c r="N3393" s="36"/>
      <c r="O3393" s="36"/>
      <c r="P3393" s="36"/>
      <c r="Q3393" s="36"/>
      <c r="R3393" s="36"/>
      <c r="S3393" s="36"/>
      <c r="T3393" s="36"/>
      <c r="U3393" s="36"/>
      <c r="V3393" s="36"/>
    </row>
    <row r="3394" spans="6:22" x14ac:dyDescent="0.25">
      <c r="F3394" s="36"/>
      <c r="G3394" s="36"/>
      <c r="H3394" s="36"/>
      <c r="I3394" s="36"/>
      <c r="J3394" s="36"/>
      <c r="K3394" s="36"/>
      <c r="L3394" s="36"/>
      <c r="M3394" s="36"/>
      <c r="N3394" s="36"/>
      <c r="O3394" s="36"/>
      <c r="P3394" s="36"/>
      <c r="Q3394" s="36"/>
      <c r="R3394" s="36"/>
      <c r="S3394" s="36"/>
      <c r="T3394" s="36"/>
      <c r="U3394" s="36"/>
      <c r="V3394" s="36"/>
    </row>
    <row r="3395" spans="6:22" x14ac:dyDescent="0.25">
      <c r="F3395" s="36"/>
      <c r="G3395" s="36"/>
      <c r="H3395" s="36"/>
      <c r="I3395" s="36"/>
      <c r="J3395" s="36"/>
      <c r="K3395" s="36"/>
      <c r="L3395" s="36"/>
      <c r="M3395" s="36"/>
      <c r="N3395" s="36"/>
      <c r="O3395" s="36"/>
      <c r="P3395" s="36"/>
      <c r="Q3395" s="36"/>
      <c r="R3395" s="36"/>
      <c r="S3395" s="36"/>
      <c r="T3395" s="36"/>
      <c r="U3395" s="36"/>
      <c r="V3395" s="36"/>
    </row>
    <row r="3396" spans="6:22" x14ac:dyDescent="0.25">
      <c r="F3396" s="36"/>
      <c r="G3396" s="36"/>
      <c r="H3396" s="36"/>
      <c r="I3396" s="36"/>
      <c r="J3396" s="36"/>
      <c r="K3396" s="36"/>
      <c r="L3396" s="36"/>
      <c r="M3396" s="36"/>
      <c r="N3396" s="36"/>
      <c r="O3396" s="36"/>
      <c r="P3396" s="36"/>
      <c r="Q3396" s="36"/>
      <c r="R3396" s="36"/>
      <c r="S3396" s="36"/>
      <c r="T3396" s="36"/>
      <c r="U3396" s="36"/>
      <c r="V3396" s="36"/>
    </row>
    <row r="3397" spans="6:22" x14ac:dyDescent="0.25">
      <c r="F3397" s="36"/>
      <c r="G3397" s="36"/>
      <c r="H3397" s="36"/>
      <c r="I3397" s="36"/>
      <c r="J3397" s="36"/>
      <c r="K3397" s="36"/>
      <c r="L3397" s="36"/>
      <c r="M3397" s="36"/>
      <c r="N3397" s="36"/>
      <c r="O3397" s="36"/>
      <c r="P3397" s="36"/>
      <c r="Q3397" s="36"/>
      <c r="R3397" s="36"/>
      <c r="S3397" s="36"/>
      <c r="T3397" s="36"/>
      <c r="U3397" s="36"/>
      <c r="V3397" s="36"/>
    </row>
    <row r="3398" spans="6:22" x14ac:dyDescent="0.25">
      <c r="F3398" s="36"/>
      <c r="G3398" s="36"/>
      <c r="H3398" s="36"/>
      <c r="I3398" s="36"/>
      <c r="J3398" s="36"/>
      <c r="K3398" s="36"/>
      <c r="L3398" s="36"/>
      <c r="M3398" s="36"/>
      <c r="N3398" s="36"/>
      <c r="O3398" s="36"/>
      <c r="P3398" s="36"/>
      <c r="Q3398" s="36"/>
      <c r="R3398" s="36"/>
      <c r="S3398" s="36"/>
      <c r="T3398" s="36"/>
      <c r="U3398" s="36"/>
      <c r="V3398" s="36"/>
    </row>
    <row r="3399" spans="6:22" x14ac:dyDescent="0.25">
      <c r="F3399" s="36"/>
      <c r="G3399" s="36"/>
      <c r="H3399" s="36"/>
      <c r="I3399" s="36"/>
      <c r="J3399" s="36"/>
      <c r="K3399" s="36"/>
      <c r="L3399" s="36"/>
      <c r="M3399" s="36"/>
      <c r="N3399" s="36"/>
      <c r="O3399" s="36"/>
      <c r="P3399" s="36"/>
      <c r="Q3399" s="36"/>
      <c r="R3399" s="36"/>
      <c r="S3399" s="36"/>
      <c r="T3399" s="36"/>
      <c r="U3399" s="36"/>
      <c r="V3399" s="36"/>
    </row>
    <row r="3400" spans="6:22" x14ac:dyDescent="0.25">
      <c r="F3400" s="36"/>
      <c r="G3400" s="36"/>
      <c r="H3400" s="36"/>
      <c r="I3400" s="36"/>
      <c r="J3400" s="36"/>
      <c r="K3400" s="36"/>
      <c r="L3400" s="36"/>
      <c r="M3400" s="36"/>
      <c r="N3400" s="36"/>
      <c r="O3400" s="36"/>
      <c r="P3400" s="36"/>
      <c r="Q3400" s="36"/>
      <c r="R3400" s="36"/>
      <c r="S3400" s="36"/>
      <c r="T3400" s="36"/>
      <c r="U3400" s="36"/>
      <c r="V3400" s="36"/>
    </row>
    <row r="3401" spans="6:22" x14ac:dyDescent="0.25">
      <c r="F3401" s="36"/>
      <c r="G3401" s="36"/>
      <c r="H3401" s="36"/>
      <c r="I3401" s="36"/>
      <c r="J3401" s="36"/>
      <c r="K3401" s="36"/>
      <c r="L3401" s="36"/>
      <c r="M3401" s="36"/>
      <c r="N3401" s="36"/>
      <c r="O3401" s="36"/>
      <c r="P3401" s="36"/>
      <c r="Q3401" s="36"/>
      <c r="R3401" s="36"/>
      <c r="S3401" s="36"/>
      <c r="T3401" s="36"/>
      <c r="U3401" s="36"/>
      <c r="V3401" s="36"/>
    </row>
    <row r="3402" spans="6:22" x14ac:dyDescent="0.25">
      <c r="F3402" s="36"/>
      <c r="G3402" s="36"/>
      <c r="H3402" s="36"/>
      <c r="I3402" s="36"/>
      <c r="J3402" s="36"/>
      <c r="K3402" s="36"/>
      <c r="L3402" s="36"/>
      <c r="M3402" s="36"/>
      <c r="N3402" s="36"/>
      <c r="O3402" s="36"/>
      <c r="P3402" s="36"/>
      <c r="Q3402" s="36"/>
      <c r="R3402" s="36"/>
      <c r="S3402" s="36"/>
      <c r="T3402" s="36"/>
      <c r="U3402" s="36"/>
      <c r="V3402" s="36"/>
    </row>
    <row r="3403" spans="6:22" x14ac:dyDescent="0.25">
      <c r="F3403" s="36"/>
      <c r="G3403" s="36"/>
      <c r="H3403" s="36"/>
      <c r="I3403" s="36"/>
      <c r="J3403" s="36"/>
      <c r="K3403" s="36"/>
      <c r="L3403" s="36"/>
      <c r="M3403" s="36"/>
      <c r="N3403" s="36"/>
      <c r="O3403" s="36"/>
      <c r="P3403" s="36"/>
      <c r="Q3403" s="36"/>
      <c r="R3403" s="36"/>
      <c r="S3403" s="36"/>
      <c r="T3403" s="36"/>
      <c r="U3403" s="36"/>
      <c r="V3403" s="36"/>
    </row>
    <row r="3404" spans="6:22" x14ac:dyDescent="0.25">
      <c r="F3404" s="36"/>
      <c r="G3404" s="36"/>
      <c r="H3404" s="36"/>
      <c r="I3404" s="36"/>
      <c r="J3404" s="36"/>
      <c r="K3404" s="36"/>
      <c r="L3404" s="36"/>
      <c r="M3404" s="36"/>
      <c r="N3404" s="36"/>
      <c r="O3404" s="36"/>
      <c r="P3404" s="36"/>
      <c r="Q3404" s="36"/>
      <c r="R3404" s="36"/>
      <c r="S3404" s="36"/>
      <c r="T3404" s="36"/>
      <c r="U3404" s="36"/>
      <c r="V3404" s="36"/>
    </row>
    <row r="3405" spans="6:22" x14ac:dyDescent="0.25">
      <c r="F3405" s="36"/>
      <c r="G3405" s="36"/>
      <c r="H3405" s="36"/>
      <c r="I3405" s="36"/>
      <c r="J3405" s="36"/>
      <c r="K3405" s="36"/>
      <c r="L3405" s="36"/>
      <c r="M3405" s="36"/>
      <c r="N3405" s="36"/>
      <c r="O3405" s="36"/>
      <c r="P3405" s="36"/>
      <c r="Q3405" s="36"/>
      <c r="R3405" s="36"/>
      <c r="S3405" s="36"/>
      <c r="T3405" s="36"/>
      <c r="U3405" s="36"/>
      <c r="V3405" s="36"/>
    </row>
    <row r="3406" spans="6:22" x14ac:dyDescent="0.25">
      <c r="F3406" s="36"/>
      <c r="G3406" s="36"/>
      <c r="H3406" s="36"/>
      <c r="I3406" s="36"/>
      <c r="J3406" s="36"/>
      <c r="K3406" s="36"/>
      <c r="L3406" s="36"/>
      <c r="M3406" s="36"/>
      <c r="N3406" s="36"/>
      <c r="O3406" s="36"/>
      <c r="P3406" s="36"/>
      <c r="Q3406" s="36"/>
      <c r="R3406" s="36"/>
      <c r="S3406" s="36"/>
      <c r="T3406" s="36"/>
      <c r="U3406" s="36"/>
      <c r="V3406" s="36"/>
    </row>
    <row r="3407" spans="6:22" x14ac:dyDescent="0.25">
      <c r="F3407" s="36"/>
      <c r="G3407" s="36"/>
      <c r="H3407" s="36"/>
      <c r="I3407" s="36"/>
      <c r="J3407" s="36"/>
      <c r="K3407" s="36"/>
      <c r="L3407" s="36"/>
      <c r="M3407" s="36"/>
      <c r="N3407" s="36"/>
      <c r="O3407" s="36"/>
      <c r="P3407" s="36"/>
      <c r="Q3407" s="36"/>
      <c r="R3407" s="36"/>
      <c r="S3407" s="36"/>
      <c r="T3407" s="36"/>
      <c r="U3407" s="36"/>
      <c r="V3407" s="36"/>
    </row>
    <row r="3408" spans="6:22" x14ac:dyDescent="0.25">
      <c r="F3408" s="36"/>
      <c r="G3408" s="36"/>
      <c r="H3408" s="36"/>
      <c r="I3408" s="36"/>
      <c r="J3408" s="36"/>
      <c r="K3408" s="36"/>
      <c r="L3408" s="36"/>
      <c r="M3408" s="36"/>
      <c r="N3408" s="36"/>
      <c r="O3408" s="36"/>
      <c r="P3408" s="36"/>
      <c r="Q3408" s="36"/>
      <c r="R3408" s="36"/>
      <c r="S3408" s="36"/>
      <c r="T3408" s="36"/>
      <c r="U3408" s="36"/>
      <c r="V3408" s="36"/>
    </row>
    <row r="3409" spans="6:22" x14ac:dyDescent="0.25">
      <c r="F3409" s="36"/>
      <c r="G3409" s="36"/>
      <c r="H3409" s="36"/>
      <c r="I3409" s="36"/>
      <c r="J3409" s="36"/>
      <c r="K3409" s="36"/>
      <c r="L3409" s="36"/>
      <c r="M3409" s="36"/>
      <c r="N3409" s="36"/>
      <c r="O3409" s="36"/>
      <c r="P3409" s="36"/>
      <c r="Q3409" s="36"/>
      <c r="R3409" s="36"/>
      <c r="S3409" s="36"/>
      <c r="T3409" s="36"/>
      <c r="U3409" s="36"/>
      <c r="V3409" s="36"/>
    </row>
    <row r="3410" spans="6:22" x14ac:dyDescent="0.25">
      <c r="F3410" s="36"/>
      <c r="G3410" s="36"/>
      <c r="H3410" s="36"/>
      <c r="I3410" s="36"/>
      <c r="J3410" s="36"/>
      <c r="K3410" s="36"/>
      <c r="L3410" s="36"/>
      <c r="M3410" s="36"/>
      <c r="N3410" s="36"/>
      <c r="O3410" s="36"/>
      <c r="P3410" s="36"/>
      <c r="Q3410" s="36"/>
      <c r="R3410" s="36"/>
      <c r="S3410" s="36"/>
      <c r="T3410" s="36"/>
      <c r="U3410" s="36"/>
      <c r="V3410" s="36"/>
    </row>
    <row r="3411" spans="6:22" x14ac:dyDescent="0.25">
      <c r="F3411" s="36"/>
      <c r="G3411" s="36"/>
      <c r="H3411" s="36"/>
      <c r="I3411" s="36"/>
      <c r="J3411" s="36"/>
      <c r="K3411" s="36"/>
      <c r="L3411" s="36"/>
      <c r="M3411" s="36"/>
      <c r="N3411" s="36"/>
      <c r="O3411" s="36"/>
      <c r="P3411" s="36"/>
      <c r="Q3411" s="36"/>
      <c r="R3411" s="36"/>
      <c r="S3411" s="36"/>
      <c r="T3411" s="36"/>
      <c r="U3411" s="36"/>
      <c r="V3411" s="36"/>
    </row>
    <row r="3412" spans="6:22" x14ac:dyDescent="0.25">
      <c r="F3412" s="36"/>
      <c r="G3412" s="36"/>
      <c r="H3412" s="36"/>
      <c r="I3412" s="36"/>
      <c r="J3412" s="36"/>
      <c r="K3412" s="36"/>
      <c r="L3412" s="36"/>
      <c r="M3412" s="36"/>
      <c r="N3412" s="36"/>
      <c r="O3412" s="36"/>
      <c r="P3412" s="36"/>
      <c r="Q3412" s="36"/>
      <c r="R3412" s="36"/>
      <c r="S3412" s="36"/>
      <c r="T3412" s="36"/>
      <c r="U3412" s="36"/>
      <c r="V3412" s="36"/>
    </row>
    <row r="3413" spans="6:22" x14ac:dyDescent="0.25">
      <c r="F3413" s="36"/>
      <c r="G3413" s="36"/>
      <c r="H3413" s="36"/>
      <c r="I3413" s="36"/>
      <c r="J3413" s="36"/>
      <c r="K3413" s="36"/>
      <c r="L3413" s="36"/>
      <c r="M3413" s="36"/>
      <c r="N3413" s="36"/>
      <c r="O3413" s="36"/>
      <c r="P3413" s="36"/>
      <c r="Q3413" s="36"/>
      <c r="R3413" s="36"/>
      <c r="S3413" s="36"/>
      <c r="T3413" s="36"/>
      <c r="U3413" s="36"/>
      <c r="V3413" s="36"/>
    </row>
    <row r="3414" spans="6:22" x14ac:dyDescent="0.25">
      <c r="F3414" s="36"/>
      <c r="G3414" s="36"/>
      <c r="H3414" s="36"/>
      <c r="I3414" s="36"/>
      <c r="J3414" s="36"/>
      <c r="K3414" s="36"/>
      <c r="L3414" s="36"/>
      <c r="M3414" s="36"/>
      <c r="N3414" s="36"/>
      <c r="O3414" s="36"/>
      <c r="P3414" s="36"/>
      <c r="Q3414" s="36"/>
      <c r="R3414" s="36"/>
      <c r="S3414" s="36"/>
      <c r="T3414" s="36"/>
      <c r="U3414" s="36"/>
      <c r="V3414" s="36"/>
    </row>
    <row r="3415" spans="6:22" x14ac:dyDescent="0.25">
      <c r="F3415" s="36"/>
      <c r="G3415" s="36"/>
      <c r="H3415" s="36"/>
      <c r="I3415" s="36"/>
      <c r="J3415" s="36"/>
      <c r="K3415" s="36"/>
      <c r="L3415" s="36"/>
      <c r="M3415" s="36"/>
      <c r="N3415" s="36"/>
      <c r="O3415" s="36"/>
      <c r="P3415" s="36"/>
      <c r="Q3415" s="36"/>
      <c r="R3415" s="36"/>
      <c r="S3415" s="36"/>
      <c r="T3415" s="36"/>
      <c r="U3415" s="36"/>
      <c r="V3415" s="36"/>
    </row>
    <row r="3416" spans="6:22" x14ac:dyDescent="0.25">
      <c r="F3416" s="36"/>
      <c r="G3416" s="36"/>
      <c r="H3416" s="36"/>
      <c r="I3416" s="36"/>
      <c r="J3416" s="36"/>
      <c r="K3416" s="36"/>
      <c r="L3416" s="36"/>
      <c r="M3416" s="36"/>
      <c r="N3416" s="36"/>
      <c r="O3416" s="36"/>
      <c r="P3416" s="36"/>
      <c r="Q3416" s="36"/>
      <c r="R3416" s="36"/>
      <c r="S3416" s="36"/>
      <c r="T3416" s="36"/>
      <c r="U3416" s="36"/>
      <c r="V3416" s="36"/>
    </row>
    <row r="3417" spans="6:22" x14ac:dyDescent="0.25">
      <c r="F3417" s="36"/>
      <c r="G3417" s="36"/>
      <c r="H3417" s="36"/>
      <c r="I3417" s="36"/>
      <c r="J3417" s="36"/>
      <c r="K3417" s="36"/>
      <c r="L3417" s="36"/>
      <c r="M3417" s="36"/>
      <c r="N3417" s="36"/>
      <c r="O3417" s="36"/>
      <c r="P3417" s="36"/>
      <c r="Q3417" s="36"/>
      <c r="R3417" s="36"/>
      <c r="S3417" s="36"/>
      <c r="T3417" s="36"/>
      <c r="U3417" s="36"/>
      <c r="V3417" s="36"/>
    </row>
    <row r="3418" spans="6:22" x14ac:dyDescent="0.25">
      <c r="F3418" s="36"/>
      <c r="G3418" s="36"/>
      <c r="H3418" s="36"/>
      <c r="I3418" s="36"/>
      <c r="J3418" s="36"/>
      <c r="K3418" s="36"/>
      <c r="L3418" s="36"/>
      <c r="M3418" s="36"/>
      <c r="N3418" s="36"/>
      <c r="O3418" s="36"/>
      <c r="P3418" s="36"/>
      <c r="Q3418" s="36"/>
      <c r="R3418" s="36"/>
      <c r="S3418" s="36"/>
      <c r="T3418" s="36"/>
      <c r="U3418" s="36"/>
      <c r="V3418" s="36"/>
    </row>
    <row r="3419" spans="6:22" x14ac:dyDescent="0.25">
      <c r="F3419" s="36"/>
      <c r="G3419" s="36"/>
      <c r="H3419" s="36"/>
      <c r="I3419" s="36"/>
      <c r="J3419" s="36"/>
      <c r="K3419" s="36"/>
      <c r="L3419" s="36"/>
      <c r="M3419" s="36"/>
      <c r="N3419" s="36"/>
      <c r="O3419" s="36"/>
      <c r="P3419" s="36"/>
      <c r="Q3419" s="36"/>
      <c r="R3419" s="36"/>
      <c r="S3419" s="36"/>
      <c r="T3419" s="36"/>
      <c r="U3419" s="36"/>
      <c r="V3419" s="36"/>
    </row>
    <row r="3420" spans="6:22" x14ac:dyDescent="0.25">
      <c r="F3420" s="36"/>
      <c r="G3420" s="36"/>
      <c r="H3420" s="36"/>
      <c r="I3420" s="36"/>
      <c r="J3420" s="36"/>
      <c r="K3420" s="36"/>
      <c r="L3420" s="36"/>
      <c r="M3420" s="36"/>
      <c r="N3420" s="36"/>
      <c r="O3420" s="36"/>
      <c r="P3420" s="36"/>
      <c r="Q3420" s="36"/>
      <c r="R3420" s="36"/>
      <c r="S3420" s="36"/>
      <c r="T3420" s="36"/>
      <c r="U3420" s="36"/>
      <c r="V3420" s="36"/>
    </row>
    <row r="3421" spans="6:22" x14ac:dyDescent="0.25">
      <c r="F3421" s="36"/>
      <c r="G3421" s="36"/>
      <c r="H3421" s="36"/>
      <c r="I3421" s="36"/>
      <c r="J3421" s="36"/>
      <c r="K3421" s="36"/>
      <c r="L3421" s="36"/>
      <c r="M3421" s="36"/>
      <c r="N3421" s="36"/>
      <c r="O3421" s="36"/>
      <c r="P3421" s="36"/>
      <c r="Q3421" s="36"/>
      <c r="R3421" s="36"/>
      <c r="S3421" s="36"/>
      <c r="T3421" s="36"/>
      <c r="U3421" s="36"/>
      <c r="V3421" s="36"/>
    </row>
    <row r="3422" spans="6:22" x14ac:dyDescent="0.25">
      <c r="F3422" s="36"/>
      <c r="G3422" s="36"/>
      <c r="H3422" s="36"/>
      <c r="I3422" s="36"/>
      <c r="J3422" s="36"/>
      <c r="K3422" s="36"/>
      <c r="L3422" s="36"/>
      <c r="M3422" s="36"/>
      <c r="N3422" s="36"/>
      <c r="O3422" s="36"/>
      <c r="P3422" s="36"/>
      <c r="Q3422" s="36"/>
      <c r="R3422" s="36"/>
      <c r="S3422" s="36"/>
      <c r="T3422" s="36"/>
      <c r="U3422" s="36"/>
      <c r="V3422" s="36"/>
    </row>
    <row r="3423" spans="6:22" x14ac:dyDescent="0.25">
      <c r="F3423" s="36"/>
      <c r="G3423" s="36"/>
      <c r="H3423" s="36"/>
      <c r="I3423" s="36"/>
      <c r="J3423" s="36"/>
      <c r="K3423" s="36"/>
      <c r="L3423" s="36"/>
      <c r="M3423" s="36"/>
      <c r="N3423" s="36"/>
      <c r="O3423" s="36"/>
      <c r="P3423" s="36"/>
      <c r="Q3423" s="36"/>
      <c r="R3423" s="36"/>
      <c r="S3423" s="36"/>
      <c r="T3423" s="36"/>
      <c r="U3423" s="36"/>
      <c r="V3423" s="36"/>
    </row>
    <row r="3424" spans="6:22" x14ac:dyDescent="0.25">
      <c r="F3424" s="36"/>
      <c r="G3424" s="36"/>
      <c r="H3424" s="36"/>
      <c r="I3424" s="36"/>
      <c r="J3424" s="36"/>
      <c r="K3424" s="36"/>
      <c r="L3424" s="36"/>
      <c r="M3424" s="36"/>
      <c r="N3424" s="36"/>
      <c r="O3424" s="36"/>
      <c r="P3424" s="36"/>
      <c r="Q3424" s="36"/>
      <c r="R3424" s="36"/>
      <c r="S3424" s="36"/>
      <c r="T3424" s="36"/>
      <c r="U3424" s="36"/>
      <c r="V3424" s="36"/>
    </row>
    <row r="3425" spans="6:22" x14ac:dyDescent="0.25">
      <c r="F3425" s="36"/>
      <c r="G3425" s="36"/>
      <c r="H3425" s="36"/>
      <c r="I3425" s="36"/>
      <c r="J3425" s="36"/>
      <c r="K3425" s="36"/>
      <c r="L3425" s="36"/>
      <c r="M3425" s="36"/>
      <c r="N3425" s="36"/>
      <c r="O3425" s="36"/>
      <c r="P3425" s="36"/>
      <c r="Q3425" s="36"/>
      <c r="R3425" s="36"/>
      <c r="S3425" s="36"/>
      <c r="T3425" s="36"/>
      <c r="U3425" s="36"/>
      <c r="V3425" s="36"/>
    </row>
    <row r="3426" spans="6:22" x14ac:dyDescent="0.25">
      <c r="F3426" s="36"/>
      <c r="G3426" s="36"/>
      <c r="H3426" s="36"/>
      <c r="I3426" s="36"/>
      <c r="J3426" s="36"/>
      <c r="K3426" s="36"/>
      <c r="L3426" s="36"/>
      <c r="M3426" s="36"/>
      <c r="N3426" s="36"/>
      <c r="O3426" s="36"/>
      <c r="P3426" s="36"/>
      <c r="Q3426" s="36"/>
      <c r="R3426" s="36"/>
      <c r="S3426" s="36"/>
      <c r="T3426" s="36"/>
      <c r="U3426" s="36"/>
      <c r="V3426" s="36"/>
    </row>
    <row r="3427" spans="6:22" x14ac:dyDescent="0.25">
      <c r="F3427" s="36"/>
      <c r="G3427" s="36"/>
      <c r="H3427" s="36"/>
      <c r="I3427" s="36"/>
      <c r="J3427" s="36"/>
      <c r="K3427" s="36"/>
      <c r="L3427" s="36"/>
      <c r="M3427" s="36"/>
      <c r="N3427" s="36"/>
      <c r="O3427" s="36"/>
      <c r="P3427" s="36"/>
      <c r="Q3427" s="36"/>
      <c r="R3427" s="36"/>
      <c r="S3427" s="36"/>
      <c r="T3427" s="36"/>
      <c r="U3427" s="36"/>
      <c r="V3427" s="36"/>
    </row>
    <row r="3428" spans="6:22" x14ac:dyDescent="0.25">
      <c r="F3428" s="36"/>
      <c r="G3428" s="36"/>
      <c r="H3428" s="36"/>
      <c r="I3428" s="36"/>
      <c r="J3428" s="36"/>
      <c r="K3428" s="36"/>
      <c r="L3428" s="36"/>
      <c r="M3428" s="36"/>
      <c r="N3428" s="36"/>
      <c r="O3428" s="36"/>
      <c r="P3428" s="36"/>
      <c r="Q3428" s="36"/>
      <c r="R3428" s="36"/>
      <c r="S3428" s="36"/>
      <c r="T3428" s="36"/>
      <c r="U3428" s="36"/>
      <c r="V3428" s="36"/>
    </row>
    <row r="3429" spans="6:22" x14ac:dyDescent="0.25">
      <c r="F3429" s="36"/>
      <c r="G3429" s="36"/>
      <c r="H3429" s="36"/>
      <c r="I3429" s="36"/>
      <c r="J3429" s="36"/>
      <c r="K3429" s="36"/>
      <c r="L3429" s="36"/>
      <c r="M3429" s="36"/>
      <c r="N3429" s="36"/>
      <c r="O3429" s="36"/>
      <c r="P3429" s="36"/>
      <c r="Q3429" s="36"/>
      <c r="R3429" s="36"/>
      <c r="S3429" s="36"/>
      <c r="T3429" s="36"/>
      <c r="U3429" s="36"/>
      <c r="V3429" s="36"/>
    </row>
    <row r="3430" spans="6:22" x14ac:dyDescent="0.25">
      <c r="F3430" s="36"/>
      <c r="G3430" s="36"/>
      <c r="H3430" s="36"/>
      <c r="I3430" s="36"/>
      <c r="J3430" s="36"/>
      <c r="K3430" s="36"/>
      <c r="L3430" s="36"/>
      <c r="M3430" s="36"/>
      <c r="N3430" s="36"/>
      <c r="O3430" s="36"/>
      <c r="P3430" s="36"/>
      <c r="Q3430" s="36"/>
      <c r="R3430" s="36"/>
      <c r="S3430" s="36"/>
      <c r="T3430" s="36"/>
      <c r="U3430" s="36"/>
      <c r="V3430" s="36"/>
    </row>
    <row r="3431" spans="6:22" x14ac:dyDescent="0.25">
      <c r="F3431" s="36"/>
      <c r="G3431" s="36"/>
      <c r="H3431" s="36"/>
      <c r="I3431" s="36"/>
      <c r="J3431" s="36"/>
      <c r="K3431" s="36"/>
      <c r="L3431" s="36"/>
      <c r="M3431" s="36"/>
      <c r="N3431" s="36"/>
      <c r="O3431" s="36"/>
      <c r="P3431" s="36"/>
      <c r="Q3431" s="36"/>
      <c r="R3431" s="36"/>
      <c r="S3431" s="36"/>
      <c r="T3431" s="36"/>
      <c r="U3431" s="36"/>
      <c r="V3431" s="36"/>
    </row>
    <row r="3432" spans="6:22" x14ac:dyDescent="0.25">
      <c r="F3432" s="36"/>
      <c r="G3432" s="36"/>
      <c r="H3432" s="36"/>
      <c r="I3432" s="36"/>
      <c r="J3432" s="36"/>
      <c r="K3432" s="36"/>
      <c r="L3432" s="36"/>
      <c r="M3432" s="36"/>
      <c r="N3432" s="36"/>
      <c r="O3432" s="36"/>
      <c r="P3432" s="36"/>
      <c r="Q3432" s="36"/>
      <c r="R3432" s="36"/>
      <c r="S3432" s="36"/>
      <c r="T3432" s="36"/>
      <c r="U3432" s="36"/>
      <c r="V3432" s="36"/>
    </row>
    <row r="3433" spans="6:22" x14ac:dyDescent="0.25">
      <c r="F3433" s="36"/>
      <c r="G3433" s="36"/>
      <c r="H3433" s="36"/>
      <c r="I3433" s="36"/>
      <c r="J3433" s="36"/>
      <c r="K3433" s="36"/>
      <c r="L3433" s="36"/>
      <c r="M3433" s="36"/>
      <c r="N3433" s="36"/>
      <c r="O3433" s="36"/>
      <c r="P3433" s="36"/>
      <c r="Q3433" s="36"/>
      <c r="R3433" s="36"/>
      <c r="S3433" s="36"/>
      <c r="T3433" s="36"/>
      <c r="U3433" s="36"/>
      <c r="V3433" s="36"/>
    </row>
    <row r="3434" spans="6:22" x14ac:dyDescent="0.25">
      <c r="F3434" s="36"/>
      <c r="G3434" s="36"/>
      <c r="H3434" s="36"/>
      <c r="I3434" s="36"/>
      <c r="J3434" s="36"/>
      <c r="K3434" s="36"/>
      <c r="L3434" s="36"/>
      <c r="M3434" s="36"/>
      <c r="N3434" s="36"/>
      <c r="O3434" s="36"/>
      <c r="P3434" s="36"/>
      <c r="Q3434" s="36"/>
      <c r="R3434" s="36"/>
      <c r="S3434" s="36"/>
      <c r="T3434" s="36"/>
      <c r="U3434" s="36"/>
      <c r="V3434" s="36"/>
    </row>
    <row r="3435" spans="6:22" x14ac:dyDescent="0.25">
      <c r="F3435" s="36"/>
      <c r="G3435" s="36"/>
      <c r="H3435" s="36"/>
      <c r="I3435" s="36"/>
      <c r="J3435" s="36"/>
      <c r="K3435" s="36"/>
      <c r="L3435" s="36"/>
      <c r="M3435" s="36"/>
      <c r="N3435" s="36"/>
      <c r="O3435" s="36"/>
      <c r="P3435" s="36"/>
      <c r="Q3435" s="36"/>
      <c r="R3435" s="36"/>
      <c r="S3435" s="36"/>
      <c r="T3435" s="36"/>
      <c r="U3435" s="36"/>
      <c r="V3435" s="36"/>
    </row>
    <row r="3436" spans="6:22" x14ac:dyDescent="0.25">
      <c r="F3436" s="36"/>
      <c r="G3436" s="36"/>
      <c r="H3436" s="36"/>
      <c r="I3436" s="36"/>
      <c r="J3436" s="36"/>
      <c r="K3436" s="36"/>
      <c r="L3436" s="36"/>
      <c r="M3436" s="36"/>
      <c r="N3436" s="36"/>
      <c r="O3436" s="36"/>
      <c r="P3436" s="36"/>
      <c r="Q3436" s="36"/>
      <c r="R3436" s="36"/>
      <c r="S3436" s="36"/>
      <c r="T3436" s="36"/>
      <c r="U3436" s="36"/>
      <c r="V3436" s="36"/>
    </row>
    <row r="3437" spans="6:22" x14ac:dyDescent="0.25">
      <c r="F3437" s="36"/>
      <c r="G3437" s="36"/>
      <c r="H3437" s="36"/>
      <c r="I3437" s="36"/>
      <c r="J3437" s="36"/>
      <c r="K3437" s="36"/>
      <c r="L3437" s="36"/>
      <c r="M3437" s="36"/>
      <c r="N3437" s="36"/>
      <c r="O3437" s="36"/>
      <c r="P3437" s="36"/>
      <c r="Q3437" s="36"/>
      <c r="R3437" s="36"/>
      <c r="S3437" s="36"/>
      <c r="T3437" s="36"/>
      <c r="U3437" s="36"/>
      <c r="V3437" s="36"/>
    </row>
    <row r="3438" spans="6:22" x14ac:dyDescent="0.25">
      <c r="F3438" s="36"/>
      <c r="G3438" s="36"/>
      <c r="H3438" s="36"/>
      <c r="I3438" s="36"/>
      <c r="J3438" s="36"/>
      <c r="K3438" s="36"/>
      <c r="L3438" s="36"/>
      <c r="M3438" s="36"/>
      <c r="N3438" s="36"/>
      <c r="O3438" s="36"/>
      <c r="P3438" s="36"/>
      <c r="Q3438" s="36"/>
      <c r="R3438" s="36"/>
      <c r="S3438" s="36"/>
      <c r="T3438" s="36"/>
      <c r="U3438" s="36"/>
      <c r="V3438" s="36"/>
    </row>
    <row r="3439" spans="6:22" x14ac:dyDescent="0.25">
      <c r="F3439" s="36"/>
      <c r="G3439" s="36"/>
      <c r="H3439" s="36"/>
      <c r="I3439" s="36"/>
      <c r="J3439" s="36"/>
      <c r="K3439" s="36"/>
      <c r="L3439" s="36"/>
      <c r="M3439" s="36"/>
      <c r="N3439" s="36"/>
      <c r="O3439" s="36"/>
      <c r="P3439" s="36"/>
      <c r="Q3439" s="36"/>
      <c r="R3439" s="36"/>
      <c r="S3439" s="36"/>
      <c r="T3439" s="36"/>
      <c r="U3439" s="36"/>
      <c r="V3439" s="36"/>
    </row>
    <row r="3440" spans="6:22" x14ac:dyDescent="0.25">
      <c r="F3440" s="36"/>
      <c r="G3440" s="36"/>
      <c r="H3440" s="36"/>
      <c r="I3440" s="36"/>
      <c r="J3440" s="36"/>
      <c r="K3440" s="36"/>
      <c r="L3440" s="36"/>
      <c r="M3440" s="36"/>
      <c r="N3440" s="36"/>
      <c r="O3440" s="36"/>
      <c r="P3440" s="36"/>
      <c r="Q3440" s="36"/>
      <c r="R3440" s="36"/>
      <c r="S3440" s="36"/>
      <c r="T3440" s="36"/>
      <c r="U3440" s="36"/>
      <c r="V3440" s="36"/>
    </row>
    <row r="3441" spans="6:22" x14ac:dyDescent="0.25">
      <c r="F3441" s="36"/>
      <c r="G3441" s="36"/>
      <c r="H3441" s="36"/>
      <c r="I3441" s="36"/>
      <c r="J3441" s="36"/>
      <c r="K3441" s="36"/>
      <c r="L3441" s="36"/>
      <c r="M3441" s="36"/>
      <c r="N3441" s="36"/>
      <c r="O3441" s="36"/>
      <c r="P3441" s="36"/>
      <c r="Q3441" s="36"/>
      <c r="R3441" s="36"/>
      <c r="S3441" s="36"/>
      <c r="T3441" s="36"/>
      <c r="U3441" s="36"/>
      <c r="V3441" s="36"/>
    </row>
    <row r="3442" spans="6:22" x14ac:dyDescent="0.25">
      <c r="F3442" s="36"/>
      <c r="G3442" s="36"/>
      <c r="H3442" s="36"/>
      <c r="I3442" s="36"/>
      <c r="J3442" s="36"/>
      <c r="K3442" s="36"/>
      <c r="L3442" s="36"/>
      <c r="M3442" s="36"/>
      <c r="N3442" s="36"/>
      <c r="O3442" s="36"/>
      <c r="P3442" s="36"/>
      <c r="Q3442" s="36"/>
      <c r="R3442" s="36"/>
      <c r="S3442" s="36"/>
      <c r="T3442" s="36"/>
      <c r="U3442" s="36"/>
      <c r="V3442" s="36"/>
    </row>
    <row r="3443" spans="6:22" x14ac:dyDescent="0.25">
      <c r="F3443" s="36"/>
      <c r="G3443" s="36"/>
      <c r="H3443" s="36"/>
      <c r="I3443" s="36"/>
      <c r="J3443" s="36"/>
      <c r="K3443" s="36"/>
      <c r="L3443" s="36"/>
      <c r="M3443" s="36"/>
      <c r="N3443" s="36"/>
      <c r="O3443" s="36"/>
      <c r="P3443" s="36"/>
      <c r="Q3443" s="36"/>
      <c r="R3443" s="36"/>
      <c r="S3443" s="36"/>
      <c r="T3443" s="36"/>
      <c r="U3443" s="36"/>
      <c r="V3443" s="36"/>
    </row>
    <row r="3444" spans="6:22" x14ac:dyDescent="0.25">
      <c r="F3444" s="36"/>
      <c r="G3444" s="36"/>
      <c r="H3444" s="36"/>
      <c r="I3444" s="36"/>
      <c r="J3444" s="36"/>
      <c r="K3444" s="36"/>
      <c r="L3444" s="36"/>
      <c r="M3444" s="36"/>
      <c r="N3444" s="36"/>
      <c r="O3444" s="36"/>
      <c r="P3444" s="36"/>
      <c r="Q3444" s="36"/>
      <c r="R3444" s="36"/>
      <c r="S3444" s="36"/>
      <c r="T3444" s="36"/>
      <c r="U3444" s="36"/>
      <c r="V3444" s="36"/>
    </row>
    <row r="3445" spans="6:22" x14ac:dyDescent="0.25">
      <c r="F3445" s="36"/>
      <c r="G3445" s="36"/>
      <c r="H3445" s="36"/>
      <c r="I3445" s="36"/>
      <c r="J3445" s="36"/>
      <c r="K3445" s="36"/>
      <c r="L3445" s="36"/>
      <c r="M3445" s="36"/>
      <c r="N3445" s="36"/>
      <c r="O3445" s="36"/>
      <c r="P3445" s="36"/>
      <c r="Q3445" s="36"/>
      <c r="R3445" s="36"/>
      <c r="S3445" s="36"/>
      <c r="T3445" s="36"/>
      <c r="U3445" s="36"/>
      <c r="V3445" s="36"/>
    </row>
    <row r="3446" spans="6:22" x14ac:dyDescent="0.25">
      <c r="F3446" s="36"/>
      <c r="G3446" s="36"/>
      <c r="H3446" s="36"/>
      <c r="I3446" s="36"/>
      <c r="J3446" s="36"/>
      <c r="K3446" s="36"/>
      <c r="L3446" s="36"/>
      <c r="M3446" s="36"/>
      <c r="N3446" s="36"/>
      <c r="O3446" s="36"/>
      <c r="P3446" s="36"/>
      <c r="Q3446" s="36"/>
      <c r="R3446" s="36"/>
      <c r="S3446" s="36"/>
      <c r="T3446" s="36"/>
      <c r="U3446" s="36"/>
      <c r="V3446" s="36"/>
    </row>
    <row r="3447" spans="6:22" x14ac:dyDescent="0.25">
      <c r="F3447" s="36"/>
      <c r="G3447" s="36"/>
      <c r="H3447" s="36"/>
      <c r="I3447" s="36"/>
      <c r="J3447" s="36"/>
      <c r="K3447" s="36"/>
      <c r="L3447" s="36"/>
      <c r="M3447" s="36"/>
      <c r="N3447" s="36"/>
      <c r="O3447" s="36"/>
      <c r="P3447" s="36"/>
      <c r="Q3447" s="36"/>
      <c r="R3447" s="36"/>
      <c r="S3447" s="36"/>
      <c r="T3447" s="36"/>
      <c r="U3447" s="36"/>
      <c r="V3447" s="36"/>
    </row>
    <row r="3448" spans="6:22" x14ac:dyDescent="0.25">
      <c r="F3448" s="36"/>
      <c r="G3448" s="36"/>
      <c r="H3448" s="36"/>
      <c r="I3448" s="36"/>
      <c r="J3448" s="36"/>
      <c r="K3448" s="36"/>
      <c r="L3448" s="36"/>
      <c r="M3448" s="36"/>
      <c r="N3448" s="36"/>
      <c r="O3448" s="36"/>
      <c r="P3448" s="36"/>
      <c r="Q3448" s="36"/>
      <c r="R3448" s="36"/>
      <c r="S3448" s="36"/>
      <c r="T3448" s="36"/>
      <c r="U3448" s="36"/>
      <c r="V3448" s="36"/>
    </row>
    <row r="3449" spans="6:22" x14ac:dyDescent="0.25">
      <c r="F3449" s="36"/>
      <c r="G3449" s="36"/>
      <c r="H3449" s="36"/>
      <c r="I3449" s="36"/>
      <c r="J3449" s="36"/>
      <c r="K3449" s="36"/>
      <c r="L3449" s="36"/>
      <c r="M3449" s="36"/>
      <c r="N3449" s="36"/>
      <c r="O3449" s="36"/>
      <c r="P3449" s="36"/>
      <c r="Q3449" s="36"/>
      <c r="R3449" s="36"/>
      <c r="S3449" s="36"/>
      <c r="T3449" s="36"/>
      <c r="U3449" s="36"/>
      <c r="V3449" s="36"/>
    </row>
    <row r="3450" spans="6:22" x14ac:dyDescent="0.25">
      <c r="F3450" s="36"/>
      <c r="G3450" s="36"/>
      <c r="H3450" s="36"/>
      <c r="I3450" s="36"/>
      <c r="J3450" s="36"/>
      <c r="K3450" s="36"/>
      <c r="L3450" s="36"/>
      <c r="M3450" s="36"/>
      <c r="N3450" s="36"/>
      <c r="O3450" s="36"/>
      <c r="P3450" s="36"/>
      <c r="Q3450" s="36"/>
      <c r="R3450" s="36"/>
      <c r="S3450" s="36"/>
      <c r="T3450" s="36"/>
      <c r="U3450" s="36"/>
      <c r="V3450" s="36"/>
    </row>
    <row r="3451" spans="6:22" x14ac:dyDescent="0.25">
      <c r="F3451" s="36"/>
      <c r="G3451" s="36"/>
      <c r="H3451" s="36"/>
      <c r="I3451" s="36"/>
      <c r="J3451" s="36"/>
      <c r="K3451" s="36"/>
      <c r="L3451" s="36"/>
      <c r="M3451" s="36"/>
      <c r="N3451" s="36"/>
      <c r="O3451" s="36"/>
      <c r="P3451" s="36"/>
      <c r="Q3451" s="36"/>
      <c r="R3451" s="36"/>
      <c r="S3451" s="36"/>
      <c r="T3451" s="36"/>
      <c r="U3451" s="36"/>
      <c r="V3451" s="36"/>
    </row>
    <row r="3452" spans="6:22" x14ac:dyDescent="0.25">
      <c r="F3452" s="36"/>
      <c r="G3452" s="36"/>
      <c r="H3452" s="36"/>
      <c r="I3452" s="36"/>
      <c r="J3452" s="36"/>
      <c r="K3452" s="36"/>
      <c r="L3452" s="36"/>
      <c r="M3452" s="36"/>
      <c r="N3452" s="36"/>
      <c r="O3452" s="36"/>
      <c r="P3452" s="36"/>
      <c r="Q3452" s="36"/>
      <c r="R3452" s="36"/>
      <c r="S3452" s="36"/>
      <c r="T3452" s="36"/>
      <c r="U3452" s="36"/>
      <c r="V3452" s="36"/>
    </row>
    <row r="3453" spans="6:22" x14ac:dyDescent="0.25">
      <c r="F3453" s="36"/>
      <c r="G3453" s="36"/>
      <c r="H3453" s="36"/>
      <c r="I3453" s="36"/>
      <c r="J3453" s="36"/>
      <c r="K3453" s="36"/>
      <c r="L3453" s="36"/>
      <c r="M3453" s="36"/>
      <c r="N3453" s="36"/>
      <c r="O3453" s="36"/>
      <c r="P3453" s="36"/>
      <c r="Q3453" s="36"/>
      <c r="R3453" s="36"/>
      <c r="S3453" s="36"/>
      <c r="T3453" s="36"/>
      <c r="U3453" s="36"/>
      <c r="V3453" s="36"/>
    </row>
    <row r="3454" spans="6:22" x14ac:dyDescent="0.25">
      <c r="F3454" s="36"/>
      <c r="G3454" s="36"/>
      <c r="H3454" s="36"/>
      <c r="I3454" s="36"/>
      <c r="J3454" s="36"/>
      <c r="K3454" s="36"/>
      <c r="L3454" s="36"/>
      <c r="M3454" s="36"/>
      <c r="N3454" s="36"/>
      <c r="O3454" s="36"/>
      <c r="P3454" s="36"/>
      <c r="Q3454" s="36"/>
      <c r="R3454" s="36"/>
      <c r="S3454" s="36"/>
      <c r="T3454" s="36"/>
      <c r="U3454" s="36"/>
      <c r="V3454" s="36"/>
    </row>
    <row r="3455" spans="6:22" x14ac:dyDescent="0.25">
      <c r="F3455" s="36"/>
      <c r="G3455" s="36"/>
      <c r="H3455" s="36"/>
      <c r="I3455" s="36"/>
      <c r="J3455" s="36"/>
      <c r="K3455" s="36"/>
      <c r="L3455" s="36"/>
      <c r="M3455" s="36"/>
      <c r="N3455" s="36"/>
      <c r="O3455" s="36"/>
      <c r="P3455" s="36"/>
      <c r="Q3455" s="36"/>
      <c r="R3455" s="36"/>
      <c r="S3455" s="36"/>
      <c r="T3455" s="36"/>
      <c r="U3455" s="36"/>
      <c r="V3455" s="36"/>
    </row>
    <row r="3456" spans="6:22" x14ac:dyDescent="0.25">
      <c r="F3456" s="36"/>
      <c r="G3456" s="36"/>
      <c r="H3456" s="36"/>
      <c r="I3456" s="36"/>
      <c r="J3456" s="36"/>
      <c r="K3456" s="36"/>
      <c r="L3456" s="36"/>
      <c r="M3456" s="36"/>
      <c r="N3456" s="36"/>
      <c r="O3456" s="36"/>
      <c r="P3456" s="36"/>
      <c r="Q3456" s="36"/>
      <c r="R3456" s="36"/>
      <c r="S3456" s="36"/>
      <c r="T3456" s="36"/>
      <c r="U3456" s="36"/>
      <c r="V3456" s="36"/>
    </row>
    <row r="3457" spans="6:22" x14ac:dyDescent="0.25">
      <c r="F3457" s="36"/>
      <c r="G3457" s="36"/>
      <c r="H3457" s="36"/>
      <c r="I3457" s="36"/>
      <c r="J3457" s="36"/>
      <c r="K3457" s="36"/>
      <c r="L3457" s="36"/>
      <c r="M3457" s="36"/>
      <c r="N3457" s="36"/>
      <c r="O3457" s="36"/>
      <c r="P3457" s="36"/>
      <c r="Q3457" s="36"/>
      <c r="R3457" s="36"/>
      <c r="S3457" s="36"/>
      <c r="T3457" s="36"/>
      <c r="U3457" s="36"/>
      <c r="V3457" s="36"/>
    </row>
    <row r="3458" spans="6:22" x14ac:dyDescent="0.25">
      <c r="F3458" s="36"/>
      <c r="G3458" s="36"/>
      <c r="H3458" s="36"/>
      <c r="I3458" s="36"/>
      <c r="J3458" s="36"/>
      <c r="K3458" s="36"/>
      <c r="L3458" s="36"/>
      <c r="M3458" s="36"/>
      <c r="N3458" s="36"/>
      <c r="O3458" s="36"/>
      <c r="P3458" s="36"/>
      <c r="Q3458" s="36"/>
      <c r="R3458" s="36"/>
      <c r="S3458" s="36"/>
      <c r="T3458" s="36"/>
      <c r="U3458" s="36"/>
      <c r="V3458" s="36"/>
    </row>
    <row r="3459" spans="6:22" x14ac:dyDescent="0.25">
      <c r="F3459" s="36"/>
      <c r="G3459" s="36"/>
      <c r="H3459" s="36"/>
      <c r="I3459" s="36"/>
      <c r="J3459" s="36"/>
      <c r="K3459" s="36"/>
      <c r="L3459" s="36"/>
      <c r="M3459" s="36"/>
      <c r="N3459" s="36"/>
      <c r="O3459" s="36"/>
      <c r="P3459" s="36"/>
      <c r="Q3459" s="36"/>
      <c r="R3459" s="36"/>
      <c r="S3459" s="36"/>
      <c r="T3459" s="36"/>
      <c r="U3459" s="36"/>
      <c r="V3459" s="36"/>
    </row>
    <row r="3460" spans="6:22" x14ac:dyDescent="0.25">
      <c r="F3460" s="36"/>
      <c r="G3460" s="36"/>
      <c r="H3460" s="36"/>
      <c r="I3460" s="36"/>
      <c r="J3460" s="36"/>
      <c r="K3460" s="36"/>
      <c r="L3460" s="36"/>
      <c r="M3460" s="36"/>
      <c r="N3460" s="36"/>
      <c r="O3460" s="36"/>
      <c r="P3460" s="36"/>
      <c r="Q3460" s="36"/>
      <c r="R3460" s="36"/>
      <c r="S3460" s="36"/>
      <c r="T3460" s="36"/>
      <c r="U3460" s="36"/>
      <c r="V3460" s="36"/>
    </row>
    <row r="3461" spans="6:22" x14ac:dyDescent="0.25">
      <c r="F3461" s="36"/>
      <c r="G3461" s="36"/>
      <c r="H3461" s="36"/>
      <c r="I3461" s="36"/>
      <c r="J3461" s="36"/>
      <c r="K3461" s="36"/>
      <c r="L3461" s="36"/>
      <c r="M3461" s="36"/>
      <c r="N3461" s="36"/>
      <c r="O3461" s="36"/>
      <c r="P3461" s="36"/>
      <c r="Q3461" s="36"/>
      <c r="R3461" s="36"/>
      <c r="S3461" s="36"/>
      <c r="T3461" s="36"/>
      <c r="U3461" s="36"/>
      <c r="V3461" s="36"/>
    </row>
    <row r="3462" spans="6:22" x14ac:dyDescent="0.25">
      <c r="F3462" s="36"/>
      <c r="G3462" s="36"/>
      <c r="H3462" s="36"/>
      <c r="I3462" s="36"/>
      <c r="J3462" s="36"/>
      <c r="K3462" s="36"/>
      <c r="L3462" s="36"/>
      <c r="M3462" s="36"/>
      <c r="N3462" s="36"/>
      <c r="O3462" s="36"/>
      <c r="P3462" s="36"/>
      <c r="Q3462" s="36"/>
      <c r="R3462" s="36"/>
      <c r="S3462" s="36"/>
      <c r="T3462" s="36"/>
      <c r="U3462" s="36"/>
      <c r="V3462" s="36"/>
    </row>
    <row r="3463" spans="6:22" x14ac:dyDescent="0.25">
      <c r="F3463" s="36"/>
      <c r="G3463" s="36"/>
      <c r="H3463" s="36"/>
      <c r="I3463" s="36"/>
      <c r="J3463" s="36"/>
      <c r="K3463" s="36"/>
      <c r="L3463" s="36"/>
      <c r="M3463" s="36"/>
      <c r="N3463" s="36"/>
      <c r="O3463" s="36"/>
      <c r="P3463" s="36"/>
      <c r="Q3463" s="36"/>
      <c r="R3463" s="36"/>
      <c r="S3463" s="36"/>
      <c r="T3463" s="36"/>
      <c r="U3463" s="36"/>
      <c r="V3463" s="36"/>
    </row>
    <row r="3464" spans="6:22" x14ac:dyDescent="0.25">
      <c r="F3464" s="36"/>
      <c r="G3464" s="36"/>
      <c r="H3464" s="36"/>
      <c r="I3464" s="36"/>
      <c r="J3464" s="36"/>
      <c r="K3464" s="36"/>
      <c r="L3464" s="36"/>
      <c r="M3464" s="36"/>
      <c r="N3464" s="36"/>
      <c r="O3464" s="36"/>
      <c r="P3464" s="36"/>
      <c r="Q3464" s="36"/>
      <c r="R3464" s="36"/>
      <c r="S3464" s="36"/>
      <c r="T3464" s="36"/>
      <c r="U3464" s="36"/>
      <c r="V3464" s="36"/>
    </row>
    <row r="3465" spans="6:22" x14ac:dyDescent="0.25">
      <c r="F3465" s="36"/>
      <c r="G3465" s="36"/>
      <c r="H3465" s="36"/>
      <c r="I3465" s="36"/>
      <c r="J3465" s="36"/>
      <c r="K3465" s="36"/>
      <c r="L3465" s="36"/>
      <c r="M3465" s="36"/>
      <c r="N3465" s="36"/>
      <c r="O3465" s="36"/>
      <c r="P3465" s="36"/>
      <c r="Q3465" s="36"/>
      <c r="R3465" s="36"/>
      <c r="S3465" s="36"/>
      <c r="T3465" s="36"/>
      <c r="U3465" s="36"/>
      <c r="V3465" s="36"/>
    </row>
    <row r="3466" spans="6:22" x14ac:dyDescent="0.25">
      <c r="F3466" s="36"/>
      <c r="G3466" s="36"/>
      <c r="H3466" s="36"/>
      <c r="I3466" s="36"/>
      <c r="J3466" s="36"/>
      <c r="K3466" s="36"/>
      <c r="L3466" s="36"/>
      <c r="M3466" s="36"/>
      <c r="N3466" s="36"/>
      <c r="O3466" s="36"/>
      <c r="P3466" s="36"/>
      <c r="Q3466" s="36"/>
      <c r="R3466" s="36"/>
      <c r="S3466" s="36"/>
      <c r="T3466" s="36"/>
      <c r="U3466" s="36"/>
      <c r="V3466" s="36"/>
    </row>
    <row r="3467" spans="6:22" x14ac:dyDescent="0.25">
      <c r="F3467" s="36"/>
      <c r="G3467" s="36"/>
      <c r="H3467" s="36"/>
      <c r="I3467" s="36"/>
      <c r="J3467" s="36"/>
      <c r="K3467" s="36"/>
      <c r="L3467" s="36"/>
      <c r="M3467" s="36"/>
      <c r="N3467" s="36"/>
      <c r="O3467" s="36"/>
      <c r="P3467" s="36"/>
      <c r="Q3467" s="36"/>
      <c r="R3467" s="36"/>
      <c r="S3467" s="36"/>
      <c r="T3467" s="36"/>
      <c r="U3467" s="36"/>
      <c r="V3467" s="36"/>
    </row>
    <row r="3468" spans="6:22" x14ac:dyDescent="0.25">
      <c r="F3468" s="36"/>
      <c r="G3468" s="36"/>
      <c r="H3468" s="36"/>
      <c r="I3468" s="36"/>
      <c r="J3468" s="36"/>
      <c r="K3468" s="36"/>
      <c r="L3468" s="36"/>
      <c r="M3468" s="36"/>
      <c r="N3468" s="36"/>
      <c r="O3468" s="36"/>
      <c r="P3468" s="36"/>
      <c r="Q3468" s="36"/>
      <c r="R3468" s="36"/>
      <c r="S3468" s="36"/>
      <c r="T3468" s="36"/>
      <c r="U3468" s="36"/>
      <c r="V3468" s="36"/>
    </row>
    <row r="3469" spans="6:22" x14ac:dyDescent="0.25">
      <c r="F3469" s="36"/>
      <c r="G3469" s="36"/>
      <c r="H3469" s="36"/>
      <c r="I3469" s="36"/>
      <c r="J3469" s="36"/>
      <c r="K3469" s="36"/>
      <c r="L3469" s="36"/>
      <c r="M3469" s="36"/>
      <c r="N3469" s="36"/>
      <c r="O3469" s="36"/>
      <c r="P3469" s="36"/>
      <c r="Q3469" s="36"/>
      <c r="R3469" s="36"/>
      <c r="S3469" s="36"/>
      <c r="T3469" s="36"/>
      <c r="U3469" s="36"/>
      <c r="V3469" s="36"/>
    </row>
    <row r="3470" spans="6:22" x14ac:dyDescent="0.25">
      <c r="F3470" s="36"/>
      <c r="G3470" s="36"/>
      <c r="H3470" s="36"/>
      <c r="I3470" s="36"/>
      <c r="J3470" s="36"/>
      <c r="K3470" s="36"/>
      <c r="L3470" s="36"/>
      <c r="M3470" s="36"/>
      <c r="N3470" s="36"/>
      <c r="O3470" s="36"/>
      <c r="P3470" s="36"/>
      <c r="Q3470" s="36"/>
      <c r="R3470" s="36"/>
      <c r="S3470" s="36"/>
      <c r="T3470" s="36"/>
      <c r="U3470" s="36"/>
      <c r="V3470" s="36"/>
    </row>
    <row r="3471" spans="6:22" x14ac:dyDescent="0.25">
      <c r="F3471" s="36"/>
      <c r="G3471" s="36"/>
      <c r="H3471" s="36"/>
      <c r="I3471" s="36"/>
      <c r="J3471" s="36"/>
      <c r="K3471" s="36"/>
      <c r="L3471" s="36"/>
      <c r="M3471" s="36"/>
      <c r="N3471" s="36"/>
      <c r="O3471" s="36"/>
      <c r="P3471" s="36"/>
      <c r="Q3471" s="36"/>
      <c r="R3471" s="36"/>
      <c r="S3471" s="36"/>
      <c r="T3471" s="36"/>
      <c r="U3471" s="36"/>
      <c r="V3471" s="36"/>
    </row>
    <row r="3472" spans="6:22" x14ac:dyDescent="0.25">
      <c r="F3472" s="36"/>
      <c r="G3472" s="36"/>
      <c r="H3472" s="36"/>
      <c r="I3472" s="36"/>
      <c r="J3472" s="36"/>
      <c r="K3472" s="36"/>
      <c r="L3472" s="36"/>
      <c r="M3472" s="36"/>
      <c r="N3472" s="36"/>
      <c r="O3472" s="36"/>
      <c r="P3472" s="36"/>
      <c r="Q3472" s="36"/>
      <c r="R3472" s="36"/>
      <c r="S3472" s="36"/>
      <c r="T3472" s="36"/>
      <c r="U3472" s="36"/>
      <c r="V3472" s="36"/>
    </row>
    <row r="3473" spans="6:22" x14ac:dyDescent="0.25">
      <c r="F3473" s="36"/>
      <c r="G3473" s="36"/>
      <c r="H3473" s="36"/>
      <c r="I3473" s="36"/>
      <c r="J3473" s="36"/>
      <c r="K3473" s="36"/>
      <c r="L3473" s="36"/>
      <c r="M3473" s="36"/>
      <c r="N3473" s="36"/>
      <c r="O3473" s="36"/>
      <c r="P3473" s="36"/>
      <c r="Q3473" s="36"/>
      <c r="R3473" s="36"/>
      <c r="S3473" s="36"/>
      <c r="T3473" s="36"/>
      <c r="U3473" s="36"/>
      <c r="V3473" s="36"/>
    </row>
    <row r="3474" spans="6:22" x14ac:dyDescent="0.25">
      <c r="F3474" s="36"/>
      <c r="G3474" s="36"/>
      <c r="H3474" s="36"/>
      <c r="I3474" s="36"/>
      <c r="J3474" s="36"/>
      <c r="K3474" s="36"/>
      <c r="L3474" s="36"/>
      <c r="M3474" s="36"/>
      <c r="N3474" s="36"/>
      <c r="O3474" s="36"/>
      <c r="P3474" s="36"/>
      <c r="Q3474" s="36"/>
      <c r="R3474" s="36"/>
      <c r="S3474" s="36"/>
      <c r="T3474" s="36"/>
      <c r="U3474" s="36"/>
      <c r="V3474" s="36"/>
    </row>
    <row r="3475" spans="6:22" x14ac:dyDescent="0.25">
      <c r="F3475" s="36"/>
      <c r="G3475" s="36"/>
      <c r="H3475" s="36"/>
      <c r="I3475" s="36"/>
      <c r="J3475" s="36"/>
      <c r="K3475" s="36"/>
      <c r="L3475" s="36"/>
      <c r="M3475" s="36"/>
      <c r="N3475" s="36"/>
      <c r="O3475" s="36"/>
      <c r="P3475" s="36"/>
      <c r="Q3475" s="36"/>
      <c r="R3475" s="36"/>
      <c r="S3475" s="36"/>
      <c r="T3475" s="36"/>
      <c r="U3475" s="36"/>
      <c r="V3475" s="36"/>
    </row>
    <row r="3476" spans="6:22" x14ac:dyDescent="0.25">
      <c r="F3476" s="36"/>
      <c r="G3476" s="36"/>
      <c r="H3476" s="36"/>
      <c r="I3476" s="36"/>
      <c r="J3476" s="36"/>
      <c r="K3476" s="36"/>
      <c r="L3476" s="36"/>
      <c r="M3476" s="36"/>
      <c r="N3476" s="36"/>
      <c r="O3476" s="36"/>
      <c r="P3476" s="36"/>
      <c r="Q3476" s="36"/>
      <c r="R3476" s="36"/>
      <c r="S3476" s="36"/>
      <c r="T3476" s="36"/>
      <c r="U3476" s="36"/>
      <c r="V3476" s="36"/>
    </row>
    <row r="3477" spans="6:22" x14ac:dyDescent="0.25">
      <c r="F3477" s="36"/>
      <c r="G3477" s="36"/>
      <c r="H3477" s="36"/>
      <c r="I3477" s="36"/>
      <c r="J3477" s="36"/>
      <c r="K3477" s="36"/>
      <c r="L3477" s="36"/>
      <c r="M3477" s="36"/>
      <c r="N3477" s="36"/>
      <c r="O3477" s="36"/>
      <c r="P3477" s="36"/>
      <c r="Q3477" s="36"/>
      <c r="R3477" s="36"/>
      <c r="S3477" s="36"/>
      <c r="T3477" s="36"/>
      <c r="U3477" s="36"/>
      <c r="V3477" s="36"/>
    </row>
    <row r="3478" spans="6:22" x14ac:dyDescent="0.25">
      <c r="F3478" s="36"/>
      <c r="G3478" s="36"/>
      <c r="H3478" s="36"/>
      <c r="I3478" s="36"/>
      <c r="J3478" s="36"/>
      <c r="K3478" s="36"/>
      <c r="L3478" s="36"/>
      <c r="M3478" s="36"/>
      <c r="N3478" s="36"/>
      <c r="O3478" s="36"/>
      <c r="P3478" s="36"/>
      <c r="Q3478" s="36"/>
      <c r="R3478" s="36"/>
      <c r="S3478" s="36"/>
      <c r="T3478" s="36"/>
      <c r="U3478" s="36"/>
      <c r="V3478" s="36"/>
    </row>
    <row r="3479" spans="6:22" x14ac:dyDescent="0.25">
      <c r="F3479" s="36"/>
      <c r="G3479" s="36"/>
      <c r="H3479" s="36"/>
      <c r="I3479" s="36"/>
      <c r="J3479" s="36"/>
      <c r="K3479" s="36"/>
      <c r="L3479" s="36"/>
      <c r="M3479" s="36"/>
      <c r="N3479" s="36"/>
      <c r="O3479" s="36"/>
      <c r="P3479" s="36"/>
      <c r="Q3479" s="36"/>
      <c r="R3479" s="36"/>
      <c r="S3479" s="36"/>
      <c r="T3479" s="36"/>
      <c r="U3479" s="36"/>
      <c r="V3479" s="36"/>
    </row>
    <row r="3480" spans="6:22" x14ac:dyDescent="0.25">
      <c r="F3480" s="36"/>
      <c r="G3480" s="36"/>
      <c r="H3480" s="36"/>
      <c r="I3480" s="36"/>
      <c r="J3480" s="36"/>
      <c r="K3480" s="36"/>
      <c r="L3480" s="36"/>
      <c r="M3480" s="36"/>
      <c r="N3480" s="36"/>
      <c r="O3480" s="36"/>
      <c r="P3480" s="36"/>
      <c r="Q3480" s="36"/>
      <c r="R3480" s="36"/>
      <c r="S3480" s="36"/>
      <c r="T3480" s="36"/>
      <c r="U3480" s="36"/>
      <c r="V3480" s="36"/>
    </row>
    <row r="3481" spans="6:22" x14ac:dyDescent="0.25">
      <c r="F3481" s="36"/>
      <c r="G3481" s="36"/>
      <c r="H3481" s="36"/>
      <c r="I3481" s="36"/>
      <c r="J3481" s="36"/>
      <c r="K3481" s="36"/>
      <c r="L3481" s="36"/>
      <c r="M3481" s="36"/>
      <c r="N3481" s="36"/>
      <c r="O3481" s="36"/>
      <c r="P3481" s="36"/>
      <c r="Q3481" s="36"/>
      <c r="R3481" s="36"/>
      <c r="S3481" s="36"/>
      <c r="T3481" s="36"/>
      <c r="U3481" s="36"/>
      <c r="V3481" s="36"/>
    </row>
    <row r="3482" spans="6:22" x14ac:dyDescent="0.25">
      <c r="F3482" s="36"/>
      <c r="G3482" s="36"/>
      <c r="H3482" s="36"/>
      <c r="I3482" s="36"/>
      <c r="J3482" s="36"/>
      <c r="K3482" s="36"/>
      <c r="L3482" s="36"/>
      <c r="M3482" s="36"/>
      <c r="N3482" s="36"/>
      <c r="O3482" s="36"/>
      <c r="P3482" s="36"/>
      <c r="Q3482" s="36"/>
      <c r="R3482" s="36"/>
      <c r="S3482" s="36"/>
      <c r="T3482" s="36"/>
      <c r="U3482" s="36"/>
      <c r="V3482" s="36"/>
    </row>
    <row r="3483" spans="6:22" x14ac:dyDescent="0.25">
      <c r="F3483" s="36"/>
      <c r="G3483" s="36"/>
      <c r="H3483" s="36"/>
      <c r="I3483" s="36"/>
      <c r="J3483" s="36"/>
      <c r="K3483" s="36"/>
      <c r="L3483" s="36"/>
      <c r="M3483" s="36"/>
      <c r="N3483" s="36"/>
      <c r="O3483" s="36"/>
      <c r="P3483" s="36"/>
      <c r="Q3483" s="36"/>
      <c r="R3483" s="36"/>
      <c r="S3483" s="36"/>
      <c r="T3483" s="36"/>
      <c r="U3483" s="36"/>
      <c r="V3483" s="36"/>
    </row>
    <row r="3484" spans="6:22" x14ac:dyDescent="0.25">
      <c r="F3484" s="36"/>
      <c r="G3484" s="36"/>
      <c r="H3484" s="36"/>
      <c r="I3484" s="36"/>
      <c r="J3484" s="36"/>
      <c r="K3484" s="36"/>
      <c r="L3484" s="36"/>
      <c r="M3484" s="36"/>
      <c r="N3484" s="36"/>
      <c r="O3484" s="36"/>
      <c r="P3484" s="36"/>
      <c r="Q3484" s="36"/>
      <c r="R3484" s="36"/>
      <c r="S3484" s="36"/>
      <c r="T3484" s="36"/>
      <c r="U3484" s="36"/>
      <c r="V3484" s="36"/>
    </row>
    <row r="3485" spans="6:22" x14ac:dyDescent="0.25">
      <c r="F3485" s="36"/>
      <c r="G3485" s="36"/>
      <c r="H3485" s="36"/>
      <c r="I3485" s="36"/>
      <c r="J3485" s="36"/>
      <c r="K3485" s="36"/>
      <c r="L3485" s="36"/>
      <c r="M3485" s="36"/>
      <c r="N3485" s="36"/>
      <c r="O3485" s="36"/>
      <c r="P3485" s="36"/>
      <c r="Q3485" s="36"/>
      <c r="R3485" s="36"/>
      <c r="S3485" s="36"/>
      <c r="T3485" s="36"/>
      <c r="U3485" s="36"/>
      <c r="V3485" s="36"/>
    </row>
    <row r="3486" spans="6:22" x14ac:dyDescent="0.25">
      <c r="F3486" s="36"/>
      <c r="G3486" s="36"/>
      <c r="H3486" s="36"/>
      <c r="I3486" s="36"/>
      <c r="J3486" s="36"/>
      <c r="K3486" s="36"/>
      <c r="L3486" s="36"/>
      <c r="M3486" s="36"/>
      <c r="N3486" s="36"/>
      <c r="O3486" s="36"/>
      <c r="P3486" s="36"/>
      <c r="Q3486" s="36"/>
      <c r="R3486" s="36"/>
      <c r="S3486" s="36"/>
      <c r="T3486" s="36"/>
      <c r="U3486" s="36"/>
      <c r="V3486" s="36"/>
    </row>
    <row r="3487" spans="6:22" x14ac:dyDescent="0.25">
      <c r="F3487" s="36"/>
      <c r="G3487" s="36"/>
      <c r="H3487" s="36"/>
      <c r="I3487" s="36"/>
      <c r="J3487" s="36"/>
      <c r="K3487" s="36"/>
      <c r="L3487" s="36"/>
      <c r="M3487" s="36"/>
      <c r="N3487" s="36"/>
      <c r="O3487" s="36"/>
      <c r="P3487" s="36"/>
      <c r="Q3487" s="36"/>
      <c r="R3487" s="36"/>
      <c r="S3487" s="36"/>
      <c r="T3487" s="36"/>
      <c r="U3487" s="36"/>
      <c r="V3487" s="36"/>
    </row>
    <row r="3488" spans="6:22" x14ac:dyDescent="0.25">
      <c r="F3488" s="36"/>
      <c r="G3488" s="36"/>
      <c r="H3488" s="36"/>
      <c r="I3488" s="36"/>
      <c r="J3488" s="36"/>
      <c r="K3488" s="36"/>
      <c r="L3488" s="36"/>
      <c r="M3488" s="36"/>
      <c r="N3488" s="36"/>
      <c r="O3488" s="36"/>
      <c r="P3488" s="36"/>
      <c r="Q3488" s="36"/>
      <c r="R3488" s="36"/>
      <c r="S3488" s="36"/>
      <c r="T3488" s="36"/>
      <c r="U3488" s="36"/>
      <c r="V3488" s="36"/>
    </row>
    <row r="3489" spans="6:22" x14ac:dyDescent="0.25">
      <c r="F3489" s="36"/>
      <c r="G3489" s="36"/>
      <c r="H3489" s="36"/>
      <c r="I3489" s="36"/>
      <c r="J3489" s="36"/>
      <c r="K3489" s="36"/>
      <c r="L3489" s="36"/>
      <c r="M3489" s="36"/>
      <c r="N3489" s="36"/>
      <c r="O3489" s="36"/>
      <c r="P3489" s="36"/>
      <c r="Q3489" s="36"/>
      <c r="R3489" s="36"/>
      <c r="S3489" s="36"/>
      <c r="T3489" s="36"/>
      <c r="U3489" s="36"/>
      <c r="V3489" s="36"/>
    </row>
    <row r="3490" spans="6:22" x14ac:dyDescent="0.25">
      <c r="F3490" s="36"/>
      <c r="G3490" s="36"/>
      <c r="H3490" s="36"/>
      <c r="I3490" s="36"/>
      <c r="J3490" s="36"/>
      <c r="K3490" s="36"/>
      <c r="L3490" s="36"/>
      <c r="M3490" s="36"/>
      <c r="N3490" s="36"/>
      <c r="O3490" s="36"/>
      <c r="P3490" s="36"/>
      <c r="Q3490" s="36"/>
      <c r="R3490" s="36"/>
      <c r="S3490" s="36"/>
      <c r="T3490" s="36"/>
      <c r="U3490" s="36"/>
      <c r="V3490" s="36"/>
    </row>
    <row r="3491" spans="6:22" x14ac:dyDescent="0.25">
      <c r="F3491" s="36"/>
      <c r="G3491" s="36"/>
      <c r="H3491" s="36"/>
      <c r="I3491" s="36"/>
      <c r="J3491" s="36"/>
      <c r="K3491" s="36"/>
      <c r="L3491" s="36"/>
      <c r="M3491" s="36"/>
      <c r="N3491" s="36"/>
      <c r="O3491" s="36"/>
      <c r="P3491" s="36"/>
      <c r="Q3491" s="36"/>
      <c r="R3491" s="36"/>
      <c r="S3491" s="36"/>
      <c r="T3491" s="36"/>
      <c r="U3491" s="36"/>
      <c r="V3491" s="36"/>
    </row>
    <row r="3492" spans="6:22" x14ac:dyDescent="0.25">
      <c r="F3492" s="36"/>
      <c r="G3492" s="36"/>
      <c r="H3492" s="36"/>
      <c r="I3492" s="36"/>
      <c r="J3492" s="36"/>
      <c r="K3492" s="36"/>
      <c r="L3492" s="36"/>
      <c r="M3492" s="36"/>
      <c r="N3492" s="36"/>
      <c r="O3492" s="36"/>
      <c r="P3492" s="36"/>
      <c r="Q3492" s="36"/>
      <c r="R3492" s="36"/>
      <c r="S3492" s="36"/>
      <c r="T3492" s="36"/>
      <c r="U3492" s="36"/>
      <c r="V3492" s="36"/>
    </row>
    <row r="3493" spans="6:22" x14ac:dyDescent="0.25">
      <c r="F3493" s="36"/>
      <c r="G3493" s="36"/>
      <c r="H3493" s="36"/>
      <c r="I3493" s="36"/>
      <c r="J3493" s="36"/>
      <c r="K3493" s="36"/>
      <c r="L3493" s="36"/>
      <c r="M3493" s="36"/>
      <c r="N3493" s="36"/>
      <c r="O3493" s="36"/>
      <c r="P3493" s="36"/>
      <c r="Q3493" s="36"/>
      <c r="R3493" s="36"/>
      <c r="S3493" s="36"/>
      <c r="T3493" s="36"/>
      <c r="U3493" s="36"/>
      <c r="V3493" s="36"/>
    </row>
    <row r="3494" spans="6:22" x14ac:dyDescent="0.25">
      <c r="F3494" s="36"/>
      <c r="G3494" s="36"/>
      <c r="H3494" s="36"/>
      <c r="I3494" s="36"/>
      <c r="J3494" s="36"/>
      <c r="K3494" s="36"/>
      <c r="L3494" s="36"/>
      <c r="M3494" s="36"/>
      <c r="N3494" s="36"/>
      <c r="O3494" s="36"/>
      <c r="P3494" s="36"/>
      <c r="Q3494" s="36"/>
      <c r="R3494" s="36"/>
      <c r="S3494" s="36"/>
      <c r="T3494" s="36"/>
      <c r="U3494" s="36"/>
      <c r="V3494" s="36"/>
    </row>
    <row r="3495" spans="6:22" x14ac:dyDescent="0.25">
      <c r="F3495" s="36"/>
      <c r="G3495" s="36"/>
      <c r="H3495" s="36"/>
      <c r="I3495" s="36"/>
      <c r="J3495" s="36"/>
      <c r="K3495" s="36"/>
      <c r="L3495" s="36"/>
      <c r="M3495" s="36"/>
      <c r="N3495" s="36"/>
      <c r="O3495" s="36"/>
      <c r="P3495" s="36"/>
      <c r="Q3495" s="36"/>
      <c r="R3495" s="36"/>
      <c r="S3495" s="36"/>
      <c r="T3495" s="36"/>
      <c r="U3495" s="36"/>
      <c r="V3495" s="36"/>
    </row>
    <row r="3496" spans="6:22" x14ac:dyDescent="0.25">
      <c r="F3496" s="36"/>
      <c r="G3496" s="36"/>
      <c r="H3496" s="36"/>
      <c r="I3496" s="36"/>
      <c r="J3496" s="36"/>
      <c r="K3496" s="36"/>
      <c r="L3496" s="36"/>
      <c r="M3496" s="36"/>
      <c r="N3496" s="36"/>
      <c r="O3496" s="36"/>
      <c r="P3496" s="36"/>
      <c r="Q3496" s="36"/>
      <c r="R3496" s="36"/>
      <c r="S3496" s="36"/>
      <c r="T3496" s="36"/>
      <c r="U3496" s="36"/>
      <c r="V3496" s="36"/>
    </row>
    <row r="3497" spans="6:22" x14ac:dyDescent="0.25">
      <c r="F3497" s="36"/>
      <c r="G3497" s="36"/>
      <c r="H3497" s="36"/>
      <c r="I3497" s="36"/>
      <c r="J3497" s="36"/>
      <c r="K3497" s="36"/>
      <c r="L3497" s="36"/>
      <c r="M3497" s="36"/>
      <c r="N3497" s="36"/>
      <c r="O3497" s="36"/>
      <c r="P3497" s="36"/>
      <c r="Q3497" s="36"/>
      <c r="R3497" s="36"/>
      <c r="S3497" s="36"/>
      <c r="T3497" s="36"/>
      <c r="U3497" s="36"/>
      <c r="V3497" s="36"/>
    </row>
    <row r="3498" spans="6:22" x14ac:dyDescent="0.25">
      <c r="F3498" s="36"/>
      <c r="G3498" s="36"/>
      <c r="H3498" s="36"/>
      <c r="I3498" s="36"/>
      <c r="J3498" s="36"/>
      <c r="K3498" s="36"/>
      <c r="L3498" s="36"/>
      <c r="M3498" s="36"/>
      <c r="N3498" s="36"/>
      <c r="O3498" s="36"/>
      <c r="P3498" s="36"/>
      <c r="Q3498" s="36"/>
      <c r="R3498" s="36"/>
      <c r="S3498" s="36"/>
      <c r="T3498" s="36"/>
      <c r="U3498" s="36"/>
      <c r="V3498" s="36"/>
    </row>
    <row r="3499" spans="6:22" x14ac:dyDescent="0.25">
      <c r="F3499" s="36"/>
      <c r="G3499" s="36"/>
      <c r="H3499" s="36"/>
      <c r="I3499" s="36"/>
      <c r="J3499" s="36"/>
      <c r="K3499" s="36"/>
      <c r="L3499" s="36"/>
      <c r="M3499" s="36"/>
      <c r="N3499" s="36"/>
      <c r="O3499" s="36"/>
      <c r="P3499" s="36"/>
      <c r="Q3499" s="36"/>
      <c r="R3499" s="36"/>
      <c r="S3499" s="36"/>
      <c r="T3499" s="36"/>
      <c r="U3499" s="36"/>
      <c r="V3499" s="36"/>
    </row>
    <row r="3500" spans="6:22" x14ac:dyDescent="0.25">
      <c r="F3500" s="36"/>
      <c r="G3500" s="36"/>
      <c r="H3500" s="36"/>
      <c r="I3500" s="36"/>
      <c r="J3500" s="36"/>
      <c r="K3500" s="36"/>
      <c r="L3500" s="36"/>
      <c r="M3500" s="36"/>
      <c r="N3500" s="36"/>
      <c r="O3500" s="36"/>
      <c r="P3500" s="36"/>
      <c r="Q3500" s="36"/>
      <c r="R3500" s="36"/>
      <c r="S3500" s="36"/>
      <c r="T3500" s="36"/>
      <c r="U3500" s="36"/>
      <c r="V3500" s="36"/>
    </row>
    <row r="3501" spans="6:22" x14ac:dyDescent="0.25">
      <c r="F3501" s="36"/>
      <c r="G3501" s="36"/>
      <c r="H3501" s="36"/>
      <c r="I3501" s="36"/>
      <c r="J3501" s="36"/>
      <c r="K3501" s="36"/>
      <c r="L3501" s="36"/>
      <c r="M3501" s="36"/>
      <c r="N3501" s="36"/>
      <c r="O3501" s="36"/>
      <c r="P3501" s="36"/>
      <c r="Q3501" s="36"/>
      <c r="R3501" s="36"/>
      <c r="S3501" s="36"/>
      <c r="T3501" s="36"/>
      <c r="U3501" s="36"/>
      <c r="V3501" s="36"/>
    </row>
    <row r="3502" spans="6:22" x14ac:dyDescent="0.25">
      <c r="F3502" s="36"/>
      <c r="G3502" s="36"/>
      <c r="H3502" s="36"/>
      <c r="I3502" s="36"/>
      <c r="J3502" s="36"/>
      <c r="K3502" s="36"/>
      <c r="L3502" s="36"/>
      <c r="M3502" s="36"/>
      <c r="N3502" s="36"/>
      <c r="O3502" s="36"/>
      <c r="P3502" s="36"/>
      <c r="Q3502" s="36"/>
      <c r="R3502" s="36"/>
      <c r="S3502" s="36"/>
      <c r="T3502" s="36"/>
      <c r="U3502" s="36"/>
      <c r="V3502" s="36"/>
    </row>
    <row r="3503" spans="6:22" x14ac:dyDescent="0.25">
      <c r="F3503" s="36"/>
      <c r="G3503" s="36"/>
      <c r="H3503" s="36"/>
      <c r="I3503" s="36"/>
      <c r="J3503" s="36"/>
      <c r="K3503" s="36"/>
      <c r="L3503" s="36"/>
      <c r="M3503" s="36"/>
      <c r="N3503" s="36"/>
      <c r="O3503" s="36"/>
      <c r="P3503" s="36"/>
      <c r="Q3503" s="36"/>
      <c r="R3503" s="36"/>
      <c r="S3503" s="36"/>
      <c r="T3503" s="36"/>
      <c r="U3503" s="36"/>
      <c r="V3503" s="36"/>
    </row>
    <row r="3504" spans="6:22" x14ac:dyDescent="0.25">
      <c r="F3504" s="36"/>
      <c r="G3504" s="36"/>
      <c r="H3504" s="36"/>
      <c r="I3504" s="36"/>
      <c r="J3504" s="36"/>
      <c r="K3504" s="36"/>
      <c r="L3504" s="36"/>
      <c r="M3504" s="36"/>
      <c r="N3504" s="36"/>
      <c r="O3504" s="36"/>
      <c r="P3504" s="36"/>
      <c r="Q3504" s="36"/>
      <c r="R3504" s="36"/>
      <c r="S3504" s="36"/>
      <c r="T3504" s="36"/>
      <c r="U3504" s="36"/>
      <c r="V3504" s="36"/>
    </row>
    <row r="3505" spans="6:22" x14ac:dyDescent="0.25">
      <c r="F3505" s="36"/>
      <c r="G3505" s="36"/>
      <c r="H3505" s="36"/>
      <c r="I3505" s="36"/>
      <c r="J3505" s="36"/>
      <c r="K3505" s="36"/>
      <c r="L3505" s="36"/>
      <c r="M3505" s="36"/>
      <c r="N3505" s="36"/>
      <c r="O3505" s="36"/>
      <c r="P3505" s="36"/>
      <c r="Q3505" s="36"/>
      <c r="R3505" s="36"/>
      <c r="S3505" s="36"/>
      <c r="T3505" s="36"/>
      <c r="U3505" s="36"/>
      <c r="V3505" s="36"/>
    </row>
    <row r="3506" spans="6:22" x14ac:dyDescent="0.25">
      <c r="F3506" s="36"/>
      <c r="G3506" s="36"/>
      <c r="H3506" s="36"/>
      <c r="I3506" s="36"/>
      <c r="J3506" s="36"/>
      <c r="K3506" s="36"/>
      <c r="L3506" s="36"/>
      <c r="M3506" s="36"/>
      <c r="N3506" s="36"/>
      <c r="O3506" s="36"/>
      <c r="P3506" s="36"/>
      <c r="Q3506" s="36"/>
      <c r="R3506" s="36"/>
      <c r="S3506" s="36"/>
      <c r="T3506" s="36"/>
      <c r="U3506" s="36"/>
      <c r="V3506" s="36"/>
    </row>
    <row r="3507" spans="6:22" x14ac:dyDescent="0.25">
      <c r="F3507" s="36"/>
      <c r="G3507" s="36"/>
      <c r="H3507" s="36"/>
      <c r="I3507" s="36"/>
      <c r="J3507" s="36"/>
      <c r="K3507" s="36"/>
      <c r="L3507" s="36"/>
      <c r="M3507" s="36"/>
      <c r="N3507" s="36"/>
      <c r="O3507" s="36"/>
      <c r="P3507" s="36"/>
      <c r="Q3507" s="36"/>
      <c r="R3507" s="36"/>
      <c r="S3507" s="36"/>
      <c r="T3507" s="36"/>
      <c r="U3507" s="36"/>
      <c r="V3507" s="36"/>
    </row>
    <row r="3508" spans="6:22" x14ac:dyDescent="0.25">
      <c r="F3508" s="36"/>
      <c r="G3508" s="36"/>
      <c r="H3508" s="36"/>
      <c r="I3508" s="36"/>
      <c r="J3508" s="36"/>
      <c r="K3508" s="36"/>
      <c r="L3508" s="36"/>
      <c r="M3508" s="36"/>
      <c r="N3508" s="36"/>
      <c r="O3508" s="36"/>
      <c r="P3508" s="36"/>
      <c r="Q3508" s="36"/>
      <c r="R3508" s="36"/>
      <c r="S3508" s="36"/>
      <c r="T3508" s="36"/>
      <c r="U3508" s="36"/>
      <c r="V3508" s="36"/>
    </row>
    <row r="3509" spans="6:22" x14ac:dyDescent="0.25">
      <c r="F3509" s="36"/>
      <c r="G3509" s="36"/>
      <c r="H3509" s="36"/>
      <c r="I3509" s="36"/>
      <c r="J3509" s="36"/>
      <c r="K3509" s="36"/>
      <c r="L3509" s="36"/>
      <c r="M3509" s="36"/>
      <c r="N3509" s="36"/>
      <c r="O3509" s="36"/>
      <c r="P3509" s="36"/>
      <c r="Q3509" s="36"/>
      <c r="R3509" s="36"/>
      <c r="S3509" s="36"/>
      <c r="T3509" s="36"/>
      <c r="U3509" s="36"/>
      <c r="V3509" s="36"/>
    </row>
    <row r="3510" spans="6:22" x14ac:dyDescent="0.25">
      <c r="F3510" s="36"/>
      <c r="G3510" s="36"/>
      <c r="H3510" s="36"/>
      <c r="I3510" s="36"/>
      <c r="J3510" s="36"/>
      <c r="K3510" s="36"/>
      <c r="L3510" s="36"/>
      <c r="M3510" s="36"/>
      <c r="N3510" s="36"/>
      <c r="O3510" s="36"/>
      <c r="P3510" s="36"/>
      <c r="Q3510" s="36"/>
      <c r="R3510" s="36"/>
      <c r="S3510" s="36"/>
      <c r="T3510" s="36"/>
      <c r="U3510" s="36"/>
      <c r="V3510" s="36"/>
    </row>
    <row r="3511" spans="6:22" x14ac:dyDescent="0.25">
      <c r="F3511" s="36"/>
      <c r="G3511" s="36"/>
      <c r="H3511" s="36"/>
      <c r="I3511" s="36"/>
      <c r="J3511" s="36"/>
      <c r="K3511" s="36"/>
      <c r="L3511" s="36"/>
      <c r="M3511" s="36"/>
      <c r="N3511" s="36"/>
      <c r="O3511" s="36"/>
      <c r="P3511" s="36"/>
      <c r="Q3511" s="36"/>
      <c r="R3511" s="36"/>
      <c r="S3511" s="36"/>
      <c r="T3511" s="36"/>
      <c r="U3511" s="36"/>
      <c r="V3511" s="36"/>
    </row>
    <row r="3512" spans="6:22" x14ac:dyDescent="0.25">
      <c r="F3512" s="36"/>
      <c r="G3512" s="36"/>
      <c r="H3512" s="36"/>
      <c r="I3512" s="36"/>
      <c r="J3512" s="36"/>
      <c r="K3512" s="36"/>
      <c r="L3512" s="36"/>
      <c r="M3512" s="36"/>
      <c r="N3512" s="36"/>
      <c r="O3512" s="36"/>
      <c r="P3512" s="36"/>
      <c r="Q3512" s="36"/>
      <c r="R3512" s="36"/>
      <c r="S3512" s="36"/>
      <c r="T3512" s="36"/>
      <c r="U3512" s="36"/>
      <c r="V3512" s="36"/>
    </row>
    <row r="3513" spans="6:22" x14ac:dyDescent="0.25">
      <c r="F3513" s="36"/>
      <c r="G3513" s="36"/>
      <c r="H3513" s="36"/>
      <c r="I3513" s="36"/>
      <c r="J3513" s="36"/>
      <c r="K3513" s="36"/>
      <c r="L3513" s="36"/>
      <c r="M3513" s="36"/>
      <c r="N3513" s="36"/>
      <c r="O3513" s="36"/>
      <c r="P3513" s="36"/>
      <c r="Q3513" s="36"/>
      <c r="R3513" s="36"/>
      <c r="S3513" s="36"/>
      <c r="T3513" s="36"/>
      <c r="U3513" s="36"/>
      <c r="V3513" s="36"/>
    </row>
    <row r="3514" spans="6:22" x14ac:dyDescent="0.25">
      <c r="F3514" s="36"/>
      <c r="G3514" s="36"/>
      <c r="H3514" s="36"/>
      <c r="I3514" s="36"/>
      <c r="J3514" s="36"/>
      <c r="K3514" s="36"/>
      <c r="L3514" s="36"/>
      <c r="M3514" s="36"/>
      <c r="N3514" s="36"/>
      <c r="O3514" s="36"/>
      <c r="P3514" s="36"/>
      <c r="Q3514" s="36"/>
      <c r="R3514" s="36"/>
      <c r="S3514" s="36"/>
      <c r="T3514" s="36"/>
      <c r="U3514" s="36"/>
      <c r="V3514" s="36"/>
    </row>
    <row r="3515" spans="6:22" x14ac:dyDescent="0.25">
      <c r="F3515" s="36"/>
      <c r="G3515" s="36"/>
      <c r="H3515" s="36"/>
      <c r="I3515" s="36"/>
      <c r="J3515" s="36"/>
      <c r="K3515" s="36"/>
      <c r="L3515" s="36"/>
      <c r="M3515" s="36"/>
      <c r="N3515" s="36"/>
      <c r="O3515" s="36"/>
      <c r="P3515" s="36"/>
      <c r="Q3515" s="36"/>
      <c r="R3515" s="36"/>
      <c r="S3515" s="36"/>
      <c r="T3515" s="36"/>
      <c r="U3515" s="36"/>
      <c r="V3515" s="36"/>
    </row>
    <row r="3516" spans="6:22" x14ac:dyDescent="0.25">
      <c r="F3516" s="36"/>
      <c r="G3516" s="36"/>
      <c r="H3516" s="36"/>
      <c r="I3516" s="36"/>
      <c r="J3516" s="36"/>
      <c r="K3516" s="36"/>
      <c r="L3516" s="36"/>
      <c r="M3516" s="36"/>
      <c r="N3516" s="36"/>
      <c r="O3516" s="36"/>
      <c r="P3516" s="36"/>
      <c r="Q3516" s="36"/>
      <c r="R3516" s="36"/>
      <c r="S3516" s="36"/>
      <c r="T3516" s="36"/>
      <c r="U3516" s="36"/>
      <c r="V3516" s="36"/>
    </row>
    <row r="3517" spans="6:22" x14ac:dyDescent="0.25">
      <c r="F3517" s="36"/>
      <c r="G3517" s="36"/>
      <c r="H3517" s="36"/>
      <c r="I3517" s="36"/>
      <c r="J3517" s="36"/>
      <c r="K3517" s="36"/>
      <c r="L3517" s="36"/>
      <c r="M3517" s="36"/>
      <c r="N3517" s="36"/>
      <c r="O3517" s="36"/>
      <c r="P3517" s="36"/>
      <c r="Q3517" s="36"/>
      <c r="R3517" s="36"/>
      <c r="S3517" s="36"/>
      <c r="T3517" s="36"/>
      <c r="U3517" s="36"/>
      <c r="V3517" s="36"/>
    </row>
    <row r="3518" spans="6:22" x14ac:dyDescent="0.25">
      <c r="F3518" s="36"/>
      <c r="G3518" s="36"/>
      <c r="H3518" s="36"/>
      <c r="I3518" s="36"/>
      <c r="J3518" s="36"/>
      <c r="K3518" s="36"/>
      <c r="L3518" s="36"/>
      <c r="M3518" s="36"/>
      <c r="N3518" s="36"/>
      <c r="O3518" s="36"/>
      <c r="P3518" s="36"/>
      <c r="Q3518" s="36"/>
      <c r="R3518" s="36"/>
      <c r="S3518" s="36"/>
      <c r="T3518" s="36"/>
      <c r="U3518" s="36"/>
      <c r="V3518" s="36"/>
    </row>
    <row r="3519" spans="6:22" x14ac:dyDescent="0.25">
      <c r="F3519" s="36"/>
      <c r="G3519" s="36"/>
      <c r="H3519" s="36"/>
      <c r="I3519" s="36"/>
      <c r="J3519" s="36"/>
      <c r="K3519" s="36"/>
      <c r="L3519" s="36"/>
      <c r="M3519" s="36"/>
      <c r="N3519" s="36"/>
      <c r="O3519" s="36"/>
      <c r="P3519" s="36"/>
      <c r="Q3519" s="36"/>
      <c r="R3519" s="36"/>
      <c r="S3519" s="36"/>
      <c r="T3519" s="36"/>
      <c r="U3519" s="36"/>
      <c r="V3519" s="36"/>
    </row>
    <row r="3520" spans="6:22" x14ac:dyDescent="0.25">
      <c r="F3520" s="36"/>
      <c r="G3520" s="36"/>
      <c r="H3520" s="36"/>
      <c r="I3520" s="36"/>
      <c r="J3520" s="36"/>
      <c r="K3520" s="36"/>
      <c r="L3520" s="36"/>
      <c r="M3520" s="36"/>
      <c r="N3520" s="36"/>
      <c r="O3520" s="36"/>
      <c r="P3520" s="36"/>
      <c r="Q3520" s="36"/>
      <c r="R3520" s="36"/>
      <c r="S3520" s="36"/>
      <c r="T3520" s="36"/>
      <c r="U3520" s="36"/>
      <c r="V3520" s="36"/>
    </row>
    <row r="3521" spans="6:22" x14ac:dyDescent="0.25">
      <c r="F3521" s="36"/>
      <c r="G3521" s="36"/>
      <c r="H3521" s="36"/>
      <c r="I3521" s="36"/>
      <c r="J3521" s="36"/>
      <c r="K3521" s="36"/>
      <c r="L3521" s="36"/>
      <c r="M3521" s="36"/>
      <c r="N3521" s="36"/>
      <c r="O3521" s="36"/>
      <c r="P3521" s="36"/>
      <c r="Q3521" s="36"/>
      <c r="R3521" s="36"/>
      <c r="S3521" s="36"/>
      <c r="T3521" s="36"/>
      <c r="U3521" s="36"/>
      <c r="V3521" s="36"/>
    </row>
    <row r="3522" spans="6:22" x14ac:dyDescent="0.25">
      <c r="F3522" s="36"/>
      <c r="G3522" s="36"/>
      <c r="H3522" s="36"/>
      <c r="I3522" s="36"/>
      <c r="J3522" s="36"/>
      <c r="K3522" s="36"/>
      <c r="L3522" s="36"/>
      <c r="M3522" s="36"/>
      <c r="N3522" s="36"/>
      <c r="O3522" s="36"/>
      <c r="P3522" s="36"/>
      <c r="Q3522" s="36"/>
      <c r="R3522" s="36"/>
      <c r="S3522" s="36"/>
      <c r="T3522" s="36"/>
      <c r="U3522" s="36"/>
      <c r="V3522" s="36"/>
    </row>
    <row r="3523" spans="6:22" x14ac:dyDescent="0.25">
      <c r="F3523" s="36"/>
      <c r="G3523" s="36"/>
      <c r="H3523" s="36"/>
      <c r="I3523" s="36"/>
      <c r="J3523" s="36"/>
      <c r="K3523" s="36"/>
      <c r="L3523" s="36"/>
      <c r="M3523" s="36"/>
      <c r="N3523" s="36"/>
      <c r="O3523" s="36"/>
      <c r="P3523" s="36"/>
      <c r="Q3523" s="36"/>
      <c r="R3523" s="36"/>
      <c r="S3523" s="36"/>
      <c r="T3523" s="36"/>
      <c r="U3523" s="36"/>
      <c r="V3523" s="36"/>
    </row>
    <row r="3524" spans="6:22" x14ac:dyDescent="0.25">
      <c r="F3524" s="36"/>
      <c r="G3524" s="36"/>
      <c r="H3524" s="36"/>
      <c r="I3524" s="36"/>
      <c r="J3524" s="36"/>
      <c r="K3524" s="36"/>
      <c r="L3524" s="36"/>
      <c r="M3524" s="36"/>
      <c r="N3524" s="36"/>
      <c r="O3524" s="36"/>
      <c r="P3524" s="36"/>
      <c r="Q3524" s="36"/>
      <c r="R3524" s="36"/>
      <c r="S3524" s="36"/>
      <c r="T3524" s="36"/>
      <c r="U3524" s="36"/>
      <c r="V3524" s="36"/>
    </row>
    <row r="3525" spans="6:22" x14ac:dyDescent="0.25">
      <c r="F3525" s="36"/>
      <c r="G3525" s="36"/>
      <c r="H3525" s="36"/>
      <c r="I3525" s="36"/>
      <c r="J3525" s="36"/>
      <c r="K3525" s="36"/>
      <c r="L3525" s="36"/>
      <c r="M3525" s="36"/>
      <c r="N3525" s="36"/>
      <c r="O3525" s="36"/>
      <c r="P3525" s="36"/>
      <c r="Q3525" s="36"/>
      <c r="R3525" s="36"/>
      <c r="S3525" s="36"/>
      <c r="T3525" s="36"/>
      <c r="U3525" s="36"/>
      <c r="V3525" s="36"/>
    </row>
    <row r="3526" spans="6:22" x14ac:dyDescent="0.25">
      <c r="F3526" s="36"/>
      <c r="G3526" s="36"/>
      <c r="H3526" s="36"/>
      <c r="I3526" s="36"/>
      <c r="J3526" s="36"/>
      <c r="K3526" s="36"/>
      <c r="L3526" s="36"/>
      <c r="M3526" s="36"/>
      <c r="N3526" s="36"/>
      <c r="O3526" s="36"/>
      <c r="P3526" s="36"/>
      <c r="Q3526" s="36"/>
      <c r="R3526" s="36"/>
      <c r="S3526" s="36"/>
      <c r="T3526" s="36"/>
      <c r="U3526" s="36"/>
      <c r="V3526" s="36"/>
    </row>
    <row r="3527" spans="6:22" x14ac:dyDescent="0.25">
      <c r="F3527" s="36"/>
      <c r="G3527" s="36"/>
      <c r="H3527" s="36"/>
      <c r="I3527" s="36"/>
      <c r="J3527" s="36"/>
      <c r="K3527" s="36"/>
      <c r="L3527" s="36"/>
      <c r="M3527" s="36"/>
      <c r="N3527" s="36"/>
      <c r="O3527" s="36"/>
      <c r="P3527" s="36"/>
      <c r="Q3527" s="36"/>
      <c r="R3527" s="36"/>
      <c r="S3527" s="36"/>
      <c r="T3527" s="36"/>
      <c r="U3527" s="36"/>
      <c r="V3527" s="36"/>
    </row>
    <row r="3528" spans="6:22" x14ac:dyDescent="0.25">
      <c r="F3528" s="36"/>
      <c r="G3528" s="36"/>
      <c r="H3528" s="36"/>
      <c r="I3528" s="36"/>
      <c r="J3528" s="36"/>
      <c r="K3528" s="36"/>
      <c r="L3528" s="36"/>
      <c r="M3528" s="36"/>
      <c r="N3528" s="36"/>
      <c r="O3528" s="36"/>
      <c r="P3528" s="36"/>
      <c r="Q3528" s="36"/>
      <c r="R3528" s="36"/>
      <c r="S3528" s="36"/>
      <c r="T3528" s="36"/>
      <c r="U3528" s="36"/>
      <c r="V3528" s="36"/>
    </row>
    <row r="3529" spans="6:22" x14ac:dyDescent="0.25">
      <c r="F3529" s="36"/>
      <c r="G3529" s="36"/>
      <c r="H3529" s="36"/>
      <c r="I3529" s="36"/>
      <c r="J3529" s="36"/>
      <c r="K3529" s="36"/>
      <c r="L3529" s="36"/>
      <c r="M3529" s="36"/>
      <c r="N3529" s="36"/>
      <c r="O3529" s="36"/>
      <c r="P3529" s="36"/>
      <c r="Q3529" s="36"/>
      <c r="R3529" s="36"/>
      <c r="S3529" s="36"/>
      <c r="T3529" s="36"/>
      <c r="U3529" s="36"/>
      <c r="V3529" s="36"/>
    </row>
    <row r="3530" spans="6:22" x14ac:dyDescent="0.25">
      <c r="F3530" s="36"/>
      <c r="G3530" s="36"/>
      <c r="H3530" s="36"/>
      <c r="I3530" s="36"/>
      <c r="J3530" s="36"/>
      <c r="K3530" s="36"/>
      <c r="L3530" s="36"/>
      <c r="M3530" s="36"/>
      <c r="N3530" s="36"/>
      <c r="O3530" s="36"/>
      <c r="P3530" s="36"/>
      <c r="Q3530" s="36"/>
      <c r="R3530" s="36"/>
      <c r="S3530" s="36"/>
      <c r="T3530" s="36"/>
      <c r="U3530" s="36"/>
      <c r="V3530" s="36"/>
    </row>
    <row r="3531" spans="6:22" x14ac:dyDescent="0.25">
      <c r="F3531" s="36"/>
      <c r="G3531" s="36"/>
      <c r="H3531" s="36"/>
      <c r="I3531" s="36"/>
      <c r="J3531" s="36"/>
      <c r="K3531" s="36"/>
      <c r="L3531" s="36"/>
      <c r="M3531" s="36"/>
      <c r="N3531" s="36"/>
      <c r="O3531" s="36"/>
      <c r="P3531" s="36"/>
      <c r="Q3531" s="36"/>
      <c r="R3531" s="36"/>
      <c r="S3531" s="36"/>
      <c r="T3531" s="36"/>
      <c r="U3531" s="36"/>
      <c r="V3531" s="36"/>
    </row>
    <row r="3532" spans="6:22" x14ac:dyDescent="0.25">
      <c r="F3532" s="36"/>
      <c r="G3532" s="36"/>
      <c r="H3532" s="36"/>
      <c r="I3532" s="36"/>
      <c r="J3532" s="36"/>
      <c r="K3532" s="36"/>
      <c r="L3532" s="36"/>
      <c r="M3532" s="36"/>
      <c r="N3532" s="36"/>
      <c r="O3532" s="36"/>
      <c r="P3532" s="36"/>
      <c r="Q3532" s="36"/>
      <c r="R3532" s="36"/>
      <c r="S3532" s="36"/>
      <c r="T3532" s="36"/>
      <c r="U3532" s="36"/>
      <c r="V3532" s="36"/>
    </row>
    <row r="3533" spans="6:22" x14ac:dyDescent="0.25">
      <c r="F3533" s="36"/>
      <c r="G3533" s="36"/>
      <c r="H3533" s="36"/>
      <c r="I3533" s="36"/>
      <c r="J3533" s="36"/>
      <c r="K3533" s="36"/>
      <c r="L3533" s="36"/>
      <c r="M3533" s="36"/>
      <c r="N3533" s="36"/>
      <c r="O3533" s="36"/>
      <c r="P3533" s="36"/>
      <c r="Q3533" s="36"/>
      <c r="R3533" s="36"/>
      <c r="S3533" s="36"/>
      <c r="T3533" s="36"/>
      <c r="U3533" s="36"/>
      <c r="V3533" s="36"/>
    </row>
    <row r="3534" spans="6:22" x14ac:dyDescent="0.25">
      <c r="F3534" s="36"/>
      <c r="G3534" s="36"/>
      <c r="H3534" s="36"/>
      <c r="I3534" s="36"/>
      <c r="J3534" s="36"/>
      <c r="K3534" s="36"/>
      <c r="L3534" s="36"/>
      <c r="M3534" s="36"/>
      <c r="N3534" s="36"/>
      <c r="O3534" s="36"/>
      <c r="P3534" s="36"/>
      <c r="Q3534" s="36"/>
      <c r="R3534" s="36"/>
      <c r="S3534" s="36"/>
      <c r="T3534" s="36"/>
      <c r="U3534" s="36"/>
      <c r="V3534" s="36"/>
    </row>
    <row r="3535" spans="6:22" x14ac:dyDescent="0.25">
      <c r="F3535" s="36"/>
      <c r="G3535" s="36"/>
      <c r="H3535" s="36"/>
      <c r="I3535" s="36"/>
      <c r="J3535" s="36"/>
      <c r="K3535" s="36"/>
      <c r="L3535" s="36"/>
      <c r="M3535" s="36"/>
      <c r="N3535" s="36"/>
      <c r="O3535" s="36"/>
      <c r="P3535" s="36"/>
      <c r="Q3535" s="36"/>
      <c r="R3535" s="36"/>
      <c r="S3535" s="36"/>
      <c r="T3535" s="36"/>
      <c r="U3535" s="36"/>
      <c r="V3535" s="36"/>
    </row>
    <row r="3536" spans="6:22" x14ac:dyDescent="0.25">
      <c r="F3536" s="36"/>
      <c r="G3536" s="36"/>
      <c r="H3536" s="36"/>
      <c r="I3536" s="36"/>
      <c r="J3536" s="36"/>
      <c r="K3536" s="36"/>
      <c r="L3536" s="36"/>
      <c r="M3536" s="36"/>
      <c r="N3536" s="36"/>
      <c r="O3536" s="36"/>
      <c r="P3536" s="36"/>
      <c r="Q3536" s="36"/>
      <c r="R3536" s="36"/>
      <c r="S3536" s="36"/>
      <c r="T3536" s="36"/>
      <c r="U3536" s="36"/>
      <c r="V3536" s="36"/>
    </row>
    <row r="3537" spans="6:22" x14ac:dyDescent="0.25">
      <c r="F3537" s="36"/>
      <c r="G3537" s="36"/>
      <c r="H3537" s="36"/>
      <c r="I3537" s="36"/>
      <c r="J3537" s="36"/>
      <c r="K3537" s="36"/>
      <c r="L3537" s="36"/>
      <c r="M3537" s="36"/>
      <c r="N3537" s="36"/>
      <c r="O3537" s="36"/>
      <c r="P3537" s="36"/>
      <c r="Q3537" s="36"/>
      <c r="R3537" s="36"/>
      <c r="S3537" s="36"/>
      <c r="T3537" s="36"/>
      <c r="U3537" s="36"/>
      <c r="V3537" s="36"/>
    </row>
    <row r="3538" spans="6:22" x14ac:dyDescent="0.25">
      <c r="F3538" s="36"/>
      <c r="G3538" s="36"/>
      <c r="H3538" s="36"/>
      <c r="I3538" s="36"/>
      <c r="J3538" s="36"/>
      <c r="K3538" s="36"/>
      <c r="L3538" s="36"/>
      <c r="M3538" s="36"/>
      <c r="N3538" s="36"/>
      <c r="O3538" s="36"/>
      <c r="P3538" s="36"/>
      <c r="Q3538" s="36"/>
      <c r="R3538" s="36"/>
      <c r="S3538" s="36"/>
      <c r="T3538" s="36"/>
      <c r="U3538" s="36"/>
      <c r="V3538" s="36"/>
    </row>
    <row r="3539" spans="6:22" x14ac:dyDescent="0.25">
      <c r="F3539" s="36"/>
      <c r="G3539" s="36"/>
      <c r="H3539" s="36"/>
      <c r="I3539" s="36"/>
      <c r="J3539" s="36"/>
      <c r="K3539" s="36"/>
      <c r="L3539" s="36"/>
      <c r="M3539" s="36"/>
      <c r="N3539" s="36"/>
      <c r="O3539" s="36"/>
      <c r="P3539" s="36"/>
      <c r="Q3539" s="36"/>
      <c r="R3539" s="36"/>
      <c r="S3539" s="36"/>
      <c r="T3539" s="36"/>
      <c r="U3539" s="36"/>
      <c r="V3539" s="36"/>
    </row>
    <row r="3540" spans="6:22" x14ac:dyDescent="0.25">
      <c r="F3540" s="36"/>
      <c r="G3540" s="36"/>
      <c r="H3540" s="36"/>
      <c r="I3540" s="36"/>
      <c r="J3540" s="36"/>
      <c r="K3540" s="36"/>
      <c r="L3540" s="36"/>
      <c r="M3540" s="36"/>
      <c r="N3540" s="36"/>
      <c r="O3540" s="36"/>
      <c r="P3540" s="36"/>
      <c r="Q3540" s="36"/>
      <c r="R3540" s="36"/>
      <c r="S3540" s="36"/>
      <c r="T3540" s="36"/>
      <c r="U3540" s="36"/>
      <c r="V3540" s="36"/>
    </row>
    <row r="3541" spans="6:22" x14ac:dyDescent="0.25">
      <c r="F3541" s="36"/>
      <c r="G3541" s="36"/>
      <c r="H3541" s="36"/>
      <c r="I3541" s="36"/>
      <c r="J3541" s="36"/>
      <c r="K3541" s="36"/>
      <c r="L3541" s="36"/>
      <c r="M3541" s="36"/>
      <c r="N3541" s="36"/>
      <c r="O3541" s="36"/>
      <c r="P3541" s="36"/>
      <c r="Q3541" s="36"/>
      <c r="R3541" s="36"/>
      <c r="S3541" s="36"/>
      <c r="T3541" s="36"/>
      <c r="U3541" s="36"/>
      <c r="V3541" s="36"/>
    </row>
    <row r="3542" spans="6:22" x14ac:dyDescent="0.25">
      <c r="F3542" s="36"/>
      <c r="G3542" s="36"/>
      <c r="H3542" s="36"/>
      <c r="I3542" s="36"/>
      <c r="J3542" s="36"/>
      <c r="K3542" s="36"/>
      <c r="L3542" s="36"/>
      <c r="M3542" s="36"/>
      <c r="N3542" s="36"/>
      <c r="O3542" s="36"/>
      <c r="P3542" s="36"/>
      <c r="Q3542" s="36"/>
      <c r="R3542" s="36"/>
      <c r="S3542" s="36"/>
      <c r="T3542" s="36"/>
      <c r="U3542" s="36"/>
      <c r="V3542" s="36"/>
    </row>
    <row r="3543" spans="6:22" x14ac:dyDescent="0.25">
      <c r="F3543" s="36"/>
      <c r="G3543" s="36"/>
      <c r="H3543" s="36"/>
      <c r="I3543" s="36"/>
      <c r="J3543" s="36"/>
      <c r="K3543" s="36"/>
      <c r="L3543" s="36"/>
      <c r="M3543" s="36"/>
      <c r="N3543" s="36"/>
      <c r="O3543" s="36"/>
      <c r="P3543" s="36"/>
      <c r="Q3543" s="36"/>
      <c r="R3543" s="36"/>
      <c r="S3543" s="36"/>
      <c r="T3543" s="36"/>
      <c r="U3543" s="36"/>
      <c r="V3543" s="36"/>
    </row>
    <row r="3544" spans="6:22" x14ac:dyDescent="0.25">
      <c r="F3544" s="36"/>
      <c r="G3544" s="36"/>
      <c r="H3544" s="36"/>
      <c r="I3544" s="36"/>
      <c r="J3544" s="36"/>
      <c r="K3544" s="36"/>
      <c r="L3544" s="36"/>
      <c r="M3544" s="36"/>
      <c r="N3544" s="36"/>
      <c r="O3544" s="36"/>
      <c r="P3544" s="36"/>
      <c r="Q3544" s="36"/>
      <c r="R3544" s="36"/>
      <c r="S3544" s="36"/>
      <c r="T3544" s="36"/>
      <c r="U3544" s="36"/>
      <c r="V3544" s="36"/>
    </row>
    <row r="3545" spans="6:22" x14ac:dyDescent="0.25">
      <c r="F3545" s="36"/>
      <c r="G3545" s="36"/>
      <c r="H3545" s="36"/>
      <c r="I3545" s="36"/>
      <c r="J3545" s="36"/>
      <c r="K3545" s="36"/>
      <c r="L3545" s="36"/>
      <c r="M3545" s="36"/>
      <c r="N3545" s="36"/>
      <c r="O3545" s="36"/>
      <c r="P3545" s="36"/>
      <c r="Q3545" s="36"/>
      <c r="R3545" s="36"/>
      <c r="S3545" s="36"/>
      <c r="T3545" s="36"/>
      <c r="U3545" s="36"/>
      <c r="V3545" s="36"/>
    </row>
    <row r="3546" spans="6:22" x14ac:dyDescent="0.25">
      <c r="F3546" s="36"/>
      <c r="G3546" s="36"/>
      <c r="H3546" s="36"/>
      <c r="I3546" s="36"/>
      <c r="J3546" s="36"/>
      <c r="K3546" s="36"/>
      <c r="L3546" s="36"/>
      <c r="M3546" s="36"/>
      <c r="N3546" s="36"/>
      <c r="O3546" s="36"/>
      <c r="P3546" s="36"/>
      <c r="Q3546" s="36"/>
      <c r="R3546" s="36"/>
      <c r="S3546" s="36"/>
      <c r="T3546" s="36"/>
      <c r="U3546" s="36"/>
      <c r="V3546" s="36"/>
    </row>
    <row r="3547" spans="6:22" x14ac:dyDescent="0.25">
      <c r="F3547" s="36"/>
      <c r="G3547" s="36"/>
      <c r="H3547" s="36"/>
      <c r="I3547" s="36"/>
      <c r="J3547" s="36"/>
      <c r="K3547" s="36"/>
      <c r="L3547" s="36"/>
      <c r="M3547" s="36"/>
      <c r="N3547" s="36"/>
      <c r="O3547" s="36"/>
      <c r="P3547" s="36"/>
      <c r="Q3547" s="36"/>
      <c r="R3547" s="36"/>
      <c r="S3547" s="36"/>
      <c r="T3547" s="36"/>
      <c r="U3547" s="36"/>
      <c r="V3547" s="36"/>
    </row>
    <row r="3548" spans="6:22" x14ac:dyDescent="0.25">
      <c r="F3548" s="36"/>
      <c r="G3548" s="36"/>
      <c r="H3548" s="36"/>
      <c r="I3548" s="36"/>
      <c r="J3548" s="36"/>
      <c r="K3548" s="36"/>
      <c r="L3548" s="36"/>
      <c r="M3548" s="36"/>
      <c r="N3548" s="36"/>
      <c r="O3548" s="36"/>
      <c r="P3548" s="36"/>
      <c r="Q3548" s="36"/>
      <c r="R3548" s="36"/>
      <c r="S3548" s="36"/>
      <c r="T3548" s="36"/>
      <c r="U3548" s="36"/>
      <c r="V3548" s="36"/>
    </row>
    <row r="3549" spans="6:22" x14ac:dyDescent="0.25">
      <c r="F3549" s="36"/>
      <c r="G3549" s="36"/>
      <c r="H3549" s="36"/>
      <c r="I3549" s="36"/>
      <c r="J3549" s="36"/>
      <c r="K3549" s="36"/>
      <c r="L3549" s="36"/>
      <c r="M3549" s="36"/>
      <c r="N3549" s="36"/>
      <c r="O3549" s="36"/>
      <c r="P3549" s="36"/>
      <c r="Q3549" s="36"/>
      <c r="R3549" s="36"/>
      <c r="S3549" s="36"/>
      <c r="T3549" s="36"/>
      <c r="U3549" s="36"/>
      <c r="V3549" s="36"/>
    </row>
    <row r="3550" spans="6:22" x14ac:dyDescent="0.25">
      <c r="F3550" s="36"/>
      <c r="G3550" s="36"/>
      <c r="H3550" s="36"/>
      <c r="I3550" s="36"/>
      <c r="J3550" s="36"/>
      <c r="K3550" s="36"/>
      <c r="L3550" s="36"/>
      <c r="M3550" s="36"/>
      <c r="N3550" s="36"/>
      <c r="O3550" s="36"/>
      <c r="P3550" s="36"/>
      <c r="Q3550" s="36"/>
      <c r="R3550" s="36"/>
      <c r="S3550" s="36"/>
      <c r="T3550" s="36"/>
      <c r="U3550" s="36"/>
      <c r="V3550" s="36"/>
    </row>
    <row r="3551" spans="6:22" x14ac:dyDescent="0.25">
      <c r="F3551" s="36"/>
      <c r="G3551" s="36"/>
      <c r="H3551" s="36"/>
      <c r="I3551" s="36"/>
      <c r="J3551" s="36"/>
      <c r="K3551" s="36"/>
      <c r="L3551" s="36"/>
      <c r="M3551" s="36"/>
      <c r="N3551" s="36"/>
      <c r="O3551" s="36"/>
      <c r="P3551" s="36"/>
      <c r="Q3551" s="36"/>
      <c r="R3551" s="36"/>
      <c r="S3551" s="36"/>
      <c r="T3551" s="36"/>
      <c r="U3551" s="36"/>
      <c r="V3551" s="36"/>
    </row>
    <row r="3552" spans="6:22" x14ac:dyDescent="0.25">
      <c r="F3552" s="36"/>
      <c r="G3552" s="36"/>
      <c r="H3552" s="36"/>
      <c r="I3552" s="36"/>
      <c r="J3552" s="36"/>
      <c r="K3552" s="36"/>
      <c r="L3552" s="36"/>
      <c r="M3552" s="36"/>
      <c r="N3552" s="36"/>
      <c r="O3552" s="36"/>
      <c r="P3552" s="36"/>
      <c r="Q3552" s="36"/>
      <c r="R3552" s="36"/>
      <c r="S3552" s="36"/>
      <c r="T3552" s="36"/>
      <c r="U3552" s="36"/>
      <c r="V3552" s="36"/>
    </row>
    <row r="3553" spans="6:22" x14ac:dyDescent="0.25">
      <c r="F3553" s="36"/>
      <c r="G3553" s="36"/>
      <c r="H3553" s="36"/>
      <c r="I3553" s="36"/>
      <c r="J3553" s="36"/>
      <c r="K3553" s="36"/>
      <c r="L3553" s="36"/>
      <c r="M3553" s="36"/>
      <c r="N3553" s="36"/>
      <c r="O3553" s="36"/>
      <c r="P3553" s="36"/>
      <c r="Q3553" s="36"/>
      <c r="R3553" s="36"/>
      <c r="S3553" s="36"/>
      <c r="T3553" s="36"/>
      <c r="U3553" s="36"/>
      <c r="V3553" s="36"/>
    </row>
    <row r="3554" spans="6:22" x14ac:dyDescent="0.25">
      <c r="F3554" s="36"/>
      <c r="G3554" s="36"/>
      <c r="H3554" s="36"/>
      <c r="I3554" s="36"/>
      <c r="J3554" s="36"/>
      <c r="K3554" s="36"/>
      <c r="L3554" s="36"/>
      <c r="M3554" s="36"/>
      <c r="N3554" s="36"/>
      <c r="O3554" s="36"/>
      <c r="P3554" s="36"/>
      <c r="Q3554" s="36"/>
      <c r="R3554" s="36"/>
      <c r="S3554" s="36"/>
      <c r="T3554" s="36"/>
      <c r="U3554" s="36"/>
      <c r="V3554" s="36"/>
    </row>
    <row r="3555" spans="6:22" x14ac:dyDescent="0.25">
      <c r="F3555" s="36"/>
      <c r="G3555" s="36"/>
      <c r="H3555" s="36"/>
      <c r="I3555" s="36"/>
      <c r="J3555" s="36"/>
      <c r="K3555" s="36"/>
      <c r="L3555" s="36"/>
      <c r="M3555" s="36"/>
      <c r="N3555" s="36"/>
      <c r="O3555" s="36"/>
      <c r="P3555" s="36"/>
      <c r="Q3555" s="36"/>
      <c r="R3555" s="36"/>
      <c r="S3555" s="36"/>
      <c r="T3555" s="36"/>
      <c r="U3555" s="36"/>
      <c r="V3555" s="36"/>
    </row>
    <row r="3556" spans="6:22" x14ac:dyDescent="0.25">
      <c r="F3556" s="36"/>
      <c r="G3556" s="36"/>
      <c r="H3556" s="36"/>
      <c r="I3556" s="36"/>
      <c r="J3556" s="36"/>
      <c r="K3556" s="36"/>
      <c r="L3556" s="36"/>
      <c r="M3556" s="36"/>
      <c r="N3556" s="36"/>
      <c r="O3556" s="36"/>
      <c r="P3556" s="36"/>
      <c r="Q3556" s="36"/>
      <c r="R3556" s="36"/>
      <c r="S3556" s="36"/>
      <c r="T3556" s="36"/>
      <c r="U3556" s="36"/>
      <c r="V3556" s="36"/>
    </row>
    <row r="3557" spans="6:22" x14ac:dyDescent="0.25">
      <c r="F3557" s="36"/>
      <c r="G3557" s="36"/>
      <c r="H3557" s="36"/>
      <c r="I3557" s="36"/>
      <c r="J3557" s="36"/>
      <c r="K3557" s="36"/>
      <c r="L3557" s="36"/>
      <c r="M3557" s="36"/>
      <c r="N3557" s="36"/>
      <c r="O3557" s="36"/>
      <c r="P3557" s="36"/>
      <c r="Q3557" s="36"/>
      <c r="R3557" s="36"/>
      <c r="S3557" s="36"/>
      <c r="T3557" s="36"/>
      <c r="U3557" s="36"/>
      <c r="V3557" s="36"/>
    </row>
    <row r="3558" spans="6:22" x14ac:dyDescent="0.25">
      <c r="F3558" s="36"/>
      <c r="G3558" s="36"/>
      <c r="H3558" s="36"/>
      <c r="I3558" s="36"/>
      <c r="J3558" s="36"/>
      <c r="K3558" s="36"/>
      <c r="L3558" s="36"/>
      <c r="M3558" s="36"/>
      <c r="N3558" s="36"/>
      <c r="O3558" s="36"/>
      <c r="P3558" s="36"/>
      <c r="Q3558" s="36"/>
      <c r="R3558" s="36"/>
      <c r="S3558" s="36"/>
      <c r="T3558" s="36"/>
      <c r="U3558" s="36"/>
      <c r="V3558" s="36"/>
    </row>
    <row r="3559" spans="6:22" x14ac:dyDescent="0.25">
      <c r="F3559" s="36"/>
      <c r="G3559" s="36"/>
      <c r="H3559" s="36"/>
      <c r="I3559" s="36"/>
      <c r="J3559" s="36"/>
      <c r="K3559" s="36"/>
      <c r="L3559" s="36"/>
      <c r="M3559" s="36"/>
      <c r="N3559" s="36"/>
      <c r="O3559" s="36"/>
      <c r="P3559" s="36"/>
      <c r="Q3559" s="36"/>
      <c r="R3559" s="36"/>
      <c r="S3559" s="36"/>
      <c r="T3559" s="36"/>
      <c r="U3559" s="36"/>
      <c r="V3559" s="36"/>
    </row>
    <row r="3560" spans="6:22" x14ac:dyDescent="0.25">
      <c r="F3560" s="36"/>
      <c r="G3560" s="36"/>
      <c r="H3560" s="36"/>
      <c r="I3560" s="36"/>
      <c r="J3560" s="36"/>
      <c r="K3560" s="36"/>
      <c r="L3560" s="36"/>
      <c r="M3560" s="36"/>
      <c r="N3560" s="36"/>
      <c r="O3560" s="36"/>
      <c r="P3560" s="36"/>
      <c r="Q3560" s="36"/>
      <c r="R3560" s="36"/>
      <c r="S3560" s="36"/>
      <c r="T3560" s="36"/>
      <c r="U3560" s="36"/>
      <c r="V3560" s="36"/>
    </row>
    <row r="3561" spans="6:22" x14ac:dyDescent="0.25">
      <c r="F3561" s="36"/>
      <c r="G3561" s="36"/>
      <c r="H3561" s="36"/>
      <c r="I3561" s="36"/>
      <c r="J3561" s="36"/>
      <c r="K3561" s="36"/>
      <c r="L3561" s="36"/>
      <c r="M3561" s="36"/>
      <c r="N3561" s="36"/>
      <c r="O3561" s="36"/>
      <c r="P3561" s="36"/>
      <c r="Q3561" s="36"/>
      <c r="R3561" s="36"/>
      <c r="S3561" s="36"/>
      <c r="T3561" s="36"/>
      <c r="U3561" s="36"/>
      <c r="V3561" s="36"/>
    </row>
    <row r="3562" spans="6:22" x14ac:dyDescent="0.25">
      <c r="F3562" s="36"/>
      <c r="G3562" s="36"/>
      <c r="H3562" s="36"/>
      <c r="I3562" s="36"/>
      <c r="J3562" s="36"/>
      <c r="K3562" s="36"/>
      <c r="L3562" s="36"/>
      <c r="M3562" s="36"/>
      <c r="N3562" s="36"/>
      <c r="O3562" s="36"/>
      <c r="P3562" s="36"/>
      <c r="Q3562" s="36"/>
      <c r="R3562" s="36"/>
      <c r="S3562" s="36"/>
      <c r="T3562" s="36"/>
      <c r="U3562" s="36"/>
      <c r="V3562" s="36"/>
    </row>
    <row r="3563" spans="6:22" x14ac:dyDescent="0.25">
      <c r="F3563" s="36"/>
      <c r="G3563" s="36"/>
      <c r="H3563" s="36"/>
      <c r="I3563" s="36"/>
      <c r="J3563" s="36"/>
      <c r="K3563" s="36"/>
      <c r="L3563" s="36"/>
      <c r="M3563" s="36"/>
      <c r="N3563" s="36"/>
      <c r="O3563" s="36"/>
      <c r="P3563" s="36"/>
      <c r="Q3563" s="36"/>
      <c r="R3563" s="36"/>
      <c r="S3563" s="36"/>
      <c r="T3563" s="36"/>
      <c r="U3563" s="36"/>
      <c r="V3563" s="36"/>
    </row>
    <row r="3564" spans="6:22" x14ac:dyDescent="0.25">
      <c r="F3564" s="36"/>
      <c r="G3564" s="36"/>
      <c r="H3564" s="36"/>
      <c r="I3564" s="36"/>
      <c r="J3564" s="36"/>
      <c r="K3564" s="36"/>
      <c r="L3564" s="36"/>
      <c r="M3564" s="36"/>
      <c r="N3564" s="36"/>
      <c r="O3564" s="36"/>
      <c r="P3564" s="36"/>
      <c r="Q3564" s="36"/>
      <c r="R3564" s="36"/>
      <c r="S3564" s="36"/>
      <c r="T3564" s="36"/>
      <c r="U3564" s="36"/>
      <c r="V3564" s="36"/>
    </row>
    <row r="3565" spans="6:22" x14ac:dyDescent="0.25">
      <c r="F3565" s="36"/>
      <c r="G3565" s="36"/>
      <c r="H3565" s="36"/>
      <c r="I3565" s="36"/>
      <c r="J3565" s="36"/>
      <c r="K3565" s="36"/>
      <c r="L3565" s="36"/>
      <c r="M3565" s="36"/>
      <c r="N3565" s="36"/>
      <c r="O3565" s="36"/>
      <c r="P3565" s="36"/>
      <c r="Q3565" s="36"/>
      <c r="R3565" s="36"/>
      <c r="S3565" s="36"/>
      <c r="T3565" s="36"/>
      <c r="U3565" s="36"/>
      <c r="V3565" s="36"/>
    </row>
    <row r="3566" spans="6:22" x14ac:dyDescent="0.25">
      <c r="F3566" s="36"/>
      <c r="G3566" s="36"/>
      <c r="H3566" s="36"/>
      <c r="I3566" s="36"/>
      <c r="J3566" s="36"/>
      <c r="K3566" s="36"/>
      <c r="L3566" s="36"/>
      <c r="M3566" s="36"/>
      <c r="N3566" s="36"/>
      <c r="O3566" s="36"/>
      <c r="P3566" s="36"/>
      <c r="Q3566" s="36"/>
      <c r="R3566" s="36"/>
      <c r="S3566" s="36"/>
      <c r="T3566" s="36"/>
      <c r="U3566" s="36"/>
      <c r="V3566" s="36"/>
    </row>
    <row r="3567" spans="6:22" x14ac:dyDescent="0.25">
      <c r="F3567" s="36"/>
      <c r="G3567" s="36"/>
      <c r="H3567" s="36"/>
      <c r="I3567" s="36"/>
      <c r="J3567" s="36"/>
      <c r="K3567" s="36"/>
      <c r="L3567" s="36"/>
      <c r="M3567" s="36"/>
      <c r="N3567" s="36"/>
      <c r="O3567" s="36"/>
      <c r="P3567" s="36"/>
      <c r="Q3567" s="36"/>
      <c r="R3567" s="36"/>
      <c r="S3567" s="36"/>
      <c r="T3567" s="36"/>
      <c r="U3567" s="36"/>
      <c r="V3567" s="36"/>
    </row>
    <row r="3568" spans="6:22" x14ac:dyDescent="0.25">
      <c r="F3568" s="36"/>
      <c r="G3568" s="36"/>
      <c r="H3568" s="36"/>
      <c r="I3568" s="36"/>
      <c r="J3568" s="36"/>
      <c r="K3568" s="36"/>
      <c r="L3568" s="36"/>
      <c r="M3568" s="36"/>
      <c r="N3568" s="36"/>
      <c r="O3568" s="36"/>
      <c r="P3568" s="36"/>
      <c r="Q3568" s="36"/>
      <c r="R3568" s="36"/>
      <c r="S3568" s="36"/>
      <c r="T3568" s="36"/>
      <c r="U3568" s="36"/>
      <c r="V3568" s="36"/>
    </row>
    <row r="3569" spans="6:22" x14ac:dyDescent="0.25">
      <c r="F3569" s="36"/>
      <c r="G3569" s="36"/>
      <c r="H3569" s="36"/>
      <c r="I3569" s="36"/>
      <c r="J3569" s="36"/>
      <c r="K3569" s="36"/>
      <c r="L3569" s="36"/>
      <c r="M3569" s="36"/>
      <c r="N3569" s="36"/>
      <c r="O3569" s="36"/>
      <c r="P3569" s="36"/>
      <c r="Q3569" s="36"/>
      <c r="R3569" s="36"/>
      <c r="S3569" s="36"/>
      <c r="T3569" s="36"/>
      <c r="U3569" s="36"/>
      <c r="V3569" s="36"/>
    </row>
    <row r="3570" spans="6:22" x14ac:dyDescent="0.25">
      <c r="F3570" s="36"/>
      <c r="G3570" s="36"/>
      <c r="H3570" s="36"/>
      <c r="I3570" s="36"/>
      <c r="J3570" s="36"/>
      <c r="K3570" s="36"/>
      <c r="L3570" s="36"/>
      <c r="M3570" s="36"/>
      <c r="N3570" s="36"/>
      <c r="O3570" s="36"/>
      <c r="P3570" s="36"/>
      <c r="Q3570" s="36"/>
      <c r="R3570" s="36"/>
      <c r="S3570" s="36"/>
      <c r="T3570" s="36"/>
      <c r="U3570" s="36"/>
      <c r="V3570" s="36"/>
    </row>
    <row r="3571" spans="6:22" x14ac:dyDescent="0.25">
      <c r="F3571" s="36"/>
      <c r="G3571" s="36"/>
      <c r="H3571" s="36"/>
      <c r="I3571" s="36"/>
      <c r="J3571" s="36"/>
      <c r="K3571" s="36"/>
      <c r="L3571" s="36"/>
      <c r="M3571" s="36"/>
      <c r="N3571" s="36"/>
      <c r="O3571" s="36"/>
      <c r="P3571" s="36"/>
      <c r="Q3571" s="36"/>
      <c r="R3571" s="36"/>
      <c r="S3571" s="36"/>
      <c r="T3571" s="36"/>
      <c r="U3571" s="36"/>
      <c r="V3571" s="36"/>
    </row>
    <row r="3572" spans="6:22" x14ac:dyDescent="0.25">
      <c r="F3572" s="36"/>
      <c r="G3572" s="36"/>
      <c r="H3572" s="36"/>
      <c r="I3572" s="36"/>
      <c r="J3572" s="36"/>
      <c r="K3572" s="36"/>
      <c r="L3572" s="36"/>
      <c r="M3572" s="36"/>
      <c r="N3572" s="36"/>
      <c r="O3572" s="36"/>
      <c r="P3572" s="36"/>
      <c r="Q3572" s="36"/>
      <c r="R3572" s="36"/>
      <c r="S3572" s="36"/>
      <c r="T3572" s="36"/>
      <c r="U3572" s="36"/>
      <c r="V3572" s="36"/>
    </row>
    <row r="3573" spans="6:22" x14ac:dyDescent="0.25">
      <c r="F3573" s="36"/>
      <c r="G3573" s="36"/>
      <c r="H3573" s="36"/>
      <c r="I3573" s="36"/>
      <c r="J3573" s="36"/>
      <c r="K3573" s="36"/>
      <c r="L3573" s="36"/>
      <c r="M3573" s="36"/>
      <c r="N3573" s="36"/>
      <c r="O3573" s="36"/>
      <c r="P3573" s="36"/>
      <c r="Q3573" s="36"/>
      <c r="R3573" s="36"/>
      <c r="S3573" s="36"/>
      <c r="T3573" s="36"/>
      <c r="U3573" s="36"/>
      <c r="V3573" s="36"/>
    </row>
    <row r="3574" spans="6:22" x14ac:dyDescent="0.25">
      <c r="F3574" s="36"/>
      <c r="G3574" s="36"/>
      <c r="H3574" s="36"/>
      <c r="I3574" s="36"/>
      <c r="J3574" s="36"/>
      <c r="K3574" s="36"/>
      <c r="L3574" s="36"/>
      <c r="M3574" s="36"/>
      <c r="N3574" s="36"/>
      <c r="O3574" s="36"/>
      <c r="P3574" s="36"/>
      <c r="Q3574" s="36"/>
      <c r="R3574" s="36"/>
      <c r="S3574" s="36"/>
      <c r="T3574" s="36"/>
      <c r="U3574" s="36"/>
      <c r="V3574" s="36"/>
    </row>
    <row r="3575" spans="6:22" x14ac:dyDescent="0.25">
      <c r="F3575" s="36"/>
      <c r="G3575" s="36"/>
      <c r="H3575" s="36"/>
      <c r="I3575" s="36"/>
      <c r="J3575" s="36"/>
      <c r="K3575" s="36"/>
      <c r="L3575" s="36"/>
      <c r="M3575" s="36"/>
      <c r="N3575" s="36"/>
      <c r="O3575" s="36"/>
      <c r="P3575" s="36"/>
      <c r="Q3575" s="36"/>
      <c r="R3575" s="36"/>
      <c r="S3575" s="36"/>
      <c r="T3575" s="36"/>
      <c r="U3575" s="36"/>
      <c r="V3575" s="36"/>
    </row>
    <row r="3576" spans="6:22" x14ac:dyDescent="0.25">
      <c r="F3576" s="36"/>
      <c r="G3576" s="36"/>
      <c r="H3576" s="36"/>
      <c r="I3576" s="36"/>
      <c r="J3576" s="36"/>
      <c r="K3576" s="36"/>
      <c r="L3576" s="36"/>
      <c r="M3576" s="36"/>
      <c r="N3576" s="36"/>
      <c r="O3576" s="36"/>
      <c r="P3576" s="36"/>
      <c r="Q3576" s="36"/>
      <c r="R3576" s="36"/>
      <c r="S3576" s="36"/>
      <c r="T3576" s="36"/>
      <c r="U3576" s="36"/>
      <c r="V3576" s="36"/>
    </row>
    <row r="3577" spans="6:22" x14ac:dyDescent="0.25">
      <c r="F3577" s="36"/>
      <c r="G3577" s="36"/>
      <c r="H3577" s="36"/>
      <c r="I3577" s="36"/>
      <c r="J3577" s="36"/>
      <c r="K3577" s="36"/>
      <c r="L3577" s="36"/>
      <c r="M3577" s="36"/>
      <c r="N3577" s="36"/>
      <c r="O3577" s="36"/>
      <c r="P3577" s="36"/>
      <c r="Q3577" s="36"/>
      <c r="R3577" s="36"/>
      <c r="S3577" s="36"/>
      <c r="T3577" s="36"/>
      <c r="U3577" s="36"/>
      <c r="V3577" s="36"/>
    </row>
    <row r="3578" spans="6:22" x14ac:dyDescent="0.25">
      <c r="F3578" s="36"/>
      <c r="G3578" s="36"/>
      <c r="H3578" s="36"/>
      <c r="I3578" s="36"/>
      <c r="J3578" s="36"/>
      <c r="K3578" s="36"/>
      <c r="L3578" s="36"/>
      <c r="M3578" s="36"/>
      <c r="N3578" s="36"/>
      <c r="O3578" s="36"/>
      <c r="P3578" s="36"/>
      <c r="Q3578" s="36"/>
      <c r="R3578" s="36"/>
      <c r="S3578" s="36"/>
      <c r="T3578" s="36"/>
      <c r="U3578" s="36"/>
      <c r="V3578" s="36"/>
    </row>
    <row r="3579" spans="6:22" x14ac:dyDescent="0.25">
      <c r="F3579" s="36"/>
      <c r="G3579" s="36"/>
      <c r="H3579" s="36"/>
      <c r="I3579" s="36"/>
      <c r="J3579" s="36"/>
      <c r="K3579" s="36"/>
      <c r="L3579" s="36"/>
      <c r="M3579" s="36"/>
      <c r="N3579" s="36"/>
      <c r="O3579" s="36"/>
      <c r="P3579" s="36"/>
      <c r="Q3579" s="36"/>
      <c r="R3579" s="36"/>
      <c r="S3579" s="36"/>
      <c r="T3579" s="36"/>
      <c r="U3579" s="36"/>
      <c r="V3579" s="36"/>
    </row>
    <row r="3580" spans="6:22" x14ac:dyDescent="0.25">
      <c r="F3580" s="36"/>
      <c r="G3580" s="36"/>
      <c r="H3580" s="36"/>
      <c r="I3580" s="36"/>
      <c r="J3580" s="36"/>
      <c r="K3580" s="36"/>
      <c r="L3580" s="36"/>
      <c r="M3580" s="36"/>
      <c r="N3580" s="36"/>
      <c r="O3580" s="36"/>
      <c r="P3580" s="36"/>
      <c r="Q3580" s="36"/>
      <c r="R3580" s="36"/>
      <c r="S3580" s="36"/>
      <c r="T3580" s="36"/>
      <c r="U3580" s="36"/>
      <c r="V3580" s="36"/>
    </row>
    <row r="3581" spans="6:22" x14ac:dyDescent="0.25">
      <c r="F3581" s="36"/>
      <c r="G3581" s="36"/>
      <c r="H3581" s="36"/>
      <c r="I3581" s="36"/>
      <c r="J3581" s="36"/>
      <c r="K3581" s="36"/>
      <c r="L3581" s="36"/>
      <c r="M3581" s="36"/>
      <c r="N3581" s="36"/>
      <c r="O3581" s="36"/>
      <c r="P3581" s="36"/>
      <c r="Q3581" s="36"/>
      <c r="R3581" s="36"/>
      <c r="S3581" s="36"/>
      <c r="T3581" s="36"/>
      <c r="U3581" s="36"/>
      <c r="V3581" s="36"/>
    </row>
    <row r="3582" spans="6:22" x14ac:dyDescent="0.25">
      <c r="F3582" s="36"/>
      <c r="G3582" s="36"/>
      <c r="H3582" s="36"/>
      <c r="I3582" s="36"/>
      <c r="J3582" s="36"/>
      <c r="K3582" s="36"/>
      <c r="L3582" s="36"/>
      <c r="M3582" s="36"/>
      <c r="N3582" s="36"/>
      <c r="O3582" s="36"/>
      <c r="P3582" s="36"/>
      <c r="Q3582" s="36"/>
      <c r="R3582" s="36"/>
      <c r="S3582" s="36"/>
      <c r="T3582" s="36"/>
      <c r="U3582" s="36"/>
      <c r="V3582" s="36"/>
    </row>
    <row r="3583" spans="6:22" x14ac:dyDescent="0.25">
      <c r="F3583" s="36"/>
      <c r="G3583" s="36"/>
      <c r="H3583" s="36"/>
      <c r="I3583" s="36"/>
      <c r="J3583" s="36"/>
      <c r="K3583" s="36"/>
      <c r="L3583" s="36"/>
      <c r="M3583" s="36"/>
      <c r="N3583" s="36"/>
      <c r="O3583" s="36"/>
      <c r="P3583" s="36"/>
      <c r="Q3583" s="36"/>
      <c r="R3583" s="36"/>
      <c r="S3583" s="36"/>
      <c r="T3583" s="36"/>
      <c r="U3583" s="36"/>
      <c r="V3583" s="36"/>
    </row>
    <row r="3584" spans="6:22" x14ac:dyDescent="0.25">
      <c r="F3584" s="36"/>
      <c r="G3584" s="36"/>
      <c r="H3584" s="36"/>
      <c r="I3584" s="36"/>
      <c r="J3584" s="36"/>
      <c r="K3584" s="36"/>
      <c r="L3584" s="36"/>
      <c r="M3584" s="36"/>
      <c r="N3584" s="36"/>
      <c r="O3584" s="36"/>
      <c r="P3584" s="36"/>
      <c r="Q3584" s="36"/>
      <c r="R3584" s="36"/>
      <c r="S3584" s="36"/>
      <c r="T3584" s="36"/>
      <c r="U3584" s="36"/>
      <c r="V3584" s="36"/>
    </row>
    <row r="3585" spans="6:22" x14ac:dyDescent="0.25">
      <c r="F3585" s="36"/>
      <c r="G3585" s="36"/>
      <c r="H3585" s="36"/>
      <c r="I3585" s="36"/>
      <c r="J3585" s="36"/>
      <c r="K3585" s="36"/>
      <c r="L3585" s="36"/>
      <c r="M3585" s="36"/>
      <c r="N3585" s="36"/>
      <c r="O3585" s="36"/>
      <c r="P3585" s="36"/>
      <c r="Q3585" s="36"/>
      <c r="R3585" s="36"/>
      <c r="S3585" s="36"/>
      <c r="T3585" s="36"/>
      <c r="U3585" s="36"/>
      <c r="V3585" s="36"/>
    </row>
    <row r="3586" spans="6:22" x14ac:dyDescent="0.25">
      <c r="F3586" s="36"/>
      <c r="G3586" s="36"/>
      <c r="H3586" s="36"/>
      <c r="I3586" s="36"/>
      <c r="J3586" s="36"/>
      <c r="K3586" s="36"/>
      <c r="L3586" s="36"/>
      <c r="M3586" s="36"/>
      <c r="N3586" s="36"/>
      <c r="O3586" s="36"/>
      <c r="P3586" s="36"/>
      <c r="Q3586" s="36"/>
      <c r="R3586" s="36"/>
      <c r="S3586" s="36"/>
      <c r="T3586" s="36"/>
      <c r="U3586" s="36"/>
      <c r="V3586" s="36"/>
    </row>
    <row r="3587" spans="6:22" x14ac:dyDescent="0.25">
      <c r="F3587" s="36"/>
      <c r="G3587" s="36"/>
      <c r="H3587" s="36"/>
      <c r="I3587" s="36"/>
      <c r="J3587" s="36"/>
      <c r="K3587" s="36"/>
      <c r="L3587" s="36"/>
      <c r="M3587" s="36"/>
      <c r="N3587" s="36"/>
      <c r="O3587" s="36"/>
      <c r="P3587" s="36"/>
      <c r="Q3587" s="36"/>
      <c r="R3587" s="36"/>
      <c r="S3587" s="36"/>
      <c r="T3587" s="36"/>
      <c r="U3587" s="36"/>
      <c r="V3587" s="36"/>
    </row>
    <row r="3588" spans="6:22" x14ac:dyDescent="0.25">
      <c r="F3588" s="36"/>
      <c r="G3588" s="36"/>
      <c r="H3588" s="36"/>
      <c r="I3588" s="36"/>
      <c r="J3588" s="36"/>
      <c r="K3588" s="36"/>
      <c r="L3588" s="36"/>
      <c r="M3588" s="36"/>
      <c r="N3588" s="36"/>
      <c r="O3588" s="36"/>
      <c r="P3588" s="36"/>
      <c r="Q3588" s="36"/>
      <c r="R3588" s="36"/>
      <c r="S3588" s="36"/>
      <c r="T3588" s="36"/>
      <c r="U3588" s="36"/>
      <c r="V3588" s="36"/>
    </row>
    <row r="3589" spans="6:22" x14ac:dyDescent="0.25">
      <c r="F3589" s="36"/>
      <c r="G3589" s="36"/>
      <c r="H3589" s="36"/>
      <c r="I3589" s="36"/>
      <c r="J3589" s="36"/>
      <c r="K3589" s="36"/>
      <c r="L3589" s="36"/>
      <c r="M3589" s="36"/>
      <c r="N3589" s="36"/>
      <c r="O3589" s="36"/>
      <c r="P3589" s="36"/>
      <c r="Q3589" s="36"/>
      <c r="R3589" s="36"/>
      <c r="S3589" s="36"/>
      <c r="T3589" s="36"/>
      <c r="U3589" s="36"/>
      <c r="V3589" s="36"/>
    </row>
    <row r="3590" spans="6:22" x14ac:dyDescent="0.25">
      <c r="F3590" s="36"/>
      <c r="G3590" s="36"/>
      <c r="H3590" s="36"/>
      <c r="I3590" s="36"/>
      <c r="J3590" s="36"/>
      <c r="K3590" s="36"/>
      <c r="L3590" s="36"/>
      <c r="M3590" s="36"/>
      <c r="N3590" s="36"/>
      <c r="O3590" s="36"/>
      <c r="P3590" s="36"/>
      <c r="Q3590" s="36"/>
      <c r="R3590" s="36"/>
      <c r="S3590" s="36"/>
      <c r="T3590" s="36"/>
      <c r="U3590" s="36"/>
      <c r="V3590" s="36"/>
    </row>
    <row r="3591" spans="6:22" x14ac:dyDescent="0.25">
      <c r="F3591" s="36"/>
      <c r="G3591" s="36"/>
      <c r="H3591" s="36"/>
      <c r="I3591" s="36"/>
      <c r="J3591" s="36"/>
      <c r="K3591" s="36"/>
      <c r="L3591" s="36"/>
      <c r="M3591" s="36"/>
      <c r="N3591" s="36"/>
      <c r="O3591" s="36"/>
      <c r="P3591" s="36"/>
      <c r="Q3591" s="36"/>
      <c r="R3591" s="36"/>
      <c r="S3591" s="36"/>
      <c r="T3591" s="36"/>
      <c r="U3591" s="36"/>
      <c r="V3591" s="36"/>
    </row>
    <row r="3592" spans="6:22" x14ac:dyDescent="0.25">
      <c r="F3592" s="36"/>
      <c r="G3592" s="36"/>
      <c r="H3592" s="36"/>
      <c r="I3592" s="36"/>
      <c r="J3592" s="36"/>
      <c r="K3592" s="36"/>
      <c r="L3592" s="36"/>
      <c r="M3592" s="36"/>
      <c r="N3592" s="36"/>
      <c r="O3592" s="36"/>
      <c r="P3592" s="36"/>
      <c r="Q3592" s="36"/>
      <c r="R3592" s="36"/>
      <c r="S3592" s="36"/>
      <c r="T3592" s="36"/>
      <c r="U3592" s="36"/>
      <c r="V3592" s="36"/>
    </row>
    <row r="3593" spans="6:22" x14ac:dyDescent="0.25">
      <c r="F3593" s="36"/>
      <c r="G3593" s="36"/>
      <c r="H3593" s="36"/>
      <c r="I3593" s="36"/>
      <c r="J3593" s="36"/>
      <c r="K3593" s="36"/>
      <c r="L3593" s="36"/>
      <c r="M3593" s="36"/>
      <c r="N3593" s="36"/>
      <c r="O3593" s="36"/>
      <c r="P3593" s="36"/>
      <c r="Q3593" s="36"/>
      <c r="R3593" s="36"/>
      <c r="S3593" s="36"/>
      <c r="T3593" s="36"/>
      <c r="U3593" s="36"/>
      <c r="V3593" s="36"/>
    </row>
    <row r="3594" spans="6:22" x14ac:dyDescent="0.25">
      <c r="F3594" s="36"/>
      <c r="G3594" s="36"/>
      <c r="H3594" s="36"/>
      <c r="I3594" s="36"/>
      <c r="J3594" s="36"/>
      <c r="K3594" s="36"/>
      <c r="L3594" s="36"/>
      <c r="M3594" s="36"/>
      <c r="N3594" s="36"/>
      <c r="O3594" s="36"/>
      <c r="P3594" s="36"/>
      <c r="Q3594" s="36"/>
      <c r="R3594" s="36"/>
      <c r="S3594" s="36"/>
      <c r="T3594" s="36"/>
      <c r="U3594" s="36"/>
      <c r="V3594" s="36"/>
    </row>
    <row r="3595" spans="6:22" x14ac:dyDescent="0.25">
      <c r="F3595" s="36"/>
      <c r="G3595" s="36"/>
      <c r="H3595" s="36"/>
      <c r="I3595" s="36"/>
      <c r="J3595" s="36"/>
      <c r="K3595" s="36"/>
      <c r="L3595" s="36"/>
      <c r="M3595" s="36"/>
      <c r="N3595" s="36"/>
      <c r="O3595" s="36"/>
      <c r="P3595" s="36"/>
      <c r="Q3595" s="36"/>
      <c r="R3595" s="36"/>
      <c r="S3595" s="36"/>
      <c r="T3595" s="36"/>
      <c r="U3595" s="36"/>
      <c r="V3595" s="36"/>
    </row>
    <row r="3596" spans="6:22" x14ac:dyDescent="0.25">
      <c r="F3596" s="36"/>
      <c r="G3596" s="36"/>
      <c r="H3596" s="36"/>
      <c r="I3596" s="36"/>
      <c r="J3596" s="36"/>
      <c r="K3596" s="36"/>
      <c r="L3596" s="36"/>
      <c r="M3596" s="36"/>
      <c r="N3596" s="36"/>
      <c r="O3596" s="36"/>
      <c r="P3596" s="36"/>
      <c r="Q3596" s="36"/>
      <c r="R3596" s="36"/>
      <c r="S3596" s="36"/>
      <c r="T3596" s="36"/>
      <c r="U3596" s="36"/>
      <c r="V3596" s="36"/>
    </row>
    <row r="3597" spans="6:22" x14ac:dyDescent="0.25">
      <c r="F3597" s="36"/>
      <c r="G3597" s="36"/>
      <c r="H3597" s="36"/>
      <c r="I3597" s="36"/>
      <c r="J3597" s="36"/>
      <c r="K3597" s="36"/>
      <c r="L3597" s="36"/>
      <c r="M3597" s="36"/>
      <c r="N3597" s="36"/>
      <c r="O3597" s="36"/>
      <c r="P3597" s="36"/>
      <c r="Q3597" s="36"/>
      <c r="R3597" s="36"/>
      <c r="S3597" s="36"/>
      <c r="T3597" s="36"/>
      <c r="U3597" s="36"/>
      <c r="V3597" s="36"/>
    </row>
    <row r="3598" spans="6:22" x14ac:dyDescent="0.25">
      <c r="F3598" s="36"/>
      <c r="G3598" s="36"/>
      <c r="H3598" s="36"/>
      <c r="I3598" s="36"/>
      <c r="J3598" s="36"/>
      <c r="K3598" s="36"/>
      <c r="L3598" s="36"/>
      <c r="M3598" s="36"/>
      <c r="N3598" s="36"/>
      <c r="O3598" s="36"/>
      <c r="P3598" s="36"/>
      <c r="Q3598" s="36"/>
      <c r="R3598" s="36"/>
      <c r="S3598" s="36"/>
      <c r="T3598" s="36"/>
      <c r="U3598" s="36"/>
      <c r="V3598" s="36"/>
    </row>
    <row r="3599" spans="6:22" x14ac:dyDescent="0.25">
      <c r="F3599" s="36"/>
      <c r="G3599" s="36"/>
      <c r="H3599" s="36"/>
      <c r="I3599" s="36"/>
      <c r="J3599" s="36"/>
      <c r="K3599" s="36"/>
      <c r="L3599" s="36"/>
      <c r="M3599" s="36"/>
      <c r="N3599" s="36"/>
      <c r="O3599" s="36"/>
      <c r="P3599" s="36"/>
      <c r="Q3599" s="36"/>
      <c r="R3599" s="36"/>
      <c r="S3599" s="36"/>
      <c r="T3599" s="36"/>
      <c r="U3599" s="36"/>
      <c r="V3599" s="36"/>
    </row>
    <row r="3600" spans="6:22" x14ac:dyDescent="0.25">
      <c r="F3600" s="36"/>
      <c r="G3600" s="36"/>
      <c r="H3600" s="36"/>
      <c r="I3600" s="36"/>
      <c r="J3600" s="36"/>
      <c r="K3600" s="36"/>
      <c r="L3600" s="36"/>
      <c r="M3600" s="36"/>
      <c r="N3600" s="36"/>
      <c r="O3600" s="36"/>
      <c r="P3600" s="36"/>
      <c r="Q3600" s="36"/>
      <c r="R3600" s="36"/>
      <c r="S3600" s="36"/>
      <c r="T3600" s="36"/>
      <c r="U3600" s="36"/>
      <c r="V3600" s="36"/>
    </row>
    <row r="3601" spans="6:22" x14ac:dyDescent="0.25">
      <c r="F3601" s="36"/>
      <c r="G3601" s="36"/>
      <c r="H3601" s="36"/>
      <c r="I3601" s="36"/>
      <c r="J3601" s="36"/>
      <c r="K3601" s="36"/>
      <c r="L3601" s="36"/>
      <c r="M3601" s="36"/>
      <c r="N3601" s="36"/>
      <c r="O3601" s="36"/>
      <c r="P3601" s="36"/>
      <c r="Q3601" s="36"/>
      <c r="R3601" s="36"/>
      <c r="S3601" s="36"/>
      <c r="T3601" s="36"/>
      <c r="U3601" s="36"/>
      <c r="V3601" s="36"/>
    </row>
    <row r="3602" spans="6:22" x14ac:dyDescent="0.25">
      <c r="F3602" s="36"/>
      <c r="G3602" s="36"/>
      <c r="H3602" s="36"/>
      <c r="I3602" s="36"/>
      <c r="J3602" s="36"/>
      <c r="K3602" s="36"/>
      <c r="L3602" s="36"/>
      <c r="M3602" s="36"/>
      <c r="N3602" s="36"/>
      <c r="O3602" s="36"/>
      <c r="P3602" s="36"/>
      <c r="Q3602" s="36"/>
      <c r="R3602" s="36"/>
      <c r="S3602" s="36"/>
      <c r="T3602" s="36"/>
      <c r="U3602" s="36"/>
      <c r="V3602" s="36"/>
    </row>
    <row r="3603" spans="6:22" x14ac:dyDescent="0.25">
      <c r="F3603" s="36"/>
      <c r="G3603" s="36"/>
      <c r="H3603" s="36"/>
      <c r="I3603" s="36"/>
      <c r="J3603" s="36"/>
      <c r="K3603" s="36"/>
      <c r="L3603" s="36"/>
      <c r="M3603" s="36"/>
      <c r="N3603" s="36"/>
      <c r="O3603" s="36"/>
      <c r="P3603" s="36"/>
      <c r="Q3603" s="36"/>
      <c r="R3603" s="36"/>
      <c r="S3603" s="36"/>
      <c r="T3603" s="36"/>
      <c r="U3603" s="36"/>
      <c r="V3603" s="36"/>
    </row>
    <row r="3604" spans="6:22" x14ac:dyDescent="0.25">
      <c r="F3604" s="36"/>
      <c r="G3604" s="36"/>
      <c r="H3604" s="36"/>
      <c r="I3604" s="36"/>
      <c r="J3604" s="36"/>
      <c r="K3604" s="36"/>
      <c r="L3604" s="36"/>
      <c r="M3604" s="36"/>
      <c r="N3604" s="36"/>
      <c r="O3604" s="36"/>
      <c r="P3604" s="36"/>
      <c r="Q3604" s="36"/>
      <c r="R3604" s="36"/>
      <c r="S3604" s="36"/>
      <c r="T3604" s="36"/>
      <c r="U3604" s="36"/>
      <c r="V3604" s="36"/>
    </row>
    <row r="3605" spans="6:22" x14ac:dyDescent="0.25">
      <c r="F3605" s="36"/>
      <c r="G3605" s="36"/>
      <c r="H3605" s="36"/>
      <c r="I3605" s="36"/>
      <c r="J3605" s="36"/>
      <c r="K3605" s="36"/>
      <c r="L3605" s="36"/>
      <c r="M3605" s="36"/>
      <c r="N3605" s="36"/>
      <c r="O3605" s="36"/>
      <c r="P3605" s="36"/>
      <c r="Q3605" s="36"/>
      <c r="R3605" s="36"/>
      <c r="S3605" s="36"/>
      <c r="T3605" s="36"/>
      <c r="U3605" s="36"/>
      <c r="V3605" s="36"/>
    </row>
    <row r="3606" spans="6:22" x14ac:dyDescent="0.25">
      <c r="F3606" s="36"/>
      <c r="G3606" s="36"/>
      <c r="H3606" s="36"/>
      <c r="I3606" s="36"/>
      <c r="J3606" s="36"/>
      <c r="K3606" s="36"/>
      <c r="L3606" s="36"/>
      <c r="M3606" s="36"/>
      <c r="N3606" s="36"/>
      <c r="O3606" s="36"/>
      <c r="P3606" s="36"/>
      <c r="Q3606" s="36"/>
      <c r="R3606" s="36"/>
      <c r="S3606" s="36"/>
      <c r="T3606" s="36"/>
      <c r="U3606" s="36"/>
      <c r="V3606" s="36"/>
    </row>
    <row r="3607" spans="6:22" x14ac:dyDescent="0.25">
      <c r="F3607" s="36"/>
      <c r="G3607" s="36"/>
      <c r="H3607" s="36"/>
      <c r="I3607" s="36"/>
      <c r="J3607" s="36"/>
      <c r="K3607" s="36"/>
      <c r="L3607" s="36"/>
      <c r="M3607" s="36"/>
      <c r="N3607" s="36"/>
      <c r="O3607" s="36"/>
      <c r="P3607" s="36"/>
      <c r="Q3607" s="36"/>
      <c r="R3607" s="36"/>
      <c r="S3607" s="36"/>
      <c r="T3607" s="36"/>
      <c r="U3607" s="36"/>
      <c r="V3607" s="36"/>
    </row>
    <row r="3608" spans="6:22" x14ac:dyDescent="0.25">
      <c r="F3608" s="36"/>
      <c r="G3608" s="36"/>
      <c r="H3608" s="36"/>
      <c r="I3608" s="36"/>
      <c r="J3608" s="36"/>
      <c r="K3608" s="36"/>
      <c r="L3608" s="36"/>
      <c r="M3608" s="36"/>
      <c r="N3608" s="36"/>
      <c r="O3608" s="36"/>
      <c r="P3608" s="36"/>
      <c r="Q3608" s="36"/>
      <c r="R3608" s="36"/>
      <c r="S3608" s="36"/>
      <c r="T3608" s="36"/>
      <c r="U3608" s="36"/>
      <c r="V3608" s="36"/>
    </row>
    <row r="3609" spans="6:22" x14ac:dyDescent="0.25">
      <c r="F3609" s="36"/>
      <c r="G3609" s="36"/>
      <c r="H3609" s="36"/>
      <c r="I3609" s="36"/>
      <c r="J3609" s="36"/>
      <c r="K3609" s="36"/>
      <c r="L3609" s="36"/>
      <c r="M3609" s="36"/>
      <c r="N3609" s="36"/>
      <c r="O3609" s="36"/>
      <c r="P3609" s="36"/>
      <c r="Q3609" s="36"/>
      <c r="R3609" s="36"/>
      <c r="S3609" s="36"/>
      <c r="T3609" s="36"/>
      <c r="U3609" s="36"/>
      <c r="V3609" s="36"/>
    </row>
    <row r="3610" spans="6:22" x14ac:dyDescent="0.25">
      <c r="F3610" s="36"/>
      <c r="G3610" s="36"/>
      <c r="H3610" s="36"/>
      <c r="I3610" s="36"/>
      <c r="J3610" s="36"/>
      <c r="K3610" s="36"/>
      <c r="L3610" s="36"/>
      <c r="M3610" s="36"/>
      <c r="N3610" s="36"/>
      <c r="O3610" s="36"/>
      <c r="P3610" s="36"/>
      <c r="Q3610" s="36"/>
      <c r="R3610" s="36"/>
      <c r="S3610" s="36"/>
      <c r="T3610" s="36"/>
      <c r="U3610" s="36"/>
      <c r="V3610" s="36"/>
    </row>
    <row r="3611" spans="6:22" x14ac:dyDescent="0.25">
      <c r="F3611" s="36"/>
      <c r="G3611" s="36"/>
      <c r="H3611" s="36"/>
      <c r="I3611" s="36"/>
      <c r="J3611" s="36"/>
      <c r="K3611" s="36"/>
      <c r="L3611" s="36"/>
      <c r="M3611" s="36"/>
      <c r="N3611" s="36"/>
      <c r="O3611" s="36"/>
      <c r="P3611" s="36"/>
      <c r="Q3611" s="36"/>
      <c r="R3611" s="36"/>
      <c r="S3611" s="36"/>
      <c r="T3611" s="36"/>
      <c r="U3611" s="36"/>
      <c r="V3611" s="36"/>
    </row>
    <row r="3612" spans="6:22" x14ac:dyDescent="0.25">
      <c r="F3612" s="36"/>
      <c r="G3612" s="36"/>
      <c r="H3612" s="36"/>
      <c r="I3612" s="36"/>
      <c r="J3612" s="36"/>
      <c r="K3612" s="36"/>
      <c r="L3612" s="36"/>
      <c r="M3612" s="36"/>
      <c r="N3612" s="36"/>
      <c r="O3612" s="36"/>
      <c r="P3612" s="36"/>
      <c r="Q3612" s="36"/>
      <c r="R3612" s="36"/>
      <c r="S3612" s="36"/>
      <c r="T3612" s="36"/>
      <c r="U3612" s="36"/>
      <c r="V3612" s="36"/>
    </row>
    <row r="3613" spans="6:22" x14ac:dyDescent="0.25">
      <c r="F3613" s="36"/>
      <c r="G3613" s="36"/>
      <c r="H3613" s="36"/>
      <c r="I3613" s="36"/>
      <c r="J3613" s="36"/>
      <c r="K3613" s="36"/>
      <c r="L3613" s="36"/>
      <c r="M3613" s="36"/>
      <c r="N3613" s="36"/>
      <c r="O3613" s="36"/>
      <c r="P3613" s="36"/>
      <c r="Q3613" s="36"/>
      <c r="R3613" s="36"/>
      <c r="S3613" s="36"/>
      <c r="T3613" s="36"/>
      <c r="U3613" s="36"/>
      <c r="V3613" s="36"/>
    </row>
    <row r="3614" spans="6:22" x14ac:dyDescent="0.25">
      <c r="F3614" s="36"/>
      <c r="G3614" s="36"/>
      <c r="H3614" s="36"/>
      <c r="I3614" s="36"/>
      <c r="J3614" s="36"/>
      <c r="K3614" s="36"/>
      <c r="L3614" s="36"/>
      <c r="M3614" s="36"/>
      <c r="N3614" s="36"/>
      <c r="O3614" s="36"/>
      <c r="P3614" s="36"/>
      <c r="Q3614" s="36"/>
      <c r="R3614" s="36"/>
      <c r="S3614" s="36"/>
      <c r="T3614" s="36"/>
      <c r="U3614" s="36"/>
      <c r="V3614" s="36"/>
    </row>
    <row r="3615" spans="6:22" x14ac:dyDescent="0.25">
      <c r="F3615" s="36"/>
      <c r="G3615" s="36"/>
      <c r="H3615" s="36"/>
      <c r="I3615" s="36"/>
      <c r="J3615" s="36"/>
      <c r="K3615" s="36"/>
      <c r="L3615" s="36"/>
      <c r="M3615" s="36"/>
      <c r="N3615" s="36"/>
      <c r="O3615" s="36"/>
      <c r="P3615" s="36"/>
      <c r="Q3615" s="36"/>
      <c r="R3615" s="36"/>
      <c r="S3615" s="36"/>
      <c r="T3615" s="36"/>
      <c r="U3615" s="36"/>
      <c r="V3615" s="36"/>
    </row>
    <row r="3616" spans="6:22" x14ac:dyDescent="0.25">
      <c r="F3616" s="36"/>
      <c r="G3616" s="36"/>
      <c r="H3616" s="36"/>
      <c r="I3616" s="36"/>
      <c r="J3616" s="36"/>
      <c r="K3616" s="36"/>
      <c r="L3616" s="36"/>
      <c r="M3616" s="36"/>
      <c r="N3616" s="36"/>
      <c r="O3616" s="36"/>
      <c r="P3616" s="36"/>
      <c r="Q3616" s="36"/>
      <c r="R3616" s="36"/>
      <c r="S3616" s="36"/>
      <c r="T3616" s="36"/>
      <c r="U3616" s="36"/>
      <c r="V3616" s="36"/>
    </row>
    <row r="3617" spans="6:22" x14ac:dyDescent="0.25">
      <c r="F3617" s="36"/>
      <c r="G3617" s="36"/>
      <c r="H3617" s="36"/>
      <c r="I3617" s="36"/>
      <c r="J3617" s="36"/>
      <c r="K3617" s="36"/>
      <c r="L3617" s="36"/>
      <c r="M3617" s="36"/>
      <c r="N3617" s="36"/>
      <c r="O3617" s="36"/>
      <c r="P3617" s="36"/>
      <c r="Q3617" s="36"/>
      <c r="R3617" s="36"/>
      <c r="S3617" s="36"/>
      <c r="T3617" s="36"/>
      <c r="U3617" s="36"/>
      <c r="V3617" s="36"/>
    </row>
    <row r="3618" spans="6:22" x14ac:dyDescent="0.25">
      <c r="F3618" s="36"/>
      <c r="G3618" s="36"/>
      <c r="H3618" s="36"/>
      <c r="I3618" s="36"/>
      <c r="J3618" s="36"/>
      <c r="K3618" s="36"/>
      <c r="L3618" s="36"/>
      <c r="M3618" s="36"/>
      <c r="N3618" s="36"/>
      <c r="O3618" s="36"/>
      <c r="P3618" s="36"/>
      <c r="Q3618" s="36"/>
      <c r="R3618" s="36"/>
      <c r="S3618" s="36"/>
      <c r="T3618" s="36"/>
      <c r="U3618" s="36"/>
      <c r="V3618" s="36"/>
    </row>
    <row r="3619" spans="6:22" x14ac:dyDescent="0.25">
      <c r="F3619" s="36"/>
      <c r="G3619" s="36"/>
      <c r="H3619" s="36"/>
      <c r="I3619" s="36"/>
      <c r="J3619" s="36"/>
      <c r="K3619" s="36"/>
      <c r="L3619" s="36"/>
      <c r="M3619" s="36"/>
      <c r="N3619" s="36"/>
      <c r="O3619" s="36"/>
      <c r="P3619" s="36"/>
      <c r="Q3619" s="36"/>
      <c r="R3619" s="36"/>
      <c r="S3619" s="36"/>
      <c r="T3619" s="36"/>
      <c r="U3619" s="36"/>
      <c r="V3619" s="36"/>
    </row>
    <row r="3620" spans="6:22" x14ac:dyDescent="0.25">
      <c r="F3620" s="36"/>
      <c r="G3620" s="36"/>
      <c r="H3620" s="36"/>
      <c r="I3620" s="36"/>
      <c r="J3620" s="36"/>
      <c r="K3620" s="36"/>
      <c r="L3620" s="36"/>
      <c r="M3620" s="36"/>
      <c r="N3620" s="36"/>
      <c r="O3620" s="36"/>
      <c r="P3620" s="36"/>
      <c r="Q3620" s="36"/>
      <c r="R3620" s="36"/>
      <c r="S3620" s="36"/>
      <c r="T3620" s="36"/>
      <c r="U3620" s="36"/>
      <c r="V3620" s="36"/>
    </row>
    <row r="3621" spans="6:22" x14ac:dyDescent="0.25">
      <c r="F3621" s="36"/>
      <c r="G3621" s="36"/>
      <c r="H3621" s="36"/>
      <c r="I3621" s="36"/>
      <c r="J3621" s="36"/>
      <c r="K3621" s="36"/>
      <c r="L3621" s="36"/>
      <c r="M3621" s="36"/>
      <c r="N3621" s="36"/>
      <c r="O3621" s="36"/>
      <c r="P3621" s="36"/>
      <c r="Q3621" s="36"/>
      <c r="R3621" s="36"/>
      <c r="S3621" s="36"/>
      <c r="T3621" s="36"/>
      <c r="U3621" s="36"/>
      <c r="V3621" s="36"/>
    </row>
    <row r="3622" spans="6:22" x14ac:dyDescent="0.25">
      <c r="F3622" s="36"/>
      <c r="G3622" s="36"/>
      <c r="H3622" s="36"/>
      <c r="I3622" s="36"/>
      <c r="J3622" s="36"/>
      <c r="K3622" s="36"/>
      <c r="L3622" s="36"/>
      <c r="M3622" s="36"/>
      <c r="N3622" s="36"/>
      <c r="O3622" s="36"/>
      <c r="P3622" s="36"/>
      <c r="Q3622" s="36"/>
      <c r="R3622" s="36"/>
      <c r="S3622" s="36"/>
      <c r="T3622" s="36"/>
      <c r="U3622" s="36"/>
      <c r="V3622" s="36"/>
    </row>
    <row r="3623" spans="6:22" x14ac:dyDescent="0.25">
      <c r="F3623" s="36"/>
      <c r="G3623" s="36"/>
      <c r="H3623" s="36"/>
      <c r="I3623" s="36"/>
      <c r="J3623" s="36"/>
      <c r="K3623" s="36"/>
      <c r="L3623" s="36"/>
      <c r="M3623" s="36"/>
      <c r="N3623" s="36"/>
      <c r="O3623" s="36"/>
      <c r="P3623" s="36"/>
      <c r="Q3623" s="36"/>
      <c r="R3623" s="36"/>
      <c r="S3623" s="36"/>
      <c r="T3623" s="36"/>
      <c r="U3623" s="36"/>
      <c r="V3623" s="36"/>
    </row>
    <row r="3624" spans="6:22" x14ac:dyDescent="0.25">
      <c r="F3624" s="36"/>
      <c r="G3624" s="36"/>
      <c r="H3624" s="36"/>
      <c r="I3624" s="36"/>
      <c r="J3624" s="36"/>
      <c r="K3624" s="36"/>
      <c r="L3624" s="36"/>
      <c r="M3624" s="36"/>
      <c r="N3624" s="36"/>
      <c r="O3624" s="36"/>
      <c r="P3624" s="36"/>
      <c r="Q3624" s="36"/>
      <c r="R3624" s="36"/>
      <c r="S3624" s="36"/>
      <c r="T3624" s="36"/>
      <c r="U3624" s="36"/>
      <c r="V3624" s="36"/>
    </row>
    <row r="3625" spans="6:22" x14ac:dyDescent="0.25">
      <c r="F3625" s="36"/>
      <c r="G3625" s="36"/>
      <c r="H3625" s="36"/>
      <c r="I3625" s="36"/>
      <c r="J3625" s="36"/>
      <c r="K3625" s="36"/>
      <c r="L3625" s="36"/>
      <c r="M3625" s="36"/>
      <c r="N3625" s="36"/>
      <c r="O3625" s="36"/>
      <c r="P3625" s="36"/>
      <c r="Q3625" s="36"/>
      <c r="R3625" s="36"/>
      <c r="S3625" s="36"/>
      <c r="T3625" s="36"/>
      <c r="U3625" s="36"/>
      <c r="V3625" s="36"/>
    </row>
    <row r="3626" spans="6:22" x14ac:dyDescent="0.25">
      <c r="F3626" s="36"/>
      <c r="G3626" s="36"/>
      <c r="H3626" s="36"/>
      <c r="I3626" s="36"/>
      <c r="J3626" s="36"/>
      <c r="K3626" s="36"/>
      <c r="L3626" s="36"/>
      <c r="M3626" s="36"/>
      <c r="N3626" s="36"/>
      <c r="O3626" s="36"/>
      <c r="P3626" s="36"/>
      <c r="Q3626" s="36"/>
      <c r="R3626" s="36"/>
      <c r="S3626" s="36"/>
      <c r="T3626" s="36"/>
      <c r="U3626" s="36"/>
      <c r="V3626" s="36"/>
    </row>
    <row r="3627" spans="6:22" x14ac:dyDescent="0.25">
      <c r="F3627" s="36"/>
      <c r="G3627" s="36"/>
      <c r="H3627" s="36"/>
      <c r="I3627" s="36"/>
      <c r="J3627" s="36"/>
      <c r="K3627" s="36"/>
      <c r="L3627" s="36"/>
      <c r="M3627" s="36"/>
      <c r="N3627" s="36"/>
      <c r="O3627" s="36"/>
      <c r="P3627" s="36"/>
      <c r="Q3627" s="36"/>
      <c r="R3627" s="36"/>
      <c r="S3627" s="36"/>
      <c r="T3627" s="36"/>
      <c r="U3627" s="36"/>
      <c r="V3627" s="36"/>
    </row>
    <row r="3628" spans="6:22" x14ac:dyDescent="0.25">
      <c r="F3628" s="36"/>
      <c r="G3628" s="36"/>
      <c r="H3628" s="36"/>
      <c r="I3628" s="36"/>
      <c r="J3628" s="36"/>
      <c r="K3628" s="36"/>
      <c r="L3628" s="36"/>
      <c r="M3628" s="36"/>
      <c r="N3628" s="36"/>
      <c r="O3628" s="36"/>
      <c r="P3628" s="36"/>
      <c r="Q3628" s="36"/>
      <c r="R3628" s="36"/>
      <c r="S3628" s="36"/>
      <c r="T3628" s="36"/>
      <c r="U3628" s="36"/>
      <c r="V3628" s="36"/>
    </row>
    <row r="3629" spans="6:22" x14ac:dyDescent="0.25">
      <c r="F3629" s="36"/>
      <c r="G3629" s="36"/>
      <c r="H3629" s="36"/>
      <c r="I3629" s="36"/>
      <c r="J3629" s="36"/>
      <c r="K3629" s="36"/>
      <c r="L3629" s="36"/>
      <c r="M3629" s="36"/>
      <c r="N3629" s="36"/>
      <c r="O3629" s="36"/>
      <c r="P3629" s="36"/>
      <c r="Q3629" s="36"/>
      <c r="R3629" s="36"/>
      <c r="S3629" s="36"/>
      <c r="T3629" s="36"/>
      <c r="U3629" s="36"/>
      <c r="V3629" s="36"/>
    </row>
    <row r="3630" spans="6:22" x14ac:dyDescent="0.25">
      <c r="F3630" s="36"/>
      <c r="G3630" s="36"/>
      <c r="H3630" s="36"/>
      <c r="I3630" s="36"/>
      <c r="J3630" s="36"/>
      <c r="K3630" s="36"/>
      <c r="L3630" s="36"/>
      <c r="M3630" s="36"/>
      <c r="N3630" s="36"/>
      <c r="O3630" s="36"/>
      <c r="P3630" s="36"/>
      <c r="Q3630" s="36"/>
      <c r="R3630" s="36"/>
      <c r="S3630" s="36"/>
      <c r="T3630" s="36"/>
      <c r="U3630" s="36"/>
      <c r="V3630" s="36"/>
    </row>
    <row r="3631" spans="6:22" x14ac:dyDescent="0.25">
      <c r="F3631" s="36"/>
      <c r="G3631" s="36"/>
      <c r="H3631" s="36"/>
      <c r="I3631" s="36"/>
      <c r="J3631" s="36"/>
      <c r="K3631" s="36"/>
      <c r="L3631" s="36"/>
      <c r="M3631" s="36"/>
      <c r="N3631" s="36"/>
      <c r="O3631" s="36"/>
      <c r="P3631" s="36"/>
      <c r="Q3631" s="36"/>
      <c r="R3631" s="36"/>
      <c r="S3631" s="36"/>
      <c r="T3631" s="36"/>
      <c r="U3631" s="36"/>
      <c r="V3631" s="36"/>
    </row>
    <row r="3632" spans="6:22" x14ac:dyDescent="0.25">
      <c r="F3632" s="36"/>
      <c r="G3632" s="36"/>
      <c r="H3632" s="36"/>
      <c r="I3632" s="36"/>
      <c r="J3632" s="36"/>
      <c r="K3632" s="36"/>
      <c r="L3632" s="36"/>
      <c r="M3632" s="36"/>
      <c r="N3632" s="36"/>
      <c r="O3632" s="36"/>
      <c r="P3632" s="36"/>
      <c r="Q3632" s="36"/>
      <c r="R3632" s="36"/>
      <c r="S3632" s="36"/>
      <c r="T3632" s="36"/>
      <c r="U3632" s="36"/>
      <c r="V3632" s="36"/>
    </row>
    <row r="3633" spans="6:22" x14ac:dyDescent="0.25">
      <c r="F3633" s="36"/>
      <c r="G3633" s="36"/>
      <c r="H3633" s="36"/>
      <c r="I3633" s="36"/>
      <c r="J3633" s="36"/>
      <c r="K3633" s="36"/>
      <c r="L3633" s="36"/>
      <c r="M3633" s="36"/>
      <c r="N3633" s="36"/>
      <c r="O3633" s="36"/>
      <c r="P3633" s="36"/>
      <c r="Q3633" s="36"/>
      <c r="R3633" s="36"/>
      <c r="S3633" s="36"/>
      <c r="T3633" s="36"/>
      <c r="U3633" s="36"/>
      <c r="V3633" s="36"/>
    </row>
    <row r="3634" spans="6:22" x14ac:dyDescent="0.25">
      <c r="F3634" s="36"/>
      <c r="G3634" s="36"/>
      <c r="H3634" s="36"/>
      <c r="I3634" s="36"/>
      <c r="J3634" s="36"/>
      <c r="K3634" s="36"/>
      <c r="L3634" s="36"/>
      <c r="M3634" s="36"/>
      <c r="N3634" s="36"/>
      <c r="O3634" s="36"/>
      <c r="P3634" s="36"/>
      <c r="Q3634" s="36"/>
      <c r="R3634" s="36"/>
      <c r="S3634" s="36"/>
      <c r="T3634" s="36"/>
      <c r="U3634" s="36"/>
      <c r="V3634" s="36"/>
    </row>
    <row r="3635" spans="6:22" x14ac:dyDescent="0.25">
      <c r="F3635" s="36"/>
      <c r="G3635" s="36"/>
      <c r="H3635" s="36"/>
      <c r="I3635" s="36"/>
      <c r="J3635" s="36"/>
      <c r="K3635" s="36"/>
      <c r="L3635" s="36"/>
      <c r="M3635" s="36"/>
      <c r="N3635" s="36"/>
      <c r="O3635" s="36"/>
      <c r="P3635" s="36"/>
      <c r="Q3635" s="36"/>
      <c r="R3635" s="36"/>
      <c r="S3635" s="36"/>
      <c r="T3635" s="36"/>
      <c r="U3635" s="36"/>
      <c r="V3635" s="36"/>
    </row>
    <row r="3636" spans="6:22" x14ac:dyDescent="0.25">
      <c r="F3636" s="36"/>
      <c r="G3636" s="36"/>
      <c r="H3636" s="36"/>
      <c r="I3636" s="36"/>
      <c r="J3636" s="36"/>
      <c r="K3636" s="36"/>
      <c r="L3636" s="36"/>
      <c r="M3636" s="36"/>
      <c r="N3636" s="36"/>
      <c r="O3636" s="36"/>
      <c r="P3636" s="36"/>
      <c r="Q3636" s="36"/>
      <c r="R3636" s="36"/>
      <c r="S3636" s="36"/>
      <c r="T3636" s="36"/>
      <c r="U3636" s="36"/>
      <c r="V3636" s="36"/>
    </row>
    <row r="3637" spans="6:22" x14ac:dyDescent="0.25">
      <c r="F3637" s="36"/>
      <c r="G3637" s="36"/>
      <c r="H3637" s="36"/>
      <c r="I3637" s="36"/>
      <c r="J3637" s="36"/>
      <c r="K3637" s="36"/>
      <c r="L3637" s="36"/>
      <c r="M3637" s="36"/>
      <c r="N3637" s="36"/>
      <c r="O3637" s="36"/>
      <c r="P3637" s="36"/>
      <c r="Q3637" s="36"/>
      <c r="R3637" s="36"/>
      <c r="S3637" s="36"/>
      <c r="T3637" s="36"/>
      <c r="U3637" s="36"/>
      <c r="V3637" s="36"/>
    </row>
    <row r="3638" spans="6:22" x14ac:dyDescent="0.25">
      <c r="F3638" s="36"/>
      <c r="G3638" s="36"/>
      <c r="H3638" s="36"/>
      <c r="I3638" s="36"/>
      <c r="J3638" s="36"/>
      <c r="K3638" s="36"/>
      <c r="L3638" s="36"/>
      <c r="M3638" s="36"/>
      <c r="N3638" s="36"/>
      <c r="O3638" s="36"/>
      <c r="P3638" s="36"/>
      <c r="Q3638" s="36"/>
      <c r="R3638" s="36"/>
      <c r="S3638" s="36"/>
      <c r="T3638" s="36"/>
      <c r="U3638" s="36"/>
      <c r="V3638" s="36"/>
    </row>
    <row r="3639" spans="6:22" x14ac:dyDescent="0.25">
      <c r="F3639" s="36"/>
      <c r="G3639" s="36"/>
      <c r="H3639" s="36"/>
      <c r="I3639" s="36"/>
      <c r="J3639" s="36"/>
      <c r="K3639" s="36"/>
      <c r="L3639" s="36"/>
      <c r="M3639" s="36"/>
      <c r="N3639" s="36"/>
      <c r="O3639" s="36"/>
      <c r="P3639" s="36"/>
      <c r="Q3639" s="36"/>
      <c r="R3639" s="36"/>
      <c r="S3639" s="36"/>
      <c r="T3639" s="36"/>
      <c r="U3639" s="36"/>
      <c r="V3639" s="36"/>
    </row>
    <row r="3640" spans="6:22" x14ac:dyDescent="0.25">
      <c r="F3640" s="36"/>
      <c r="G3640" s="36"/>
      <c r="H3640" s="36"/>
      <c r="I3640" s="36"/>
      <c r="J3640" s="36"/>
      <c r="K3640" s="36"/>
      <c r="L3640" s="36"/>
      <c r="M3640" s="36"/>
      <c r="N3640" s="36"/>
      <c r="O3640" s="36"/>
      <c r="P3640" s="36"/>
      <c r="Q3640" s="36"/>
      <c r="R3640" s="36"/>
      <c r="S3640" s="36"/>
      <c r="T3640" s="36"/>
      <c r="U3640" s="36"/>
      <c r="V3640" s="36"/>
    </row>
    <row r="3641" spans="6:22" x14ac:dyDescent="0.25">
      <c r="F3641" s="36"/>
      <c r="G3641" s="36"/>
      <c r="H3641" s="36"/>
      <c r="I3641" s="36"/>
      <c r="J3641" s="36"/>
      <c r="K3641" s="36"/>
      <c r="L3641" s="36"/>
      <c r="M3641" s="36"/>
      <c r="N3641" s="36"/>
      <c r="O3641" s="36"/>
      <c r="P3641" s="36"/>
      <c r="Q3641" s="36"/>
      <c r="R3641" s="36"/>
      <c r="S3641" s="36"/>
      <c r="T3641" s="36"/>
      <c r="U3641" s="36"/>
      <c r="V3641" s="36"/>
    </row>
    <row r="3642" spans="6:22" x14ac:dyDescent="0.25">
      <c r="F3642" s="36"/>
      <c r="G3642" s="36"/>
      <c r="H3642" s="36"/>
      <c r="I3642" s="36"/>
      <c r="J3642" s="36"/>
      <c r="K3642" s="36"/>
      <c r="L3642" s="36"/>
      <c r="M3642" s="36"/>
      <c r="N3642" s="36"/>
      <c r="O3642" s="36"/>
      <c r="P3642" s="36"/>
      <c r="Q3642" s="36"/>
      <c r="R3642" s="36"/>
      <c r="S3642" s="36"/>
      <c r="T3642" s="36"/>
      <c r="U3642" s="36"/>
      <c r="V3642" s="36"/>
    </row>
    <row r="3643" spans="6:22" x14ac:dyDescent="0.25">
      <c r="F3643" s="36"/>
      <c r="G3643" s="36"/>
      <c r="H3643" s="36"/>
      <c r="I3643" s="36"/>
      <c r="J3643" s="36"/>
      <c r="K3643" s="36"/>
      <c r="L3643" s="36"/>
      <c r="M3643" s="36"/>
      <c r="N3643" s="36"/>
      <c r="O3643" s="36"/>
      <c r="P3643" s="36"/>
      <c r="Q3643" s="36"/>
      <c r="R3643" s="36"/>
      <c r="S3643" s="36"/>
      <c r="T3643" s="36"/>
      <c r="U3643" s="36"/>
      <c r="V3643" s="36"/>
    </row>
    <row r="3644" spans="6:22" x14ac:dyDescent="0.25">
      <c r="F3644" s="36"/>
      <c r="G3644" s="36"/>
      <c r="H3644" s="36"/>
      <c r="I3644" s="36"/>
      <c r="J3644" s="36"/>
      <c r="K3644" s="36"/>
      <c r="L3644" s="36"/>
      <c r="M3644" s="36"/>
      <c r="N3644" s="36"/>
      <c r="O3644" s="36"/>
      <c r="P3644" s="36"/>
      <c r="Q3644" s="36"/>
      <c r="R3644" s="36"/>
      <c r="S3644" s="36"/>
      <c r="T3644" s="36"/>
      <c r="U3644" s="36"/>
      <c r="V3644" s="36"/>
    </row>
    <row r="3645" spans="6:22" x14ac:dyDescent="0.25">
      <c r="F3645" s="36"/>
      <c r="G3645" s="36"/>
      <c r="H3645" s="36"/>
      <c r="I3645" s="36"/>
      <c r="J3645" s="36"/>
      <c r="K3645" s="36"/>
      <c r="L3645" s="36"/>
      <c r="M3645" s="36"/>
      <c r="N3645" s="36"/>
      <c r="O3645" s="36"/>
      <c r="P3645" s="36"/>
      <c r="Q3645" s="36"/>
      <c r="R3645" s="36"/>
      <c r="S3645" s="36"/>
      <c r="T3645" s="36"/>
      <c r="U3645" s="36"/>
      <c r="V3645" s="36"/>
    </row>
    <row r="3646" spans="6:22" x14ac:dyDescent="0.25">
      <c r="F3646" s="36"/>
      <c r="G3646" s="36"/>
      <c r="H3646" s="36"/>
      <c r="I3646" s="36"/>
      <c r="J3646" s="36"/>
      <c r="K3646" s="36"/>
      <c r="L3646" s="36"/>
      <c r="M3646" s="36"/>
      <c r="N3646" s="36"/>
      <c r="O3646" s="36"/>
      <c r="P3646" s="36"/>
      <c r="Q3646" s="36"/>
      <c r="R3646" s="36"/>
      <c r="S3646" s="36"/>
      <c r="T3646" s="36"/>
      <c r="U3646" s="36"/>
      <c r="V3646" s="36"/>
    </row>
    <row r="3647" spans="6:22" x14ac:dyDescent="0.25">
      <c r="F3647" s="36"/>
      <c r="G3647" s="36"/>
      <c r="H3647" s="36"/>
      <c r="I3647" s="36"/>
      <c r="J3647" s="36"/>
      <c r="K3647" s="36"/>
      <c r="L3647" s="36"/>
      <c r="M3647" s="36"/>
      <c r="N3647" s="36"/>
      <c r="O3647" s="36"/>
      <c r="P3647" s="36"/>
      <c r="Q3647" s="36"/>
      <c r="R3647" s="36"/>
      <c r="S3647" s="36"/>
      <c r="T3647" s="36"/>
      <c r="U3647" s="36"/>
      <c r="V3647" s="36"/>
    </row>
    <row r="3648" spans="6:22" x14ac:dyDescent="0.25">
      <c r="F3648" s="36"/>
      <c r="G3648" s="36"/>
      <c r="H3648" s="36"/>
      <c r="I3648" s="36"/>
      <c r="J3648" s="36"/>
      <c r="K3648" s="36"/>
      <c r="L3648" s="36"/>
      <c r="M3648" s="36"/>
      <c r="N3648" s="36"/>
      <c r="O3648" s="36"/>
      <c r="P3648" s="36"/>
      <c r="Q3648" s="36"/>
      <c r="R3648" s="36"/>
      <c r="S3648" s="36"/>
      <c r="T3648" s="36"/>
      <c r="U3648" s="36"/>
      <c r="V3648" s="36"/>
    </row>
    <row r="3649" spans="6:22" x14ac:dyDescent="0.25">
      <c r="F3649" s="36"/>
      <c r="G3649" s="36"/>
      <c r="H3649" s="36"/>
      <c r="I3649" s="36"/>
      <c r="J3649" s="36"/>
      <c r="K3649" s="36"/>
      <c r="L3649" s="36"/>
      <c r="M3649" s="36"/>
      <c r="N3649" s="36"/>
      <c r="O3649" s="36"/>
      <c r="P3649" s="36"/>
      <c r="Q3649" s="36"/>
      <c r="R3649" s="36"/>
      <c r="S3649" s="36"/>
      <c r="T3649" s="36"/>
      <c r="U3649" s="36"/>
      <c r="V3649" s="36"/>
    </row>
    <row r="3650" spans="6:22" x14ac:dyDescent="0.25">
      <c r="F3650" s="36"/>
      <c r="G3650" s="36"/>
      <c r="H3650" s="36"/>
      <c r="I3650" s="36"/>
      <c r="J3650" s="36"/>
      <c r="K3650" s="36"/>
      <c r="L3650" s="36"/>
      <c r="M3650" s="36"/>
      <c r="N3650" s="36"/>
      <c r="O3650" s="36"/>
      <c r="P3650" s="36"/>
      <c r="Q3650" s="36"/>
      <c r="R3650" s="36"/>
      <c r="S3650" s="36"/>
      <c r="T3650" s="36"/>
      <c r="U3650" s="36"/>
      <c r="V3650" s="36"/>
    </row>
    <row r="3651" spans="6:22" x14ac:dyDescent="0.25">
      <c r="F3651" s="36"/>
      <c r="G3651" s="36"/>
      <c r="H3651" s="36"/>
      <c r="I3651" s="36"/>
      <c r="J3651" s="36"/>
      <c r="K3651" s="36"/>
      <c r="L3651" s="36"/>
      <c r="M3651" s="36"/>
      <c r="N3651" s="36"/>
      <c r="O3651" s="36"/>
      <c r="P3651" s="36"/>
      <c r="Q3651" s="36"/>
      <c r="R3651" s="36"/>
      <c r="S3651" s="36"/>
      <c r="T3651" s="36"/>
      <c r="U3651" s="36"/>
      <c r="V3651" s="36"/>
    </row>
    <row r="3652" spans="6:22" x14ac:dyDescent="0.25">
      <c r="F3652" s="36"/>
      <c r="G3652" s="36"/>
      <c r="H3652" s="36"/>
      <c r="I3652" s="36"/>
      <c r="J3652" s="36"/>
      <c r="K3652" s="36"/>
      <c r="L3652" s="36"/>
      <c r="M3652" s="36"/>
      <c r="N3652" s="36"/>
      <c r="O3652" s="36"/>
      <c r="P3652" s="36"/>
      <c r="Q3652" s="36"/>
      <c r="R3652" s="36"/>
      <c r="S3652" s="36"/>
      <c r="T3652" s="36"/>
      <c r="U3652" s="36"/>
      <c r="V3652" s="36"/>
    </row>
    <row r="3653" spans="6:22" x14ac:dyDescent="0.25">
      <c r="F3653" s="36"/>
      <c r="G3653" s="36"/>
      <c r="H3653" s="36"/>
      <c r="I3653" s="36"/>
      <c r="J3653" s="36"/>
      <c r="K3653" s="36"/>
      <c r="L3653" s="36"/>
      <c r="M3653" s="36"/>
      <c r="N3653" s="36"/>
      <c r="O3653" s="36"/>
      <c r="P3653" s="36"/>
      <c r="Q3653" s="36"/>
      <c r="R3653" s="36"/>
      <c r="S3653" s="36"/>
      <c r="T3653" s="36"/>
      <c r="U3653" s="36"/>
      <c r="V3653" s="36"/>
    </row>
    <row r="3654" spans="6:22" x14ac:dyDescent="0.25">
      <c r="F3654" s="36"/>
      <c r="G3654" s="36"/>
      <c r="H3654" s="36"/>
      <c r="I3654" s="36"/>
      <c r="J3654" s="36"/>
      <c r="K3654" s="36"/>
      <c r="L3654" s="36"/>
      <c r="M3654" s="36"/>
      <c r="N3654" s="36"/>
      <c r="O3654" s="36"/>
      <c r="P3654" s="36"/>
      <c r="Q3654" s="36"/>
      <c r="R3654" s="36"/>
      <c r="S3654" s="36"/>
      <c r="T3654" s="36"/>
      <c r="U3654" s="36"/>
      <c r="V3654" s="36"/>
    </row>
    <row r="3655" spans="6:22" x14ac:dyDescent="0.25">
      <c r="F3655" s="36"/>
      <c r="G3655" s="36"/>
      <c r="H3655" s="36"/>
      <c r="I3655" s="36"/>
      <c r="J3655" s="36"/>
      <c r="K3655" s="36"/>
      <c r="L3655" s="36"/>
      <c r="M3655" s="36"/>
      <c r="N3655" s="36"/>
      <c r="O3655" s="36"/>
      <c r="P3655" s="36"/>
      <c r="Q3655" s="36"/>
      <c r="R3655" s="36"/>
      <c r="S3655" s="36"/>
      <c r="T3655" s="36"/>
      <c r="U3655" s="36"/>
      <c r="V3655" s="36"/>
    </row>
    <row r="3656" spans="6:22" x14ac:dyDescent="0.25">
      <c r="F3656" s="36"/>
      <c r="G3656" s="36"/>
      <c r="H3656" s="36"/>
      <c r="I3656" s="36"/>
      <c r="J3656" s="36"/>
      <c r="K3656" s="36"/>
      <c r="L3656" s="36"/>
      <c r="M3656" s="36"/>
      <c r="N3656" s="36"/>
      <c r="O3656" s="36"/>
      <c r="P3656" s="36"/>
      <c r="Q3656" s="36"/>
      <c r="R3656" s="36"/>
      <c r="S3656" s="36"/>
      <c r="T3656" s="36"/>
      <c r="U3656" s="36"/>
      <c r="V3656" s="36"/>
    </row>
    <row r="3657" spans="6:22" x14ac:dyDescent="0.25">
      <c r="F3657" s="36"/>
      <c r="G3657" s="36"/>
      <c r="H3657" s="36"/>
      <c r="I3657" s="36"/>
      <c r="J3657" s="36"/>
      <c r="K3657" s="36"/>
      <c r="L3657" s="36"/>
      <c r="M3657" s="36"/>
      <c r="N3657" s="36"/>
      <c r="O3657" s="36"/>
      <c r="P3657" s="36"/>
      <c r="Q3657" s="36"/>
      <c r="R3657" s="36"/>
      <c r="S3657" s="36"/>
      <c r="T3657" s="36"/>
      <c r="U3657" s="36"/>
      <c r="V3657" s="36"/>
    </row>
    <row r="3658" spans="6:22" x14ac:dyDescent="0.25">
      <c r="F3658" s="36"/>
      <c r="G3658" s="36"/>
      <c r="H3658" s="36"/>
      <c r="I3658" s="36"/>
      <c r="J3658" s="36"/>
      <c r="K3658" s="36"/>
      <c r="L3658" s="36"/>
      <c r="M3658" s="36"/>
      <c r="N3658" s="36"/>
      <c r="O3658" s="36"/>
      <c r="P3658" s="36"/>
      <c r="Q3658" s="36"/>
      <c r="R3658" s="36"/>
      <c r="S3658" s="36"/>
      <c r="T3658" s="36"/>
      <c r="U3658" s="36"/>
      <c r="V3658" s="36"/>
    </row>
    <row r="3659" spans="6:22" x14ac:dyDescent="0.25">
      <c r="F3659" s="36"/>
      <c r="G3659" s="36"/>
      <c r="H3659" s="36"/>
      <c r="I3659" s="36"/>
      <c r="J3659" s="36"/>
      <c r="K3659" s="36"/>
      <c r="L3659" s="36"/>
      <c r="M3659" s="36"/>
      <c r="N3659" s="36"/>
      <c r="O3659" s="36"/>
      <c r="P3659" s="36"/>
      <c r="Q3659" s="36"/>
      <c r="R3659" s="36"/>
      <c r="S3659" s="36"/>
      <c r="T3659" s="36"/>
      <c r="U3659" s="36"/>
      <c r="V3659" s="36"/>
    </row>
    <row r="3660" spans="6:22" x14ac:dyDescent="0.25">
      <c r="F3660" s="36"/>
      <c r="G3660" s="36"/>
      <c r="H3660" s="36"/>
      <c r="I3660" s="36"/>
      <c r="J3660" s="36"/>
      <c r="K3660" s="36"/>
      <c r="L3660" s="36"/>
      <c r="M3660" s="36"/>
      <c r="N3660" s="36"/>
      <c r="O3660" s="36"/>
      <c r="P3660" s="36"/>
      <c r="Q3660" s="36"/>
      <c r="R3660" s="36"/>
      <c r="S3660" s="36"/>
      <c r="T3660" s="36"/>
      <c r="U3660" s="36"/>
      <c r="V3660" s="36"/>
    </row>
    <row r="3661" spans="6:22" x14ac:dyDescent="0.25">
      <c r="F3661" s="36"/>
      <c r="G3661" s="36"/>
      <c r="H3661" s="36"/>
      <c r="I3661" s="36"/>
      <c r="J3661" s="36"/>
      <c r="K3661" s="36"/>
      <c r="L3661" s="36"/>
      <c r="M3661" s="36"/>
      <c r="N3661" s="36"/>
      <c r="O3661" s="36"/>
      <c r="P3661" s="36"/>
      <c r="Q3661" s="36"/>
      <c r="R3661" s="36"/>
      <c r="S3661" s="36"/>
      <c r="T3661" s="36"/>
      <c r="U3661" s="36"/>
      <c r="V3661" s="36"/>
    </row>
    <row r="3662" spans="6:22" x14ac:dyDescent="0.25">
      <c r="F3662" s="36"/>
      <c r="G3662" s="36"/>
      <c r="H3662" s="36"/>
      <c r="I3662" s="36"/>
      <c r="J3662" s="36"/>
      <c r="K3662" s="36"/>
      <c r="L3662" s="36"/>
      <c r="M3662" s="36"/>
      <c r="N3662" s="36"/>
      <c r="O3662" s="36"/>
      <c r="P3662" s="36"/>
      <c r="Q3662" s="36"/>
      <c r="R3662" s="36"/>
      <c r="S3662" s="36"/>
      <c r="T3662" s="36"/>
      <c r="U3662" s="36"/>
      <c r="V3662" s="36"/>
    </row>
    <row r="3663" spans="6:22" x14ac:dyDescent="0.25">
      <c r="F3663" s="36"/>
      <c r="G3663" s="36"/>
      <c r="H3663" s="36"/>
      <c r="I3663" s="36"/>
      <c r="J3663" s="36"/>
      <c r="K3663" s="36"/>
      <c r="L3663" s="36"/>
      <c r="M3663" s="36"/>
      <c r="N3663" s="36"/>
      <c r="O3663" s="36"/>
      <c r="P3663" s="36"/>
      <c r="Q3663" s="36"/>
      <c r="R3663" s="36"/>
      <c r="S3663" s="36"/>
      <c r="T3663" s="36"/>
      <c r="U3663" s="36"/>
      <c r="V3663" s="36"/>
    </row>
    <row r="3664" spans="6:22" x14ac:dyDescent="0.25">
      <c r="F3664" s="36"/>
      <c r="G3664" s="36"/>
      <c r="H3664" s="36"/>
      <c r="I3664" s="36"/>
      <c r="J3664" s="36"/>
      <c r="K3664" s="36"/>
      <c r="L3664" s="36"/>
      <c r="M3664" s="36"/>
      <c r="N3664" s="36"/>
      <c r="O3664" s="36"/>
      <c r="P3664" s="36"/>
      <c r="Q3664" s="36"/>
      <c r="R3664" s="36"/>
      <c r="S3664" s="36"/>
      <c r="T3664" s="36"/>
      <c r="U3664" s="36"/>
      <c r="V3664" s="36"/>
    </row>
    <row r="3665" spans="6:22" x14ac:dyDescent="0.25">
      <c r="F3665" s="36"/>
      <c r="G3665" s="36"/>
      <c r="H3665" s="36"/>
      <c r="I3665" s="36"/>
      <c r="J3665" s="36"/>
      <c r="K3665" s="36"/>
      <c r="L3665" s="36"/>
      <c r="M3665" s="36"/>
      <c r="N3665" s="36"/>
      <c r="O3665" s="36"/>
      <c r="P3665" s="36"/>
      <c r="Q3665" s="36"/>
      <c r="R3665" s="36"/>
      <c r="S3665" s="36"/>
      <c r="T3665" s="36"/>
      <c r="U3665" s="36"/>
      <c r="V3665" s="36"/>
    </row>
    <row r="3666" spans="6:22" x14ac:dyDescent="0.25">
      <c r="F3666" s="36"/>
      <c r="G3666" s="36"/>
      <c r="H3666" s="36"/>
      <c r="I3666" s="36"/>
      <c r="J3666" s="36"/>
      <c r="K3666" s="36"/>
      <c r="L3666" s="36"/>
      <c r="M3666" s="36"/>
      <c r="N3666" s="36"/>
      <c r="O3666" s="36"/>
      <c r="P3666" s="36"/>
      <c r="Q3666" s="36"/>
      <c r="R3666" s="36"/>
      <c r="S3666" s="36"/>
      <c r="T3666" s="36"/>
      <c r="U3666" s="36"/>
      <c r="V3666" s="36"/>
    </row>
    <row r="3667" spans="6:22" x14ac:dyDescent="0.25">
      <c r="F3667" s="36"/>
      <c r="G3667" s="36"/>
      <c r="H3667" s="36"/>
      <c r="I3667" s="36"/>
      <c r="J3667" s="36"/>
      <c r="K3667" s="36"/>
      <c r="L3667" s="36"/>
      <c r="M3667" s="36"/>
      <c r="N3667" s="36"/>
      <c r="O3667" s="36"/>
      <c r="P3667" s="36"/>
      <c r="Q3667" s="36"/>
      <c r="R3667" s="36"/>
      <c r="S3667" s="36"/>
      <c r="T3667" s="36"/>
      <c r="U3667" s="36"/>
      <c r="V3667" s="36"/>
    </row>
    <row r="3668" spans="6:22" x14ac:dyDescent="0.25">
      <c r="F3668" s="36"/>
      <c r="G3668" s="36"/>
      <c r="H3668" s="36"/>
      <c r="I3668" s="36"/>
      <c r="J3668" s="36"/>
      <c r="K3668" s="36"/>
      <c r="L3668" s="36"/>
      <c r="M3668" s="36"/>
      <c r="N3668" s="36"/>
      <c r="O3668" s="36"/>
      <c r="P3668" s="36"/>
      <c r="Q3668" s="36"/>
      <c r="R3668" s="36"/>
      <c r="S3668" s="36"/>
      <c r="T3668" s="36"/>
      <c r="U3668" s="36"/>
      <c r="V3668" s="36"/>
    </row>
    <row r="3669" spans="6:22" x14ac:dyDescent="0.25">
      <c r="F3669" s="36"/>
      <c r="G3669" s="36"/>
      <c r="H3669" s="36"/>
      <c r="I3669" s="36"/>
      <c r="J3669" s="36"/>
      <c r="K3669" s="36"/>
      <c r="L3669" s="36"/>
      <c r="M3669" s="36"/>
      <c r="N3669" s="36"/>
      <c r="O3669" s="36"/>
      <c r="P3669" s="36"/>
      <c r="Q3669" s="36"/>
      <c r="R3669" s="36"/>
      <c r="S3669" s="36"/>
      <c r="T3669" s="36"/>
      <c r="U3669" s="36"/>
      <c r="V3669" s="36"/>
    </row>
    <row r="3670" spans="6:22" x14ac:dyDescent="0.25">
      <c r="F3670" s="36"/>
      <c r="G3670" s="36"/>
      <c r="H3670" s="36"/>
      <c r="I3670" s="36"/>
      <c r="J3670" s="36"/>
      <c r="K3670" s="36"/>
      <c r="L3670" s="36"/>
      <c r="M3670" s="36"/>
      <c r="N3670" s="36"/>
      <c r="O3670" s="36"/>
      <c r="P3670" s="36"/>
      <c r="Q3670" s="36"/>
      <c r="R3670" s="36"/>
      <c r="S3670" s="36"/>
      <c r="T3670" s="36"/>
      <c r="U3670" s="36"/>
      <c r="V3670" s="36"/>
    </row>
    <row r="3671" spans="6:22" x14ac:dyDescent="0.25">
      <c r="F3671" s="36"/>
      <c r="G3671" s="36"/>
      <c r="H3671" s="36"/>
      <c r="I3671" s="36"/>
      <c r="J3671" s="36"/>
      <c r="K3671" s="36"/>
      <c r="L3671" s="36"/>
      <c r="M3671" s="36"/>
      <c r="N3671" s="36"/>
      <c r="O3671" s="36"/>
      <c r="P3671" s="36"/>
      <c r="Q3671" s="36"/>
      <c r="R3671" s="36"/>
      <c r="S3671" s="36"/>
      <c r="T3671" s="36"/>
      <c r="U3671" s="36"/>
      <c r="V3671" s="36"/>
    </row>
    <row r="3672" spans="6:22" x14ac:dyDescent="0.25">
      <c r="F3672" s="36"/>
      <c r="G3672" s="36"/>
      <c r="H3672" s="36"/>
      <c r="I3672" s="36"/>
      <c r="J3672" s="36"/>
      <c r="K3672" s="36"/>
      <c r="L3672" s="36"/>
      <c r="M3672" s="36"/>
      <c r="N3672" s="36"/>
      <c r="O3672" s="36"/>
      <c r="P3672" s="36"/>
      <c r="Q3672" s="36"/>
      <c r="R3672" s="36"/>
      <c r="S3672" s="36"/>
      <c r="T3672" s="36"/>
      <c r="U3672" s="36"/>
      <c r="V3672" s="36"/>
    </row>
    <row r="3673" spans="6:22" x14ac:dyDescent="0.25">
      <c r="F3673" s="36"/>
      <c r="G3673" s="36"/>
      <c r="H3673" s="36"/>
      <c r="I3673" s="36"/>
      <c r="J3673" s="36"/>
      <c r="K3673" s="36"/>
      <c r="L3673" s="36"/>
      <c r="M3673" s="36"/>
      <c r="N3673" s="36"/>
      <c r="O3673" s="36"/>
      <c r="P3673" s="36"/>
      <c r="Q3673" s="36"/>
      <c r="R3673" s="36"/>
      <c r="S3673" s="36"/>
      <c r="T3673" s="36"/>
      <c r="U3673" s="36"/>
      <c r="V3673" s="36"/>
    </row>
    <row r="3674" spans="6:22" x14ac:dyDescent="0.25">
      <c r="F3674" s="36"/>
      <c r="G3674" s="36"/>
      <c r="H3674" s="36"/>
      <c r="I3674" s="36"/>
      <c r="J3674" s="36"/>
      <c r="K3674" s="36"/>
      <c r="L3674" s="36"/>
      <c r="M3674" s="36"/>
      <c r="N3674" s="36"/>
      <c r="O3674" s="36"/>
      <c r="P3674" s="36"/>
      <c r="Q3674" s="36"/>
      <c r="R3674" s="36"/>
      <c r="S3674" s="36"/>
      <c r="T3674" s="36"/>
      <c r="U3674" s="36"/>
      <c r="V3674" s="36"/>
    </row>
    <row r="3675" spans="6:22" x14ac:dyDescent="0.25">
      <c r="F3675" s="36"/>
      <c r="G3675" s="36"/>
      <c r="H3675" s="36"/>
      <c r="I3675" s="36"/>
      <c r="J3675" s="36"/>
      <c r="K3675" s="36"/>
      <c r="L3675" s="36"/>
      <c r="M3675" s="36"/>
      <c r="N3675" s="36"/>
      <c r="O3675" s="36"/>
      <c r="P3675" s="36"/>
      <c r="Q3675" s="36"/>
      <c r="R3675" s="36"/>
      <c r="S3675" s="36"/>
      <c r="T3675" s="36"/>
      <c r="U3675" s="36"/>
      <c r="V3675" s="36"/>
    </row>
    <row r="3676" spans="6:22" x14ac:dyDescent="0.25">
      <c r="F3676" s="36"/>
      <c r="G3676" s="36"/>
      <c r="H3676" s="36"/>
      <c r="I3676" s="36"/>
      <c r="J3676" s="36"/>
      <c r="K3676" s="36"/>
      <c r="L3676" s="36"/>
      <c r="M3676" s="36"/>
      <c r="N3676" s="36"/>
      <c r="O3676" s="36"/>
      <c r="P3676" s="36"/>
      <c r="Q3676" s="36"/>
      <c r="R3676" s="36"/>
      <c r="S3676" s="36"/>
      <c r="T3676" s="36"/>
      <c r="U3676" s="36"/>
      <c r="V3676" s="36"/>
    </row>
    <row r="3677" spans="6:22" x14ac:dyDescent="0.25">
      <c r="F3677" s="36"/>
      <c r="G3677" s="36"/>
      <c r="H3677" s="36"/>
      <c r="I3677" s="36"/>
      <c r="J3677" s="36"/>
      <c r="K3677" s="36"/>
      <c r="L3677" s="36"/>
      <c r="M3677" s="36"/>
      <c r="N3677" s="36"/>
      <c r="O3677" s="36"/>
      <c r="P3677" s="36"/>
      <c r="Q3677" s="36"/>
      <c r="R3677" s="36"/>
      <c r="S3677" s="36"/>
      <c r="T3677" s="36"/>
      <c r="U3677" s="36"/>
      <c r="V3677" s="36"/>
    </row>
    <row r="3678" spans="6:22" x14ac:dyDescent="0.25">
      <c r="F3678" s="36"/>
      <c r="G3678" s="36"/>
      <c r="H3678" s="36"/>
      <c r="I3678" s="36"/>
      <c r="J3678" s="36"/>
      <c r="K3678" s="36"/>
      <c r="L3678" s="36"/>
      <c r="M3678" s="36"/>
      <c r="N3678" s="36"/>
      <c r="O3678" s="36"/>
      <c r="P3678" s="36"/>
      <c r="Q3678" s="36"/>
      <c r="R3678" s="36"/>
      <c r="S3678" s="36"/>
      <c r="T3678" s="36"/>
      <c r="U3678" s="36"/>
      <c r="V3678" s="36"/>
    </row>
    <row r="3679" spans="6:22" x14ac:dyDescent="0.25">
      <c r="F3679" s="36"/>
      <c r="G3679" s="36"/>
      <c r="H3679" s="36"/>
      <c r="I3679" s="36"/>
      <c r="J3679" s="36"/>
      <c r="K3679" s="36"/>
      <c r="L3679" s="36"/>
      <c r="M3679" s="36"/>
      <c r="N3679" s="36"/>
      <c r="O3679" s="36"/>
      <c r="P3679" s="36"/>
      <c r="Q3679" s="36"/>
      <c r="R3679" s="36"/>
      <c r="S3679" s="36"/>
      <c r="T3679" s="36"/>
      <c r="U3679" s="36"/>
      <c r="V3679" s="36"/>
    </row>
    <row r="3680" spans="6:22" x14ac:dyDescent="0.25">
      <c r="F3680" s="36"/>
      <c r="G3680" s="36"/>
      <c r="H3680" s="36"/>
      <c r="I3680" s="36"/>
      <c r="J3680" s="36"/>
      <c r="K3680" s="36"/>
      <c r="L3680" s="36"/>
      <c r="M3680" s="36"/>
      <c r="N3680" s="36"/>
      <c r="O3680" s="36"/>
      <c r="P3680" s="36"/>
      <c r="Q3680" s="36"/>
      <c r="R3680" s="36"/>
      <c r="S3680" s="36"/>
      <c r="T3680" s="36"/>
      <c r="U3680" s="36"/>
      <c r="V3680" s="36"/>
    </row>
    <row r="3681" spans="6:22" x14ac:dyDescent="0.25">
      <c r="F3681" s="36"/>
      <c r="G3681" s="36"/>
      <c r="H3681" s="36"/>
      <c r="I3681" s="36"/>
      <c r="J3681" s="36"/>
      <c r="K3681" s="36"/>
      <c r="L3681" s="36"/>
      <c r="M3681" s="36"/>
      <c r="N3681" s="36"/>
      <c r="O3681" s="36"/>
      <c r="P3681" s="36"/>
      <c r="Q3681" s="36"/>
      <c r="R3681" s="36"/>
      <c r="S3681" s="36"/>
      <c r="T3681" s="36"/>
      <c r="U3681" s="36"/>
      <c r="V3681" s="36"/>
    </row>
    <row r="3682" spans="6:22" x14ac:dyDescent="0.25">
      <c r="F3682" s="36"/>
      <c r="G3682" s="36"/>
      <c r="H3682" s="36"/>
      <c r="I3682" s="36"/>
      <c r="J3682" s="36"/>
      <c r="K3682" s="36"/>
      <c r="L3682" s="36"/>
      <c r="M3682" s="36"/>
      <c r="N3682" s="36"/>
      <c r="O3682" s="36"/>
      <c r="P3682" s="36"/>
      <c r="Q3682" s="36"/>
      <c r="R3682" s="36"/>
      <c r="S3682" s="36"/>
      <c r="T3682" s="36"/>
      <c r="U3682" s="36"/>
      <c r="V3682" s="36"/>
    </row>
    <row r="3683" spans="6:22" x14ac:dyDescent="0.25">
      <c r="F3683" s="36"/>
      <c r="G3683" s="36"/>
      <c r="H3683" s="36"/>
      <c r="I3683" s="36"/>
      <c r="J3683" s="36"/>
      <c r="K3683" s="36"/>
      <c r="L3683" s="36"/>
      <c r="M3683" s="36"/>
      <c r="N3683" s="36"/>
      <c r="O3683" s="36"/>
      <c r="P3683" s="36"/>
      <c r="Q3683" s="36"/>
      <c r="R3683" s="36"/>
      <c r="S3683" s="36"/>
      <c r="T3683" s="36"/>
      <c r="U3683" s="36"/>
      <c r="V3683" s="36"/>
    </row>
    <row r="3684" spans="6:22" x14ac:dyDescent="0.25">
      <c r="F3684" s="36"/>
      <c r="G3684" s="36"/>
      <c r="H3684" s="36"/>
      <c r="I3684" s="36"/>
      <c r="J3684" s="36"/>
      <c r="K3684" s="36"/>
      <c r="L3684" s="36"/>
      <c r="M3684" s="36"/>
      <c r="N3684" s="36"/>
      <c r="O3684" s="36"/>
      <c r="P3684" s="36"/>
      <c r="Q3684" s="36"/>
      <c r="R3684" s="36"/>
      <c r="S3684" s="36"/>
      <c r="T3684" s="36"/>
      <c r="U3684" s="36"/>
      <c r="V3684" s="36"/>
    </row>
    <row r="3685" spans="6:22" x14ac:dyDescent="0.25">
      <c r="F3685" s="36"/>
      <c r="G3685" s="36"/>
      <c r="H3685" s="36"/>
      <c r="I3685" s="36"/>
      <c r="J3685" s="36"/>
      <c r="K3685" s="36"/>
      <c r="L3685" s="36"/>
      <c r="M3685" s="36"/>
      <c r="N3685" s="36"/>
      <c r="O3685" s="36"/>
      <c r="P3685" s="36"/>
      <c r="Q3685" s="36"/>
      <c r="R3685" s="36"/>
      <c r="S3685" s="36"/>
      <c r="T3685" s="36"/>
      <c r="U3685" s="36"/>
      <c r="V3685" s="36"/>
    </row>
    <row r="3686" spans="6:22" x14ac:dyDescent="0.25">
      <c r="F3686" s="36"/>
      <c r="G3686" s="36"/>
      <c r="H3686" s="36"/>
      <c r="I3686" s="36"/>
      <c r="J3686" s="36"/>
      <c r="K3686" s="36"/>
      <c r="L3686" s="36"/>
      <c r="M3686" s="36"/>
      <c r="N3686" s="36"/>
      <c r="O3686" s="36"/>
      <c r="P3686" s="36"/>
      <c r="Q3686" s="36"/>
      <c r="R3686" s="36"/>
      <c r="S3686" s="36"/>
      <c r="T3686" s="36"/>
      <c r="U3686" s="36"/>
      <c r="V3686" s="36"/>
    </row>
    <row r="3687" spans="6:22" x14ac:dyDescent="0.25">
      <c r="F3687" s="36"/>
      <c r="G3687" s="36"/>
      <c r="H3687" s="36"/>
      <c r="I3687" s="36"/>
      <c r="J3687" s="36"/>
      <c r="K3687" s="36"/>
      <c r="L3687" s="36"/>
      <c r="M3687" s="36"/>
      <c r="N3687" s="36"/>
      <c r="O3687" s="36"/>
      <c r="P3687" s="36"/>
      <c r="Q3687" s="36"/>
      <c r="R3687" s="36"/>
      <c r="S3687" s="36"/>
      <c r="T3687" s="36"/>
      <c r="U3687" s="36"/>
      <c r="V3687" s="36"/>
    </row>
    <row r="3688" spans="6:22" x14ac:dyDescent="0.25">
      <c r="F3688" s="36"/>
      <c r="G3688" s="36"/>
      <c r="H3688" s="36"/>
      <c r="I3688" s="36"/>
      <c r="J3688" s="36"/>
      <c r="K3688" s="36"/>
      <c r="L3688" s="36"/>
      <c r="M3688" s="36"/>
      <c r="N3688" s="36"/>
      <c r="O3688" s="36"/>
      <c r="P3688" s="36"/>
      <c r="Q3688" s="36"/>
      <c r="R3688" s="36"/>
      <c r="S3688" s="36"/>
      <c r="T3688" s="36"/>
      <c r="U3688" s="36"/>
      <c r="V3688" s="36"/>
    </row>
    <row r="3689" spans="6:22" x14ac:dyDescent="0.25">
      <c r="F3689" s="36"/>
      <c r="G3689" s="36"/>
      <c r="H3689" s="36"/>
      <c r="I3689" s="36"/>
      <c r="J3689" s="36"/>
      <c r="K3689" s="36"/>
      <c r="L3689" s="36"/>
      <c r="M3689" s="36"/>
      <c r="N3689" s="36"/>
      <c r="O3689" s="36"/>
      <c r="P3689" s="36"/>
      <c r="Q3689" s="36"/>
      <c r="R3689" s="36"/>
      <c r="S3689" s="36"/>
      <c r="T3689" s="36"/>
      <c r="U3689" s="36"/>
      <c r="V3689" s="36"/>
    </row>
    <row r="3690" spans="6:22" x14ac:dyDescent="0.25">
      <c r="F3690" s="36"/>
      <c r="G3690" s="36"/>
      <c r="H3690" s="36"/>
      <c r="I3690" s="36"/>
      <c r="J3690" s="36"/>
      <c r="K3690" s="36"/>
      <c r="L3690" s="36"/>
      <c r="M3690" s="36"/>
      <c r="N3690" s="36"/>
      <c r="O3690" s="36"/>
      <c r="P3690" s="36"/>
      <c r="Q3690" s="36"/>
      <c r="R3690" s="36"/>
      <c r="S3690" s="36"/>
      <c r="T3690" s="36"/>
      <c r="U3690" s="36"/>
      <c r="V3690" s="36"/>
    </row>
    <row r="3691" spans="6:22" x14ac:dyDescent="0.25">
      <c r="F3691" s="36"/>
      <c r="G3691" s="36"/>
      <c r="H3691" s="36"/>
      <c r="I3691" s="36"/>
      <c r="J3691" s="36"/>
      <c r="K3691" s="36"/>
      <c r="L3691" s="36"/>
      <c r="M3691" s="36"/>
      <c r="N3691" s="36"/>
      <c r="O3691" s="36"/>
      <c r="P3691" s="36"/>
      <c r="Q3691" s="36"/>
      <c r="R3691" s="36"/>
      <c r="S3691" s="36"/>
      <c r="T3691" s="36"/>
      <c r="U3691" s="36"/>
      <c r="V3691" s="36"/>
    </row>
    <row r="3692" spans="6:22" x14ac:dyDescent="0.25">
      <c r="F3692" s="36"/>
      <c r="G3692" s="36"/>
      <c r="H3692" s="36"/>
      <c r="I3692" s="36"/>
      <c r="J3692" s="36"/>
      <c r="K3692" s="36"/>
      <c r="L3692" s="36"/>
      <c r="M3692" s="36"/>
      <c r="N3692" s="36"/>
      <c r="O3692" s="36"/>
      <c r="P3692" s="36"/>
      <c r="Q3692" s="36"/>
      <c r="R3692" s="36"/>
      <c r="S3692" s="36"/>
      <c r="T3692" s="36"/>
      <c r="U3692" s="36"/>
      <c r="V3692" s="36"/>
    </row>
    <row r="3693" spans="6:22" x14ac:dyDescent="0.25">
      <c r="F3693" s="36"/>
      <c r="G3693" s="36"/>
      <c r="H3693" s="36"/>
      <c r="I3693" s="36"/>
      <c r="J3693" s="36"/>
      <c r="K3693" s="36"/>
      <c r="L3693" s="36"/>
      <c r="M3693" s="36"/>
      <c r="N3693" s="36"/>
      <c r="O3693" s="36"/>
      <c r="P3693" s="36"/>
      <c r="Q3693" s="36"/>
      <c r="R3693" s="36"/>
      <c r="S3693" s="36"/>
      <c r="T3693" s="36"/>
      <c r="U3693" s="36"/>
      <c r="V3693" s="36"/>
    </row>
    <row r="3694" spans="6:22" x14ac:dyDescent="0.25">
      <c r="F3694" s="36"/>
      <c r="G3694" s="36"/>
      <c r="H3694" s="36"/>
      <c r="I3694" s="36"/>
      <c r="J3694" s="36"/>
      <c r="K3694" s="36"/>
      <c r="L3694" s="36"/>
      <c r="M3694" s="36"/>
      <c r="N3694" s="36"/>
      <c r="O3694" s="36"/>
      <c r="P3694" s="36"/>
      <c r="Q3694" s="36"/>
      <c r="R3694" s="36"/>
      <c r="S3694" s="36"/>
      <c r="T3694" s="36"/>
      <c r="U3694" s="36"/>
      <c r="V3694" s="36"/>
    </row>
    <row r="3695" spans="6:22" x14ac:dyDescent="0.25">
      <c r="F3695" s="36"/>
      <c r="G3695" s="36"/>
      <c r="H3695" s="36"/>
      <c r="I3695" s="36"/>
      <c r="J3695" s="36"/>
      <c r="K3695" s="36"/>
      <c r="L3695" s="36"/>
      <c r="M3695" s="36"/>
      <c r="N3695" s="36"/>
      <c r="O3695" s="36"/>
      <c r="P3695" s="36"/>
      <c r="Q3695" s="36"/>
      <c r="R3695" s="36"/>
      <c r="S3695" s="36"/>
      <c r="T3695" s="36"/>
      <c r="U3695" s="36"/>
      <c r="V3695" s="36"/>
    </row>
    <row r="3696" spans="6:22" x14ac:dyDescent="0.25">
      <c r="F3696" s="36"/>
      <c r="G3696" s="36"/>
      <c r="H3696" s="36"/>
      <c r="I3696" s="36"/>
      <c r="J3696" s="36"/>
      <c r="K3696" s="36"/>
      <c r="L3696" s="36"/>
      <c r="M3696" s="36"/>
      <c r="N3696" s="36"/>
      <c r="O3696" s="36"/>
      <c r="P3696" s="36"/>
      <c r="Q3696" s="36"/>
      <c r="R3696" s="36"/>
      <c r="S3696" s="36"/>
      <c r="T3696" s="36"/>
      <c r="U3696" s="36"/>
      <c r="V3696" s="36"/>
    </row>
    <row r="3697" spans="6:22" x14ac:dyDescent="0.25">
      <c r="F3697" s="36"/>
      <c r="G3697" s="36"/>
      <c r="H3697" s="36"/>
      <c r="I3697" s="36"/>
      <c r="J3697" s="36"/>
      <c r="K3697" s="36"/>
      <c r="L3697" s="36"/>
      <c r="M3697" s="36"/>
      <c r="N3697" s="36"/>
      <c r="O3697" s="36"/>
      <c r="P3697" s="36"/>
      <c r="Q3697" s="36"/>
      <c r="R3697" s="36"/>
      <c r="S3697" s="36"/>
      <c r="T3697" s="36"/>
      <c r="U3697" s="36"/>
      <c r="V3697" s="36"/>
    </row>
    <row r="3698" spans="6:22" x14ac:dyDescent="0.25">
      <c r="F3698" s="36"/>
      <c r="G3698" s="36"/>
      <c r="H3698" s="36"/>
      <c r="I3698" s="36"/>
      <c r="J3698" s="36"/>
      <c r="K3698" s="36"/>
      <c r="L3698" s="36"/>
      <c r="M3698" s="36"/>
      <c r="N3698" s="36"/>
      <c r="O3698" s="36"/>
      <c r="P3698" s="36"/>
      <c r="Q3698" s="36"/>
      <c r="R3698" s="36"/>
      <c r="S3698" s="36"/>
      <c r="T3698" s="36"/>
      <c r="U3698" s="36"/>
      <c r="V3698" s="36"/>
    </row>
    <row r="3699" spans="6:22" x14ac:dyDescent="0.25">
      <c r="F3699" s="36"/>
      <c r="G3699" s="36"/>
      <c r="H3699" s="36"/>
      <c r="I3699" s="36"/>
      <c r="J3699" s="36"/>
      <c r="K3699" s="36"/>
      <c r="L3699" s="36"/>
      <c r="M3699" s="36"/>
      <c r="N3699" s="36"/>
      <c r="O3699" s="36"/>
      <c r="P3699" s="36"/>
      <c r="Q3699" s="36"/>
      <c r="R3699" s="36"/>
      <c r="S3699" s="36"/>
      <c r="T3699" s="36"/>
      <c r="U3699" s="36"/>
      <c r="V3699" s="36"/>
    </row>
    <row r="3700" spans="6:22" x14ac:dyDescent="0.25">
      <c r="F3700" s="36"/>
      <c r="G3700" s="36"/>
      <c r="H3700" s="36"/>
      <c r="I3700" s="36"/>
      <c r="J3700" s="36"/>
      <c r="K3700" s="36"/>
      <c r="L3700" s="36"/>
      <c r="M3700" s="36"/>
      <c r="N3700" s="36"/>
      <c r="O3700" s="36"/>
      <c r="P3700" s="36"/>
      <c r="Q3700" s="36"/>
      <c r="R3700" s="36"/>
      <c r="S3700" s="36"/>
      <c r="T3700" s="36"/>
      <c r="U3700" s="36"/>
      <c r="V3700" s="36"/>
    </row>
    <row r="3701" spans="6:22" x14ac:dyDescent="0.25">
      <c r="F3701" s="36"/>
      <c r="G3701" s="36"/>
      <c r="H3701" s="36"/>
      <c r="I3701" s="36"/>
      <c r="J3701" s="36"/>
      <c r="K3701" s="36"/>
      <c r="L3701" s="36"/>
      <c r="M3701" s="36"/>
      <c r="N3701" s="36"/>
      <c r="O3701" s="36"/>
      <c r="P3701" s="36"/>
      <c r="Q3701" s="36"/>
      <c r="R3701" s="36"/>
      <c r="S3701" s="36"/>
      <c r="T3701" s="36"/>
      <c r="U3701" s="36"/>
      <c r="V3701" s="36"/>
    </row>
    <row r="3702" spans="6:22" x14ac:dyDescent="0.25">
      <c r="F3702" s="36"/>
      <c r="G3702" s="36"/>
      <c r="H3702" s="36"/>
      <c r="I3702" s="36"/>
      <c r="J3702" s="36"/>
      <c r="K3702" s="36"/>
      <c r="L3702" s="36"/>
      <c r="M3702" s="36"/>
      <c r="N3702" s="36"/>
      <c r="O3702" s="36"/>
      <c r="P3702" s="36"/>
      <c r="Q3702" s="36"/>
      <c r="R3702" s="36"/>
      <c r="S3702" s="36"/>
      <c r="T3702" s="36"/>
      <c r="U3702" s="36"/>
      <c r="V3702" s="36"/>
    </row>
    <row r="3703" spans="6:22" x14ac:dyDescent="0.25">
      <c r="F3703" s="36"/>
      <c r="G3703" s="36"/>
      <c r="H3703" s="36"/>
      <c r="I3703" s="36"/>
      <c r="J3703" s="36"/>
      <c r="K3703" s="36"/>
      <c r="L3703" s="36"/>
      <c r="M3703" s="36"/>
      <c r="N3703" s="36"/>
      <c r="O3703" s="36"/>
      <c r="P3703" s="36"/>
      <c r="Q3703" s="36"/>
      <c r="R3703" s="36"/>
      <c r="S3703" s="36"/>
      <c r="T3703" s="36"/>
      <c r="U3703" s="36"/>
      <c r="V3703" s="36"/>
    </row>
    <row r="3704" spans="6:22" x14ac:dyDescent="0.25">
      <c r="F3704" s="36"/>
      <c r="G3704" s="36"/>
      <c r="H3704" s="36"/>
      <c r="I3704" s="36"/>
      <c r="J3704" s="36"/>
      <c r="K3704" s="36"/>
      <c r="L3704" s="36"/>
      <c r="M3704" s="36"/>
      <c r="N3704" s="36"/>
      <c r="O3704" s="36"/>
      <c r="P3704" s="36"/>
      <c r="Q3704" s="36"/>
      <c r="R3704" s="36"/>
      <c r="S3704" s="36"/>
      <c r="T3704" s="36"/>
      <c r="U3704" s="36"/>
      <c r="V3704" s="36"/>
    </row>
    <row r="3705" spans="6:22" x14ac:dyDescent="0.25">
      <c r="F3705" s="36"/>
      <c r="G3705" s="36"/>
      <c r="H3705" s="36"/>
      <c r="I3705" s="36"/>
      <c r="J3705" s="36"/>
      <c r="K3705" s="36"/>
      <c r="L3705" s="36"/>
      <c r="M3705" s="36"/>
      <c r="N3705" s="36"/>
      <c r="O3705" s="36"/>
      <c r="P3705" s="36"/>
      <c r="Q3705" s="36"/>
      <c r="R3705" s="36"/>
      <c r="S3705" s="36"/>
      <c r="T3705" s="36"/>
      <c r="U3705" s="36"/>
      <c r="V3705" s="36"/>
    </row>
    <row r="3706" spans="6:22" x14ac:dyDescent="0.25">
      <c r="F3706" s="36"/>
      <c r="G3706" s="36"/>
      <c r="H3706" s="36"/>
      <c r="I3706" s="36"/>
      <c r="J3706" s="36"/>
      <c r="K3706" s="36"/>
      <c r="L3706" s="36"/>
      <c r="M3706" s="36"/>
      <c r="N3706" s="36"/>
      <c r="O3706" s="36"/>
      <c r="P3706" s="36"/>
      <c r="Q3706" s="36"/>
      <c r="R3706" s="36"/>
      <c r="S3706" s="36"/>
      <c r="T3706" s="36"/>
      <c r="U3706" s="36"/>
      <c r="V3706" s="36"/>
    </row>
    <row r="3707" spans="6:22" x14ac:dyDescent="0.25">
      <c r="F3707" s="36"/>
      <c r="G3707" s="36"/>
      <c r="H3707" s="36"/>
      <c r="I3707" s="36"/>
      <c r="J3707" s="36"/>
      <c r="K3707" s="36"/>
      <c r="L3707" s="36"/>
      <c r="M3707" s="36"/>
      <c r="N3707" s="36"/>
      <c r="O3707" s="36"/>
      <c r="P3707" s="36"/>
      <c r="Q3707" s="36"/>
      <c r="R3707" s="36"/>
      <c r="S3707" s="36"/>
      <c r="T3707" s="36"/>
      <c r="U3707" s="36"/>
      <c r="V3707" s="36"/>
    </row>
    <row r="3708" spans="6:22" x14ac:dyDescent="0.25">
      <c r="F3708" s="36"/>
      <c r="G3708" s="36"/>
      <c r="H3708" s="36"/>
      <c r="I3708" s="36"/>
      <c r="J3708" s="36"/>
      <c r="K3708" s="36"/>
      <c r="L3708" s="36"/>
      <c r="M3708" s="36"/>
      <c r="N3708" s="36"/>
      <c r="O3708" s="36"/>
      <c r="P3708" s="36"/>
      <c r="Q3708" s="36"/>
      <c r="R3708" s="36"/>
      <c r="S3708" s="36"/>
      <c r="T3708" s="36"/>
      <c r="U3708" s="36"/>
      <c r="V3708" s="36"/>
    </row>
    <row r="3709" spans="6:22" x14ac:dyDescent="0.25">
      <c r="F3709" s="36"/>
      <c r="G3709" s="36"/>
      <c r="H3709" s="36"/>
      <c r="I3709" s="36"/>
      <c r="J3709" s="36"/>
      <c r="K3709" s="36"/>
      <c r="L3709" s="36"/>
      <c r="M3709" s="36"/>
      <c r="N3709" s="36"/>
      <c r="O3709" s="36"/>
      <c r="P3709" s="36"/>
      <c r="Q3709" s="36"/>
      <c r="R3709" s="36"/>
      <c r="S3709" s="36"/>
      <c r="T3709" s="36"/>
      <c r="U3709" s="36"/>
      <c r="V3709" s="36"/>
    </row>
    <row r="3710" spans="6:22" x14ac:dyDescent="0.25">
      <c r="F3710" s="36"/>
      <c r="G3710" s="36"/>
      <c r="H3710" s="36"/>
      <c r="I3710" s="36"/>
      <c r="J3710" s="36"/>
      <c r="K3710" s="36"/>
      <c r="L3710" s="36"/>
      <c r="M3710" s="36"/>
      <c r="N3710" s="36"/>
      <c r="O3710" s="36"/>
      <c r="P3710" s="36"/>
      <c r="Q3710" s="36"/>
      <c r="R3710" s="36"/>
      <c r="S3710" s="36"/>
      <c r="T3710" s="36"/>
      <c r="U3710" s="36"/>
      <c r="V3710" s="36"/>
    </row>
    <row r="3711" spans="6:22" x14ac:dyDescent="0.25">
      <c r="F3711" s="36"/>
      <c r="G3711" s="36"/>
      <c r="H3711" s="36"/>
      <c r="I3711" s="36"/>
      <c r="J3711" s="36"/>
      <c r="K3711" s="36"/>
      <c r="L3711" s="36"/>
      <c r="M3711" s="36"/>
      <c r="N3711" s="36"/>
      <c r="O3711" s="36"/>
      <c r="P3711" s="36"/>
      <c r="Q3711" s="36"/>
      <c r="R3711" s="36"/>
      <c r="S3711" s="36"/>
      <c r="T3711" s="36"/>
      <c r="U3711" s="36"/>
      <c r="V3711" s="36"/>
    </row>
    <row r="3712" spans="6:22" x14ac:dyDescent="0.25">
      <c r="F3712" s="36"/>
      <c r="G3712" s="36"/>
      <c r="H3712" s="36"/>
      <c r="I3712" s="36"/>
      <c r="J3712" s="36"/>
      <c r="K3712" s="36"/>
      <c r="L3712" s="36"/>
      <c r="M3712" s="36"/>
      <c r="N3712" s="36"/>
      <c r="O3712" s="36"/>
      <c r="P3712" s="36"/>
      <c r="Q3712" s="36"/>
      <c r="R3712" s="36"/>
      <c r="S3712" s="36"/>
      <c r="T3712" s="36"/>
      <c r="U3712" s="36"/>
      <c r="V3712" s="36"/>
    </row>
    <row r="3713" spans="6:22" x14ac:dyDescent="0.25">
      <c r="F3713" s="36"/>
      <c r="G3713" s="36"/>
      <c r="H3713" s="36"/>
      <c r="I3713" s="36"/>
      <c r="J3713" s="36"/>
      <c r="K3713" s="36"/>
      <c r="L3713" s="36"/>
      <c r="M3713" s="36"/>
      <c r="N3713" s="36"/>
      <c r="O3713" s="36"/>
      <c r="P3713" s="36"/>
      <c r="Q3713" s="36"/>
      <c r="R3713" s="36"/>
      <c r="S3713" s="36"/>
      <c r="T3713" s="36"/>
      <c r="U3713" s="36"/>
      <c r="V3713" s="36"/>
    </row>
    <row r="3714" spans="6:22" x14ac:dyDescent="0.25">
      <c r="F3714" s="36"/>
      <c r="G3714" s="36"/>
      <c r="H3714" s="36"/>
      <c r="I3714" s="36"/>
      <c r="J3714" s="36"/>
      <c r="K3714" s="36"/>
      <c r="L3714" s="36"/>
      <c r="M3714" s="36"/>
      <c r="N3714" s="36"/>
      <c r="O3714" s="36"/>
      <c r="P3714" s="36"/>
      <c r="Q3714" s="36"/>
      <c r="R3714" s="36"/>
      <c r="S3714" s="36"/>
      <c r="T3714" s="36"/>
      <c r="U3714" s="36"/>
      <c r="V3714" s="36"/>
    </row>
    <row r="3715" spans="6:22" x14ac:dyDescent="0.25">
      <c r="F3715" s="36"/>
      <c r="G3715" s="36"/>
      <c r="H3715" s="36"/>
      <c r="I3715" s="36"/>
      <c r="J3715" s="36"/>
      <c r="K3715" s="36"/>
      <c r="L3715" s="36"/>
      <c r="M3715" s="36"/>
      <c r="N3715" s="36"/>
      <c r="O3715" s="36"/>
      <c r="P3715" s="36"/>
      <c r="Q3715" s="36"/>
      <c r="R3715" s="36"/>
      <c r="S3715" s="36"/>
      <c r="T3715" s="36"/>
      <c r="U3715" s="36"/>
      <c r="V3715" s="36"/>
    </row>
    <row r="3716" spans="6:22" x14ac:dyDescent="0.25">
      <c r="F3716" s="36"/>
      <c r="G3716" s="36"/>
      <c r="H3716" s="36"/>
      <c r="I3716" s="36"/>
      <c r="J3716" s="36"/>
      <c r="K3716" s="36"/>
      <c r="L3716" s="36"/>
      <c r="M3716" s="36"/>
      <c r="N3716" s="36"/>
      <c r="O3716" s="36"/>
      <c r="P3716" s="36"/>
      <c r="Q3716" s="36"/>
      <c r="R3716" s="36"/>
      <c r="S3716" s="36"/>
      <c r="T3716" s="36"/>
      <c r="U3716" s="36"/>
      <c r="V3716" s="36"/>
    </row>
    <row r="3717" spans="6:22" x14ac:dyDescent="0.25">
      <c r="F3717" s="36"/>
      <c r="G3717" s="36"/>
      <c r="H3717" s="36"/>
      <c r="I3717" s="36"/>
      <c r="J3717" s="36"/>
      <c r="K3717" s="36"/>
      <c r="L3717" s="36"/>
      <c r="M3717" s="36"/>
      <c r="N3717" s="36"/>
      <c r="O3717" s="36"/>
      <c r="P3717" s="36"/>
      <c r="Q3717" s="36"/>
      <c r="R3717" s="36"/>
      <c r="S3717" s="36"/>
      <c r="T3717" s="36"/>
      <c r="U3717" s="36"/>
      <c r="V3717" s="36"/>
    </row>
    <row r="3718" spans="6:22" x14ac:dyDescent="0.25">
      <c r="F3718" s="36"/>
      <c r="G3718" s="36"/>
      <c r="H3718" s="36"/>
      <c r="I3718" s="36"/>
      <c r="J3718" s="36"/>
      <c r="K3718" s="36"/>
      <c r="L3718" s="36"/>
      <c r="M3718" s="36"/>
      <c r="N3718" s="36"/>
      <c r="O3718" s="36"/>
      <c r="P3718" s="36"/>
      <c r="Q3718" s="36"/>
      <c r="R3718" s="36"/>
      <c r="S3718" s="36"/>
      <c r="T3718" s="36"/>
      <c r="U3718" s="36"/>
      <c r="V3718" s="36"/>
    </row>
    <row r="3719" spans="6:22" x14ac:dyDescent="0.25">
      <c r="F3719" s="36"/>
      <c r="G3719" s="36"/>
      <c r="H3719" s="36"/>
      <c r="I3719" s="36"/>
      <c r="J3719" s="36"/>
      <c r="K3719" s="36"/>
      <c r="L3719" s="36"/>
      <c r="M3719" s="36"/>
      <c r="N3719" s="36"/>
      <c r="O3719" s="36"/>
      <c r="P3719" s="36"/>
      <c r="Q3719" s="36"/>
      <c r="R3719" s="36"/>
      <c r="S3719" s="36"/>
      <c r="T3719" s="36"/>
      <c r="U3719" s="36"/>
      <c r="V3719" s="36"/>
    </row>
    <row r="3720" spans="6:22" x14ac:dyDescent="0.25">
      <c r="F3720" s="36"/>
      <c r="G3720" s="36"/>
      <c r="H3720" s="36"/>
      <c r="I3720" s="36"/>
      <c r="J3720" s="36"/>
      <c r="K3720" s="36"/>
      <c r="L3720" s="36"/>
      <c r="M3720" s="36"/>
      <c r="N3720" s="36"/>
      <c r="O3720" s="36"/>
      <c r="P3720" s="36"/>
      <c r="Q3720" s="36"/>
      <c r="R3720" s="36"/>
      <c r="S3720" s="36"/>
      <c r="T3720" s="36"/>
      <c r="U3720" s="36"/>
      <c r="V3720" s="36"/>
    </row>
    <row r="3721" spans="6:22" x14ac:dyDescent="0.25">
      <c r="F3721" s="36"/>
      <c r="G3721" s="36"/>
      <c r="H3721" s="36"/>
      <c r="I3721" s="36"/>
      <c r="J3721" s="36"/>
      <c r="K3721" s="36"/>
      <c r="L3721" s="36"/>
      <c r="M3721" s="36"/>
      <c r="N3721" s="36"/>
      <c r="O3721" s="36"/>
      <c r="P3721" s="36"/>
      <c r="Q3721" s="36"/>
      <c r="R3721" s="36"/>
      <c r="S3721" s="36"/>
      <c r="T3721" s="36"/>
      <c r="U3721" s="36"/>
      <c r="V3721" s="36"/>
    </row>
    <row r="3722" spans="6:22" x14ac:dyDescent="0.25">
      <c r="F3722" s="36"/>
      <c r="G3722" s="36"/>
      <c r="H3722" s="36"/>
      <c r="I3722" s="36"/>
      <c r="J3722" s="36"/>
      <c r="K3722" s="36"/>
      <c r="L3722" s="36"/>
      <c r="M3722" s="36"/>
      <c r="N3722" s="36"/>
      <c r="O3722" s="36"/>
      <c r="P3722" s="36"/>
      <c r="Q3722" s="36"/>
      <c r="R3722" s="36"/>
      <c r="S3722" s="36"/>
      <c r="T3722" s="36"/>
      <c r="U3722" s="36"/>
      <c r="V3722" s="36"/>
    </row>
    <row r="3723" spans="6:22" x14ac:dyDescent="0.25">
      <c r="F3723" s="36"/>
      <c r="G3723" s="36"/>
      <c r="H3723" s="36"/>
      <c r="I3723" s="36"/>
      <c r="J3723" s="36"/>
      <c r="K3723" s="36"/>
      <c r="L3723" s="36"/>
      <c r="M3723" s="36"/>
      <c r="N3723" s="36"/>
      <c r="O3723" s="36"/>
      <c r="P3723" s="36"/>
      <c r="Q3723" s="36"/>
      <c r="R3723" s="36"/>
      <c r="S3723" s="36"/>
      <c r="T3723" s="36"/>
      <c r="U3723" s="36"/>
      <c r="V3723" s="36"/>
    </row>
    <row r="3724" spans="6:22" x14ac:dyDescent="0.25">
      <c r="F3724" s="36"/>
      <c r="G3724" s="36"/>
      <c r="H3724" s="36"/>
      <c r="I3724" s="36"/>
      <c r="J3724" s="36"/>
      <c r="K3724" s="36"/>
      <c r="L3724" s="36"/>
      <c r="M3724" s="36"/>
      <c r="N3724" s="36"/>
      <c r="O3724" s="36"/>
      <c r="P3724" s="36"/>
      <c r="Q3724" s="36"/>
      <c r="R3724" s="36"/>
      <c r="S3724" s="36"/>
      <c r="T3724" s="36"/>
      <c r="U3724" s="36"/>
      <c r="V3724" s="36"/>
    </row>
    <row r="3725" spans="6:22" x14ac:dyDescent="0.25">
      <c r="F3725" s="36"/>
      <c r="G3725" s="36"/>
      <c r="H3725" s="36"/>
      <c r="I3725" s="36"/>
      <c r="J3725" s="36"/>
      <c r="K3725" s="36"/>
      <c r="L3725" s="36"/>
      <c r="M3725" s="36"/>
      <c r="N3725" s="36"/>
      <c r="O3725" s="36"/>
      <c r="P3725" s="36"/>
      <c r="Q3725" s="36"/>
      <c r="R3725" s="36"/>
      <c r="S3725" s="36"/>
      <c r="T3725" s="36"/>
      <c r="U3725" s="36"/>
      <c r="V3725" s="36"/>
    </row>
    <row r="3726" spans="6:22" x14ac:dyDescent="0.25">
      <c r="F3726" s="36"/>
      <c r="G3726" s="36"/>
      <c r="H3726" s="36"/>
      <c r="I3726" s="36"/>
      <c r="J3726" s="36"/>
      <c r="K3726" s="36"/>
      <c r="L3726" s="36"/>
      <c r="M3726" s="36"/>
      <c r="N3726" s="36"/>
      <c r="O3726" s="36"/>
      <c r="P3726" s="36"/>
      <c r="Q3726" s="36"/>
      <c r="R3726" s="36"/>
      <c r="S3726" s="36"/>
      <c r="T3726" s="36"/>
      <c r="U3726" s="36"/>
      <c r="V3726" s="36"/>
    </row>
    <row r="3727" spans="6:22" x14ac:dyDescent="0.25">
      <c r="F3727" s="36"/>
      <c r="G3727" s="36"/>
      <c r="H3727" s="36"/>
      <c r="I3727" s="36"/>
      <c r="J3727" s="36"/>
      <c r="K3727" s="36"/>
      <c r="L3727" s="36"/>
      <c r="M3727" s="36"/>
      <c r="N3727" s="36"/>
      <c r="O3727" s="36"/>
      <c r="P3727" s="36"/>
      <c r="Q3727" s="36"/>
      <c r="R3727" s="36"/>
      <c r="S3727" s="36"/>
      <c r="T3727" s="36"/>
      <c r="U3727" s="36"/>
      <c r="V3727" s="36"/>
    </row>
    <row r="3728" spans="6:22" x14ac:dyDescent="0.25">
      <c r="F3728" s="36"/>
      <c r="G3728" s="36"/>
      <c r="H3728" s="36"/>
      <c r="I3728" s="36"/>
      <c r="J3728" s="36"/>
      <c r="K3728" s="36"/>
      <c r="L3728" s="36"/>
      <c r="M3728" s="36"/>
      <c r="N3728" s="36"/>
      <c r="O3728" s="36"/>
      <c r="P3728" s="36"/>
      <c r="Q3728" s="36"/>
      <c r="R3728" s="36"/>
      <c r="S3728" s="36"/>
      <c r="T3728" s="36"/>
      <c r="U3728" s="36"/>
      <c r="V3728" s="36"/>
    </row>
    <row r="3729" spans="6:22" x14ac:dyDescent="0.25">
      <c r="F3729" s="36"/>
      <c r="G3729" s="36"/>
      <c r="H3729" s="36"/>
      <c r="I3729" s="36"/>
      <c r="J3729" s="36"/>
      <c r="K3729" s="36"/>
      <c r="L3729" s="36"/>
      <c r="M3729" s="36"/>
      <c r="N3729" s="36"/>
      <c r="O3729" s="36"/>
      <c r="P3729" s="36"/>
      <c r="Q3729" s="36"/>
      <c r="R3729" s="36"/>
      <c r="S3729" s="36"/>
      <c r="T3729" s="36"/>
      <c r="U3729" s="36"/>
      <c r="V3729" s="36"/>
    </row>
    <row r="3730" spans="6:22" x14ac:dyDescent="0.25">
      <c r="F3730" s="36"/>
      <c r="G3730" s="36"/>
      <c r="H3730" s="36"/>
      <c r="I3730" s="36"/>
      <c r="J3730" s="36"/>
      <c r="K3730" s="36"/>
      <c r="L3730" s="36"/>
      <c r="M3730" s="36"/>
      <c r="N3730" s="36"/>
      <c r="O3730" s="36"/>
      <c r="P3730" s="36"/>
      <c r="Q3730" s="36"/>
      <c r="R3730" s="36"/>
      <c r="S3730" s="36"/>
      <c r="T3730" s="36"/>
      <c r="U3730" s="36"/>
      <c r="V3730" s="36"/>
    </row>
    <row r="3731" spans="6:22" x14ac:dyDescent="0.25">
      <c r="F3731" s="36"/>
      <c r="G3731" s="36"/>
      <c r="H3731" s="36"/>
      <c r="I3731" s="36"/>
      <c r="J3731" s="36"/>
      <c r="K3731" s="36"/>
      <c r="L3731" s="36"/>
      <c r="M3731" s="36"/>
      <c r="N3731" s="36"/>
      <c r="O3731" s="36"/>
      <c r="P3731" s="36"/>
      <c r="Q3731" s="36"/>
      <c r="R3731" s="36"/>
      <c r="S3731" s="36"/>
      <c r="T3731" s="36"/>
      <c r="U3731" s="36"/>
      <c r="V3731" s="36"/>
    </row>
    <row r="3732" spans="6:22" x14ac:dyDescent="0.25">
      <c r="F3732" s="36"/>
      <c r="G3732" s="36"/>
      <c r="H3732" s="36"/>
      <c r="I3732" s="36"/>
      <c r="J3732" s="36"/>
      <c r="K3732" s="36"/>
      <c r="L3732" s="36"/>
      <c r="M3732" s="36"/>
      <c r="N3732" s="36"/>
      <c r="O3732" s="36"/>
      <c r="P3732" s="36"/>
      <c r="Q3732" s="36"/>
      <c r="R3732" s="36"/>
      <c r="S3732" s="36"/>
      <c r="T3732" s="36"/>
      <c r="U3732" s="36"/>
      <c r="V3732" s="36"/>
    </row>
    <row r="3733" spans="6:22" x14ac:dyDescent="0.25">
      <c r="F3733" s="36"/>
      <c r="G3733" s="36"/>
      <c r="H3733" s="36"/>
      <c r="I3733" s="36"/>
      <c r="J3733" s="36"/>
      <c r="K3733" s="36"/>
      <c r="L3733" s="36"/>
      <c r="M3733" s="36"/>
      <c r="N3733" s="36"/>
      <c r="O3733" s="36"/>
      <c r="P3733" s="36"/>
      <c r="Q3733" s="36"/>
      <c r="R3733" s="36"/>
      <c r="S3733" s="36"/>
      <c r="T3733" s="36"/>
      <c r="U3733" s="36"/>
      <c r="V3733" s="36"/>
    </row>
    <row r="3734" spans="6:22" x14ac:dyDescent="0.25">
      <c r="F3734" s="36"/>
      <c r="G3734" s="36"/>
      <c r="H3734" s="36"/>
      <c r="I3734" s="36"/>
      <c r="J3734" s="36"/>
      <c r="K3734" s="36"/>
      <c r="L3734" s="36"/>
      <c r="M3734" s="36"/>
      <c r="N3734" s="36"/>
      <c r="O3734" s="36"/>
      <c r="P3734" s="36"/>
      <c r="Q3734" s="36"/>
      <c r="R3734" s="36"/>
      <c r="S3734" s="36"/>
      <c r="T3734" s="36"/>
      <c r="U3734" s="36"/>
      <c r="V3734" s="36"/>
    </row>
    <row r="3735" spans="6:22" x14ac:dyDescent="0.25">
      <c r="F3735" s="36"/>
      <c r="G3735" s="36"/>
      <c r="H3735" s="36"/>
      <c r="I3735" s="36"/>
      <c r="J3735" s="36"/>
      <c r="K3735" s="36"/>
      <c r="L3735" s="36"/>
      <c r="M3735" s="36"/>
      <c r="N3735" s="36"/>
      <c r="O3735" s="36"/>
      <c r="P3735" s="36"/>
      <c r="Q3735" s="36"/>
      <c r="R3735" s="36"/>
      <c r="S3735" s="36"/>
      <c r="T3735" s="36"/>
      <c r="U3735" s="36"/>
      <c r="V3735" s="36"/>
    </row>
    <row r="3736" spans="6:22" x14ac:dyDescent="0.25">
      <c r="F3736" s="36"/>
      <c r="G3736" s="36"/>
      <c r="H3736" s="36"/>
      <c r="I3736" s="36"/>
      <c r="J3736" s="36"/>
      <c r="K3736" s="36"/>
      <c r="L3736" s="36"/>
      <c r="M3736" s="36"/>
      <c r="N3736" s="36"/>
      <c r="O3736" s="36"/>
      <c r="P3736" s="36"/>
      <c r="Q3736" s="36"/>
      <c r="R3736" s="36"/>
      <c r="S3736" s="36"/>
      <c r="T3736" s="36"/>
      <c r="U3736" s="36"/>
      <c r="V3736" s="36"/>
    </row>
    <row r="3737" spans="6:22" x14ac:dyDescent="0.25">
      <c r="F3737" s="36"/>
      <c r="G3737" s="36"/>
      <c r="H3737" s="36"/>
      <c r="I3737" s="36"/>
      <c r="J3737" s="36"/>
      <c r="K3737" s="36"/>
      <c r="L3737" s="36"/>
      <c r="M3737" s="36"/>
      <c r="N3737" s="36"/>
      <c r="O3737" s="36"/>
      <c r="P3737" s="36"/>
      <c r="Q3737" s="36"/>
      <c r="R3737" s="36"/>
      <c r="S3737" s="36"/>
      <c r="T3737" s="36"/>
      <c r="U3737" s="36"/>
      <c r="V3737" s="36"/>
    </row>
    <row r="3738" spans="6:22" x14ac:dyDescent="0.25">
      <c r="F3738" s="36"/>
      <c r="G3738" s="36"/>
      <c r="H3738" s="36"/>
      <c r="I3738" s="36"/>
      <c r="J3738" s="36"/>
      <c r="K3738" s="36"/>
      <c r="L3738" s="36"/>
      <c r="M3738" s="36"/>
      <c r="N3738" s="36"/>
      <c r="O3738" s="36"/>
      <c r="P3738" s="36"/>
      <c r="Q3738" s="36"/>
      <c r="R3738" s="36"/>
      <c r="S3738" s="36"/>
      <c r="T3738" s="36"/>
      <c r="U3738" s="36"/>
      <c r="V3738" s="36"/>
    </row>
    <row r="3739" spans="6:22" x14ac:dyDescent="0.25">
      <c r="F3739" s="36"/>
      <c r="G3739" s="36"/>
      <c r="H3739" s="36"/>
      <c r="I3739" s="36"/>
      <c r="J3739" s="36"/>
      <c r="K3739" s="36"/>
      <c r="L3739" s="36"/>
      <c r="M3739" s="36"/>
      <c r="N3739" s="36"/>
      <c r="O3739" s="36"/>
      <c r="P3739" s="36"/>
      <c r="Q3739" s="36"/>
      <c r="R3739" s="36"/>
      <c r="S3739" s="36"/>
      <c r="T3739" s="36"/>
      <c r="U3739" s="36"/>
      <c r="V3739" s="36"/>
    </row>
    <row r="3740" spans="6:22" x14ac:dyDescent="0.25">
      <c r="F3740" s="36"/>
      <c r="G3740" s="36"/>
      <c r="H3740" s="36"/>
      <c r="I3740" s="36"/>
      <c r="J3740" s="36"/>
      <c r="K3740" s="36"/>
      <c r="L3740" s="36"/>
      <c r="M3740" s="36"/>
      <c r="N3740" s="36"/>
      <c r="O3740" s="36"/>
      <c r="P3740" s="36"/>
      <c r="Q3740" s="36"/>
      <c r="R3740" s="36"/>
      <c r="S3740" s="36"/>
      <c r="T3740" s="36"/>
      <c r="U3740" s="36"/>
      <c r="V3740" s="36"/>
    </row>
    <row r="3741" spans="6:22" x14ac:dyDescent="0.25">
      <c r="F3741" s="36"/>
      <c r="G3741" s="36"/>
      <c r="H3741" s="36"/>
      <c r="I3741" s="36"/>
      <c r="J3741" s="36"/>
      <c r="K3741" s="36"/>
      <c r="L3741" s="36"/>
      <c r="M3741" s="36"/>
      <c r="N3741" s="36"/>
      <c r="O3741" s="36"/>
      <c r="P3741" s="36"/>
      <c r="Q3741" s="36"/>
      <c r="R3741" s="36"/>
      <c r="S3741" s="36"/>
      <c r="T3741" s="36"/>
      <c r="U3741" s="36"/>
      <c r="V3741" s="36"/>
    </row>
    <row r="3742" spans="6:22" x14ac:dyDescent="0.25">
      <c r="F3742" s="36"/>
      <c r="G3742" s="36"/>
      <c r="H3742" s="36"/>
      <c r="I3742" s="36"/>
      <c r="J3742" s="36"/>
      <c r="K3742" s="36"/>
      <c r="L3742" s="36"/>
      <c r="M3742" s="36"/>
      <c r="N3742" s="36"/>
      <c r="O3742" s="36"/>
      <c r="P3742" s="36"/>
      <c r="Q3742" s="36"/>
      <c r="R3742" s="36"/>
      <c r="S3742" s="36"/>
      <c r="T3742" s="36"/>
      <c r="U3742" s="36"/>
      <c r="V3742" s="36"/>
    </row>
    <row r="3743" spans="6:22" x14ac:dyDescent="0.25">
      <c r="F3743" s="36"/>
      <c r="G3743" s="36"/>
      <c r="H3743" s="36"/>
      <c r="I3743" s="36"/>
      <c r="J3743" s="36"/>
      <c r="K3743" s="36"/>
      <c r="L3743" s="36"/>
      <c r="M3743" s="36"/>
      <c r="N3743" s="36"/>
      <c r="O3743" s="36"/>
      <c r="P3743" s="36"/>
      <c r="Q3743" s="36"/>
      <c r="R3743" s="36"/>
      <c r="S3743" s="36"/>
      <c r="T3743" s="36"/>
      <c r="U3743" s="36"/>
      <c r="V3743" s="36"/>
    </row>
    <row r="3744" spans="6:22" x14ac:dyDescent="0.25">
      <c r="F3744" s="36"/>
      <c r="G3744" s="36"/>
      <c r="H3744" s="36"/>
      <c r="I3744" s="36"/>
      <c r="J3744" s="36"/>
      <c r="K3744" s="36"/>
      <c r="L3744" s="36"/>
      <c r="M3744" s="36"/>
      <c r="N3744" s="36"/>
      <c r="O3744" s="36"/>
      <c r="P3744" s="36"/>
      <c r="Q3744" s="36"/>
      <c r="R3744" s="36"/>
      <c r="S3744" s="36"/>
      <c r="T3744" s="36"/>
      <c r="U3744" s="36"/>
      <c r="V3744" s="36"/>
    </row>
    <row r="3745" spans="6:22" x14ac:dyDescent="0.25">
      <c r="F3745" s="36"/>
      <c r="G3745" s="36"/>
      <c r="H3745" s="36"/>
      <c r="I3745" s="36"/>
      <c r="J3745" s="36"/>
      <c r="K3745" s="36"/>
      <c r="L3745" s="36"/>
      <c r="M3745" s="36"/>
      <c r="N3745" s="36"/>
      <c r="O3745" s="36"/>
      <c r="P3745" s="36"/>
      <c r="Q3745" s="36"/>
      <c r="R3745" s="36"/>
      <c r="S3745" s="36"/>
      <c r="T3745" s="36"/>
      <c r="U3745" s="36"/>
      <c r="V3745" s="36"/>
    </row>
    <row r="3746" spans="6:22" x14ac:dyDescent="0.25">
      <c r="F3746" s="36"/>
      <c r="G3746" s="36"/>
      <c r="H3746" s="36"/>
      <c r="I3746" s="36"/>
      <c r="J3746" s="36"/>
      <c r="K3746" s="36"/>
      <c r="L3746" s="36"/>
      <c r="M3746" s="36"/>
      <c r="N3746" s="36"/>
      <c r="O3746" s="36"/>
      <c r="P3746" s="36"/>
      <c r="Q3746" s="36"/>
      <c r="R3746" s="36"/>
      <c r="S3746" s="36"/>
      <c r="T3746" s="36"/>
      <c r="U3746" s="36"/>
      <c r="V3746" s="36"/>
    </row>
    <row r="3747" spans="6:22" x14ac:dyDescent="0.25">
      <c r="F3747" s="36"/>
      <c r="G3747" s="36"/>
      <c r="H3747" s="36"/>
      <c r="I3747" s="36"/>
      <c r="J3747" s="36"/>
      <c r="K3747" s="36"/>
      <c r="L3747" s="36"/>
      <c r="M3747" s="36"/>
      <c r="N3747" s="36"/>
      <c r="O3747" s="36"/>
      <c r="P3747" s="36"/>
      <c r="Q3747" s="36"/>
      <c r="R3747" s="36"/>
      <c r="S3747" s="36"/>
      <c r="T3747" s="36"/>
      <c r="U3747" s="36"/>
      <c r="V3747" s="36"/>
    </row>
    <row r="3748" spans="6:22" x14ac:dyDescent="0.25">
      <c r="F3748" s="36"/>
      <c r="G3748" s="36"/>
      <c r="H3748" s="36"/>
      <c r="I3748" s="36"/>
      <c r="J3748" s="36"/>
      <c r="K3748" s="36"/>
      <c r="L3748" s="36"/>
      <c r="M3748" s="36"/>
      <c r="N3748" s="36"/>
      <c r="O3748" s="36"/>
      <c r="P3748" s="36"/>
      <c r="Q3748" s="36"/>
      <c r="R3748" s="36"/>
      <c r="S3748" s="36"/>
      <c r="T3748" s="36"/>
      <c r="U3748" s="36"/>
      <c r="V3748" s="36"/>
    </row>
    <row r="3749" spans="6:22" x14ac:dyDescent="0.25">
      <c r="F3749" s="36"/>
      <c r="G3749" s="36"/>
      <c r="H3749" s="36"/>
      <c r="I3749" s="36"/>
      <c r="J3749" s="36"/>
      <c r="K3749" s="36"/>
      <c r="L3749" s="36"/>
      <c r="M3749" s="36"/>
      <c r="N3749" s="36"/>
      <c r="O3749" s="36"/>
      <c r="P3749" s="36"/>
      <c r="Q3749" s="36"/>
      <c r="R3749" s="36"/>
      <c r="S3749" s="36"/>
      <c r="T3749" s="36"/>
      <c r="U3749" s="36"/>
      <c r="V3749" s="36"/>
    </row>
    <row r="3750" spans="6:22" x14ac:dyDescent="0.25">
      <c r="F3750" s="36"/>
      <c r="G3750" s="36"/>
      <c r="H3750" s="36"/>
      <c r="I3750" s="36"/>
      <c r="J3750" s="36"/>
      <c r="K3750" s="36"/>
      <c r="L3750" s="36"/>
      <c r="M3750" s="36"/>
      <c r="N3750" s="36"/>
      <c r="O3750" s="36"/>
      <c r="P3750" s="36"/>
      <c r="Q3750" s="36"/>
      <c r="R3750" s="36"/>
      <c r="S3750" s="36"/>
      <c r="T3750" s="36"/>
      <c r="U3750" s="36"/>
      <c r="V3750" s="36"/>
    </row>
    <row r="3751" spans="6:22" x14ac:dyDescent="0.25">
      <c r="F3751" s="36"/>
      <c r="G3751" s="36"/>
      <c r="H3751" s="36"/>
      <c r="I3751" s="36"/>
      <c r="J3751" s="36"/>
      <c r="K3751" s="36"/>
      <c r="L3751" s="36"/>
      <c r="M3751" s="36"/>
      <c r="N3751" s="36"/>
      <c r="O3751" s="36"/>
      <c r="P3751" s="36"/>
      <c r="Q3751" s="36"/>
      <c r="R3751" s="36"/>
      <c r="S3751" s="36"/>
      <c r="T3751" s="36"/>
      <c r="U3751" s="36"/>
      <c r="V3751" s="36"/>
    </row>
    <row r="3752" spans="6:22" x14ac:dyDescent="0.25">
      <c r="F3752" s="36"/>
      <c r="G3752" s="36"/>
      <c r="H3752" s="36"/>
      <c r="I3752" s="36"/>
      <c r="J3752" s="36"/>
      <c r="K3752" s="36"/>
      <c r="L3752" s="36"/>
      <c r="M3752" s="36"/>
      <c r="N3752" s="36"/>
      <c r="O3752" s="36"/>
      <c r="P3752" s="36"/>
      <c r="Q3752" s="36"/>
      <c r="R3752" s="36"/>
      <c r="S3752" s="36"/>
      <c r="T3752" s="36"/>
      <c r="U3752" s="36"/>
      <c r="V3752" s="36"/>
    </row>
    <row r="3753" spans="6:22" x14ac:dyDescent="0.25">
      <c r="F3753" s="36"/>
      <c r="G3753" s="36"/>
      <c r="H3753" s="36"/>
      <c r="I3753" s="36"/>
      <c r="J3753" s="36"/>
      <c r="K3753" s="36"/>
      <c r="L3753" s="36"/>
      <c r="M3753" s="36"/>
      <c r="N3753" s="36"/>
      <c r="O3753" s="36"/>
      <c r="P3753" s="36"/>
      <c r="Q3753" s="36"/>
      <c r="R3753" s="36"/>
      <c r="S3753" s="36"/>
      <c r="T3753" s="36"/>
      <c r="U3753" s="36"/>
      <c r="V3753" s="36"/>
    </row>
    <row r="3754" spans="6:22" x14ac:dyDescent="0.25">
      <c r="F3754" s="36"/>
      <c r="G3754" s="36"/>
      <c r="H3754" s="36"/>
      <c r="I3754" s="36"/>
      <c r="J3754" s="36"/>
      <c r="K3754" s="36"/>
      <c r="L3754" s="36"/>
      <c r="M3754" s="36"/>
      <c r="N3754" s="36"/>
      <c r="O3754" s="36"/>
      <c r="P3754" s="36"/>
      <c r="Q3754" s="36"/>
      <c r="R3754" s="36"/>
      <c r="S3754" s="36"/>
      <c r="T3754" s="36"/>
      <c r="U3754" s="36"/>
      <c r="V3754" s="36"/>
    </row>
    <row r="3755" spans="6:22" x14ac:dyDescent="0.25">
      <c r="F3755" s="36"/>
      <c r="G3755" s="36"/>
      <c r="H3755" s="36"/>
      <c r="I3755" s="36"/>
      <c r="J3755" s="36"/>
      <c r="K3755" s="36"/>
      <c r="L3755" s="36"/>
      <c r="M3755" s="36"/>
      <c r="N3755" s="36"/>
      <c r="O3755" s="36"/>
      <c r="P3755" s="36"/>
      <c r="Q3755" s="36"/>
      <c r="R3755" s="36"/>
      <c r="S3755" s="36"/>
      <c r="T3755" s="36"/>
      <c r="U3755" s="36"/>
      <c r="V3755" s="36"/>
    </row>
    <row r="3756" spans="6:22" x14ac:dyDescent="0.25">
      <c r="F3756" s="36"/>
      <c r="G3756" s="36"/>
      <c r="H3756" s="36"/>
      <c r="I3756" s="36"/>
      <c r="J3756" s="36"/>
      <c r="K3756" s="36"/>
      <c r="L3756" s="36"/>
      <c r="M3756" s="36"/>
      <c r="N3756" s="36"/>
      <c r="O3756" s="36"/>
      <c r="P3756" s="36"/>
      <c r="Q3756" s="36"/>
      <c r="R3756" s="36"/>
      <c r="S3756" s="36"/>
      <c r="T3756" s="36"/>
      <c r="U3756" s="36"/>
      <c r="V3756" s="36"/>
    </row>
    <row r="3757" spans="6:22" x14ac:dyDescent="0.25">
      <c r="F3757" s="36"/>
      <c r="G3757" s="36"/>
      <c r="H3757" s="36"/>
      <c r="I3757" s="36"/>
      <c r="J3757" s="36"/>
      <c r="K3757" s="36"/>
      <c r="L3757" s="36"/>
      <c r="M3757" s="36"/>
      <c r="N3757" s="36"/>
      <c r="O3757" s="36"/>
      <c r="P3757" s="36"/>
      <c r="Q3757" s="36"/>
      <c r="R3757" s="36"/>
      <c r="S3757" s="36"/>
      <c r="T3757" s="36"/>
      <c r="U3757" s="36"/>
      <c r="V3757" s="36"/>
    </row>
    <row r="3758" spans="6:22" x14ac:dyDescent="0.25">
      <c r="F3758" s="36"/>
      <c r="G3758" s="36"/>
      <c r="H3758" s="36"/>
      <c r="I3758" s="36"/>
      <c r="J3758" s="36"/>
      <c r="K3758" s="36"/>
      <c r="L3758" s="36"/>
      <c r="M3758" s="36"/>
      <c r="N3758" s="36"/>
      <c r="O3758" s="36"/>
      <c r="P3758" s="36"/>
      <c r="Q3758" s="36"/>
      <c r="R3758" s="36"/>
      <c r="S3758" s="36"/>
      <c r="T3758" s="36"/>
      <c r="U3758" s="36"/>
      <c r="V3758" s="36"/>
    </row>
    <row r="3759" spans="6:22" x14ac:dyDescent="0.25">
      <c r="F3759" s="36"/>
      <c r="G3759" s="36"/>
      <c r="H3759" s="36"/>
      <c r="I3759" s="36"/>
      <c r="J3759" s="36"/>
      <c r="K3759" s="36"/>
      <c r="L3759" s="36"/>
      <c r="M3759" s="36"/>
      <c r="N3759" s="36"/>
      <c r="O3759" s="36"/>
      <c r="P3759" s="36"/>
      <c r="Q3759" s="36"/>
      <c r="R3759" s="36"/>
      <c r="S3759" s="36"/>
      <c r="T3759" s="36"/>
      <c r="U3759" s="36"/>
      <c r="V3759" s="36"/>
    </row>
    <row r="3760" spans="6:22" x14ac:dyDescent="0.25">
      <c r="F3760" s="36"/>
      <c r="G3760" s="36"/>
      <c r="H3760" s="36"/>
      <c r="I3760" s="36"/>
      <c r="J3760" s="36"/>
      <c r="K3760" s="36"/>
      <c r="L3760" s="36"/>
      <c r="M3760" s="36"/>
      <c r="N3760" s="36"/>
      <c r="O3760" s="36"/>
      <c r="P3760" s="36"/>
      <c r="Q3760" s="36"/>
      <c r="R3760" s="36"/>
      <c r="S3760" s="36"/>
      <c r="T3760" s="36"/>
      <c r="U3760" s="36"/>
      <c r="V3760" s="36"/>
    </row>
    <row r="3761" spans="6:22" x14ac:dyDescent="0.25">
      <c r="F3761" s="36"/>
      <c r="G3761" s="36"/>
      <c r="H3761" s="36"/>
      <c r="I3761" s="36"/>
      <c r="J3761" s="36"/>
      <c r="K3761" s="36"/>
      <c r="L3761" s="36"/>
      <c r="M3761" s="36"/>
      <c r="N3761" s="36"/>
      <c r="O3761" s="36"/>
      <c r="P3761" s="36"/>
      <c r="Q3761" s="36"/>
      <c r="R3761" s="36"/>
      <c r="S3761" s="36"/>
      <c r="T3761" s="36"/>
      <c r="U3761" s="36"/>
      <c r="V3761" s="36"/>
    </row>
    <row r="3762" spans="6:22" x14ac:dyDescent="0.25">
      <c r="F3762" s="36"/>
      <c r="G3762" s="36"/>
      <c r="H3762" s="36"/>
      <c r="I3762" s="36"/>
      <c r="J3762" s="36"/>
      <c r="K3762" s="36"/>
      <c r="L3762" s="36"/>
      <c r="M3762" s="36"/>
      <c r="N3762" s="36"/>
      <c r="O3762" s="36"/>
      <c r="P3762" s="36"/>
      <c r="Q3762" s="36"/>
      <c r="R3762" s="36"/>
      <c r="S3762" s="36"/>
      <c r="T3762" s="36"/>
      <c r="U3762" s="36"/>
      <c r="V3762" s="36"/>
    </row>
    <row r="3763" spans="6:22" x14ac:dyDescent="0.25">
      <c r="F3763" s="36"/>
      <c r="G3763" s="36"/>
      <c r="H3763" s="36"/>
      <c r="I3763" s="36"/>
      <c r="J3763" s="36"/>
      <c r="K3763" s="36"/>
      <c r="L3763" s="36"/>
      <c r="M3763" s="36"/>
      <c r="N3763" s="36"/>
      <c r="O3763" s="36"/>
      <c r="P3763" s="36"/>
      <c r="Q3763" s="36"/>
      <c r="R3763" s="36"/>
      <c r="S3763" s="36"/>
      <c r="T3763" s="36"/>
      <c r="U3763" s="36"/>
      <c r="V3763" s="36"/>
    </row>
    <row r="3764" spans="6:22" x14ac:dyDescent="0.25">
      <c r="F3764" s="36"/>
      <c r="G3764" s="36"/>
      <c r="H3764" s="36"/>
      <c r="I3764" s="36"/>
      <c r="J3764" s="36"/>
      <c r="K3764" s="36"/>
      <c r="L3764" s="36"/>
      <c r="M3764" s="36"/>
      <c r="N3764" s="36"/>
      <c r="O3764" s="36"/>
      <c r="P3764" s="36"/>
      <c r="Q3764" s="36"/>
      <c r="R3764" s="36"/>
      <c r="S3764" s="36"/>
      <c r="T3764" s="36"/>
      <c r="U3764" s="36"/>
      <c r="V3764" s="36"/>
    </row>
    <row r="3765" spans="6:22" x14ac:dyDescent="0.25">
      <c r="F3765" s="36"/>
      <c r="G3765" s="36"/>
      <c r="H3765" s="36"/>
      <c r="I3765" s="36"/>
      <c r="J3765" s="36"/>
      <c r="K3765" s="36"/>
      <c r="L3765" s="36"/>
      <c r="M3765" s="36"/>
      <c r="N3765" s="36"/>
      <c r="O3765" s="36"/>
      <c r="P3765" s="36"/>
      <c r="Q3765" s="36"/>
      <c r="R3765" s="36"/>
      <c r="S3765" s="36"/>
      <c r="T3765" s="36"/>
      <c r="U3765" s="36"/>
      <c r="V3765" s="36"/>
    </row>
    <row r="3766" spans="6:22" x14ac:dyDescent="0.25">
      <c r="F3766" s="36"/>
      <c r="G3766" s="36"/>
      <c r="H3766" s="36"/>
      <c r="I3766" s="36"/>
      <c r="J3766" s="36"/>
      <c r="K3766" s="36"/>
      <c r="L3766" s="36"/>
      <c r="M3766" s="36"/>
      <c r="N3766" s="36"/>
      <c r="O3766" s="36"/>
      <c r="P3766" s="36"/>
      <c r="Q3766" s="36"/>
      <c r="R3766" s="36"/>
      <c r="S3766" s="36"/>
      <c r="T3766" s="36"/>
      <c r="U3766" s="36"/>
      <c r="V3766" s="36"/>
    </row>
    <row r="3767" spans="6:22" x14ac:dyDescent="0.25">
      <c r="F3767" s="36"/>
      <c r="G3767" s="36"/>
      <c r="H3767" s="36"/>
      <c r="I3767" s="36"/>
      <c r="J3767" s="36"/>
      <c r="K3767" s="36"/>
      <c r="L3767" s="36"/>
      <c r="M3767" s="36"/>
      <c r="N3767" s="36"/>
      <c r="O3767" s="36"/>
      <c r="P3767" s="36"/>
      <c r="Q3767" s="36"/>
      <c r="R3767" s="36"/>
      <c r="S3767" s="36"/>
      <c r="T3767" s="36"/>
      <c r="U3767" s="36"/>
      <c r="V3767" s="36"/>
    </row>
    <row r="3768" spans="6:22" x14ac:dyDescent="0.25">
      <c r="F3768" s="36"/>
      <c r="G3768" s="36"/>
      <c r="H3768" s="36"/>
      <c r="I3768" s="36"/>
      <c r="J3768" s="36"/>
      <c r="K3768" s="36"/>
      <c r="L3768" s="36"/>
      <c r="M3768" s="36"/>
      <c r="N3768" s="36"/>
      <c r="O3768" s="36"/>
      <c r="P3768" s="36"/>
      <c r="Q3768" s="36"/>
      <c r="R3768" s="36"/>
      <c r="S3768" s="36"/>
      <c r="T3768" s="36"/>
      <c r="U3768" s="36"/>
      <c r="V3768" s="36"/>
    </row>
    <row r="3769" spans="6:22" x14ac:dyDescent="0.25">
      <c r="F3769" s="36"/>
      <c r="G3769" s="36"/>
      <c r="H3769" s="36"/>
      <c r="I3769" s="36"/>
      <c r="J3769" s="36"/>
      <c r="K3769" s="36"/>
      <c r="L3769" s="36"/>
      <c r="M3769" s="36"/>
      <c r="N3769" s="36"/>
      <c r="O3769" s="36"/>
      <c r="P3769" s="36"/>
      <c r="Q3769" s="36"/>
      <c r="R3769" s="36"/>
      <c r="S3769" s="36"/>
      <c r="T3769" s="36"/>
      <c r="U3769" s="36"/>
      <c r="V3769" s="36"/>
    </row>
    <row r="3770" spans="6:22" x14ac:dyDescent="0.25">
      <c r="F3770" s="36"/>
      <c r="G3770" s="36"/>
      <c r="H3770" s="36"/>
      <c r="I3770" s="36"/>
      <c r="J3770" s="36"/>
      <c r="K3770" s="36"/>
      <c r="L3770" s="36"/>
      <c r="M3770" s="36"/>
      <c r="N3770" s="36"/>
      <c r="O3770" s="36"/>
      <c r="P3770" s="36"/>
      <c r="Q3770" s="36"/>
      <c r="R3770" s="36"/>
      <c r="S3770" s="36"/>
      <c r="T3770" s="36"/>
      <c r="U3770" s="36"/>
      <c r="V3770" s="36"/>
    </row>
    <row r="3771" spans="6:22" x14ac:dyDescent="0.25">
      <c r="F3771" s="36"/>
      <c r="G3771" s="36"/>
      <c r="H3771" s="36"/>
      <c r="I3771" s="36"/>
      <c r="J3771" s="36"/>
      <c r="K3771" s="36"/>
      <c r="L3771" s="36"/>
      <c r="M3771" s="36"/>
      <c r="N3771" s="36"/>
      <c r="O3771" s="36"/>
      <c r="P3771" s="36"/>
      <c r="Q3771" s="36"/>
      <c r="R3771" s="36"/>
      <c r="S3771" s="36"/>
      <c r="T3771" s="36"/>
      <c r="U3771" s="36"/>
      <c r="V3771" s="36"/>
    </row>
    <row r="3772" spans="6:22" x14ac:dyDescent="0.25">
      <c r="F3772" s="36"/>
      <c r="G3772" s="36"/>
      <c r="H3772" s="36"/>
      <c r="I3772" s="36"/>
      <c r="J3772" s="36"/>
      <c r="K3772" s="36"/>
      <c r="L3772" s="36"/>
      <c r="M3772" s="36"/>
      <c r="N3772" s="36"/>
      <c r="O3772" s="36"/>
      <c r="P3772" s="36"/>
      <c r="Q3772" s="36"/>
      <c r="R3772" s="36"/>
      <c r="S3772" s="36"/>
      <c r="T3772" s="36"/>
      <c r="U3772" s="36"/>
      <c r="V3772" s="36"/>
    </row>
    <row r="3773" spans="6:22" x14ac:dyDescent="0.25">
      <c r="F3773" s="36"/>
      <c r="G3773" s="36"/>
      <c r="H3773" s="36"/>
      <c r="I3773" s="36"/>
      <c r="J3773" s="36"/>
      <c r="K3773" s="36"/>
      <c r="L3773" s="36"/>
      <c r="M3773" s="36"/>
      <c r="N3773" s="36"/>
      <c r="O3773" s="36"/>
      <c r="P3773" s="36"/>
      <c r="Q3773" s="36"/>
      <c r="R3773" s="36"/>
      <c r="S3773" s="36"/>
      <c r="T3773" s="36"/>
      <c r="U3773" s="36"/>
      <c r="V3773" s="36"/>
    </row>
    <row r="3774" spans="6:22" x14ac:dyDescent="0.25">
      <c r="F3774" s="36"/>
      <c r="G3774" s="36"/>
      <c r="H3774" s="36"/>
      <c r="I3774" s="36"/>
      <c r="J3774" s="36"/>
      <c r="K3774" s="36"/>
      <c r="L3774" s="36"/>
      <c r="M3774" s="36"/>
      <c r="N3774" s="36"/>
      <c r="O3774" s="36"/>
      <c r="P3774" s="36"/>
      <c r="Q3774" s="36"/>
      <c r="R3774" s="36"/>
      <c r="S3774" s="36"/>
      <c r="T3774" s="36"/>
      <c r="U3774" s="36"/>
      <c r="V3774" s="36"/>
    </row>
    <row r="3775" spans="6:22" x14ac:dyDescent="0.25">
      <c r="F3775" s="36"/>
      <c r="G3775" s="36"/>
      <c r="H3775" s="36"/>
      <c r="I3775" s="36"/>
      <c r="J3775" s="36"/>
      <c r="K3775" s="36"/>
      <c r="L3775" s="36"/>
      <c r="M3775" s="36"/>
      <c r="N3775" s="36"/>
      <c r="O3775" s="36"/>
      <c r="P3775" s="36"/>
      <c r="Q3775" s="36"/>
      <c r="R3775" s="36"/>
      <c r="S3775" s="36"/>
      <c r="T3775" s="36"/>
      <c r="U3775" s="36"/>
      <c r="V3775" s="36"/>
    </row>
    <row r="3776" spans="6:22" x14ac:dyDescent="0.25">
      <c r="F3776" s="36"/>
      <c r="G3776" s="36"/>
      <c r="H3776" s="36"/>
      <c r="I3776" s="36"/>
      <c r="J3776" s="36"/>
      <c r="K3776" s="36"/>
      <c r="L3776" s="36"/>
      <c r="M3776" s="36"/>
      <c r="N3776" s="36"/>
      <c r="O3776" s="36"/>
      <c r="P3776" s="36"/>
      <c r="Q3776" s="36"/>
      <c r="R3776" s="36"/>
      <c r="S3776" s="36"/>
      <c r="T3776" s="36"/>
      <c r="U3776" s="36"/>
      <c r="V3776" s="36"/>
    </row>
    <row r="3777" spans="6:22" x14ac:dyDescent="0.25">
      <c r="F3777" s="36"/>
      <c r="G3777" s="36"/>
      <c r="H3777" s="36"/>
      <c r="I3777" s="36"/>
      <c r="J3777" s="36"/>
      <c r="K3777" s="36"/>
      <c r="L3777" s="36"/>
      <c r="M3777" s="36"/>
      <c r="N3777" s="36"/>
      <c r="O3777" s="36"/>
      <c r="P3777" s="36"/>
      <c r="Q3777" s="36"/>
      <c r="R3777" s="36"/>
      <c r="S3777" s="36"/>
      <c r="T3777" s="36"/>
      <c r="U3777" s="36"/>
      <c r="V3777" s="36"/>
    </row>
    <row r="3778" spans="6:22" x14ac:dyDescent="0.25">
      <c r="F3778" s="36"/>
      <c r="G3778" s="36"/>
      <c r="H3778" s="36"/>
      <c r="I3778" s="36"/>
      <c r="J3778" s="36"/>
      <c r="K3778" s="36"/>
      <c r="L3778" s="36"/>
      <c r="M3778" s="36"/>
      <c r="N3778" s="36"/>
      <c r="O3778" s="36"/>
      <c r="P3778" s="36"/>
      <c r="Q3778" s="36"/>
      <c r="R3778" s="36"/>
      <c r="S3778" s="36"/>
      <c r="T3778" s="36"/>
      <c r="U3778" s="36"/>
      <c r="V3778" s="36"/>
    </row>
    <row r="3779" spans="6:22" x14ac:dyDescent="0.25">
      <c r="F3779" s="36"/>
      <c r="G3779" s="36"/>
      <c r="H3779" s="36"/>
      <c r="I3779" s="36"/>
      <c r="J3779" s="36"/>
      <c r="K3779" s="36"/>
      <c r="L3779" s="36"/>
      <c r="M3779" s="36"/>
      <c r="N3779" s="36"/>
      <c r="O3779" s="36"/>
      <c r="P3779" s="36"/>
      <c r="Q3779" s="36"/>
      <c r="R3779" s="36"/>
      <c r="S3779" s="36"/>
      <c r="T3779" s="36"/>
      <c r="U3779" s="36"/>
      <c r="V3779" s="36"/>
    </row>
    <row r="3780" spans="6:22" x14ac:dyDescent="0.25">
      <c r="F3780" s="36"/>
      <c r="G3780" s="36"/>
      <c r="H3780" s="36"/>
      <c r="I3780" s="36"/>
      <c r="J3780" s="36"/>
      <c r="K3780" s="36"/>
      <c r="L3780" s="36"/>
      <c r="M3780" s="36"/>
      <c r="N3780" s="36"/>
      <c r="O3780" s="36"/>
      <c r="P3780" s="36"/>
      <c r="Q3780" s="36"/>
      <c r="R3780" s="36"/>
      <c r="S3780" s="36"/>
      <c r="T3780" s="36"/>
      <c r="U3780" s="36"/>
      <c r="V3780" s="36"/>
    </row>
    <row r="3781" spans="6:22" x14ac:dyDescent="0.25">
      <c r="F3781" s="36"/>
      <c r="G3781" s="36"/>
      <c r="H3781" s="36"/>
      <c r="I3781" s="36"/>
      <c r="J3781" s="36"/>
      <c r="K3781" s="36"/>
      <c r="L3781" s="36"/>
      <c r="M3781" s="36"/>
      <c r="N3781" s="36"/>
      <c r="O3781" s="36"/>
      <c r="P3781" s="36"/>
      <c r="Q3781" s="36"/>
      <c r="R3781" s="36"/>
      <c r="S3781" s="36"/>
      <c r="T3781" s="36"/>
      <c r="U3781" s="36"/>
      <c r="V3781" s="36"/>
    </row>
    <row r="3782" spans="6:22" x14ac:dyDescent="0.25">
      <c r="F3782" s="36"/>
      <c r="G3782" s="36"/>
      <c r="H3782" s="36"/>
      <c r="I3782" s="36"/>
      <c r="J3782" s="36"/>
      <c r="K3782" s="36"/>
      <c r="L3782" s="36"/>
      <c r="M3782" s="36"/>
      <c r="N3782" s="36"/>
      <c r="O3782" s="36"/>
      <c r="P3782" s="36"/>
      <c r="Q3782" s="36"/>
      <c r="R3782" s="36"/>
      <c r="S3782" s="36"/>
      <c r="T3782" s="36"/>
      <c r="U3782" s="36"/>
      <c r="V3782" s="36"/>
    </row>
    <row r="3783" spans="6:22" x14ac:dyDescent="0.25">
      <c r="F3783" s="36"/>
      <c r="G3783" s="36"/>
      <c r="H3783" s="36"/>
      <c r="I3783" s="36"/>
      <c r="J3783" s="36"/>
      <c r="K3783" s="36"/>
      <c r="L3783" s="36"/>
      <c r="M3783" s="36"/>
      <c r="N3783" s="36"/>
      <c r="O3783" s="36"/>
      <c r="P3783" s="36"/>
      <c r="Q3783" s="36"/>
      <c r="R3783" s="36"/>
      <c r="S3783" s="36"/>
      <c r="T3783" s="36"/>
      <c r="U3783" s="36"/>
      <c r="V3783" s="36"/>
    </row>
    <row r="3784" spans="6:22" x14ac:dyDescent="0.25">
      <c r="F3784" s="36"/>
      <c r="G3784" s="36"/>
      <c r="H3784" s="36"/>
      <c r="I3784" s="36"/>
      <c r="J3784" s="36"/>
      <c r="K3784" s="36"/>
      <c r="L3784" s="36"/>
      <c r="M3784" s="36"/>
      <c r="N3784" s="36"/>
      <c r="O3784" s="36"/>
      <c r="P3784" s="36"/>
      <c r="Q3784" s="36"/>
      <c r="R3784" s="36"/>
      <c r="S3784" s="36"/>
      <c r="T3784" s="36"/>
      <c r="U3784" s="36"/>
      <c r="V3784" s="36"/>
    </row>
    <row r="3785" spans="6:22" x14ac:dyDescent="0.25">
      <c r="F3785" s="36"/>
      <c r="G3785" s="36"/>
      <c r="H3785" s="36"/>
      <c r="I3785" s="36"/>
      <c r="J3785" s="36"/>
      <c r="K3785" s="36"/>
      <c r="L3785" s="36"/>
      <c r="M3785" s="36"/>
      <c r="N3785" s="36"/>
      <c r="O3785" s="36"/>
      <c r="P3785" s="36"/>
      <c r="Q3785" s="36"/>
      <c r="R3785" s="36"/>
      <c r="S3785" s="36"/>
      <c r="T3785" s="36"/>
      <c r="U3785" s="36"/>
      <c r="V3785" s="36"/>
    </row>
    <row r="3786" spans="6:22" x14ac:dyDescent="0.25">
      <c r="F3786" s="36"/>
      <c r="G3786" s="36"/>
      <c r="H3786" s="36"/>
      <c r="I3786" s="36"/>
      <c r="J3786" s="36"/>
      <c r="K3786" s="36"/>
      <c r="L3786" s="36"/>
      <c r="M3786" s="36"/>
      <c r="N3786" s="36"/>
      <c r="O3786" s="36"/>
      <c r="P3786" s="36"/>
      <c r="Q3786" s="36"/>
      <c r="R3786" s="36"/>
      <c r="S3786" s="36"/>
      <c r="T3786" s="36"/>
      <c r="U3786" s="36"/>
      <c r="V3786" s="36"/>
    </row>
    <row r="3787" spans="6:22" x14ac:dyDescent="0.25">
      <c r="F3787" s="36"/>
      <c r="G3787" s="36"/>
      <c r="H3787" s="36"/>
      <c r="I3787" s="36"/>
      <c r="J3787" s="36"/>
      <c r="K3787" s="36"/>
      <c r="L3787" s="36"/>
      <c r="M3787" s="36"/>
      <c r="N3787" s="36"/>
      <c r="O3787" s="36"/>
      <c r="P3787" s="36"/>
      <c r="Q3787" s="36"/>
      <c r="R3787" s="36"/>
      <c r="S3787" s="36"/>
      <c r="T3787" s="36"/>
      <c r="U3787" s="36"/>
      <c r="V3787" s="36"/>
    </row>
    <row r="3788" spans="6:22" x14ac:dyDescent="0.25">
      <c r="F3788" s="36"/>
      <c r="G3788" s="36"/>
      <c r="H3788" s="36"/>
      <c r="I3788" s="36"/>
      <c r="J3788" s="36"/>
      <c r="K3788" s="36"/>
      <c r="L3788" s="36"/>
      <c r="M3788" s="36"/>
      <c r="N3788" s="36"/>
      <c r="O3788" s="36"/>
      <c r="P3788" s="36"/>
      <c r="Q3788" s="36"/>
      <c r="R3788" s="36"/>
      <c r="S3788" s="36"/>
      <c r="T3788" s="36"/>
      <c r="U3788" s="36"/>
      <c r="V3788" s="36"/>
    </row>
    <row r="3789" spans="6:22" x14ac:dyDescent="0.25">
      <c r="F3789" s="36"/>
      <c r="G3789" s="36"/>
      <c r="H3789" s="36"/>
      <c r="I3789" s="36"/>
      <c r="J3789" s="36"/>
      <c r="K3789" s="36"/>
      <c r="L3789" s="36"/>
      <c r="M3789" s="36"/>
      <c r="N3789" s="36"/>
      <c r="O3789" s="36"/>
      <c r="P3789" s="36"/>
      <c r="Q3789" s="36"/>
      <c r="R3789" s="36"/>
      <c r="S3789" s="36"/>
      <c r="T3789" s="36"/>
      <c r="U3789" s="36"/>
      <c r="V3789" s="36"/>
    </row>
    <row r="3790" spans="6:22" x14ac:dyDescent="0.25">
      <c r="F3790" s="36"/>
      <c r="G3790" s="36"/>
      <c r="H3790" s="36"/>
      <c r="I3790" s="36"/>
      <c r="J3790" s="36"/>
      <c r="K3790" s="36"/>
      <c r="L3790" s="36"/>
      <c r="M3790" s="36"/>
      <c r="N3790" s="36"/>
      <c r="O3790" s="36"/>
      <c r="P3790" s="36"/>
      <c r="Q3790" s="36"/>
      <c r="R3790" s="36"/>
      <c r="S3790" s="36"/>
      <c r="T3790" s="36"/>
      <c r="U3790" s="36"/>
      <c r="V3790" s="36"/>
    </row>
    <row r="3791" spans="6:22" x14ac:dyDescent="0.25">
      <c r="F3791" s="36"/>
      <c r="G3791" s="36"/>
      <c r="H3791" s="36"/>
      <c r="I3791" s="36"/>
      <c r="J3791" s="36"/>
      <c r="K3791" s="36"/>
      <c r="L3791" s="36"/>
      <c r="M3791" s="36"/>
      <c r="N3791" s="36"/>
      <c r="O3791" s="36"/>
      <c r="P3791" s="36"/>
      <c r="Q3791" s="36"/>
      <c r="R3791" s="36"/>
      <c r="S3791" s="36"/>
      <c r="T3791" s="36"/>
      <c r="U3791" s="36"/>
      <c r="V3791" s="36"/>
    </row>
    <row r="3792" spans="6:22" x14ac:dyDescent="0.25">
      <c r="F3792" s="36"/>
      <c r="G3792" s="36"/>
      <c r="H3792" s="36"/>
      <c r="I3792" s="36"/>
      <c r="J3792" s="36"/>
      <c r="K3792" s="36"/>
      <c r="L3792" s="36"/>
      <c r="M3792" s="36"/>
      <c r="N3792" s="36"/>
      <c r="O3792" s="36"/>
      <c r="P3792" s="36"/>
      <c r="Q3792" s="36"/>
      <c r="R3792" s="36"/>
      <c r="S3792" s="36"/>
      <c r="T3792" s="36"/>
      <c r="U3792" s="36"/>
      <c r="V3792" s="36"/>
    </row>
    <row r="3793" spans="6:22" x14ac:dyDescent="0.25">
      <c r="F3793" s="36"/>
      <c r="G3793" s="36"/>
      <c r="H3793" s="36"/>
      <c r="I3793" s="36"/>
      <c r="J3793" s="36"/>
      <c r="K3793" s="36"/>
      <c r="L3793" s="36"/>
      <c r="M3793" s="36"/>
      <c r="N3793" s="36"/>
      <c r="O3793" s="36"/>
      <c r="P3793" s="36"/>
      <c r="Q3793" s="36"/>
      <c r="R3793" s="36"/>
      <c r="S3793" s="36"/>
      <c r="T3793" s="36"/>
      <c r="U3793" s="36"/>
      <c r="V3793" s="36"/>
    </row>
    <row r="3794" spans="6:22" x14ac:dyDescent="0.25">
      <c r="F3794" s="36"/>
      <c r="G3794" s="36"/>
      <c r="H3794" s="36"/>
      <c r="I3794" s="36"/>
      <c r="J3794" s="36"/>
      <c r="K3794" s="36"/>
      <c r="L3794" s="36"/>
      <c r="M3794" s="36"/>
      <c r="N3794" s="36"/>
      <c r="O3794" s="36"/>
      <c r="P3794" s="36"/>
      <c r="Q3794" s="36"/>
      <c r="R3794" s="36"/>
      <c r="S3794" s="36"/>
      <c r="T3794" s="36"/>
      <c r="U3794" s="36"/>
      <c r="V3794" s="36"/>
    </row>
    <row r="3795" spans="6:22" x14ac:dyDescent="0.25">
      <c r="F3795" s="36"/>
      <c r="G3795" s="36"/>
      <c r="H3795" s="36"/>
      <c r="I3795" s="36"/>
      <c r="J3795" s="36"/>
      <c r="K3795" s="36"/>
      <c r="L3795" s="36"/>
      <c r="M3795" s="36"/>
      <c r="N3795" s="36"/>
      <c r="O3795" s="36"/>
      <c r="P3795" s="36"/>
      <c r="Q3795" s="36"/>
      <c r="R3795" s="36"/>
      <c r="S3795" s="36"/>
      <c r="T3795" s="36"/>
      <c r="U3795" s="36"/>
      <c r="V3795" s="36"/>
    </row>
    <row r="3796" spans="6:22" x14ac:dyDescent="0.25">
      <c r="F3796" s="36"/>
      <c r="G3796" s="36"/>
      <c r="H3796" s="36"/>
      <c r="I3796" s="36"/>
      <c r="J3796" s="36"/>
      <c r="K3796" s="36"/>
      <c r="L3796" s="36"/>
      <c r="M3796" s="36"/>
      <c r="N3796" s="36"/>
      <c r="O3796" s="36"/>
      <c r="P3796" s="36"/>
      <c r="Q3796" s="36"/>
      <c r="R3796" s="36"/>
      <c r="S3796" s="36"/>
      <c r="T3796" s="36"/>
      <c r="U3796" s="36"/>
      <c r="V3796" s="36"/>
    </row>
    <row r="3797" spans="6:22" x14ac:dyDescent="0.25">
      <c r="F3797" s="36"/>
      <c r="G3797" s="36"/>
      <c r="H3797" s="36"/>
      <c r="I3797" s="36"/>
      <c r="J3797" s="36"/>
      <c r="K3797" s="36"/>
      <c r="L3797" s="36"/>
      <c r="M3797" s="36"/>
      <c r="N3797" s="36"/>
      <c r="O3797" s="36"/>
      <c r="P3797" s="36"/>
      <c r="Q3797" s="36"/>
      <c r="R3797" s="36"/>
      <c r="S3797" s="36"/>
      <c r="T3797" s="36"/>
      <c r="U3797" s="36"/>
      <c r="V3797" s="36"/>
    </row>
    <row r="3798" spans="6:22" x14ac:dyDescent="0.25">
      <c r="F3798" s="36"/>
      <c r="G3798" s="36"/>
      <c r="H3798" s="36"/>
      <c r="I3798" s="36"/>
      <c r="J3798" s="36"/>
      <c r="K3798" s="36"/>
      <c r="L3798" s="36"/>
      <c r="M3798" s="36"/>
      <c r="N3798" s="36"/>
      <c r="O3798" s="36"/>
      <c r="P3798" s="36"/>
      <c r="Q3798" s="36"/>
      <c r="R3798" s="36"/>
      <c r="S3798" s="36"/>
      <c r="T3798" s="36"/>
      <c r="U3798" s="36"/>
      <c r="V3798" s="36"/>
    </row>
    <row r="3799" spans="6:22" x14ac:dyDescent="0.25">
      <c r="F3799" s="36"/>
      <c r="G3799" s="36"/>
      <c r="H3799" s="36"/>
      <c r="I3799" s="36"/>
      <c r="J3799" s="36"/>
      <c r="K3799" s="36"/>
      <c r="L3799" s="36"/>
      <c r="M3799" s="36"/>
      <c r="N3799" s="36"/>
      <c r="O3799" s="36"/>
      <c r="P3799" s="36"/>
      <c r="Q3799" s="36"/>
      <c r="R3799" s="36"/>
      <c r="S3799" s="36"/>
      <c r="T3799" s="36"/>
      <c r="U3799" s="36"/>
      <c r="V3799" s="36"/>
    </row>
    <row r="3800" spans="6:22" x14ac:dyDescent="0.25">
      <c r="F3800" s="36"/>
      <c r="G3800" s="36"/>
      <c r="H3800" s="36"/>
      <c r="I3800" s="36"/>
      <c r="J3800" s="36"/>
      <c r="K3800" s="36"/>
      <c r="L3800" s="36"/>
      <c r="M3800" s="36"/>
      <c r="N3800" s="36"/>
      <c r="O3800" s="36"/>
      <c r="P3800" s="36"/>
      <c r="Q3800" s="36"/>
      <c r="R3800" s="36"/>
      <c r="S3800" s="36"/>
      <c r="T3800" s="36"/>
      <c r="U3800" s="36"/>
      <c r="V3800" s="36"/>
    </row>
    <row r="3801" spans="6:22" x14ac:dyDescent="0.25">
      <c r="F3801" s="36"/>
      <c r="G3801" s="36"/>
      <c r="H3801" s="36"/>
      <c r="I3801" s="36"/>
      <c r="J3801" s="36"/>
      <c r="K3801" s="36"/>
      <c r="L3801" s="36"/>
      <c r="M3801" s="36"/>
      <c r="N3801" s="36"/>
      <c r="O3801" s="36"/>
      <c r="P3801" s="36"/>
      <c r="Q3801" s="36"/>
      <c r="R3801" s="36"/>
      <c r="S3801" s="36"/>
      <c r="T3801" s="36"/>
      <c r="U3801" s="36"/>
      <c r="V3801" s="36"/>
    </row>
    <row r="3802" spans="6:22" x14ac:dyDescent="0.25">
      <c r="F3802" s="36"/>
      <c r="G3802" s="36"/>
      <c r="H3802" s="36"/>
      <c r="I3802" s="36"/>
      <c r="J3802" s="36"/>
      <c r="K3802" s="36"/>
      <c r="L3802" s="36"/>
      <c r="M3802" s="36"/>
      <c r="N3802" s="36"/>
      <c r="O3802" s="36"/>
      <c r="P3802" s="36"/>
      <c r="Q3802" s="36"/>
      <c r="R3802" s="36"/>
      <c r="S3802" s="36"/>
      <c r="T3802" s="36"/>
      <c r="U3802" s="36"/>
      <c r="V3802" s="36"/>
    </row>
    <row r="3803" spans="6:22" x14ac:dyDescent="0.25">
      <c r="F3803" s="36"/>
      <c r="G3803" s="36"/>
      <c r="H3803" s="36"/>
      <c r="I3803" s="36"/>
      <c r="J3803" s="36"/>
      <c r="K3803" s="36"/>
      <c r="L3803" s="36"/>
      <c r="M3803" s="36"/>
      <c r="N3803" s="36"/>
      <c r="O3803" s="36"/>
      <c r="P3803" s="36"/>
      <c r="Q3803" s="36"/>
      <c r="R3803" s="36"/>
      <c r="S3803" s="36"/>
      <c r="T3803" s="36"/>
      <c r="U3803" s="36"/>
      <c r="V3803" s="36"/>
    </row>
    <row r="3804" spans="6:22" x14ac:dyDescent="0.25">
      <c r="F3804" s="36"/>
      <c r="G3804" s="36"/>
      <c r="H3804" s="36"/>
      <c r="I3804" s="36"/>
      <c r="J3804" s="36"/>
      <c r="K3804" s="36"/>
      <c r="L3804" s="36"/>
      <c r="M3804" s="36"/>
      <c r="N3804" s="36"/>
      <c r="O3804" s="36"/>
      <c r="P3804" s="36"/>
      <c r="Q3804" s="36"/>
      <c r="R3804" s="36"/>
      <c r="S3804" s="36"/>
      <c r="T3804" s="36"/>
      <c r="U3804" s="36"/>
      <c r="V3804" s="36"/>
    </row>
    <row r="3805" spans="6:22" x14ac:dyDescent="0.25">
      <c r="F3805" s="36"/>
      <c r="G3805" s="36"/>
      <c r="H3805" s="36"/>
      <c r="I3805" s="36"/>
      <c r="J3805" s="36"/>
      <c r="K3805" s="36"/>
      <c r="L3805" s="36"/>
      <c r="M3805" s="36"/>
      <c r="N3805" s="36"/>
      <c r="O3805" s="36"/>
      <c r="P3805" s="36"/>
      <c r="Q3805" s="36"/>
      <c r="R3805" s="36"/>
      <c r="S3805" s="36"/>
      <c r="T3805" s="36"/>
      <c r="U3805" s="36"/>
      <c r="V3805" s="36"/>
    </row>
    <row r="3806" spans="6:22" x14ac:dyDescent="0.25">
      <c r="F3806" s="36"/>
      <c r="G3806" s="36"/>
      <c r="H3806" s="36"/>
      <c r="I3806" s="36"/>
      <c r="J3806" s="36"/>
      <c r="K3806" s="36"/>
      <c r="L3806" s="36"/>
      <c r="M3806" s="36"/>
      <c r="N3806" s="36"/>
      <c r="O3806" s="36"/>
      <c r="P3806" s="36"/>
      <c r="Q3806" s="36"/>
      <c r="R3806" s="36"/>
      <c r="S3806" s="36"/>
      <c r="T3806" s="36"/>
      <c r="U3806" s="36"/>
      <c r="V3806" s="36"/>
    </row>
    <row r="3807" spans="6:22" x14ac:dyDescent="0.25">
      <c r="F3807" s="36"/>
      <c r="G3807" s="36"/>
      <c r="H3807" s="36"/>
      <c r="I3807" s="36"/>
      <c r="J3807" s="36"/>
      <c r="K3807" s="36"/>
      <c r="L3807" s="36"/>
      <c r="M3807" s="36"/>
      <c r="N3807" s="36"/>
      <c r="O3807" s="36"/>
      <c r="P3807" s="36"/>
      <c r="Q3807" s="36"/>
      <c r="R3807" s="36"/>
      <c r="S3807" s="36"/>
      <c r="T3807" s="36"/>
      <c r="U3807" s="36"/>
      <c r="V3807" s="36"/>
    </row>
    <row r="3808" spans="6:22" x14ac:dyDescent="0.25">
      <c r="F3808" s="36"/>
      <c r="G3808" s="36"/>
      <c r="H3808" s="36"/>
      <c r="I3808" s="36"/>
      <c r="J3808" s="36"/>
      <c r="K3808" s="36"/>
      <c r="L3808" s="36"/>
      <c r="M3808" s="36"/>
      <c r="N3808" s="36"/>
      <c r="O3808" s="36"/>
      <c r="P3808" s="36"/>
      <c r="Q3808" s="36"/>
      <c r="R3808" s="36"/>
      <c r="S3808" s="36"/>
      <c r="T3808" s="36"/>
      <c r="U3808" s="36"/>
      <c r="V3808" s="36"/>
    </row>
    <row r="3809" spans="6:22" x14ac:dyDescent="0.25">
      <c r="F3809" s="36"/>
      <c r="G3809" s="36"/>
      <c r="H3809" s="36"/>
      <c r="I3809" s="36"/>
      <c r="J3809" s="36"/>
      <c r="K3809" s="36"/>
      <c r="L3809" s="36"/>
      <c r="M3809" s="36"/>
      <c r="N3809" s="36"/>
      <c r="O3809" s="36"/>
      <c r="P3809" s="36"/>
      <c r="Q3809" s="36"/>
      <c r="R3809" s="36"/>
      <c r="S3809" s="36"/>
      <c r="T3809" s="36"/>
      <c r="U3809" s="36"/>
      <c r="V3809" s="36"/>
    </row>
    <row r="3810" spans="6:22" x14ac:dyDescent="0.25">
      <c r="F3810" s="36"/>
      <c r="G3810" s="36"/>
      <c r="H3810" s="36"/>
      <c r="I3810" s="36"/>
      <c r="J3810" s="36"/>
      <c r="K3810" s="36"/>
      <c r="L3810" s="36"/>
      <c r="M3810" s="36"/>
      <c r="N3810" s="36"/>
      <c r="O3810" s="36"/>
      <c r="P3810" s="36"/>
      <c r="Q3810" s="36"/>
      <c r="R3810" s="36"/>
      <c r="S3810" s="36"/>
      <c r="T3810" s="36"/>
      <c r="U3810" s="36"/>
      <c r="V3810" s="36"/>
    </row>
    <row r="3811" spans="6:22" x14ac:dyDescent="0.25">
      <c r="F3811" s="36"/>
      <c r="G3811" s="36"/>
      <c r="H3811" s="36"/>
      <c r="I3811" s="36"/>
      <c r="J3811" s="36"/>
      <c r="K3811" s="36"/>
      <c r="L3811" s="36"/>
      <c r="M3811" s="36"/>
      <c r="N3811" s="36"/>
      <c r="O3811" s="36"/>
      <c r="P3811" s="36"/>
      <c r="Q3811" s="36"/>
      <c r="R3811" s="36"/>
      <c r="S3811" s="36"/>
      <c r="T3811" s="36"/>
      <c r="U3811" s="36"/>
      <c r="V3811" s="36"/>
    </row>
    <row r="3812" spans="6:22" x14ac:dyDescent="0.25">
      <c r="F3812" s="36"/>
      <c r="G3812" s="36"/>
      <c r="H3812" s="36"/>
      <c r="I3812" s="36"/>
      <c r="J3812" s="36"/>
      <c r="K3812" s="36"/>
      <c r="L3812" s="36"/>
      <c r="M3812" s="36"/>
      <c r="N3812" s="36"/>
      <c r="O3812" s="36"/>
      <c r="P3812" s="36"/>
      <c r="Q3812" s="36"/>
      <c r="R3812" s="36"/>
      <c r="S3812" s="36"/>
      <c r="T3812" s="36"/>
      <c r="U3812" s="36"/>
      <c r="V3812" s="36"/>
    </row>
    <row r="3813" spans="6:22" x14ac:dyDescent="0.25">
      <c r="F3813" s="36"/>
      <c r="G3813" s="36"/>
      <c r="H3813" s="36"/>
      <c r="I3813" s="36"/>
      <c r="J3813" s="36"/>
      <c r="K3813" s="36"/>
      <c r="L3813" s="36"/>
      <c r="M3813" s="36"/>
      <c r="N3813" s="36"/>
      <c r="O3813" s="36"/>
      <c r="P3813" s="36"/>
      <c r="Q3813" s="36"/>
      <c r="R3813" s="36"/>
      <c r="S3813" s="36"/>
      <c r="T3813" s="36"/>
      <c r="U3813" s="36"/>
      <c r="V3813" s="36"/>
    </row>
    <row r="3814" spans="6:22" x14ac:dyDescent="0.25">
      <c r="F3814" s="36"/>
      <c r="G3814" s="36"/>
      <c r="H3814" s="36"/>
      <c r="I3814" s="36"/>
      <c r="J3814" s="36"/>
      <c r="K3814" s="36"/>
      <c r="L3814" s="36"/>
      <c r="M3814" s="36"/>
      <c r="N3814" s="36"/>
      <c r="O3814" s="36"/>
      <c r="P3814" s="36"/>
      <c r="Q3814" s="36"/>
      <c r="R3814" s="36"/>
      <c r="S3814" s="36"/>
      <c r="T3814" s="36"/>
      <c r="U3814" s="36"/>
      <c r="V3814" s="36"/>
    </row>
    <row r="3815" spans="6:22" x14ac:dyDescent="0.25">
      <c r="F3815" s="36"/>
      <c r="G3815" s="36"/>
      <c r="H3815" s="36"/>
      <c r="I3815" s="36"/>
      <c r="J3815" s="36"/>
      <c r="K3815" s="36"/>
      <c r="L3815" s="36"/>
      <c r="M3815" s="36"/>
      <c r="N3815" s="36"/>
      <c r="O3815" s="36"/>
      <c r="P3815" s="36"/>
      <c r="Q3815" s="36"/>
      <c r="R3815" s="36"/>
      <c r="S3815" s="36"/>
      <c r="T3815" s="36"/>
      <c r="U3815" s="36"/>
      <c r="V3815" s="36"/>
    </row>
    <row r="3816" spans="6:22" x14ac:dyDescent="0.25">
      <c r="F3816" s="36"/>
      <c r="G3816" s="36"/>
      <c r="H3816" s="36"/>
      <c r="I3816" s="36"/>
      <c r="J3816" s="36"/>
      <c r="K3816" s="36"/>
      <c r="L3816" s="36"/>
      <c r="M3816" s="36"/>
      <c r="N3816" s="36"/>
      <c r="O3816" s="36"/>
      <c r="P3816" s="36"/>
      <c r="Q3816" s="36"/>
      <c r="R3816" s="36"/>
      <c r="S3816" s="36"/>
      <c r="T3816" s="36"/>
      <c r="U3816" s="36"/>
      <c r="V3816" s="36"/>
    </row>
    <row r="3817" spans="6:22" x14ac:dyDescent="0.25">
      <c r="F3817" s="36"/>
      <c r="G3817" s="36"/>
      <c r="H3817" s="36"/>
      <c r="I3817" s="36"/>
      <c r="J3817" s="36"/>
      <c r="K3817" s="36"/>
      <c r="L3817" s="36"/>
      <c r="M3817" s="36"/>
      <c r="N3817" s="36"/>
      <c r="O3817" s="36"/>
      <c r="P3817" s="36"/>
      <c r="Q3817" s="36"/>
      <c r="R3817" s="36"/>
      <c r="S3817" s="36"/>
      <c r="T3817" s="36"/>
      <c r="U3817" s="36"/>
      <c r="V3817" s="36"/>
    </row>
    <row r="3818" spans="6:22" x14ac:dyDescent="0.25">
      <c r="F3818" s="36"/>
      <c r="G3818" s="36"/>
      <c r="H3818" s="36"/>
      <c r="I3818" s="36"/>
      <c r="J3818" s="36"/>
      <c r="K3818" s="36"/>
      <c r="L3818" s="36"/>
      <c r="M3818" s="36"/>
      <c r="N3818" s="36"/>
      <c r="O3818" s="36"/>
      <c r="P3818" s="36"/>
      <c r="Q3818" s="36"/>
      <c r="R3818" s="36"/>
      <c r="S3818" s="36"/>
      <c r="T3818" s="36"/>
      <c r="U3818" s="36"/>
      <c r="V3818" s="36"/>
    </row>
    <row r="3819" spans="6:22" x14ac:dyDescent="0.25">
      <c r="F3819" s="36"/>
      <c r="G3819" s="36"/>
      <c r="H3819" s="36"/>
      <c r="I3819" s="36"/>
      <c r="J3819" s="36"/>
      <c r="K3819" s="36"/>
      <c r="L3819" s="36"/>
      <c r="M3819" s="36"/>
      <c r="N3819" s="36"/>
      <c r="O3819" s="36"/>
      <c r="P3819" s="36"/>
      <c r="Q3819" s="36"/>
      <c r="R3819" s="36"/>
      <c r="S3819" s="36"/>
      <c r="T3819" s="36"/>
      <c r="U3819" s="36"/>
      <c r="V3819" s="36"/>
    </row>
    <row r="3820" spans="6:22" x14ac:dyDescent="0.25">
      <c r="F3820" s="36"/>
      <c r="G3820" s="36"/>
      <c r="H3820" s="36"/>
      <c r="I3820" s="36"/>
      <c r="J3820" s="36"/>
      <c r="K3820" s="36"/>
      <c r="L3820" s="36"/>
      <c r="M3820" s="36"/>
      <c r="N3820" s="36"/>
      <c r="O3820" s="36"/>
      <c r="P3820" s="36"/>
      <c r="Q3820" s="36"/>
      <c r="R3820" s="36"/>
      <c r="S3820" s="36"/>
      <c r="T3820" s="36"/>
      <c r="U3820" s="36"/>
      <c r="V3820" s="36"/>
    </row>
    <row r="3821" spans="6:22" x14ac:dyDescent="0.25">
      <c r="F3821" s="36"/>
      <c r="G3821" s="36"/>
      <c r="H3821" s="36"/>
      <c r="I3821" s="36"/>
      <c r="J3821" s="36"/>
      <c r="K3821" s="36"/>
      <c r="L3821" s="36"/>
      <c r="M3821" s="36"/>
      <c r="N3821" s="36"/>
      <c r="O3821" s="36"/>
      <c r="P3821" s="36"/>
      <c r="Q3821" s="36"/>
      <c r="R3821" s="36"/>
      <c r="S3821" s="36"/>
      <c r="T3821" s="36"/>
      <c r="U3821" s="36"/>
      <c r="V3821" s="36"/>
    </row>
    <row r="3822" spans="6:22" x14ac:dyDescent="0.25">
      <c r="F3822" s="36"/>
      <c r="G3822" s="36"/>
      <c r="H3822" s="36"/>
      <c r="I3822" s="36"/>
      <c r="J3822" s="36"/>
      <c r="K3822" s="36"/>
      <c r="L3822" s="36"/>
      <c r="M3822" s="36"/>
      <c r="N3822" s="36"/>
      <c r="O3822" s="36"/>
      <c r="P3822" s="36"/>
      <c r="Q3822" s="36"/>
      <c r="R3822" s="36"/>
      <c r="S3822" s="36"/>
      <c r="T3822" s="36"/>
      <c r="U3822" s="36"/>
      <c r="V3822" s="36"/>
    </row>
    <row r="3823" spans="6:22" x14ac:dyDescent="0.25">
      <c r="F3823" s="36"/>
      <c r="G3823" s="36"/>
      <c r="H3823" s="36"/>
      <c r="I3823" s="36"/>
      <c r="J3823" s="36"/>
      <c r="K3823" s="36"/>
      <c r="L3823" s="36"/>
      <c r="M3823" s="36"/>
      <c r="N3823" s="36"/>
      <c r="O3823" s="36"/>
      <c r="P3823" s="36"/>
      <c r="Q3823" s="36"/>
      <c r="R3823" s="36"/>
      <c r="S3823" s="36"/>
      <c r="T3823" s="36"/>
      <c r="U3823" s="36"/>
      <c r="V3823" s="36"/>
    </row>
    <row r="3824" spans="6:22" x14ac:dyDescent="0.25">
      <c r="F3824" s="36"/>
      <c r="G3824" s="36"/>
      <c r="H3824" s="36"/>
      <c r="I3824" s="36"/>
      <c r="J3824" s="36"/>
      <c r="K3824" s="36"/>
      <c r="L3824" s="36"/>
      <c r="M3824" s="36"/>
      <c r="N3824" s="36"/>
      <c r="O3824" s="36"/>
      <c r="P3824" s="36"/>
      <c r="Q3824" s="36"/>
      <c r="R3824" s="36"/>
      <c r="S3824" s="36"/>
      <c r="T3824" s="36"/>
      <c r="U3824" s="36"/>
      <c r="V3824" s="36"/>
    </row>
    <row r="3825" spans="6:22" x14ac:dyDescent="0.25">
      <c r="F3825" s="36"/>
      <c r="G3825" s="36"/>
      <c r="H3825" s="36"/>
      <c r="I3825" s="36"/>
      <c r="J3825" s="36"/>
      <c r="K3825" s="36"/>
      <c r="L3825" s="36"/>
      <c r="M3825" s="36"/>
      <c r="N3825" s="36"/>
      <c r="O3825" s="36"/>
      <c r="P3825" s="36"/>
      <c r="Q3825" s="36"/>
      <c r="R3825" s="36"/>
      <c r="S3825" s="36"/>
      <c r="T3825" s="36"/>
      <c r="U3825" s="36"/>
      <c r="V3825" s="36"/>
    </row>
    <row r="3826" spans="6:22" x14ac:dyDescent="0.25">
      <c r="F3826" s="36"/>
      <c r="G3826" s="36"/>
      <c r="H3826" s="36"/>
      <c r="I3826" s="36"/>
      <c r="J3826" s="36"/>
      <c r="K3826" s="36"/>
      <c r="L3826" s="36"/>
      <c r="M3826" s="36"/>
      <c r="N3826" s="36"/>
      <c r="O3826" s="36"/>
      <c r="P3826" s="36"/>
      <c r="Q3826" s="36"/>
      <c r="R3826" s="36"/>
      <c r="S3826" s="36"/>
      <c r="T3826" s="36"/>
      <c r="U3826" s="36"/>
      <c r="V3826" s="36"/>
    </row>
    <row r="3827" spans="6:22" x14ac:dyDescent="0.25">
      <c r="F3827" s="36"/>
      <c r="G3827" s="36"/>
      <c r="H3827" s="36"/>
      <c r="I3827" s="36"/>
      <c r="J3827" s="36"/>
      <c r="K3827" s="36"/>
      <c r="L3827" s="36"/>
      <c r="M3827" s="36"/>
      <c r="N3827" s="36"/>
      <c r="O3827" s="36"/>
      <c r="P3827" s="36"/>
      <c r="Q3827" s="36"/>
      <c r="R3827" s="36"/>
      <c r="S3827" s="36"/>
      <c r="T3827" s="36"/>
      <c r="U3827" s="36"/>
      <c r="V3827" s="36"/>
    </row>
    <row r="3828" spans="6:22" x14ac:dyDescent="0.25">
      <c r="F3828" s="36"/>
      <c r="G3828" s="36"/>
      <c r="H3828" s="36"/>
      <c r="I3828" s="36"/>
      <c r="J3828" s="36"/>
      <c r="K3828" s="36"/>
      <c r="L3828" s="36"/>
      <c r="M3828" s="36"/>
      <c r="N3828" s="36"/>
      <c r="O3828" s="36"/>
      <c r="P3828" s="36"/>
      <c r="Q3828" s="36"/>
      <c r="R3828" s="36"/>
      <c r="S3828" s="36"/>
      <c r="T3828" s="36"/>
      <c r="U3828" s="36"/>
      <c r="V3828" s="36"/>
    </row>
    <row r="3829" spans="6:22" x14ac:dyDescent="0.25">
      <c r="F3829" s="36"/>
      <c r="G3829" s="36"/>
      <c r="H3829" s="36"/>
      <c r="I3829" s="36"/>
      <c r="J3829" s="36"/>
      <c r="K3829" s="36"/>
      <c r="L3829" s="36"/>
      <c r="M3829" s="36"/>
      <c r="N3829" s="36"/>
      <c r="O3829" s="36"/>
      <c r="P3829" s="36"/>
      <c r="Q3829" s="36"/>
      <c r="R3829" s="36"/>
      <c r="S3829" s="36"/>
      <c r="T3829" s="36"/>
      <c r="U3829" s="36"/>
      <c r="V3829" s="36"/>
    </row>
    <row r="3830" spans="6:22" x14ac:dyDescent="0.25">
      <c r="F3830" s="36"/>
      <c r="G3830" s="36"/>
      <c r="H3830" s="36"/>
      <c r="I3830" s="36"/>
      <c r="J3830" s="36"/>
      <c r="K3830" s="36"/>
      <c r="L3830" s="36"/>
      <c r="M3830" s="36"/>
      <c r="N3830" s="36"/>
      <c r="O3830" s="36"/>
      <c r="P3830" s="36"/>
      <c r="Q3830" s="36"/>
      <c r="R3830" s="36"/>
      <c r="S3830" s="36"/>
      <c r="T3830" s="36"/>
      <c r="U3830" s="36"/>
      <c r="V3830" s="36"/>
    </row>
    <row r="3831" spans="6:22" x14ac:dyDescent="0.25">
      <c r="F3831" s="36"/>
      <c r="G3831" s="36"/>
      <c r="H3831" s="36"/>
      <c r="I3831" s="36"/>
      <c r="J3831" s="36"/>
      <c r="K3831" s="36"/>
      <c r="L3831" s="36"/>
      <c r="M3831" s="36"/>
      <c r="N3831" s="36"/>
      <c r="O3831" s="36"/>
      <c r="P3831" s="36"/>
      <c r="Q3831" s="36"/>
      <c r="R3831" s="36"/>
      <c r="S3831" s="36"/>
      <c r="T3831" s="36"/>
      <c r="U3831" s="36"/>
      <c r="V3831" s="36"/>
    </row>
    <row r="3832" spans="6:22" x14ac:dyDescent="0.25">
      <c r="F3832" s="36"/>
      <c r="G3832" s="36"/>
      <c r="H3832" s="36"/>
      <c r="I3832" s="36"/>
      <c r="J3832" s="36"/>
      <c r="K3832" s="36"/>
      <c r="L3832" s="36"/>
      <c r="M3832" s="36"/>
      <c r="N3832" s="36"/>
      <c r="O3832" s="36"/>
      <c r="P3832" s="36"/>
      <c r="Q3832" s="36"/>
      <c r="R3832" s="36"/>
      <c r="S3832" s="36"/>
      <c r="T3832" s="36"/>
      <c r="U3832" s="36"/>
      <c r="V3832" s="36"/>
    </row>
    <row r="3833" spans="6:22" x14ac:dyDescent="0.25">
      <c r="F3833" s="36"/>
      <c r="G3833" s="36"/>
      <c r="H3833" s="36"/>
      <c r="I3833" s="36"/>
      <c r="J3833" s="36"/>
      <c r="K3833" s="36"/>
      <c r="L3833" s="36"/>
      <c r="M3833" s="36"/>
      <c r="N3833" s="36"/>
      <c r="O3833" s="36"/>
      <c r="P3833" s="36"/>
      <c r="Q3833" s="36"/>
      <c r="R3833" s="36"/>
      <c r="S3833" s="36"/>
      <c r="T3833" s="36"/>
      <c r="U3833" s="36"/>
      <c r="V3833" s="36"/>
    </row>
    <row r="3834" spans="6:22" x14ac:dyDescent="0.25">
      <c r="F3834" s="36"/>
      <c r="G3834" s="36"/>
      <c r="H3834" s="36"/>
      <c r="I3834" s="36"/>
      <c r="J3834" s="36"/>
      <c r="K3834" s="36"/>
      <c r="L3834" s="36"/>
      <c r="M3834" s="36"/>
      <c r="N3834" s="36"/>
      <c r="O3834" s="36"/>
      <c r="P3834" s="36"/>
      <c r="Q3834" s="36"/>
      <c r="R3834" s="36"/>
      <c r="S3834" s="36"/>
      <c r="T3834" s="36"/>
      <c r="U3834" s="36"/>
      <c r="V3834" s="36"/>
    </row>
    <row r="3835" spans="6:22" x14ac:dyDescent="0.25">
      <c r="F3835" s="36"/>
      <c r="G3835" s="36"/>
      <c r="H3835" s="36"/>
      <c r="I3835" s="36"/>
      <c r="J3835" s="36"/>
      <c r="K3835" s="36"/>
      <c r="L3835" s="36"/>
      <c r="M3835" s="36"/>
      <c r="N3835" s="36"/>
      <c r="O3835" s="36"/>
      <c r="P3835" s="36"/>
      <c r="Q3835" s="36"/>
      <c r="R3835" s="36"/>
      <c r="S3835" s="36"/>
      <c r="T3835" s="36"/>
      <c r="U3835" s="36"/>
      <c r="V3835" s="36"/>
    </row>
    <row r="3836" spans="6:22" x14ac:dyDescent="0.25">
      <c r="F3836" s="36"/>
      <c r="G3836" s="36"/>
      <c r="H3836" s="36"/>
      <c r="I3836" s="36"/>
      <c r="J3836" s="36"/>
      <c r="K3836" s="36"/>
      <c r="L3836" s="36"/>
      <c r="M3836" s="36"/>
      <c r="N3836" s="36"/>
      <c r="O3836" s="36"/>
      <c r="P3836" s="36"/>
      <c r="Q3836" s="36"/>
      <c r="R3836" s="36"/>
      <c r="S3836" s="36"/>
      <c r="T3836" s="36"/>
      <c r="U3836" s="36"/>
      <c r="V3836" s="36"/>
    </row>
    <row r="3837" spans="6:22" x14ac:dyDescent="0.25">
      <c r="F3837" s="36"/>
      <c r="G3837" s="36"/>
      <c r="H3837" s="36"/>
      <c r="I3837" s="36"/>
      <c r="J3837" s="36"/>
      <c r="K3837" s="36"/>
      <c r="L3837" s="36"/>
      <c r="M3837" s="36"/>
      <c r="N3837" s="36"/>
      <c r="O3837" s="36"/>
      <c r="P3837" s="36"/>
      <c r="Q3837" s="36"/>
      <c r="R3837" s="36"/>
      <c r="S3837" s="36"/>
      <c r="T3837" s="36"/>
      <c r="U3837" s="36"/>
      <c r="V3837" s="36"/>
    </row>
    <row r="3838" spans="6:22" x14ac:dyDescent="0.25">
      <c r="F3838" s="36"/>
      <c r="G3838" s="36"/>
      <c r="H3838" s="36"/>
      <c r="I3838" s="36"/>
      <c r="J3838" s="36"/>
      <c r="K3838" s="36"/>
      <c r="L3838" s="36"/>
      <c r="M3838" s="36"/>
      <c r="N3838" s="36"/>
      <c r="O3838" s="36"/>
      <c r="P3838" s="36"/>
      <c r="Q3838" s="36"/>
      <c r="R3838" s="36"/>
      <c r="S3838" s="36"/>
      <c r="T3838" s="36"/>
      <c r="U3838" s="36"/>
      <c r="V3838" s="36"/>
    </row>
    <row r="3839" spans="6:22" x14ac:dyDescent="0.25">
      <c r="F3839" s="36"/>
      <c r="G3839" s="36"/>
      <c r="H3839" s="36"/>
      <c r="I3839" s="36"/>
      <c r="J3839" s="36"/>
      <c r="K3839" s="36"/>
      <c r="L3839" s="36"/>
      <c r="M3839" s="36"/>
      <c r="N3839" s="36"/>
      <c r="O3839" s="36"/>
      <c r="P3839" s="36"/>
      <c r="Q3839" s="36"/>
      <c r="R3839" s="36"/>
      <c r="S3839" s="36"/>
      <c r="T3839" s="36"/>
      <c r="U3839" s="36"/>
      <c r="V3839" s="36"/>
    </row>
    <row r="3840" spans="6:22" x14ac:dyDescent="0.25">
      <c r="F3840" s="36"/>
      <c r="G3840" s="36"/>
      <c r="H3840" s="36"/>
      <c r="I3840" s="36"/>
      <c r="J3840" s="36"/>
      <c r="K3840" s="36"/>
      <c r="L3840" s="36"/>
      <c r="M3840" s="36"/>
      <c r="N3840" s="36"/>
      <c r="O3840" s="36"/>
      <c r="P3840" s="36"/>
      <c r="Q3840" s="36"/>
      <c r="R3840" s="36"/>
      <c r="S3840" s="36"/>
      <c r="T3840" s="36"/>
      <c r="U3840" s="36"/>
      <c r="V3840" s="36"/>
    </row>
    <row r="3841" spans="6:22" x14ac:dyDescent="0.25">
      <c r="F3841" s="36"/>
      <c r="G3841" s="36"/>
      <c r="H3841" s="36"/>
      <c r="I3841" s="36"/>
      <c r="J3841" s="36"/>
      <c r="K3841" s="36"/>
      <c r="L3841" s="36"/>
      <c r="M3841" s="36"/>
      <c r="N3841" s="36"/>
      <c r="O3841" s="36"/>
      <c r="P3841" s="36"/>
      <c r="Q3841" s="36"/>
      <c r="R3841" s="36"/>
      <c r="S3841" s="36"/>
      <c r="T3841" s="36"/>
      <c r="U3841" s="36"/>
      <c r="V3841" s="36"/>
    </row>
    <row r="3842" spans="6:22" x14ac:dyDescent="0.25">
      <c r="F3842" s="36"/>
      <c r="G3842" s="36"/>
      <c r="H3842" s="36"/>
      <c r="I3842" s="36"/>
      <c r="J3842" s="36"/>
      <c r="K3842" s="36"/>
      <c r="L3842" s="36"/>
      <c r="M3842" s="36"/>
      <c r="N3842" s="36"/>
      <c r="O3842" s="36"/>
      <c r="P3842" s="36"/>
      <c r="Q3842" s="36"/>
      <c r="R3842" s="36"/>
      <c r="S3842" s="36"/>
      <c r="T3842" s="36"/>
      <c r="U3842" s="36"/>
      <c r="V3842" s="36"/>
    </row>
    <row r="3843" spans="6:22" x14ac:dyDescent="0.25">
      <c r="F3843" s="36"/>
      <c r="G3843" s="36"/>
      <c r="H3843" s="36"/>
      <c r="I3843" s="36"/>
      <c r="J3843" s="36"/>
      <c r="K3843" s="36"/>
      <c r="L3843" s="36"/>
      <c r="M3843" s="36"/>
      <c r="N3843" s="36"/>
      <c r="O3843" s="36"/>
      <c r="P3843" s="36"/>
      <c r="Q3843" s="36"/>
      <c r="R3843" s="36"/>
      <c r="S3843" s="36"/>
      <c r="T3843" s="36"/>
      <c r="U3843" s="36"/>
      <c r="V3843" s="36"/>
    </row>
    <row r="3844" spans="6:22" x14ac:dyDescent="0.25">
      <c r="F3844" s="36"/>
      <c r="G3844" s="36"/>
      <c r="H3844" s="36"/>
      <c r="I3844" s="36"/>
      <c r="J3844" s="36"/>
      <c r="K3844" s="36"/>
      <c r="L3844" s="36"/>
      <c r="M3844" s="36"/>
      <c r="N3844" s="36"/>
      <c r="O3844" s="36"/>
      <c r="P3844" s="36"/>
      <c r="Q3844" s="36"/>
      <c r="R3844" s="36"/>
      <c r="S3844" s="36"/>
      <c r="T3844" s="36"/>
      <c r="U3844" s="36"/>
      <c r="V3844" s="36"/>
    </row>
    <row r="3845" spans="6:22" x14ac:dyDescent="0.25">
      <c r="F3845" s="36"/>
      <c r="G3845" s="36"/>
      <c r="H3845" s="36"/>
      <c r="I3845" s="36"/>
      <c r="J3845" s="36"/>
      <c r="K3845" s="36"/>
      <c r="L3845" s="36"/>
      <c r="M3845" s="36"/>
      <c r="N3845" s="36"/>
      <c r="O3845" s="36"/>
      <c r="P3845" s="36"/>
      <c r="Q3845" s="36"/>
      <c r="R3845" s="36"/>
      <c r="S3845" s="36"/>
      <c r="T3845" s="36"/>
      <c r="U3845" s="36"/>
      <c r="V3845" s="36"/>
    </row>
    <row r="3846" spans="6:22" x14ac:dyDescent="0.25">
      <c r="F3846" s="36"/>
      <c r="G3846" s="36"/>
      <c r="H3846" s="36"/>
      <c r="I3846" s="36"/>
      <c r="J3846" s="36"/>
      <c r="K3846" s="36"/>
      <c r="L3846" s="36"/>
      <c r="M3846" s="36"/>
      <c r="N3846" s="36"/>
      <c r="O3846" s="36"/>
      <c r="P3846" s="36"/>
      <c r="Q3846" s="36"/>
      <c r="R3846" s="36"/>
      <c r="S3846" s="36"/>
      <c r="T3846" s="36"/>
      <c r="U3846" s="36"/>
      <c r="V3846" s="36"/>
    </row>
    <row r="3847" spans="6:22" x14ac:dyDescent="0.25">
      <c r="F3847" s="36"/>
      <c r="G3847" s="36"/>
      <c r="H3847" s="36"/>
      <c r="I3847" s="36"/>
      <c r="J3847" s="36"/>
      <c r="K3847" s="36"/>
      <c r="L3847" s="36"/>
      <c r="M3847" s="36"/>
      <c r="N3847" s="36"/>
      <c r="O3847" s="36"/>
      <c r="P3847" s="36"/>
      <c r="Q3847" s="36"/>
      <c r="R3847" s="36"/>
      <c r="S3847" s="36"/>
      <c r="T3847" s="36"/>
      <c r="U3847" s="36"/>
      <c r="V3847" s="36"/>
    </row>
    <row r="3848" spans="6:22" x14ac:dyDescent="0.25">
      <c r="F3848" s="36"/>
      <c r="G3848" s="36"/>
      <c r="H3848" s="36"/>
      <c r="I3848" s="36"/>
      <c r="J3848" s="36"/>
      <c r="K3848" s="36"/>
      <c r="L3848" s="36"/>
      <c r="M3848" s="36"/>
      <c r="N3848" s="36"/>
      <c r="O3848" s="36"/>
      <c r="P3848" s="36"/>
      <c r="Q3848" s="36"/>
      <c r="R3848" s="36"/>
      <c r="S3848" s="36"/>
      <c r="T3848" s="36"/>
      <c r="U3848" s="36"/>
      <c r="V3848" s="36"/>
    </row>
    <row r="3849" spans="6:22" x14ac:dyDescent="0.25">
      <c r="F3849" s="36"/>
      <c r="G3849" s="36"/>
      <c r="H3849" s="36"/>
      <c r="I3849" s="36"/>
      <c r="J3849" s="36"/>
      <c r="K3849" s="36"/>
      <c r="L3849" s="36"/>
      <c r="M3849" s="36"/>
      <c r="N3849" s="36"/>
      <c r="O3849" s="36"/>
      <c r="P3849" s="36"/>
      <c r="Q3849" s="36"/>
      <c r="R3849" s="36"/>
      <c r="S3849" s="36"/>
      <c r="T3849" s="36"/>
      <c r="U3849" s="36"/>
      <c r="V3849" s="36"/>
    </row>
    <row r="3850" spans="6:22" x14ac:dyDescent="0.25">
      <c r="F3850" s="36"/>
      <c r="G3850" s="36"/>
      <c r="H3850" s="36"/>
      <c r="I3850" s="36"/>
      <c r="J3850" s="36"/>
      <c r="K3850" s="36"/>
      <c r="L3850" s="36"/>
      <c r="M3850" s="36"/>
      <c r="N3850" s="36"/>
      <c r="O3850" s="36"/>
      <c r="P3850" s="36"/>
      <c r="Q3850" s="36"/>
      <c r="R3850" s="36"/>
      <c r="S3850" s="36"/>
      <c r="T3850" s="36"/>
      <c r="U3850" s="36"/>
      <c r="V3850" s="36"/>
    </row>
    <row r="3851" spans="6:22" x14ac:dyDescent="0.25">
      <c r="F3851" s="36"/>
      <c r="G3851" s="36"/>
      <c r="H3851" s="36"/>
      <c r="I3851" s="36"/>
      <c r="J3851" s="36"/>
      <c r="K3851" s="36"/>
      <c r="L3851" s="36"/>
      <c r="M3851" s="36"/>
      <c r="N3851" s="36"/>
      <c r="O3851" s="36"/>
      <c r="P3851" s="36"/>
      <c r="Q3851" s="36"/>
      <c r="R3851" s="36"/>
      <c r="S3851" s="36"/>
      <c r="T3851" s="36"/>
      <c r="U3851" s="36"/>
      <c r="V3851" s="36"/>
    </row>
    <row r="3852" spans="6:22" x14ac:dyDescent="0.25">
      <c r="F3852" s="36"/>
      <c r="G3852" s="36"/>
      <c r="H3852" s="36"/>
      <c r="I3852" s="36"/>
      <c r="J3852" s="36"/>
      <c r="K3852" s="36"/>
      <c r="L3852" s="36"/>
      <c r="M3852" s="36"/>
      <c r="N3852" s="36"/>
      <c r="O3852" s="36"/>
      <c r="P3852" s="36"/>
      <c r="Q3852" s="36"/>
      <c r="R3852" s="36"/>
      <c r="S3852" s="36"/>
      <c r="T3852" s="36"/>
      <c r="U3852" s="36"/>
      <c r="V3852" s="36"/>
    </row>
    <row r="3853" spans="6:22" x14ac:dyDescent="0.25">
      <c r="F3853" s="36"/>
      <c r="G3853" s="36"/>
      <c r="H3853" s="36"/>
      <c r="I3853" s="36"/>
      <c r="J3853" s="36"/>
      <c r="K3853" s="36"/>
      <c r="L3853" s="36"/>
      <c r="M3853" s="36"/>
      <c r="N3853" s="36"/>
      <c r="O3853" s="36"/>
      <c r="P3853" s="36"/>
      <c r="Q3853" s="36"/>
      <c r="R3853" s="36"/>
      <c r="S3853" s="36"/>
      <c r="T3853" s="36"/>
      <c r="U3853" s="36"/>
      <c r="V3853" s="36"/>
    </row>
    <row r="3854" spans="6:22" x14ac:dyDescent="0.25">
      <c r="F3854" s="36"/>
      <c r="G3854" s="36"/>
      <c r="H3854" s="36"/>
      <c r="I3854" s="36"/>
      <c r="J3854" s="36"/>
      <c r="K3854" s="36"/>
      <c r="L3854" s="36"/>
      <c r="M3854" s="36"/>
      <c r="N3854" s="36"/>
      <c r="O3854" s="36"/>
      <c r="P3854" s="36"/>
      <c r="Q3854" s="36"/>
      <c r="R3854" s="36"/>
      <c r="S3854" s="36"/>
      <c r="T3854" s="36"/>
      <c r="U3854" s="36"/>
      <c r="V3854" s="36"/>
    </row>
    <row r="3855" spans="6:22" x14ac:dyDescent="0.25">
      <c r="F3855" s="36"/>
      <c r="G3855" s="36"/>
      <c r="H3855" s="36"/>
      <c r="I3855" s="36"/>
      <c r="J3855" s="36"/>
      <c r="K3855" s="36"/>
      <c r="L3855" s="36"/>
      <c r="M3855" s="36"/>
      <c r="N3855" s="36"/>
      <c r="O3855" s="36"/>
      <c r="P3855" s="36"/>
      <c r="Q3855" s="36"/>
      <c r="R3855" s="36"/>
      <c r="S3855" s="36"/>
      <c r="T3855" s="36"/>
      <c r="U3855" s="36"/>
      <c r="V3855" s="36"/>
    </row>
    <row r="3856" spans="6:22" x14ac:dyDescent="0.25">
      <c r="F3856" s="36"/>
      <c r="G3856" s="36"/>
      <c r="H3856" s="36"/>
      <c r="I3856" s="36"/>
      <c r="J3856" s="36"/>
      <c r="K3856" s="36"/>
      <c r="L3856" s="36"/>
      <c r="M3856" s="36"/>
      <c r="N3856" s="36"/>
      <c r="O3856" s="36"/>
      <c r="P3856" s="36"/>
      <c r="Q3856" s="36"/>
      <c r="R3856" s="36"/>
      <c r="S3856" s="36"/>
      <c r="T3856" s="36"/>
      <c r="U3856" s="36"/>
      <c r="V3856" s="36"/>
    </row>
    <row r="3857" spans="6:22" x14ac:dyDescent="0.25">
      <c r="F3857" s="36"/>
      <c r="G3857" s="36"/>
      <c r="H3857" s="36"/>
      <c r="I3857" s="36"/>
      <c r="J3857" s="36"/>
      <c r="K3857" s="36"/>
      <c r="L3857" s="36"/>
      <c r="M3857" s="36"/>
      <c r="N3857" s="36"/>
      <c r="O3857" s="36"/>
      <c r="P3857" s="36"/>
      <c r="Q3857" s="36"/>
      <c r="R3857" s="36"/>
      <c r="S3857" s="36"/>
      <c r="T3857" s="36"/>
      <c r="U3857" s="36"/>
      <c r="V3857" s="36"/>
    </row>
    <row r="3858" spans="6:22" x14ac:dyDescent="0.25">
      <c r="F3858" s="36"/>
      <c r="G3858" s="36"/>
      <c r="H3858" s="36"/>
      <c r="I3858" s="36"/>
      <c r="J3858" s="36"/>
      <c r="K3858" s="36"/>
      <c r="L3858" s="36"/>
      <c r="M3858" s="36"/>
      <c r="N3858" s="36"/>
      <c r="O3858" s="36"/>
      <c r="P3858" s="36"/>
      <c r="Q3858" s="36"/>
      <c r="R3858" s="36"/>
      <c r="S3858" s="36"/>
      <c r="T3858" s="36"/>
      <c r="U3858" s="36"/>
      <c r="V3858" s="36"/>
    </row>
    <row r="3859" spans="6:22" x14ac:dyDescent="0.25">
      <c r="F3859" s="36"/>
      <c r="G3859" s="36"/>
      <c r="H3859" s="36"/>
      <c r="I3859" s="36"/>
      <c r="J3859" s="36"/>
      <c r="K3859" s="36"/>
      <c r="L3859" s="36"/>
      <c r="M3859" s="36"/>
      <c r="N3859" s="36"/>
      <c r="O3859" s="36"/>
      <c r="P3859" s="36"/>
      <c r="Q3859" s="36"/>
      <c r="R3859" s="36"/>
      <c r="S3859" s="36"/>
      <c r="T3859" s="36"/>
      <c r="U3859" s="36"/>
      <c r="V3859" s="36"/>
    </row>
    <row r="3860" spans="6:22" x14ac:dyDescent="0.25">
      <c r="F3860" s="36"/>
      <c r="G3860" s="36"/>
      <c r="H3860" s="36"/>
      <c r="I3860" s="36"/>
      <c r="J3860" s="36"/>
      <c r="K3860" s="36"/>
      <c r="L3860" s="36"/>
      <c r="M3860" s="36"/>
      <c r="N3860" s="36"/>
      <c r="O3860" s="36"/>
      <c r="P3860" s="36"/>
      <c r="Q3860" s="36"/>
      <c r="R3860" s="36"/>
      <c r="S3860" s="36"/>
      <c r="T3860" s="36"/>
      <c r="U3860" s="36"/>
      <c r="V3860" s="36"/>
    </row>
    <row r="3861" spans="6:22" x14ac:dyDescent="0.25">
      <c r="F3861" s="36"/>
      <c r="G3861" s="36"/>
      <c r="H3861" s="36"/>
      <c r="I3861" s="36"/>
      <c r="J3861" s="36"/>
      <c r="K3861" s="36"/>
      <c r="L3861" s="36"/>
      <c r="M3861" s="36"/>
      <c r="N3861" s="36"/>
      <c r="O3861" s="36"/>
      <c r="P3861" s="36"/>
      <c r="Q3861" s="36"/>
      <c r="R3861" s="36"/>
      <c r="S3861" s="36"/>
      <c r="T3861" s="36"/>
      <c r="U3861" s="36"/>
      <c r="V3861" s="36"/>
    </row>
    <row r="3862" spans="6:22" x14ac:dyDescent="0.25">
      <c r="F3862" s="36"/>
      <c r="G3862" s="36"/>
      <c r="H3862" s="36"/>
      <c r="I3862" s="36"/>
      <c r="J3862" s="36"/>
      <c r="K3862" s="36"/>
      <c r="L3862" s="36"/>
      <c r="M3862" s="36"/>
      <c r="N3862" s="36"/>
      <c r="O3862" s="36"/>
      <c r="P3862" s="36"/>
      <c r="Q3862" s="36"/>
      <c r="R3862" s="36"/>
      <c r="S3862" s="36"/>
      <c r="T3862" s="36"/>
      <c r="U3862" s="36"/>
      <c r="V3862" s="36"/>
    </row>
    <row r="3863" spans="6:22" x14ac:dyDescent="0.25">
      <c r="F3863" s="36"/>
      <c r="G3863" s="36"/>
      <c r="H3863" s="36"/>
      <c r="I3863" s="36"/>
      <c r="J3863" s="36"/>
      <c r="K3863" s="36"/>
      <c r="L3863" s="36"/>
      <c r="M3863" s="36"/>
      <c r="N3863" s="36"/>
      <c r="O3863" s="36"/>
      <c r="P3863" s="36"/>
      <c r="Q3863" s="36"/>
      <c r="R3863" s="36"/>
      <c r="S3863" s="36"/>
      <c r="T3863" s="36"/>
      <c r="U3863" s="36"/>
      <c r="V3863" s="36"/>
    </row>
    <row r="3864" spans="6:22" x14ac:dyDescent="0.25">
      <c r="F3864" s="36"/>
      <c r="G3864" s="36"/>
      <c r="H3864" s="36"/>
      <c r="I3864" s="36"/>
      <c r="J3864" s="36"/>
      <c r="K3864" s="36"/>
      <c r="L3864" s="36"/>
      <c r="M3864" s="36"/>
      <c r="N3864" s="36"/>
      <c r="O3864" s="36"/>
      <c r="P3864" s="36"/>
      <c r="Q3864" s="36"/>
      <c r="R3864" s="36"/>
      <c r="S3864" s="36"/>
      <c r="T3864" s="36"/>
      <c r="U3864" s="36"/>
      <c r="V3864" s="36"/>
    </row>
    <row r="3865" spans="6:22" x14ac:dyDescent="0.25">
      <c r="F3865" s="36"/>
      <c r="G3865" s="36"/>
      <c r="H3865" s="36"/>
      <c r="I3865" s="36"/>
      <c r="J3865" s="36"/>
      <c r="K3865" s="36"/>
      <c r="L3865" s="36"/>
      <c r="M3865" s="36"/>
      <c r="N3865" s="36"/>
      <c r="O3865" s="36"/>
      <c r="P3865" s="36"/>
      <c r="Q3865" s="36"/>
      <c r="R3865" s="36"/>
      <c r="S3865" s="36"/>
      <c r="T3865" s="36"/>
      <c r="U3865" s="36"/>
      <c r="V3865" s="36"/>
    </row>
    <row r="3866" spans="6:22" x14ac:dyDescent="0.25">
      <c r="F3866" s="36"/>
      <c r="G3866" s="36"/>
      <c r="H3866" s="36"/>
      <c r="I3866" s="36"/>
      <c r="J3866" s="36"/>
      <c r="K3866" s="36"/>
      <c r="L3866" s="36"/>
      <c r="M3866" s="36"/>
      <c r="N3866" s="36"/>
      <c r="O3866" s="36"/>
      <c r="P3866" s="36"/>
      <c r="Q3866" s="36"/>
      <c r="R3866" s="36"/>
      <c r="S3866" s="36"/>
      <c r="T3866" s="36"/>
      <c r="U3866" s="36"/>
      <c r="V3866" s="36"/>
    </row>
    <row r="3867" spans="6:22" x14ac:dyDescent="0.25">
      <c r="F3867" s="36"/>
      <c r="G3867" s="36"/>
      <c r="H3867" s="36"/>
      <c r="I3867" s="36"/>
      <c r="J3867" s="36"/>
      <c r="K3867" s="36"/>
      <c r="L3867" s="36"/>
      <c r="M3867" s="36"/>
      <c r="N3867" s="36"/>
      <c r="O3867" s="36"/>
      <c r="P3867" s="36"/>
      <c r="Q3867" s="36"/>
      <c r="R3867" s="36"/>
      <c r="S3867" s="36"/>
      <c r="T3867" s="36"/>
      <c r="U3867" s="36"/>
      <c r="V3867" s="36"/>
    </row>
    <row r="3868" spans="6:22" x14ac:dyDescent="0.25">
      <c r="F3868" s="36"/>
      <c r="G3868" s="36"/>
      <c r="H3868" s="36"/>
      <c r="I3868" s="36"/>
      <c r="J3868" s="36"/>
      <c r="K3868" s="36"/>
      <c r="L3868" s="36"/>
      <c r="M3868" s="36"/>
      <c r="N3868" s="36"/>
      <c r="O3868" s="36"/>
      <c r="P3868" s="36"/>
      <c r="Q3868" s="36"/>
      <c r="R3868" s="36"/>
      <c r="S3868" s="36"/>
      <c r="T3868" s="36"/>
      <c r="U3868" s="36"/>
      <c r="V3868" s="36"/>
    </row>
    <row r="3869" spans="6:22" x14ac:dyDescent="0.25">
      <c r="F3869" s="36"/>
      <c r="G3869" s="36"/>
      <c r="H3869" s="36"/>
      <c r="I3869" s="36"/>
      <c r="J3869" s="36"/>
      <c r="K3869" s="36"/>
      <c r="L3869" s="36"/>
      <c r="M3869" s="36"/>
      <c r="N3869" s="36"/>
      <c r="O3869" s="36"/>
      <c r="P3869" s="36"/>
      <c r="Q3869" s="36"/>
      <c r="R3869" s="36"/>
      <c r="S3869" s="36"/>
      <c r="T3869" s="36"/>
      <c r="U3869" s="36"/>
      <c r="V3869" s="36"/>
    </row>
    <row r="3870" spans="6:22" x14ac:dyDescent="0.25">
      <c r="F3870" s="36"/>
      <c r="G3870" s="36"/>
      <c r="H3870" s="36"/>
      <c r="I3870" s="36"/>
      <c r="J3870" s="36"/>
      <c r="K3870" s="36"/>
      <c r="L3870" s="36"/>
      <c r="M3870" s="36"/>
      <c r="N3870" s="36"/>
      <c r="O3870" s="36"/>
      <c r="P3870" s="36"/>
      <c r="Q3870" s="36"/>
      <c r="R3870" s="36"/>
      <c r="S3870" s="36"/>
      <c r="T3870" s="36"/>
      <c r="U3870" s="36"/>
      <c r="V3870" s="36"/>
    </row>
    <row r="3871" spans="6:22" x14ac:dyDescent="0.25">
      <c r="F3871" s="36"/>
      <c r="G3871" s="36"/>
      <c r="H3871" s="36"/>
      <c r="I3871" s="36"/>
      <c r="J3871" s="36"/>
      <c r="K3871" s="36"/>
      <c r="L3871" s="36"/>
      <c r="M3871" s="36"/>
      <c r="N3871" s="36"/>
      <c r="O3871" s="36"/>
      <c r="P3871" s="36"/>
      <c r="Q3871" s="36"/>
      <c r="R3871" s="36"/>
      <c r="S3871" s="36"/>
      <c r="T3871" s="36"/>
      <c r="U3871" s="36"/>
      <c r="V3871" s="36"/>
    </row>
    <row r="3872" spans="6:22" x14ac:dyDescent="0.25">
      <c r="F3872" s="36"/>
      <c r="G3872" s="36"/>
      <c r="H3872" s="36"/>
      <c r="I3872" s="36"/>
      <c r="J3872" s="36"/>
      <c r="K3872" s="36"/>
      <c r="L3872" s="36"/>
      <c r="M3872" s="36"/>
      <c r="N3872" s="36"/>
      <c r="O3872" s="36"/>
      <c r="P3872" s="36"/>
      <c r="Q3872" s="36"/>
      <c r="R3872" s="36"/>
      <c r="S3872" s="36"/>
      <c r="T3872" s="36"/>
      <c r="U3872" s="36"/>
      <c r="V3872" s="36"/>
    </row>
    <row r="3873" spans="6:22" x14ac:dyDescent="0.25">
      <c r="F3873" s="36"/>
      <c r="G3873" s="36"/>
      <c r="H3873" s="36"/>
      <c r="I3873" s="36"/>
      <c r="J3873" s="36"/>
      <c r="K3873" s="36"/>
      <c r="L3873" s="36"/>
      <c r="M3873" s="36"/>
      <c r="N3873" s="36"/>
      <c r="O3873" s="36"/>
      <c r="P3873" s="36"/>
      <c r="Q3873" s="36"/>
      <c r="R3873" s="36"/>
      <c r="S3873" s="36"/>
      <c r="T3873" s="36"/>
      <c r="U3873" s="36"/>
      <c r="V3873" s="36"/>
    </row>
    <row r="3874" spans="6:22" x14ac:dyDescent="0.25">
      <c r="F3874" s="36"/>
      <c r="G3874" s="36"/>
      <c r="H3874" s="36"/>
      <c r="I3874" s="36"/>
      <c r="J3874" s="36"/>
      <c r="K3874" s="36"/>
      <c r="L3874" s="36"/>
      <c r="M3874" s="36"/>
      <c r="N3874" s="36"/>
      <c r="O3874" s="36"/>
      <c r="P3874" s="36"/>
      <c r="Q3874" s="36"/>
      <c r="R3874" s="36"/>
      <c r="S3874" s="36"/>
      <c r="T3874" s="36"/>
      <c r="U3874" s="36"/>
      <c r="V3874" s="36"/>
    </row>
    <row r="3875" spans="6:22" x14ac:dyDescent="0.25">
      <c r="F3875" s="36"/>
      <c r="G3875" s="36"/>
      <c r="H3875" s="36"/>
      <c r="I3875" s="36"/>
      <c r="J3875" s="36"/>
      <c r="K3875" s="36"/>
      <c r="L3875" s="36"/>
      <c r="M3875" s="36"/>
      <c r="N3875" s="36"/>
      <c r="O3875" s="36"/>
      <c r="P3875" s="36"/>
      <c r="Q3875" s="36"/>
      <c r="R3875" s="36"/>
      <c r="S3875" s="36"/>
      <c r="T3875" s="36"/>
      <c r="U3875" s="36"/>
      <c r="V3875" s="36"/>
    </row>
    <row r="3876" spans="6:22" x14ac:dyDescent="0.25">
      <c r="F3876" s="36"/>
      <c r="G3876" s="36"/>
      <c r="H3876" s="36"/>
      <c r="I3876" s="36"/>
      <c r="J3876" s="36"/>
      <c r="K3876" s="36"/>
      <c r="L3876" s="36"/>
      <c r="M3876" s="36"/>
      <c r="N3876" s="36"/>
      <c r="O3876" s="36"/>
      <c r="P3876" s="36"/>
      <c r="Q3876" s="36"/>
      <c r="R3876" s="36"/>
      <c r="S3876" s="36"/>
      <c r="T3876" s="36"/>
      <c r="U3876" s="36"/>
      <c r="V3876" s="36"/>
    </row>
    <row r="3877" spans="6:22" x14ac:dyDescent="0.25">
      <c r="F3877" s="36"/>
      <c r="G3877" s="36"/>
      <c r="H3877" s="36"/>
      <c r="I3877" s="36"/>
      <c r="J3877" s="36"/>
      <c r="K3877" s="36"/>
      <c r="L3877" s="36"/>
      <c r="M3877" s="36"/>
      <c r="N3877" s="36"/>
      <c r="O3877" s="36"/>
      <c r="P3877" s="36"/>
      <c r="Q3877" s="36"/>
      <c r="R3877" s="36"/>
      <c r="S3877" s="36"/>
      <c r="T3877" s="36"/>
      <c r="U3877" s="36"/>
      <c r="V3877" s="36"/>
    </row>
    <row r="3878" spans="6:22" x14ac:dyDescent="0.25">
      <c r="F3878" s="36"/>
      <c r="G3878" s="36"/>
      <c r="H3878" s="36"/>
      <c r="I3878" s="36"/>
      <c r="J3878" s="36"/>
      <c r="K3878" s="36"/>
      <c r="L3878" s="36"/>
      <c r="M3878" s="36"/>
      <c r="N3878" s="36"/>
      <c r="O3878" s="36"/>
      <c r="P3878" s="36"/>
      <c r="Q3878" s="36"/>
      <c r="R3878" s="36"/>
      <c r="S3878" s="36"/>
      <c r="T3878" s="36"/>
      <c r="U3878" s="36"/>
      <c r="V3878" s="36"/>
    </row>
    <row r="3879" spans="6:22" x14ac:dyDescent="0.25">
      <c r="F3879" s="36"/>
      <c r="G3879" s="36"/>
      <c r="H3879" s="36"/>
      <c r="I3879" s="36"/>
      <c r="J3879" s="36"/>
      <c r="K3879" s="36"/>
      <c r="L3879" s="36"/>
      <c r="M3879" s="36"/>
      <c r="N3879" s="36"/>
      <c r="O3879" s="36"/>
      <c r="P3879" s="36"/>
      <c r="Q3879" s="36"/>
      <c r="R3879" s="36"/>
      <c r="S3879" s="36"/>
      <c r="T3879" s="36"/>
      <c r="U3879" s="36"/>
      <c r="V3879" s="36"/>
    </row>
    <row r="3880" spans="6:22" x14ac:dyDescent="0.25">
      <c r="F3880" s="36"/>
      <c r="G3880" s="36"/>
      <c r="H3880" s="36"/>
      <c r="I3880" s="36"/>
      <c r="J3880" s="36"/>
      <c r="K3880" s="36"/>
      <c r="L3880" s="36"/>
      <c r="M3880" s="36"/>
      <c r="N3880" s="36"/>
      <c r="O3880" s="36"/>
      <c r="P3880" s="36"/>
      <c r="Q3880" s="36"/>
      <c r="R3880" s="36"/>
      <c r="S3880" s="36"/>
      <c r="T3880" s="36"/>
      <c r="U3880" s="36"/>
      <c r="V3880" s="36"/>
    </row>
    <row r="3881" spans="6:22" x14ac:dyDescent="0.25">
      <c r="F3881" s="36"/>
      <c r="G3881" s="36"/>
      <c r="H3881" s="36"/>
      <c r="I3881" s="36"/>
      <c r="J3881" s="36"/>
      <c r="K3881" s="36"/>
      <c r="L3881" s="36"/>
      <c r="M3881" s="36"/>
      <c r="N3881" s="36"/>
      <c r="O3881" s="36"/>
      <c r="P3881" s="36"/>
      <c r="Q3881" s="36"/>
      <c r="R3881" s="36"/>
      <c r="S3881" s="36"/>
      <c r="T3881" s="36"/>
      <c r="U3881" s="36"/>
      <c r="V3881" s="36"/>
    </row>
    <row r="3882" spans="6:22" x14ac:dyDescent="0.25">
      <c r="F3882" s="36"/>
      <c r="G3882" s="36"/>
      <c r="H3882" s="36"/>
      <c r="I3882" s="36"/>
      <c r="J3882" s="36"/>
      <c r="K3882" s="36"/>
      <c r="L3882" s="36"/>
      <c r="M3882" s="36"/>
      <c r="N3882" s="36"/>
      <c r="O3882" s="36"/>
      <c r="P3882" s="36"/>
      <c r="Q3882" s="36"/>
      <c r="R3882" s="36"/>
      <c r="S3882" s="36"/>
      <c r="T3882" s="36"/>
      <c r="U3882" s="36"/>
      <c r="V3882" s="36"/>
    </row>
    <row r="3883" spans="6:22" x14ac:dyDescent="0.25">
      <c r="F3883" s="36"/>
      <c r="G3883" s="36"/>
      <c r="H3883" s="36"/>
      <c r="I3883" s="36"/>
      <c r="J3883" s="36"/>
      <c r="K3883" s="36"/>
      <c r="L3883" s="36"/>
      <c r="M3883" s="36"/>
      <c r="N3883" s="36"/>
      <c r="O3883" s="36"/>
      <c r="P3883" s="36"/>
      <c r="Q3883" s="36"/>
      <c r="R3883" s="36"/>
      <c r="S3883" s="36"/>
      <c r="T3883" s="36"/>
      <c r="U3883" s="36"/>
      <c r="V3883" s="36"/>
    </row>
    <row r="3884" spans="6:22" x14ac:dyDescent="0.25">
      <c r="F3884" s="36"/>
      <c r="G3884" s="36"/>
      <c r="H3884" s="36"/>
      <c r="I3884" s="36"/>
      <c r="J3884" s="36"/>
      <c r="K3884" s="36"/>
      <c r="L3884" s="36"/>
      <c r="M3884" s="36"/>
      <c r="N3884" s="36"/>
      <c r="O3884" s="36"/>
      <c r="P3884" s="36"/>
      <c r="Q3884" s="36"/>
      <c r="R3884" s="36"/>
      <c r="S3884" s="36"/>
      <c r="T3884" s="36"/>
      <c r="U3884" s="36"/>
      <c r="V3884" s="36"/>
    </row>
    <row r="3885" spans="6:22" x14ac:dyDescent="0.25">
      <c r="F3885" s="36"/>
      <c r="G3885" s="36"/>
      <c r="H3885" s="36"/>
      <c r="I3885" s="36"/>
      <c r="J3885" s="36"/>
      <c r="K3885" s="36"/>
      <c r="L3885" s="36"/>
      <c r="M3885" s="36"/>
      <c r="N3885" s="36"/>
      <c r="O3885" s="36"/>
      <c r="P3885" s="36"/>
      <c r="Q3885" s="36"/>
      <c r="R3885" s="36"/>
      <c r="S3885" s="36"/>
      <c r="T3885" s="36"/>
      <c r="U3885" s="36"/>
      <c r="V3885" s="36"/>
    </row>
    <row r="3886" spans="6:22" x14ac:dyDescent="0.25">
      <c r="F3886" s="36"/>
      <c r="G3886" s="36"/>
      <c r="H3886" s="36"/>
      <c r="I3886" s="36"/>
      <c r="J3886" s="36"/>
      <c r="K3886" s="36"/>
      <c r="L3886" s="36"/>
      <c r="M3886" s="36"/>
      <c r="N3886" s="36"/>
      <c r="O3886" s="36"/>
      <c r="P3886" s="36"/>
      <c r="Q3886" s="36"/>
      <c r="R3886" s="36"/>
      <c r="S3886" s="36"/>
      <c r="T3886" s="36"/>
      <c r="U3886" s="36"/>
      <c r="V3886" s="36"/>
    </row>
    <row r="3887" spans="6:22" x14ac:dyDescent="0.25">
      <c r="F3887" s="36"/>
      <c r="G3887" s="36"/>
      <c r="H3887" s="36"/>
      <c r="I3887" s="36"/>
      <c r="J3887" s="36"/>
      <c r="K3887" s="36"/>
      <c r="L3887" s="36"/>
      <c r="M3887" s="36"/>
      <c r="N3887" s="36"/>
      <c r="O3887" s="36"/>
      <c r="P3887" s="36"/>
      <c r="Q3887" s="36"/>
      <c r="R3887" s="36"/>
      <c r="S3887" s="36"/>
      <c r="T3887" s="36"/>
      <c r="U3887" s="36"/>
      <c r="V3887" s="36"/>
    </row>
    <row r="3888" spans="6:22" x14ac:dyDescent="0.25">
      <c r="F3888" s="36"/>
      <c r="G3888" s="36"/>
      <c r="H3888" s="36"/>
      <c r="I3888" s="36"/>
      <c r="J3888" s="36"/>
      <c r="K3888" s="36"/>
      <c r="L3888" s="36"/>
      <c r="M3888" s="36"/>
      <c r="N3888" s="36"/>
      <c r="O3888" s="36"/>
      <c r="P3888" s="36"/>
      <c r="Q3888" s="36"/>
      <c r="R3888" s="36"/>
      <c r="S3888" s="36"/>
      <c r="T3888" s="36"/>
      <c r="U3888" s="36"/>
      <c r="V3888" s="36"/>
    </row>
    <row r="3889" spans="6:22" x14ac:dyDescent="0.25">
      <c r="F3889" s="36"/>
      <c r="G3889" s="36"/>
      <c r="H3889" s="36"/>
      <c r="I3889" s="36"/>
      <c r="J3889" s="36"/>
      <c r="K3889" s="36"/>
      <c r="L3889" s="36"/>
      <c r="M3889" s="36"/>
      <c r="N3889" s="36"/>
      <c r="O3889" s="36"/>
      <c r="P3889" s="36"/>
      <c r="Q3889" s="36"/>
      <c r="R3889" s="36"/>
      <c r="S3889" s="36"/>
      <c r="T3889" s="36"/>
      <c r="U3889" s="36"/>
      <c r="V3889" s="36"/>
    </row>
    <row r="3890" spans="6:22" x14ac:dyDescent="0.25">
      <c r="F3890" s="36"/>
      <c r="G3890" s="36"/>
      <c r="H3890" s="36"/>
      <c r="I3890" s="36"/>
      <c r="J3890" s="36"/>
      <c r="K3890" s="36"/>
      <c r="L3890" s="36"/>
      <c r="M3890" s="36"/>
      <c r="N3890" s="36"/>
      <c r="O3890" s="36"/>
      <c r="P3890" s="36"/>
      <c r="Q3890" s="36"/>
      <c r="R3890" s="36"/>
      <c r="S3890" s="36"/>
      <c r="T3890" s="36"/>
      <c r="U3890" s="36"/>
      <c r="V3890" s="36"/>
    </row>
    <row r="3891" spans="6:22" x14ac:dyDescent="0.25">
      <c r="F3891" s="36"/>
      <c r="G3891" s="36"/>
      <c r="H3891" s="36"/>
      <c r="I3891" s="36"/>
      <c r="J3891" s="36"/>
      <c r="K3891" s="36"/>
      <c r="L3891" s="36"/>
      <c r="M3891" s="36"/>
      <c r="N3891" s="36"/>
      <c r="O3891" s="36"/>
      <c r="P3891" s="36"/>
      <c r="Q3891" s="36"/>
      <c r="R3891" s="36"/>
      <c r="S3891" s="36"/>
      <c r="T3891" s="36"/>
      <c r="U3891" s="36"/>
      <c r="V3891" s="36"/>
    </row>
    <row r="3892" spans="6:22" x14ac:dyDescent="0.25">
      <c r="F3892" s="36"/>
      <c r="G3892" s="36"/>
      <c r="H3892" s="36"/>
      <c r="I3892" s="36"/>
      <c r="J3892" s="36"/>
      <c r="K3892" s="36"/>
      <c r="L3892" s="36"/>
      <c r="M3892" s="36"/>
      <c r="N3892" s="36"/>
      <c r="O3892" s="36"/>
      <c r="P3892" s="36"/>
      <c r="Q3892" s="36"/>
      <c r="R3892" s="36"/>
      <c r="S3892" s="36"/>
      <c r="T3892" s="36"/>
      <c r="U3892" s="36"/>
      <c r="V3892" s="36"/>
    </row>
    <row r="3893" spans="6:22" x14ac:dyDescent="0.25">
      <c r="F3893" s="36"/>
      <c r="G3893" s="36"/>
      <c r="H3893" s="36"/>
      <c r="I3893" s="36"/>
      <c r="J3893" s="36"/>
      <c r="K3893" s="36"/>
      <c r="L3893" s="36"/>
      <c r="M3893" s="36"/>
      <c r="N3893" s="36"/>
      <c r="O3893" s="36"/>
      <c r="P3893" s="36"/>
      <c r="Q3893" s="36"/>
      <c r="R3893" s="36"/>
      <c r="S3893" s="36"/>
      <c r="T3893" s="36"/>
      <c r="U3893" s="36"/>
      <c r="V3893" s="36"/>
    </row>
    <row r="3894" spans="6:22" x14ac:dyDescent="0.25">
      <c r="F3894" s="36"/>
      <c r="G3894" s="36"/>
      <c r="H3894" s="36"/>
      <c r="I3894" s="36"/>
      <c r="J3894" s="36"/>
      <c r="K3894" s="36"/>
      <c r="L3894" s="36"/>
      <c r="M3894" s="36"/>
      <c r="N3894" s="36"/>
      <c r="O3894" s="36"/>
      <c r="P3894" s="36"/>
      <c r="Q3894" s="36"/>
      <c r="R3894" s="36"/>
      <c r="S3894" s="36"/>
      <c r="T3894" s="36"/>
      <c r="U3894" s="36"/>
      <c r="V3894" s="36"/>
    </row>
    <row r="3895" spans="6:22" x14ac:dyDescent="0.25">
      <c r="F3895" s="36"/>
      <c r="G3895" s="36"/>
      <c r="H3895" s="36"/>
      <c r="I3895" s="36"/>
      <c r="J3895" s="36"/>
      <c r="K3895" s="36"/>
      <c r="L3895" s="36"/>
      <c r="M3895" s="36"/>
      <c r="N3895" s="36"/>
      <c r="O3895" s="36"/>
      <c r="P3895" s="36"/>
      <c r="Q3895" s="36"/>
      <c r="R3895" s="36"/>
      <c r="S3895" s="36"/>
      <c r="T3895" s="36"/>
      <c r="U3895" s="36"/>
      <c r="V3895" s="36"/>
    </row>
    <row r="3896" spans="6:22" x14ac:dyDescent="0.25">
      <c r="F3896" s="36"/>
      <c r="G3896" s="36"/>
      <c r="H3896" s="36"/>
      <c r="I3896" s="36"/>
      <c r="J3896" s="36"/>
      <c r="K3896" s="36"/>
      <c r="L3896" s="36"/>
      <c r="M3896" s="36"/>
      <c r="N3896" s="36"/>
      <c r="O3896" s="36"/>
      <c r="P3896" s="36"/>
      <c r="Q3896" s="36"/>
      <c r="R3896" s="36"/>
      <c r="S3896" s="36"/>
      <c r="T3896" s="36"/>
      <c r="U3896" s="36"/>
      <c r="V3896" s="36"/>
    </row>
    <row r="3897" spans="6:22" x14ac:dyDescent="0.25">
      <c r="F3897" s="36"/>
      <c r="G3897" s="36"/>
      <c r="H3897" s="36"/>
      <c r="I3897" s="36"/>
      <c r="J3897" s="36"/>
      <c r="K3897" s="36"/>
      <c r="L3897" s="36"/>
      <c r="M3897" s="36"/>
      <c r="N3897" s="36"/>
      <c r="O3897" s="36"/>
      <c r="P3897" s="36"/>
      <c r="Q3897" s="36"/>
      <c r="R3897" s="36"/>
      <c r="S3897" s="36"/>
      <c r="T3897" s="36"/>
      <c r="U3897" s="36"/>
      <c r="V3897" s="36"/>
    </row>
    <row r="3898" spans="6:22" x14ac:dyDescent="0.25">
      <c r="F3898" s="36"/>
      <c r="G3898" s="36"/>
      <c r="H3898" s="36"/>
      <c r="I3898" s="36"/>
      <c r="J3898" s="36"/>
      <c r="K3898" s="36"/>
      <c r="L3898" s="36"/>
      <c r="M3898" s="36"/>
      <c r="N3898" s="36"/>
      <c r="O3898" s="36"/>
      <c r="P3898" s="36"/>
      <c r="Q3898" s="36"/>
      <c r="R3898" s="36"/>
      <c r="S3898" s="36"/>
      <c r="T3898" s="36"/>
      <c r="U3898" s="36"/>
      <c r="V3898" s="36"/>
    </row>
    <row r="3899" spans="6:22" x14ac:dyDescent="0.25">
      <c r="F3899" s="36"/>
      <c r="G3899" s="36"/>
      <c r="H3899" s="36"/>
      <c r="I3899" s="36"/>
      <c r="J3899" s="36"/>
      <c r="K3899" s="36"/>
      <c r="L3899" s="36"/>
      <c r="M3899" s="36"/>
      <c r="N3899" s="36"/>
      <c r="O3899" s="36"/>
      <c r="P3899" s="36"/>
      <c r="Q3899" s="36"/>
      <c r="R3899" s="36"/>
      <c r="S3899" s="36"/>
      <c r="T3899" s="36"/>
      <c r="U3899" s="36"/>
      <c r="V3899" s="36"/>
    </row>
    <row r="3900" spans="6:22" x14ac:dyDescent="0.25">
      <c r="F3900" s="36"/>
      <c r="G3900" s="36"/>
      <c r="H3900" s="36"/>
      <c r="I3900" s="36"/>
      <c r="J3900" s="36"/>
      <c r="K3900" s="36"/>
      <c r="L3900" s="36"/>
      <c r="M3900" s="36"/>
      <c r="N3900" s="36"/>
      <c r="O3900" s="36"/>
      <c r="P3900" s="36"/>
      <c r="Q3900" s="36"/>
      <c r="R3900" s="36"/>
      <c r="S3900" s="36"/>
      <c r="T3900" s="36"/>
      <c r="U3900" s="36"/>
      <c r="V3900" s="36"/>
    </row>
    <row r="3901" spans="6:22" x14ac:dyDescent="0.25">
      <c r="F3901" s="36"/>
      <c r="G3901" s="36"/>
      <c r="H3901" s="36"/>
      <c r="I3901" s="36"/>
      <c r="J3901" s="36"/>
      <c r="K3901" s="36"/>
      <c r="L3901" s="36"/>
      <c r="M3901" s="36"/>
      <c r="N3901" s="36"/>
      <c r="O3901" s="36"/>
      <c r="P3901" s="36"/>
      <c r="Q3901" s="36"/>
      <c r="R3901" s="36"/>
      <c r="S3901" s="36"/>
      <c r="T3901" s="36"/>
      <c r="U3901" s="36"/>
      <c r="V3901" s="36"/>
    </row>
    <row r="3902" spans="6:22" x14ac:dyDescent="0.25">
      <c r="F3902" s="36"/>
      <c r="G3902" s="36"/>
      <c r="H3902" s="36"/>
      <c r="I3902" s="36"/>
      <c r="J3902" s="36"/>
      <c r="K3902" s="36"/>
      <c r="L3902" s="36"/>
      <c r="M3902" s="36"/>
      <c r="N3902" s="36"/>
      <c r="O3902" s="36"/>
      <c r="P3902" s="36"/>
      <c r="Q3902" s="36"/>
      <c r="R3902" s="36"/>
      <c r="S3902" s="36"/>
      <c r="T3902" s="36"/>
      <c r="U3902" s="36"/>
      <c r="V3902" s="36"/>
    </row>
    <row r="3903" spans="6:22" x14ac:dyDescent="0.25">
      <c r="F3903" s="36"/>
      <c r="G3903" s="36"/>
      <c r="H3903" s="36"/>
      <c r="I3903" s="36"/>
      <c r="J3903" s="36"/>
      <c r="K3903" s="36"/>
      <c r="L3903" s="36"/>
      <c r="M3903" s="36"/>
      <c r="N3903" s="36"/>
      <c r="O3903" s="36"/>
      <c r="P3903" s="36"/>
      <c r="Q3903" s="36"/>
      <c r="R3903" s="36"/>
      <c r="S3903" s="36"/>
      <c r="T3903" s="36"/>
      <c r="U3903" s="36"/>
      <c r="V3903" s="36"/>
    </row>
    <row r="3904" spans="6:22" x14ac:dyDescent="0.25">
      <c r="F3904" s="36"/>
      <c r="G3904" s="36"/>
      <c r="H3904" s="36"/>
      <c r="I3904" s="36"/>
      <c r="J3904" s="36"/>
      <c r="K3904" s="36"/>
      <c r="L3904" s="36"/>
      <c r="M3904" s="36"/>
      <c r="N3904" s="36"/>
      <c r="O3904" s="36"/>
      <c r="P3904" s="36"/>
      <c r="Q3904" s="36"/>
      <c r="R3904" s="36"/>
      <c r="S3904" s="36"/>
      <c r="T3904" s="36"/>
      <c r="U3904" s="36"/>
      <c r="V3904" s="36"/>
    </row>
    <row r="3905" spans="6:22" x14ac:dyDescent="0.25">
      <c r="F3905" s="36"/>
      <c r="G3905" s="36"/>
      <c r="H3905" s="36"/>
      <c r="I3905" s="36"/>
      <c r="J3905" s="36"/>
      <c r="K3905" s="36"/>
      <c r="L3905" s="36"/>
      <c r="M3905" s="36"/>
      <c r="N3905" s="36"/>
      <c r="O3905" s="36"/>
      <c r="P3905" s="36"/>
      <c r="Q3905" s="36"/>
      <c r="R3905" s="36"/>
      <c r="S3905" s="36"/>
      <c r="T3905" s="36"/>
      <c r="U3905" s="36"/>
      <c r="V3905" s="36"/>
    </row>
    <row r="3906" spans="6:22" x14ac:dyDescent="0.25">
      <c r="F3906" s="36"/>
      <c r="G3906" s="36"/>
      <c r="H3906" s="36"/>
      <c r="I3906" s="36"/>
      <c r="J3906" s="36"/>
      <c r="K3906" s="36"/>
      <c r="L3906" s="36"/>
      <c r="M3906" s="36"/>
      <c r="N3906" s="36"/>
      <c r="O3906" s="36"/>
      <c r="P3906" s="36"/>
      <c r="Q3906" s="36"/>
      <c r="R3906" s="36"/>
      <c r="S3906" s="36"/>
      <c r="T3906" s="36"/>
      <c r="U3906" s="36"/>
      <c r="V3906" s="36"/>
    </row>
    <row r="3907" spans="6:22" x14ac:dyDescent="0.25">
      <c r="F3907" s="36"/>
      <c r="G3907" s="36"/>
      <c r="H3907" s="36"/>
      <c r="I3907" s="36"/>
      <c r="J3907" s="36"/>
      <c r="K3907" s="36"/>
      <c r="L3907" s="36"/>
      <c r="M3907" s="36"/>
      <c r="N3907" s="36"/>
      <c r="O3907" s="36"/>
      <c r="P3907" s="36"/>
      <c r="Q3907" s="36"/>
      <c r="R3907" s="36"/>
      <c r="S3907" s="36"/>
      <c r="T3907" s="36"/>
      <c r="U3907" s="36"/>
      <c r="V3907" s="36"/>
    </row>
    <row r="3908" spans="6:22" x14ac:dyDescent="0.25">
      <c r="F3908" s="36"/>
      <c r="G3908" s="36"/>
      <c r="H3908" s="36"/>
      <c r="I3908" s="36"/>
      <c r="J3908" s="36"/>
      <c r="K3908" s="36"/>
      <c r="L3908" s="36"/>
      <c r="M3908" s="36"/>
      <c r="N3908" s="36"/>
      <c r="O3908" s="36"/>
      <c r="P3908" s="36"/>
      <c r="Q3908" s="36"/>
      <c r="R3908" s="36"/>
      <c r="S3908" s="36"/>
      <c r="T3908" s="36"/>
      <c r="U3908" s="36"/>
      <c r="V3908" s="36"/>
    </row>
    <row r="3909" spans="6:22" x14ac:dyDescent="0.25">
      <c r="F3909" s="36"/>
      <c r="G3909" s="36"/>
      <c r="H3909" s="36"/>
      <c r="I3909" s="36"/>
      <c r="J3909" s="36"/>
      <c r="K3909" s="36"/>
      <c r="L3909" s="36"/>
      <c r="M3909" s="36"/>
      <c r="N3909" s="36"/>
      <c r="O3909" s="36"/>
      <c r="P3909" s="36"/>
      <c r="Q3909" s="36"/>
      <c r="R3909" s="36"/>
      <c r="S3909" s="36"/>
      <c r="T3909" s="36"/>
      <c r="U3909" s="36"/>
      <c r="V3909" s="36"/>
    </row>
    <row r="3910" spans="6:22" x14ac:dyDescent="0.25">
      <c r="F3910" s="36"/>
      <c r="G3910" s="36"/>
      <c r="H3910" s="36"/>
      <c r="I3910" s="36"/>
      <c r="J3910" s="36"/>
      <c r="K3910" s="36"/>
      <c r="L3910" s="36"/>
      <c r="M3910" s="36"/>
      <c r="N3910" s="36"/>
      <c r="O3910" s="36"/>
      <c r="P3910" s="36"/>
      <c r="Q3910" s="36"/>
      <c r="R3910" s="36"/>
      <c r="S3910" s="36"/>
      <c r="T3910" s="36"/>
      <c r="U3910" s="36"/>
      <c r="V3910" s="36"/>
    </row>
    <row r="3911" spans="6:22" x14ac:dyDescent="0.25">
      <c r="F3911" s="36"/>
      <c r="G3911" s="36"/>
      <c r="H3911" s="36"/>
      <c r="I3911" s="36"/>
      <c r="J3911" s="36"/>
      <c r="K3911" s="36"/>
      <c r="L3911" s="36"/>
      <c r="M3911" s="36"/>
      <c r="N3911" s="36"/>
      <c r="O3911" s="36"/>
      <c r="P3911" s="36"/>
      <c r="Q3911" s="36"/>
      <c r="R3911" s="36"/>
      <c r="S3911" s="36"/>
      <c r="T3911" s="36"/>
      <c r="U3911" s="36"/>
      <c r="V3911" s="36"/>
    </row>
    <row r="3912" spans="6:22" x14ac:dyDescent="0.25">
      <c r="F3912" s="36"/>
      <c r="G3912" s="36"/>
      <c r="H3912" s="36"/>
      <c r="I3912" s="36"/>
      <c r="J3912" s="36"/>
      <c r="K3912" s="36"/>
      <c r="L3912" s="36"/>
      <c r="M3912" s="36"/>
      <c r="N3912" s="36"/>
      <c r="O3912" s="36"/>
      <c r="P3912" s="36"/>
      <c r="Q3912" s="36"/>
      <c r="R3912" s="36"/>
      <c r="S3912" s="36"/>
      <c r="T3912" s="36"/>
      <c r="U3912" s="36"/>
      <c r="V3912" s="36"/>
    </row>
    <row r="3913" spans="6:22" x14ac:dyDescent="0.25">
      <c r="F3913" s="36"/>
      <c r="G3913" s="36"/>
      <c r="H3913" s="36"/>
      <c r="I3913" s="36"/>
      <c r="J3913" s="36"/>
      <c r="K3913" s="36"/>
      <c r="L3913" s="36"/>
      <c r="M3913" s="36"/>
      <c r="N3913" s="36"/>
      <c r="O3913" s="36"/>
      <c r="P3913" s="36"/>
      <c r="Q3913" s="36"/>
      <c r="R3913" s="36"/>
      <c r="S3913" s="36"/>
      <c r="T3913" s="36"/>
      <c r="U3913" s="36"/>
      <c r="V3913" s="36"/>
    </row>
    <row r="3914" spans="6:22" x14ac:dyDescent="0.25">
      <c r="F3914" s="36"/>
      <c r="G3914" s="36"/>
      <c r="H3914" s="36"/>
      <c r="I3914" s="36"/>
      <c r="J3914" s="36"/>
      <c r="K3914" s="36"/>
      <c r="L3914" s="36"/>
      <c r="M3914" s="36"/>
      <c r="N3914" s="36"/>
      <c r="O3914" s="36"/>
      <c r="P3914" s="36"/>
      <c r="Q3914" s="36"/>
      <c r="R3914" s="36"/>
      <c r="S3914" s="36"/>
      <c r="T3914" s="36"/>
      <c r="U3914" s="36"/>
      <c r="V3914" s="36"/>
    </row>
    <row r="3915" spans="6:22" x14ac:dyDescent="0.25">
      <c r="F3915" s="36"/>
      <c r="G3915" s="36"/>
      <c r="H3915" s="36"/>
      <c r="I3915" s="36"/>
      <c r="J3915" s="36"/>
      <c r="K3915" s="36"/>
      <c r="L3915" s="36"/>
      <c r="M3915" s="36"/>
      <c r="N3915" s="36"/>
      <c r="O3915" s="36"/>
      <c r="P3915" s="36"/>
      <c r="Q3915" s="36"/>
      <c r="R3915" s="36"/>
      <c r="S3915" s="36"/>
      <c r="T3915" s="36"/>
      <c r="U3915" s="36"/>
      <c r="V3915" s="36"/>
    </row>
    <row r="3916" spans="6:22" x14ac:dyDescent="0.25">
      <c r="F3916" s="36"/>
      <c r="G3916" s="36"/>
      <c r="H3916" s="36"/>
      <c r="I3916" s="36"/>
      <c r="J3916" s="36"/>
      <c r="K3916" s="36"/>
      <c r="L3916" s="36"/>
      <c r="M3916" s="36"/>
      <c r="N3916" s="36"/>
      <c r="O3916" s="36"/>
      <c r="P3916" s="36"/>
      <c r="Q3916" s="36"/>
      <c r="R3916" s="36"/>
      <c r="S3916" s="36"/>
      <c r="T3916" s="36"/>
      <c r="U3916" s="36"/>
      <c r="V3916" s="36"/>
    </row>
    <row r="3917" spans="6:22" x14ac:dyDescent="0.25">
      <c r="F3917" s="36"/>
      <c r="G3917" s="36"/>
      <c r="H3917" s="36"/>
      <c r="I3917" s="36"/>
      <c r="J3917" s="36"/>
      <c r="K3917" s="36"/>
      <c r="L3917" s="36"/>
      <c r="M3917" s="36"/>
      <c r="N3917" s="36"/>
      <c r="O3917" s="36"/>
      <c r="P3917" s="36"/>
      <c r="Q3917" s="36"/>
      <c r="R3917" s="36"/>
      <c r="S3917" s="36"/>
      <c r="T3917" s="36"/>
      <c r="U3917" s="36"/>
      <c r="V3917" s="36"/>
    </row>
    <row r="3918" spans="6:22" x14ac:dyDescent="0.25">
      <c r="F3918" s="36"/>
      <c r="G3918" s="36"/>
      <c r="H3918" s="36"/>
      <c r="I3918" s="36"/>
      <c r="J3918" s="36"/>
      <c r="K3918" s="36"/>
      <c r="L3918" s="36"/>
      <c r="M3918" s="36"/>
      <c r="N3918" s="36"/>
      <c r="O3918" s="36"/>
      <c r="P3918" s="36"/>
      <c r="Q3918" s="36"/>
      <c r="R3918" s="36"/>
      <c r="S3918" s="36"/>
      <c r="T3918" s="36"/>
      <c r="U3918" s="36"/>
      <c r="V3918" s="36"/>
    </row>
    <row r="3919" spans="6:22" x14ac:dyDescent="0.25">
      <c r="F3919" s="36"/>
      <c r="G3919" s="36"/>
      <c r="H3919" s="36"/>
      <c r="I3919" s="36"/>
      <c r="J3919" s="36"/>
      <c r="K3919" s="36"/>
      <c r="L3919" s="36"/>
      <c r="M3919" s="36"/>
      <c r="N3919" s="36"/>
      <c r="O3919" s="36"/>
      <c r="P3919" s="36"/>
      <c r="Q3919" s="36"/>
      <c r="R3919" s="36"/>
      <c r="S3919" s="36"/>
      <c r="T3919" s="36"/>
      <c r="U3919" s="36"/>
      <c r="V3919" s="36"/>
    </row>
    <row r="3920" spans="6:22" x14ac:dyDescent="0.25">
      <c r="F3920" s="36"/>
      <c r="G3920" s="36"/>
      <c r="H3920" s="36"/>
      <c r="I3920" s="36"/>
      <c r="J3920" s="36"/>
      <c r="K3920" s="36"/>
      <c r="L3920" s="36"/>
      <c r="M3920" s="36"/>
      <c r="N3920" s="36"/>
      <c r="O3920" s="36"/>
      <c r="P3920" s="36"/>
      <c r="Q3920" s="36"/>
      <c r="R3920" s="36"/>
      <c r="S3920" s="36"/>
      <c r="T3920" s="36"/>
      <c r="U3920" s="36"/>
      <c r="V3920" s="36"/>
    </row>
    <row r="3921" spans="6:22" x14ac:dyDescent="0.25">
      <c r="F3921" s="36"/>
      <c r="G3921" s="36"/>
      <c r="H3921" s="36"/>
      <c r="I3921" s="36"/>
      <c r="J3921" s="36"/>
      <c r="K3921" s="36"/>
      <c r="L3921" s="36"/>
      <c r="M3921" s="36"/>
      <c r="N3921" s="36"/>
      <c r="O3921" s="36"/>
      <c r="P3921" s="36"/>
      <c r="Q3921" s="36"/>
      <c r="R3921" s="36"/>
      <c r="S3921" s="36"/>
      <c r="T3921" s="36"/>
      <c r="U3921" s="36"/>
      <c r="V3921" s="36"/>
    </row>
    <row r="3922" spans="6:22" x14ac:dyDescent="0.25">
      <c r="F3922" s="36"/>
      <c r="G3922" s="36"/>
      <c r="H3922" s="36"/>
      <c r="I3922" s="36"/>
      <c r="J3922" s="36"/>
      <c r="K3922" s="36"/>
      <c r="L3922" s="36"/>
      <c r="M3922" s="36"/>
      <c r="N3922" s="36"/>
      <c r="O3922" s="36"/>
      <c r="P3922" s="36"/>
      <c r="Q3922" s="36"/>
      <c r="R3922" s="36"/>
      <c r="S3922" s="36"/>
      <c r="T3922" s="36"/>
      <c r="U3922" s="36"/>
      <c r="V3922" s="36"/>
    </row>
    <row r="3923" spans="6:22" x14ac:dyDescent="0.25">
      <c r="F3923" s="36"/>
      <c r="G3923" s="36"/>
      <c r="H3923" s="36"/>
      <c r="I3923" s="36"/>
      <c r="J3923" s="36"/>
      <c r="K3923" s="36"/>
      <c r="L3923" s="36"/>
      <c r="M3923" s="36"/>
      <c r="N3923" s="36"/>
      <c r="O3923" s="36"/>
      <c r="P3923" s="36"/>
      <c r="Q3923" s="36"/>
      <c r="R3923" s="36"/>
      <c r="S3923" s="36"/>
      <c r="T3923" s="36"/>
      <c r="U3923" s="36"/>
      <c r="V3923" s="36"/>
    </row>
    <row r="3924" spans="6:22" x14ac:dyDescent="0.25">
      <c r="F3924" s="36"/>
      <c r="G3924" s="36"/>
      <c r="H3924" s="36"/>
      <c r="I3924" s="36"/>
      <c r="J3924" s="36"/>
      <c r="K3924" s="36"/>
      <c r="L3924" s="36"/>
      <c r="M3924" s="36"/>
      <c r="N3924" s="36"/>
      <c r="O3924" s="36"/>
      <c r="P3924" s="36"/>
      <c r="Q3924" s="36"/>
      <c r="R3924" s="36"/>
      <c r="S3924" s="36"/>
      <c r="T3924" s="36"/>
      <c r="U3924" s="36"/>
      <c r="V3924" s="36"/>
    </row>
    <row r="3925" spans="6:22" x14ac:dyDescent="0.25">
      <c r="F3925" s="36"/>
      <c r="G3925" s="36"/>
      <c r="H3925" s="36"/>
      <c r="I3925" s="36"/>
      <c r="J3925" s="36"/>
      <c r="K3925" s="36"/>
      <c r="L3925" s="36"/>
      <c r="M3925" s="36"/>
      <c r="N3925" s="36"/>
      <c r="O3925" s="36"/>
      <c r="P3925" s="36"/>
      <c r="Q3925" s="36"/>
      <c r="R3925" s="36"/>
      <c r="S3925" s="36"/>
      <c r="T3925" s="36"/>
      <c r="U3925" s="36"/>
      <c r="V3925" s="36"/>
    </row>
    <row r="3926" spans="6:22" x14ac:dyDescent="0.25">
      <c r="F3926" s="36"/>
      <c r="G3926" s="36"/>
      <c r="H3926" s="36"/>
      <c r="I3926" s="36"/>
      <c r="J3926" s="36"/>
      <c r="K3926" s="36"/>
      <c r="L3926" s="36"/>
      <c r="M3926" s="36"/>
      <c r="N3926" s="36"/>
      <c r="O3926" s="36"/>
      <c r="P3926" s="36"/>
      <c r="Q3926" s="36"/>
      <c r="R3926" s="36"/>
      <c r="S3926" s="36"/>
      <c r="T3926" s="36"/>
      <c r="U3926" s="36"/>
      <c r="V3926" s="36"/>
    </row>
    <row r="3927" spans="6:22" x14ac:dyDescent="0.25">
      <c r="F3927" s="36"/>
      <c r="G3927" s="36"/>
      <c r="H3927" s="36"/>
      <c r="I3927" s="36"/>
      <c r="J3927" s="36"/>
      <c r="K3927" s="36"/>
      <c r="L3927" s="36"/>
      <c r="M3927" s="36"/>
      <c r="N3927" s="36"/>
      <c r="O3927" s="36"/>
      <c r="P3927" s="36"/>
      <c r="Q3927" s="36"/>
      <c r="R3927" s="36"/>
      <c r="S3927" s="36"/>
      <c r="T3927" s="36"/>
      <c r="U3927" s="36"/>
      <c r="V3927" s="36"/>
    </row>
    <row r="3928" spans="6:22" x14ac:dyDescent="0.25">
      <c r="F3928" s="36"/>
      <c r="G3928" s="36"/>
      <c r="H3928" s="36"/>
      <c r="I3928" s="36"/>
      <c r="J3928" s="36"/>
      <c r="K3928" s="36"/>
      <c r="L3928" s="36"/>
      <c r="M3928" s="36"/>
      <c r="N3928" s="36"/>
      <c r="O3928" s="36"/>
      <c r="P3928" s="36"/>
      <c r="Q3928" s="36"/>
      <c r="R3928" s="36"/>
      <c r="S3928" s="36"/>
      <c r="T3928" s="36"/>
      <c r="U3928" s="36"/>
      <c r="V3928" s="36"/>
    </row>
    <row r="3929" spans="6:22" x14ac:dyDescent="0.25">
      <c r="F3929" s="36"/>
      <c r="G3929" s="36"/>
      <c r="H3929" s="36"/>
      <c r="I3929" s="36"/>
      <c r="J3929" s="36"/>
      <c r="K3929" s="36"/>
      <c r="L3929" s="36"/>
      <c r="M3929" s="36"/>
      <c r="N3929" s="36"/>
      <c r="O3929" s="36"/>
      <c r="P3929" s="36"/>
      <c r="Q3929" s="36"/>
      <c r="R3929" s="36"/>
      <c r="S3929" s="36"/>
      <c r="T3929" s="36"/>
      <c r="U3929" s="36"/>
      <c r="V3929" s="36"/>
    </row>
    <row r="3930" spans="6:22" x14ac:dyDescent="0.25">
      <c r="F3930" s="36"/>
      <c r="G3930" s="36"/>
      <c r="H3930" s="36"/>
      <c r="I3930" s="36"/>
      <c r="J3930" s="36"/>
      <c r="K3930" s="36"/>
      <c r="L3930" s="36"/>
      <c r="M3930" s="36"/>
      <c r="N3930" s="36"/>
      <c r="O3930" s="36"/>
      <c r="P3930" s="36"/>
      <c r="Q3930" s="36"/>
      <c r="R3930" s="36"/>
      <c r="S3930" s="36"/>
      <c r="T3930" s="36"/>
      <c r="U3930" s="36"/>
      <c r="V3930" s="36"/>
    </row>
    <row r="3931" spans="6:22" x14ac:dyDescent="0.25">
      <c r="F3931" s="36"/>
      <c r="G3931" s="36"/>
      <c r="H3931" s="36"/>
      <c r="I3931" s="36"/>
      <c r="J3931" s="36"/>
      <c r="K3931" s="36"/>
      <c r="L3931" s="36"/>
      <c r="M3931" s="36"/>
      <c r="N3931" s="36"/>
      <c r="O3931" s="36"/>
      <c r="P3931" s="36"/>
      <c r="Q3931" s="36"/>
      <c r="R3931" s="36"/>
      <c r="S3931" s="36"/>
      <c r="T3931" s="36"/>
      <c r="U3931" s="36"/>
      <c r="V3931" s="36"/>
    </row>
    <row r="3932" spans="6:22" x14ac:dyDescent="0.25">
      <c r="F3932" s="36"/>
      <c r="G3932" s="36"/>
      <c r="H3932" s="36"/>
      <c r="I3932" s="36"/>
      <c r="J3932" s="36"/>
      <c r="K3932" s="36"/>
      <c r="L3932" s="36"/>
      <c r="M3932" s="36"/>
      <c r="N3932" s="36"/>
      <c r="O3932" s="36"/>
      <c r="P3932" s="36"/>
      <c r="Q3932" s="36"/>
      <c r="R3932" s="36"/>
      <c r="S3932" s="36"/>
      <c r="T3932" s="36"/>
      <c r="U3932" s="36"/>
      <c r="V3932" s="36"/>
    </row>
    <row r="3933" spans="6:22" x14ac:dyDescent="0.25">
      <c r="F3933" s="36"/>
      <c r="G3933" s="36"/>
      <c r="H3933" s="36"/>
      <c r="I3933" s="36"/>
      <c r="J3933" s="36"/>
      <c r="K3933" s="36"/>
      <c r="L3933" s="36"/>
      <c r="M3933" s="36"/>
      <c r="N3933" s="36"/>
      <c r="O3933" s="36"/>
      <c r="P3933" s="36"/>
      <c r="Q3933" s="36"/>
      <c r="R3933" s="36"/>
      <c r="S3933" s="36"/>
      <c r="T3933" s="36"/>
      <c r="U3933" s="36"/>
      <c r="V3933" s="36"/>
    </row>
    <row r="3934" spans="6:22" x14ac:dyDescent="0.25">
      <c r="F3934" s="36"/>
      <c r="G3934" s="36"/>
      <c r="H3934" s="36"/>
      <c r="I3934" s="36"/>
      <c r="J3934" s="36"/>
      <c r="K3934" s="36"/>
      <c r="L3934" s="36"/>
      <c r="M3934" s="36"/>
      <c r="N3934" s="36"/>
      <c r="O3934" s="36"/>
      <c r="P3934" s="36"/>
      <c r="Q3934" s="36"/>
      <c r="R3934" s="36"/>
      <c r="S3934" s="36"/>
      <c r="T3934" s="36"/>
      <c r="U3934" s="36"/>
      <c r="V3934" s="36"/>
    </row>
    <row r="3935" spans="6:22" x14ac:dyDescent="0.25">
      <c r="F3935" s="36"/>
      <c r="G3935" s="36"/>
      <c r="H3935" s="36"/>
      <c r="I3935" s="36"/>
      <c r="J3935" s="36"/>
      <c r="K3935" s="36"/>
      <c r="L3935" s="36"/>
      <c r="M3935" s="36"/>
      <c r="N3935" s="36"/>
      <c r="O3935" s="36"/>
      <c r="P3935" s="36"/>
      <c r="Q3935" s="36"/>
      <c r="R3935" s="36"/>
      <c r="S3935" s="36"/>
      <c r="T3935" s="36"/>
      <c r="U3935" s="36"/>
      <c r="V3935" s="36"/>
    </row>
    <row r="3936" spans="6:22" x14ac:dyDescent="0.25">
      <c r="F3936" s="36"/>
      <c r="G3936" s="36"/>
      <c r="H3936" s="36"/>
      <c r="I3936" s="36"/>
      <c r="J3936" s="36"/>
      <c r="K3936" s="36"/>
      <c r="L3936" s="36"/>
      <c r="M3936" s="36"/>
      <c r="N3936" s="36"/>
      <c r="O3936" s="36"/>
      <c r="P3936" s="36"/>
      <c r="Q3936" s="36"/>
      <c r="R3936" s="36"/>
      <c r="S3936" s="36"/>
      <c r="T3936" s="36"/>
      <c r="U3936" s="36"/>
      <c r="V3936" s="36"/>
    </row>
    <row r="3937" spans="6:22" x14ac:dyDescent="0.25">
      <c r="F3937" s="36"/>
      <c r="G3937" s="36"/>
      <c r="H3937" s="36"/>
      <c r="I3937" s="36"/>
      <c r="J3937" s="36"/>
      <c r="K3937" s="36"/>
      <c r="L3937" s="36"/>
      <c r="M3937" s="36"/>
      <c r="N3937" s="36"/>
      <c r="O3937" s="36"/>
      <c r="P3937" s="36"/>
      <c r="Q3937" s="36"/>
      <c r="R3937" s="36"/>
      <c r="S3937" s="36"/>
      <c r="T3937" s="36"/>
      <c r="U3937" s="36"/>
      <c r="V3937" s="36"/>
    </row>
    <row r="3938" spans="6:22" x14ac:dyDescent="0.25">
      <c r="F3938" s="36"/>
      <c r="G3938" s="36"/>
      <c r="H3938" s="36"/>
      <c r="I3938" s="36"/>
      <c r="J3938" s="36"/>
      <c r="K3938" s="36"/>
      <c r="L3938" s="36"/>
      <c r="M3938" s="36"/>
      <c r="N3938" s="36"/>
      <c r="O3938" s="36"/>
      <c r="P3938" s="36"/>
      <c r="Q3938" s="36"/>
      <c r="R3938" s="36"/>
      <c r="S3938" s="36"/>
      <c r="T3938" s="36"/>
      <c r="U3938" s="36"/>
      <c r="V3938" s="36"/>
    </row>
    <row r="3939" spans="6:22" x14ac:dyDescent="0.25">
      <c r="F3939" s="36"/>
      <c r="G3939" s="36"/>
      <c r="H3939" s="36"/>
      <c r="I3939" s="36"/>
      <c r="J3939" s="36"/>
      <c r="K3939" s="36"/>
      <c r="L3939" s="36"/>
      <c r="M3939" s="36"/>
      <c r="N3939" s="36"/>
      <c r="O3939" s="36"/>
      <c r="P3939" s="36"/>
      <c r="Q3939" s="36"/>
      <c r="R3939" s="36"/>
      <c r="S3939" s="36"/>
      <c r="T3939" s="36"/>
      <c r="U3939" s="36"/>
      <c r="V3939" s="36"/>
    </row>
    <row r="3940" spans="6:22" x14ac:dyDescent="0.25">
      <c r="F3940" s="36"/>
      <c r="G3940" s="36"/>
      <c r="H3940" s="36"/>
      <c r="I3940" s="36"/>
      <c r="J3940" s="36"/>
      <c r="K3940" s="36"/>
      <c r="L3940" s="36"/>
      <c r="M3940" s="36"/>
      <c r="N3940" s="36"/>
      <c r="O3940" s="36"/>
      <c r="P3940" s="36"/>
      <c r="Q3940" s="36"/>
      <c r="R3940" s="36"/>
      <c r="S3940" s="36"/>
      <c r="T3940" s="36"/>
      <c r="U3940" s="36"/>
      <c r="V3940" s="36"/>
    </row>
    <row r="3941" spans="6:22" x14ac:dyDescent="0.25">
      <c r="F3941" s="36"/>
      <c r="G3941" s="36"/>
      <c r="H3941" s="36"/>
      <c r="I3941" s="36"/>
      <c r="J3941" s="36"/>
      <c r="K3941" s="36"/>
      <c r="L3941" s="36"/>
      <c r="M3941" s="36"/>
      <c r="N3941" s="36"/>
      <c r="O3941" s="36"/>
      <c r="P3941" s="36"/>
      <c r="Q3941" s="36"/>
      <c r="R3941" s="36"/>
      <c r="S3941" s="36"/>
      <c r="T3941" s="36"/>
      <c r="U3941" s="36"/>
      <c r="V3941" s="36"/>
    </row>
    <row r="3942" spans="6:22" x14ac:dyDescent="0.25">
      <c r="F3942" s="36"/>
      <c r="G3942" s="36"/>
      <c r="H3942" s="36"/>
      <c r="I3942" s="36"/>
      <c r="J3942" s="36"/>
      <c r="K3942" s="36"/>
      <c r="L3942" s="36"/>
      <c r="M3942" s="36"/>
      <c r="N3942" s="36"/>
      <c r="O3942" s="36"/>
      <c r="P3942" s="36"/>
      <c r="Q3942" s="36"/>
      <c r="R3942" s="36"/>
      <c r="S3942" s="36"/>
      <c r="T3942" s="36"/>
      <c r="U3942" s="36"/>
      <c r="V3942" s="36"/>
    </row>
    <row r="3943" spans="6:22" x14ac:dyDescent="0.25">
      <c r="F3943" s="36"/>
      <c r="G3943" s="36"/>
      <c r="H3943" s="36"/>
      <c r="I3943" s="36"/>
      <c r="J3943" s="36"/>
      <c r="K3943" s="36"/>
      <c r="L3943" s="36"/>
      <c r="M3943" s="36"/>
      <c r="N3943" s="36"/>
      <c r="O3943" s="36"/>
      <c r="P3943" s="36"/>
      <c r="Q3943" s="36"/>
      <c r="R3943" s="36"/>
      <c r="S3943" s="36"/>
      <c r="T3943" s="36"/>
      <c r="U3943" s="36"/>
      <c r="V3943" s="36"/>
    </row>
    <row r="3944" spans="6:22" x14ac:dyDescent="0.25">
      <c r="F3944" s="36"/>
      <c r="G3944" s="36"/>
      <c r="H3944" s="36"/>
      <c r="I3944" s="36"/>
      <c r="J3944" s="36"/>
      <c r="K3944" s="36"/>
      <c r="L3944" s="36"/>
      <c r="M3944" s="36"/>
      <c r="N3944" s="36"/>
      <c r="O3944" s="36"/>
      <c r="P3944" s="36"/>
      <c r="Q3944" s="36"/>
      <c r="R3944" s="36"/>
      <c r="S3944" s="36"/>
      <c r="T3944" s="36"/>
      <c r="U3944" s="36"/>
      <c r="V3944" s="36"/>
    </row>
    <row r="3945" spans="6:22" x14ac:dyDescent="0.25">
      <c r="F3945" s="36"/>
      <c r="G3945" s="36"/>
      <c r="H3945" s="36"/>
      <c r="I3945" s="36"/>
      <c r="J3945" s="36"/>
      <c r="K3945" s="36"/>
      <c r="L3945" s="36"/>
      <c r="M3945" s="36"/>
      <c r="N3945" s="36"/>
      <c r="O3945" s="36"/>
      <c r="P3945" s="36"/>
      <c r="Q3945" s="36"/>
      <c r="R3945" s="36"/>
      <c r="S3945" s="36"/>
      <c r="T3945" s="36"/>
      <c r="U3945" s="36"/>
      <c r="V3945" s="36"/>
    </row>
    <row r="3946" spans="6:22" x14ac:dyDescent="0.25">
      <c r="F3946" s="36"/>
      <c r="G3946" s="36"/>
      <c r="H3946" s="36"/>
      <c r="I3946" s="36"/>
      <c r="J3946" s="36"/>
      <c r="K3946" s="36"/>
      <c r="L3946" s="36"/>
      <c r="M3946" s="36"/>
      <c r="N3946" s="36"/>
      <c r="O3946" s="36"/>
      <c r="P3946" s="36"/>
      <c r="Q3946" s="36"/>
      <c r="R3946" s="36"/>
      <c r="S3946" s="36"/>
      <c r="T3946" s="36"/>
      <c r="U3946" s="36"/>
      <c r="V3946" s="36"/>
    </row>
    <row r="3947" spans="6:22" x14ac:dyDescent="0.25">
      <c r="F3947" s="36"/>
      <c r="G3947" s="36"/>
      <c r="H3947" s="36"/>
      <c r="I3947" s="36"/>
      <c r="J3947" s="36"/>
      <c r="K3947" s="36"/>
      <c r="L3947" s="36"/>
      <c r="M3947" s="36"/>
      <c r="N3947" s="36"/>
      <c r="O3947" s="36"/>
      <c r="P3947" s="36"/>
      <c r="Q3947" s="36"/>
      <c r="R3947" s="36"/>
      <c r="S3947" s="36"/>
      <c r="T3947" s="36"/>
      <c r="U3947" s="36"/>
      <c r="V3947" s="36"/>
    </row>
    <row r="3948" spans="6:22" x14ac:dyDescent="0.25">
      <c r="F3948" s="36"/>
      <c r="G3948" s="36"/>
      <c r="H3948" s="36"/>
      <c r="I3948" s="36"/>
      <c r="J3948" s="36"/>
      <c r="K3948" s="36"/>
      <c r="L3948" s="36"/>
      <c r="M3948" s="36"/>
      <c r="N3948" s="36"/>
      <c r="O3948" s="36"/>
      <c r="P3948" s="36"/>
      <c r="Q3948" s="36"/>
      <c r="R3948" s="36"/>
      <c r="S3948" s="36"/>
      <c r="T3948" s="36"/>
      <c r="U3948" s="36"/>
      <c r="V3948" s="36"/>
    </row>
    <row r="3949" spans="6:22" x14ac:dyDescent="0.25">
      <c r="F3949" s="36"/>
      <c r="G3949" s="36"/>
      <c r="H3949" s="36"/>
      <c r="I3949" s="36"/>
      <c r="J3949" s="36"/>
      <c r="K3949" s="36"/>
      <c r="L3949" s="36"/>
      <c r="M3949" s="36"/>
      <c r="N3949" s="36"/>
      <c r="O3949" s="36"/>
      <c r="P3949" s="36"/>
      <c r="Q3949" s="36"/>
      <c r="R3949" s="36"/>
      <c r="S3949" s="36"/>
      <c r="T3949" s="36"/>
      <c r="U3949" s="36"/>
      <c r="V3949" s="36"/>
    </row>
    <row r="3950" spans="6:22" x14ac:dyDescent="0.25">
      <c r="F3950" s="36"/>
      <c r="G3950" s="36"/>
      <c r="H3950" s="36"/>
      <c r="I3950" s="36"/>
      <c r="J3950" s="36"/>
      <c r="K3950" s="36"/>
      <c r="L3950" s="36"/>
      <c r="M3950" s="36"/>
      <c r="N3950" s="36"/>
      <c r="O3950" s="36"/>
      <c r="P3950" s="36"/>
      <c r="Q3950" s="36"/>
      <c r="R3950" s="36"/>
      <c r="S3950" s="36"/>
      <c r="T3950" s="36"/>
      <c r="U3950" s="36"/>
      <c r="V3950" s="36"/>
    </row>
    <row r="3951" spans="6:22" x14ac:dyDescent="0.25">
      <c r="F3951" s="36"/>
      <c r="G3951" s="36"/>
      <c r="H3951" s="36"/>
      <c r="I3951" s="36"/>
      <c r="J3951" s="36"/>
      <c r="K3951" s="36"/>
      <c r="L3951" s="36"/>
      <c r="M3951" s="36"/>
      <c r="N3951" s="36"/>
      <c r="O3951" s="36"/>
      <c r="P3951" s="36"/>
      <c r="Q3951" s="36"/>
      <c r="R3951" s="36"/>
      <c r="S3951" s="36"/>
      <c r="T3951" s="36"/>
      <c r="U3951" s="36"/>
      <c r="V3951" s="36"/>
    </row>
    <row r="3952" spans="6:22" x14ac:dyDescent="0.25">
      <c r="F3952" s="36"/>
      <c r="G3952" s="36"/>
      <c r="H3952" s="36"/>
      <c r="I3952" s="36"/>
      <c r="J3952" s="36"/>
      <c r="K3952" s="36"/>
      <c r="L3952" s="36"/>
      <c r="M3952" s="36"/>
      <c r="N3952" s="36"/>
      <c r="O3952" s="36"/>
      <c r="P3952" s="36"/>
      <c r="Q3952" s="36"/>
      <c r="R3952" s="36"/>
      <c r="S3952" s="36"/>
      <c r="T3952" s="36"/>
      <c r="U3952" s="36"/>
      <c r="V3952" s="36"/>
    </row>
    <row r="3953" spans="6:22" x14ac:dyDescent="0.25">
      <c r="F3953" s="36"/>
      <c r="G3953" s="36"/>
      <c r="H3953" s="36"/>
      <c r="I3953" s="36"/>
      <c r="J3953" s="36"/>
      <c r="K3953" s="36"/>
      <c r="L3953" s="36"/>
      <c r="M3953" s="36"/>
      <c r="N3953" s="36"/>
      <c r="O3953" s="36"/>
      <c r="P3953" s="36"/>
      <c r="Q3953" s="36"/>
      <c r="R3953" s="36"/>
      <c r="S3953" s="36"/>
      <c r="T3953" s="36"/>
      <c r="U3953" s="36"/>
      <c r="V3953" s="36"/>
    </row>
    <row r="3954" spans="6:22" x14ac:dyDescent="0.25">
      <c r="F3954" s="36"/>
      <c r="G3954" s="36"/>
      <c r="H3954" s="36"/>
      <c r="I3954" s="36"/>
      <c r="J3954" s="36"/>
      <c r="K3954" s="36"/>
      <c r="L3954" s="36"/>
      <c r="M3954" s="36"/>
      <c r="N3954" s="36"/>
      <c r="O3954" s="36"/>
      <c r="P3954" s="36"/>
      <c r="Q3954" s="36"/>
      <c r="R3954" s="36"/>
      <c r="S3954" s="36"/>
      <c r="T3954" s="36"/>
      <c r="U3954" s="36"/>
      <c r="V3954" s="36"/>
    </row>
    <row r="3955" spans="6:22" x14ac:dyDescent="0.25">
      <c r="F3955" s="36"/>
      <c r="G3955" s="36"/>
      <c r="H3955" s="36"/>
      <c r="I3955" s="36"/>
      <c r="J3955" s="36"/>
      <c r="K3955" s="36"/>
      <c r="L3955" s="36"/>
      <c r="M3955" s="36"/>
      <c r="N3955" s="36"/>
      <c r="O3955" s="36"/>
      <c r="P3955" s="36"/>
      <c r="Q3955" s="36"/>
      <c r="R3955" s="36"/>
      <c r="S3955" s="36"/>
      <c r="T3955" s="36"/>
      <c r="U3955" s="36"/>
      <c r="V3955" s="36"/>
    </row>
    <row r="3956" spans="6:22" x14ac:dyDescent="0.25">
      <c r="F3956" s="36"/>
      <c r="G3956" s="36"/>
      <c r="H3956" s="36"/>
      <c r="I3956" s="36"/>
      <c r="J3956" s="36"/>
      <c r="K3956" s="36"/>
      <c r="L3956" s="36"/>
      <c r="M3956" s="36"/>
      <c r="N3956" s="36"/>
      <c r="O3956" s="36"/>
      <c r="P3956" s="36"/>
      <c r="Q3956" s="36"/>
      <c r="R3956" s="36"/>
      <c r="S3956" s="36"/>
      <c r="T3956" s="36"/>
      <c r="U3956" s="36"/>
      <c r="V3956" s="36"/>
    </row>
    <row r="3957" spans="6:22" x14ac:dyDescent="0.25">
      <c r="F3957" s="36"/>
      <c r="G3957" s="36"/>
      <c r="H3957" s="36"/>
      <c r="I3957" s="36"/>
      <c r="J3957" s="36"/>
      <c r="K3957" s="36"/>
      <c r="L3957" s="36"/>
      <c r="M3957" s="36"/>
      <c r="N3957" s="36"/>
      <c r="O3957" s="36"/>
      <c r="P3957" s="36"/>
      <c r="Q3957" s="36"/>
      <c r="R3957" s="36"/>
      <c r="S3957" s="36"/>
      <c r="T3957" s="36"/>
      <c r="U3957" s="36"/>
      <c r="V3957" s="36"/>
    </row>
    <row r="3958" spans="6:22" x14ac:dyDescent="0.25">
      <c r="F3958" s="36"/>
      <c r="G3958" s="36"/>
      <c r="H3958" s="36"/>
      <c r="I3958" s="36"/>
      <c r="J3958" s="36"/>
      <c r="K3958" s="36"/>
      <c r="L3958" s="36"/>
      <c r="M3958" s="36"/>
      <c r="N3958" s="36"/>
      <c r="O3958" s="36"/>
      <c r="P3958" s="36"/>
      <c r="Q3958" s="36"/>
      <c r="R3958" s="36"/>
      <c r="S3958" s="36"/>
      <c r="T3958" s="36"/>
      <c r="U3958" s="36"/>
      <c r="V3958" s="36"/>
    </row>
    <row r="3959" spans="6:22" x14ac:dyDescent="0.25">
      <c r="F3959" s="36"/>
      <c r="G3959" s="36"/>
      <c r="H3959" s="36"/>
      <c r="I3959" s="36"/>
      <c r="J3959" s="36"/>
      <c r="K3959" s="36"/>
      <c r="L3959" s="36"/>
      <c r="M3959" s="36"/>
      <c r="N3959" s="36"/>
      <c r="O3959" s="36"/>
      <c r="P3959" s="36"/>
      <c r="Q3959" s="36"/>
      <c r="R3959" s="36"/>
      <c r="S3959" s="36"/>
      <c r="T3959" s="36"/>
      <c r="U3959" s="36"/>
      <c r="V3959" s="36"/>
    </row>
    <row r="3960" spans="6:22" x14ac:dyDescent="0.25">
      <c r="F3960" s="36"/>
      <c r="G3960" s="36"/>
      <c r="H3960" s="36"/>
      <c r="I3960" s="36"/>
      <c r="J3960" s="36"/>
      <c r="K3960" s="36"/>
      <c r="L3960" s="36"/>
      <c r="M3960" s="36"/>
      <c r="N3960" s="36"/>
      <c r="O3960" s="36"/>
      <c r="P3960" s="36"/>
      <c r="Q3960" s="36"/>
      <c r="R3960" s="36"/>
      <c r="S3960" s="36"/>
      <c r="T3960" s="36"/>
      <c r="U3960" s="36"/>
      <c r="V3960" s="36"/>
    </row>
    <row r="3961" spans="6:22" x14ac:dyDescent="0.25">
      <c r="F3961" s="36"/>
      <c r="G3961" s="36"/>
      <c r="H3961" s="36"/>
      <c r="I3961" s="36"/>
      <c r="J3961" s="36"/>
      <c r="K3961" s="36"/>
      <c r="L3961" s="36"/>
      <c r="M3961" s="36"/>
      <c r="N3961" s="36"/>
      <c r="O3961" s="36"/>
      <c r="P3961" s="36"/>
      <c r="Q3961" s="36"/>
      <c r="R3961" s="36"/>
      <c r="S3961" s="36"/>
      <c r="T3961" s="36"/>
      <c r="U3961" s="36"/>
      <c r="V3961" s="36"/>
    </row>
    <row r="3962" spans="6:22" x14ac:dyDescent="0.25">
      <c r="F3962" s="36"/>
      <c r="G3962" s="36"/>
      <c r="H3962" s="36"/>
      <c r="I3962" s="36"/>
      <c r="J3962" s="36"/>
      <c r="K3962" s="36"/>
      <c r="L3962" s="36"/>
      <c r="M3962" s="36"/>
      <c r="N3962" s="36"/>
      <c r="O3962" s="36"/>
      <c r="P3962" s="36"/>
      <c r="Q3962" s="36"/>
      <c r="R3962" s="36"/>
      <c r="S3962" s="36"/>
      <c r="T3962" s="36"/>
      <c r="U3962" s="36"/>
      <c r="V3962" s="36"/>
    </row>
    <row r="3963" spans="6:22" x14ac:dyDescent="0.25">
      <c r="F3963" s="36"/>
      <c r="G3963" s="36"/>
      <c r="H3963" s="36"/>
      <c r="I3963" s="36"/>
      <c r="J3963" s="36"/>
      <c r="K3963" s="36"/>
      <c r="L3963" s="36"/>
      <c r="M3963" s="36"/>
      <c r="N3963" s="36"/>
      <c r="O3963" s="36"/>
      <c r="P3963" s="36"/>
      <c r="Q3963" s="36"/>
      <c r="R3963" s="36"/>
      <c r="S3963" s="36"/>
      <c r="T3963" s="36"/>
      <c r="U3963" s="36"/>
      <c r="V3963" s="36"/>
    </row>
    <row r="3964" spans="6:22" x14ac:dyDescent="0.25">
      <c r="F3964" s="36"/>
      <c r="G3964" s="36"/>
      <c r="H3964" s="36"/>
      <c r="I3964" s="36"/>
      <c r="J3964" s="36"/>
      <c r="K3964" s="36"/>
      <c r="L3964" s="36"/>
      <c r="M3964" s="36"/>
      <c r="N3964" s="36"/>
      <c r="O3964" s="36"/>
      <c r="P3964" s="36"/>
      <c r="Q3964" s="36"/>
      <c r="R3964" s="36"/>
      <c r="S3964" s="36"/>
      <c r="T3964" s="36"/>
      <c r="U3964" s="36"/>
      <c r="V3964" s="36"/>
    </row>
    <row r="3965" spans="6:22" x14ac:dyDescent="0.25">
      <c r="F3965" s="36"/>
      <c r="G3965" s="36"/>
      <c r="H3965" s="36"/>
      <c r="I3965" s="36"/>
      <c r="J3965" s="36"/>
      <c r="K3965" s="36"/>
      <c r="L3965" s="36"/>
      <c r="M3965" s="36"/>
      <c r="N3965" s="36"/>
      <c r="O3965" s="36"/>
      <c r="P3965" s="36"/>
      <c r="Q3965" s="36"/>
      <c r="R3965" s="36"/>
      <c r="S3965" s="36"/>
      <c r="T3965" s="36"/>
      <c r="U3965" s="36"/>
      <c r="V3965" s="36"/>
    </row>
    <row r="3966" spans="6:22" x14ac:dyDescent="0.25">
      <c r="F3966" s="36"/>
      <c r="G3966" s="36"/>
      <c r="H3966" s="36"/>
      <c r="I3966" s="36"/>
      <c r="J3966" s="36"/>
      <c r="K3966" s="36"/>
      <c r="L3966" s="36"/>
      <c r="M3966" s="36"/>
      <c r="N3966" s="36"/>
      <c r="O3966" s="36"/>
      <c r="P3966" s="36"/>
      <c r="Q3966" s="36"/>
      <c r="R3966" s="36"/>
      <c r="S3966" s="36"/>
      <c r="T3966" s="36"/>
      <c r="U3966" s="36"/>
      <c r="V3966" s="36"/>
    </row>
    <row r="3967" spans="6:22" x14ac:dyDescent="0.25">
      <c r="F3967" s="36"/>
      <c r="G3967" s="36"/>
      <c r="H3967" s="36"/>
      <c r="I3967" s="36"/>
      <c r="J3967" s="36"/>
      <c r="K3967" s="36"/>
      <c r="L3967" s="36"/>
      <c r="M3967" s="36"/>
      <c r="N3967" s="36"/>
      <c r="O3967" s="36"/>
      <c r="P3967" s="36"/>
      <c r="Q3967" s="36"/>
      <c r="R3967" s="36"/>
      <c r="S3967" s="36"/>
      <c r="T3967" s="36"/>
      <c r="U3967" s="36"/>
      <c r="V3967" s="36"/>
    </row>
    <row r="3968" spans="6:22" x14ac:dyDescent="0.25">
      <c r="F3968" s="36"/>
      <c r="G3968" s="36"/>
      <c r="H3968" s="36"/>
      <c r="I3968" s="36"/>
      <c r="J3968" s="36"/>
      <c r="K3968" s="36"/>
      <c r="L3968" s="36"/>
      <c r="M3968" s="36"/>
      <c r="N3968" s="36"/>
      <c r="O3968" s="36"/>
      <c r="P3968" s="36"/>
      <c r="Q3968" s="36"/>
      <c r="R3968" s="36"/>
      <c r="S3968" s="36"/>
      <c r="T3968" s="36"/>
      <c r="U3968" s="36"/>
      <c r="V3968" s="36"/>
    </row>
    <row r="3969" spans="6:22" x14ac:dyDescent="0.25">
      <c r="F3969" s="36"/>
      <c r="G3969" s="36"/>
      <c r="H3969" s="36"/>
      <c r="I3969" s="36"/>
      <c r="J3969" s="36"/>
      <c r="K3969" s="36"/>
      <c r="L3969" s="36"/>
      <c r="M3969" s="36"/>
      <c r="N3969" s="36"/>
      <c r="O3969" s="36"/>
      <c r="P3969" s="36"/>
      <c r="Q3969" s="36"/>
      <c r="R3969" s="36"/>
      <c r="S3969" s="36"/>
      <c r="T3969" s="36"/>
      <c r="U3969" s="36"/>
      <c r="V3969" s="36"/>
    </row>
    <row r="3970" spans="6:22" x14ac:dyDescent="0.25">
      <c r="F3970" s="36"/>
      <c r="G3970" s="36"/>
      <c r="H3970" s="36"/>
      <c r="I3970" s="36"/>
      <c r="J3970" s="36"/>
      <c r="K3970" s="36"/>
      <c r="L3970" s="36"/>
      <c r="M3970" s="36"/>
      <c r="N3970" s="36"/>
      <c r="O3970" s="36"/>
      <c r="P3970" s="36"/>
      <c r="Q3970" s="36"/>
      <c r="R3970" s="36"/>
      <c r="S3970" s="36"/>
      <c r="T3970" s="36"/>
      <c r="U3970" s="36"/>
      <c r="V3970" s="36"/>
    </row>
    <row r="3971" spans="6:22" x14ac:dyDescent="0.25">
      <c r="F3971" s="36"/>
      <c r="G3971" s="36"/>
      <c r="H3971" s="36"/>
      <c r="I3971" s="36"/>
      <c r="J3971" s="36"/>
      <c r="K3971" s="36"/>
      <c r="L3971" s="36"/>
      <c r="M3971" s="36"/>
      <c r="N3971" s="36"/>
      <c r="O3971" s="36"/>
      <c r="P3971" s="36"/>
      <c r="Q3971" s="36"/>
      <c r="R3971" s="36"/>
      <c r="S3971" s="36"/>
      <c r="T3971" s="36"/>
      <c r="U3971" s="36"/>
      <c r="V3971" s="36"/>
    </row>
    <row r="3972" spans="6:22" x14ac:dyDescent="0.25">
      <c r="F3972" s="36"/>
      <c r="G3972" s="36"/>
      <c r="H3972" s="36"/>
      <c r="I3972" s="36"/>
      <c r="J3972" s="36"/>
      <c r="K3972" s="36"/>
      <c r="L3972" s="36"/>
      <c r="M3972" s="36"/>
      <c r="N3972" s="36"/>
      <c r="O3972" s="36"/>
      <c r="P3972" s="36"/>
      <c r="Q3972" s="36"/>
      <c r="R3972" s="36"/>
      <c r="S3972" s="36"/>
      <c r="T3972" s="36"/>
      <c r="U3972" s="36"/>
      <c r="V3972" s="36"/>
    </row>
    <row r="3973" spans="6:22" x14ac:dyDescent="0.25">
      <c r="F3973" s="36"/>
      <c r="G3973" s="36"/>
      <c r="H3973" s="36"/>
      <c r="I3973" s="36"/>
      <c r="J3973" s="36"/>
      <c r="K3973" s="36"/>
      <c r="L3973" s="36"/>
      <c r="M3973" s="36"/>
      <c r="N3973" s="36"/>
      <c r="O3973" s="36"/>
      <c r="P3973" s="36"/>
      <c r="Q3973" s="36"/>
      <c r="R3973" s="36"/>
      <c r="S3973" s="36"/>
      <c r="T3973" s="36"/>
      <c r="U3973" s="36"/>
      <c r="V3973" s="36"/>
    </row>
    <row r="3974" spans="6:22" x14ac:dyDescent="0.25">
      <c r="F3974" s="36"/>
      <c r="G3974" s="36"/>
      <c r="H3974" s="36"/>
      <c r="I3974" s="36"/>
      <c r="J3974" s="36"/>
      <c r="K3974" s="36"/>
      <c r="L3974" s="36"/>
      <c r="M3974" s="36"/>
      <c r="N3974" s="36"/>
      <c r="O3974" s="36"/>
      <c r="P3974" s="36"/>
      <c r="Q3974" s="36"/>
      <c r="R3974" s="36"/>
      <c r="S3974" s="36"/>
      <c r="T3974" s="36"/>
      <c r="U3974" s="36"/>
      <c r="V3974" s="36"/>
    </row>
    <row r="3975" spans="6:22" x14ac:dyDescent="0.25">
      <c r="F3975" s="36"/>
      <c r="G3975" s="36"/>
      <c r="H3975" s="36"/>
      <c r="I3975" s="36"/>
      <c r="J3975" s="36"/>
      <c r="K3975" s="36"/>
      <c r="L3975" s="36"/>
      <c r="M3975" s="36"/>
      <c r="N3975" s="36"/>
      <c r="O3975" s="36"/>
      <c r="P3975" s="36"/>
      <c r="Q3975" s="36"/>
      <c r="R3975" s="36"/>
      <c r="S3975" s="36"/>
      <c r="T3975" s="36"/>
      <c r="U3975" s="36"/>
      <c r="V3975" s="36"/>
    </row>
    <row r="3976" spans="6:22" x14ac:dyDescent="0.25">
      <c r="F3976" s="36"/>
      <c r="G3976" s="36"/>
      <c r="H3976" s="36"/>
      <c r="I3976" s="36"/>
      <c r="J3976" s="36"/>
      <c r="K3976" s="36"/>
      <c r="L3976" s="36"/>
      <c r="M3976" s="36"/>
      <c r="N3976" s="36"/>
      <c r="O3976" s="36"/>
      <c r="P3976" s="36"/>
      <c r="Q3976" s="36"/>
      <c r="R3976" s="36"/>
      <c r="S3976" s="36"/>
      <c r="T3976" s="36"/>
      <c r="U3976" s="36"/>
      <c r="V3976" s="36"/>
    </row>
    <row r="3977" spans="6:22" x14ac:dyDescent="0.25">
      <c r="F3977" s="36"/>
      <c r="G3977" s="36"/>
      <c r="H3977" s="36"/>
      <c r="I3977" s="36"/>
      <c r="J3977" s="36"/>
      <c r="K3977" s="36"/>
      <c r="L3977" s="36"/>
      <c r="M3977" s="36"/>
      <c r="N3977" s="36"/>
      <c r="O3977" s="36"/>
      <c r="P3977" s="36"/>
      <c r="Q3977" s="36"/>
      <c r="R3977" s="36"/>
      <c r="S3977" s="36"/>
      <c r="T3977" s="36"/>
      <c r="U3977" s="36"/>
      <c r="V3977" s="36"/>
    </row>
    <row r="3978" spans="6:22" x14ac:dyDescent="0.25">
      <c r="F3978" s="36"/>
      <c r="G3978" s="36"/>
      <c r="H3978" s="36"/>
      <c r="I3978" s="36"/>
      <c r="J3978" s="36"/>
      <c r="K3978" s="36"/>
      <c r="L3978" s="36"/>
      <c r="M3978" s="36"/>
      <c r="N3978" s="36"/>
      <c r="O3978" s="36"/>
      <c r="P3978" s="36"/>
      <c r="Q3978" s="36"/>
      <c r="R3978" s="36"/>
      <c r="S3978" s="36"/>
      <c r="T3978" s="36"/>
      <c r="U3978" s="36"/>
      <c r="V3978" s="36"/>
    </row>
    <row r="3979" spans="6:22" x14ac:dyDescent="0.25">
      <c r="F3979" s="36"/>
      <c r="G3979" s="36"/>
      <c r="H3979" s="36"/>
      <c r="I3979" s="36"/>
      <c r="J3979" s="36"/>
      <c r="K3979" s="36"/>
      <c r="L3979" s="36"/>
      <c r="M3979" s="36"/>
      <c r="N3979" s="36"/>
      <c r="O3979" s="36"/>
      <c r="P3979" s="36"/>
      <c r="Q3979" s="36"/>
      <c r="R3979" s="36"/>
      <c r="S3979" s="36"/>
      <c r="T3979" s="36"/>
      <c r="U3979" s="36"/>
      <c r="V3979" s="36"/>
    </row>
    <row r="3980" spans="6:22" x14ac:dyDescent="0.25">
      <c r="F3980" s="36"/>
      <c r="G3980" s="36"/>
      <c r="H3980" s="36"/>
      <c r="I3980" s="36"/>
      <c r="J3980" s="36"/>
      <c r="K3980" s="36"/>
      <c r="L3980" s="36"/>
      <c r="M3980" s="36"/>
      <c r="N3980" s="36"/>
      <c r="O3980" s="36"/>
      <c r="P3980" s="36"/>
      <c r="Q3980" s="36"/>
      <c r="R3980" s="36"/>
      <c r="S3980" s="36"/>
      <c r="T3980" s="36"/>
      <c r="U3980" s="36"/>
      <c r="V3980" s="36"/>
    </row>
    <row r="3981" spans="6:22" x14ac:dyDescent="0.25">
      <c r="F3981" s="36"/>
      <c r="G3981" s="36"/>
      <c r="H3981" s="36"/>
      <c r="I3981" s="36"/>
      <c r="J3981" s="36"/>
      <c r="K3981" s="36"/>
      <c r="L3981" s="36"/>
      <c r="M3981" s="36"/>
      <c r="N3981" s="36"/>
      <c r="O3981" s="36"/>
      <c r="P3981" s="36"/>
      <c r="Q3981" s="36"/>
      <c r="R3981" s="36"/>
      <c r="S3981" s="36"/>
      <c r="T3981" s="36"/>
      <c r="U3981" s="36"/>
      <c r="V3981" s="36"/>
    </row>
    <row r="3982" spans="6:22" x14ac:dyDescent="0.25">
      <c r="F3982" s="36"/>
      <c r="G3982" s="36"/>
      <c r="H3982" s="36"/>
      <c r="I3982" s="36"/>
      <c r="J3982" s="36"/>
      <c r="K3982" s="36"/>
      <c r="L3982" s="36"/>
      <c r="M3982" s="36"/>
      <c r="N3982" s="36"/>
      <c r="O3982" s="36"/>
      <c r="P3982" s="36"/>
      <c r="Q3982" s="36"/>
      <c r="R3982" s="36"/>
      <c r="S3982" s="36"/>
      <c r="T3982" s="36"/>
      <c r="U3982" s="36"/>
      <c r="V3982" s="36"/>
    </row>
    <row r="3983" spans="6:22" x14ac:dyDescent="0.25">
      <c r="F3983" s="36"/>
      <c r="G3983" s="36"/>
      <c r="H3983" s="36"/>
      <c r="I3983" s="36"/>
      <c r="J3983" s="36"/>
      <c r="K3983" s="36"/>
      <c r="L3983" s="36"/>
      <c r="M3983" s="36"/>
      <c r="N3983" s="36"/>
      <c r="O3983" s="36"/>
      <c r="P3983" s="36"/>
      <c r="Q3983" s="36"/>
      <c r="R3983" s="36"/>
      <c r="S3983" s="36"/>
      <c r="T3983" s="36"/>
      <c r="U3983" s="36"/>
      <c r="V3983" s="36"/>
    </row>
    <row r="3984" spans="6:22" x14ac:dyDescent="0.25">
      <c r="F3984" s="36"/>
      <c r="G3984" s="36"/>
      <c r="H3984" s="36"/>
      <c r="I3984" s="36"/>
      <c r="J3984" s="36"/>
      <c r="K3984" s="36"/>
      <c r="L3984" s="36"/>
      <c r="M3984" s="36"/>
      <c r="N3984" s="36"/>
      <c r="O3984" s="36"/>
      <c r="P3984" s="36"/>
      <c r="Q3984" s="36"/>
      <c r="R3984" s="36"/>
      <c r="S3984" s="36"/>
      <c r="T3984" s="36"/>
      <c r="U3984" s="36"/>
      <c r="V3984" s="36"/>
    </row>
    <row r="3985" spans="6:22" x14ac:dyDescent="0.25">
      <c r="F3985" s="36"/>
      <c r="G3985" s="36"/>
      <c r="H3985" s="36"/>
      <c r="I3985" s="36"/>
      <c r="J3985" s="36"/>
      <c r="K3985" s="36"/>
      <c r="L3985" s="36"/>
      <c r="M3985" s="36"/>
      <c r="N3985" s="36"/>
      <c r="O3985" s="36"/>
      <c r="P3985" s="36"/>
      <c r="Q3985" s="36"/>
      <c r="R3985" s="36"/>
      <c r="S3985" s="36"/>
      <c r="T3985" s="36"/>
      <c r="U3985" s="36"/>
      <c r="V3985" s="36"/>
    </row>
    <row r="3986" spans="6:22" x14ac:dyDescent="0.25">
      <c r="F3986" s="36"/>
      <c r="G3986" s="36"/>
      <c r="H3986" s="36"/>
      <c r="I3986" s="36"/>
      <c r="J3986" s="36"/>
      <c r="K3986" s="36"/>
      <c r="L3986" s="36"/>
      <c r="M3986" s="36"/>
      <c r="N3986" s="36"/>
      <c r="O3986" s="36"/>
      <c r="P3986" s="36"/>
      <c r="Q3986" s="36"/>
      <c r="R3986" s="36"/>
      <c r="S3986" s="36"/>
      <c r="T3986" s="36"/>
      <c r="U3986" s="36"/>
      <c r="V3986" s="36"/>
    </row>
    <row r="3987" spans="6:22" x14ac:dyDescent="0.25">
      <c r="F3987" s="36"/>
      <c r="G3987" s="36"/>
      <c r="H3987" s="36"/>
      <c r="I3987" s="36"/>
      <c r="J3987" s="36"/>
      <c r="K3987" s="36"/>
      <c r="L3987" s="36"/>
      <c r="M3987" s="36"/>
      <c r="N3987" s="36"/>
      <c r="O3987" s="36"/>
      <c r="P3987" s="36"/>
      <c r="Q3987" s="36"/>
      <c r="R3987" s="36"/>
      <c r="S3987" s="36"/>
      <c r="T3987" s="36"/>
      <c r="U3987" s="36"/>
      <c r="V3987" s="36"/>
    </row>
    <row r="3988" spans="6:22" x14ac:dyDescent="0.25">
      <c r="F3988" s="36"/>
      <c r="G3988" s="36"/>
      <c r="H3988" s="36"/>
      <c r="I3988" s="36"/>
      <c r="J3988" s="36"/>
      <c r="K3988" s="36"/>
      <c r="L3988" s="36"/>
      <c r="M3988" s="36"/>
      <c r="N3988" s="36"/>
      <c r="O3988" s="36"/>
      <c r="P3988" s="36"/>
      <c r="Q3988" s="36"/>
      <c r="R3988" s="36"/>
      <c r="S3988" s="36"/>
      <c r="T3988" s="36"/>
      <c r="U3988" s="36"/>
      <c r="V3988" s="36"/>
    </row>
    <row r="3989" spans="6:22" x14ac:dyDescent="0.25">
      <c r="F3989" s="36"/>
      <c r="G3989" s="36"/>
      <c r="H3989" s="36"/>
      <c r="I3989" s="36"/>
      <c r="J3989" s="36"/>
      <c r="K3989" s="36"/>
      <c r="L3989" s="36"/>
      <c r="M3989" s="36"/>
      <c r="N3989" s="36"/>
      <c r="O3989" s="36"/>
      <c r="P3989" s="36"/>
      <c r="Q3989" s="36"/>
      <c r="R3989" s="36"/>
      <c r="S3989" s="36"/>
      <c r="T3989" s="36"/>
      <c r="U3989" s="36"/>
      <c r="V3989" s="36"/>
    </row>
    <row r="3990" spans="6:22" x14ac:dyDescent="0.25">
      <c r="F3990" s="36"/>
      <c r="G3990" s="36"/>
      <c r="H3990" s="36"/>
      <c r="I3990" s="36"/>
      <c r="J3990" s="36"/>
      <c r="K3990" s="36"/>
      <c r="L3990" s="36"/>
      <c r="M3990" s="36"/>
      <c r="N3990" s="36"/>
      <c r="O3990" s="36"/>
      <c r="P3990" s="36"/>
      <c r="Q3990" s="36"/>
      <c r="R3990" s="36"/>
      <c r="S3990" s="36"/>
      <c r="T3990" s="36"/>
      <c r="U3990" s="36"/>
      <c r="V3990" s="36"/>
    </row>
    <row r="3991" spans="6:22" x14ac:dyDescent="0.25">
      <c r="F3991" s="36"/>
      <c r="G3991" s="36"/>
      <c r="H3991" s="36"/>
      <c r="I3991" s="36"/>
      <c r="J3991" s="36"/>
      <c r="K3991" s="36"/>
      <c r="L3991" s="36"/>
      <c r="M3991" s="36"/>
      <c r="N3991" s="36"/>
      <c r="O3991" s="36"/>
      <c r="P3991" s="36"/>
      <c r="Q3991" s="36"/>
      <c r="R3991" s="36"/>
      <c r="S3991" s="36"/>
      <c r="T3991" s="36"/>
      <c r="U3991" s="36"/>
      <c r="V3991" s="36"/>
    </row>
    <row r="3992" spans="6:22" x14ac:dyDescent="0.25">
      <c r="F3992" s="36"/>
      <c r="G3992" s="36"/>
      <c r="H3992" s="36"/>
      <c r="I3992" s="36"/>
      <c r="J3992" s="36"/>
      <c r="K3992" s="36"/>
      <c r="L3992" s="36"/>
      <c r="M3992" s="36"/>
      <c r="N3992" s="36"/>
      <c r="O3992" s="36"/>
      <c r="P3992" s="36"/>
      <c r="Q3992" s="36"/>
      <c r="R3992" s="36"/>
      <c r="S3992" s="36"/>
      <c r="T3992" s="36"/>
      <c r="U3992" s="36"/>
      <c r="V3992" s="36"/>
    </row>
    <row r="3993" spans="6:22" x14ac:dyDescent="0.25">
      <c r="F3993" s="36"/>
      <c r="G3993" s="36"/>
      <c r="H3993" s="36"/>
      <c r="I3993" s="36"/>
      <c r="J3993" s="36"/>
      <c r="K3993" s="36"/>
      <c r="L3993" s="36"/>
      <c r="M3993" s="36"/>
      <c r="N3993" s="36"/>
      <c r="O3993" s="36"/>
      <c r="P3993" s="36"/>
      <c r="Q3993" s="36"/>
      <c r="R3993" s="36"/>
      <c r="S3993" s="36"/>
      <c r="T3993" s="36"/>
      <c r="U3993" s="36"/>
      <c r="V3993" s="36"/>
    </row>
    <row r="3994" spans="6:22" x14ac:dyDescent="0.25">
      <c r="F3994" s="36"/>
      <c r="G3994" s="36"/>
      <c r="H3994" s="36"/>
      <c r="I3994" s="36"/>
      <c r="J3994" s="36"/>
      <c r="K3994" s="36"/>
      <c r="L3994" s="36"/>
      <c r="M3994" s="36"/>
      <c r="N3994" s="36"/>
      <c r="O3994" s="36"/>
      <c r="P3994" s="36"/>
      <c r="Q3994" s="36"/>
      <c r="R3994" s="36"/>
      <c r="S3994" s="36"/>
      <c r="T3994" s="36"/>
      <c r="U3994" s="36"/>
      <c r="V3994" s="36"/>
    </row>
    <row r="3995" spans="6:22" x14ac:dyDescent="0.25">
      <c r="F3995" s="36"/>
      <c r="G3995" s="36"/>
      <c r="H3995" s="36"/>
      <c r="I3995" s="36"/>
      <c r="J3995" s="36"/>
      <c r="K3995" s="36"/>
      <c r="L3995" s="36"/>
      <c r="M3995" s="36"/>
      <c r="N3995" s="36"/>
      <c r="O3995" s="36"/>
      <c r="P3995" s="36"/>
      <c r="Q3995" s="36"/>
      <c r="R3995" s="36"/>
      <c r="S3995" s="36"/>
      <c r="T3995" s="36"/>
      <c r="U3995" s="36"/>
      <c r="V3995" s="36"/>
    </row>
    <row r="3996" spans="6:22" x14ac:dyDescent="0.25">
      <c r="F3996" s="36"/>
      <c r="G3996" s="36"/>
      <c r="H3996" s="36"/>
      <c r="I3996" s="36"/>
      <c r="J3996" s="36"/>
      <c r="K3996" s="36"/>
      <c r="L3996" s="36"/>
      <c r="M3996" s="36"/>
      <c r="N3996" s="36"/>
      <c r="O3996" s="36"/>
      <c r="P3996" s="36"/>
      <c r="Q3996" s="36"/>
      <c r="R3996" s="36"/>
      <c r="S3996" s="36"/>
      <c r="T3996" s="36"/>
      <c r="U3996" s="36"/>
      <c r="V3996" s="36"/>
    </row>
    <row r="3997" spans="6:22" x14ac:dyDescent="0.25">
      <c r="F3997" s="36"/>
      <c r="G3997" s="36"/>
      <c r="H3997" s="36"/>
      <c r="I3997" s="36"/>
      <c r="J3997" s="36"/>
      <c r="K3997" s="36"/>
      <c r="L3997" s="36"/>
      <c r="M3997" s="36"/>
      <c r="N3997" s="36"/>
      <c r="O3997" s="36"/>
      <c r="P3997" s="36"/>
      <c r="Q3997" s="36"/>
      <c r="R3997" s="36"/>
      <c r="S3997" s="36"/>
      <c r="T3997" s="36"/>
      <c r="U3997" s="36"/>
      <c r="V3997" s="36"/>
    </row>
    <row r="3998" spans="6:22" x14ac:dyDescent="0.25">
      <c r="F3998" s="36"/>
      <c r="G3998" s="36"/>
      <c r="H3998" s="36"/>
      <c r="I3998" s="36"/>
      <c r="J3998" s="36"/>
      <c r="K3998" s="36"/>
      <c r="L3998" s="36"/>
      <c r="M3998" s="36"/>
      <c r="N3998" s="36"/>
      <c r="O3998" s="36"/>
      <c r="P3998" s="36"/>
      <c r="Q3998" s="36"/>
      <c r="R3998" s="36"/>
      <c r="S3998" s="36"/>
      <c r="T3998" s="36"/>
      <c r="U3998" s="36"/>
      <c r="V3998" s="36"/>
    </row>
    <row r="3999" spans="6:22" x14ac:dyDescent="0.25">
      <c r="F3999" s="36"/>
      <c r="G3999" s="36"/>
      <c r="H3999" s="36"/>
      <c r="I3999" s="36"/>
      <c r="J3999" s="36"/>
      <c r="K3999" s="36"/>
      <c r="L3999" s="36"/>
      <c r="M3999" s="36"/>
      <c r="N3999" s="36"/>
      <c r="O3999" s="36"/>
      <c r="P3999" s="36"/>
      <c r="Q3999" s="36"/>
      <c r="R3999" s="36"/>
      <c r="S3999" s="36"/>
      <c r="T3999" s="36"/>
      <c r="U3999" s="36"/>
      <c r="V3999" s="36"/>
    </row>
    <row r="4000" spans="6:22" x14ac:dyDescent="0.25">
      <c r="F4000" s="36"/>
      <c r="G4000" s="36"/>
      <c r="H4000" s="36"/>
      <c r="I4000" s="36"/>
      <c r="J4000" s="36"/>
      <c r="K4000" s="36"/>
      <c r="L4000" s="36"/>
      <c r="M4000" s="36"/>
      <c r="N4000" s="36"/>
      <c r="O4000" s="36"/>
      <c r="P4000" s="36"/>
      <c r="Q4000" s="36"/>
      <c r="R4000" s="36"/>
      <c r="S4000" s="36"/>
      <c r="T4000" s="36"/>
      <c r="U4000" s="36"/>
      <c r="V4000" s="36"/>
    </row>
    <row r="4001" spans="6:22" x14ac:dyDescent="0.25">
      <c r="F4001" s="36"/>
      <c r="G4001" s="36"/>
      <c r="H4001" s="36"/>
      <c r="I4001" s="36"/>
      <c r="J4001" s="36"/>
      <c r="K4001" s="36"/>
      <c r="L4001" s="36"/>
      <c r="M4001" s="36"/>
      <c r="N4001" s="36"/>
      <c r="O4001" s="36"/>
      <c r="P4001" s="36"/>
      <c r="Q4001" s="36"/>
      <c r="R4001" s="36"/>
      <c r="S4001" s="36"/>
      <c r="T4001" s="36"/>
      <c r="U4001" s="36"/>
      <c r="V4001" s="36"/>
    </row>
    <row r="4002" spans="6:22" x14ac:dyDescent="0.25">
      <c r="F4002" s="36"/>
      <c r="G4002" s="36"/>
      <c r="H4002" s="36"/>
      <c r="I4002" s="36"/>
      <c r="J4002" s="36"/>
      <c r="K4002" s="36"/>
      <c r="L4002" s="36"/>
      <c r="M4002" s="36"/>
      <c r="N4002" s="36"/>
      <c r="O4002" s="36"/>
      <c r="P4002" s="36"/>
      <c r="Q4002" s="36"/>
      <c r="R4002" s="36"/>
      <c r="S4002" s="36"/>
      <c r="T4002" s="36"/>
      <c r="U4002" s="36"/>
      <c r="V4002" s="36"/>
    </row>
    <row r="4003" spans="6:22" x14ac:dyDescent="0.25">
      <c r="F4003" s="36"/>
      <c r="G4003" s="36"/>
      <c r="H4003" s="36"/>
      <c r="I4003" s="36"/>
      <c r="J4003" s="36"/>
      <c r="K4003" s="36"/>
      <c r="L4003" s="36"/>
      <c r="M4003" s="36"/>
      <c r="N4003" s="36"/>
      <c r="O4003" s="36"/>
      <c r="P4003" s="36"/>
      <c r="Q4003" s="36"/>
      <c r="R4003" s="36"/>
      <c r="S4003" s="36"/>
      <c r="T4003" s="36"/>
      <c r="U4003" s="36"/>
      <c r="V4003" s="36"/>
    </row>
    <row r="4004" spans="6:22" x14ac:dyDescent="0.25">
      <c r="F4004" s="36"/>
      <c r="G4004" s="36"/>
      <c r="H4004" s="36"/>
      <c r="I4004" s="36"/>
      <c r="J4004" s="36"/>
      <c r="K4004" s="36"/>
      <c r="L4004" s="36"/>
      <c r="M4004" s="36"/>
      <c r="N4004" s="36"/>
      <c r="O4004" s="36"/>
      <c r="P4004" s="36"/>
      <c r="Q4004" s="36"/>
      <c r="R4004" s="36"/>
      <c r="S4004" s="36"/>
      <c r="T4004" s="36"/>
      <c r="U4004" s="36"/>
      <c r="V4004" s="36"/>
    </row>
    <row r="4005" spans="6:22" x14ac:dyDescent="0.25">
      <c r="F4005" s="36"/>
      <c r="G4005" s="36"/>
      <c r="H4005" s="36"/>
      <c r="I4005" s="36"/>
      <c r="J4005" s="36"/>
      <c r="K4005" s="36"/>
      <c r="L4005" s="36"/>
      <c r="M4005" s="36"/>
      <c r="N4005" s="36"/>
      <c r="O4005" s="36"/>
      <c r="P4005" s="36"/>
      <c r="Q4005" s="36"/>
      <c r="R4005" s="36"/>
      <c r="S4005" s="36"/>
      <c r="T4005" s="36"/>
      <c r="U4005" s="36"/>
      <c r="V4005" s="36"/>
    </row>
    <row r="4006" spans="6:22" x14ac:dyDescent="0.25">
      <c r="F4006" s="36"/>
      <c r="G4006" s="36"/>
      <c r="H4006" s="36"/>
      <c r="I4006" s="36"/>
      <c r="J4006" s="36"/>
      <c r="K4006" s="36"/>
      <c r="L4006" s="36"/>
      <c r="M4006" s="36"/>
      <c r="N4006" s="36"/>
      <c r="O4006" s="36"/>
      <c r="P4006" s="36"/>
      <c r="Q4006" s="36"/>
      <c r="R4006" s="36"/>
      <c r="S4006" s="36"/>
      <c r="T4006" s="36"/>
      <c r="U4006" s="36"/>
      <c r="V4006" s="36"/>
    </row>
    <row r="4007" spans="6:22" x14ac:dyDescent="0.25">
      <c r="F4007" s="36"/>
      <c r="G4007" s="36"/>
      <c r="H4007" s="36"/>
      <c r="I4007" s="36"/>
      <c r="J4007" s="36"/>
      <c r="K4007" s="36"/>
      <c r="L4007" s="36"/>
      <c r="M4007" s="36"/>
      <c r="N4007" s="36"/>
      <c r="O4007" s="36"/>
      <c r="P4007" s="36"/>
      <c r="Q4007" s="36"/>
      <c r="R4007" s="36"/>
      <c r="S4007" s="36"/>
      <c r="T4007" s="36"/>
      <c r="U4007" s="36"/>
      <c r="V4007" s="36"/>
    </row>
    <row r="4008" spans="6:22" x14ac:dyDescent="0.25">
      <c r="F4008" s="36"/>
      <c r="G4008" s="36"/>
      <c r="H4008" s="36"/>
      <c r="I4008" s="36"/>
      <c r="J4008" s="36"/>
      <c r="K4008" s="36"/>
      <c r="L4008" s="36"/>
      <c r="M4008" s="36"/>
      <c r="N4008" s="36"/>
      <c r="O4008" s="36"/>
      <c r="P4008" s="36"/>
      <c r="Q4008" s="36"/>
      <c r="R4008" s="36"/>
      <c r="S4008" s="36"/>
      <c r="T4008" s="36"/>
      <c r="U4008" s="36"/>
      <c r="V4008" s="36"/>
    </row>
    <row r="4009" spans="6:22" x14ac:dyDescent="0.25">
      <c r="F4009" s="36"/>
      <c r="G4009" s="36"/>
      <c r="H4009" s="36"/>
      <c r="I4009" s="36"/>
      <c r="J4009" s="36"/>
      <c r="K4009" s="36"/>
      <c r="L4009" s="36"/>
      <c r="M4009" s="36"/>
      <c r="N4009" s="36"/>
      <c r="O4009" s="36"/>
      <c r="P4009" s="36"/>
      <c r="Q4009" s="36"/>
      <c r="R4009" s="36"/>
      <c r="S4009" s="36"/>
      <c r="T4009" s="36"/>
      <c r="U4009" s="36"/>
      <c r="V4009" s="36"/>
    </row>
    <row r="4010" spans="6:22" x14ac:dyDescent="0.25">
      <c r="F4010" s="36"/>
      <c r="G4010" s="36"/>
      <c r="H4010" s="36"/>
      <c r="I4010" s="36"/>
      <c r="J4010" s="36"/>
      <c r="K4010" s="36"/>
      <c r="L4010" s="36"/>
      <c r="M4010" s="36"/>
      <c r="N4010" s="36"/>
      <c r="O4010" s="36"/>
      <c r="P4010" s="36"/>
      <c r="Q4010" s="36"/>
      <c r="R4010" s="36"/>
      <c r="S4010" s="36"/>
      <c r="T4010" s="36"/>
      <c r="U4010" s="36"/>
      <c r="V4010" s="36"/>
    </row>
    <row r="4011" spans="6:22" x14ac:dyDescent="0.25">
      <c r="F4011" s="36"/>
      <c r="G4011" s="36"/>
      <c r="H4011" s="36"/>
      <c r="I4011" s="36"/>
      <c r="J4011" s="36"/>
      <c r="K4011" s="36"/>
      <c r="L4011" s="36"/>
      <c r="M4011" s="36"/>
      <c r="N4011" s="36"/>
      <c r="O4011" s="36"/>
      <c r="P4011" s="36"/>
      <c r="Q4011" s="36"/>
      <c r="R4011" s="36"/>
      <c r="S4011" s="36"/>
      <c r="T4011" s="36"/>
      <c r="U4011" s="36"/>
      <c r="V4011" s="36"/>
    </row>
    <row r="4012" spans="6:22" x14ac:dyDescent="0.25">
      <c r="F4012" s="36"/>
      <c r="G4012" s="36"/>
      <c r="H4012" s="36"/>
      <c r="I4012" s="36"/>
      <c r="J4012" s="36"/>
      <c r="K4012" s="36"/>
      <c r="L4012" s="36"/>
      <c r="M4012" s="36"/>
      <c r="N4012" s="36"/>
      <c r="O4012" s="36"/>
      <c r="P4012" s="36"/>
      <c r="Q4012" s="36"/>
      <c r="R4012" s="36"/>
      <c r="S4012" s="36"/>
      <c r="T4012" s="36"/>
      <c r="U4012" s="36"/>
      <c r="V4012" s="36"/>
    </row>
    <row r="4013" spans="6:22" x14ac:dyDescent="0.25">
      <c r="F4013" s="36"/>
      <c r="G4013" s="36"/>
      <c r="H4013" s="36"/>
      <c r="I4013" s="36"/>
      <c r="J4013" s="36"/>
      <c r="K4013" s="36"/>
      <c r="L4013" s="36"/>
      <c r="M4013" s="36"/>
      <c r="N4013" s="36"/>
      <c r="O4013" s="36"/>
      <c r="P4013" s="36"/>
      <c r="Q4013" s="36"/>
      <c r="R4013" s="36"/>
      <c r="S4013" s="36"/>
      <c r="T4013" s="36"/>
      <c r="U4013" s="36"/>
      <c r="V4013" s="36"/>
    </row>
    <row r="4014" spans="6:22" x14ac:dyDescent="0.25">
      <c r="F4014" s="36"/>
      <c r="G4014" s="36"/>
      <c r="H4014" s="36"/>
      <c r="I4014" s="36"/>
      <c r="J4014" s="36"/>
      <c r="K4014" s="36"/>
      <c r="L4014" s="36"/>
      <c r="M4014" s="36"/>
      <c r="N4014" s="36"/>
      <c r="O4014" s="36"/>
      <c r="P4014" s="36"/>
      <c r="Q4014" s="36"/>
      <c r="R4014" s="36"/>
      <c r="S4014" s="36"/>
      <c r="T4014" s="36"/>
      <c r="U4014" s="36"/>
      <c r="V4014" s="36"/>
    </row>
    <row r="4015" spans="6:22" x14ac:dyDescent="0.25">
      <c r="F4015" s="36"/>
      <c r="G4015" s="36"/>
      <c r="H4015" s="36"/>
      <c r="I4015" s="36"/>
      <c r="J4015" s="36"/>
      <c r="K4015" s="36"/>
      <c r="L4015" s="36"/>
      <c r="M4015" s="36"/>
      <c r="N4015" s="36"/>
      <c r="O4015" s="36"/>
      <c r="P4015" s="36"/>
      <c r="Q4015" s="36"/>
      <c r="R4015" s="36"/>
      <c r="S4015" s="36"/>
      <c r="T4015" s="36"/>
      <c r="U4015" s="36"/>
      <c r="V4015" s="36"/>
    </row>
    <row r="4016" spans="6:22" x14ac:dyDescent="0.25">
      <c r="F4016" s="36"/>
      <c r="G4016" s="36"/>
      <c r="H4016" s="36"/>
      <c r="I4016" s="36"/>
      <c r="J4016" s="36"/>
      <c r="K4016" s="36"/>
      <c r="L4016" s="36"/>
      <c r="M4016" s="36"/>
      <c r="N4016" s="36"/>
      <c r="O4016" s="36"/>
      <c r="P4016" s="36"/>
      <c r="Q4016" s="36"/>
      <c r="R4016" s="36"/>
      <c r="S4016" s="36"/>
      <c r="T4016" s="36"/>
      <c r="U4016" s="36"/>
      <c r="V4016" s="36"/>
    </row>
    <row r="4017" spans="6:22" x14ac:dyDescent="0.25">
      <c r="F4017" s="36"/>
      <c r="G4017" s="36"/>
      <c r="H4017" s="36"/>
      <c r="I4017" s="36"/>
      <c r="J4017" s="36"/>
      <c r="K4017" s="36"/>
      <c r="L4017" s="36"/>
      <c r="M4017" s="36"/>
      <c r="N4017" s="36"/>
      <c r="O4017" s="36"/>
      <c r="P4017" s="36"/>
      <c r="Q4017" s="36"/>
      <c r="R4017" s="36"/>
      <c r="S4017" s="36"/>
      <c r="T4017" s="36"/>
      <c r="U4017" s="36"/>
      <c r="V4017" s="36"/>
    </row>
    <row r="4018" spans="6:22" x14ac:dyDescent="0.25">
      <c r="F4018" s="36"/>
      <c r="G4018" s="36"/>
      <c r="H4018" s="36"/>
      <c r="I4018" s="36"/>
      <c r="J4018" s="36"/>
      <c r="K4018" s="36"/>
      <c r="L4018" s="36"/>
      <c r="M4018" s="36"/>
      <c r="N4018" s="36"/>
      <c r="O4018" s="36"/>
      <c r="P4018" s="36"/>
      <c r="Q4018" s="36"/>
      <c r="R4018" s="36"/>
      <c r="S4018" s="36"/>
      <c r="T4018" s="36"/>
      <c r="U4018" s="36"/>
      <c r="V4018" s="36"/>
    </row>
    <row r="4019" spans="6:22" x14ac:dyDescent="0.25">
      <c r="F4019" s="36"/>
      <c r="G4019" s="36"/>
      <c r="H4019" s="36"/>
      <c r="I4019" s="36"/>
      <c r="J4019" s="36"/>
      <c r="K4019" s="36"/>
      <c r="L4019" s="36"/>
      <c r="M4019" s="36"/>
      <c r="N4019" s="36"/>
      <c r="O4019" s="36"/>
      <c r="P4019" s="36"/>
      <c r="Q4019" s="36"/>
      <c r="R4019" s="36"/>
      <c r="S4019" s="36"/>
      <c r="T4019" s="36"/>
      <c r="U4019" s="36"/>
      <c r="V4019" s="36"/>
    </row>
    <row r="4020" spans="6:22" x14ac:dyDescent="0.25">
      <c r="F4020" s="36"/>
      <c r="G4020" s="36"/>
      <c r="H4020" s="36"/>
      <c r="I4020" s="36"/>
      <c r="J4020" s="36"/>
      <c r="K4020" s="36"/>
      <c r="L4020" s="36"/>
      <c r="M4020" s="36"/>
      <c r="N4020" s="36"/>
      <c r="O4020" s="36"/>
      <c r="P4020" s="36"/>
      <c r="Q4020" s="36"/>
      <c r="R4020" s="36"/>
      <c r="S4020" s="36"/>
      <c r="T4020" s="36"/>
      <c r="U4020" s="36"/>
      <c r="V4020" s="36"/>
    </row>
    <row r="4021" spans="6:22" x14ac:dyDescent="0.25">
      <c r="F4021" s="36"/>
      <c r="G4021" s="36"/>
      <c r="H4021" s="36"/>
      <c r="I4021" s="36"/>
      <c r="J4021" s="36"/>
      <c r="K4021" s="36"/>
      <c r="L4021" s="36"/>
      <c r="M4021" s="36"/>
      <c r="N4021" s="36"/>
      <c r="O4021" s="36"/>
      <c r="P4021" s="36"/>
      <c r="Q4021" s="36"/>
      <c r="R4021" s="36"/>
      <c r="S4021" s="36"/>
      <c r="T4021" s="36"/>
      <c r="U4021" s="36"/>
      <c r="V4021" s="36"/>
    </row>
    <row r="4022" spans="6:22" x14ac:dyDescent="0.25">
      <c r="F4022" s="36"/>
      <c r="G4022" s="36"/>
      <c r="H4022" s="36"/>
      <c r="I4022" s="36"/>
      <c r="J4022" s="36"/>
      <c r="K4022" s="36"/>
      <c r="L4022" s="36"/>
      <c r="M4022" s="36"/>
      <c r="N4022" s="36"/>
      <c r="O4022" s="36"/>
      <c r="P4022" s="36"/>
      <c r="Q4022" s="36"/>
      <c r="R4022" s="36"/>
      <c r="S4022" s="36"/>
      <c r="T4022" s="36"/>
      <c r="U4022" s="36"/>
      <c r="V4022" s="36"/>
    </row>
    <row r="4023" spans="6:22" x14ac:dyDescent="0.25">
      <c r="F4023" s="36"/>
      <c r="G4023" s="36"/>
      <c r="H4023" s="36"/>
      <c r="I4023" s="36"/>
      <c r="J4023" s="36"/>
      <c r="K4023" s="36"/>
      <c r="L4023" s="36"/>
      <c r="M4023" s="36"/>
      <c r="N4023" s="36"/>
      <c r="O4023" s="36"/>
      <c r="P4023" s="36"/>
      <c r="Q4023" s="36"/>
      <c r="R4023" s="36"/>
      <c r="S4023" s="36"/>
      <c r="T4023" s="36"/>
      <c r="U4023" s="36"/>
      <c r="V4023" s="36"/>
    </row>
    <row r="4024" spans="6:22" x14ac:dyDescent="0.25">
      <c r="F4024" s="36"/>
      <c r="G4024" s="36"/>
      <c r="H4024" s="36"/>
      <c r="I4024" s="36"/>
      <c r="J4024" s="36"/>
      <c r="K4024" s="36"/>
      <c r="L4024" s="36"/>
      <c r="M4024" s="36"/>
      <c r="N4024" s="36"/>
      <c r="O4024" s="36"/>
      <c r="P4024" s="36"/>
      <c r="Q4024" s="36"/>
      <c r="R4024" s="36"/>
      <c r="S4024" s="36"/>
      <c r="T4024" s="36"/>
      <c r="U4024" s="36"/>
      <c r="V4024" s="36"/>
    </row>
    <row r="4025" spans="6:22" x14ac:dyDescent="0.25">
      <c r="F4025" s="36"/>
      <c r="G4025" s="36"/>
      <c r="H4025" s="36"/>
      <c r="I4025" s="36"/>
      <c r="J4025" s="36"/>
      <c r="K4025" s="36"/>
      <c r="L4025" s="36"/>
      <c r="M4025" s="36"/>
      <c r="N4025" s="36"/>
      <c r="O4025" s="36"/>
      <c r="P4025" s="36"/>
      <c r="Q4025" s="36"/>
      <c r="R4025" s="36"/>
      <c r="S4025" s="36"/>
      <c r="T4025" s="36"/>
      <c r="U4025" s="36"/>
      <c r="V4025" s="36"/>
    </row>
    <row r="4026" spans="6:22" x14ac:dyDescent="0.25">
      <c r="F4026" s="36"/>
      <c r="G4026" s="36"/>
      <c r="H4026" s="36"/>
      <c r="I4026" s="36"/>
      <c r="J4026" s="36"/>
      <c r="K4026" s="36"/>
      <c r="L4026" s="36"/>
      <c r="M4026" s="36"/>
      <c r="N4026" s="36"/>
      <c r="O4026" s="36"/>
      <c r="P4026" s="36"/>
      <c r="Q4026" s="36"/>
      <c r="R4026" s="36"/>
      <c r="S4026" s="36"/>
      <c r="T4026" s="36"/>
      <c r="U4026" s="36"/>
      <c r="V4026" s="36"/>
    </row>
    <row r="4027" spans="6:22" x14ac:dyDescent="0.25">
      <c r="F4027" s="36"/>
      <c r="G4027" s="36"/>
      <c r="H4027" s="36"/>
      <c r="I4027" s="36"/>
      <c r="J4027" s="36"/>
      <c r="K4027" s="36"/>
      <c r="L4027" s="36"/>
      <c r="M4027" s="36"/>
      <c r="N4027" s="36"/>
      <c r="O4027" s="36"/>
      <c r="P4027" s="36"/>
      <c r="Q4027" s="36"/>
      <c r="R4027" s="36"/>
      <c r="S4027" s="36"/>
      <c r="T4027" s="36"/>
      <c r="U4027" s="36"/>
      <c r="V4027" s="36"/>
    </row>
    <row r="4028" spans="6:22" x14ac:dyDescent="0.25">
      <c r="F4028" s="36"/>
      <c r="G4028" s="36"/>
      <c r="H4028" s="36"/>
      <c r="I4028" s="36"/>
      <c r="J4028" s="36"/>
      <c r="K4028" s="36"/>
      <c r="L4028" s="36"/>
      <c r="M4028" s="36"/>
      <c r="N4028" s="36"/>
      <c r="O4028" s="36"/>
      <c r="P4028" s="36"/>
      <c r="Q4028" s="36"/>
      <c r="R4028" s="36"/>
      <c r="S4028" s="36"/>
      <c r="T4028" s="36"/>
      <c r="U4028" s="36"/>
      <c r="V4028" s="36"/>
    </row>
    <row r="4029" spans="6:22" x14ac:dyDescent="0.25">
      <c r="F4029" s="36"/>
      <c r="G4029" s="36"/>
      <c r="H4029" s="36"/>
      <c r="I4029" s="36"/>
      <c r="J4029" s="36"/>
      <c r="K4029" s="36"/>
      <c r="L4029" s="36"/>
      <c r="M4029" s="36"/>
      <c r="N4029" s="36"/>
      <c r="O4029" s="36"/>
      <c r="P4029" s="36"/>
      <c r="Q4029" s="36"/>
      <c r="R4029" s="36"/>
      <c r="S4029" s="36"/>
      <c r="T4029" s="36"/>
      <c r="U4029" s="36"/>
      <c r="V4029" s="36"/>
    </row>
    <row r="4030" spans="6:22" x14ac:dyDescent="0.25">
      <c r="F4030" s="36"/>
      <c r="G4030" s="36"/>
      <c r="H4030" s="36"/>
      <c r="I4030" s="36"/>
      <c r="J4030" s="36"/>
      <c r="K4030" s="36"/>
      <c r="L4030" s="36"/>
      <c r="M4030" s="36"/>
      <c r="N4030" s="36"/>
      <c r="O4030" s="36"/>
      <c r="P4030" s="36"/>
      <c r="Q4030" s="36"/>
      <c r="R4030" s="36"/>
      <c r="S4030" s="36"/>
      <c r="T4030" s="36"/>
      <c r="U4030" s="36"/>
      <c r="V4030" s="36"/>
    </row>
    <row r="4031" spans="6:22" x14ac:dyDescent="0.25">
      <c r="F4031" s="36"/>
      <c r="G4031" s="36"/>
      <c r="H4031" s="36"/>
      <c r="I4031" s="36"/>
      <c r="J4031" s="36"/>
      <c r="K4031" s="36"/>
      <c r="L4031" s="36"/>
      <c r="M4031" s="36"/>
      <c r="N4031" s="36"/>
      <c r="O4031" s="36"/>
      <c r="P4031" s="36"/>
      <c r="Q4031" s="36"/>
      <c r="R4031" s="36"/>
      <c r="S4031" s="36"/>
      <c r="T4031" s="36"/>
      <c r="U4031" s="36"/>
      <c r="V4031" s="36"/>
    </row>
    <row r="4032" spans="6:22" x14ac:dyDescent="0.25">
      <c r="F4032" s="36"/>
      <c r="G4032" s="36"/>
      <c r="H4032" s="36"/>
      <c r="I4032" s="36"/>
      <c r="J4032" s="36"/>
      <c r="K4032" s="36"/>
      <c r="L4032" s="36"/>
      <c r="M4032" s="36"/>
      <c r="N4032" s="36"/>
      <c r="O4032" s="36"/>
      <c r="P4032" s="36"/>
      <c r="Q4032" s="36"/>
      <c r="R4032" s="36"/>
      <c r="S4032" s="36"/>
      <c r="T4032" s="36"/>
      <c r="U4032" s="36"/>
      <c r="V4032" s="36"/>
    </row>
    <row r="4033" spans="6:22" x14ac:dyDescent="0.25">
      <c r="F4033" s="36"/>
      <c r="G4033" s="36"/>
      <c r="H4033" s="36"/>
      <c r="I4033" s="36"/>
      <c r="J4033" s="36"/>
      <c r="K4033" s="36"/>
      <c r="L4033" s="36"/>
      <c r="M4033" s="36"/>
      <c r="N4033" s="36"/>
      <c r="O4033" s="36"/>
      <c r="P4033" s="36"/>
      <c r="Q4033" s="36"/>
      <c r="R4033" s="36"/>
      <c r="S4033" s="36"/>
      <c r="T4033" s="36"/>
      <c r="U4033" s="36"/>
      <c r="V4033" s="36"/>
    </row>
    <row r="4034" spans="6:22" x14ac:dyDescent="0.25">
      <c r="F4034" s="36"/>
      <c r="G4034" s="36"/>
      <c r="H4034" s="36"/>
      <c r="I4034" s="36"/>
      <c r="J4034" s="36"/>
      <c r="K4034" s="36"/>
      <c r="L4034" s="36"/>
      <c r="M4034" s="36"/>
      <c r="N4034" s="36"/>
      <c r="O4034" s="36"/>
      <c r="P4034" s="36"/>
      <c r="Q4034" s="36"/>
      <c r="R4034" s="36"/>
      <c r="S4034" s="36"/>
      <c r="T4034" s="36"/>
      <c r="U4034" s="36"/>
      <c r="V4034" s="36"/>
    </row>
    <row r="4035" spans="6:22" x14ac:dyDescent="0.25">
      <c r="F4035" s="36"/>
      <c r="G4035" s="36"/>
      <c r="H4035" s="36"/>
      <c r="I4035" s="36"/>
      <c r="J4035" s="36"/>
      <c r="K4035" s="36"/>
      <c r="L4035" s="36"/>
      <c r="M4035" s="36"/>
      <c r="N4035" s="36"/>
      <c r="O4035" s="36"/>
      <c r="P4035" s="36"/>
      <c r="Q4035" s="36"/>
      <c r="R4035" s="36"/>
      <c r="S4035" s="36"/>
      <c r="T4035" s="36"/>
      <c r="U4035" s="36"/>
      <c r="V4035" s="36"/>
    </row>
    <row r="4036" spans="6:22" x14ac:dyDescent="0.25">
      <c r="F4036" s="36"/>
      <c r="G4036" s="36"/>
      <c r="H4036" s="36"/>
      <c r="I4036" s="36"/>
      <c r="J4036" s="36"/>
      <c r="K4036" s="36"/>
      <c r="L4036" s="36"/>
      <c r="M4036" s="36"/>
      <c r="N4036" s="36"/>
      <c r="O4036" s="36"/>
      <c r="P4036" s="36"/>
      <c r="Q4036" s="36"/>
      <c r="R4036" s="36"/>
      <c r="S4036" s="36"/>
      <c r="T4036" s="36"/>
      <c r="U4036" s="36"/>
      <c r="V4036" s="36"/>
    </row>
    <row r="4037" spans="6:22" x14ac:dyDescent="0.25">
      <c r="F4037" s="36"/>
      <c r="G4037" s="36"/>
      <c r="H4037" s="36"/>
      <c r="I4037" s="36"/>
      <c r="J4037" s="36"/>
      <c r="K4037" s="36"/>
      <c r="L4037" s="36"/>
      <c r="M4037" s="36"/>
      <c r="N4037" s="36"/>
      <c r="O4037" s="36"/>
      <c r="P4037" s="36"/>
      <c r="Q4037" s="36"/>
      <c r="R4037" s="36"/>
      <c r="S4037" s="36"/>
      <c r="T4037" s="36"/>
      <c r="U4037" s="36"/>
      <c r="V4037" s="36"/>
    </row>
    <row r="4038" spans="6:22" x14ac:dyDescent="0.25">
      <c r="F4038" s="36"/>
      <c r="G4038" s="36"/>
      <c r="H4038" s="36"/>
      <c r="I4038" s="36"/>
      <c r="J4038" s="36"/>
      <c r="K4038" s="36"/>
      <c r="L4038" s="36"/>
      <c r="M4038" s="36"/>
      <c r="N4038" s="36"/>
      <c r="O4038" s="36"/>
      <c r="P4038" s="36"/>
      <c r="Q4038" s="36"/>
      <c r="R4038" s="36"/>
      <c r="S4038" s="36"/>
      <c r="T4038" s="36"/>
      <c r="U4038" s="36"/>
      <c r="V4038" s="36"/>
    </row>
    <row r="4039" spans="6:22" x14ac:dyDescent="0.25">
      <c r="F4039" s="36"/>
      <c r="G4039" s="36"/>
      <c r="H4039" s="36"/>
      <c r="I4039" s="36"/>
      <c r="J4039" s="36"/>
      <c r="K4039" s="36"/>
      <c r="L4039" s="36"/>
      <c r="M4039" s="36"/>
      <c r="N4039" s="36"/>
      <c r="O4039" s="36"/>
      <c r="P4039" s="36"/>
      <c r="Q4039" s="36"/>
      <c r="R4039" s="36"/>
      <c r="S4039" s="36"/>
      <c r="T4039" s="36"/>
      <c r="U4039" s="36"/>
      <c r="V4039" s="36"/>
    </row>
    <row r="4040" spans="6:22" x14ac:dyDescent="0.25">
      <c r="F4040" s="36"/>
      <c r="G4040" s="36"/>
      <c r="H4040" s="36"/>
      <c r="I4040" s="36"/>
      <c r="J4040" s="36"/>
      <c r="K4040" s="36"/>
      <c r="L4040" s="36"/>
      <c r="M4040" s="36"/>
      <c r="N4040" s="36"/>
      <c r="O4040" s="36"/>
      <c r="P4040" s="36"/>
      <c r="Q4040" s="36"/>
      <c r="R4040" s="36"/>
      <c r="S4040" s="36"/>
      <c r="T4040" s="36"/>
      <c r="U4040" s="36"/>
      <c r="V4040" s="36"/>
    </row>
    <row r="4041" spans="6:22" x14ac:dyDescent="0.25">
      <c r="F4041" s="36"/>
      <c r="G4041" s="36"/>
      <c r="H4041" s="36"/>
      <c r="I4041" s="36"/>
      <c r="J4041" s="36"/>
      <c r="K4041" s="36"/>
      <c r="L4041" s="36"/>
      <c r="M4041" s="36"/>
      <c r="N4041" s="36"/>
      <c r="O4041" s="36"/>
      <c r="P4041" s="36"/>
      <c r="Q4041" s="36"/>
      <c r="R4041" s="36"/>
      <c r="S4041" s="36"/>
      <c r="T4041" s="36"/>
      <c r="U4041" s="36"/>
      <c r="V4041" s="36"/>
    </row>
    <row r="4042" spans="6:22" x14ac:dyDescent="0.25">
      <c r="F4042" s="36"/>
      <c r="G4042" s="36"/>
      <c r="H4042" s="36"/>
      <c r="I4042" s="36"/>
      <c r="J4042" s="36"/>
      <c r="K4042" s="36"/>
      <c r="L4042" s="36"/>
      <c r="M4042" s="36"/>
      <c r="N4042" s="36"/>
      <c r="O4042" s="36"/>
      <c r="P4042" s="36"/>
      <c r="Q4042" s="36"/>
      <c r="R4042" s="36"/>
      <c r="S4042" s="36"/>
      <c r="T4042" s="36"/>
      <c r="U4042" s="36"/>
      <c r="V4042" s="36"/>
    </row>
    <row r="4043" spans="6:22" x14ac:dyDescent="0.25">
      <c r="F4043" s="36"/>
      <c r="G4043" s="36"/>
      <c r="H4043" s="36"/>
      <c r="I4043" s="36"/>
      <c r="J4043" s="36"/>
      <c r="K4043" s="36"/>
      <c r="L4043" s="36"/>
      <c r="M4043" s="36"/>
      <c r="N4043" s="36"/>
      <c r="O4043" s="36"/>
      <c r="P4043" s="36"/>
      <c r="Q4043" s="36"/>
      <c r="R4043" s="36"/>
      <c r="S4043" s="36"/>
      <c r="T4043" s="36"/>
      <c r="U4043" s="36"/>
      <c r="V4043" s="36"/>
    </row>
    <row r="4044" spans="6:22" x14ac:dyDescent="0.25">
      <c r="F4044" s="36"/>
      <c r="G4044" s="36"/>
      <c r="H4044" s="36"/>
      <c r="I4044" s="36"/>
      <c r="J4044" s="36"/>
      <c r="K4044" s="36"/>
      <c r="L4044" s="36"/>
      <c r="M4044" s="36"/>
      <c r="N4044" s="36"/>
      <c r="O4044" s="36"/>
      <c r="P4044" s="36"/>
      <c r="Q4044" s="36"/>
      <c r="R4044" s="36"/>
      <c r="S4044" s="36"/>
      <c r="T4044" s="36"/>
      <c r="U4044" s="36"/>
      <c r="V4044" s="36"/>
    </row>
    <row r="4045" spans="6:22" x14ac:dyDescent="0.25">
      <c r="F4045" s="36"/>
      <c r="G4045" s="36"/>
      <c r="H4045" s="36"/>
      <c r="I4045" s="36"/>
      <c r="J4045" s="36"/>
      <c r="K4045" s="36"/>
      <c r="L4045" s="36"/>
      <c r="M4045" s="36"/>
      <c r="N4045" s="36"/>
      <c r="O4045" s="36"/>
      <c r="P4045" s="36"/>
      <c r="Q4045" s="36"/>
      <c r="R4045" s="36"/>
      <c r="S4045" s="36"/>
      <c r="T4045" s="36"/>
      <c r="U4045" s="36"/>
      <c r="V4045" s="36"/>
    </row>
    <row r="4046" spans="6:22" x14ac:dyDescent="0.25">
      <c r="F4046" s="36"/>
      <c r="G4046" s="36"/>
      <c r="H4046" s="36"/>
      <c r="I4046" s="36"/>
      <c r="J4046" s="36"/>
      <c r="K4046" s="36"/>
      <c r="L4046" s="36"/>
      <c r="M4046" s="36"/>
      <c r="N4046" s="36"/>
      <c r="O4046" s="36"/>
      <c r="P4046" s="36"/>
      <c r="Q4046" s="36"/>
      <c r="R4046" s="36"/>
      <c r="S4046" s="36"/>
      <c r="T4046" s="36"/>
      <c r="U4046" s="36"/>
      <c r="V4046" s="36"/>
    </row>
    <row r="4047" spans="6:22" x14ac:dyDescent="0.25">
      <c r="F4047" s="36"/>
      <c r="G4047" s="36"/>
      <c r="H4047" s="36"/>
      <c r="I4047" s="36"/>
      <c r="J4047" s="36"/>
      <c r="K4047" s="36"/>
      <c r="L4047" s="36"/>
      <c r="M4047" s="36"/>
      <c r="N4047" s="36"/>
      <c r="O4047" s="36"/>
      <c r="P4047" s="36"/>
      <c r="Q4047" s="36"/>
      <c r="R4047" s="36"/>
      <c r="S4047" s="36"/>
      <c r="T4047" s="36"/>
      <c r="U4047" s="36"/>
      <c r="V4047" s="36"/>
    </row>
    <row r="4048" spans="6:22" x14ac:dyDescent="0.25">
      <c r="F4048" s="36"/>
      <c r="G4048" s="36"/>
      <c r="H4048" s="36"/>
      <c r="I4048" s="36"/>
      <c r="J4048" s="36"/>
      <c r="K4048" s="36"/>
      <c r="L4048" s="36"/>
      <c r="M4048" s="36"/>
      <c r="N4048" s="36"/>
      <c r="O4048" s="36"/>
      <c r="P4048" s="36"/>
      <c r="Q4048" s="36"/>
      <c r="R4048" s="36"/>
      <c r="S4048" s="36"/>
      <c r="T4048" s="36"/>
      <c r="U4048" s="36"/>
      <c r="V4048" s="36"/>
    </row>
    <row r="4049" spans="6:22" x14ac:dyDescent="0.25">
      <c r="F4049" s="36"/>
      <c r="G4049" s="36"/>
      <c r="H4049" s="36"/>
      <c r="I4049" s="36"/>
      <c r="J4049" s="36"/>
      <c r="K4049" s="36"/>
      <c r="L4049" s="36"/>
      <c r="M4049" s="36"/>
      <c r="N4049" s="36"/>
      <c r="O4049" s="36"/>
      <c r="P4049" s="36"/>
      <c r="Q4049" s="36"/>
      <c r="R4049" s="36"/>
      <c r="S4049" s="36"/>
      <c r="T4049" s="36"/>
      <c r="U4049" s="36"/>
      <c r="V4049" s="36"/>
    </row>
    <row r="4050" spans="6:22" x14ac:dyDescent="0.25">
      <c r="F4050" s="36"/>
      <c r="G4050" s="36"/>
      <c r="H4050" s="36"/>
      <c r="I4050" s="36"/>
      <c r="J4050" s="36"/>
      <c r="K4050" s="36"/>
      <c r="L4050" s="36"/>
      <c r="M4050" s="36"/>
      <c r="N4050" s="36"/>
      <c r="O4050" s="36"/>
      <c r="P4050" s="36"/>
      <c r="Q4050" s="36"/>
      <c r="R4050" s="36"/>
      <c r="S4050" s="36"/>
      <c r="T4050" s="36"/>
      <c r="U4050" s="36"/>
      <c r="V4050" s="36"/>
    </row>
    <row r="4051" spans="6:22" x14ac:dyDescent="0.25">
      <c r="F4051" s="36"/>
      <c r="G4051" s="36"/>
      <c r="H4051" s="36"/>
      <c r="I4051" s="36"/>
      <c r="J4051" s="36"/>
      <c r="K4051" s="36"/>
      <c r="L4051" s="36"/>
      <c r="M4051" s="36"/>
      <c r="N4051" s="36"/>
      <c r="O4051" s="36"/>
      <c r="P4051" s="36"/>
      <c r="Q4051" s="36"/>
      <c r="R4051" s="36"/>
      <c r="S4051" s="36"/>
      <c r="T4051" s="36"/>
      <c r="U4051" s="36"/>
      <c r="V4051" s="36"/>
    </row>
    <row r="4052" spans="6:22" x14ac:dyDescent="0.25">
      <c r="F4052" s="36"/>
      <c r="G4052" s="36"/>
      <c r="H4052" s="36"/>
      <c r="I4052" s="36"/>
      <c r="J4052" s="36"/>
      <c r="K4052" s="36"/>
      <c r="L4052" s="36"/>
      <c r="M4052" s="36"/>
      <c r="N4052" s="36"/>
      <c r="O4052" s="36"/>
      <c r="P4052" s="36"/>
      <c r="Q4052" s="36"/>
      <c r="R4052" s="36"/>
      <c r="S4052" s="36"/>
      <c r="T4052" s="36"/>
      <c r="U4052" s="36"/>
      <c r="V4052" s="36"/>
    </row>
    <row r="4053" spans="6:22" x14ac:dyDescent="0.25">
      <c r="F4053" s="36"/>
      <c r="G4053" s="36"/>
      <c r="H4053" s="36"/>
      <c r="I4053" s="36"/>
      <c r="J4053" s="36"/>
      <c r="K4053" s="36"/>
      <c r="L4053" s="36"/>
      <c r="M4053" s="36"/>
      <c r="N4053" s="36"/>
      <c r="O4053" s="36"/>
      <c r="P4053" s="36"/>
      <c r="Q4053" s="36"/>
      <c r="R4053" s="36"/>
      <c r="S4053" s="36"/>
      <c r="T4053" s="36"/>
      <c r="U4053" s="36"/>
      <c r="V4053" s="36"/>
    </row>
    <row r="4054" spans="6:22" x14ac:dyDescent="0.25">
      <c r="F4054" s="36"/>
      <c r="G4054" s="36"/>
      <c r="H4054" s="36"/>
      <c r="I4054" s="36"/>
      <c r="J4054" s="36"/>
      <c r="K4054" s="36"/>
      <c r="L4054" s="36"/>
      <c r="M4054" s="36"/>
      <c r="N4054" s="36"/>
      <c r="O4054" s="36"/>
      <c r="P4054" s="36"/>
      <c r="Q4054" s="36"/>
      <c r="R4054" s="36"/>
      <c r="S4054" s="36"/>
      <c r="T4054" s="36"/>
      <c r="U4054" s="36"/>
      <c r="V4054" s="36"/>
    </row>
    <row r="4055" spans="6:22" x14ac:dyDescent="0.25">
      <c r="F4055" s="36"/>
      <c r="G4055" s="36"/>
      <c r="H4055" s="36"/>
      <c r="I4055" s="36"/>
      <c r="J4055" s="36"/>
      <c r="K4055" s="36"/>
      <c r="L4055" s="36"/>
      <c r="M4055" s="36"/>
      <c r="N4055" s="36"/>
      <c r="O4055" s="36"/>
      <c r="P4055" s="36"/>
      <c r="Q4055" s="36"/>
      <c r="R4055" s="36"/>
      <c r="S4055" s="36"/>
      <c r="T4055" s="36"/>
      <c r="U4055" s="36"/>
      <c r="V4055" s="36"/>
    </row>
    <row r="4056" spans="6:22" x14ac:dyDescent="0.25">
      <c r="F4056" s="36"/>
      <c r="G4056" s="36"/>
      <c r="H4056" s="36"/>
      <c r="I4056" s="36"/>
      <c r="J4056" s="36"/>
      <c r="K4056" s="36"/>
      <c r="L4056" s="36"/>
      <c r="M4056" s="36"/>
      <c r="N4056" s="36"/>
      <c r="O4056" s="36"/>
      <c r="P4056" s="36"/>
      <c r="Q4056" s="36"/>
      <c r="R4056" s="36"/>
      <c r="S4056" s="36"/>
      <c r="T4056" s="36"/>
      <c r="U4056" s="36"/>
      <c r="V4056" s="36"/>
    </row>
    <row r="4057" spans="6:22" x14ac:dyDescent="0.25">
      <c r="F4057" s="36"/>
      <c r="G4057" s="36"/>
      <c r="H4057" s="36"/>
      <c r="I4057" s="36"/>
      <c r="J4057" s="36"/>
      <c r="K4057" s="36"/>
      <c r="L4057" s="36"/>
      <c r="M4057" s="36"/>
      <c r="N4057" s="36"/>
      <c r="O4057" s="36"/>
      <c r="P4057" s="36"/>
      <c r="Q4057" s="36"/>
      <c r="R4057" s="36"/>
      <c r="S4057" s="36"/>
      <c r="T4057" s="36"/>
      <c r="U4057" s="36"/>
      <c r="V4057" s="36"/>
    </row>
    <row r="4058" spans="6:22" x14ac:dyDescent="0.25">
      <c r="F4058" s="36"/>
      <c r="G4058" s="36"/>
      <c r="H4058" s="36"/>
      <c r="I4058" s="36"/>
      <c r="J4058" s="36"/>
      <c r="K4058" s="36"/>
      <c r="L4058" s="36"/>
      <c r="M4058" s="36"/>
      <c r="N4058" s="36"/>
      <c r="O4058" s="36"/>
      <c r="P4058" s="36"/>
      <c r="Q4058" s="36"/>
      <c r="R4058" s="36"/>
      <c r="S4058" s="36"/>
      <c r="T4058" s="36"/>
      <c r="U4058" s="36"/>
      <c r="V4058" s="36"/>
    </row>
    <row r="4059" spans="6:22" x14ac:dyDescent="0.25">
      <c r="F4059" s="36"/>
      <c r="G4059" s="36"/>
      <c r="H4059" s="36"/>
      <c r="I4059" s="36"/>
      <c r="J4059" s="36"/>
      <c r="K4059" s="36"/>
      <c r="L4059" s="36"/>
      <c r="M4059" s="36"/>
      <c r="N4059" s="36"/>
      <c r="O4059" s="36"/>
      <c r="P4059" s="36"/>
      <c r="Q4059" s="36"/>
      <c r="R4059" s="36"/>
      <c r="S4059" s="36"/>
      <c r="T4059" s="36"/>
      <c r="U4059" s="36"/>
      <c r="V4059" s="36"/>
    </row>
    <row r="4060" spans="6:22" x14ac:dyDescent="0.25">
      <c r="F4060" s="36"/>
      <c r="G4060" s="36"/>
      <c r="H4060" s="36"/>
      <c r="I4060" s="36"/>
      <c r="J4060" s="36"/>
      <c r="K4060" s="36"/>
      <c r="L4060" s="36"/>
      <c r="M4060" s="36"/>
      <c r="N4060" s="36"/>
      <c r="O4060" s="36"/>
      <c r="P4060" s="36"/>
      <c r="Q4060" s="36"/>
      <c r="R4060" s="36"/>
      <c r="S4060" s="36"/>
      <c r="T4060" s="36"/>
      <c r="U4060" s="36"/>
      <c r="V4060" s="36"/>
    </row>
    <row r="4061" spans="6:22" x14ac:dyDescent="0.25">
      <c r="F4061" s="36"/>
      <c r="G4061" s="36"/>
      <c r="H4061" s="36"/>
      <c r="I4061" s="36"/>
      <c r="J4061" s="36"/>
      <c r="K4061" s="36"/>
      <c r="L4061" s="36"/>
      <c r="M4061" s="36"/>
      <c r="N4061" s="36"/>
      <c r="O4061" s="36"/>
      <c r="P4061" s="36"/>
      <c r="Q4061" s="36"/>
      <c r="R4061" s="36"/>
      <c r="S4061" s="36"/>
      <c r="T4061" s="36"/>
      <c r="U4061" s="36"/>
      <c r="V4061" s="36"/>
    </row>
    <row r="4062" spans="6:22" x14ac:dyDescent="0.25">
      <c r="F4062" s="36"/>
      <c r="G4062" s="36"/>
      <c r="H4062" s="36"/>
      <c r="I4062" s="36"/>
      <c r="J4062" s="36"/>
      <c r="K4062" s="36"/>
      <c r="L4062" s="36"/>
      <c r="M4062" s="36"/>
      <c r="N4062" s="36"/>
      <c r="O4062" s="36"/>
      <c r="P4062" s="36"/>
      <c r="Q4062" s="36"/>
      <c r="R4062" s="36"/>
      <c r="S4062" s="36"/>
      <c r="T4062" s="36"/>
      <c r="U4062" s="36"/>
      <c r="V4062" s="36"/>
    </row>
    <row r="4063" spans="6:22" x14ac:dyDescent="0.25">
      <c r="F4063" s="36"/>
      <c r="G4063" s="36"/>
      <c r="H4063" s="36"/>
      <c r="I4063" s="36"/>
      <c r="J4063" s="36"/>
      <c r="K4063" s="36"/>
      <c r="L4063" s="36"/>
      <c r="M4063" s="36"/>
      <c r="N4063" s="36"/>
      <c r="O4063" s="36"/>
      <c r="P4063" s="36"/>
      <c r="Q4063" s="36"/>
      <c r="R4063" s="36"/>
      <c r="S4063" s="36"/>
      <c r="T4063" s="36"/>
      <c r="U4063" s="36"/>
      <c r="V4063" s="36"/>
    </row>
    <row r="4064" spans="6:22" x14ac:dyDescent="0.25">
      <c r="F4064" s="36"/>
      <c r="G4064" s="36"/>
      <c r="H4064" s="36"/>
      <c r="I4064" s="36"/>
      <c r="J4064" s="36"/>
      <c r="K4064" s="36"/>
      <c r="L4064" s="36"/>
      <c r="M4064" s="36"/>
      <c r="N4064" s="36"/>
      <c r="O4064" s="36"/>
      <c r="P4064" s="36"/>
      <c r="Q4064" s="36"/>
      <c r="R4064" s="36"/>
      <c r="S4064" s="36"/>
      <c r="T4064" s="36"/>
      <c r="U4064" s="36"/>
      <c r="V4064" s="36"/>
    </row>
    <row r="4065" spans="6:22" x14ac:dyDescent="0.25">
      <c r="F4065" s="36"/>
      <c r="G4065" s="36"/>
      <c r="H4065" s="36"/>
      <c r="I4065" s="36"/>
      <c r="J4065" s="36"/>
      <c r="K4065" s="36"/>
      <c r="L4065" s="36"/>
      <c r="M4065" s="36"/>
      <c r="N4065" s="36"/>
      <c r="O4065" s="36"/>
      <c r="P4065" s="36"/>
      <c r="Q4065" s="36"/>
      <c r="R4065" s="36"/>
      <c r="S4065" s="36"/>
      <c r="T4065" s="36"/>
      <c r="U4065" s="36"/>
      <c r="V4065" s="36"/>
    </row>
    <row r="4066" spans="6:22" x14ac:dyDescent="0.25">
      <c r="F4066" s="36"/>
      <c r="G4066" s="36"/>
      <c r="H4066" s="36"/>
      <c r="I4066" s="36"/>
      <c r="J4066" s="36"/>
      <c r="K4066" s="36"/>
      <c r="L4066" s="36"/>
      <c r="M4066" s="36"/>
      <c r="N4066" s="36"/>
      <c r="O4066" s="36"/>
      <c r="P4066" s="36"/>
      <c r="Q4066" s="36"/>
      <c r="R4066" s="36"/>
      <c r="S4066" s="36"/>
      <c r="T4066" s="36"/>
      <c r="U4066" s="36"/>
      <c r="V4066" s="36"/>
    </row>
    <row r="4067" spans="6:22" x14ac:dyDescent="0.25">
      <c r="F4067" s="36"/>
      <c r="G4067" s="36"/>
      <c r="H4067" s="36"/>
      <c r="I4067" s="36"/>
      <c r="J4067" s="36"/>
      <c r="K4067" s="36"/>
      <c r="L4067" s="36"/>
      <c r="M4067" s="36"/>
      <c r="N4067" s="36"/>
      <c r="O4067" s="36"/>
      <c r="P4067" s="36"/>
      <c r="Q4067" s="36"/>
      <c r="R4067" s="36"/>
      <c r="S4067" s="36"/>
      <c r="T4067" s="36"/>
      <c r="U4067" s="36"/>
      <c r="V4067" s="36"/>
    </row>
    <row r="4068" spans="6:22" x14ac:dyDescent="0.25">
      <c r="F4068" s="36"/>
      <c r="G4068" s="36"/>
      <c r="H4068" s="36"/>
      <c r="I4068" s="36"/>
      <c r="J4068" s="36"/>
      <c r="K4068" s="36"/>
      <c r="L4068" s="36"/>
      <c r="M4068" s="36"/>
      <c r="N4068" s="36"/>
      <c r="O4068" s="36"/>
      <c r="P4068" s="36"/>
      <c r="Q4068" s="36"/>
      <c r="R4068" s="36"/>
      <c r="S4068" s="36"/>
      <c r="T4068" s="36"/>
      <c r="U4068" s="36"/>
      <c r="V4068" s="36"/>
    </row>
    <row r="4069" spans="6:22" x14ac:dyDescent="0.25">
      <c r="F4069" s="36"/>
      <c r="G4069" s="36"/>
      <c r="H4069" s="36"/>
      <c r="I4069" s="36"/>
      <c r="J4069" s="36"/>
      <c r="K4069" s="36"/>
      <c r="L4069" s="36"/>
      <c r="M4069" s="36"/>
      <c r="N4069" s="36"/>
      <c r="O4069" s="36"/>
      <c r="P4069" s="36"/>
      <c r="Q4069" s="36"/>
      <c r="R4069" s="36"/>
      <c r="S4069" s="36"/>
      <c r="T4069" s="36"/>
      <c r="U4069" s="36"/>
      <c r="V4069" s="36"/>
    </row>
    <row r="4070" spans="6:22" x14ac:dyDescent="0.25">
      <c r="F4070" s="36"/>
      <c r="G4070" s="36"/>
      <c r="H4070" s="36"/>
      <c r="I4070" s="36"/>
      <c r="J4070" s="36"/>
      <c r="K4070" s="36"/>
      <c r="L4070" s="36"/>
      <c r="M4070" s="36"/>
      <c r="N4070" s="36"/>
      <c r="O4070" s="36"/>
      <c r="P4070" s="36"/>
      <c r="Q4070" s="36"/>
      <c r="R4070" s="36"/>
      <c r="S4070" s="36"/>
      <c r="T4070" s="36"/>
      <c r="U4070" s="36"/>
      <c r="V4070" s="36"/>
    </row>
    <row r="4071" spans="6:22" x14ac:dyDescent="0.25">
      <c r="F4071" s="36"/>
      <c r="G4071" s="36"/>
      <c r="H4071" s="36"/>
      <c r="I4071" s="36"/>
      <c r="J4071" s="36"/>
      <c r="K4071" s="36"/>
      <c r="L4071" s="36"/>
      <c r="M4071" s="36"/>
      <c r="N4071" s="36"/>
      <c r="O4071" s="36"/>
      <c r="P4071" s="36"/>
      <c r="Q4071" s="36"/>
      <c r="R4071" s="36"/>
      <c r="S4071" s="36"/>
      <c r="T4071" s="36"/>
      <c r="U4071" s="36"/>
      <c r="V4071" s="36"/>
    </row>
    <row r="4072" spans="6:22" x14ac:dyDescent="0.25">
      <c r="F4072" s="36"/>
      <c r="G4072" s="36"/>
      <c r="H4072" s="36"/>
      <c r="I4072" s="36"/>
      <c r="J4072" s="36"/>
      <c r="K4072" s="36"/>
      <c r="L4072" s="36"/>
      <c r="M4072" s="36"/>
      <c r="N4072" s="36"/>
      <c r="O4072" s="36"/>
      <c r="P4072" s="36"/>
      <c r="Q4072" s="36"/>
      <c r="R4072" s="36"/>
      <c r="S4072" s="36"/>
      <c r="T4072" s="36"/>
      <c r="U4072" s="36"/>
      <c r="V4072" s="36"/>
    </row>
    <row r="4073" spans="6:22" x14ac:dyDescent="0.25">
      <c r="F4073" s="36"/>
      <c r="G4073" s="36"/>
      <c r="H4073" s="36"/>
      <c r="I4073" s="36"/>
      <c r="J4073" s="36"/>
      <c r="K4073" s="36"/>
      <c r="L4073" s="36"/>
      <c r="M4073" s="36"/>
      <c r="N4073" s="36"/>
      <c r="O4073" s="36"/>
      <c r="P4073" s="36"/>
      <c r="Q4073" s="36"/>
      <c r="R4073" s="36"/>
      <c r="S4073" s="36"/>
      <c r="T4073" s="36"/>
      <c r="U4073" s="36"/>
      <c r="V4073" s="36"/>
    </row>
    <row r="4074" spans="6:22" x14ac:dyDescent="0.25">
      <c r="F4074" s="36"/>
      <c r="G4074" s="36"/>
      <c r="H4074" s="36"/>
      <c r="I4074" s="36"/>
      <c r="J4074" s="36"/>
      <c r="K4074" s="36"/>
      <c r="L4074" s="36"/>
      <c r="M4074" s="36"/>
      <c r="N4074" s="36"/>
      <c r="O4074" s="36"/>
      <c r="P4074" s="36"/>
      <c r="Q4074" s="36"/>
      <c r="R4074" s="36"/>
      <c r="S4074" s="36"/>
      <c r="T4074" s="36"/>
      <c r="U4074" s="36"/>
      <c r="V4074" s="36"/>
    </row>
    <row r="4075" spans="6:22" x14ac:dyDescent="0.25">
      <c r="F4075" s="36"/>
      <c r="G4075" s="36"/>
      <c r="H4075" s="36"/>
      <c r="I4075" s="36"/>
      <c r="J4075" s="36"/>
      <c r="K4075" s="36"/>
      <c r="L4075" s="36"/>
      <c r="M4075" s="36"/>
      <c r="N4075" s="36"/>
      <c r="O4075" s="36"/>
      <c r="P4075" s="36"/>
      <c r="Q4075" s="36"/>
      <c r="R4075" s="36"/>
      <c r="S4075" s="36"/>
      <c r="T4075" s="36"/>
      <c r="U4075" s="36"/>
      <c r="V4075" s="36"/>
    </row>
    <row r="4076" spans="6:22" x14ac:dyDescent="0.25">
      <c r="F4076" s="36"/>
      <c r="G4076" s="36"/>
      <c r="H4076" s="36"/>
      <c r="I4076" s="36"/>
      <c r="J4076" s="36"/>
      <c r="K4076" s="36"/>
      <c r="L4076" s="36"/>
      <c r="M4076" s="36"/>
      <c r="N4076" s="36"/>
      <c r="O4076" s="36"/>
      <c r="P4076" s="36"/>
      <c r="Q4076" s="36"/>
      <c r="R4076" s="36"/>
      <c r="S4076" s="36"/>
      <c r="T4076" s="36"/>
      <c r="U4076" s="36"/>
      <c r="V4076" s="36"/>
    </row>
    <row r="4077" spans="6:22" x14ac:dyDescent="0.25">
      <c r="F4077" s="36"/>
      <c r="G4077" s="36"/>
      <c r="H4077" s="36"/>
      <c r="I4077" s="36"/>
      <c r="J4077" s="36"/>
      <c r="K4077" s="36"/>
      <c r="L4077" s="36"/>
      <c r="M4077" s="36"/>
      <c r="N4077" s="36"/>
      <c r="O4077" s="36"/>
      <c r="P4077" s="36"/>
      <c r="Q4077" s="36"/>
      <c r="R4077" s="36"/>
      <c r="S4077" s="36"/>
      <c r="T4077" s="36"/>
      <c r="U4077" s="36"/>
      <c r="V4077" s="36"/>
    </row>
    <row r="4078" spans="6:22" x14ac:dyDescent="0.25">
      <c r="F4078" s="36"/>
      <c r="G4078" s="36"/>
      <c r="H4078" s="36"/>
      <c r="I4078" s="36"/>
      <c r="J4078" s="36"/>
      <c r="K4078" s="36"/>
      <c r="L4078" s="36"/>
      <c r="M4078" s="36"/>
      <c r="N4078" s="36"/>
      <c r="O4078" s="36"/>
      <c r="P4078" s="36"/>
      <c r="Q4078" s="36"/>
      <c r="R4078" s="36"/>
      <c r="S4078" s="36"/>
      <c r="T4078" s="36"/>
      <c r="U4078" s="36"/>
      <c r="V4078" s="36"/>
    </row>
    <row r="4079" spans="6:22" x14ac:dyDescent="0.25">
      <c r="F4079" s="36"/>
      <c r="G4079" s="36"/>
      <c r="H4079" s="36"/>
      <c r="I4079" s="36"/>
      <c r="J4079" s="36"/>
      <c r="K4079" s="36"/>
      <c r="L4079" s="36"/>
      <c r="M4079" s="36"/>
      <c r="N4079" s="36"/>
      <c r="O4079" s="36"/>
      <c r="P4079" s="36"/>
      <c r="Q4079" s="36"/>
      <c r="R4079" s="36"/>
      <c r="S4079" s="36"/>
      <c r="T4079" s="36"/>
      <c r="U4079" s="36"/>
      <c r="V4079" s="36"/>
    </row>
    <row r="4080" spans="6:22" x14ac:dyDescent="0.25">
      <c r="F4080" s="36"/>
      <c r="G4080" s="36"/>
      <c r="H4080" s="36"/>
      <c r="I4080" s="36"/>
      <c r="J4080" s="36"/>
      <c r="K4080" s="36"/>
      <c r="L4080" s="36"/>
      <c r="M4080" s="36"/>
      <c r="N4080" s="36"/>
      <c r="O4080" s="36"/>
      <c r="P4080" s="36"/>
      <c r="Q4080" s="36"/>
      <c r="R4080" s="36"/>
      <c r="S4080" s="36"/>
      <c r="T4080" s="36"/>
      <c r="U4080" s="36"/>
      <c r="V4080" s="36"/>
    </row>
    <row r="4081" spans="6:22" x14ac:dyDescent="0.25">
      <c r="F4081" s="36"/>
      <c r="G4081" s="36"/>
      <c r="H4081" s="36"/>
      <c r="I4081" s="36"/>
      <c r="J4081" s="36"/>
      <c r="K4081" s="36"/>
      <c r="L4081" s="36"/>
      <c r="M4081" s="36"/>
      <c r="N4081" s="36"/>
      <c r="O4081" s="36"/>
      <c r="P4081" s="36"/>
      <c r="Q4081" s="36"/>
      <c r="R4081" s="36"/>
      <c r="S4081" s="36"/>
      <c r="T4081" s="36"/>
      <c r="U4081" s="36"/>
      <c r="V4081" s="36"/>
    </row>
    <row r="4082" spans="6:22" x14ac:dyDescent="0.25">
      <c r="F4082" s="36"/>
      <c r="G4082" s="36"/>
      <c r="H4082" s="36"/>
      <c r="I4082" s="36"/>
      <c r="J4082" s="36"/>
      <c r="K4082" s="36"/>
      <c r="L4082" s="36"/>
      <c r="M4082" s="36"/>
      <c r="N4082" s="36"/>
      <c r="O4082" s="36"/>
      <c r="P4082" s="36"/>
      <c r="Q4082" s="36"/>
      <c r="R4082" s="36"/>
      <c r="S4082" s="36"/>
      <c r="T4082" s="36"/>
      <c r="U4082" s="36"/>
      <c r="V4082" s="36"/>
    </row>
    <row r="4083" spans="6:22" x14ac:dyDescent="0.25">
      <c r="F4083" s="36"/>
      <c r="G4083" s="36"/>
      <c r="H4083" s="36"/>
      <c r="I4083" s="36"/>
      <c r="J4083" s="36"/>
      <c r="K4083" s="36"/>
      <c r="L4083" s="36"/>
      <c r="M4083" s="36"/>
      <c r="N4083" s="36"/>
      <c r="O4083" s="36"/>
      <c r="P4083" s="36"/>
      <c r="Q4083" s="36"/>
      <c r="R4083" s="36"/>
      <c r="S4083" s="36"/>
      <c r="T4083" s="36"/>
      <c r="U4083" s="36"/>
      <c r="V4083" s="36"/>
    </row>
    <row r="4084" spans="6:22" x14ac:dyDescent="0.25">
      <c r="F4084" s="36"/>
      <c r="G4084" s="36"/>
      <c r="H4084" s="36"/>
      <c r="I4084" s="36"/>
      <c r="J4084" s="36"/>
      <c r="K4084" s="36"/>
      <c r="L4084" s="36"/>
      <c r="M4084" s="36"/>
      <c r="N4084" s="36"/>
      <c r="O4084" s="36"/>
      <c r="P4084" s="36"/>
      <c r="Q4084" s="36"/>
      <c r="R4084" s="36"/>
      <c r="S4084" s="36"/>
      <c r="T4084" s="36"/>
      <c r="U4084" s="36"/>
      <c r="V4084" s="36"/>
    </row>
    <row r="4085" spans="6:22" x14ac:dyDescent="0.25">
      <c r="F4085" s="36"/>
      <c r="G4085" s="36"/>
      <c r="H4085" s="36"/>
      <c r="I4085" s="36"/>
      <c r="J4085" s="36"/>
      <c r="K4085" s="36"/>
      <c r="L4085" s="36"/>
      <c r="M4085" s="36"/>
      <c r="N4085" s="36"/>
      <c r="O4085" s="36"/>
      <c r="P4085" s="36"/>
      <c r="Q4085" s="36"/>
      <c r="R4085" s="36"/>
      <c r="S4085" s="36"/>
      <c r="T4085" s="36"/>
      <c r="U4085" s="36"/>
      <c r="V4085" s="36"/>
    </row>
    <row r="4086" spans="6:22" x14ac:dyDescent="0.25">
      <c r="F4086" s="36"/>
      <c r="G4086" s="36"/>
      <c r="H4086" s="36"/>
      <c r="I4086" s="36"/>
      <c r="J4086" s="36"/>
      <c r="K4086" s="36"/>
      <c r="L4086" s="36"/>
      <c r="M4086" s="36"/>
      <c r="N4086" s="36"/>
      <c r="O4086" s="36"/>
      <c r="P4086" s="36"/>
      <c r="Q4086" s="36"/>
      <c r="R4086" s="36"/>
      <c r="S4086" s="36"/>
      <c r="T4086" s="36"/>
      <c r="U4086" s="36"/>
      <c r="V4086" s="36"/>
    </row>
    <row r="4087" spans="6:22" x14ac:dyDescent="0.25">
      <c r="F4087" s="36"/>
      <c r="G4087" s="36"/>
      <c r="H4087" s="36"/>
      <c r="I4087" s="36"/>
      <c r="J4087" s="36"/>
      <c r="K4087" s="36"/>
      <c r="L4087" s="36"/>
      <c r="M4087" s="36"/>
      <c r="N4087" s="36"/>
      <c r="O4087" s="36"/>
      <c r="P4087" s="36"/>
      <c r="Q4087" s="36"/>
      <c r="R4087" s="36"/>
      <c r="S4087" s="36"/>
      <c r="T4087" s="36"/>
      <c r="U4087" s="36"/>
      <c r="V4087" s="36"/>
    </row>
    <row r="4088" spans="6:22" x14ac:dyDescent="0.25">
      <c r="F4088" s="36"/>
      <c r="G4088" s="36"/>
      <c r="H4088" s="36"/>
      <c r="I4088" s="36"/>
      <c r="J4088" s="36"/>
      <c r="K4088" s="36"/>
      <c r="L4088" s="36"/>
      <c r="M4088" s="36"/>
      <c r="N4088" s="36"/>
      <c r="O4088" s="36"/>
      <c r="P4088" s="36"/>
      <c r="Q4088" s="36"/>
      <c r="R4088" s="36"/>
      <c r="S4088" s="36"/>
      <c r="T4088" s="36"/>
      <c r="U4088" s="36"/>
      <c r="V4088" s="36"/>
    </row>
    <row r="4089" spans="6:22" x14ac:dyDescent="0.25">
      <c r="F4089" s="36"/>
      <c r="G4089" s="36"/>
      <c r="H4089" s="36"/>
      <c r="I4089" s="36"/>
      <c r="J4089" s="36"/>
      <c r="K4089" s="36"/>
      <c r="L4089" s="36"/>
      <c r="M4089" s="36"/>
      <c r="N4089" s="36"/>
      <c r="O4089" s="36"/>
      <c r="P4089" s="36"/>
      <c r="Q4089" s="36"/>
      <c r="R4089" s="36"/>
      <c r="S4089" s="36"/>
      <c r="T4089" s="36"/>
      <c r="U4089" s="36"/>
      <c r="V4089" s="36"/>
    </row>
    <row r="4090" spans="6:22" x14ac:dyDescent="0.25">
      <c r="F4090" s="36"/>
      <c r="G4090" s="36"/>
      <c r="H4090" s="36"/>
      <c r="I4090" s="36"/>
      <c r="J4090" s="36"/>
      <c r="K4090" s="36"/>
      <c r="L4090" s="36"/>
      <c r="M4090" s="36"/>
      <c r="N4090" s="36"/>
      <c r="O4090" s="36"/>
      <c r="P4090" s="36"/>
      <c r="Q4090" s="36"/>
      <c r="R4090" s="36"/>
      <c r="S4090" s="36"/>
      <c r="T4090" s="36"/>
      <c r="U4090" s="36"/>
      <c r="V4090" s="36"/>
    </row>
    <row r="4091" spans="6:22" x14ac:dyDescent="0.25">
      <c r="F4091" s="36"/>
      <c r="G4091" s="36"/>
      <c r="H4091" s="36"/>
      <c r="I4091" s="36"/>
      <c r="J4091" s="36"/>
      <c r="K4091" s="36"/>
      <c r="L4091" s="36"/>
      <c r="M4091" s="36"/>
      <c r="N4091" s="36"/>
      <c r="O4091" s="36"/>
      <c r="P4091" s="36"/>
      <c r="Q4091" s="36"/>
      <c r="R4091" s="36"/>
      <c r="S4091" s="36"/>
      <c r="T4091" s="36"/>
      <c r="U4091" s="36"/>
      <c r="V4091" s="36"/>
    </row>
    <row r="4092" spans="6:22" x14ac:dyDescent="0.25">
      <c r="F4092" s="36"/>
      <c r="G4092" s="36"/>
      <c r="H4092" s="36"/>
      <c r="I4092" s="36"/>
      <c r="J4092" s="36"/>
      <c r="K4092" s="36"/>
      <c r="L4092" s="36"/>
      <c r="M4092" s="36"/>
      <c r="N4092" s="36"/>
      <c r="O4092" s="36"/>
      <c r="P4092" s="36"/>
      <c r="Q4092" s="36"/>
      <c r="R4092" s="36"/>
      <c r="S4092" s="36"/>
      <c r="T4092" s="36"/>
      <c r="U4092" s="36"/>
      <c r="V4092" s="36"/>
    </row>
    <row r="4093" spans="6:22" x14ac:dyDescent="0.25">
      <c r="F4093" s="36"/>
      <c r="G4093" s="36"/>
      <c r="H4093" s="36"/>
      <c r="I4093" s="36"/>
      <c r="J4093" s="36"/>
      <c r="K4093" s="36"/>
      <c r="L4093" s="36"/>
      <c r="M4093" s="36"/>
      <c r="N4093" s="36"/>
      <c r="O4093" s="36"/>
      <c r="P4093" s="36"/>
      <c r="Q4093" s="36"/>
      <c r="R4093" s="36"/>
      <c r="S4093" s="36"/>
      <c r="T4093" s="36"/>
      <c r="U4093" s="36"/>
      <c r="V4093" s="36"/>
    </row>
    <row r="4094" spans="6:22" x14ac:dyDescent="0.25">
      <c r="F4094" s="36"/>
      <c r="G4094" s="36"/>
      <c r="H4094" s="36"/>
      <c r="I4094" s="36"/>
      <c r="J4094" s="36"/>
      <c r="K4094" s="36"/>
      <c r="L4094" s="36"/>
      <c r="M4094" s="36"/>
      <c r="N4094" s="36"/>
      <c r="O4094" s="36"/>
      <c r="P4094" s="36"/>
      <c r="Q4094" s="36"/>
      <c r="R4094" s="36"/>
      <c r="S4094" s="36"/>
      <c r="T4094" s="36"/>
      <c r="U4094" s="36"/>
      <c r="V4094" s="36"/>
    </row>
    <row r="4095" spans="6:22" x14ac:dyDescent="0.25">
      <c r="F4095" s="36"/>
      <c r="G4095" s="36"/>
      <c r="H4095" s="36"/>
      <c r="I4095" s="36"/>
      <c r="J4095" s="36"/>
      <c r="K4095" s="36"/>
      <c r="L4095" s="36"/>
      <c r="M4095" s="36"/>
      <c r="N4095" s="36"/>
      <c r="O4095" s="36"/>
      <c r="P4095" s="36"/>
      <c r="Q4095" s="36"/>
      <c r="R4095" s="36"/>
      <c r="S4095" s="36"/>
      <c r="T4095" s="36"/>
      <c r="U4095" s="36"/>
      <c r="V4095" s="36"/>
    </row>
    <row r="4096" spans="6:22" x14ac:dyDescent="0.25">
      <c r="F4096" s="36"/>
      <c r="G4096" s="36"/>
      <c r="H4096" s="36"/>
      <c r="I4096" s="36"/>
      <c r="J4096" s="36"/>
      <c r="K4096" s="36"/>
      <c r="L4096" s="36"/>
      <c r="M4096" s="36"/>
      <c r="N4096" s="36"/>
      <c r="O4096" s="36"/>
      <c r="P4096" s="36"/>
      <c r="Q4096" s="36"/>
      <c r="R4096" s="36"/>
      <c r="S4096" s="36"/>
      <c r="T4096" s="36"/>
      <c r="U4096" s="36"/>
      <c r="V4096" s="36"/>
    </row>
    <row r="4097" spans="6:22" x14ac:dyDescent="0.25">
      <c r="F4097" s="36"/>
      <c r="G4097" s="36"/>
      <c r="H4097" s="36"/>
      <c r="I4097" s="36"/>
      <c r="J4097" s="36"/>
      <c r="K4097" s="36"/>
      <c r="L4097" s="36"/>
      <c r="M4097" s="36"/>
      <c r="N4097" s="36"/>
      <c r="O4097" s="36"/>
      <c r="P4097" s="36"/>
      <c r="Q4097" s="36"/>
      <c r="R4097" s="36"/>
      <c r="S4097" s="36"/>
      <c r="T4097" s="36"/>
      <c r="U4097" s="36"/>
      <c r="V4097" s="36"/>
    </row>
    <row r="4098" spans="6:22" x14ac:dyDescent="0.25">
      <c r="F4098" s="36"/>
      <c r="G4098" s="36"/>
      <c r="H4098" s="36"/>
      <c r="I4098" s="36"/>
      <c r="J4098" s="36"/>
      <c r="K4098" s="36"/>
      <c r="L4098" s="36"/>
      <c r="M4098" s="36"/>
      <c r="N4098" s="36"/>
      <c r="O4098" s="36"/>
      <c r="P4098" s="36"/>
      <c r="Q4098" s="36"/>
      <c r="R4098" s="36"/>
      <c r="S4098" s="36"/>
      <c r="T4098" s="36"/>
      <c r="U4098" s="36"/>
      <c r="V4098" s="36"/>
    </row>
    <row r="4099" spans="6:22" x14ac:dyDescent="0.25">
      <c r="F4099" s="36"/>
      <c r="G4099" s="36"/>
      <c r="H4099" s="36"/>
      <c r="I4099" s="36"/>
      <c r="J4099" s="36"/>
      <c r="K4099" s="36"/>
      <c r="L4099" s="36"/>
      <c r="M4099" s="36"/>
      <c r="N4099" s="36"/>
      <c r="O4099" s="36"/>
      <c r="P4099" s="36"/>
      <c r="Q4099" s="36"/>
      <c r="R4099" s="36"/>
      <c r="S4099" s="36"/>
      <c r="T4099" s="36"/>
      <c r="U4099" s="36"/>
      <c r="V4099" s="36"/>
    </row>
    <row r="4100" spans="6:22" x14ac:dyDescent="0.25">
      <c r="F4100" s="36"/>
      <c r="G4100" s="36"/>
      <c r="H4100" s="36"/>
      <c r="I4100" s="36"/>
      <c r="J4100" s="36"/>
      <c r="K4100" s="36"/>
      <c r="L4100" s="36"/>
      <c r="M4100" s="36"/>
      <c r="N4100" s="36"/>
      <c r="O4100" s="36"/>
      <c r="P4100" s="36"/>
      <c r="Q4100" s="36"/>
      <c r="R4100" s="36"/>
      <c r="S4100" s="36"/>
      <c r="T4100" s="36"/>
      <c r="U4100" s="36"/>
      <c r="V4100" s="36"/>
    </row>
    <row r="4101" spans="6:22" x14ac:dyDescent="0.25">
      <c r="F4101" s="36"/>
      <c r="G4101" s="36"/>
      <c r="H4101" s="36"/>
      <c r="I4101" s="36"/>
      <c r="J4101" s="36"/>
      <c r="K4101" s="36"/>
      <c r="L4101" s="36"/>
      <c r="M4101" s="36"/>
      <c r="N4101" s="36"/>
      <c r="O4101" s="36"/>
      <c r="P4101" s="36"/>
      <c r="Q4101" s="36"/>
      <c r="R4101" s="36"/>
      <c r="S4101" s="36"/>
      <c r="T4101" s="36"/>
      <c r="U4101" s="36"/>
      <c r="V4101" s="36"/>
    </row>
    <row r="4102" spans="6:22" x14ac:dyDescent="0.25">
      <c r="F4102" s="36"/>
      <c r="G4102" s="36"/>
      <c r="H4102" s="36"/>
      <c r="I4102" s="36"/>
      <c r="J4102" s="36"/>
      <c r="K4102" s="36"/>
      <c r="L4102" s="36"/>
      <c r="M4102" s="36"/>
      <c r="N4102" s="36"/>
      <c r="O4102" s="36"/>
      <c r="P4102" s="36"/>
      <c r="Q4102" s="36"/>
      <c r="R4102" s="36"/>
      <c r="S4102" s="36"/>
      <c r="T4102" s="36"/>
      <c r="U4102" s="36"/>
      <c r="V4102" s="36"/>
    </row>
    <row r="4103" spans="6:22" x14ac:dyDescent="0.25">
      <c r="F4103" s="36"/>
      <c r="G4103" s="36"/>
      <c r="H4103" s="36"/>
      <c r="I4103" s="36"/>
      <c r="J4103" s="36"/>
      <c r="K4103" s="36"/>
      <c r="L4103" s="36"/>
      <c r="M4103" s="36"/>
      <c r="N4103" s="36"/>
      <c r="O4103" s="36"/>
      <c r="P4103" s="36"/>
      <c r="Q4103" s="36"/>
      <c r="R4103" s="36"/>
      <c r="S4103" s="36"/>
      <c r="T4103" s="36"/>
      <c r="U4103" s="36"/>
      <c r="V4103" s="36"/>
    </row>
    <row r="4104" spans="6:22" x14ac:dyDescent="0.25">
      <c r="F4104" s="36"/>
      <c r="G4104" s="36"/>
      <c r="H4104" s="36"/>
      <c r="I4104" s="36"/>
      <c r="J4104" s="36"/>
      <c r="K4104" s="36"/>
      <c r="L4104" s="36"/>
      <c r="M4104" s="36"/>
      <c r="N4104" s="36"/>
      <c r="O4104" s="36"/>
      <c r="P4104" s="36"/>
      <c r="Q4104" s="36"/>
      <c r="R4104" s="36"/>
      <c r="S4104" s="36"/>
      <c r="T4104" s="36"/>
      <c r="U4104" s="36"/>
      <c r="V4104" s="36"/>
    </row>
    <row r="4105" spans="6:22" x14ac:dyDescent="0.25">
      <c r="F4105" s="36"/>
      <c r="G4105" s="36"/>
      <c r="H4105" s="36"/>
      <c r="I4105" s="36"/>
      <c r="J4105" s="36"/>
      <c r="K4105" s="36"/>
      <c r="L4105" s="36"/>
      <c r="M4105" s="36"/>
      <c r="N4105" s="36"/>
      <c r="O4105" s="36"/>
      <c r="P4105" s="36"/>
      <c r="Q4105" s="36"/>
      <c r="R4105" s="36"/>
      <c r="S4105" s="36"/>
      <c r="T4105" s="36"/>
      <c r="U4105" s="36"/>
      <c r="V4105" s="36"/>
    </row>
    <row r="4106" spans="6:22" x14ac:dyDescent="0.25">
      <c r="F4106" s="36"/>
      <c r="G4106" s="36"/>
      <c r="H4106" s="36"/>
      <c r="I4106" s="36"/>
      <c r="J4106" s="36"/>
      <c r="K4106" s="36"/>
      <c r="L4106" s="36"/>
      <c r="M4106" s="36"/>
      <c r="N4106" s="36"/>
      <c r="O4106" s="36"/>
      <c r="P4106" s="36"/>
      <c r="Q4106" s="36"/>
      <c r="R4106" s="36"/>
      <c r="S4106" s="36"/>
      <c r="T4106" s="36"/>
      <c r="U4106" s="36"/>
      <c r="V4106" s="36"/>
    </row>
    <row r="4107" spans="6:22" x14ac:dyDescent="0.25">
      <c r="F4107" s="36"/>
      <c r="G4107" s="36"/>
      <c r="H4107" s="36"/>
      <c r="I4107" s="36"/>
      <c r="J4107" s="36"/>
      <c r="K4107" s="36"/>
      <c r="L4107" s="36"/>
      <c r="M4107" s="36"/>
      <c r="N4107" s="36"/>
      <c r="O4107" s="36"/>
      <c r="P4107" s="36"/>
      <c r="Q4107" s="36"/>
      <c r="R4107" s="36"/>
      <c r="S4107" s="36"/>
      <c r="T4107" s="36"/>
      <c r="U4107" s="36"/>
      <c r="V4107" s="36"/>
    </row>
    <row r="4108" spans="6:22" x14ac:dyDescent="0.25">
      <c r="F4108" s="36"/>
      <c r="G4108" s="36"/>
      <c r="H4108" s="36"/>
      <c r="I4108" s="36"/>
      <c r="J4108" s="36"/>
      <c r="K4108" s="36"/>
      <c r="L4108" s="36"/>
      <c r="M4108" s="36"/>
      <c r="N4108" s="36"/>
      <c r="O4108" s="36"/>
      <c r="P4108" s="36"/>
      <c r="Q4108" s="36"/>
      <c r="R4108" s="36"/>
      <c r="S4108" s="36"/>
      <c r="T4108" s="36"/>
      <c r="U4108" s="36"/>
      <c r="V4108" s="36"/>
    </row>
    <row r="4109" spans="6:22" x14ac:dyDescent="0.25">
      <c r="F4109" s="36"/>
      <c r="G4109" s="36"/>
      <c r="H4109" s="36"/>
      <c r="I4109" s="36"/>
      <c r="J4109" s="36"/>
      <c r="K4109" s="36"/>
      <c r="L4109" s="36"/>
      <c r="M4109" s="36"/>
      <c r="N4109" s="36"/>
      <c r="O4109" s="36"/>
      <c r="P4109" s="36"/>
      <c r="Q4109" s="36"/>
      <c r="R4109" s="36"/>
      <c r="S4109" s="36"/>
      <c r="T4109" s="36"/>
      <c r="U4109" s="36"/>
      <c r="V4109" s="36"/>
    </row>
    <row r="4110" spans="6:22" x14ac:dyDescent="0.25">
      <c r="F4110" s="36"/>
      <c r="G4110" s="36"/>
      <c r="H4110" s="36"/>
      <c r="I4110" s="36"/>
      <c r="J4110" s="36"/>
      <c r="K4110" s="36"/>
      <c r="L4110" s="36"/>
      <c r="M4110" s="36"/>
      <c r="N4110" s="36"/>
      <c r="O4110" s="36"/>
      <c r="P4110" s="36"/>
      <c r="Q4110" s="36"/>
      <c r="R4110" s="36"/>
      <c r="S4110" s="36"/>
      <c r="T4110" s="36"/>
      <c r="U4110" s="36"/>
      <c r="V4110" s="36"/>
    </row>
    <row r="4111" spans="6:22" x14ac:dyDescent="0.25">
      <c r="F4111" s="36"/>
      <c r="G4111" s="36"/>
      <c r="H4111" s="36"/>
      <c r="I4111" s="36"/>
      <c r="J4111" s="36"/>
      <c r="K4111" s="36"/>
      <c r="L4111" s="36"/>
      <c r="M4111" s="36"/>
      <c r="N4111" s="36"/>
      <c r="O4111" s="36"/>
      <c r="P4111" s="36"/>
      <c r="Q4111" s="36"/>
      <c r="R4111" s="36"/>
      <c r="S4111" s="36"/>
      <c r="T4111" s="36"/>
      <c r="U4111" s="36"/>
      <c r="V4111" s="36"/>
    </row>
    <row r="4112" spans="6:22" x14ac:dyDescent="0.25">
      <c r="F4112" s="36"/>
      <c r="G4112" s="36"/>
      <c r="H4112" s="36"/>
      <c r="I4112" s="36"/>
      <c r="J4112" s="36"/>
      <c r="K4112" s="36"/>
      <c r="L4112" s="36"/>
      <c r="M4112" s="36"/>
      <c r="N4112" s="36"/>
      <c r="O4112" s="36"/>
      <c r="P4112" s="36"/>
      <c r="Q4112" s="36"/>
      <c r="R4112" s="36"/>
      <c r="S4112" s="36"/>
      <c r="T4112" s="36"/>
      <c r="U4112" s="36"/>
      <c r="V4112" s="36"/>
    </row>
    <row r="4113" spans="6:22" x14ac:dyDescent="0.25">
      <c r="F4113" s="36"/>
      <c r="G4113" s="36"/>
      <c r="H4113" s="36"/>
      <c r="I4113" s="36"/>
      <c r="J4113" s="36"/>
      <c r="K4113" s="36"/>
      <c r="L4113" s="36"/>
      <c r="M4113" s="36"/>
      <c r="N4113" s="36"/>
      <c r="O4113" s="36"/>
      <c r="P4113" s="36"/>
      <c r="Q4113" s="36"/>
      <c r="R4113" s="36"/>
      <c r="S4113" s="36"/>
      <c r="T4113" s="36"/>
      <c r="U4113" s="36"/>
      <c r="V4113" s="36"/>
    </row>
    <row r="4114" spans="6:22" x14ac:dyDescent="0.25">
      <c r="F4114" s="36"/>
      <c r="G4114" s="36"/>
      <c r="H4114" s="36"/>
      <c r="I4114" s="36"/>
      <c r="J4114" s="36"/>
      <c r="K4114" s="36"/>
      <c r="L4114" s="36"/>
      <c r="M4114" s="36"/>
      <c r="N4114" s="36"/>
      <c r="O4114" s="36"/>
      <c r="P4114" s="36"/>
      <c r="Q4114" s="36"/>
      <c r="R4114" s="36"/>
      <c r="S4114" s="36"/>
      <c r="T4114" s="36"/>
      <c r="U4114" s="36"/>
      <c r="V4114" s="36"/>
    </row>
    <row r="4115" spans="6:22" x14ac:dyDescent="0.25">
      <c r="F4115" s="36"/>
      <c r="G4115" s="36"/>
      <c r="H4115" s="36"/>
      <c r="I4115" s="36"/>
      <c r="J4115" s="36"/>
      <c r="K4115" s="36"/>
      <c r="L4115" s="36"/>
      <c r="M4115" s="36"/>
      <c r="N4115" s="36"/>
      <c r="O4115" s="36"/>
      <c r="P4115" s="36"/>
      <c r="Q4115" s="36"/>
      <c r="R4115" s="36"/>
      <c r="S4115" s="36"/>
      <c r="T4115" s="36"/>
      <c r="U4115" s="36"/>
      <c r="V4115" s="36"/>
    </row>
    <row r="4116" spans="6:22" x14ac:dyDescent="0.25">
      <c r="F4116" s="36"/>
      <c r="G4116" s="36"/>
      <c r="H4116" s="36"/>
      <c r="I4116" s="36"/>
      <c r="J4116" s="36"/>
      <c r="K4116" s="36"/>
      <c r="L4116" s="36"/>
      <c r="M4116" s="36"/>
      <c r="N4116" s="36"/>
      <c r="O4116" s="36"/>
      <c r="P4116" s="36"/>
      <c r="Q4116" s="36"/>
      <c r="R4116" s="36"/>
      <c r="S4116" s="36"/>
      <c r="T4116" s="36"/>
      <c r="U4116" s="36"/>
      <c r="V4116" s="36"/>
    </row>
    <row r="4117" spans="6:22" x14ac:dyDescent="0.25">
      <c r="F4117" s="36"/>
      <c r="G4117" s="36"/>
      <c r="H4117" s="36"/>
      <c r="I4117" s="36"/>
      <c r="J4117" s="36"/>
      <c r="K4117" s="36"/>
      <c r="L4117" s="36"/>
      <c r="M4117" s="36"/>
      <c r="N4117" s="36"/>
      <c r="O4117" s="36"/>
      <c r="P4117" s="36"/>
      <c r="Q4117" s="36"/>
      <c r="R4117" s="36"/>
      <c r="S4117" s="36"/>
      <c r="T4117" s="36"/>
      <c r="U4117" s="36"/>
      <c r="V4117" s="36"/>
    </row>
    <row r="4118" spans="6:22" x14ac:dyDescent="0.25">
      <c r="F4118" s="36"/>
      <c r="G4118" s="36"/>
      <c r="H4118" s="36"/>
      <c r="I4118" s="36"/>
      <c r="J4118" s="36"/>
      <c r="K4118" s="36"/>
      <c r="L4118" s="36"/>
      <c r="M4118" s="36"/>
      <c r="N4118" s="36"/>
      <c r="O4118" s="36"/>
      <c r="P4118" s="36"/>
      <c r="Q4118" s="36"/>
      <c r="R4118" s="36"/>
      <c r="S4118" s="36"/>
      <c r="T4118" s="36"/>
      <c r="U4118" s="36"/>
      <c r="V4118" s="36"/>
    </row>
    <row r="4119" spans="6:22" x14ac:dyDescent="0.25">
      <c r="F4119" s="36"/>
      <c r="G4119" s="36"/>
      <c r="H4119" s="36"/>
      <c r="I4119" s="36"/>
      <c r="J4119" s="36"/>
      <c r="K4119" s="36"/>
      <c r="L4119" s="36"/>
      <c r="M4119" s="36"/>
      <c r="N4119" s="36"/>
      <c r="O4119" s="36"/>
      <c r="P4119" s="36"/>
      <c r="Q4119" s="36"/>
      <c r="R4119" s="36"/>
      <c r="S4119" s="36"/>
      <c r="T4119" s="36"/>
      <c r="U4119" s="36"/>
      <c r="V4119" s="36"/>
    </row>
    <row r="4120" spans="6:22" x14ac:dyDescent="0.25">
      <c r="F4120" s="36"/>
      <c r="G4120" s="36"/>
      <c r="H4120" s="36"/>
      <c r="I4120" s="36"/>
      <c r="J4120" s="36"/>
      <c r="K4120" s="36"/>
      <c r="L4120" s="36"/>
      <c r="M4120" s="36"/>
      <c r="N4120" s="36"/>
      <c r="O4120" s="36"/>
      <c r="P4120" s="36"/>
      <c r="Q4120" s="36"/>
      <c r="R4120" s="36"/>
      <c r="S4120" s="36"/>
      <c r="T4120" s="36"/>
      <c r="U4120" s="36"/>
      <c r="V4120" s="36"/>
    </row>
    <row r="4121" spans="6:22" x14ac:dyDescent="0.25">
      <c r="F4121" s="36"/>
      <c r="G4121" s="36"/>
      <c r="H4121" s="36"/>
      <c r="I4121" s="36"/>
      <c r="J4121" s="36"/>
      <c r="K4121" s="36"/>
      <c r="L4121" s="36"/>
      <c r="M4121" s="36"/>
      <c r="N4121" s="36"/>
      <c r="O4121" s="36"/>
      <c r="P4121" s="36"/>
      <c r="Q4121" s="36"/>
      <c r="R4121" s="36"/>
      <c r="S4121" s="36"/>
      <c r="T4121" s="36"/>
      <c r="U4121" s="36"/>
      <c r="V4121" s="36"/>
    </row>
    <row r="4122" spans="6:22" x14ac:dyDescent="0.25">
      <c r="F4122" s="36"/>
      <c r="G4122" s="36"/>
      <c r="H4122" s="36"/>
      <c r="I4122" s="36"/>
      <c r="J4122" s="36"/>
      <c r="K4122" s="36"/>
      <c r="L4122" s="36"/>
      <c r="M4122" s="36"/>
      <c r="N4122" s="36"/>
      <c r="O4122" s="36"/>
      <c r="P4122" s="36"/>
      <c r="Q4122" s="36"/>
      <c r="R4122" s="36"/>
      <c r="S4122" s="36"/>
      <c r="T4122" s="36"/>
      <c r="U4122" s="36"/>
      <c r="V4122" s="36"/>
    </row>
    <row r="4123" spans="6:22" x14ac:dyDescent="0.25">
      <c r="F4123" s="36"/>
      <c r="G4123" s="36"/>
      <c r="H4123" s="36"/>
      <c r="I4123" s="36"/>
      <c r="J4123" s="36"/>
      <c r="K4123" s="36"/>
      <c r="L4123" s="36"/>
      <c r="M4123" s="36"/>
      <c r="N4123" s="36"/>
      <c r="O4123" s="36"/>
      <c r="P4123" s="36"/>
      <c r="Q4123" s="36"/>
      <c r="R4123" s="36"/>
      <c r="S4123" s="36"/>
      <c r="T4123" s="36"/>
      <c r="U4123" s="36"/>
      <c r="V4123" s="36"/>
    </row>
    <row r="4124" spans="6:22" x14ac:dyDescent="0.25">
      <c r="F4124" s="36"/>
      <c r="G4124" s="36"/>
      <c r="H4124" s="36"/>
      <c r="I4124" s="36"/>
      <c r="J4124" s="36"/>
      <c r="K4124" s="36"/>
      <c r="L4124" s="36"/>
      <c r="M4124" s="36"/>
      <c r="N4124" s="36"/>
      <c r="O4124" s="36"/>
      <c r="P4124" s="36"/>
      <c r="Q4124" s="36"/>
      <c r="R4124" s="36"/>
      <c r="S4124" s="36"/>
      <c r="T4124" s="36"/>
      <c r="U4124" s="36"/>
      <c r="V4124" s="36"/>
    </row>
    <row r="4125" spans="6:22" x14ac:dyDescent="0.25">
      <c r="F4125" s="36"/>
      <c r="G4125" s="36"/>
      <c r="H4125" s="36"/>
      <c r="I4125" s="36"/>
      <c r="J4125" s="36"/>
      <c r="K4125" s="36"/>
      <c r="L4125" s="36"/>
      <c r="M4125" s="36"/>
      <c r="N4125" s="36"/>
      <c r="O4125" s="36"/>
      <c r="P4125" s="36"/>
      <c r="Q4125" s="36"/>
      <c r="R4125" s="36"/>
      <c r="S4125" s="36"/>
      <c r="T4125" s="36"/>
      <c r="U4125" s="36"/>
      <c r="V4125" s="36"/>
    </row>
    <row r="4126" spans="6:22" x14ac:dyDescent="0.25">
      <c r="F4126" s="36"/>
      <c r="G4126" s="36"/>
      <c r="H4126" s="36"/>
      <c r="I4126" s="36"/>
      <c r="J4126" s="36"/>
      <c r="K4126" s="36"/>
      <c r="L4126" s="36"/>
      <c r="M4126" s="36"/>
      <c r="N4126" s="36"/>
      <c r="O4126" s="36"/>
      <c r="P4126" s="36"/>
      <c r="Q4126" s="36"/>
      <c r="R4126" s="36"/>
      <c r="S4126" s="36"/>
      <c r="T4126" s="36"/>
      <c r="U4126" s="36"/>
      <c r="V4126" s="36"/>
    </row>
    <row r="4127" spans="6:22" x14ac:dyDescent="0.25">
      <c r="F4127" s="36"/>
      <c r="G4127" s="36"/>
      <c r="H4127" s="36"/>
      <c r="I4127" s="36"/>
      <c r="J4127" s="36"/>
      <c r="K4127" s="36"/>
      <c r="L4127" s="36"/>
      <c r="M4127" s="36"/>
      <c r="N4127" s="36"/>
      <c r="O4127" s="36"/>
      <c r="P4127" s="36"/>
      <c r="Q4127" s="36"/>
      <c r="R4127" s="36"/>
      <c r="S4127" s="36"/>
      <c r="T4127" s="36"/>
      <c r="U4127" s="36"/>
      <c r="V4127" s="36"/>
    </row>
    <row r="4128" spans="6:22" x14ac:dyDescent="0.25">
      <c r="F4128" s="36"/>
      <c r="G4128" s="36"/>
      <c r="H4128" s="36"/>
      <c r="I4128" s="36"/>
      <c r="J4128" s="36"/>
      <c r="K4128" s="36"/>
      <c r="L4128" s="36"/>
      <c r="M4128" s="36"/>
      <c r="N4128" s="36"/>
      <c r="O4128" s="36"/>
      <c r="P4128" s="36"/>
      <c r="Q4128" s="36"/>
      <c r="R4128" s="36"/>
      <c r="S4128" s="36"/>
      <c r="T4128" s="36"/>
      <c r="U4128" s="36"/>
      <c r="V4128" s="36"/>
    </row>
    <row r="4129" spans="6:22" x14ac:dyDescent="0.25">
      <c r="F4129" s="36"/>
      <c r="G4129" s="36"/>
      <c r="H4129" s="36"/>
      <c r="I4129" s="36"/>
      <c r="J4129" s="36"/>
      <c r="K4129" s="36"/>
      <c r="L4129" s="36"/>
      <c r="M4129" s="36"/>
      <c r="N4129" s="36"/>
      <c r="O4129" s="36"/>
      <c r="P4129" s="36"/>
      <c r="Q4129" s="36"/>
      <c r="R4129" s="36"/>
      <c r="S4129" s="36"/>
      <c r="T4129" s="36"/>
      <c r="U4129" s="36"/>
      <c r="V4129" s="36"/>
    </row>
    <row r="4130" spans="6:22" x14ac:dyDescent="0.25">
      <c r="F4130" s="36"/>
      <c r="G4130" s="36"/>
      <c r="H4130" s="36"/>
      <c r="I4130" s="36"/>
      <c r="J4130" s="36"/>
      <c r="K4130" s="36"/>
      <c r="L4130" s="36"/>
      <c r="M4130" s="36"/>
      <c r="N4130" s="36"/>
      <c r="O4130" s="36"/>
      <c r="P4130" s="36"/>
      <c r="Q4130" s="36"/>
      <c r="R4130" s="36"/>
      <c r="S4130" s="36"/>
      <c r="T4130" s="36"/>
      <c r="U4130" s="36"/>
      <c r="V4130" s="36"/>
    </row>
    <row r="4131" spans="6:22" x14ac:dyDescent="0.25">
      <c r="F4131" s="36"/>
      <c r="G4131" s="36"/>
      <c r="H4131" s="36"/>
      <c r="I4131" s="36"/>
      <c r="J4131" s="36"/>
      <c r="K4131" s="36"/>
      <c r="L4131" s="36"/>
      <c r="M4131" s="36"/>
      <c r="N4131" s="36"/>
      <c r="O4131" s="36"/>
      <c r="P4131" s="36"/>
      <c r="Q4131" s="36"/>
      <c r="R4131" s="36"/>
      <c r="S4131" s="36"/>
      <c r="T4131" s="36"/>
      <c r="U4131" s="36"/>
      <c r="V4131" s="36"/>
    </row>
    <row r="4132" spans="6:22" x14ac:dyDescent="0.25">
      <c r="F4132" s="36"/>
      <c r="G4132" s="36"/>
      <c r="H4132" s="36"/>
      <c r="I4132" s="36"/>
      <c r="J4132" s="36"/>
      <c r="K4132" s="36"/>
      <c r="L4132" s="36"/>
      <c r="M4132" s="36"/>
      <c r="N4132" s="36"/>
      <c r="O4132" s="36"/>
      <c r="P4132" s="36"/>
      <c r="Q4132" s="36"/>
      <c r="R4132" s="36"/>
      <c r="S4132" s="36"/>
      <c r="T4132" s="36"/>
      <c r="U4132" s="36"/>
      <c r="V4132" s="36"/>
    </row>
    <row r="4133" spans="6:22" x14ac:dyDescent="0.25">
      <c r="F4133" s="36"/>
      <c r="G4133" s="36"/>
      <c r="H4133" s="36"/>
      <c r="I4133" s="36"/>
      <c r="J4133" s="36"/>
      <c r="K4133" s="36"/>
      <c r="L4133" s="36"/>
      <c r="M4133" s="36"/>
      <c r="N4133" s="36"/>
      <c r="O4133" s="36"/>
      <c r="P4133" s="36"/>
      <c r="Q4133" s="36"/>
      <c r="R4133" s="36"/>
      <c r="S4133" s="36"/>
      <c r="T4133" s="36"/>
      <c r="U4133" s="36"/>
      <c r="V4133" s="36"/>
    </row>
    <row r="4134" spans="6:22" x14ac:dyDescent="0.25">
      <c r="F4134" s="36"/>
      <c r="G4134" s="36"/>
      <c r="H4134" s="36"/>
      <c r="I4134" s="36"/>
      <c r="J4134" s="36"/>
      <c r="K4134" s="36"/>
      <c r="L4134" s="36"/>
      <c r="M4134" s="36"/>
      <c r="N4134" s="36"/>
      <c r="O4134" s="36"/>
      <c r="P4134" s="36"/>
      <c r="Q4134" s="36"/>
      <c r="R4134" s="36"/>
      <c r="S4134" s="36"/>
      <c r="T4134" s="36"/>
      <c r="U4134" s="36"/>
      <c r="V4134" s="36"/>
    </row>
    <row r="4135" spans="6:22" x14ac:dyDescent="0.25">
      <c r="F4135" s="36"/>
      <c r="G4135" s="36"/>
      <c r="H4135" s="36"/>
      <c r="I4135" s="36"/>
      <c r="J4135" s="36"/>
      <c r="K4135" s="36"/>
      <c r="L4135" s="36"/>
      <c r="M4135" s="36"/>
      <c r="N4135" s="36"/>
      <c r="O4135" s="36"/>
      <c r="P4135" s="36"/>
      <c r="Q4135" s="36"/>
      <c r="R4135" s="36"/>
      <c r="S4135" s="36"/>
      <c r="T4135" s="36"/>
      <c r="U4135" s="36"/>
      <c r="V4135" s="36"/>
    </row>
    <row r="4136" spans="6:22" x14ac:dyDescent="0.25">
      <c r="F4136" s="36"/>
      <c r="G4136" s="36"/>
      <c r="H4136" s="36"/>
      <c r="I4136" s="36"/>
      <c r="J4136" s="36"/>
      <c r="K4136" s="36"/>
      <c r="L4136" s="36"/>
      <c r="M4136" s="36"/>
      <c r="N4136" s="36"/>
      <c r="O4136" s="36"/>
      <c r="P4136" s="36"/>
      <c r="Q4136" s="36"/>
      <c r="R4136" s="36"/>
      <c r="S4136" s="36"/>
      <c r="T4136" s="36"/>
      <c r="U4136" s="36"/>
      <c r="V4136" s="36"/>
    </row>
    <row r="4137" spans="6:22" x14ac:dyDescent="0.25">
      <c r="F4137" s="36"/>
      <c r="G4137" s="36"/>
      <c r="H4137" s="36"/>
      <c r="I4137" s="36"/>
      <c r="J4137" s="36"/>
      <c r="K4137" s="36"/>
      <c r="L4137" s="36"/>
      <c r="M4137" s="36"/>
      <c r="N4137" s="36"/>
      <c r="O4137" s="36"/>
      <c r="P4137" s="36"/>
      <c r="Q4137" s="36"/>
      <c r="R4137" s="36"/>
      <c r="S4137" s="36"/>
      <c r="T4137" s="36"/>
      <c r="U4137" s="36"/>
      <c r="V4137" s="36"/>
    </row>
    <row r="4138" spans="6:22" x14ac:dyDescent="0.25">
      <c r="F4138" s="36"/>
      <c r="G4138" s="36"/>
      <c r="H4138" s="36"/>
      <c r="I4138" s="36"/>
      <c r="J4138" s="36"/>
      <c r="K4138" s="36"/>
      <c r="L4138" s="36"/>
      <c r="M4138" s="36"/>
      <c r="N4138" s="36"/>
      <c r="O4138" s="36"/>
      <c r="P4138" s="36"/>
      <c r="Q4138" s="36"/>
      <c r="R4138" s="36"/>
      <c r="S4138" s="36"/>
      <c r="T4138" s="36"/>
      <c r="U4138" s="36"/>
      <c r="V4138" s="36"/>
    </row>
    <row r="4139" spans="6:22" x14ac:dyDescent="0.25">
      <c r="F4139" s="36"/>
      <c r="G4139" s="36"/>
      <c r="H4139" s="36"/>
      <c r="I4139" s="36"/>
      <c r="J4139" s="36"/>
      <c r="K4139" s="36"/>
      <c r="L4139" s="36"/>
      <c r="M4139" s="36"/>
      <c r="N4139" s="36"/>
      <c r="O4139" s="36"/>
      <c r="P4139" s="36"/>
      <c r="Q4139" s="36"/>
      <c r="R4139" s="36"/>
      <c r="S4139" s="36"/>
      <c r="T4139" s="36"/>
      <c r="U4139" s="36"/>
      <c r="V4139" s="36"/>
    </row>
    <row r="4140" spans="6:22" x14ac:dyDescent="0.25">
      <c r="F4140" s="36"/>
      <c r="G4140" s="36"/>
      <c r="H4140" s="36"/>
      <c r="I4140" s="36"/>
      <c r="J4140" s="36"/>
      <c r="K4140" s="36"/>
      <c r="L4140" s="36"/>
      <c r="M4140" s="36"/>
      <c r="N4140" s="36"/>
      <c r="O4140" s="36"/>
      <c r="P4140" s="36"/>
      <c r="Q4140" s="36"/>
      <c r="R4140" s="36"/>
      <c r="S4140" s="36"/>
      <c r="T4140" s="36"/>
      <c r="U4140" s="36"/>
      <c r="V4140" s="36"/>
    </row>
    <row r="4141" spans="6:22" x14ac:dyDescent="0.25">
      <c r="F4141" s="36"/>
      <c r="G4141" s="36"/>
      <c r="H4141" s="36"/>
      <c r="I4141" s="36"/>
      <c r="J4141" s="36"/>
      <c r="K4141" s="36"/>
      <c r="L4141" s="36"/>
      <c r="M4141" s="36"/>
      <c r="N4141" s="36"/>
      <c r="O4141" s="36"/>
      <c r="P4141" s="36"/>
      <c r="Q4141" s="36"/>
      <c r="R4141" s="36"/>
      <c r="S4141" s="36"/>
      <c r="T4141" s="36"/>
      <c r="U4141" s="36"/>
      <c r="V4141" s="36"/>
    </row>
    <row r="4142" spans="6:22" x14ac:dyDescent="0.25">
      <c r="F4142" s="36"/>
      <c r="G4142" s="36"/>
      <c r="H4142" s="36"/>
      <c r="I4142" s="36"/>
      <c r="J4142" s="36"/>
      <c r="K4142" s="36"/>
      <c r="L4142" s="36"/>
      <c r="M4142" s="36"/>
      <c r="N4142" s="36"/>
      <c r="O4142" s="36"/>
      <c r="P4142" s="36"/>
      <c r="Q4142" s="36"/>
      <c r="R4142" s="36"/>
      <c r="S4142" s="36"/>
      <c r="T4142" s="36"/>
      <c r="U4142" s="36"/>
      <c r="V4142" s="36"/>
    </row>
    <row r="4143" spans="6:22" x14ac:dyDescent="0.25">
      <c r="F4143" s="36"/>
      <c r="G4143" s="36"/>
      <c r="H4143" s="36"/>
      <c r="I4143" s="36"/>
      <c r="J4143" s="36"/>
      <c r="K4143" s="36"/>
      <c r="L4143" s="36"/>
      <c r="M4143" s="36"/>
      <c r="N4143" s="36"/>
      <c r="O4143" s="36"/>
      <c r="P4143" s="36"/>
      <c r="Q4143" s="36"/>
      <c r="R4143" s="36"/>
      <c r="S4143" s="36"/>
      <c r="T4143" s="36"/>
      <c r="U4143" s="36"/>
      <c r="V4143" s="36"/>
    </row>
    <row r="4144" spans="6:22" x14ac:dyDescent="0.25">
      <c r="F4144" s="36"/>
      <c r="G4144" s="36"/>
      <c r="H4144" s="36"/>
      <c r="I4144" s="36"/>
      <c r="J4144" s="36"/>
      <c r="K4144" s="36"/>
      <c r="L4144" s="36"/>
      <c r="M4144" s="36"/>
      <c r="N4144" s="36"/>
      <c r="O4144" s="36"/>
      <c r="P4144" s="36"/>
      <c r="Q4144" s="36"/>
      <c r="R4144" s="36"/>
      <c r="S4144" s="36"/>
      <c r="T4144" s="36"/>
      <c r="U4144" s="36"/>
      <c r="V4144" s="36"/>
    </row>
    <row r="4145" spans="6:22" x14ac:dyDescent="0.25">
      <c r="F4145" s="36"/>
      <c r="G4145" s="36"/>
      <c r="H4145" s="36"/>
      <c r="I4145" s="36"/>
      <c r="J4145" s="36"/>
      <c r="K4145" s="36"/>
      <c r="L4145" s="36"/>
      <c r="M4145" s="36"/>
      <c r="N4145" s="36"/>
      <c r="O4145" s="36"/>
      <c r="P4145" s="36"/>
      <c r="Q4145" s="36"/>
      <c r="R4145" s="36"/>
      <c r="S4145" s="36"/>
      <c r="T4145" s="36"/>
      <c r="U4145" s="36"/>
      <c r="V4145" s="36"/>
    </row>
    <row r="4146" spans="6:22" x14ac:dyDescent="0.25">
      <c r="F4146" s="36"/>
      <c r="G4146" s="36"/>
      <c r="H4146" s="36"/>
      <c r="I4146" s="36"/>
      <c r="J4146" s="36"/>
      <c r="K4146" s="36"/>
      <c r="L4146" s="36"/>
      <c r="M4146" s="36"/>
      <c r="N4146" s="36"/>
      <c r="O4146" s="36"/>
      <c r="P4146" s="36"/>
      <c r="Q4146" s="36"/>
      <c r="R4146" s="36"/>
      <c r="S4146" s="36"/>
      <c r="T4146" s="36"/>
      <c r="U4146" s="36"/>
      <c r="V4146" s="36"/>
    </row>
    <row r="4147" spans="6:22" x14ac:dyDescent="0.25">
      <c r="F4147" s="36"/>
      <c r="G4147" s="36"/>
      <c r="H4147" s="36"/>
      <c r="I4147" s="36"/>
      <c r="J4147" s="36"/>
      <c r="K4147" s="36"/>
      <c r="L4147" s="36"/>
      <c r="M4147" s="36"/>
      <c r="N4147" s="36"/>
      <c r="O4147" s="36"/>
      <c r="P4147" s="36"/>
      <c r="Q4147" s="36"/>
      <c r="R4147" s="36"/>
      <c r="S4147" s="36"/>
      <c r="T4147" s="36"/>
      <c r="U4147" s="36"/>
      <c r="V4147" s="36"/>
    </row>
    <row r="4148" spans="6:22" x14ac:dyDescent="0.25">
      <c r="F4148" s="36"/>
      <c r="G4148" s="36"/>
      <c r="H4148" s="36"/>
      <c r="I4148" s="36"/>
      <c r="J4148" s="36"/>
      <c r="K4148" s="36"/>
      <c r="L4148" s="36"/>
      <c r="M4148" s="36"/>
      <c r="N4148" s="36"/>
      <c r="O4148" s="36"/>
      <c r="P4148" s="36"/>
      <c r="Q4148" s="36"/>
      <c r="R4148" s="36"/>
      <c r="S4148" s="36"/>
      <c r="T4148" s="36"/>
      <c r="U4148" s="36"/>
      <c r="V4148" s="36"/>
    </row>
    <row r="4149" spans="6:22" x14ac:dyDescent="0.25">
      <c r="F4149" s="36"/>
      <c r="G4149" s="36"/>
      <c r="H4149" s="36"/>
      <c r="I4149" s="36"/>
      <c r="J4149" s="36"/>
      <c r="K4149" s="36"/>
      <c r="L4149" s="36"/>
      <c r="M4149" s="36"/>
      <c r="N4149" s="36"/>
      <c r="O4149" s="36"/>
      <c r="P4149" s="36"/>
      <c r="Q4149" s="36"/>
      <c r="R4149" s="36"/>
      <c r="S4149" s="36"/>
      <c r="T4149" s="36"/>
      <c r="U4149" s="36"/>
      <c r="V4149" s="36"/>
    </row>
    <row r="4150" spans="6:22" x14ac:dyDescent="0.25">
      <c r="F4150" s="36"/>
      <c r="G4150" s="36"/>
      <c r="H4150" s="36"/>
      <c r="I4150" s="36"/>
      <c r="J4150" s="36"/>
      <c r="K4150" s="36"/>
      <c r="L4150" s="36"/>
      <c r="M4150" s="36"/>
      <c r="N4150" s="36"/>
      <c r="O4150" s="36"/>
      <c r="P4150" s="36"/>
      <c r="Q4150" s="36"/>
      <c r="R4150" s="36"/>
      <c r="S4150" s="36"/>
      <c r="T4150" s="36"/>
      <c r="U4150" s="36"/>
      <c r="V4150" s="36"/>
    </row>
    <row r="4151" spans="6:22" x14ac:dyDescent="0.25">
      <c r="F4151" s="36"/>
      <c r="G4151" s="36"/>
      <c r="H4151" s="36"/>
      <c r="I4151" s="36"/>
      <c r="J4151" s="36"/>
      <c r="K4151" s="36"/>
      <c r="L4151" s="36"/>
      <c r="M4151" s="36"/>
      <c r="N4151" s="36"/>
      <c r="O4151" s="36"/>
      <c r="P4151" s="36"/>
      <c r="Q4151" s="36"/>
      <c r="R4151" s="36"/>
      <c r="S4151" s="36"/>
      <c r="T4151" s="36"/>
      <c r="U4151" s="36"/>
      <c r="V4151" s="36"/>
    </row>
    <row r="4152" spans="6:22" x14ac:dyDescent="0.25">
      <c r="F4152" s="36"/>
      <c r="G4152" s="36"/>
      <c r="H4152" s="36"/>
      <c r="I4152" s="36"/>
      <c r="J4152" s="36"/>
      <c r="K4152" s="36"/>
      <c r="L4152" s="36"/>
      <c r="M4152" s="36"/>
      <c r="N4152" s="36"/>
      <c r="O4152" s="36"/>
      <c r="P4152" s="36"/>
      <c r="Q4152" s="36"/>
      <c r="R4152" s="36"/>
      <c r="S4152" s="36"/>
      <c r="T4152" s="36"/>
      <c r="U4152" s="36"/>
      <c r="V4152" s="36"/>
    </row>
    <row r="4153" spans="6:22" x14ac:dyDescent="0.25">
      <c r="F4153" s="36"/>
      <c r="G4153" s="36"/>
      <c r="H4153" s="36"/>
      <c r="I4153" s="36"/>
      <c r="J4153" s="36"/>
      <c r="K4153" s="36"/>
      <c r="L4153" s="36"/>
      <c r="M4153" s="36"/>
      <c r="N4153" s="36"/>
      <c r="O4153" s="36"/>
      <c r="P4153" s="36"/>
      <c r="Q4153" s="36"/>
      <c r="R4153" s="36"/>
      <c r="S4153" s="36"/>
      <c r="T4153" s="36"/>
      <c r="U4153" s="36"/>
      <c r="V4153" s="36"/>
    </row>
    <row r="4154" spans="6:22" x14ac:dyDescent="0.25">
      <c r="F4154" s="36"/>
      <c r="G4154" s="36"/>
      <c r="H4154" s="36"/>
      <c r="I4154" s="36"/>
      <c r="J4154" s="36"/>
      <c r="K4154" s="36"/>
      <c r="L4154" s="36"/>
      <c r="M4154" s="36"/>
      <c r="N4154" s="36"/>
      <c r="O4154" s="36"/>
      <c r="P4154" s="36"/>
      <c r="Q4154" s="36"/>
      <c r="R4154" s="36"/>
      <c r="S4154" s="36"/>
      <c r="T4154" s="36"/>
      <c r="U4154" s="36"/>
      <c r="V4154" s="36"/>
    </row>
    <row r="4155" spans="6:22" x14ac:dyDescent="0.25">
      <c r="F4155" s="36"/>
      <c r="G4155" s="36"/>
      <c r="H4155" s="36"/>
      <c r="I4155" s="36"/>
      <c r="J4155" s="36"/>
      <c r="K4155" s="36"/>
      <c r="L4155" s="36"/>
      <c r="M4155" s="36"/>
      <c r="N4155" s="36"/>
      <c r="O4155" s="36"/>
      <c r="P4155" s="36"/>
      <c r="Q4155" s="36"/>
      <c r="R4155" s="36"/>
      <c r="S4155" s="36"/>
      <c r="T4155" s="36"/>
      <c r="U4155" s="36"/>
      <c r="V4155" s="36"/>
    </row>
    <row r="4156" spans="6:22" x14ac:dyDescent="0.25">
      <c r="F4156" s="36"/>
      <c r="G4156" s="36"/>
      <c r="H4156" s="36"/>
      <c r="I4156" s="36"/>
      <c r="J4156" s="36"/>
      <c r="K4156" s="36"/>
      <c r="L4156" s="36"/>
      <c r="M4156" s="36"/>
      <c r="N4156" s="36"/>
      <c r="O4156" s="36"/>
      <c r="P4156" s="36"/>
      <c r="Q4156" s="36"/>
      <c r="R4156" s="36"/>
      <c r="S4156" s="36"/>
      <c r="T4156" s="36"/>
      <c r="U4156" s="36"/>
      <c r="V4156" s="36"/>
    </row>
    <row r="4157" spans="6:22" x14ac:dyDescent="0.25">
      <c r="F4157" s="36"/>
      <c r="G4157" s="36"/>
      <c r="H4157" s="36"/>
      <c r="I4157" s="36"/>
      <c r="J4157" s="36"/>
      <c r="K4157" s="36"/>
      <c r="L4157" s="36"/>
      <c r="M4157" s="36"/>
      <c r="N4157" s="36"/>
      <c r="O4157" s="36"/>
      <c r="P4157" s="36"/>
      <c r="Q4157" s="36"/>
      <c r="R4157" s="36"/>
      <c r="S4157" s="36"/>
      <c r="T4157" s="36"/>
      <c r="U4157" s="36"/>
      <c r="V4157" s="36"/>
    </row>
    <row r="4158" spans="6:22" x14ac:dyDescent="0.25">
      <c r="F4158" s="36"/>
      <c r="G4158" s="36"/>
      <c r="H4158" s="36"/>
      <c r="I4158" s="36"/>
      <c r="J4158" s="36"/>
      <c r="K4158" s="36"/>
      <c r="L4158" s="36"/>
      <c r="M4158" s="36"/>
      <c r="N4158" s="36"/>
      <c r="O4158" s="36"/>
      <c r="P4158" s="36"/>
      <c r="Q4158" s="36"/>
      <c r="R4158" s="36"/>
      <c r="S4158" s="36"/>
      <c r="T4158" s="36"/>
      <c r="U4158" s="36"/>
      <c r="V4158" s="36"/>
    </row>
    <row r="4159" spans="6:22" x14ac:dyDescent="0.25">
      <c r="F4159" s="36"/>
      <c r="G4159" s="36"/>
      <c r="H4159" s="36"/>
      <c r="I4159" s="36"/>
      <c r="J4159" s="36"/>
      <c r="K4159" s="36"/>
      <c r="L4159" s="36"/>
      <c r="M4159" s="36"/>
      <c r="N4159" s="36"/>
      <c r="O4159" s="36"/>
      <c r="P4159" s="36"/>
      <c r="Q4159" s="36"/>
      <c r="R4159" s="36"/>
      <c r="S4159" s="36"/>
      <c r="T4159" s="36"/>
      <c r="U4159" s="36"/>
      <c r="V4159" s="36"/>
    </row>
    <row r="4160" spans="6:22" x14ac:dyDescent="0.25">
      <c r="F4160" s="36"/>
      <c r="G4160" s="36"/>
      <c r="H4160" s="36"/>
      <c r="I4160" s="36"/>
      <c r="J4160" s="36"/>
      <c r="K4160" s="36"/>
      <c r="L4160" s="36"/>
      <c r="M4160" s="36"/>
      <c r="N4160" s="36"/>
      <c r="O4160" s="36"/>
      <c r="P4160" s="36"/>
      <c r="Q4160" s="36"/>
      <c r="R4160" s="36"/>
      <c r="S4160" s="36"/>
      <c r="T4160" s="36"/>
      <c r="U4160" s="36"/>
      <c r="V4160" s="36"/>
    </row>
    <row r="4161" spans="6:22" x14ac:dyDescent="0.25">
      <c r="F4161" s="36"/>
      <c r="G4161" s="36"/>
      <c r="H4161" s="36"/>
      <c r="I4161" s="36"/>
      <c r="J4161" s="36"/>
      <c r="K4161" s="36"/>
      <c r="L4161" s="36"/>
      <c r="M4161" s="36"/>
      <c r="N4161" s="36"/>
      <c r="O4161" s="36"/>
      <c r="P4161" s="36"/>
      <c r="Q4161" s="36"/>
      <c r="R4161" s="36"/>
      <c r="S4161" s="36"/>
      <c r="T4161" s="36"/>
      <c r="U4161" s="36"/>
      <c r="V4161" s="36"/>
    </row>
    <row r="4162" spans="6:22" x14ac:dyDescent="0.25">
      <c r="F4162" s="36"/>
      <c r="G4162" s="36"/>
      <c r="H4162" s="36"/>
      <c r="I4162" s="36"/>
      <c r="J4162" s="36"/>
      <c r="K4162" s="36"/>
      <c r="L4162" s="36"/>
      <c r="M4162" s="36"/>
      <c r="N4162" s="36"/>
      <c r="O4162" s="36"/>
      <c r="P4162" s="36"/>
      <c r="Q4162" s="36"/>
      <c r="R4162" s="36"/>
      <c r="S4162" s="36"/>
      <c r="T4162" s="36"/>
      <c r="U4162" s="36"/>
      <c r="V4162" s="36"/>
    </row>
    <row r="4163" spans="6:22" x14ac:dyDescent="0.25">
      <c r="F4163" s="36"/>
      <c r="G4163" s="36"/>
      <c r="H4163" s="36"/>
      <c r="I4163" s="36"/>
      <c r="J4163" s="36"/>
      <c r="K4163" s="36"/>
      <c r="L4163" s="36"/>
      <c r="M4163" s="36"/>
      <c r="N4163" s="36"/>
      <c r="O4163" s="36"/>
      <c r="P4163" s="36"/>
      <c r="Q4163" s="36"/>
      <c r="R4163" s="36"/>
      <c r="S4163" s="36"/>
      <c r="T4163" s="36"/>
      <c r="U4163" s="36"/>
      <c r="V4163" s="36"/>
    </row>
    <row r="4164" spans="6:22" x14ac:dyDescent="0.25">
      <c r="F4164" s="36"/>
      <c r="G4164" s="36"/>
      <c r="H4164" s="36"/>
      <c r="I4164" s="36"/>
      <c r="J4164" s="36"/>
      <c r="K4164" s="36"/>
      <c r="L4164" s="36"/>
      <c r="M4164" s="36"/>
      <c r="N4164" s="36"/>
      <c r="O4164" s="36"/>
      <c r="P4164" s="36"/>
      <c r="Q4164" s="36"/>
      <c r="R4164" s="36"/>
      <c r="S4164" s="36"/>
      <c r="T4164" s="36"/>
      <c r="U4164" s="36"/>
      <c r="V4164" s="36"/>
    </row>
    <row r="4165" spans="6:22" x14ac:dyDescent="0.25">
      <c r="F4165" s="36"/>
      <c r="G4165" s="36"/>
      <c r="H4165" s="36"/>
      <c r="I4165" s="36"/>
      <c r="J4165" s="36"/>
      <c r="K4165" s="36"/>
      <c r="L4165" s="36"/>
      <c r="M4165" s="36"/>
      <c r="N4165" s="36"/>
      <c r="O4165" s="36"/>
      <c r="P4165" s="36"/>
      <c r="Q4165" s="36"/>
      <c r="R4165" s="36"/>
      <c r="S4165" s="36"/>
      <c r="T4165" s="36"/>
      <c r="U4165" s="36"/>
      <c r="V4165" s="36"/>
    </row>
    <row r="4166" spans="6:22" x14ac:dyDescent="0.25">
      <c r="F4166" s="36"/>
      <c r="G4166" s="36"/>
      <c r="H4166" s="36"/>
      <c r="I4166" s="36"/>
      <c r="J4166" s="36"/>
      <c r="K4166" s="36"/>
      <c r="L4166" s="36"/>
      <c r="M4166" s="36"/>
      <c r="N4166" s="36"/>
      <c r="O4166" s="36"/>
      <c r="P4166" s="36"/>
      <c r="Q4166" s="36"/>
      <c r="R4166" s="36"/>
      <c r="S4166" s="36"/>
      <c r="T4166" s="36"/>
      <c r="U4166" s="36"/>
      <c r="V4166" s="36"/>
    </row>
    <row r="4167" spans="6:22" x14ac:dyDescent="0.25">
      <c r="F4167" s="36"/>
      <c r="G4167" s="36"/>
      <c r="H4167" s="36"/>
      <c r="I4167" s="36"/>
      <c r="J4167" s="36"/>
      <c r="K4167" s="36"/>
      <c r="L4167" s="36"/>
      <c r="M4167" s="36"/>
      <c r="N4167" s="36"/>
      <c r="O4167" s="36"/>
      <c r="P4167" s="36"/>
      <c r="Q4167" s="36"/>
      <c r="R4167" s="36"/>
      <c r="S4167" s="36"/>
      <c r="T4167" s="36"/>
      <c r="U4167" s="36"/>
      <c r="V4167" s="36"/>
    </row>
    <row r="4168" spans="6:22" x14ac:dyDescent="0.25">
      <c r="F4168" s="36"/>
      <c r="G4168" s="36"/>
      <c r="H4168" s="36"/>
      <c r="I4168" s="36"/>
      <c r="J4168" s="36"/>
      <c r="K4168" s="36"/>
      <c r="L4168" s="36"/>
      <c r="M4168" s="36"/>
      <c r="N4168" s="36"/>
      <c r="O4168" s="36"/>
      <c r="P4168" s="36"/>
      <c r="Q4168" s="36"/>
      <c r="R4168" s="36"/>
      <c r="S4168" s="36"/>
      <c r="T4168" s="36"/>
      <c r="U4168" s="36"/>
      <c r="V4168" s="36"/>
    </row>
    <row r="4169" spans="6:22" x14ac:dyDescent="0.25">
      <c r="F4169" s="36"/>
      <c r="G4169" s="36"/>
      <c r="H4169" s="36"/>
      <c r="I4169" s="36"/>
      <c r="J4169" s="36"/>
      <c r="K4169" s="36"/>
      <c r="L4169" s="36"/>
      <c r="M4169" s="36"/>
      <c r="N4169" s="36"/>
      <c r="O4169" s="36"/>
      <c r="P4169" s="36"/>
      <c r="Q4169" s="36"/>
      <c r="R4169" s="36"/>
      <c r="S4169" s="36"/>
      <c r="T4169" s="36"/>
      <c r="U4169" s="36"/>
      <c r="V4169" s="36"/>
    </row>
    <row r="4170" spans="6:22" x14ac:dyDescent="0.25">
      <c r="F4170" s="36"/>
      <c r="G4170" s="36"/>
      <c r="H4170" s="36"/>
      <c r="I4170" s="36"/>
      <c r="J4170" s="36"/>
      <c r="K4170" s="36"/>
      <c r="L4170" s="36"/>
      <c r="M4170" s="36"/>
      <c r="N4170" s="36"/>
      <c r="O4170" s="36"/>
      <c r="P4170" s="36"/>
      <c r="Q4170" s="36"/>
      <c r="R4170" s="36"/>
      <c r="S4170" s="36"/>
      <c r="T4170" s="36"/>
      <c r="U4170" s="36"/>
      <c r="V4170" s="36"/>
    </row>
    <row r="4171" spans="6:22" x14ac:dyDescent="0.25">
      <c r="F4171" s="36"/>
      <c r="G4171" s="36"/>
      <c r="H4171" s="36"/>
      <c r="I4171" s="36"/>
      <c r="J4171" s="36"/>
      <c r="K4171" s="36"/>
      <c r="L4171" s="36"/>
      <c r="M4171" s="36"/>
      <c r="N4171" s="36"/>
      <c r="O4171" s="36"/>
      <c r="P4171" s="36"/>
      <c r="Q4171" s="36"/>
      <c r="R4171" s="36"/>
      <c r="S4171" s="36"/>
      <c r="T4171" s="36"/>
      <c r="U4171" s="36"/>
      <c r="V4171" s="36"/>
    </row>
    <row r="4172" spans="6:22" x14ac:dyDescent="0.25">
      <c r="F4172" s="36"/>
      <c r="G4172" s="36"/>
      <c r="H4172" s="36"/>
      <c r="I4172" s="36"/>
      <c r="J4172" s="36"/>
      <c r="K4172" s="36"/>
      <c r="L4172" s="36"/>
      <c r="M4172" s="36"/>
      <c r="N4172" s="36"/>
      <c r="O4172" s="36"/>
      <c r="P4172" s="36"/>
      <c r="Q4172" s="36"/>
      <c r="R4172" s="36"/>
      <c r="S4172" s="36"/>
      <c r="T4172" s="36"/>
      <c r="U4172" s="36"/>
      <c r="V4172" s="36"/>
    </row>
    <row r="4173" spans="6:22" x14ac:dyDescent="0.25">
      <c r="F4173" s="36"/>
      <c r="G4173" s="36"/>
      <c r="H4173" s="36"/>
      <c r="I4173" s="36"/>
      <c r="J4173" s="36"/>
      <c r="K4173" s="36"/>
      <c r="L4173" s="36"/>
      <c r="M4173" s="36"/>
      <c r="N4173" s="36"/>
      <c r="O4173" s="36"/>
      <c r="P4173" s="36"/>
      <c r="Q4173" s="36"/>
      <c r="R4173" s="36"/>
      <c r="S4173" s="36"/>
      <c r="T4173" s="36"/>
      <c r="U4173" s="36"/>
      <c r="V4173" s="36"/>
    </row>
    <row r="4174" spans="6:22" x14ac:dyDescent="0.25">
      <c r="F4174" s="36"/>
      <c r="G4174" s="36"/>
      <c r="H4174" s="36"/>
      <c r="I4174" s="36"/>
      <c r="J4174" s="36"/>
      <c r="K4174" s="36"/>
      <c r="L4174" s="36"/>
      <c r="M4174" s="36"/>
      <c r="N4174" s="36"/>
      <c r="O4174" s="36"/>
      <c r="P4174" s="36"/>
      <c r="Q4174" s="36"/>
      <c r="R4174" s="36"/>
      <c r="S4174" s="36"/>
      <c r="T4174" s="36"/>
      <c r="U4174" s="36"/>
      <c r="V4174" s="36"/>
    </row>
    <row r="4175" spans="6:22" x14ac:dyDescent="0.25">
      <c r="F4175" s="36"/>
      <c r="G4175" s="36"/>
      <c r="H4175" s="36"/>
      <c r="I4175" s="36"/>
      <c r="J4175" s="36"/>
      <c r="K4175" s="36"/>
      <c r="L4175" s="36"/>
      <c r="M4175" s="36"/>
      <c r="N4175" s="36"/>
      <c r="O4175" s="36"/>
      <c r="P4175" s="36"/>
      <c r="Q4175" s="36"/>
      <c r="R4175" s="36"/>
      <c r="S4175" s="36"/>
      <c r="T4175" s="36"/>
      <c r="U4175" s="36"/>
      <c r="V4175" s="36"/>
    </row>
    <row r="4176" spans="6:22" x14ac:dyDescent="0.25">
      <c r="F4176" s="36"/>
      <c r="G4176" s="36"/>
      <c r="H4176" s="36"/>
      <c r="I4176" s="36"/>
      <c r="J4176" s="36"/>
      <c r="K4176" s="36"/>
      <c r="L4176" s="36"/>
      <c r="M4176" s="36"/>
      <c r="N4176" s="36"/>
      <c r="O4176" s="36"/>
      <c r="P4176" s="36"/>
      <c r="Q4176" s="36"/>
      <c r="R4176" s="36"/>
      <c r="S4176" s="36"/>
      <c r="T4176" s="36"/>
      <c r="U4176" s="36"/>
      <c r="V4176" s="36"/>
    </row>
    <row r="4177" spans="6:22" x14ac:dyDescent="0.25">
      <c r="F4177" s="36"/>
      <c r="G4177" s="36"/>
      <c r="H4177" s="36"/>
      <c r="I4177" s="36"/>
      <c r="J4177" s="36"/>
      <c r="K4177" s="36"/>
      <c r="L4177" s="36"/>
      <c r="M4177" s="36"/>
      <c r="N4177" s="36"/>
      <c r="O4177" s="36"/>
      <c r="P4177" s="36"/>
      <c r="Q4177" s="36"/>
      <c r="R4177" s="36"/>
      <c r="S4177" s="36"/>
      <c r="T4177" s="36"/>
      <c r="U4177" s="36"/>
      <c r="V4177" s="36"/>
    </row>
    <row r="4178" spans="6:22" x14ac:dyDescent="0.25">
      <c r="F4178" s="36"/>
      <c r="G4178" s="36"/>
      <c r="H4178" s="36"/>
      <c r="I4178" s="36"/>
      <c r="J4178" s="36"/>
      <c r="K4178" s="36"/>
      <c r="L4178" s="36"/>
      <c r="M4178" s="36"/>
      <c r="N4178" s="36"/>
      <c r="O4178" s="36"/>
      <c r="P4178" s="36"/>
      <c r="Q4178" s="36"/>
      <c r="R4178" s="36"/>
      <c r="S4178" s="36"/>
      <c r="T4178" s="36"/>
      <c r="U4178" s="36"/>
      <c r="V4178" s="36"/>
    </row>
    <row r="4179" spans="6:22" x14ac:dyDescent="0.25">
      <c r="F4179" s="36"/>
      <c r="G4179" s="36"/>
      <c r="H4179" s="36"/>
      <c r="I4179" s="36"/>
      <c r="J4179" s="36"/>
      <c r="K4179" s="36"/>
      <c r="L4179" s="36"/>
      <c r="M4179" s="36"/>
      <c r="N4179" s="36"/>
      <c r="O4179" s="36"/>
      <c r="P4179" s="36"/>
      <c r="Q4179" s="36"/>
      <c r="R4179" s="36"/>
      <c r="S4179" s="36"/>
      <c r="T4179" s="36"/>
      <c r="U4179" s="36"/>
      <c r="V4179" s="36"/>
    </row>
    <row r="4180" spans="6:22" x14ac:dyDescent="0.25">
      <c r="F4180" s="36"/>
      <c r="G4180" s="36"/>
      <c r="H4180" s="36"/>
      <c r="I4180" s="36"/>
      <c r="J4180" s="36"/>
      <c r="K4180" s="36"/>
      <c r="L4180" s="36"/>
      <c r="M4180" s="36"/>
      <c r="N4180" s="36"/>
      <c r="O4180" s="36"/>
      <c r="P4180" s="36"/>
      <c r="Q4180" s="36"/>
      <c r="R4180" s="36"/>
      <c r="S4180" s="36"/>
      <c r="T4180" s="36"/>
      <c r="U4180" s="36"/>
      <c r="V4180" s="36"/>
    </row>
    <row r="4181" spans="6:22" x14ac:dyDescent="0.25">
      <c r="F4181" s="36"/>
      <c r="G4181" s="36"/>
      <c r="H4181" s="36"/>
      <c r="I4181" s="36"/>
      <c r="J4181" s="36"/>
      <c r="K4181" s="36"/>
      <c r="L4181" s="36"/>
      <c r="M4181" s="36"/>
      <c r="N4181" s="36"/>
      <c r="O4181" s="36"/>
      <c r="P4181" s="36"/>
      <c r="Q4181" s="36"/>
      <c r="R4181" s="36"/>
      <c r="S4181" s="36"/>
      <c r="T4181" s="36"/>
      <c r="U4181" s="36"/>
      <c r="V4181" s="36"/>
    </row>
    <row r="4182" spans="6:22" x14ac:dyDescent="0.25">
      <c r="F4182" s="36"/>
      <c r="G4182" s="36"/>
      <c r="H4182" s="36"/>
      <c r="I4182" s="36"/>
      <c r="J4182" s="36"/>
      <c r="K4182" s="36"/>
      <c r="L4182" s="36"/>
      <c r="M4182" s="36"/>
      <c r="N4182" s="36"/>
      <c r="O4182" s="36"/>
      <c r="P4182" s="36"/>
      <c r="Q4182" s="36"/>
      <c r="R4182" s="36"/>
      <c r="S4182" s="36"/>
      <c r="T4182" s="36"/>
      <c r="U4182" s="36"/>
      <c r="V4182" s="36"/>
    </row>
    <row r="4183" spans="6:22" x14ac:dyDescent="0.25">
      <c r="F4183" s="36"/>
      <c r="G4183" s="36"/>
      <c r="H4183" s="36"/>
      <c r="I4183" s="36"/>
      <c r="J4183" s="36"/>
      <c r="K4183" s="36"/>
      <c r="L4183" s="36"/>
      <c r="M4183" s="36"/>
      <c r="N4183" s="36"/>
      <c r="O4183" s="36"/>
      <c r="P4183" s="36"/>
      <c r="Q4183" s="36"/>
      <c r="R4183" s="36"/>
      <c r="S4183" s="36"/>
      <c r="T4183" s="36"/>
      <c r="U4183" s="36"/>
      <c r="V4183" s="36"/>
    </row>
    <row r="4184" spans="6:22" x14ac:dyDescent="0.25">
      <c r="F4184" s="36"/>
      <c r="G4184" s="36"/>
      <c r="H4184" s="36"/>
      <c r="I4184" s="36"/>
      <c r="J4184" s="36"/>
      <c r="K4184" s="36"/>
      <c r="L4184" s="36"/>
      <c r="M4184" s="36"/>
      <c r="N4184" s="36"/>
      <c r="O4184" s="36"/>
      <c r="P4184" s="36"/>
      <c r="Q4184" s="36"/>
      <c r="R4184" s="36"/>
      <c r="S4184" s="36"/>
      <c r="T4184" s="36"/>
      <c r="U4184" s="36"/>
      <c r="V4184" s="36"/>
    </row>
    <row r="4185" spans="6:22" x14ac:dyDescent="0.25">
      <c r="F4185" s="36"/>
      <c r="G4185" s="36"/>
      <c r="H4185" s="36"/>
      <c r="I4185" s="36"/>
      <c r="J4185" s="36"/>
      <c r="K4185" s="36"/>
      <c r="L4185" s="36"/>
      <c r="M4185" s="36"/>
      <c r="N4185" s="36"/>
      <c r="O4185" s="36"/>
      <c r="P4185" s="36"/>
      <c r="Q4185" s="36"/>
      <c r="R4185" s="36"/>
      <c r="S4185" s="36"/>
      <c r="T4185" s="36"/>
      <c r="U4185" s="36"/>
      <c r="V4185" s="36"/>
    </row>
    <row r="4186" spans="6:22" x14ac:dyDescent="0.25">
      <c r="F4186" s="36"/>
      <c r="G4186" s="36"/>
      <c r="H4186" s="36"/>
      <c r="I4186" s="36"/>
      <c r="J4186" s="36"/>
      <c r="K4186" s="36"/>
      <c r="L4186" s="36"/>
      <c r="M4186" s="36"/>
      <c r="N4186" s="36"/>
      <c r="O4186" s="36"/>
      <c r="P4186" s="36"/>
      <c r="Q4186" s="36"/>
      <c r="R4186" s="36"/>
      <c r="S4186" s="36"/>
      <c r="T4186" s="36"/>
      <c r="U4186" s="36"/>
      <c r="V4186" s="36"/>
    </row>
    <row r="4187" spans="6:22" x14ac:dyDescent="0.25">
      <c r="F4187" s="36"/>
      <c r="G4187" s="36"/>
      <c r="H4187" s="36"/>
      <c r="I4187" s="36"/>
      <c r="J4187" s="36"/>
      <c r="K4187" s="36"/>
      <c r="L4187" s="36"/>
      <c r="M4187" s="36"/>
      <c r="N4187" s="36"/>
      <c r="O4187" s="36"/>
      <c r="P4187" s="36"/>
      <c r="Q4187" s="36"/>
      <c r="R4187" s="36"/>
      <c r="S4187" s="36"/>
      <c r="T4187" s="36"/>
      <c r="U4187" s="36"/>
      <c r="V4187" s="36"/>
    </row>
    <row r="4188" spans="6:22" x14ac:dyDescent="0.25">
      <c r="F4188" s="36"/>
      <c r="G4188" s="36"/>
      <c r="H4188" s="36"/>
      <c r="I4188" s="36"/>
      <c r="J4188" s="36"/>
      <c r="K4188" s="36"/>
      <c r="L4188" s="36"/>
      <c r="M4188" s="36"/>
      <c r="N4188" s="36"/>
      <c r="O4188" s="36"/>
      <c r="P4188" s="36"/>
      <c r="Q4188" s="36"/>
      <c r="R4188" s="36"/>
      <c r="S4188" s="36"/>
      <c r="T4188" s="36"/>
      <c r="U4188" s="36"/>
      <c r="V4188" s="36"/>
    </row>
    <row r="4189" spans="6:22" x14ac:dyDescent="0.25">
      <c r="F4189" s="36"/>
      <c r="G4189" s="36"/>
      <c r="H4189" s="36"/>
      <c r="I4189" s="36"/>
      <c r="J4189" s="36"/>
      <c r="K4189" s="36"/>
      <c r="L4189" s="36"/>
      <c r="M4189" s="36"/>
      <c r="N4189" s="36"/>
      <c r="O4189" s="36"/>
      <c r="P4189" s="36"/>
      <c r="Q4189" s="36"/>
      <c r="R4189" s="36"/>
      <c r="S4189" s="36"/>
      <c r="T4189" s="36"/>
      <c r="U4189" s="36"/>
      <c r="V4189" s="36"/>
    </row>
    <row r="4190" spans="6:22" x14ac:dyDescent="0.25">
      <c r="F4190" s="36"/>
      <c r="G4190" s="36"/>
      <c r="H4190" s="36"/>
      <c r="I4190" s="36"/>
      <c r="J4190" s="36"/>
      <c r="K4190" s="36"/>
      <c r="L4190" s="36"/>
      <c r="M4190" s="36"/>
      <c r="N4190" s="36"/>
      <c r="O4190" s="36"/>
      <c r="P4190" s="36"/>
      <c r="Q4190" s="36"/>
      <c r="R4190" s="36"/>
      <c r="S4190" s="36"/>
      <c r="T4190" s="36"/>
      <c r="U4190" s="36"/>
      <c r="V4190" s="36"/>
    </row>
    <row r="4191" spans="6:22" x14ac:dyDescent="0.25">
      <c r="F4191" s="36"/>
      <c r="G4191" s="36"/>
      <c r="H4191" s="36"/>
      <c r="I4191" s="36"/>
      <c r="J4191" s="36"/>
      <c r="K4191" s="36"/>
      <c r="L4191" s="36"/>
      <c r="M4191" s="36"/>
      <c r="N4191" s="36"/>
      <c r="O4191" s="36"/>
      <c r="P4191" s="36"/>
      <c r="Q4191" s="36"/>
      <c r="R4191" s="36"/>
      <c r="S4191" s="36"/>
      <c r="T4191" s="36"/>
      <c r="U4191" s="36"/>
      <c r="V4191" s="36"/>
    </row>
    <row r="4192" spans="6:22" x14ac:dyDescent="0.25">
      <c r="F4192" s="36"/>
      <c r="G4192" s="36"/>
      <c r="H4192" s="36"/>
      <c r="I4192" s="36"/>
      <c r="J4192" s="36"/>
      <c r="K4192" s="36"/>
      <c r="L4192" s="36"/>
      <c r="M4192" s="36"/>
      <c r="N4192" s="36"/>
      <c r="O4192" s="36"/>
      <c r="P4192" s="36"/>
      <c r="Q4192" s="36"/>
      <c r="R4192" s="36"/>
      <c r="S4192" s="36"/>
      <c r="T4192" s="36"/>
      <c r="U4192" s="36"/>
      <c r="V4192" s="36"/>
    </row>
    <row r="4193" spans="6:22" x14ac:dyDescent="0.25">
      <c r="F4193" s="36"/>
      <c r="G4193" s="36"/>
      <c r="H4193" s="36"/>
      <c r="I4193" s="36"/>
      <c r="J4193" s="36"/>
      <c r="K4193" s="36"/>
      <c r="L4193" s="36"/>
      <c r="M4193" s="36"/>
      <c r="N4193" s="36"/>
      <c r="O4193" s="36"/>
      <c r="P4193" s="36"/>
      <c r="Q4193" s="36"/>
      <c r="R4193" s="36"/>
      <c r="S4193" s="36"/>
      <c r="T4193" s="36"/>
      <c r="U4193" s="36"/>
      <c r="V4193" s="36"/>
    </row>
    <row r="4194" spans="6:22" x14ac:dyDescent="0.25">
      <c r="F4194" s="36"/>
      <c r="G4194" s="36"/>
      <c r="H4194" s="36"/>
      <c r="I4194" s="36"/>
      <c r="J4194" s="36"/>
      <c r="K4194" s="36"/>
      <c r="L4194" s="36"/>
      <c r="M4194" s="36"/>
      <c r="N4194" s="36"/>
      <c r="O4194" s="36"/>
      <c r="P4194" s="36"/>
      <c r="Q4194" s="36"/>
      <c r="R4194" s="36"/>
      <c r="S4194" s="36"/>
      <c r="T4194" s="36"/>
      <c r="U4194" s="36"/>
      <c r="V4194" s="36"/>
    </row>
    <row r="4195" spans="6:22" x14ac:dyDescent="0.25">
      <c r="F4195" s="36"/>
      <c r="G4195" s="36"/>
      <c r="H4195" s="36"/>
      <c r="I4195" s="36"/>
      <c r="J4195" s="36"/>
      <c r="K4195" s="36"/>
      <c r="L4195" s="36"/>
      <c r="M4195" s="36"/>
      <c r="N4195" s="36"/>
      <c r="O4195" s="36"/>
      <c r="P4195" s="36"/>
      <c r="Q4195" s="36"/>
      <c r="R4195" s="36"/>
      <c r="S4195" s="36"/>
      <c r="T4195" s="36"/>
      <c r="U4195" s="36"/>
      <c r="V4195" s="36"/>
    </row>
    <row r="4196" spans="6:22" x14ac:dyDescent="0.25">
      <c r="F4196" s="36"/>
      <c r="G4196" s="36"/>
      <c r="H4196" s="36"/>
      <c r="I4196" s="36"/>
      <c r="J4196" s="36"/>
      <c r="K4196" s="36"/>
      <c r="L4196" s="36"/>
      <c r="M4196" s="36"/>
      <c r="N4196" s="36"/>
      <c r="O4196" s="36"/>
      <c r="P4196" s="36"/>
      <c r="Q4196" s="36"/>
      <c r="R4196" s="36"/>
      <c r="S4196" s="36"/>
      <c r="T4196" s="36"/>
      <c r="U4196" s="36"/>
      <c r="V4196" s="36"/>
    </row>
    <row r="4197" spans="6:22" x14ac:dyDescent="0.25">
      <c r="F4197" s="36"/>
      <c r="G4197" s="36"/>
      <c r="H4197" s="36"/>
      <c r="I4197" s="36"/>
      <c r="J4197" s="36"/>
      <c r="K4197" s="36"/>
      <c r="L4197" s="36"/>
      <c r="M4197" s="36"/>
      <c r="N4197" s="36"/>
      <c r="O4197" s="36"/>
      <c r="P4197" s="36"/>
      <c r="Q4197" s="36"/>
      <c r="R4197" s="36"/>
      <c r="S4197" s="36"/>
      <c r="T4197" s="36"/>
      <c r="U4197" s="36"/>
      <c r="V4197" s="36"/>
    </row>
    <row r="4198" spans="6:22" x14ac:dyDescent="0.25">
      <c r="F4198" s="36"/>
      <c r="G4198" s="36"/>
      <c r="H4198" s="36"/>
      <c r="I4198" s="36"/>
      <c r="J4198" s="36"/>
      <c r="K4198" s="36"/>
      <c r="L4198" s="36"/>
      <c r="M4198" s="36"/>
      <c r="N4198" s="36"/>
      <c r="O4198" s="36"/>
      <c r="P4198" s="36"/>
      <c r="Q4198" s="36"/>
      <c r="R4198" s="36"/>
      <c r="S4198" s="36"/>
      <c r="T4198" s="36"/>
      <c r="U4198" s="36"/>
      <c r="V4198" s="36"/>
    </row>
    <row r="4199" spans="6:22" x14ac:dyDescent="0.25">
      <c r="F4199" s="36"/>
      <c r="G4199" s="36"/>
      <c r="H4199" s="36"/>
      <c r="I4199" s="36"/>
      <c r="J4199" s="36"/>
      <c r="K4199" s="36"/>
      <c r="L4199" s="36"/>
      <c r="M4199" s="36"/>
      <c r="N4199" s="36"/>
      <c r="O4199" s="36"/>
      <c r="P4199" s="36"/>
      <c r="Q4199" s="36"/>
      <c r="R4199" s="36"/>
      <c r="S4199" s="36"/>
      <c r="T4199" s="36"/>
      <c r="U4199" s="36"/>
      <c r="V4199" s="36"/>
    </row>
    <row r="4200" spans="6:22" x14ac:dyDescent="0.25">
      <c r="F4200" s="36"/>
      <c r="G4200" s="36"/>
      <c r="H4200" s="36"/>
      <c r="I4200" s="36"/>
      <c r="J4200" s="36"/>
      <c r="K4200" s="36"/>
      <c r="L4200" s="36"/>
      <c r="M4200" s="36"/>
      <c r="N4200" s="36"/>
      <c r="O4200" s="36"/>
      <c r="P4200" s="36"/>
      <c r="Q4200" s="36"/>
      <c r="R4200" s="36"/>
      <c r="S4200" s="36"/>
      <c r="T4200" s="36"/>
      <c r="U4200" s="36"/>
      <c r="V4200" s="36"/>
    </row>
    <row r="4201" spans="6:22" x14ac:dyDescent="0.25">
      <c r="F4201" s="36"/>
      <c r="G4201" s="36"/>
      <c r="H4201" s="36"/>
      <c r="I4201" s="36"/>
      <c r="J4201" s="36"/>
      <c r="K4201" s="36"/>
      <c r="L4201" s="36"/>
      <c r="M4201" s="36"/>
      <c r="N4201" s="36"/>
      <c r="O4201" s="36"/>
      <c r="P4201" s="36"/>
      <c r="Q4201" s="36"/>
      <c r="R4201" s="36"/>
      <c r="S4201" s="36"/>
      <c r="T4201" s="36"/>
      <c r="U4201" s="36"/>
      <c r="V4201" s="36"/>
    </row>
    <row r="4202" spans="6:22" x14ac:dyDescent="0.25">
      <c r="F4202" s="36"/>
      <c r="G4202" s="36"/>
      <c r="H4202" s="36"/>
      <c r="I4202" s="36"/>
      <c r="J4202" s="36"/>
      <c r="K4202" s="36"/>
      <c r="L4202" s="36"/>
      <c r="M4202" s="36"/>
      <c r="N4202" s="36"/>
      <c r="O4202" s="36"/>
      <c r="P4202" s="36"/>
      <c r="Q4202" s="36"/>
      <c r="R4202" s="36"/>
      <c r="S4202" s="36"/>
      <c r="T4202" s="36"/>
      <c r="U4202" s="36"/>
      <c r="V4202" s="36"/>
    </row>
    <row r="4203" spans="6:22" x14ac:dyDescent="0.25">
      <c r="F4203" s="36"/>
      <c r="G4203" s="36"/>
      <c r="H4203" s="36"/>
      <c r="I4203" s="36"/>
      <c r="J4203" s="36"/>
      <c r="K4203" s="36"/>
      <c r="L4203" s="36"/>
      <c r="M4203" s="36"/>
      <c r="N4203" s="36"/>
      <c r="O4203" s="36"/>
      <c r="P4203" s="36"/>
      <c r="Q4203" s="36"/>
      <c r="R4203" s="36"/>
      <c r="S4203" s="36"/>
      <c r="T4203" s="36"/>
      <c r="U4203" s="36"/>
      <c r="V4203" s="36"/>
    </row>
    <row r="4204" spans="6:22" x14ac:dyDescent="0.25">
      <c r="F4204" s="36"/>
      <c r="G4204" s="36"/>
      <c r="H4204" s="36"/>
      <c r="I4204" s="36"/>
      <c r="J4204" s="36"/>
      <c r="K4204" s="36"/>
      <c r="L4204" s="36"/>
      <c r="M4204" s="36"/>
      <c r="N4204" s="36"/>
      <c r="O4204" s="36"/>
      <c r="P4204" s="36"/>
      <c r="Q4204" s="36"/>
      <c r="R4204" s="36"/>
      <c r="S4204" s="36"/>
      <c r="T4204" s="36"/>
      <c r="U4204" s="36"/>
      <c r="V4204" s="36"/>
    </row>
    <row r="4205" spans="6:22" x14ac:dyDescent="0.25">
      <c r="F4205" s="36"/>
      <c r="G4205" s="36"/>
      <c r="H4205" s="36"/>
      <c r="I4205" s="36"/>
      <c r="J4205" s="36"/>
      <c r="K4205" s="36"/>
      <c r="L4205" s="36"/>
      <c r="M4205" s="36"/>
      <c r="N4205" s="36"/>
      <c r="O4205" s="36"/>
      <c r="P4205" s="36"/>
      <c r="Q4205" s="36"/>
      <c r="R4205" s="36"/>
      <c r="S4205" s="36"/>
      <c r="T4205" s="36"/>
      <c r="U4205" s="36"/>
      <c r="V4205" s="36"/>
    </row>
    <row r="4206" spans="6:22" x14ac:dyDescent="0.25">
      <c r="F4206" s="36"/>
      <c r="G4206" s="36"/>
      <c r="H4206" s="36"/>
      <c r="I4206" s="36"/>
      <c r="J4206" s="36"/>
      <c r="K4206" s="36"/>
      <c r="L4206" s="36"/>
      <c r="M4206" s="36"/>
      <c r="N4206" s="36"/>
      <c r="O4206" s="36"/>
      <c r="P4206" s="36"/>
      <c r="Q4206" s="36"/>
      <c r="R4206" s="36"/>
      <c r="S4206" s="36"/>
      <c r="T4206" s="36"/>
      <c r="U4206" s="36"/>
      <c r="V4206" s="36"/>
    </row>
    <row r="4207" spans="6:22" x14ac:dyDescent="0.25">
      <c r="F4207" s="36"/>
      <c r="G4207" s="36"/>
      <c r="H4207" s="36"/>
      <c r="I4207" s="36"/>
      <c r="J4207" s="36"/>
      <c r="K4207" s="36"/>
      <c r="L4207" s="36"/>
      <c r="M4207" s="36"/>
      <c r="N4207" s="36"/>
      <c r="O4207" s="36"/>
      <c r="P4207" s="36"/>
      <c r="Q4207" s="36"/>
      <c r="R4207" s="36"/>
      <c r="S4207" s="36"/>
      <c r="T4207" s="36"/>
      <c r="U4207" s="36"/>
      <c r="V4207" s="36"/>
    </row>
    <row r="4208" spans="6:22" x14ac:dyDescent="0.25">
      <c r="F4208" s="36"/>
      <c r="G4208" s="36"/>
      <c r="H4208" s="36"/>
      <c r="I4208" s="36"/>
      <c r="J4208" s="36"/>
      <c r="K4208" s="36"/>
      <c r="L4208" s="36"/>
      <c r="M4208" s="36"/>
      <c r="N4208" s="36"/>
      <c r="O4208" s="36"/>
      <c r="P4208" s="36"/>
      <c r="Q4208" s="36"/>
      <c r="R4208" s="36"/>
      <c r="S4208" s="36"/>
      <c r="T4208" s="36"/>
      <c r="U4208" s="36"/>
      <c r="V4208" s="36"/>
    </row>
    <row r="4209" spans="6:22" x14ac:dyDescent="0.25">
      <c r="F4209" s="36"/>
      <c r="G4209" s="36"/>
      <c r="H4209" s="36"/>
      <c r="I4209" s="36"/>
      <c r="J4209" s="36"/>
      <c r="K4209" s="36"/>
      <c r="L4209" s="36"/>
      <c r="M4209" s="36"/>
      <c r="N4209" s="36"/>
      <c r="O4209" s="36"/>
      <c r="P4209" s="36"/>
      <c r="Q4209" s="36"/>
      <c r="R4209" s="36"/>
      <c r="S4209" s="36"/>
      <c r="T4209" s="36"/>
      <c r="U4209" s="36"/>
      <c r="V4209" s="36"/>
    </row>
    <row r="4210" spans="6:22" x14ac:dyDescent="0.25">
      <c r="F4210" s="36"/>
      <c r="G4210" s="36"/>
      <c r="H4210" s="36"/>
      <c r="I4210" s="36"/>
      <c r="J4210" s="36"/>
      <c r="K4210" s="36"/>
      <c r="L4210" s="36"/>
      <c r="M4210" s="36"/>
      <c r="N4210" s="36"/>
      <c r="O4210" s="36"/>
      <c r="P4210" s="36"/>
      <c r="Q4210" s="36"/>
      <c r="R4210" s="36"/>
      <c r="S4210" s="36"/>
      <c r="T4210" s="36"/>
      <c r="U4210" s="36"/>
      <c r="V4210" s="36"/>
    </row>
    <row r="4211" spans="6:22" x14ac:dyDescent="0.25">
      <c r="F4211" s="36"/>
      <c r="G4211" s="36"/>
      <c r="H4211" s="36"/>
      <c r="I4211" s="36"/>
      <c r="J4211" s="36"/>
      <c r="K4211" s="36"/>
      <c r="L4211" s="36"/>
      <c r="M4211" s="36"/>
      <c r="N4211" s="36"/>
      <c r="O4211" s="36"/>
      <c r="P4211" s="36"/>
      <c r="Q4211" s="36"/>
      <c r="R4211" s="36"/>
      <c r="S4211" s="36"/>
      <c r="T4211" s="36"/>
      <c r="U4211" s="36"/>
      <c r="V4211" s="36"/>
    </row>
    <row r="4212" spans="6:22" x14ac:dyDescent="0.25">
      <c r="F4212" s="36"/>
      <c r="G4212" s="36"/>
      <c r="H4212" s="36"/>
      <c r="I4212" s="36"/>
      <c r="J4212" s="36"/>
      <c r="K4212" s="36"/>
      <c r="L4212" s="36"/>
      <c r="M4212" s="36"/>
      <c r="N4212" s="36"/>
      <c r="O4212" s="36"/>
      <c r="P4212" s="36"/>
      <c r="Q4212" s="36"/>
      <c r="R4212" s="36"/>
      <c r="S4212" s="36"/>
      <c r="T4212" s="36"/>
      <c r="U4212" s="36"/>
      <c r="V4212" s="36"/>
    </row>
    <row r="4213" spans="6:22" x14ac:dyDescent="0.25">
      <c r="F4213" s="36"/>
      <c r="G4213" s="36"/>
      <c r="H4213" s="36"/>
      <c r="I4213" s="36"/>
      <c r="J4213" s="36"/>
      <c r="K4213" s="36"/>
      <c r="L4213" s="36"/>
      <c r="M4213" s="36"/>
      <c r="N4213" s="36"/>
      <c r="O4213" s="36"/>
      <c r="P4213" s="36"/>
      <c r="Q4213" s="36"/>
      <c r="R4213" s="36"/>
      <c r="S4213" s="36"/>
      <c r="T4213" s="36"/>
      <c r="U4213" s="36"/>
      <c r="V4213" s="36"/>
    </row>
    <row r="4214" spans="6:22" x14ac:dyDescent="0.25">
      <c r="F4214" s="36"/>
      <c r="G4214" s="36"/>
      <c r="H4214" s="36"/>
      <c r="I4214" s="36"/>
      <c r="J4214" s="36"/>
      <c r="K4214" s="36"/>
      <c r="L4214" s="36"/>
      <c r="M4214" s="36"/>
      <c r="N4214" s="36"/>
      <c r="O4214" s="36"/>
      <c r="P4214" s="36"/>
      <c r="Q4214" s="36"/>
      <c r="R4214" s="36"/>
      <c r="S4214" s="36"/>
      <c r="T4214" s="36"/>
      <c r="U4214" s="36"/>
      <c r="V4214" s="36"/>
    </row>
    <row r="4215" spans="6:22" x14ac:dyDescent="0.25">
      <c r="F4215" s="36"/>
      <c r="G4215" s="36"/>
      <c r="H4215" s="36"/>
      <c r="I4215" s="36"/>
      <c r="J4215" s="36"/>
      <c r="K4215" s="36"/>
      <c r="L4215" s="36"/>
      <c r="M4215" s="36"/>
      <c r="N4215" s="36"/>
      <c r="O4215" s="36"/>
      <c r="P4215" s="36"/>
      <c r="Q4215" s="36"/>
      <c r="R4215" s="36"/>
      <c r="S4215" s="36"/>
      <c r="T4215" s="36"/>
      <c r="U4215" s="36"/>
      <c r="V4215" s="36"/>
    </row>
    <row r="4216" spans="6:22" x14ac:dyDescent="0.25">
      <c r="F4216" s="36"/>
      <c r="G4216" s="36"/>
      <c r="H4216" s="36"/>
      <c r="I4216" s="36"/>
      <c r="J4216" s="36"/>
      <c r="K4216" s="36"/>
      <c r="L4216" s="36"/>
      <c r="M4216" s="36"/>
      <c r="N4216" s="36"/>
      <c r="O4216" s="36"/>
      <c r="P4216" s="36"/>
      <c r="Q4216" s="36"/>
      <c r="R4216" s="36"/>
      <c r="S4216" s="36"/>
      <c r="T4216" s="36"/>
      <c r="U4216" s="36"/>
      <c r="V4216" s="36"/>
    </row>
    <row r="4217" spans="6:22" x14ac:dyDescent="0.25">
      <c r="F4217" s="36"/>
      <c r="G4217" s="36"/>
      <c r="H4217" s="36"/>
      <c r="I4217" s="36"/>
      <c r="J4217" s="36"/>
      <c r="K4217" s="36"/>
      <c r="L4217" s="36"/>
      <c r="M4217" s="36"/>
      <c r="N4217" s="36"/>
      <c r="O4217" s="36"/>
      <c r="P4217" s="36"/>
      <c r="Q4217" s="36"/>
      <c r="R4217" s="36"/>
      <c r="S4217" s="36"/>
      <c r="T4217" s="36"/>
      <c r="U4217" s="36"/>
      <c r="V4217" s="36"/>
    </row>
    <row r="4218" spans="6:22" x14ac:dyDescent="0.25">
      <c r="F4218" s="36"/>
      <c r="G4218" s="36"/>
      <c r="H4218" s="36"/>
      <c r="I4218" s="36"/>
      <c r="J4218" s="36"/>
      <c r="K4218" s="36"/>
      <c r="L4218" s="36"/>
      <c r="M4218" s="36"/>
      <c r="N4218" s="36"/>
      <c r="O4218" s="36"/>
      <c r="P4218" s="36"/>
      <c r="Q4218" s="36"/>
      <c r="R4218" s="36"/>
      <c r="S4218" s="36"/>
      <c r="T4218" s="36"/>
      <c r="U4218" s="36"/>
      <c r="V4218" s="36"/>
    </row>
    <row r="4219" spans="6:22" x14ac:dyDescent="0.25">
      <c r="F4219" s="36"/>
      <c r="G4219" s="36"/>
      <c r="H4219" s="36"/>
      <c r="I4219" s="36"/>
      <c r="J4219" s="36"/>
      <c r="K4219" s="36"/>
      <c r="L4219" s="36"/>
      <c r="M4219" s="36"/>
      <c r="N4219" s="36"/>
      <c r="O4219" s="36"/>
      <c r="P4219" s="36"/>
      <c r="Q4219" s="36"/>
      <c r="R4219" s="36"/>
      <c r="S4219" s="36"/>
      <c r="T4219" s="36"/>
      <c r="U4219" s="36"/>
      <c r="V4219" s="36"/>
    </row>
    <row r="4220" spans="6:22" x14ac:dyDescent="0.25">
      <c r="F4220" s="36"/>
      <c r="G4220" s="36"/>
      <c r="H4220" s="36"/>
      <c r="I4220" s="36"/>
      <c r="J4220" s="36"/>
      <c r="K4220" s="36"/>
      <c r="L4220" s="36"/>
      <c r="M4220" s="36"/>
      <c r="N4220" s="36"/>
      <c r="O4220" s="36"/>
      <c r="P4220" s="36"/>
      <c r="Q4220" s="36"/>
      <c r="R4220" s="36"/>
      <c r="S4220" s="36"/>
      <c r="T4220" s="36"/>
      <c r="U4220" s="36"/>
      <c r="V4220" s="36"/>
    </row>
    <row r="4221" spans="6:22" x14ac:dyDescent="0.25">
      <c r="F4221" s="36"/>
      <c r="G4221" s="36"/>
      <c r="H4221" s="36"/>
      <c r="I4221" s="36"/>
      <c r="J4221" s="36"/>
      <c r="K4221" s="36"/>
      <c r="L4221" s="36"/>
      <c r="M4221" s="36"/>
      <c r="N4221" s="36"/>
      <c r="O4221" s="36"/>
      <c r="P4221" s="36"/>
      <c r="Q4221" s="36"/>
      <c r="R4221" s="36"/>
      <c r="S4221" s="36"/>
      <c r="T4221" s="36"/>
      <c r="U4221" s="36"/>
      <c r="V4221" s="36"/>
    </row>
    <row r="4222" spans="6:22" x14ac:dyDescent="0.25">
      <c r="F4222" s="36"/>
      <c r="G4222" s="36"/>
      <c r="H4222" s="36"/>
      <c r="I4222" s="36"/>
      <c r="J4222" s="36"/>
      <c r="K4222" s="36"/>
      <c r="L4222" s="36"/>
      <c r="M4222" s="36"/>
      <c r="N4222" s="36"/>
      <c r="O4222" s="36"/>
      <c r="P4222" s="36"/>
      <c r="Q4222" s="36"/>
      <c r="R4222" s="36"/>
      <c r="S4222" s="36"/>
      <c r="T4222" s="36"/>
      <c r="U4222" s="36"/>
      <c r="V4222" s="36"/>
    </row>
    <row r="4223" spans="6:22" x14ac:dyDescent="0.25">
      <c r="F4223" s="36"/>
      <c r="G4223" s="36"/>
      <c r="H4223" s="36"/>
      <c r="I4223" s="36"/>
      <c r="J4223" s="36"/>
      <c r="K4223" s="36"/>
      <c r="L4223" s="36"/>
      <c r="M4223" s="36"/>
      <c r="N4223" s="36"/>
      <c r="O4223" s="36"/>
      <c r="P4223" s="36"/>
      <c r="Q4223" s="36"/>
      <c r="R4223" s="36"/>
      <c r="S4223" s="36"/>
      <c r="T4223" s="36"/>
      <c r="U4223" s="36"/>
      <c r="V4223" s="36"/>
    </row>
    <row r="4224" spans="6:22" x14ac:dyDescent="0.25">
      <c r="F4224" s="36"/>
      <c r="G4224" s="36"/>
      <c r="H4224" s="36"/>
      <c r="I4224" s="36"/>
      <c r="J4224" s="36"/>
      <c r="K4224" s="36"/>
      <c r="L4224" s="36"/>
      <c r="M4224" s="36"/>
      <c r="N4224" s="36"/>
      <c r="O4224" s="36"/>
      <c r="P4224" s="36"/>
      <c r="Q4224" s="36"/>
      <c r="R4224" s="36"/>
      <c r="S4224" s="36"/>
      <c r="T4224" s="36"/>
      <c r="U4224" s="36"/>
      <c r="V4224" s="36"/>
    </row>
    <row r="4225" spans="6:22" x14ac:dyDescent="0.25">
      <c r="F4225" s="36"/>
      <c r="G4225" s="36"/>
      <c r="H4225" s="36"/>
      <c r="I4225" s="36"/>
      <c r="J4225" s="36"/>
      <c r="K4225" s="36"/>
      <c r="L4225" s="36"/>
      <c r="M4225" s="36"/>
      <c r="N4225" s="36"/>
      <c r="O4225" s="36"/>
      <c r="P4225" s="36"/>
      <c r="Q4225" s="36"/>
      <c r="R4225" s="36"/>
      <c r="S4225" s="36"/>
      <c r="T4225" s="36"/>
      <c r="U4225" s="36"/>
      <c r="V4225" s="36"/>
    </row>
    <row r="4226" spans="6:22" x14ac:dyDescent="0.25">
      <c r="F4226" s="36"/>
      <c r="G4226" s="36"/>
      <c r="H4226" s="36"/>
      <c r="I4226" s="36"/>
      <c r="J4226" s="36"/>
      <c r="K4226" s="36"/>
      <c r="L4226" s="36"/>
      <c r="M4226" s="36"/>
      <c r="N4226" s="36"/>
      <c r="O4226" s="36"/>
      <c r="P4226" s="36"/>
      <c r="Q4226" s="36"/>
      <c r="R4226" s="36"/>
      <c r="S4226" s="36"/>
      <c r="T4226" s="36"/>
      <c r="U4226" s="36"/>
      <c r="V4226" s="36"/>
    </row>
    <row r="4227" spans="6:22" x14ac:dyDescent="0.25">
      <c r="F4227" s="36"/>
      <c r="G4227" s="36"/>
      <c r="H4227" s="36"/>
      <c r="I4227" s="36"/>
      <c r="J4227" s="36"/>
      <c r="K4227" s="36"/>
      <c r="L4227" s="36"/>
      <c r="M4227" s="36"/>
      <c r="N4227" s="36"/>
      <c r="O4227" s="36"/>
      <c r="P4227" s="36"/>
      <c r="Q4227" s="36"/>
      <c r="R4227" s="36"/>
      <c r="S4227" s="36"/>
      <c r="T4227" s="36"/>
      <c r="U4227" s="36"/>
      <c r="V4227" s="36"/>
    </row>
    <row r="4228" spans="6:22" x14ac:dyDescent="0.25">
      <c r="F4228" s="36"/>
      <c r="G4228" s="36"/>
      <c r="H4228" s="36"/>
      <c r="I4228" s="36"/>
      <c r="J4228" s="36"/>
      <c r="K4228" s="36"/>
      <c r="L4228" s="36"/>
      <c r="M4228" s="36"/>
      <c r="N4228" s="36"/>
      <c r="O4228" s="36"/>
      <c r="P4228" s="36"/>
      <c r="Q4228" s="36"/>
      <c r="R4228" s="36"/>
      <c r="S4228" s="36"/>
      <c r="T4228" s="36"/>
      <c r="U4228" s="36"/>
      <c r="V4228" s="36"/>
    </row>
    <row r="4229" spans="6:22" x14ac:dyDescent="0.25">
      <c r="F4229" s="36"/>
      <c r="G4229" s="36"/>
      <c r="H4229" s="36"/>
      <c r="I4229" s="36"/>
      <c r="J4229" s="36"/>
      <c r="K4229" s="36"/>
      <c r="L4229" s="36"/>
      <c r="M4229" s="36"/>
      <c r="N4229" s="36"/>
      <c r="O4229" s="36"/>
      <c r="P4229" s="36"/>
      <c r="Q4229" s="36"/>
      <c r="R4229" s="36"/>
      <c r="S4229" s="36"/>
      <c r="T4229" s="36"/>
      <c r="U4229" s="36"/>
      <c r="V4229" s="36"/>
    </row>
    <row r="4230" spans="6:22" x14ac:dyDescent="0.25">
      <c r="F4230" s="36"/>
      <c r="G4230" s="36"/>
      <c r="H4230" s="36"/>
      <c r="I4230" s="36"/>
      <c r="J4230" s="36"/>
      <c r="K4230" s="36"/>
      <c r="L4230" s="36"/>
      <c r="M4230" s="36"/>
      <c r="N4230" s="36"/>
      <c r="O4230" s="36"/>
      <c r="P4230" s="36"/>
      <c r="Q4230" s="36"/>
      <c r="R4230" s="36"/>
      <c r="S4230" s="36"/>
      <c r="T4230" s="36"/>
      <c r="U4230" s="36"/>
      <c r="V4230" s="36"/>
    </row>
    <row r="4231" spans="6:22" x14ac:dyDescent="0.25">
      <c r="F4231" s="36"/>
      <c r="G4231" s="36"/>
      <c r="H4231" s="36"/>
      <c r="I4231" s="36"/>
      <c r="J4231" s="36"/>
      <c r="K4231" s="36"/>
      <c r="L4231" s="36"/>
      <c r="M4231" s="36"/>
      <c r="N4231" s="36"/>
      <c r="O4231" s="36"/>
      <c r="P4231" s="36"/>
      <c r="Q4231" s="36"/>
      <c r="R4231" s="36"/>
      <c r="S4231" s="36"/>
      <c r="T4231" s="36"/>
      <c r="U4231" s="36"/>
      <c r="V4231" s="36"/>
    </row>
    <row r="4232" spans="6:22" x14ac:dyDescent="0.25">
      <c r="F4232" s="36"/>
      <c r="G4232" s="36"/>
      <c r="H4232" s="36"/>
      <c r="I4232" s="36"/>
      <c r="J4232" s="36"/>
      <c r="K4232" s="36"/>
      <c r="L4232" s="36"/>
      <c r="M4232" s="36"/>
      <c r="N4232" s="36"/>
      <c r="O4232" s="36"/>
      <c r="P4232" s="36"/>
      <c r="Q4232" s="36"/>
      <c r="R4232" s="36"/>
      <c r="S4232" s="36"/>
      <c r="T4232" s="36"/>
      <c r="U4232" s="36"/>
      <c r="V4232" s="36"/>
    </row>
    <row r="4233" spans="6:22" x14ac:dyDescent="0.25">
      <c r="F4233" s="36"/>
      <c r="G4233" s="36"/>
      <c r="H4233" s="36"/>
      <c r="I4233" s="36"/>
      <c r="J4233" s="36"/>
      <c r="K4233" s="36"/>
      <c r="L4233" s="36"/>
      <c r="M4233" s="36"/>
      <c r="N4233" s="36"/>
      <c r="O4233" s="36"/>
      <c r="P4233" s="36"/>
      <c r="Q4233" s="36"/>
      <c r="R4233" s="36"/>
      <c r="S4233" s="36"/>
      <c r="T4233" s="36"/>
      <c r="U4233" s="36"/>
      <c r="V4233" s="36"/>
    </row>
    <row r="4234" spans="6:22" x14ac:dyDescent="0.25">
      <c r="F4234" s="36"/>
      <c r="G4234" s="36"/>
      <c r="H4234" s="36"/>
      <c r="I4234" s="36"/>
      <c r="J4234" s="36"/>
      <c r="K4234" s="36"/>
      <c r="L4234" s="36"/>
      <c r="M4234" s="36"/>
      <c r="N4234" s="36"/>
      <c r="O4234" s="36"/>
      <c r="P4234" s="36"/>
      <c r="Q4234" s="36"/>
      <c r="R4234" s="36"/>
      <c r="S4234" s="36"/>
      <c r="T4234" s="36"/>
      <c r="U4234" s="36"/>
      <c r="V4234" s="36"/>
    </row>
    <row r="4235" spans="6:22" x14ac:dyDescent="0.25">
      <c r="F4235" s="36"/>
      <c r="G4235" s="36"/>
      <c r="H4235" s="36"/>
      <c r="I4235" s="36"/>
      <c r="J4235" s="36"/>
      <c r="K4235" s="36"/>
      <c r="L4235" s="36"/>
      <c r="M4235" s="36"/>
      <c r="N4235" s="36"/>
      <c r="O4235" s="36"/>
      <c r="P4235" s="36"/>
      <c r="Q4235" s="36"/>
      <c r="R4235" s="36"/>
      <c r="S4235" s="36"/>
      <c r="T4235" s="36"/>
      <c r="U4235" s="36"/>
      <c r="V4235" s="36"/>
    </row>
    <row r="4236" spans="6:22" x14ac:dyDescent="0.25">
      <c r="F4236" s="36"/>
      <c r="G4236" s="36"/>
      <c r="H4236" s="36"/>
      <c r="I4236" s="36"/>
      <c r="J4236" s="36"/>
      <c r="K4236" s="36"/>
      <c r="L4236" s="36"/>
      <c r="M4236" s="36"/>
      <c r="N4236" s="36"/>
      <c r="O4236" s="36"/>
      <c r="P4236" s="36"/>
      <c r="Q4236" s="36"/>
      <c r="R4236" s="36"/>
      <c r="S4236" s="36"/>
      <c r="T4236" s="36"/>
      <c r="U4236" s="36"/>
      <c r="V4236" s="36"/>
    </row>
    <row r="4237" spans="6:22" x14ac:dyDescent="0.25">
      <c r="F4237" s="36"/>
      <c r="G4237" s="36"/>
      <c r="H4237" s="36"/>
      <c r="I4237" s="36"/>
      <c r="J4237" s="36"/>
      <c r="K4237" s="36"/>
      <c r="L4237" s="36"/>
      <c r="M4237" s="36"/>
      <c r="N4237" s="36"/>
      <c r="O4237" s="36"/>
      <c r="P4237" s="36"/>
      <c r="Q4237" s="36"/>
      <c r="R4237" s="36"/>
      <c r="S4237" s="36"/>
      <c r="T4237" s="36"/>
      <c r="U4237" s="36"/>
      <c r="V4237" s="36"/>
    </row>
    <row r="4238" spans="6:22" x14ac:dyDescent="0.25">
      <c r="F4238" s="36"/>
      <c r="G4238" s="36"/>
      <c r="H4238" s="36"/>
      <c r="I4238" s="36"/>
      <c r="J4238" s="36"/>
      <c r="K4238" s="36"/>
      <c r="L4238" s="36"/>
      <c r="M4238" s="36"/>
      <c r="N4238" s="36"/>
      <c r="O4238" s="36"/>
      <c r="P4238" s="36"/>
      <c r="Q4238" s="36"/>
      <c r="R4238" s="36"/>
      <c r="S4238" s="36"/>
      <c r="T4238" s="36"/>
      <c r="U4238" s="36"/>
      <c r="V4238" s="36"/>
    </row>
    <row r="4239" spans="6:22" x14ac:dyDescent="0.25">
      <c r="F4239" s="36"/>
      <c r="G4239" s="36"/>
      <c r="H4239" s="36"/>
      <c r="I4239" s="36"/>
      <c r="J4239" s="36"/>
      <c r="K4239" s="36"/>
      <c r="L4239" s="36"/>
      <c r="M4239" s="36"/>
      <c r="N4239" s="36"/>
      <c r="O4239" s="36"/>
      <c r="P4239" s="36"/>
      <c r="Q4239" s="36"/>
      <c r="R4239" s="36"/>
      <c r="S4239" s="36"/>
      <c r="T4239" s="36"/>
      <c r="U4239" s="36"/>
      <c r="V4239" s="36"/>
    </row>
    <row r="4240" spans="6:22" x14ac:dyDescent="0.25">
      <c r="F4240" s="36"/>
      <c r="G4240" s="36"/>
      <c r="H4240" s="36"/>
      <c r="I4240" s="36"/>
      <c r="J4240" s="36"/>
      <c r="K4240" s="36"/>
      <c r="L4240" s="36"/>
      <c r="M4240" s="36"/>
      <c r="N4240" s="36"/>
      <c r="O4240" s="36"/>
      <c r="P4240" s="36"/>
      <c r="Q4240" s="36"/>
      <c r="R4240" s="36"/>
      <c r="S4240" s="36"/>
      <c r="T4240" s="36"/>
      <c r="U4240" s="36"/>
      <c r="V4240" s="36"/>
    </row>
    <row r="4241" spans="6:22" x14ac:dyDescent="0.25">
      <c r="F4241" s="36"/>
      <c r="G4241" s="36"/>
      <c r="H4241" s="36"/>
      <c r="I4241" s="36"/>
      <c r="J4241" s="36"/>
      <c r="K4241" s="36"/>
      <c r="L4241" s="36"/>
      <c r="M4241" s="36"/>
      <c r="N4241" s="36"/>
      <c r="O4241" s="36"/>
      <c r="P4241" s="36"/>
      <c r="Q4241" s="36"/>
      <c r="R4241" s="36"/>
      <c r="S4241" s="36"/>
      <c r="T4241" s="36"/>
      <c r="U4241" s="36"/>
      <c r="V4241" s="36"/>
    </row>
    <row r="4242" spans="6:22" x14ac:dyDescent="0.25">
      <c r="F4242" s="36"/>
      <c r="G4242" s="36"/>
      <c r="H4242" s="36"/>
      <c r="I4242" s="36"/>
      <c r="J4242" s="36"/>
      <c r="K4242" s="36"/>
      <c r="L4242" s="36"/>
      <c r="M4242" s="36"/>
      <c r="N4242" s="36"/>
      <c r="O4242" s="36"/>
      <c r="P4242" s="36"/>
      <c r="Q4242" s="36"/>
      <c r="R4242" s="36"/>
      <c r="S4242" s="36"/>
      <c r="T4242" s="36"/>
      <c r="U4242" s="36"/>
      <c r="V4242" s="36"/>
    </row>
    <row r="4243" spans="6:22" x14ac:dyDescent="0.25">
      <c r="F4243" s="36"/>
      <c r="G4243" s="36"/>
      <c r="H4243" s="36"/>
      <c r="I4243" s="36"/>
      <c r="J4243" s="36"/>
      <c r="K4243" s="36"/>
      <c r="L4243" s="36"/>
      <c r="M4243" s="36"/>
      <c r="N4243" s="36"/>
      <c r="O4243" s="36"/>
      <c r="P4243" s="36"/>
      <c r="Q4243" s="36"/>
      <c r="R4243" s="36"/>
      <c r="S4243" s="36"/>
      <c r="T4243" s="36"/>
      <c r="U4243" s="36"/>
      <c r="V4243" s="36"/>
    </row>
    <row r="4244" spans="6:22" x14ac:dyDescent="0.25">
      <c r="F4244" s="36"/>
      <c r="G4244" s="36"/>
      <c r="H4244" s="36"/>
      <c r="I4244" s="36"/>
      <c r="J4244" s="36"/>
      <c r="K4244" s="36"/>
      <c r="L4244" s="36"/>
      <c r="M4244" s="36"/>
      <c r="N4244" s="36"/>
      <c r="O4244" s="36"/>
      <c r="P4244" s="36"/>
      <c r="Q4244" s="36"/>
      <c r="R4244" s="36"/>
      <c r="S4244" s="36"/>
      <c r="T4244" s="36"/>
      <c r="U4244" s="36"/>
      <c r="V4244" s="36"/>
    </row>
    <row r="4245" spans="6:22" x14ac:dyDescent="0.25">
      <c r="F4245" s="36"/>
      <c r="G4245" s="36"/>
      <c r="H4245" s="36"/>
      <c r="I4245" s="36"/>
      <c r="J4245" s="36"/>
      <c r="K4245" s="36"/>
      <c r="L4245" s="36"/>
      <c r="M4245" s="36"/>
      <c r="N4245" s="36"/>
      <c r="O4245" s="36"/>
      <c r="P4245" s="36"/>
      <c r="Q4245" s="36"/>
      <c r="R4245" s="36"/>
      <c r="S4245" s="36"/>
      <c r="T4245" s="36"/>
      <c r="U4245" s="36"/>
      <c r="V4245" s="36"/>
    </row>
    <row r="4246" spans="6:22" x14ac:dyDescent="0.25">
      <c r="F4246" s="36"/>
      <c r="G4246" s="36"/>
      <c r="H4246" s="36"/>
      <c r="I4246" s="36"/>
      <c r="J4246" s="36"/>
      <c r="K4246" s="36"/>
      <c r="L4246" s="36"/>
      <c r="M4246" s="36"/>
      <c r="N4246" s="36"/>
      <c r="O4246" s="36"/>
      <c r="P4246" s="36"/>
      <c r="Q4246" s="36"/>
      <c r="R4246" s="36"/>
      <c r="S4246" s="36"/>
      <c r="T4246" s="36"/>
      <c r="U4246" s="36"/>
      <c r="V4246" s="36"/>
    </row>
    <row r="4247" spans="6:22" x14ac:dyDescent="0.25">
      <c r="F4247" s="36"/>
      <c r="G4247" s="36"/>
      <c r="H4247" s="36"/>
      <c r="I4247" s="36"/>
      <c r="J4247" s="36"/>
      <c r="K4247" s="36"/>
      <c r="L4247" s="36"/>
      <c r="M4247" s="36"/>
      <c r="N4247" s="36"/>
      <c r="O4247" s="36"/>
      <c r="P4247" s="36"/>
      <c r="Q4247" s="36"/>
      <c r="R4247" s="36"/>
      <c r="S4247" s="36"/>
      <c r="T4247" s="36"/>
      <c r="U4247" s="36"/>
      <c r="V4247" s="36"/>
    </row>
    <row r="4248" spans="6:22" x14ac:dyDescent="0.25">
      <c r="F4248" s="36"/>
      <c r="G4248" s="36"/>
      <c r="H4248" s="36"/>
      <c r="I4248" s="36"/>
      <c r="J4248" s="36"/>
      <c r="K4248" s="36"/>
      <c r="L4248" s="36"/>
      <c r="M4248" s="36"/>
      <c r="N4248" s="36"/>
      <c r="O4248" s="36"/>
      <c r="P4248" s="36"/>
      <c r="Q4248" s="36"/>
      <c r="R4248" s="36"/>
      <c r="S4248" s="36"/>
      <c r="T4248" s="36"/>
      <c r="U4248" s="36"/>
      <c r="V4248" s="36"/>
    </row>
    <row r="4249" spans="6:22" x14ac:dyDescent="0.25">
      <c r="F4249" s="36"/>
      <c r="G4249" s="36"/>
      <c r="H4249" s="36"/>
      <c r="I4249" s="36"/>
      <c r="J4249" s="36"/>
      <c r="K4249" s="36"/>
      <c r="L4249" s="36"/>
      <c r="M4249" s="36"/>
      <c r="N4249" s="36"/>
      <c r="O4249" s="36"/>
      <c r="P4249" s="36"/>
      <c r="Q4249" s="36"/>
      <c r="R4249" s="36"/>
      <c r="S4249" s="36"/>
      <c r="T4249" s="36"/>
      <c r="U4249" s="36"/>
      <c r="V4249" s="36"/>
    </row>
    <row r="4250" spans="6:22" x14ac:dyDescent="0.25">
      <c r="F4250" s="36"/>
      <c r="G4250" s="36"/>
      <c r="H4250" s="36"/>
      <c r="I4250" s="36"/>
      <c r="J4250" s="36"/>
      <c r="K4250" s="36"/>
      <c r="L4250" s="36"/>
      <c r="M4250" s="36"/>
      <c r="N4250" s="36"/>
      <c r="O4250" s="36"/>
      <c r="P4250" s="36"/>
      <c r="Q4250" s="36"/>
      <c r="R4250" s="36"/>
      <c r="S4250" s="36"/>
      <c r="T4250" s="36"/>
      <c r="U4250" s="36"/>
      <c r="V4250" s="36"/>
    </row>
    <row r="4251" spans="6:22" x14ac:dyDescent="0.25">
      <c r="F4251" s="36"/>
      <c r="G4251" s="36"/>
      <c r="H4251" s="36"/>
      <c r="I4251" s="36"/>
      <c r="J4251" s="36"/>
      <c r="K4251" s="36"/>
      <c r="L4251" s="36"/>
      <c r="M4251" s="36"/>
      <c r="N4251" s="36"/>
      <c r="O4251" s="36"/>
      <c r="P4251" s="36"/>
      <c r="Q4251" s="36"/>
      <c r="R4251" s="36"/>
      <c r="S4251" s="36"/>
      <c r="T4251" s="36"/>
      <c r="U4251" s="36"/>
      <c r="V4251" s="36"/>
    </row>
    <row r="4252" spans="6:22" x14ac:dyDescent="0.25">
      <c r="F4252" s="36"/>
      <c r="G4252" s="36"/>
      <c r="H4252" s="36"/>
      <c r="I4252" s="36"/>
      <c r="J4252" s="36"/>
      <c r="K4252" s="36"/>
      <c r="L4252" s="36"/>
      <c r="M4252" s="36"/>
      <c r="N4252" s="36"/>
      <c r="O4252" s="36"/>
      <c r="P4252" s="36"/>
      <c r="Q4252" s="36"/>
      <c r="R4252" s="36"/>
      <c r="S4252" s="36"/>
      <c r="T4252" s="36"/>
      <c r="U4252" s="36"/>
      <c r="V4252" s="36"/>
    </row>
    <row r="4253" spans="6:22" x14ac:dyDescent="0.25">
      <c r="F4253" s="36"/>
      <c r="G4253" s="36"/>
      <c r="H4253" s="36"/>
      <c r="I4253" s="36"/>
      <c r="J4253" s="36"/>
      <c r="K4253" s="36"/>
      <c r="L4253" s="36"/>
      <c r="M4253" s="36"/>
      <c r="N4253" s="36"/>
      <c r="O4253" s="36"/>
      <c r="P4253" s="36"/>
      <c r="Q4253" s="36"/>
      <c r="R4253" s="36"/>
      <c r="S4253" s="36"/>
      <c r="T4253" s="36"/>
      <c r="U4253" s="36"/>
      <c r="V4253" s="36"/>
    </row>
    <row r="4254" spans="6:22" x14ac:dyDescent="0.25">
      <c r="F4254" s="36"/>
      <c r="G4254" s="36"/>
      <c r="H4254" s="36"/>
      <c r="I4254" s="36"/>
      <c r="J4254" s="36"/>
      <c r="K4254" s="36"/>
      <c r="L4254" s="36"/>
      <c r="M4254" s="36"/>
      <c r="N4254" s="36"/>
      <c r="O4254" s="36"/>
      <c r="P4254" s="36"/>
      <c r="Q4254" s="36"/>
      <c r="R4254" s="36"/>
      <c r="S4254" s="36"/>
      <c r="T4254" s="36"/>
      <c r="U4254" s="36"/>
      <c r="V4254" s="36"/>
    </row>
    <row r="4255" spans="6:22" x14ac:dyDescent="0.25">
      <c r="F4255" s="36"/>
      <c r="G4255" s="36"/>
      <c r="H4255" s="36"/>
      <c r="I4255" s="36"/>
      <c r="J4255" s="36"/>
      <c r="K4255" s="36"/>
      <c r="L4255" s="36"/>
      <c r="M4255" s="36"/>
      <c r="N4255" s="36"/>
      <c r="O4255" s="36"/>
      <c r="P4255" s="36"/>
      <c r="Q4255" s="36"/>
      <c r="R4255" s="36"/>
      <c r="S4255" s="36"/>
      <c r="T4255" s="36"/>
      <c r="U4255" s="36"/>
      <c r="V4255" s="36"/>
    </row>
    <row r="4256" spans="6:22" x14ac:dyDescent="0.25">
      <c r="F4256" s="36"/>
      <c r="G4256" s="36"/>
      <c r="H4256" s="36"/>
      <c r="I4256" s="36"/>
      <c r="J4256" s="36"/>
      <c r="K4256" s="36"/>
      <c r="L4256" s="36"/>
      <c r="M4256" s="36"/>
      <c r="N4256" s="36"/>
      <c r="O4256" s="36"/>
      <c r="P4256" s="36"/>
      <c r="Q4256" s="36"/>
      <c r="R4256" s="36"/>
      <c r="S4256" s="36"/>
      <c r="T4256" s="36"/>
      <c r="U4256" s="36"/>
      <c r="V4256" s="36"/>
    </row>
    <row r="4257" spans="6:22" x14ac:dyDescent="0.25">
      <c r="F4257" s="36"/>
      <c r="G4257" s="36"/>
      <c r="H4257" s="36"/>
      <c r="I4257" s="36"/>
      <c r="J4257" s="36"/>
      <c r="K4257" s="36"/>
      <c r="L4257" s="36"/>
      <c r="M4257" s="36"/>
      <c r="N4257" s="36"/>
      <c r="O4257" s="36"/>
      <c r="P4257" s="36"/>
      <c r="Q4257" s="36"/>
      <c r="R4257" s="36"/>
      <c r="S4257" s="36"/>
      <c r="T4257" s="36"/>
      <c r="U4257" s="36"/>
      <c r="V4257" s="36"/>
    </row>
    <row r="4258" spans="6:22" x14ac:dyDescent="0.25">
      <c r="F4258" s="36"/>
      <c r="G4258" s="36"/>
      <c r="H4258" s="36"/>
      <c r="I4258" s="36"/>
      <c r="J4258" s="36"/>
      <c r="K4258" s="36"/>
      <c r="L4258" s="36"/>
      <c r="M4258" s="36"/>
      <c r="N4258" s="36"/>
      <c r="O4258" s="36"/>
      <c r="P4258" s="36"/>
      <c r="Q4258" s="36"/>
      <c r="R4258" s="36"/>
      <c r="S4258" s="36"/>
      <c r="T4258" s="36"/>
      <c r="U4258" s="36"/>
      <c r="V4258" s="36"/>
    </row>
    <row r="4259" spans="6:22" x14ac:dyDescent="0.25">
      <c r="F4259" s="36"/>
      <c r="G4259" s="36"/>
      <c r="H4259" s="36"/>
      <c r="I4259" s="36"/>
      <c r="J4259" s="36"/>
      <c r="K4259" s="36"/>
      <c r="L4259" s="36"/>
      <c r="M4259" s="36"/>
      <c r="N4259" s="36"/>
      <c r="O4259" s="36"/>
      <c r="P4259" s="36"/>
      <c r="Q4259" s="36"/>
      <c r="R4259" s="36"/>
      <c r="S4259" s="36"/>
      <c r="T4259" s="36"/>
      <c r="U4259" s="36"/>
      <c r="V4259" s="36"/>
    </row>
    <row r="4260" spans="6:22" x14ac:dyDescent="0.25">
      <c r="F4260" s="36"/>
      <c r="G4260" s="36"/>
      <c r="H4260" s="36"/>
      <c r="I4260" s="36"/>
      <c r="J4260" s="36"/>
      <c r="K4260" s="36"/>
      <c r="L4260" s="36"/>
      <c r="M4260" s="36"/>
      <c r="N4260" s="36"/>
      <c r="O4260" s="36"/>
      <c r="P4260" s="36"/>
      <c r="Q4260" s="36"/>
      <c r="R4260" s="36"/>
      <c r="S4260" s="36"/>
      <c r="T4260" s="36"/>
      <c r="U4260" s="36"/>
      <c r="V4260" s="36"/>
    </row>
    <row r="4261" spans="6:22" x14ac:dyDescent="0.25">
      <c r="F4261" s="36"/>
      <c r="G4261" s="36"/>
      <c r="H4261" s="36"/>
      <c r="I4261" s="36"/>
      <c r="J4261" s="36"/>
      <c r="K4261" s="36"/>
      <c r="L4261" s="36"/>
      <c r="M4261" s="36"/>
      <c r="N4261" s="36"/>
      <c r="O4261" s="36"/>
      <c r="P4261" s="36"/>
      <c r="Q4261" s="36"/>
      <c r="R4261" s="36"/>
      <c r="S4261" s="36"/>
      <c r="T4261" s="36"/>
      <c r="U4261" s="36"/>
      <c r="V4261" s="36"/>
    </row>
    <row r="4262" spans="6:22" x14ac:dyDescent="0.25">
      <c r="F4262" s="36"/>
      <c r="G4262" s="36"/>
      <c r="H4262" s="36"/>
      <c r="I4262" s="36"/>
      <c r="J4262" s="36"/>
      <c r="K4262" s="36"/>
      <c r="L4262" s="36"/>
      <c r="M4262" s="36"/>
      <c r="N4262" s="36"/>
      <c r="O4262" s="36"/>
      <c r="P4262" s="36"/>
      <c r="Q4262" s="36"/>
      <c r="R4262" s="36"/>
      <c r="S4262" s="36"/>
      <c r="T4262" s="36"/>
      <c r="U4262" s="36"/>
      <c r="V4262" s="36"/>
    </row>
    <row r="4263" spans="6:22" x14ac:dyDescent="0.25">
      <c r="F4263" s="36"/>
      <c r="G4263" s="36"/>
      <c r="H4263" s="36"/>
      <c r="I4263" s="36"/>
      <c r="J4263" s="36"/>
      <c r="K4263" s="36"/>
      <c r="L4263" s="36"/>
      <c r="M4263" s="36"/>
      <c r="N4263" s="36"/>
      <c r="O4263" s="36"/>
      <c r="P4263" s="36"/>
      <c r="Q4263" s="36"/>
      <c r="R4263" s="36"/>
      <c r="S4263" s="36"/>
      <c r="T4263" s="36"/>
      <c r="U4263" s="36"/>
      <c r="V4263" s="36"/>
    </row>
    <row r="4264" spans="6:22" x14ac:dyDescent="0.25">
      <c r="F4264" s="36"/>
      <c r="G4264" s="36"/>
      <c r="H4264" s="36"/>
      <c r="I4264" s="36"/>
      <c r="J4264" s="36"/>
      <c r="K4264" s="36"/>
      <c r="L4264" s="36"/>
      <c r="M4264" s="36"/>
      <c r="N4264" s="36"/>
      <c r="O4264" s="36"/>
      <c r="P4264" s="36"/>
      <c r="Q4264" s="36"/>
      <c r="R4264" s="36"/>
      <c r="S4264" s="36"/>
      <c r="T4264" s="36"/>
      <c r="U4264" s="36"/>
      <c r="V4264" s="36"/>
    </row>
    <row r="4265" spans="6:22" x14ac:dyDescent="0.25">
      <c r="F4265" s="36"/>
      <c r="G4265" s="36"/>
      <c r="H4265" s="36"/>
      <c r="I4265" s="36"/>
      <c r="J4265" s="36"/>
      <c r="K4265" s="36"/>
      <c r="L4265" s="36"/>
      <c r="M4265" s="36"/>
      <c r="N4265" s="36"/>
      <c r="O4265" s="36"/>
      <c r="P4265" s="36"/>
      <c r="Q4265" s="36"/>
      <c r="R4265" s="36"/>
      <c r="S4265" s="36"/>
      <c r="T4265" s="36"/>
      <c r="U4265" s="36"/>
      <c r="V4265" s="36"/>
    </row>
    <row r="4266" spans="6:22" x14ac:dyDescent="0.25">
      <c r="F4266" s="36"/>
      <c r="G4266" s="36"/>
      <c r="H4266" s="36"/>
      <c r="I4266" s="36"/>
      <c r="J4266" s="36"/>
      <c r="K4266" s="36"/>
      <c r="L4266" s="36"/>
      <c r="M4266" s="36"/>
      <c r="N4266" s="36"/>
      <c r="O4266" s="36"/>
      <c r="P4266" s="36"/>
      <c r="Q4266" s="36"/>
      <c r="R4266" s="36"/>
      <c r="S4266" s="36"/>
      <c r="T4266" s="36"/>
      <c r="U4266" s="36"/>
      <c r="V4266" s="36"/>
    </row>
    <row r="4267" spans="6:22" x14ac:dyDescent="0.25">
      <c r="F4267" s="36"/>
      <c r="G4267" s="36"/>
      <c r="H4267" s="36"/>
      <c r="I4267" s="36"/>
      <c r="J4267" s="36"/>
      <c r="K4267" s="36"/>
      <c r="L4267" s="36"/>
      <c r="M4267" s="36"/>
      <c r="N4267" s="36"/>
      <c r="O4267" s="36"/>
      <c r="P4267" s="36"/>
      <c r="Q4267" s="36"/>
      <c r="R4267" s="36"/>
      <c r="S4267" s="36"/>
      <c r="T4267" s="36"/>
      <c r="U4267" s="36"/>
      <c r="V4267" s="36"/>
    </row>
    <row r="4268" spans="6:22" x14ac:dyDescent="0.25">
      <c r="F4268" s="36"/>
      <c r="G4268" s="36"/>
      <c r="H4268" s="36"/>
      <c r="I4268" s="36"/>
      <c r="J4268" s="36"/>
      <c r="K4268" s="36"/>
      <c r="L4268" s="36"/>
      <c r="M4268" s="36"/>
      <c r="N4268" s="36"/>
      <c r="O4268" s="36"/>
      <c r="P4268" s="36"/>
      <c r="Q4268" s="36"/>
      <c r="R4268" s="36"/>
      <c r="S4268" s="36"/>
      <c r="T4268" s="36"/>
      <c r="U4268" s="36"/>
      <c r="V4268" s="36"/>
    </row>
    <row r="4269" spans="6:22" x14ac:dyDescent="0.25">
      <c r="F4269" s="36"/>
      <c r="G4269" s="36"/>
      <c r="H4269" s="36"/>
      <c r="I4269" s="36"/>
      <c r="J4269" s="36"/>
      <c r="K4269" s="36"/>
      <c r="L4269" s="36"/>
      <c r="M4269" s="36"/>
      <c r="N4269" s="36"/>
      <c r="O4269" s="36"/>
      <c r="P4269" s="36"/>
      <c r="Q4269" s="36"/>
      <c r="R4269" s="36"/>
      <c r="S4269" s="36"/>
      <c r="T4269" s="36"/>
      <c r="U4269" s="36"/>
      <c r="V4269" s="36"/>
    </row>
    <row r="4270" spans="6:22" x14ac:dyDescent="0.25">
      <c r="F4270" s="36"/>
      <c r="G4270" s="36"/>
      <c r="H4270" s="36"/>
      <c r="I4270" s="36"/>
      <c r="J4270" s="36"/>
      <c r="K4270" s="36"/>
      <c r="L4270" s="36"/>
      <c r="M4270" s="36"/>
      <c r="N4270" s="36"/>
      <c r="O4270" s="36"/>
      <c r="P4270" s="36"/>
      <c r="Q4270" s="36"/>
      <c r="R4270" s="36"/>
      <c r="S4270" s="36"/>
      <c r="T4270" s="36"/>
      <c r="U4270" s="36"/>
      <c r="V4270" s="36"/>
    </row>
    <row r="4271" spans="6:22" x14ac:dyDescent="0.25">
      <c r="F4271" s="36"/>
      <c r="G4271" s="36"/>
      <c r="H4271" s="36"/>
      <c r="I4271" s="36"/>
      <c r="J4271" s="36"/>
      <c r="K4271" s="36"/>
      <c r="L4271" s="36"/>
      <c r="M4271" s="36"/>
      <c r="N4271" s="36"/>
      <c r="O4271" s="36"/>
      <c r="P4271" s="36"/>
      <c r="Q4271" s="36"/>
      <c r="R4271" s="36"/>
      <c r="S4271" s="36"/>
      <c r="T4271" s="36"/>
      <c r="U4271" s="36"/>
      <c r="V4271" s="36"/>
    </row>
    <row r="4272" spans="6:22" x14ac:dyDescent="0.25">
      <c r="F4272" s="36"/>
      <c r="G4272" s="36"/>
      <c r="H4272" s="36"/>
      <c r="I4272" s="36"/>
      <c r="J4272" s="36"/>
      <c r="K4272" s="36"/>
      <c r="L4272" s="36"/>
      <c r="M4272" s="36"/>
      <c r="N4272" s="36"/>
      <c r="O4272" s="36"/>
      <c r="P4272" s="36"/>
      <c r="Q4272" s="36"/>
      <c r="R4272" s="36"/>
      <c r="S4272" s="36"/>
      <c r="T4272" s="36"/>
      <c r="U4272" s="36"/>
      <c r="V4272" s="36"/>
    </row>
    <row r="4273" spans="6:22" x14ac:dyDescent="0.25">
      <c r="F4273" s="36"/>
      <c r="G4273" s="36"/>
      <c r="H4273" s="36"/>
      <c r="I4273" s="36"/>
      <c r="J4273" s="36"/>
      <c r="K4273" s="36"/>
      <c r="L4273" s="36"/>
      <c r="M4273" s="36"/>
      <c r="N4273" s="36"/>
      <c r="O4273" s="36"/>
      <c r="P4273" s="36"/>
      <c r="Q4273" s="36"/>
      <c r="R4273" s="36"/>
      <c r="S4273" s="36"/>
      <c r="T4273" s="36"/>
      <c r="U4273" s="36"/>
      <c r="V4273" s="36"/>
    </row>
    <row r="4274" spans="6:22" x14ac:dyDescent="0.25">
      <c r="F4274" s="36"/>
      <c r="G4274" s="36"/>
      <c r="H4274" s="36"/>
      <c r="I4274" s="36"/>
      <c r="J4274" s="36"/>
      <c r="K4274" s="36"/>
      <c r="L4274" s="36"/>
      <c r="M4274" s="36"/>
      <c r="N4274" s="36"/>
      <c r="O4274" s="36"/>
      <c r="P4274" s="36"/>
      <c r="Q4274" s="36"/>
      <c r="R4274" s="36"/>
      <c r="S4274" s="36"/>
      <c r="T4274" s="36"/>
      <c r="U4274" s="36"/>
      <c r="V4274" s="36"/>
    </row>
    <row r="4275" spans="6:22" x14ac:dyDescent="0.25">
      <c r="F4275" s="36"/>
      <c r="G4275" s="36"/>
      <c r="H4275" s="36"/>
      <c r="I4275" s="36"/>
      <c r="J4275" s="36"/>
      <c r="K4275" s="36"/>
      <c r="L4275" s="36"/>
      <c r="M4275" s="36"/>
      <c r="N4275" s="36"/>
      <c r="O4275" s="36"/>
      <c r="P4275" s="36"/>
      <c r="Q4275" s="36"/>
      <c r="R4275" s="36"/>
      <c r="S4275" s="36"/>
      <c r="T4275" s="36"/>
      <c r="U4275" s="36"/>
      <c r="V4275" s="36"/>
    </row>
    <row r="4276" spans="6:22" x14ac:dyDescent="0.25">
      <c r="F4276" s="36"/>
      <c r="G4276" s="36"/>
      <c r="H4276" s="36"/>
      <c r="I4276" s="36"/>
      <c r="J4276" s="36"/>
      <c r="K4276" s="36"/>
      <c r="L4276" s="36"/>
      <c r="M4276" s="36"/>
      <c r="N4276" s="36"/>
      <c r="O4276" s="36"/>
      <c r="P4276" s="36"/>
      <c r="Q4276" s="36"/>
      <c r="R4276" s="36"/>
      <c r="S4276" s="36"/>
      <c r="T4276" s="36"/>
      <c r="U4276" s="36"/>
      <c r="V4276" s="36"/>
    </row>
    <row r="4277" spans="6:22" x14ac:dyDescent="0.25">
      <c r="F4277" s="36"/>
      <c r="G4277" s="36"/>
      <c r="H4277" s="36"/>
      <c r="I4277" s="36"/>
      <c r="J4277" s="36"/>
      <c r="K4277" s="36"/>
      <c r="L4277" s="36"/>
      <c r="M4277" s="36"/>
      <c r="N4277" s="36"/>
      <c r="O4277" s="36"/>
      <c r="P4277" s="36"/>
      <c r="Q4277" s="36"/>
      <c r="R4277" s="36"/>
      <c r="S4277" s="36"/>
      <c r="T4277" s="36"/>
      <c r="U4277" s="36"/>
      <c r="V4277" s="36"/>
    </row>
    <row r="4278" spans="6:22" x14ac:dyDescent="0.25">
      <c r="F4278" s="36"/>
      <c r="G4278" s="36"/>
      <c r="H4278" s="36"/>
      <c r="I4278" s="36"/>
      <c r="J4278" s="36"/>
      <c r="K4278" s="36"/>
      <c r="L4278" s="36"/>
      <c r="M4278" s="36"/>
      <c r="N4278" s="36"/>
      <c r="O4278" s="36"/>
      <c r="P4278" s="36"/>
      <c r="Q4278" s="36"/>
      <c r="R4278" s="36"/>
      <c r="S4278" s="36"/>
      <c r="T4278" s="36"/>
      <c r="U4278" s="36"/>
      <c r="V4278" s="36"/>
    </row>
    <row r="4279" spans="6:22" x14ac:dyDescent="0.25">
      <c r="F4279" s="36"/>
      <c r="G4279" s="36"/>
      <c r="H4279" s="36"/>
      <c r="I4279" s="36"/>
      <c r="J4279" s="36"/>
      <c r="K4279" s="36"/>
      <c r="L4279" s="36"/>
      <c r="M4279" s="36"/>
      <c r="N4279" s="36"/>
      <c r="O4279" s="36"/>
      <c r="P4279" s="36"/>
      <c r="Q4279" s="36"/>
      <c r="R4279" s="36"/>
      <c r="S4279" s="36"/>
      <c r="T4279" s="36"/>
      <c r="U4279" s="36"/>
      <c r="V4279" s="36"/>
    </row>
    <row r="4280" spans="6:22" x14ac:dyDescent="0.25">
      <c r="F4280" s="36"/>
      <c r="G4280" s="36"/>
      <c r="H4280" s="36"/>
      <c r="I4280" s="36"/>
      <c r="J4280" s="36"/>
      <c r="K4280" s="36"/>
      <c r="L4280" s="36"/>
      <c r="M4280" s="36"/>
      <c r="N4280" s="36"/>
      <c r="O4280" s="36"/>
      <c r="P4280" s="36"/>
      <c r="Q4280" s="36"/>
      <c r="R4280" s="36"/>
      <c r="S4280" s="36"/>
      <c r="T4280" s="36"/>
      <c r="U4280" s="36"/>
      <c r="V4280" s="36"/>
    </row>
    <row r="4281" spans="6:22" x14ac:dyDescent="0.25">
      <c r="F4281" s="36"/>
      <c r="G4281" s="36"/>
      <c r="H4281" s="36"/>
      <c r="I4281" s="36"/>
      <c r="J4281" s="36"/>
      <c r="K4281" s="36"/>
      <c r="L4281" s="36"/>
      <c r="M4281" s="36"/>
      <c r="N4281" s="36"/>
      <c r="O4281" s="36"/>
      <c r="P4281" s="36"/>
      <c r="Q4281" s="36"/>
      <c r="R4281" s="36"/>
      <c r="S4281" s="36"/>
      <c r="T4281" s="36"/>
      <c r="U4281" s="36"/>
      <c r="V4281" s="36"/>
    </row>
    <row r="4282" spans="6:22" x14ac:dyDescent="0.25">
      <c r="F4282" s="36"/>
      <c r="G4282" s="36"/>
      <c r="H4282" s="36"/>
      <c r="I4282" s="36"/>
      <c r="J4282" s="36"/>
      <c r="K4282" s="36"/>
      <c r="L4282" s="36"/>
      <c r="M4282" s="36"/>
      <c r="N4282" s="36"/>
      <c r="O4282" s="36"/>
      <c r="P4282" s="36"/>
      <c r="Q4282" s="36"/>
      <c r="R4282" s="36"/>
      <c r="S4282" s="36"/>
      <c r="T4282" s="36"/>
      <c r="U4282" s="36"/>
      <c r="V4282" s="36"/>
    </row>
    <row r="4283" spans="6:22" x14ac:dyDescent="0.25">
      <c r="F4283" s="36"/>
      <c r="G4283" s="36"/>
      <c r="H4283" s="36"/>
      <c r="I4283" s="36"/>
      <c r="J4283" s="36"/>
      <c r="K4283" s="36"/>
      <c r="L4283" s="36"/>
      <c r="M4283" s="36"/>
      <c r="N4283" s="36"/>
      <c r="O4283" s="36"/>
      <c r="P4283" s="36"/>
      <c r="Q4283" s="36"/>
      <c r="R4283" s="36"/>
      <c r="S4283" s="36"/>
      <c r="T4283" s="36"/>
      <c r="U4283" s="36"/>
      <c r="V4283" s="36"/>
    </row>
    <row r="4284" spans="6:22" x14ac:dyDescent="0.25">
      <c r="F4284" s="36"/>
      <c r="G4284" s="36"/>
      <c r="H4284" s="36"/>
      <c r="I4284" s="36"/>
      <c r="J4284" s="36"/>
      <c r="K4284" s="36"/>
      <c r="L4284" s="36"/>
      <c r="M4284" s="36"/>
      <c r="N4284" s="36"/>
      <c r="O4284" s="36"/>
      <c r="P4284" s="36"/>
      <c r="Q4284" s="36"/>
      <c r="R4284" s="36"/>
      <c r="S4284" s="36"/>
      <c r="T4284" s="36"/>
      <c r="U4284" s="36"/>
      <c r="V4284" s="36"/>
    </row>
    <row r="4285" spans="6:22" x14ac:dyDescent="0.25">
      <c r="F4285" s="36"/>
      <c r="G4285" s="36"/>
      <c r="H4285" s="36"/>
      <c r="I4285" s="36"/>
      <c r="J4285" s="36"/>
      <c r="K4285" s="36"/>
      <c r="L4285" s="36"/>
      <c r="M4285" s="36"/>
      <c r="N4285" s="36"/>
      <c r="O4285" s="36"/>
      <c r="P4285" s="36"/>
      <c r="Q4285" s="36"/>
      <c r="R4285" s="36"/>
      <c r="S4285" s="36"/>
      <c r="T4285" s="36"/>
      <c r="U4285" s="36"/>
      <c r="V4285" s="36"/>
    </row>
    <row r="4286" spans="6:22" x14ac:dyDescent="0.25">
      <c r="F4286" s="36"/>
      <c r="G4286" s="36"/>
      <c r="H4286" s="36"/>
      <c r="I4286" s="36"/>
      <c r="J4286" s="36"/>
      <c r="K4286" s="36"/>
      <c r="L4286" s="36"/>
      <c r="M4286" s="36"/>
      <c r="N4286" s="36"/>
      <c r="O4286" s="36"/>
      <c r="P4286" s="36"/>
      <c r="Q4286" s="36"/>
      <c r="R4286" s="36"/>
      <c r="S4286" s="36"/>
      <c r="T4286" s="36"/>
      <c r="U4286" s="36"/>
      <c r="V4286" s="36"/>
    </row>
    <row r="4287" spans="6:22" x14ac:dyDescent="0.25">
      <c r="F4287" s="36"/>
      <c r="G4287" s="36"/>
      <c r="H4287" s="36"/>
      <c r="I4287" s="36"/>
      <c r="J4287" s="36"/>
      <c r="K4287" s="36"/>
      <c r="L4287" s="36"/>
      <c r="M4287" s="36"/>
      <c r="N4287" s="36"/>
      <c r="O4287" s="36"/>
      <c r="P4287" s="36"/>
      <c r="Q4287" s="36"/>
      <c r="R4287" s="36"/>
      <c r="S4287" s="36"/>
      <c r="T4287" s="36"/>
      <c r="U4287" s="36"/>
      <c r="V4287" s="36"/>
    </row>
    <row r="4288" spans="6:22" x14ac:dyDescent="0.25">
      <c r="F4288" s="36"/>
      <c r="G4288" s="36"/>
      <c r="H4288" s="36"/>
      <c r="I4288" s="36"/>
      <c r="J4288" s="36"/>
      <c r="K4288" s="36"/>
      <c r="L4288" s="36"/>
      <c r="M4288" s="36"/>
      <c r="N4288" s="36"/>
      <c r="O4288" s="36"/>
      <c r="P4288" s="36"/>
      <c r="Q4288" s="36"/>
      <c r="R4288" s="36"/>
      <c r="S4288" s="36"/>
      <c r="T4288" s="36"/>
      <c r="U4288" s="36"/>
      <c r="V4288" s="36"/>
    </row>
    <row r="4289" spans="6:22" x14ac:dyDescent="0.25">
      <c r="F4289" s="36"/>
      <c r="G4289" s="36"/>
      <c r="H4289" s="36"/>
      <c r="I4289" s="36"/>
      <c r="J4289" s="36"/>
      <c r="K4289" s="36"/>
      <c r="L4289" s="36"/>
      <c r="M4289" s="36"/>
      <c r="N4289" s="36"/>
      <c r="O4289" s="36"/>
      <c r="P4289" s="36"/>
      <c r="Q4289" s="36"/>
      <c r="R4289" s="36"/>
      <c r="S4289" s="36"/>
      <c r="T4289" s="36"/>
      <c r="U4289" s="36"/>
      <c r="V4289" s="36"/>
    </row>
    <row r="4290" spans="6:22" x14ac:dyDescent="0.25">
      <c r="F4290" s="36"/>
      <c r="G4290" s="36"/>
      <c r="H4290" s="36"/>
      <c r="I4290" s="36"/>
      <c r="J4290" s="36"/>
      <c r="K4290" s="36"/>
      <c r="L4290" s="36"/>
      <c r="M4290" s="36"/>
      <c r="N4290" s="36"/>
      <c r="O4290" s="36"/>
      <c r="P4290" s="36"/>
      <c r="Q4290" s="36"/>
      <c r="R4290" s="36"/>
      <c r="S4290" s="36"/>
      <c r="T4290" s="36"/>
      <c r="U4290" s="36"/>
      <c r="V4290" s="36"/>
    </row>
    <row r="4291" spans="6:22" x14ac:dyDescent="0.25">
      <c r="F4291" s="36"/>
      <c r="G4291" s="36"/>
      <c r="H4291" s="36"/>
      <c r="I4291" s="36"/>
      <c r="J4291" s="36"/>
      <c r="K4291" s="36"/>
      <c r="L4291" s="36"/>
      <c r="M4291" s="36"/>
      <c r="N4291" s="36"/>
      <c r="O4291" s="36"/>
      <c r="P4291" s="36"/>
      <c r="Q4291" s="36"/>
      <c r="R4291" s="36"/>
      <c r="S4291" s="36"/>
      <c r="T4291" s="36"/>
      <c r="U4291" s="36"/>
      <c r="V4291" s="36"/>
    </row>
    <row r="4292" spans="6:22" x14ac:dyDescent="0.25">
      <c r="F4292" s="36"/>
      <c r="G4292" s="36"/>
      <c r="H4292" s="36"/>
      <c r="I4292" s="36"/>
      <c r="J4292" s="36"/>
      <c r="K4292" s="36"/>
      <c r="L4292" s="36"/>
      <c r="M4292" s="36"/>
      <c r="N4292" s="36"/>
      <c r="O4292" s="36"/>
      <c r="P4292" s="36"/>
      <c r="Q4292" s="36"/>
      <c r="R4292" s="36"/>
      <c r="S4292" s="36"/>
      <c r="T4292" s="36"/>
      <c r="U4292" s="36"/>
      <c r="V4292" s="36"/>
    </row>
    <row r="4293" spans="6:22" x14ac:dyDescent="0.25">
      <c r="F4293" s="36"/>
      <c r="G4293" s="36"/>
      <c r="H4293" s="36"/>
      <c r="I4293" s="36"/>
      <c r="J4293" s="36"/>
      <c r="K4293" s="36"/>
      <c r="L4293" s="36"/>
      <c r="M4293" s="36"/>
      <c r="N4293" s="36"/>
      <c r="O4293" s="36"/>
      <c r="P4293" s="36"/>
      <c r="Q4293" s="36"/>
      <c r="R4293" s="36"/>
      <c r="S4293" s="36"/>
      <c r="T4293" s="36"/>
      <c r="U4293" s="36"/>
      <c r="V4293" s="36"/>
    </row>
    <row r="4294" spans="6:22" x14ac:dyDescent="0.25">
      <c r="F4294" s="36"/>
      <c r="G4294" s="36"/>
      <c r="H4294" s="36"/>
      <c r="I4294" s="36"/>
      <c r="J4294" s="36"/>
      <c r="K4294" s="36"/>
      <c r="L4294" s="36"/>
      <c r="M4294" s="36"/>
      <c r="N4294" s="36"/>
      <c r="O4294" s="36"/>
      <c r="P4294" s="36"/>
      <c r="Q4294" s="36"/>
      <c r="R4294" s="36"/>
      <c r="S4294" s="36"/>
      <c r="T4294" s="36"/>
      <c r="U4294" s="36"/>
      <c r="V4294" s="36"/>
    </row>
    <row r="4295" spans="6:22" x14ac:dyDescent="0.25">
      <c r="F4295" s="36"/>
      <c r="G4295" s="36"/>
      <c r="H4295" s="36"/>
      <c r="I4295" s="36"/>
      <c r="J4295" s="36"/>
      <c r="K4295" s="36"/>
      <c r="L4295" s="36"/>
      <c r="M4295" s="36"/>
      <c r="N4295" s="36"/>
      <c r="O4295" s="36"/>
      <c r="P4295" s="36"/>
      <c r="Q4295" s="36"/>
      <c r="R4295" s="36"/>
      <c r="S4295" s="36"/>
      <c r="T4295" s="36"/>
      <c r="U4295" s="36"/>
      <c r="V4295" s="36"/>
    </row>
    <row r="4296" spans="6:22" x14ac:dyDescent="0.25">
      <c r="F4296" s="36"/>
      <c r="G4296" s="36"/>
      <c r="H4296" s="36"/>
      <c r="I4296" s="36"/>
      <c r="J4296" s="36"/>
      <c r="K4296" s="36"/>
      <c r="L4296" s="36"/>
      <c r="M4296" s="36"/>
      <c r="N4296" s="36"/>
      <c r="O4296" s="36"/>
      <c r="P4296" s="36"/>
      <c r="Q4296" s="36"/>
      <c r="R4296" s="36"/>
      <c r="S4296" s="36"/>
      <c r="T4296" s="36"/>
      <c r="U4296" s="36"/>
      <c r="V4296" s="36"/>
    </row>
    <row r="4297" spans="6:22" x14ac:dyDescent="0.25">
      <c r="F4297" s="36"/>
      <c r="G4297" s="36"/>
      <c r="H4297" s="36"/>
      <c r="I4297" s="36"/>
      <c r="J4297" s="36"/>
      <c r="K4297" s="36"/>
      <c r="L4297" s="36"/>
      <c r="M4297" s="36"/>
      <c r="N4297" s="36"/>
      <c r="O4297" s="36"/>
      <c r="P4297" s="36"/>
      <c r="Q4297" s="36"/>
      <c r="R4297" s="36"/>
      <c r="S4297" s="36"/>
      <c r="T4297" s="36"/>
      <c r="U4297" s="36"/>
      <c r="V4297" s="36"/>
    </row>
    <row r="4298" spans="6:22" x14ac:dyDescent="0.25">
      <c r="F4298" s="36"/>
      <c r="G4298" s="36"/>
      <c r="H4298" s="36"/>
      <c r="I4298" s="36"/>
      <c r="J4298" s="36"/>
      <c r="K4298" s="36"/>
      <c r="L4298" s="36"/>
      <c r="M4298" s="36"/>
      <c r="N4298" s="36"/>
      <c r="O4298" s="36"/>
      <c r="P4298" s="36"/>
      <c r="Q4298" s="36"/>
      <c r="R4298" s="36"/>
      <c r="S4298" s="36"/>
      <c r="T4298" s="36"/>
      <c r="U4298" s="36"/>
      <c r="V4298" s="36"/>
    </row>
    <row r="4299" spans="6:22" x14ac:dyDescent="0.25">
      <c r="F4299" s="36"/>
      <c r="G4299" s="36"/>
      <c r="H4299" s="36"/>
      <c r="I4299" s="36"/>
      <c r="J4299" s="36"/>
      <c r="K4299" s="36"/>
      <c r="L4299" s="36"/>
      <c r="M4299" s="36"/>
      <c r="N4299" s="36"/>
      <c r="O4299" s="36"/>
      <c r="P4299" s="36"/>
      <c r="Q4299" s="36"/>
      <c r="R4299" s="36"/>
      <c r="S4299" s="36"/>
      <c r="T4299" s="36"/>
      <c r="U4299" s="36"/>
      <c r="V4299" s="36"/>
    </row>
    <row r="4300" spans="6:22" x14ac:dyDescent="0.25">
      <c r="F4300" s="36"/>
      <c r="G4300" s="36"/>
      <c r="H4300" s="36"/>
      <c r="I4300" s="36"/>
      <c r="J4300" s="36"/>
      <c r="K4300" s="36"/>
      <c r="L4300" s="36"/>
      <c r="M4300" s="36"/>
      <c r="N4300" s="36"/>
      <c r="O4300" s="36"/>
      <c r="P4300" s="36"/>
      <c r="Q4300" s="36"/>
      <c r="R4300" s="36"/>
      <c r="S4300" s="36"/>
      <c r="T4300" s="36"/>
      <c r="U4300" s="36"/>
      <c r="V4300" s="36"/>
    </row>
    <row r="4301" spans="6:22" x14ac:dyDescent="0.25">
      <c r="F4301" s="36"/>
      <c r="G4301" s="36"/>
      <c r="H4301" s="36"/>
      <c r="I4301" s="36"/>
      <c r="J4301" s="36"/>
      <c r="K4301" s="36"/>
      <c r="L4301" s="36"/>
      <c r="M4301" s="36"/>
      <c r="N4301" s="36"/>
      <c r="O4301" s="36"/>
      <c r="P4301" s="36"/>
      <c r="Q4301" s="36"/>
      <c r="R4301" s="36"/>
      <c r="S4301" s="36"/>
      <c r="T4301" s="36"/>
      <c r="U4301" s="36"/>
      <c r="V4301" s="36"/>
    </row>
    <row r="4302" spans="6:22" x14ac:dyDescent="0.25">
      <c r="F4302" s="36"/>
      <c r="G4302" s="36"/>
      <c r="H4302" s="36"/>
      <c r="I4302" s="36"/>
      <c r="J4302" s="36"/>
      <c r="K4302" s="36"/>
      <c r="L4302" s="36"/>
      <c r="M4302" s="36"/>
      <c r="N4302" s="36"/>
      <c r="O4302" s="36"/>
      <c r="P4302" s="36"/>
      <c r="Q4302" s="36"/>
      <c r="R4302" s="36"/>
      <c r="S4302" s="36"/>
      <c r="T4302" s="36"/>
      <c r="U4302" s="36"/>
      <c r="V4302" s="36"/>
    </row>
    <row r="4303" spans="6:22" x14ac:dyDescent="0.25">
      <c r="F4303" s="36"/>
      <c r="G4303" s="36"/>
      <c r="H4303" s="36"/>
      <c r="I4303" s="36"/>
      <c r="J4303" s="36"/>
      <c r="K4303" s="36"/>
      <c r="L4303" s="36"/>
      <c r="M4303" s="36"/>
      <c r="N4303" s="36"/>
      <c r="O4303" s="36"/>
      <c r="P4303" s="36"/>
      <c r="Q4303" s="36"/>
      <c r="R4303" s="36"/>
      <c r="S4303" s="36"/>
      <c r="T4303" s="36"/>
      <c r="U4303" s="36"/>
      <c r="V4303" s="36"/>
    </row>
    <row r="4304" spans="6:22" x14ac:dyDescent="0.25">
      <c r="F4304" s="36"/>
      <c r="G4304" s="36"/>
      <c r="H4304" s="36"/>
      <c r="I4304" s="36"/>
      <c r="J4304" s="36"/>
      <c r="K4304" s="36"/>
      <c r="L4304" s="36"/>
      <c r="M4304" s="36"/>
      <c r="N4304" s="36"/>
      <c r="O4304" s="36"/>
      <c r="P4304" s="36"/>
      <c r="Q4304" s="36"/>
      <c r="R4304" s="36"/>
      <c r="S4304" s="36"/>
      <c r="T4304" s="36"/>
      <c r="U4304" s="36"/>
      <c r="V4304" s="36"/>
    </row>
    <row r="4305" spans="6:22" x14ac:dyDescent="0.25">
      <c r="F4305" s="36"/>
      <c r="G4305" s="36"/>
      <c r="H4305" s="36"/>
      <c r="I4305" s="36"/>
      <c r="J4305" s="36"/>
      <c r="K4305" s="36"/>
      <c r="L4305" s="36"/>
      <c r="M4305" s="36"/>
      <c r="N4305" s="36"/>
      <c r="O4305" s="36"/>
      <c r="P4305" s="36"/>
      <c r="Q4305" s="36"/>
      <c r="R4305" s="36"/>
      <c r="S4305" s="36"/>
      <c r="T4305" s="36"/>
      <c r="U4305" s="36"/>
      <c r="V4305" s="36"/>
    </row>
    <row r="4306" spans="6:22" x14ac:dyDescent="0.25">
      <c r="F4306" s="36"/>
      <c r="G4306" s="36"/>
      <c r="H4306" s="36"/>
      <c r="I4306" s="36"/>
      <c r="J4306" s="36"/>
      <c r="K4306" s="36"/>
      <c r="L4306" s="36"/>
      <c r="M4306" s="36"/>
      <c r="N4306" s="36"/>
      <c r="O4306" s="36"/>
      <c r="P4306" s="36"/>
      <c r="Q4306" s="36"/>
      <c r="R4306" s="36"/>
      <c r="S4306" s="36"/>
      <c r="T4306" s="36"/>
      <c r="U4306" s="36"/>
      <c r="V4306" s="36"/>
    </row>
    <row r="4307" spans="6:22" x14ac:dyDescent="0.25">
      <c r="F4307" s="36"/>
      <c r="G4307" s="36"/>
      <c r="H4307" s="36"/>
      <c r="I4307" s="36"/>
      <c r="J4307" s="36"/>
      <c r="K4307" s="36"/>
      <c r="L4307" s="36"/>
      <c r="M4307" s="36"/>
      <c r="N4307" s="36"/>
      <c r="O4307" s="36"/>
      <c r="P4307" s="36"/>
      <c r="Q4307" s="36"/>
      <c r="R4307" s="36"/>
      <c r="S4307" s="36"/>
      <c r="T4307" s="36"/>
      <c r="U4307" s="36"/>
      <c r="V4307" s="36"/>
    </row>
    <row r="4308" spans="6:22" x14ac:dyDescent="0.25">
      <c r="F4308" s="36"/>
      <c r="G4308" s="36"/>
      <c r="H4308" s="36"/>
      <c r="I4308" s="36"/>
      <c r="J4308" s="36"/>
      <c r="K4308" s="36"/>
      <c r="L4308" s="36"/>
      <c r="M4308" s="36"/>
      <c r="N4308" s="36"/>
      <c r="O4308" s="36"/>
      <c r="P4308" s="36"/>
      <c r="Q4308" s="36"/>
      <c r="R4308" s="36"/>
      <c r="S4308" s="36"/>
      <c r="T4308" s="36"/>
      <c r="U4308" s="36"/>
      <c r="V4308" s="36"/>
    </row>
    <row r="4309" spans="6:22" x14ac:dyDescent="0.25">
      <c r="F4309" s="36"/>
      <c r="G4309" s="36"/>
      <c r="H4309" s="36"/>
      <c r="I4309" s="36"/>
      <c r="J4309" s="36"/>
      <c r="K4309" s="36"/>
      <c r="L4309" s="36"/>
      <c r="M4309" s="36"/>
      <c r="N4309" s="36"/>
      <c r="O4309" s="36"/>
      <c r="P4309" s="36"/>
      <c r="Q4309" s="36"/>
      <c r="R4309" s="36"/>
      <c r="S4309" s="36"/>
      <c r="T4309" s="36"/>
      <c r="U4309" s="36"/>
      <c r="V4309" s="36"/>
    </row>
    <row r="4310" spans="6:22" x14ac:dyDescent="0.25">
      <c r="F4310" s="36"/>
      <c r="G4310" s="36"/>
      <c r="H4310" s="36"/>
      <c r="I4310" s="36"/>
      <c r="J4310" s="36"/>
      <c r="K4310" s="36"/>
      <c r="L4310" s="36"/>
      <c r="M4310" s="36"/>
      <c r="N4310" s="36"/>
      <c r="O4310" s="36"/>
      <c r="P4310" s="36"/>
      <c r="Q4310" s="36"/>
      <c r="R4310" s="36"/>
      <c r="S4310" s="36"/>
      <c r="T4310" s="36"/>
      <c r="U4310" s="36"/>
      <c r="V4310" s="36"/>
    </row>
    <row r="4311" spans="6:22" x14ac:dyDescent="0.25">
      <c r="F4311" s="36"/>
      <c r="G4311" s="36"/>
      <c r="H4311" s="36"/>
      <c r="I4311" s="36"/>
      <c r="J4311" s="36"/>
      <c r="K4311" s="36"/>
      <c r="L4311" s="36"/>
      <c r="M4311" s="36"/>
      <c r="N4311" s="36"/>
      <c r="O4311" s="36"/>
      <c r="P4311" s="36"/>
      <c r="Q4311" s="36"/>
      <c r="R4311" s="36"/>
      <c r="S4311" s="36"/>
      <c r="T4311" s="36"/>
      <c r="U4311" s="36"/>
      <c r="V4311" s="36"/>
    </row>
    <row r="4312" spans="6:22" x14ac:dyDescent="0.25">
      <c r="F4312" s="36"/>
      <c r="G4312" s="36"/>
      <c r="H4312" s="36"/>
      <c r="I4312" s="36"/>
      <c r="J4312" s="36"/>
      <c r="K4312" s="36"/>
      <c r="L4312" s="36"/>
      <c r="M4312" s="36"/>
      <c r="N4312" s="36"/>
      <c r="O4312" s="36"/>
      <c r="P4312" s="36"/>
      <c r="Q4312" s="36"/>
      <c r="R4312" s="36"/>
      <c r="S4312" s="36"/>
      <c r="T4312" s="36"/>
      <c r="U4312" s="36"/>
      <c r="V4312" s="36"/>
    </row>
    <row r="4313" spans="6:22" x14ac:dyDescent="0.25">
      <c r="F4313" s="36"/>
      <c r="G4313" s="36"/>
      <c r="H4313" s="36"/>
      <c r="I4313" s="36"/>
      <c r="J4313" s="36"/>
      <c r="K4313" s="36"/>
      <c r="L4313" s="36"/>
      <c r="M4313" s="36"/>
      <c r="N4313" s="36"/>
      <c r="O4313" s="36"/>
      <c r="P4313" s="36"/>
      <c r="Q4313" s="36"/>
      <c r="R4313" s="36"/>
      <c r="S4313" s="36"/>
      <c r="T4313" s="36"/>
      <c r="U4313" s="36"/>
      <c r="V4313" s="36"/>
    </row>
    <row r="4314" spans="6:22" x14ac:dyDescent="0.25">
      <c r="F4314" s="36"/>
      <c r="G4314" s="36"/>
      <c r="H4314" s="36"/>
      <c r="I4314" s="36"/>
      <c r="J4314" s="36"/>
      <c r="K4314" s="36"/>
      <c r="L4314" s="36"/>
      <c r="M4314" s="36"/>
      <c r="N4314" s="36"/>
      <c r="O4314" s="36"/>
      <c r="P4314" s="36"/>
      <c r="Q4314" s="36"/>
      <c r="R4314" s="36"/>
      <c r="S4314" s="36"/>
      <c r="T4314" s="36"/>
      <c r="U4314" s="36"/>
      <c r="V4314" s="36"/>
    </row>
    <row r="4315" spans="6:22" x14ac:dyDescent="0.25">
      <c r="F4315" s="36"/>
      <c r="G4315" s="36"/>
      <c r="H4315" s="36"/>
      <c r="I4315" s="36"/>
      <c r="J4315" s="36"/>
      <c r="K4315" s="36"/>
      <c r="L4315" s="36"/>
      <c r="M4315" s="36"/>
      <c r="N4315" s="36"/>
      <c r="O4315" s="36"/>
      <c r="P4315" s="36"/>
      <c r="Q4315" s="36"/>
      <c r="R4315" s="36"/>
      <c r="S4315" s="36"/>
      <c r="T4315" s="36"/>
      <c r="U4315" s="36"/>
      <c r="V4315" s="36"/>
    </row>
    <row r="4316" spans="6:22" x14ac:dyDescent="0.25">
      <c r="F4316" s="36"/>
      <c r="G4316" s="36"/>
      <c r="H4316" s="36"/>
      <c r="I4316" s="36"/>
      <c r="J4316" s="36"/>
      <c r="K4316" s="36"/>
      <c r="L4316" s="36"/>
      <c r="M4316" s="36"/>
      <c r="N4316" s="36"/>
      <c r="O4316" s="36"/>
      <c r="P4316" s="36"/>
      <c r="Q4316" s="36"/>
      <c r="R4316" s="36"/>
      <c r="S4316" s="36"/>
      <c r="T4316" s="36"/>
      <c r="U4316" s="36"/>
      <c r="V4316" s="36"/>
    </row>
    <row r="4317" spans="6:22" x14ac:dyDescent="0.25">
      <c r="F4317" s="36"/>
      <c r="G4317" s="36"/>
      <c r="H4317" s="36"/>
      <c r="I4317" s="36"/>
      <c r="J4317" s="36"/>
      <c r="K4317" s="36"/>
      <c r="L4317" s="36"/>
      <c r="M4317" s="36"/>
      <c r="N4317" s="36"/>
      <c r="O4317" s="36"/>
      <c r="P4317" s="36"/>
      <c r="Q4317" s="36"/>
      <c r="R4317" s="36"/>
      <c r="S4317" s="36"/>
      <c r="T4317" s="36"/>
      <c r="U4317" s="36"/>
      <c r="V4317" s="36"/>
    </row>
    <row r="4318" spans="6:22" x14ac:dyDescent="0.25">
      <c r="F4318" s="36"/>
      <c r="G4318" s="36"/>
      <c r="H4318" s="36"/>
      <c r="I4318" s="36"/>
      <c r="J4318" s="36"/>
      <c r="K4318" s="36"/>
      <c r="L4318" s="36"/>
      <c r="M4318" s="36"/>
      <c r="N4318" s="36"/>
      <c r="O4318" s="36"/>
      <c r="P4318" s="36"/>
      <c r="Q4318" s="36"/>
      <c r="R4318" s="36"/>
      <c r="S4318" s="36"/>
      <c r="T4318" s="36"/>
      <c r="U4318" s="36"/>
      <c r="V4318" s="36"/>
    </row>
    <row r="4319" spans="6:22" x14ac:dyDescent="0.25">
      <c r="F4319" s="36"/>
      <c r="G4319" s="36"/>
      <c r="H4319" s="36"/>
      <c r="I4319" s="36"/>
      <c r="J4319" s="36"/>
      <c r="K4319" s="36"/>
      <c r="L4319" s="36"/>
      <c r="M4319" s="36"/>
      <c r="N4319" s="36"/>
      <c r="O4319" s="36"/>
      <c r="P4319" s="36"/>
      <c r="Q4319" s="36"/>
      <c r="R4319" s="36"/>
      <c r="S4319" s="36"/>
      <c r="T4319" s="36"/>
      <c r="U4319" s="36"/>
      <c r="V4319" s="36"/>
    </row>
    <row r="4320" spans="6:22" x14ac:dyDescent="0.25">
      <c r="F4320" s="36"/>
      <c r="G4320" s="36"/>
      <c r="H4320" s="36"/>
      <c r="I4320" s="36"/>
      <c r="J4320" s="36"/>
      <c r="K4320" s="36"/>
      <c r="L4320" s="36"/>
      <c r="M4320" s="36"/>
      <c r="N4320" s="36"/>
      <c r="O4320" s="36"/>
      <c r="P4320" s="36"/>
      <c r="Q4320" s="36"/>
      <c r="R4320" s="36"/>
      <c r="S4320" s="36"/>
      <c r="T4320" s="36"/>
      <c r="U4320" s="36"/>
      <c r="V4320" s="36"/>
    </row>
    <row r="4321" spans="6:22" x14ac:dyDescent="0.25">
      <c r="F4321" s="36"/>
      <c r="G4321" s="36"/>
      <c r="H4321" s="36"/>
      <c r="I4321" s="36"/>
      <c r="J4321" s="36"/>
      <c r="K4321" s="36"/>
      <c r="L4321" s="36"/>
      <c r="M4321" s="36"/>
      <c r="N4321" s="36"/>
      <c r="O4321" s="36"/>
      <c r="P4321" s="36"/>
      <c r="Q4321" s="36"/>
      <c r="R4321" s="36"/>
      <c r="S4321" s="36"/>
      <c r="T4321" s="36"/>
      <c r="U4321" s="36"/>
      <c r="V4321" s="36"/>
    </row>
    <row r="4322" spans="6:22" x14ac:dyDescent="0.25">
      <c r="F4322" s="36"/>
      <c r="G4322" s="36"/>
      <c r="H4322" s="36"/>
      <c r="I4322" s="36"/>
      <c r="J4322" s="36"/>
      <c r="K4322" s="36"/>
      <c r="L4322" s="36"/>
      <c r="M4322" s="36"/>
      <c r="N4322" s="36"/>
      <c r="O4322" s="36"/>
      <c r="P4322" s="36"/>
      <c r="Q4322" s="36"/>
      <c r="R4322" s="36"/>
      <c r="S4322" s="36"/>
      <c r="T4322" s="36"/>
      <c r="U4322" s="36"/>
      <c r="V4322" s="36"/>
    </row>
    <row r="4323" spans="6:22" x14ac:dyDescent="0.25">
      <c r="F4323" s="36"/>
      <c r="G4323" s="36"/>
      <c r="H4323" s="36"/>
      <c r="I4323" s="36"/>
      <c r="J4323" s="36"/>
      <c r="K4323" s="36"/>
      <c r="L4323" s="36"/>
      <c r="M4323" s="36"/>
      <c r="N4323" s="36"/>
      <c r="O4323" s="36"/>
      <c r="P4323" s="36"/>
      <c r="Q4323" s="36"/>
      <c r="R4323" s="36"/>
      <c r="S4323" s="36"/>
      <c r="T4323" s="36"/>
      <c r="U4323" s="36"/>
      <c r="V4323" s="36"/>
    </row>
    <row r="4324" spans="6:22" x14ac:dyDescent="0.25">
      <c r="F4324" s="36"/>
      <c r="G4324" s="36"/>
      <c r="H4324" s="36"/>
      <c r="I4324" s="36"/>
      <c r="J4324" s="36"/>
      <c r="K4324" s="36"/>
      <c r="L4324" s="36"/>
      <c r="M4324" s="36"/>
      <c r="N4324" s="36"/>
      <c r="O4324" s="36"/>
      <c r="P4324" s="36"/>
      <c r="Q4324" s="36"/>
      <c r="R4324" s="36"/>
      <c r="S4324" s="36"/>
      <c r="T4324" s="36"/>
      <c r="U4324" s="36"/>
      <c r="V4324" s="36"/>
    </row>
    <row r="4325" spans="6:22" x14ac:dyDescent="0.25">
      <c r="F4325" s="36"/>
      <c r="G4325" s="36"/>
      <c r="H4325" s="36"/>
      <c r="I4325" s="36"/>
      <c r="J4325" s="36"/>
      <c r="K4325" s="36"/>
      <c r="L4325" s="36"/>
      <c r="M4325" s="36"/>
      <c r="N4325" s="36"/>
      <c r="O4325" s="36"/>
      <c r="P4325" s="36"/>
      <c r="Q4325" s="36"/>
      <c r="R4325" s="36"/>
      <c r="S4325" s="36"/>
      <c r="T4325" s="36"/>
      <c r="U4325" s="36"/>
      <c r="V4325" s="36"/>
    </row>
    <row r="4326" spans="6:22" x14ac:dyDescent="0.25">
      <c r="F4326" s="36"/>
      <c r="G4326" s="36"/>
      <c r="H4326" s="36"/>
      <c r="I4326" s="36"/>
      <c r="J4326" s="36"/>
      <c r="K4326" s="36"/>
      <c r="L4326" s="36"/>
      <c r="M4326" s="36"/>
      <c r="N4326" s="36"/>
      <c r="O4326" s="36"/>
      <c r="P4326" s="36"/>
      <c r="Q4326" s="36"/>
      <c r="R4326" s="36"/>
      <c r="S4326" s="36"/>
      <c r="T4326" s="36"/>
      <c r="U4326" s="36"/>
      <c r="V4326" s="36"/>
    </row>
    <row r="4327" spans="6:22" x14ac:dyDescent="0.25">
      <c r="F4327" s="36"/>
      <c r="G4327" s="36"/>
      <c r="H4327" s="36"/>
      <c r="I4327" s="36"/>
      <c r="J4327" s="36"/>
      <c r="K4327" s="36"/>
      <c r="L4327" s="36"/>
      <c r="M4327" s="36"/>
      <c r="N4327" s="36"/>
      <c r="O4327" s="36"/>
      <c r="P4327" s="36"/>
      <c r="Q4327" s="36"/>
      <c r="R4327" s="36"/>
      <c r="S4327" s="36"/>
      <c r="T4327" s="36"/>
      <c r="U4327" s="36"/>
      <c r="V4327" s="36"/>
    </row>
    <row r="4328" spans="6:22" x14ac:dyDescent="0.25">
      <c r="F4328" s="36"/>
      <c r="G4328" s="36"/>
      <c r="H4328" s="36"/>
      <c r="I4328" s="36"/>
      <c r="J4328" s="36"/>
      <c r="K4328" s="36"/>
      <c r="L4328" s="36"/>
      <c r="M4328" s="36"/>
      <c r="N4328" s="36"/>
      <c r="O4328" s="36"/>
      <c r="P4328" s="36"/>
      <c r="Q4328" s="36"/>
      <c r="R4328" s="36"/>
      <c r="S4328" s="36"/>
      <c r="T4328" s="36"/>
      <c r="U4328" s="36"/>
      <c r="V4328" s="36"/>
    </row>
    <row r="4329" spans="6:22" x14ac:dyDescent="0.25">
      <c r="F4329" s="36"/>
      <c r="G4329" s="36"/>
      <c r="H4329" s="36"/>
      <c r="I4329" s="36"/>
      <c r="J4329" s="36"/>
      <c r="K4329" s="36"/>
      <c r="L4329" s="36"/>
      <c r="M4329" s="36"/>
      <c r="N4329" s="36"/>
      <c r="O4329" s="36"/>
      <c r="P4329" s="36"/>
      <c r="Q4329" s="36"/>
      <c r="R4329" s="36"/>
      <c r="S4329" s="36"/>
      <c r="T4329" s="36"/>
      <c r="U4329" s="36"/>
      <c r="V4329" s="36"/>
    </row>
    <row r="4330" spans="6:22" x14ac:dyDescent="0.25">
      <c r="F4330" s="36"/>
      <c r="G4330" s="36"/>
      <c r="H4330" s="36"/>
      <c r="I4330" s="36"/>
      <c r="J4330" s="36"/>
      <c r="K4330" s="36"/>
      <c r="L4330" s="36"/>
      <c r="M4330" s="36"/>
      <c r="N4330" s="36"/>
      <c r="O4330" s="36"/>
      <c r="P4330" s="36"/>
      <c r="Q4330" s="36"/>
      <c r="R4330" s="36"/>
      <c r="S4330" s="36"/>
      <c r="T4330" s="36"/>
      <c r="U4330" s="36"/>
      <c r="V4330" s="36"/>
    </row>
    <row r="4331" spans="6:22" x14ac:dyDescent="0.25">
      <c r="F4331" s="36"/>
      <c r="G4331" s="36"/>
      <c r="H4331" s="36"/>
      <c r="I4331" s="36"/>
      <c r="J4331" s="36"/>
      <c r="K4331" s="36"/>
      <c r="L4331" s="36"/>
      <c r="M4331" s="36"/>
      <c r="N4331" s="36"/>
      <c r="O4331" s="36"/>
      <c r="P4331" s="36"/>
      <c r="Q4331" s="36"/>
      <c r="R4331" s="36"/>
      <c r="S4331" s="36"/>
      <c r="T4331" s="36"/>
      <c r="U4331" s="36"/>
      <c r="V4331" s="36"/>
    </row>
    <row r="4332" spans="6:22" x14ac:dyDescent="0.25">
      <c r="F4332" s="36"/>
      <c r="G4332" s="36"/>
      <c r="H4332" s="36"/>
      <c r="I4332" s="36"/>
      <c r="J4332" s="36"/>
      <c r="K4332" s="36"/>
      <c r="L4332" s="36"/>
      <c r="M4332" s="36"/>
      <c r="N4332" s="36"/>
      <c r="O4332" s="36"/>
      <c r="P4332" s="36"/>
      <c r="Q4332" s="36"/>
      <c r="R4332" s="36"/>
      <c r="S4332" s="36"/>
      <c r="T4332" s="36"/>
      <c r="U4332" s="36"/>
      <c r="V4332" s="36"/>
    </row>
    <row r="4333" spans="6:22" x14ac:dyDescent="0.25">
      <c r="F4333" s="36"/>
      <c r="G4333" s="36"/>
      <c r="H4333" s="36"/>
      <c r="I4333" s="36"/>
      <c r="J4333" s="36"/>
      <c r="K4333" s="36"/>
      <c r="L4333" s="36"/>
      <c r="M4333" s="36"/>
      <c r="N4333" s="36"/>
      <c r="O4333" s="36"/>
      <c r="P4333" s="36"/>
      <c r="Q4333" s="36"/>
      <c r="R4333" s="36"/>
      <c r="S4333" s="36"/>
      <c r="T4333" s="36"/>
      <c r="U4333" s="36"/>
      <c r="V4333" s="36"/>
    </row>
    <row r="4334" spans="6:22" x14ac:dyDescent="0.25">
      <c r="F4334" s="36"/>
      <c r="G4334" s="36"/>
      <c r="H4334" s="36"/>
      <c r="I4334" s="36"/>
      <c r="J4334" s="36"/>
      <c r="K4334" s="36"/>
      <c r="L4334" s="36"/>
      <c r="M4334" s="36"/>
      <c r="N4334" s="36"/>
      <c r="O4334" s="36"/>
      <c r="P4334" s="36"/>
      <c r="Q4334" s="36"/>
      <c r="R4334" s="36"/>
      <c r="S4334" s="36"/>
      <c r="T4334" s="36"/>
      <c r="U4334" s="36"/>
      <c r="V4334" s="36"/>
    </row>
    <row r="4335" spans="6:22" x14ac:dyDescent="0.25">
      <c r="F4335" s="36"/>
      <c r="G4335" s="36"/>
      <c r="H4335" s="36"/>
      <c r="I4335" s="36"/>
      <c r="J4335" s="36"/>
      <c r="K4335" s="36"/>
      <c r="L4335" s="36"/>
      <c r="M4335" s="36"/>
      <c r="N4335" s="36"/>
      <c r="O4335" s="36"/>
      <c r="P4335" s="36"/>
      <c r="Q4335" s="36"/>
      <c r="R4335" s="36"/>
      <c r="S4335" s="36"/>
      <c r="T4335" s="36"/>
      <c r="U4335" s="36"/>
      <c r="V4335" s="36"/>
    </row>
    <row r="4336" spans="6:22" x14ac:dyDescent="0.25">
      <c r="F4336" s="36"/>
      <c r="G4336" s="36"/>
      <c r="H4336" s="36"/>
      <c r="I4336" s="36"/>
      <c r="J4336" s="36"/>
      <c r="K4336" s="36"/>
      <c r="L4336" s="36"/>
      <c r="M4336" s="36"/>
      <c r="N4336" s="36"/>
      <c r="O4336" s="36"/>
      <c r="P4336" s="36"/>
      <c r="Q4336" s="36"/>
      <c r="R4336" s="36"/>
      <c r="S4336" s="36"/>
      <c r="T4336" s="36"/>
      <c r="U4336" s="36"/>
      <c r="V4336" s="36"/>
    </row>
    <row r="4337" spans="6:22" x14ac:dyDescent="0.25">
      <c r="F4337" s="36"/>
      <c r="G4337" s="36"/>
      <c r="H4337" s="36"/>
      <c r="I4337" s="36"/>
      <c r="J4337" s="36"/>
      <c r="K4337" s="36"/>
      <c r="L4337" s="36"/>
      <c r="M4337" s="36"/>
      <c r="N4337" s="36"/>
      <c r="O4337" s="36"/>
      <c r="P4337" s="36"/>
      <c r="Q4337" s="36"/>
      <c r="R4337" s="36"/>
      <c r="S4337" s="36"/>
      <c r="T4337" s="36"/>
      <c r="U4337" s="36"/>
      <c r="V4337" s="36"/>
    </row>
    <row r="4338" spans="6:22" x14ac:dyDescent="0.25">
      <c r="F4338" s="36"/>
      <c r="G4338" s="36"/>
      <c r="H4338" s="36"/>
      <c r="I4338" s="36"/>
      <c r="J4338" s="36"/>
      <c r="K4338" s="36"/>
      <c r="L4338" s="36"/>
      <c r="M4338" s="36"/>
      <c r="N4338" s="36"/>
      <c r="O4338" s="36"/>
      <c r="P4338" s="36"/>
      <c r="Q4338" s="36"/>
      <c r="R4338" s="36"/>
      <c r="S4338" s="36"/>
      <c r="T4338" s="36"/>
      <c r="U4338" s="36"/>
      <c r="V4338" s="36"/>
    </row>
    <row r="4339" spans="6:22" x14ac:dyDescent="0.25">
      <c r="F4339" s="36"/>
      <c r="G4339" s="36"/>
      <c r="H4339" s="36"/>
      <c r="I4339" s="36"/>
      <c r="J4339" s="36"/>
      <c r="K4339" s="36"/>
      <c r="L4339" s="36"/>
      <c r="M4339" s="36"/>
      <c r="N4339" s="36"/>
      <c r="O4339" s="36"/>
      <c r="P4339" s="36"/>
      <c r="Q4339" s="36"/>
      <c r="R4339" s="36"/>
      <c r="S4339" s="36"/>
      <c r="T4339" s="36"/>
      <c r="U4339" s="36"/>
      <c r="V4339" s="36"/>
    </row>
    <row r="4340" spans="6:22" x14ac:dyDescent="0.25">
      <c r="F4340" s="36"/>
      <c r="G4340" s="36"/>
      <c r="H4340" s="36"/>
      <c r="I4340" s="36"/>
      <c r="J4340" s="36"/>
      <c r="K4340" s="36"/>
      <c r="L4340" s="36"/>
      <c r="M4340" s="36"/>
      <c r="N4340" s="36"/>
      <c r="O4340" s="36"/>
      <c r="P4340" s="36"/>
      <c r="Q4340" s="36"/>
      <c r="R4340" s="36"/>
      <c r="S4340" s="36"/>
      <c r="T4340" s="36"/>
      <c r="U4340" s="36"/>
      <c r="V4340" s="36"/>
    </row>
    <row r="4341" spans="6:22" x14ac:dyDescent="0.25">
      <c r="F4341" s="36"/>
      <c r="G4341" s="36"/>
      <c r="H4341" s="36"/>
      <c r="I4341" s="36"/>
      <c r="J4341" s="36"/>
      <c r="K4341" s="36"/>
      <c r="L4341" s="36"/>
      <c r="M4341" s="36"/>
      <c r="N4341" s="36"/>
      <c r="O4341" s="36"/>
      <c r="P4341" s="36"/>
      <c r="Q4341" s="36"/>
      <c r="R4341" s="36"/>
      <c r="S4341" s="36"/>
      <c r="T4341" s="36"/>
      <c r="U4341" s="36"/>
      <c r="V4341" s="36"/>
    </row>
    <row r="4342" spans="6:22" x14ac:dyDescent="0.25">
      <c r="F4342" s="36"/>
      <c r="G4342" s="36"/>
      <c r="H4342" s="36"/>
      <c r="I4342" s="36"/>
      <c r="J4342" s="36"/>
      <c r="K4342" s="36"/>
      <c r="L4342" s="36"/>
      <c r="M4342" s="36"/>
      <c r="N4342" s="36"/>
      <c r="O4342" s="36"/>
      <c r="P4342" s="36"/>
      <c r="Q4342" s="36"/>
      <c r="R4342" s="36"/>
      <c r="S4342" s="36"/>
      <c r="T4342" s="36"/>
      <c r="U4342" s="36"/>
      <c r="V4342" s="36"/>
    </row>
    <row r="4343" spans="6:22" x14ac:dyDescent="0.25">
      <c r="F4343" s="36"/>
      <c r="G4343" s="36"/>
      <c r="H4343" s="36"/>
      <c r="I4343" s="36"/>
      <c r="J4343" s="36"/>
      <c r="K4343" s="36"/>
      <c r="L4343" s="36"/>
      <c r="M4343" s="36"/>
      <c r="N4343" s="36"/>
      <c r="O4343" s="36"/>
      <c r="P4343" s="36"/>
      <c r="Q4343" s="36"/>
      <c r="R4343" s="36"/>
      <c r="S4343" s="36"/>
      <c r="T4343" s="36"/>
      <c r="U4343" s="36"/>
      <c r="V4343" s="36"/>
    </row>
    <row r="4344" spans="6:22" x14ac:dyDescent="0.25">
      <c r="F4344" s="36"/>
      <c r="G4344" s="36"/>
      <c r="H4344" s="36"/>
      <c r="I4344" s="36"/>
      <c r="J4344" s="36"/>
      <c r="K4344" s="36"/>
      <c r="L4344" s="36"/>
      <c r="M4344" s="36"/>
      <c r="N4344" s="36"/>
      <c r="O4344" s="36"/>
      <c r="P4344" s="36"/>
      <c r="Q4344" s="36"/>
      <c r="R4344" s="36"/>
      <c r="S4344" s="36"/>
      <c r="T4344" s="36"/>
      <c r="U4344" s="36"/>
      <c r="V4344" s="36"/>
    </row>
    <row r="4345" spans="6:22" x14ac:dyDescent="0.25">
      <c r="F4345" s="36"/>
      <c r="G4345" s="36"/>
      <c r="H4345" s="36"/>
      <c r="I4345" s="36"/>
      <c r="J4345" s="36"/>
      <c r="K4345" s="36"/>
      <c r="L4345" s="36"/>
      <c r="M4345" s="36"/>
      <c r="N4345" s="36"/>
      <c r="O4345" s="36"/>
      <c r="P4345" s="36"/>
      <c r="Q4345" s="36"/>
      <c r="R4345" s="36"/>
      <c r="S4345" s="36"/>
      <c r="T4345" s="36"/>
      <c r="U4345" s="36"/>
      <c r="V4345" s="36"/>
    </row>
    <row r="4346" spans="6:22" x14ac:dyDescent="0.25">
      <c r="F4346" s="36"/>
      <c r="G4346" s="36"/>
      <c r="H4346" s="36"/>
      <c r="I4346" s="36"/>
      <c r="J4346" s="36"/>
      <c r="K4346" s="36"/>
      <c r="L4346" s="36"/>
      <c r="M4346" s="36"/>
      <c r="N4346" s="36"/>
      <c r="O4346" s="36"/>
      <c r="P4346" s="36"/>
      <c r="Q4346" s="36"/>
      <c r="R4346" s="36"/>
      <c r="S4346" s="36"/>
      <c r="T4346" s="36"/>
      <c r="U4346" s="36"/>
      <c r="V4346" s="36"/>
    </row>
    <row r="4347" spans="6:22" x14ac:dyDescent="0.25">
      <c r="F4347" s="36"/>
      <c r="G4347" s="36"/>
      <c r="H4347" s="36"/>
      <c r="I4347" s="36"/>
      <c r="J4347" s="36"/>
      <c r="K4347" s="36"/>
      <c r="L4347" s="36"/>
      <c r="M4347" s="36"/>
      <c r="N4347" s="36"/>
      <c r="O4347" s="36"/>
      <c r="P4347" s="36"/>
      <c r="Q4347" s="36"/>
      <c r="R4347" s="36"/>
      <c r="S4347" s="36"/>
      <c r="T4347" s="36"/>
      <c r="U4347" s="36"/>
      <c r="V4347" s="36"/>
    </row>
    <row r="4348" spans="6:22" x14ac:dyDescent="0.25">
      <c r="F4348" s="36"/>
      <c r="G4348" s="36"/>
      <c r="H4348" s="36"/>
      <c r="I4348" s="36"/>
      <c r="J4348" s="36"/>
      <c r="K4348" s="36"/>
      <c r="L4348" s="36"/>
      <c r="M4348" s="36"/>
      <c r="N4348" s="36"/>
      <c r="O4348" s="36"/>
      <c r="P4348" s="36"/>
      <c r="Q4348" s="36"/>
      <c r="R4348" s="36"/>
      <c r="S4348" s="36"/>
      <c r="T4348" s="36"/>
      <c r="U4348" s="36"/>
      <c r="V4348" s="36"/>
    </row>
    <row r="4349" spans="6:22" x14ac:dyDescent="0.25">
      <c r="F4349" s="36"/>
      <c r="G4349" s="36"/>
      <c r="H4349" s="36"/>
      <c r="I4349" s="36"/>
      <c r="J4349" s="36"/>
      <c r="K4349" s="36"/>
      <c r="L4349" s="36"/>
      <c r="M4349" s="36"/>
      <c r="N4349" s="36"/>
      <c r="O4349" s="36"/>
      <c r="P4349" s="36"/>
      <c r="Q4349" s="36"/>
      <c r="R4349" s="36"/>
      <c r="S4349" s="36"/>
      <c r="T4349" s="36"/>
      <c r="U4349" s="36"/>
      <c r="V4349" s="36"/>
    </row>
    <row r="4350" spans="6:22" x14ac:dyDescent="0.25">
      <c r="F4350" s="36"/>
      <c r="G4350" s="36"/>
      <c r="H4350" s="36"/>
      <c r="I4350" s="36"/>
      <c r="J4350" s="36"/>
      <c r="K4350" s="36"/>
      <c r="L4350" s="36"/>
      <c r="M4350" s="36"/>
      <c r="N4350" s="36"/>
      <c r="O4350" s="36"/>
      <c r="P4350" s="36"/>
      <c r="Q4350" s="36"/>
      <c r="R4350" s="36"/>
      <c r="S4350" s="36"/>
      <c r="T4350" s="36"/>
      <c r="U4350" s="36"/>
      <c r="V4350" s="36"/>
    </row>
    <row r="4351" spans="6:22" x14ac:dyDescent="0.25">
      <c r="F4351" s="36"/>
      <c r="G4351" s="36"/>
      <c r="H4351" s="36"/>
      <c r="I4351" s="36"/>
      <c r="J4351" s="36"/>
      <c r="K4351" s="36"/>
      <c r="L4351" s="36"/>
      <c r="M4351" s="36"/>
      <c r="N4351" s="36"/>
      <c r="O4351" s="36"/>
      <c r="P4351" s="36"/>
      <c r="Q4351" s="36"/>
      <c r="R4351" s="36"/>
      <c r="S4351" s="36"/>
      <c r="T4351" s="36"/>
      <c r="U4351" s="36"/>
      <c r="V4351" s="36"/>
    </row>
    <row r="4352" spans="6:22" x14ac:dyDescent="0.25">
      <c r="F4352" s="36"/>
      <c r="G4352" s="36"/>
      <c r="H4352" s="36"/>
      <c r="I4352" s="36"/>
      <c r="J4352" s="36"/>
      <c r="K4352" s="36"/>
      <c r="L4352" s="36"/>
      <c r="M4352" s="36"/>
      <c r="N4352" s="36"/>
      <c r="O4352" s="36"/>
      <c r="P4352" s="36"/>
      <c r="Q4352" s="36"/>
      <c r="R4352" s="36"/>
      <c r="S4352" s="36"/>
      <c r="T4352" s="36"/>
      <c r="U4352" s="36"/>
      <c r="V4352" s="36"/>
    </row>
    <row r="4353" spans="6:22" x14ac:dyDescent="0.25">
      <c r="F4353" s="36"/>
      <c r="G4353" s="36"/>
      <c r="H4353" s="36"/>
      <c r="I4353" s="36"/>
      <c r="J4353" s="36"/>
      <c r="K4353" s="36"/>
      <c r="L4353" s="36"/>
      <c r="M4353" s="36"/>
      <c r="N4353" s="36"/>
      <c r="O4353" s="36"/>
      <c r="P4353" s="36"/>
      <c r="Q4353" s="36"/>
      <c r="R4353" s="36"/>
      <c r="S4353" s="36"/>
      <c r="T4353" s="36"/>
      <c r="U4353" s="36"/>
      <c r="V4353" s="36"/>
    </row>
    <row r="4354" spans="6:22" x14ac:dyDescent="0.25">
      <c r="F4354" s="36"/>
      <c r="G4354" s="36"/>
      <c r="H4354" s="36"/>
      <c r="I4354" s="36"/>
      <c r="J4354" s="36"/>
      <c r="K4354" s="36"/>
      <c r="L4354" s="36"/>
      <c r="M4354" s="36"/>
      <c r="N4354" s="36"/>
      <c r="O4354" s="36"/>
      <c r="P4354" s="36"/>
      <c r="Q4354" s="36"/>
      <c r="R4354" s="36"/>
      <c r="S4354" s="36"/>
      <c r="T4354" s="36"/>
      <c r="U4354" s="36"/>
      <c r="V4354" s="36"/>
    </row>
    <row r="4355" spans="6:22" x14ac:dyDescent="0.25">
      <c r="F4355" s="36"/>
      <c r="G4355" s="36"/>
      <c r="H4355" s="36"/>
      <c r="I4355" s="36"/>
      <c r="J4355" s="36"/>
      <c r="K4355" s="36"/>
      <c r="L4355" s="36"/>
      <c r="M4355" s="36"/>
      <c r="N4355" s="36"/>
      <c r="O4355" s="36"/>
      <c r="P4355" s="36"/>
      <c r="Q4355" s="36"/>
      <c r="R4355" s="36"/>
      <c r="S4355" s="36"/>
      <c r="T4355" s="36"/>
      <c r="U4355" s="36"/>
      <c r="V4355" s="36"/>
    </row>
    <row r="4356" spans="6:22" x14ac:dyDescent="0.25">
      <c r="F4356" s="36"/>
      <c r="G4356" s="36"/>
      <c r="H4356" s="36"/>
      <c r="I4356" s="36"/>
      <c r="J4356" s="36"/>
      <c r="K4356" s="36"/>
      <c r="L4356" s="36"/>
      <c r="M4356" s="36"/>
      <c r="N4356" s="36"/>
      <c r="O4356" s="36"/>
      <c r="P4356" s="36"/>
      <c r="Q4356" s="36"/>
      <c r="R4356" s="36"/>
      <c r="S4356" s="36"/>
      <c r="T4356" s="36"/>
      <c r="U4356" s="36"/>
      <c r="V4356" s="36"/>
    </row>
    <row r="4357" spans="6:22" x14ac:dyDescent="0.25">
      <c r="F4357" s="36"/>
      <c r="G4357" s="36"/>
      <c r="H4357" s="36"/>
      <c r="I4357" s="36"/>
      <c r="J4357" s="36"/>
      <c r="K4357" s="36"/>
      <c r="L4357" s="36"/>
      <c r="M4357" s="36"/>
      <c r="N4357" s="36"/>
      <c r="O4357" s="36"/>
      <c r="P4357" s="36"/>
      <c r="Q4357" s="36"/>
      <c r="R4357" s="36"/>
      <c r="S4357" s="36"/>
      <c r="T4357" s="36"/>
      <c r="U4357" s="36"/>
      <c r="V4357" s="36"/>
    </row>
    <row r="4358" spans="6:22" x14ac:dyDescent="0.25">
      <c r="F4358" s="36"/>
      <c r="G4358" s="36"/>
      <c r="H4358" s="36"/>
      <c r="I4358" s="36"/>
      <c r="J4358" s="36"/>
      <c r="K4358" s="36"/>
      <c r="L4358" s="36"/>
      <c r="M4358" s="36"/>
      <c r="N4358" s="36"/>
      <c r="O4358" s="36"/>
      <c r="P4358" s="36"/>
      <c r="Q4358" s="36"/>
      <c r="R4358" s="36"/>
      <c r="S4358" s="36"/>
      <c r="T4358" s="36"/>
      <c r="U4358" s="36"/>
      <c r="V4358" s="36"/>
    </row>
    <row r="4359" spans="6:22" x14ac:dyDescent="0.25">
      <c r="F4359" s="36"/>
      <c r="G4359" s="36"/>
      <c r="H4359" s="36"/>
      <c r="I4359" s="36"/>
      <c r="J4359" s="36"/>
      <c r="K4359" s="36"/>
      <c r="L4359" s="36"/>
      <c r="M4359" s="36"/>
      <c r="N4359" s="36"/>
      <c r="O4359" s="36"/>
      <c r="P4359" s="36"/>
      <c r="Q4359" s="36"/>
      <c r="R4359" s="36"/>
      <c r="S4359" s="36"/>
      <c r="T4359" s="36"/>
      <c r="U4359" s="36"/>
      <c r="V4359" s="36"/>
    </row>
    <row r="4360" spans="6:22" x14ac:dyDescent="0.25">
      <c r="F4360" s="36"/>
      <c r="G4360" s="36"/>
      <c r="H4360" s="36"/>
      <c r="I4360" s="36"/>
      <c r="J4360" s="36"/>
      <c r="K4360" s="36"/>
      <c r="L4360" s="36"/>
      <c r="M4360" s="36"/>
      <c r="N4360" s="36"/>
      <c r="O4360" s="36"/>
      <c r="P4360" s="36"/>
      <c r="Q4360" s="36"/>
      <c r="R4360" s="36"/>
      <c r="S4360" s="36"/>
      <c r="T4360" s="36"/>
      <c r="U4360" s="36"/>
      <c r="V4360" s="36"/>
    </row>
    <row r="4361" spans="6:22" x14ac:dyDescent="0.25">
      <c r="F4361" s="36"/>
      <c r="G4361" s="36"/>
      <c r="H4361" s="36"/>
      <c r="I4361" s="36"/>
      <c r="J4361" s="36"/>
      <c r="K4361" s="36"/>
      <c r="L4361" s="36"/>
      <c r="M4361" s="36"/>
      <c r="N4361" s="36"/>
      <c r="O4361" s="36"/>
      <c r="P4361" s="36"/>
      <c r="Q4361" s="36"/>
      <c r="R4361" s="36"/>
      <c r="S4361" s="36"/>
      <c r="T4361" s="36"/>
      <c r="U4361" s="36"/>
      <c r="V4361" s="36"/>
    </row>
    <row r="4362" spans="6:22" x14ac:dyDescent="0.25">
      <c r="F4362" s="36"/>
      <c r="G4362" s="36"/>
      <c r="H4362" s="36"/>
      <c r="I4362" s="36"/>
      <c r="J4362" s="36"/>
      <c r="K4362" s="36"/>
      <c r="L4362" s="36"/>
      <c r="M4362" s="36"/>
      <c r="N4362" s="36"/>
      <c r="O4362" s="36"/>
      <c r="P4362" s="36"/>
      <c r="Q4362" s="36"/>
      <c r="R4362" s="36"/>
      <c r="S4362" s="36"/>
      <c r="T4362" s="36"/>
      <c r="U4362" s="36"/>
      <c r="V4362" s="36"/>
    </row>
    <row r="4363" spans="6:22" x14ac:dyDescent="0.25">
      <c r="F4363" s="36"/>
      <c r="G4363" s="36"/>
      <c r="H4363" s="36"/>
      <c r="I4363" s="36"/>
      <c r="J4363" s="36"/>
      <c r="K4363" s="36"/>
      <c r="L4363" s="36"/>
      <c r="M4363" s="36"/>
      <c r="N4363" s="36"/>
      <c r="O4363" s="36"/>
      <c r="P4363" s="36"/>
      <c r="Q4363" s="36"/>
      <c r="R4363" s="36"/>
      <c r="S4363" s="36"/>
      <c r="T4363" s="36"/>
      <c r="U4363" s="36"/>
      <c r="V4363" s="36"/>
    </row>
    <row r="4364" spans="6:22" x14ac:dyDescent="0.25">
      <c r="F4364" s="36"/>
      <c r="G4364" s="36"/>
      <c r="H4364" s="36"/>
      <c r="I4364" s="36"/>
      <c r="J4364" s="36"/>
      <c r="K4364" s="36"/>
      <c r="L4364" s="36"/>
      <c r="M4364" s="36"/>
      <c r="N4364" s="36"/>
      <c r="O4364" s="36"/>
      <c r="P4364" s="36"/>
      <c r="Q4364" s="36"/>
      <c r="R4364" s="36"/>
      <c r="S4364" s="36"/>
      <c r="T4364" s="36"/>
      <c r="U4364" s="36"/>
      <c r="V4364" s="36"/>
    </row>
    <row r="4365" spans="6:22" x14ac:dyDescent="0.25">
      <c r="F4365" s="36"/>
      <c r="G4365" s="36"/>
      <c r="H4365" s="36"/>
      <c r="I4365" s="36"/>
      <c r="J4365" s="36"/>
      <c r="K4365" s="36"/>
      <c r="L4365" s="36"/>
      <c r="M4365" s="36"/>
      <c r="N4365" s="36"/>
      <c r="O4365" s="36"/>
      <c r="P4365" s="36"/>
      <c r="Q4365" s="36"/>
      <c r="R4365" s="36"/>
      <c r="S4365" s="36"/>
      <c r="T4365" s="36"/>
      <c r="U4365" s="36"/>
      <c r="V4365" s="36"/>
    </row>
    <row r="4366" spans="6:22" x14ac:dyDescent="0.25">
      <c r="F4366" s="36"/>
      <c r="G4366" s="36"/>
      <c r="H4366" s="36"/>
      <c r="I4366" s="36"/>
      <c r="J4366" s="36"/>
      <c r="K4366" s="36"/>
      <c r="L4366" s="36"/>
      <c r="M4366" s="36"/>
      <c r="N4366" s="36"/>
      <c r="O4366" s="36"/>
      <c r="P4366" s="36"/>
      <c r="Q4366" s="36"/>
      <c r="R4366" s="36"/>
      <c r="S4366" s="36"/>
      <c r="T4366" s="36"/>
      <c r="U4366" s="36"/>
      <c r="V4366" s="36"/>
    </row>
    <row r="4367" spans="6:22" x14ac:dyDescent="0.25">
      <c r="F4367" s="36"/>
      <c r="G4367" s="36"/>
      <c r="H4367" s="36"/>
      <c r="I4367" s="36"/>
      <c r="J4367" s="36"/>
      <c r="K4367" s="36"/>
      <c r="L4367" s="36"/>
      <c r="M4367" s="36"/>
      <c r="N4367" s="36"/>
      <c r="O4367" s="36"/>
      <c r="P4367" s="36"/>
      <c r="Q4367" s="36"/>
      <c r="R4367" s="36"/>
      <c r="S4367" s="36"/>
      <c r="T4367" s="36"/>
      <c r="U4367" s="36"/>
      <c r="V4367" s="36"/>
    </row>
    <row r="4368" spans="6:22" x14ac:dyDescent="0.25">
      <c r="F4368" s="36"/>
      <c r="G4368" s="36"/>
      <c r="H4368" s="36"/>
      <c r="I4368" s="36"/>
      <c r="J4368" s="36"/>
      <c r="K4368" s="36"/>
      <c r="L4368" s="36"/>
      <c r="M4368" s="36"/>
      <c r="N4368" s="36"/>
      <c r="O4368" s="36"/>
      <c r="P4368" s="36"/>
      <c r="Q4368" s="36"/>
      <c r="R4368" s="36"/>
      <c r="S4368" s="36"/>
      <c r="T4368" s="36"/>
      <c r="U4368" s="36"/>
      <c r="V4368" s="36"/>
    </row>
    <row r="4369" spans="6:22" x14ac:dyDescent="0.25">
      <c r="F4369" s="36"/>
      <c r="G4369" s="36"/>
      <c r="H4369" s="36"/>
      <c r="I4369" s="36"/>
      <c r="J4369" s="36"/>
      <c r="K4369" s="36"/>
      <c r="L4369" s="36"/>
      <c r="M4369" s="36"/>
      <c r="N4369" s="36"/>
      <c r="O4369" s="36"/>
      <c r="P4369" s="36"/>
      <c r="Q4369" s="36"/>
      <c r="R4369" s="36"/>
      <c r="S4369" s="36"/>
      <c r="T4369" s="36"/>
      <c r="U4369" s="36"/>
      <c r="V4369" s="36"/>
    </row>
    <row r="4370" spans="6:22" x14ac:dyDescent="0.25">
      <c r="F4370" s="36"/>
      <c r="G4370" s="36"/>
      <c r="H4370" s="36"/>
      <c r="I4370" s="36"/>
      <c r="J4370" s="36"/>
      <c r="K4370" s="36"/>
      <c r="L4370" s="36"/>
      <c r="M4370" s="36"/>
      <c r="N4370" s="36"/>
      <c r="O4370" s="36"/>
      <c r="P4370" s="36"/>
      <c r="Q4370" s="36"/>
      <c r="R4370" s="36"/>
      <c r="S4370" s="36"/>
      <c r="T4370" s="36"/>
      <c r="U4370" s="36"/>
      <c r="V4370" s="36"/>
    </row>
    <row r="4371" spans="6:22" x14ac:dyDescent="0.25">
      <c r="F4371" s="36"/>
      <c r="G4371" s="36"/>
      <c r="H4371" s="36"/>
      <c r="I4371" s="36"/>
      <c r="J4371" s="36"/>
      <c r="K4371" s="36"/>
      <c r="L4371" s="36"/>
      <c r="M4371" s="36"/>
      <c r="N4371" s="36"/>
      <c r="O4371" s="36"/>
      <c r="P4371" s="36"/>
      <c r="Q4371" s="36"/>
      <c r="R4371" s="36"/>
      <c r="S4371" s="36"/>
      <c r="T4371" s="36"/>
      <c r="U4371" s="36"/>
      <c r="V4371" s="36"/>
    </row>
    <row r="4372" spans="6:22" x14ac:dyDescent="0.25">
      <c r="F4372" s="36"/>
      <c r="G4372" s="36"/>
      <c r="H4372" s="36"/>
      <c r="I4372" s="36"/>
      <c r="J4372" s="36"/>
      <c r="K4372" s="36"/>
      <c r="L4372" s="36"/>
      <c r="M4372" s="36"/>
      <c r="N4372" s="36"/>
      <c r="O4372" s="36"/>
      <c r="P4372" s="36"/>
      <c r="Q4372" s="36"/>
      <c r="R4372" s="36"/>
      <c r="S4372" s="36"/>
      <c r="T4372" s="36"/>
      <c r="U4372" s="36"/>
      <c r="V4372" s="36"/>
    </row>
    <row r="4373" spans="6:22" x14ac:dyDescent="0.25">
      <c r="F4373" s="36"/>
      <c r="G4373" s="36"/>
      <c r="H4373" s="36"/>
      <c r="I4373" s="36"/>
      <c r="J4373" s="36"/>
      <c r="K4373" s="36"/>
      <c r="L4373" s="36"/>
      <c r="M4373" s="36"/>
      <c r="N4373" s="36"/>
      <c r="O4373" s="36"/>
      <c r="P4373" s="36"/>
      <c r="Q4373" s="36"/>
      <c r="R4373" s="36"/>
      <c r="S4373" s="36"/>
      <c r="T4373" s="36"/>
      <c r="U4373" s="36"/>
      <c r="V4373" s="36"/>
    </row>
    <row r="4374" spans="6:22" x14ac:dyDescent="0.25">
      <c r="F4374" s="36"/>
      <c r="G4374" s="36"/>
      <c r="H4374" s="36"/>
      <c r="I4374" s="36"/>
      <c r="J4374" s="36"/>
      <c r="K4374" s="36"/>
      <c r="L4374" s="36"/>
      <c r="M4374" s="36"/>
      <c r="N4374" s="36"/>
      <c r="O4374" s="36"/>
      <c r="P4374" s="36"/>
      <c r="Q4374" s="36"/>
      <c r="R4374" s="36"/>
      <c r="S4374" s="36"/>
      <c r="T4374" s="36"/>
      <c r="U4374" s="36"/>
      <c r="V4374" s="36"/>
    </row>
    <row r="4375" spans="6:22" x14ac:dyDescent="0.25">
      <c r="F4375" s="36"/>
      <c r="G4375" s="36"/>
      <c r="H4375" s="36"/>
      <c r="I4375" s="36"/>
      <c r="J4375" s="36"/>
      <c r="K4375" s="36"/>
      <c r="L4375" s="36"/>
      <c r="M4375" s="36"/>
      <c r="N4375" s="36"/>
      <c r="O4375" s="36"/>
      <c r="P4375" s="36"/>
      <c r="Q4375" s="36"/>
      <c r="R4375" s="36"/>
      <c r="S4375" s="36"/>
      <c r="T4375" s="36"/>
      <c r="U4375" s="36"/>
      <c r="V4375" s="36"/>
    </row>
    <row r="4376" spans="6:22" x14ac:dyDescent="0.25">
      <c r="F4376" s="36"/>
      <c r="G4376" s="36"/>
      <c r="H4376" s="36"/>
      <c r="I4376" s="36"/>
      <c r="J4376" s="36"/>
      <c r="K4376" s="36"/>
      <c r="L4376" s="36"/>
      <c r="M4376" s="36"/>
      <c r="N4376" s="36"/>
      <c r="O4376" s="36"/>
      <c r="P4376" s="36"/>
      <c r="Q4376" s="36"/>
      <c r="R4376" s="36"/>
      <c r="S4376" s="36"/>
      <c r="T4376" s="36"/>
      <c r="U4376" s="36"/>
      <c r="V4376" s="36"/>
    </row>
    <row r="4377" spans="6:22" x14ac:dyDescent="0.25">
      <c r="F4377" s="36"/>
      <c r="G4377" s="36"/>
      <c r="H4377" s="36"/>
      <c r="I4377" s="36"/>
      <c r="J4377" s="36"/>
      <c r="K4377" s="36"/>
      <c r="L4377" s="36"/>
      <c r="M4377" s="36"/>
      <c r="N4377" s="36"/>
      <c r="O4377" s="36"/>
      <c r="P4377" s="36"/>
      <c r="Q4377" s="36"/>
      <c r="R4377" s="36"/>
      <c r="S4377" s="36"/>
      <c r="T4377" s="36"/>
      <c r="U4377" s="36"/>
      <c r="V4377" s="36"/>
    </row>
    <row r="4378" spans="6:22" x14ac:dyDescent="0.25">
      <c r="F4378" s="36"/>
      <c r="G4378" s="36"/>
      <c r="H4378" s="36"/>
      <c r="I4378" s="36"/>
      <c r="J4378" s="36"/>
      <c r="K4378" s="36"/>
      <c r="L4378" s="36"/>
      <c r="M4378" s="36"/>
      <c r="N4378" s="36"/>
      <c r="O4378" s="36"/>
      <c r="P4378" s="36"/>
      <c r="Q4378" s="36"/>
      <c r="R4378" s="36"/>
      <c r="S4378" s="36"/>
      <c r="T4378" s="36"/>
      <c r="U4378" s="36"/>
      <c r="V4378" s="36"/>
    </row>
    <row r="4379" spans="6:22" x14ac:dyDescent="0.25">
      <c r="F4379" s="36"/>
      <c r="G4379" s="36"/>
      <c r="H4379" s="36"/>
      <c r="I4379" s="36"/>
      <c r="J4379" s="36"/>
      <c r="K4379" s="36"/>
      <c r="L4379" s="36"/>
      <c r="M4379" s="36"/>
      <c r="N4379" s="36"/>
      <c r="O4379" s="36"/>
      <c r="P4379" s="36"/>
      <c r="Q4379" s="36"/>
      <c r="R4379" s="36"/>
      <c r="S4379" s="36"/>
      <c r="T4379" s="36"/>
      <c r="U4379" s="36"/>
      <c r="V4379" s="36"/>
    </row>
    <row r="4380" spans="6:22" x14ac:dyDescent="0.25">
      <c r="F4380" s="36"/>
      <c r="G4380" s="36"/>
      <c r="H4380" s="36"/>
      <c r="I4380" s="36"/>
      <c r="J4380" s="36"/>
      <c r="K4380" s="36"/>
      <c r="L4380" s="36"/>
      <c r="M4380" s="36"/>
      <c r="N4380" s="36"/>
      <c r="O4380" s="36"/>
      <c r="P4380" s="36"/>
      <c r="Q4380" s="36"/>
      <c r="R4380" s="36"/>
      <c r="S4380" s="36"/>
      <c r="T4380" s="36"/>
      <c r="U4380" s="36"/>
      <c r="V4380" s="36"/>
    </row>
    <row r="4381" spans="6:22" x14ac:dyDescent="0.25">
      <c r="F4381" s="36"/>
      <c r="G4381" s="36"/>
      <c r="H4381" s="36"/>
      <c r="I4381" s="36"/>
      <c r="J4381" s="36"/>
      <c r="K4381" s="36"/>
      <c r="L4381" s="36"/>
      <c r="M4381" s="36"/>
      <c r="N4381" s="36"/>
      <c r="O4381" s="36"/>
      <c r="P4381" s="36"/>
      <c r="Q4381" s="36"/>
      <c r="R4381" s="36"/>
      <c r="S4381" s="36"/>
      <c r="T4381" s="36"/>
      <c r="U4381" s="36"/>
      <c r="V4381" s="36"/>
    </row>
    <row r="4382" spans="6:22" x14ac:dyDescent="0.25">
      <c r="F4382" s="36"/>
      <c r="G4382" s="36"/>
      <c r="H4382" s="36"/>
      <c r="I4382" s="36"/>
      <c r="J4382" s="36"/>
      <c r="K4382" s="36"/>
      <c r="L4382" s="36"/>
      <c r="M4382" s="36"/>
      <c r="N4382" s="36"/>
      <c r="O4382" s="36"/>
      <c r="P4382" s="36"/>
      <c r="Q4382" s="36"/>
      <c r="R4382" s="36"/>
      <c r="S4382" s="36"/>
      <c r="T4382" s="36"/>
      <c r="U4382" s="36"/>
      <c r="V4382" s="36"/>
    </row>
    <row r="4383" spans="6:22" x14ac:dyDescent="0.25">
      <c r="F4383" s="36"/>
      <c r="G4383" s="36"/>
      <c r="H4383" s="36"/>
      <c r="I4383" s="36"/>
      <c r="J4383" s="36"/>
      <c r="K4383" s="36"/>
      <c r="L4383" s="36"/>
      <c r="M4383" s="36"/>
      <c r="N4383" s="36"/>
      <c r="O4383" s="36"/>
      <c r="P4383" s="36"/>
      <c r="Q4383" s="36"/>
      <c r="R4383" s="36"/>
      <c r="S4383" s="36"/>
      <c r="T4383" s="36"/>
      <c r="U4383" s="36"/>
      <c r="V4383" s="36"/>
    </row>
    <row r="4384" spans="6:22" x14ac:dyDescent="0.25">
      <c r="F4384" s="36"/>
      <c r="G4384" s="36"/>
      <c r="H4384" s="36"/>
      <c r="I4384" s="36"/>
      <c r="J4384" s="36"/>
      <c r="K4384" s="36"/>
      <c r="L4384" s="36"/>
      <c r="M4384" s="36"/>
      <c r="N4384" s="36"/>
      <c r="O4384" s="36"/>
      <c r="P4384" s="36"/>
      <c r="Q4384" s="36"/>
      <c r="R4384" s="36"/>
      <c r="S4384" s="36"/>
      <c r="T4384" s="36"/>
      <c r="U4384" s="36"/>
      <c r="V4384" s="36"/>
    </row>
    <row r="4385" spans="6:22" x14ac:dyDescent="0.25">
      <c r="F4385" s="36"/>
      <c r="G4385" s="36"/>
      <c r="H4385" s="36"/>
      <c r="I4385" s="36"/>
      <c r="J4385" s="36"/>
      <c r="K4385" s="36"/>
      <c r="L4385" s="36"/>
      <c r="M4385" s="36"/>
      <c r="N4385" s="36"/>
      <c r="O4385" s="36"/>
      <c r="P4385" s="36"/>
      <c r="Q4385" s="36"/>
      <c r="R4385" s="36"/>
      <c r="S4385" s="36"/>
      <c r="T4385" s="36"/>
      <c r="U4385" s="36"/>
      <c r="V4385" s="36"/>
    </row>
    <row r="4386" spans="6:22" x14ac:dyDescent="0.25">
      <c r="F4386" s="36"/>
      <c r="G4386" s="36"/>
      <c r="H4386" s="36"/>
      <c r="I4386" s="36"/>
      <c r="J4386" s="36"/>
      <c r="K4386" s="36"/>
      <c r="L4386" s="36"/>
      <c r="M4386" s="36"/>
      <c r="N4386" s="36"/>
      <c r="O4386" s="36"/>
      <c r="P4386" s="36"/>
      <c r="Q4386" s="36"/>
      <c r="R4386" s="36"/>
      <c r="S4386" s="36"/>
      <c r="T4386" s="36"/>
      <c r="U4386" s="36"/>
      <c r="V4386" s="36"/>
    </row>
    <row r="4387" spans="6:22" x14ac:dyDescent="0.25">
      <c r="F4387" s="36"/>
      <c r="G4387" s="36"/>
      <c r="H4387" s="36"/>
      <c r="I4387" s="36"/>
      <c r="J4387" s="36"/>
      <c r="K4387" s="36"/>
      <c r="L4387" s="36"/>
      <c r="M4387" s="36"/>
      <c r="N4387" s="36"/>
      <c r="O4387" s="36"/>
      <c r="P4387" s="36"/>
      <c r="Q4387" s="36"/>
      <c r="R4387" s="36"/>
      <c r="S4387" s="36"/>
      <c r="T4387" s="36"/>
      <c r="U4387" s="36"/>
      <c r="V4387" s="36"/>
    </row>
    <row r="4388" spans="6:22" x14ac:dyDescent="0.25">
      <c r="F4388" s="36"/>
      <c r="G4388" s="36"/>
      <c r="H4388" s="36"/>
      <c r="I4388" s="36"/>
      <c r="J4388" s="36"/>
      <c r="K4388" s="36"/>
      <c r="L4388" s="36"/>
      <c r="M4388" s="36"/>
      <c r="N4388" s="36"/>
      <c r="O4388" s="36"/>
      <c r="P4388" s="36"/>
      <c r="Q4388" s="36"/>
      <c r="R4388" s="36"/>
      <c r="S4388" s="36"/>
      <c r="T4388" s="36"/>
      <c r="U4388" s="36"/>
      <c r="V4388" s="36"/>
    </row>
    <row r="4389" spans="6:22" x14ac:dyDescent="0.25">
      <c r="F4389" s="36"/>
      <c r="G4389" s="36"/>
      <c r="H4389" s="36"/>
      <c r="I4389" s="36"/>
      <c r="J4389" s="36"/>
      <c r="K4389" s="36"/>
      <c r="L4389" s="36"/>
      <c r="M4389" s="36"/>
      <c r="N4389" s="36"/>
      <c r="O4389" s="36"/>
      <c r="P4389" s="36"/>
      <c r="Q4389" s="36"/>
      <c r="R4389" s="36"/>
      <c r="S4389" s="36"/>
      <c r="T4389" s="36"/>
      <c r="U4389" s="36"/>
      <c r="V4389" s="36"/>
    </row>
    <row r="4390" spans="6:22" x14ac:dyDescent="0.25">
      <c r="F4390" s="36"/>
      <c r="G4390" s="36"/>
      <c r="H4390" s="36"/>
      <c r="I4390" s="36"/>
      <c r="J4390" s="36"/>
      <c r="K4390" s="36"/>
      <c r="L4390" s="36"/>
      <c r="M4390" s="36"/>
      <c r="N4390" s="36"/>
      <c r="O4390" s="36"/>
      <c r="P4390" s="36"/>
      <c r="Q4390" s="36"/>
      <c r="R4390" s="36"/>
      <c r="S4390" s="36"/>
      <c r="T4390" s="36"/>
      <c r="U4390" s="36"/>
      <c r="V4390" s="36"/>
    </row>
    <row r="4391" spans="6:22" x14ac:dyDescent="0.25">
      <c r="F4391" s="36"/>
      <c r="G4391" s="36"/>
      <c r="H4391" s="36"/>
      <c r="I4391" s="36"/>
      <c r="J4391" s="36"/>
      <c r="K4391" s="36"/>
      <c r="L4391" s="36"/>
      <c r="M4391" s="36"/>
      <c r="N4391" s="36"/>
      <c r="O4391" s="36"/>
      <c r="P4391" s="36"/>
      <c r="Q4391" s="36"/>
      <c r="R4391" s="36"/>
      <c r="S4391" s="36"/>
      <c r="T4391" s="36"/>
      <c r="U4391" s="36"/>
      <c r="V4391" s="36"/>
    </row>
    <row r="4392" spans="6:22" x14ac:dyDescent="0.25">
      <c r="F4392" s="36"/>
      <c r="G4392" s="36"/>
      <c r="H4392" s="36"/>
      <c r="I4392" s="36"/>
      <c r="J4392" s="36"/>
      <c r="K4392" s="36"/>
      <c r="L4392" s="36"/>
      <c r="M4392" s="36"/>
      <c r="N4392" s="36"/>
      <c r="O4392" s="36"/>
      <c r="P4392" s="36"/>
      <c r="Q4392" s="36"/>
      <c r="R4392" s="36"/>
      <c r="S4392" s="36"/>
      <c r="T4392" s="36"/>
      <c r="U4392" s="36"/>
      <c r="V4392" s="36"/>
    </row>
    <row r="4393" spans="6:22" x14ac:dyDescent="0.25">
      <c r="F4393" s="36"/>
      <c r="G4393" s="36"/>
      <c r="H4393" s="36"/>
      <c r="I4393" s="36"/>
      <c r="J4393" s="36"/>
      <c r="K4393" s="36"/>
      <c r="L4393" s="36"/>
      <c r="M4393" s="36"/>
      <c r="N4393" s="36"/>
      <c r="O4393" s="36"/>
      <c r="P4393" s="36"/>
      <c r="Q4393" s="36"/>
      <c r="R4393" s="36"/>
      <c r="S4393" s="36"/>
      <c r="T4393" s="36"/>
      <c r="U4393" s="36"/>
      <c r="V4393" s="36"/>
    </row>
    <row r="4394" spans="6:22" x14ac:dyDescent="0.25">
      <c r="F4394" s="36"/>
      <c r="G4394" s="36"/>
      <c r="H4394" s="36"/>
      <c r="I4394" s="36"/>
      <c r="J4394" s="36"/>
      <c r="K4394" s="36"/>
      <c r="L4394" s="36"/>
      <c r="M4394" s="36"/>
      <c r="N4394" s="36"/>
      <c r="O4394" s="36"/>
      <c r="P4394" s="36"/>
      <c r="Q4394" s="36"/>
      <c r="R4394" s="36"/>
      <c r="S4394" s="36"/>
      <c r="T4394" s="36"/>
      <c r="U4394" s="36"/>
      <c r="V4394" s="36"/>
    </row>
    <row r="4395" spans="6:22" x14ac:dyDescent="0.25">
      <c r="F4395" s="36"/>
      <c r="G4395" s="36"/>
      <c r="H4395" s="36"/>
      <c r="I4395" s="36"/>
      <c r="J4395" s="36"/>
      <c r="K4395" s="36"/>
      <c r="L4395" s="36"/>
      <c r="M4395" s="36"/>
      <c r="N4395" s="36"/>
      <c r="O4395" s="36"/>
      <c r="P4395" s="36"/>
      <c r="Q4395" s="36"/>
      <c r="R4395" s="36"/>
      <c r="S4395" s="36"/>
      <c r="T4395" s="36"/>
      <c r="U4395" s="36"/>
      <c r="V4395" s="36"/>
    </row>
    <row r="4396" spans="6:22" x14ac:dyDescent="0.25">
      <c r="F4396" s="36"/>
      <c r="G4396" s="36"/>
      <c r="H4396" s="36"/>
      <c r="I4396" s="36"/>
      <c r="J4396" s="36"/>
      <c r="K4396" s="36"/>
      <c r="L4396" s="36"/>
      <c r="M4396" s="36"/>
      <c r="N4396" s="36"/>
      <c r="O4396" s="36"/>
      <c r="P4396" s="36"/>
      <c r="Q4396" s="36"/>
      <c r="R4396" s="36"/>
      <c r="S4396" s="36"/>
      <c r="T4396" s="36"/>
      <c r="U4396" s="36"/>
      <c r="V4396" s="36"/>
    </row>
    <row r="4397" spans="6:22" x14ac:dyDescent="0.25">
      <c r="F4397" s="36"/>
      <c r="G4397" s="36"/>
      <c r="H4397" s="36"/>
      <c r="I4397" s="36"/>
      <c r="J4397" s="36"/>
      <c r="K4397" s="36"/>
      <c r="L4397" s="36"/>
      <c r="M4397" s="36"/>
      <c r="N4397" s="36"/>
      <c r="O4397" s="36"/>
      <c r="P4397" s="36"/>
      <c r="Q4397" s="36"/>
      <c r="R4397" s="36"/>
      <c r="S4397" s="36"/>
      <c r="T4397" s="36"/>
      <c r="U4397" s="36"/>
      <c r="V4397" s="36"/>
    </row>
    <row r="4398" spans="6:22" x14ac:dyDescent="0.25">
      <c r="F4398" s="36"/>
      <c r="G4398" s="36"/>
      <c r="H4398" s="36"/>
      <c r="I4398" s="36"/>
      <c r="J4398" s="36"/>
      <c r="K4398" s="36"/>
      <c r="L4398" s="36"/>
      <c r="M4398" s="36"/>
      <c r="N4398" s="36"/>
      <c r="O4398" s="36"/>
      <c r="P4398" s="36"/>
      <c r="Q4398" s="36"/>
      <c r="R4398" s="36"/>
      <c r="S4398" s="36"/>
      <c r="T4398" s="36"/>
      <c r="U4398" s="36"/>
      <c r="V4398" s="36"/>
    </row>
    <row r="4399" spans="6:22" x14ac:dyDescent="0.25">
      <c r="F4399" s="36"/>
      <c r="G4399" s="36"/>
      <c r="H4399" s="36"/>
      <c r="I4399" s="36"/>
      <c r="J4399" s="36"/>
      <c r="K4399" s="36"/>
      <c r="L4399" s="36"/>
      <c r="M4399" s="36"/>
      <c r="N4399" s="36"/>
      <c r="O4399" s="36"/>
      <c r="P4399" s="36"/>
      <c r="Q4399" s="36"/>
      <c r="R4399" s="36"/>
      <c r="S4399" s="36"/>
      <c r="T4399" s="36"/>
      <c r="U4399" s="36"/>
      <c r="V4399" s="36"/>
    </row>
    <row r="4400" spans="6:22" x14ac:dyDescent="0.25">
      <c r="F4400" s="36"/>
      <c r="G4400" s="36"/>
      <c r="H4400" s="36"/>
      <c r="I4400" s="36"/>
      <c r="J4400" s="36"/>
      <c r="K4400" s="36"/>
      <c r="L4400" s="36"/>
      <c r="M4400" s="36"/>
      <c r="N4400" s="36"/>
      <c r="O4400" s="36"/>
      <c r="P4400" s="36"/>
      <c r="Q4400" s="36"/>
      <c r="R4400" s="36"/>
      <c r="S4400" s="36"/>
      <c r="T4400" s="36"/>
      <c r="U4400" s="36"/>
      <c r="V4400" s="36"/>
    </row>
    <row r="4401" spans="6:22" x14ac:dyDescent="0.25">
      <c r="F4401" s="36"/>
      <c r="G4401" s="36"/>
      <c r="H4401" s="36"/>
      <c r="I4401" s="36"/>
      <c r="J4401" s="36"/>
      <c r="K4401" s="36"/>
      <c r="L4401" s="36"/>
      <c r="M4401" s="36"/>
      <c r="N4401" s="36"/>
      <c r="O4401" s="36"/>
      <c r="P4401" s="36"/>
      <c r="Q4401" s="36"/>
      <c r="R4401" s="36"/>
      <c r="S4401" s="36"/>
      <c r="T4401" s="36"/>
      <c r="U4401" s="36"/>
      <c r="V4401" s="36"/>
    </row>
    <row r="4402" spans="6:22" x14ac:dyDescent="0.25">
      <c r="F4402" s="36"/>
      <c r="G4402" s="36"/>
      <c r="H4402" s="36"/>
      <c r="I4402" s="36"/>
      <c r="J4402" s="36"/>
      <c r="K4402" s="36"/>
      <c r="L4402" s="36"/>
      <c r="M4402" s="36"/>
      <c r="N4402" s="36"/>
      <c r="O4402" s="36"/>
      <c r="P4402" s="36"/>
      <c r="Q4402" s="36"/>
      <c r="R4402" s="36"/>
      <c r="S4402" s="36"/>
      <c r="T4402" s="36"/>
      <c r="U4402" s="36"/>
      <c r="V4402" s="36"/>
    </row>
    <row r="4403" spans="6:22" x14ac:dyDescent="0.25">
      <c r="F4403" s="36"/>
      <c r="G4403" s="36"/>
      <c r="H4403" s="36"/>
      <c r="I4403" s="36"/>
      <c r="J4403" s="36"/>
      <c r="K4403" s="36"/>
      <c r="L4403" s="36"/>
      <c r="M4403" s="36"/>
      <c r="N4403" s="36"/>
      <c r="O4403" s="36"/>
      <c r="P4403" s="36"/>
      <c r="Q4403" s="36"/>
      <c r="R4403" s="36"/>
      <c r="S4403" s="36"/>
      <c r="T4403" s="36"/>
      <c r="U4403" s="36"/>
      <c r="V4403" s="36"/>
    </row>
    <row r="4404" spans="6:22" x14ac:dyDescent="0.25">
      <c r="F4404" s="36"/>
      <c r="G4404" s="36"/>
      <c r="H4404" s="36"/>
      <c r="I4404" s="36"/>
      <c r="J4404" s="36"/>
      <c r="K4404" s="36"/>
      <c r="L4404" s="36"/>
      <c r="M4404" s="36"/>
      <c r="N4404" s="36"/>
      <c r="O4404" s="36"/>
      <c r="P4404" s="36"/>
      <c r="Q4404" s="36"/>
      <c r="R4404" s="36"/>
      <c r="S4404" s="36"/>
      <c r="T4404" s="36"/>
      <c r="U4404" s="36"/>
      <c r="V4404" s="36"/>
    </row>
    <row r="4405" spans="6:22" x14ac:dyDescent="0.25">
      <c r="F4405" s="36"/>
      <c r="G4405" s="36"/>
      <c r="H4405" s="36"/>
      <c r="I4405" s="36"/>
      <c r="J4405" s="36"/>
      <c r="K4405" s="36"/>
      <c r="L4405" s="36"/>
      <c r="M4405" s="36"/>
      <c r="N4405" s="36"/>
      <c r="O4405" s="36"/>
      <c r="P4405" s="36"/>
      <c r="Q4405" s="36"/>
      <c r="R4405" s="36"/>
      <c r="S4405" s="36"/>
      <c r="T4405" s="36"/>
      <c r="U4405" s="36"/>
      <c r="V4405" s="36"/>
    </row>
    <row r="4406" spans="6:22" x14ac:dyDescent="0.25">
      <c r="F4406" s="36"/>
      <c r="G4406" s="36"/>
      <c r="H4406" s="36"/>
      <c r="I4406" s="36"/>
      <c r="J4406" s="36"/>
      <c r="K4406" s="36"/>
      <c r="L4406" s="36"/>
      <c r="M4406" s="36"/>
      <c r="N4406" s="36"/>
      <c r="O4406" s="36"/>
      <c r="P4406" s="36"/>
      <c r="Q4406" s="36"/>
      <c r="R4406" s="36"/>
      <c r="S4406" s="36"/>
      <c r="T4406" s="36"/>
      <c r="U4406" s="36"/>
      <c r="V4406" s="36"/>
    </row>
    <row r="4407" spans="6:22" x14ac:dyDescent="0.25">
      <c r="F4407" s="36"/>
      <c r="G4407" s="36"/>
      <c r="H4407" s="36"/>
      <c r="I4407" s="36"/>
      <c r="J4407" s="36"/>
      <c r="K4407" s="36"/>
      <c r="L4407" s="36"/>
      <c r="M4407" s="36"/>
      <c r="N4407" s="36"/>
      <c r="O4407" s="36"/>
      <c r="P4407" s="36"/>
      <c r="Q4407" s="36"/>
      <c r="R4407" s="36"/>
      <c r="S4407" s="36"/>
      <c r="T4407" s="36"/>
      <c r="U4407" s="36"/>
      <c r="V4407" s="36"/>
    </row>
    <row r="4408" spans="6:22" x14ac:dyDescent="0.25">
      <c r="F4408" s="36"/>
      <c r="G4408" s="36"/>
      <c r="H4408" s="36"/>
      <c r="I4408" s="36"/>
      <c r="J4408" s="36"/>
      <c r="K4408" s="36"/>
      <c r="L4408" s="36"/>
      <c r="M4408" s="36"/>
      <c r="N4408" s="36"/>
      <c r="O4408" s="36"/>
      <c r="P4408" s="36"/>
      <c r="Q4408" s="36"/>
      <c r="R4408" s="36"/>
      <c r="S4408" s="36"/>
      <c r="T4408" s="36"/>
      <c r="U4408" s="36"/>
      <c r="V4408" s="36"/>
    </row>
    <row r="4409" spans="6:22" x14ac:dyDescent="0.25">
      <c r="F4409" s="36"/>
      <c r="G4409" s="36"/>
      <c r="H4409" s="36"/>
      <c r="I4409" s="36"/>
      <c r="J4409" s="36"/>
      <c r="K4409" s="36"/>
      <c r="L4409" s="36"/>
      <c r="M4409" s="36"/>
      <c r="N4409" s="36"/>
      <c r="O4409" s="36"/>
      <c r="P4409" s="36"/>
      <c r="Q4409" s="36"/>
      <c r="R4409" s="36"/>
      <c r="S4409" s="36"/>
      <c r="T4409" s="36"/>
      <c r="U4409" s="36"/>
      <c r="V4409" s="36"/>
    </row>
    <row r="4410" spans="6:22" x14ac:dyDescent="0.25">
      <c r="F4410" s="36"/>
      <c r="G4410" s="36"/>
      <c r="H4410" s="36"/>
      <c r="I4410" s="36"/>
      <c r="J4410" s="36"/>
      <c r="K4410" s="36"/>
      <c r="L4410" s="36"/>
      <c r="M4410" s="36"/>
      <c r="N4410" s="36"/>
      <c r="O4410" s="36"/>
      <c r="P4410" s="36"/>
      <c r="Q4410" s="36"/>
      <c r="R4410" s="36"/>
      <c r="S4410" s="36"/>
      <c r="T4410" s="36"/>
      <c r="U4410" s="36"/>
      <c r="V4410" s="36"/>
    </row>
    <row r="4411" spans="6:22" x14ac:dyDescent="0.25">
      <c r="F4411" s="36"/>
      <c r="G4411" s="36"/>
      <c r="H4411" s="36"/>
      <c r="I4411" s="36"/>
      <c r="J4411" s="36"/>
      <c r="K4411" s="36"/>
      <c r="L4411" s="36"/>
      <c r="M4411" s="36"/>
      <c r="N4411" s="36"/>
      <c r="O4411" s="36"/>
      <c r="P4411" s="36"/>
      <c r="Q4411" s="36"/>
      <c r="R4411" s="36"/>
      <c r="S4411" s="36"/>
      <c r="T4411" s="36"/>
      <c r="U4411" s="36"/>
      <c r="V4411" s="36"/>
    </row>
    <row r="4412" spans="6:22" x14ac:dyDescent="0.25">
      <c r="F4412" s="36"/>
      <c r="G4412" s="36"/>
      <c r="H4412" s="36"/>
      <c r="I4412" s="36"/>
      <c r="J4412" s="36"/>
      <c r="K4412" s="36"/>
      <c r="L4412" s="36"/>
      <c r="M4412" s="36"/>
      <c r="N4412" s="36"/>
      <c r="O4412" s="36"/>
      <c r="P4412" s="36"/>
      <c r="Q4412" s="36"/>
      <c r="R4412" s="36"/>
      <c r="S4412" s="36"/>
      <c r="T4412" s="36"/>
      <c r="U4412" s="36"/>
      <c r="V4412" s="36"/>
    </row>
    <row r="4413" spans="6:22" x14ac:dyDescent="0.25">
      <c r="F4413" s="36"/>
      <c r="G4413" s="36"/>
      <c r="H4413" s="36"/>
      <c r="I4413" s="36"/>
      <c r="J4413" s="36"/>
      <c r="K4413" s="36"/>
      <c r="L4413" s="36"/>
      <c r="M4413" s="36"/>
      <c r="N4413" s="36"/>
      <c r="O4413" s="36"/>
      <c r="P4413" s="36"/>
      <c r="Q4413" s="36"/>
      <c r="R4413" s="36"/>
      <c r="S4413" s="36"/>
      <c r="T4413" s="36"/>
      <c r="U4413" s="36"/>
      <c r="V4413" s="36"/>
    </row>
    <row r="4414" spans="6:22" x14ac:dyDescent="0.25">
      <c r="F4414" s="36"/>
      <c r="G4414" s="36"/>
      <c r="H4414" s="36"/>
      <c r="I4414" s="36"/>
      <c r="J4414" s="36"/>
      <c r="K4414" s="36"/>
      <c r="L4414" s="36"/>
      <c r="M4414" s="36"/>
      <c r="N4414" s="36"/>
      <c r="O4414" s="36"/>
      <c r="P4414" s="36"/>
      <c r="Q4414" s="36"/>
      <c r="R4414" s="36"/>
      <c r="S4414" s="36"/>
      <c r="T4414" s="36"/>
      <c r="U4414" s="36"/>
      <c r="V4414" s="36"/>
    </row>
    <row r="4415" spans="6:22" x14ac:dyDescent="0.25">
      <c r="F4415" s="36"/>
      <c r="G4415" s="36"/>
      <c r="H4415" s="36"/>
      <c r="I4415" s="36"/>
      <c r="J4415" s="36"/>
      <c r="K4415" s="36"/>
      <c r="L4415" s="36"/>
      <c r="M4415" s="36"/>
      <c r="N4415" s="36"/>
      <c r="O4415" s="36"/>
      <c r="P4415" s="36"/>
      <c r="Q4415" s="36"/>
      <c r="R4415" s="36"/>
      <c r="S4415" s="36"/>
      <c r="T4415" s="36"/>
      <c r="U4415" s="36"/>
      <c r="V4415" s="36"/>
    </row>
    <row r="4416" spans="6:22" x14ac:dyDescent="0.25">
      <c r="F4416" s="36"/>
      <c r="G4416" s="36"/>
      <c r="H4416" s="36"/>
      <c r="I4416" s="36"/>
      <c r="J4416" s="36"/>
      <c r="K4416" s="36"/>
      <c r="L4416" s="36"/>
      <c r="M4416" s="36"/>
      <c r="N4416" s="36"/>
      <c r="O4416" s="36"/>
      <c r="P4416" s="36"/>
      <c r="Q4416" s="36"/>
      <c r="R4416" s="36"/>
      <c r="S4416" s="36"/>
      <c r="T4416" s="36"/>
      <c r="U4416" s="36"/>
      <c r="V4416" s="36"/>
    </row>
    <row r="4417" spans="6:22" x14ac:dyDescent="0.25">
      <c r="F4417" s="36"/>
      <c r="G4417" s="36"/>
      <c r="H4417" s="36"/>
      <c r="I4417" s="36"/>
      <c r="J4417" s="36"/>
      <c r="K4417" s="36"/>
      <c r="L4417" s="36"/>
      <c r="M4417" s="36"/>
      <c r="N4417" s="36"/>
      <c r="O4417" s="36"/>
      <c r="P4417" s="36"/>
      <c r="Q4417" s="36"/>
      <c r="R4417" s="36"/>
      <c r="S4417" s="36"/>
      <c r="T4417" s="36"/>
      <c r="U4417" s="36"/>
      <c r="V4417" s="36"/>
    </row>
    <row r="4418" spans="6:22" x14ac:dyDescent="0.25">
      <c r="F4418" s="36"/>
      <c r="G4418" s="36"/>
      <c r="H4418" s="36"/>
      <c r="I4418" s="36"/>
      <c r="J4418" s="36"/>
      <c r="K4418" s="36"/>
      <c r="L4418" s="36"/>
      <c r="M4418" s="36"/>
      <c r="N4418" s="36"/>
      <c r="O4418" s="36"/>
      <c r="P4418" s="36"/>
      <c r="Q4418" s="36"/>
      <c r="R4418" s="36"/>
      <c r="S4418" s="36"/>
      <c r="T4418" s="36"/>
      <c r="U4418" s="36"/>
      <c r="V4418" s="36"/>
    </row>
    <row r="4419" spans="6:22" x14ac:dyDescent="0.25">
      <c r="F4419" s="36"/>
      <c r="G4419" s="36"/>
      <c r="H4419" s="36"/>
      <c r="I4419" s="36"/>
      <c r="J4419" s="36"/>
      <c r="K4419" s="36"/>
      <c r="L4419" s="36"/>
      <c r="M4419" s="36"/>
      <c r="N4419" s="36"/>
      <c r="O4419" s="36"/>
      <c r="P4419" s="36"/>
      <c r="Q4419" s="36"/>
      <c r="R4419" s="36"/>
      <c r="S4419" s="36"/>
      <c r="T4419" s="36"/>
      <c r="U4419" s="36"/>
      <c r="V4419" s="36"/>
    </row>
    <row r="4420" spans="6:22" x14ac:dyDescent="0.25">
      <c r="F4420" s="36"/>
      <c r="G4420" s="36"/>
      <c r="H4420" s="36"/>
      <c r="I4420" s="36"/>
      <c r="J4420" s="36"/>
      <c r="K4420" s="36"/>
      <c r="L4420" s="36"/>
      <c r="M4420" s="36"/>
      <c r="N4420" s="36"/>
      <c r="O4420" s="36"/>
      <c r="P4420" s="36"/>
      <c r="Q4420" s="36"/>
      <c r="R4420" s="36"/>
      <c r="S4420" s="36"/>
      <c r="T4420" s="36"/>
      <c r="U4420" s="36"/>
      <c r="V4420" s="36"/>
    </row>
    <row r="4421" spans="6:22" x14ac:dyDescent="0.25">
      <c r="F4421" s="36"/>
      <c r="G4421" s="36"/>
      <c r="H4421" s="36"/>
      <c r="I4421" s="36"/>
      <c r="J4421" s="36"/>
      <c r="K4421" s="36"/>
      <c r="L4421" s="36"/>
      <c r="M4421" s="36"/>
      <c r="N4421" s="36"/>
      <c r="O4421" s="36"/>
      <c r="P4421" s="36"/>
      <c r="Q4421" s="36"/>
      <c r="R4421" s="36"/>
      <c r="S4421" s="36"/>
      <c r="T4421" s="36"/>
      <c r="U4421" s="36"/>
      <c r="V4421" s="36"/>
    </row>
    <row r="4422" spans="6:22" x14ac:dyDescent="0.25">
      <c r="F4422" s="36"/>
      <c r="G4422" s="36"/>
      <c r="H4422" s="36"/>
      <c r="I4422" s="36"/>
      <c r="J4422" s="36"/>
      <c r="K4422" s="36"/>
      <c r="L4422" s="36"/>
      <c r="M4422" s="36"/>
      <c r="N4422" s="36"/>
      <c r="O4422" s="36"/>
      <c r="P4422" s="36"/>
      <c r="Q4422" s="36"/>
      <c r="R4422" s="36"/>
      <c r="S4422" s="36"/>
      <c r="T4422" s="36"/>
      <c r="U4422" s="36"/>
      <c r="V4422" s="36"/>
    </row>
    <row r="4423" spans="6:22" x14ac:dyDescent="0.25">
      <c r="F4423" s="36"/>
      <c r="G4423" s="36"/>
      <c r="H4423" s="36"/>
      <c r="I4423" s="36"/>
      <c r="J4423" s="36"/>
      <c r="K4423" s="36"/>
      <c r="L4423" s="36"/>
      <c r="M4423" s="36"/>
      <c r="N4423" s="36"/>
      <c r="O4423" s="36"/>
      <c r="P4423" s="36"/>
      <c r="Q4423" s="36"/>
      <c r="R4423" s="36"/>
      <c r="S4423" s="36"/>
      <c r="T4423" s="36"/>
      <c r="U4423" s="36"/>
      <c r="V4423" s="36"/>
    </row>
    <row r="4424" spans="6:22" x14ac:dyDescent="0.25">
      <c r="F4424" s="36"/>
      <c r="G4424" s="36"/>
      <c r="H4424" s="36"/>
      <c r="I4424" s="36"/>
      <c r="J4424" s="36"/>
      <c r="K4424" s="36"/>
      <c r="L4424" s="36"/>
      <c r="M4424" s="36"/>
      <c r="N4424" s="36"/>
      <c r="O4424" s="36"/>
      <c r="P4424" s="36"/>
      <c r="Q4424" s="36"/>
      <c r="R4424" s="36"/>
      <c r="S4424" s="36"/>
      <c r="T4424" s="36"/>
      <c r="U4424" s="36"/>
      <c r="V4424" s="36"/>
    </row>
    <row r="4425" spans="6:22" x14ac:dyDescent="0.25">
      <c r="F4425" s="36"/>
      <c r="G4425" s="36"/>
      <c r="H4425" s="36"/>
      <c r="I4425" s="36"/>
      <c r="J4425" s="36"/>
      <c r="K4425" s="36"/>
      <c r="L4425" s="36"/>
      <c r="M4425" s="36"/>
      <c r="N4425" s="36"/>
      <c r="O4425" s="36"/>
      <c r="P4425" s="36"/>
      <c r="Q4425" s="36"/>
      <c r="R4425" s="36"/>
      <c r="S4425" s="36"/>
      <c r="T4425" s="36"/>
      <c r="U4425" s="36"/>
      <c r="V4425" s="36"/>
    </row>
    <row r="4426" spans="6:22" x14ac:dyDescent="0.25">
      <c r="F4426" s="36"/>
      <c r="G4426" s="36"/>
      <c r="H4426" s="36"/>
      <c r="I4426" s="36"/>
      <c r="J4426" s="36"/>
      <c r="K4426" s="36"/>
      <c r="L4426" s="36"/>
      <c r="M4426" s="36"/>
      <c r="N4426" s="36"/>
      <c r="O4426" s="36"/>
      <c r="P4426" s="36"/>
      <c r="Q4426" s="36"/>
      <c r="R4426" s="36"/>
      <c r="S4426" s="36"/>
      <c r="T4426" s="36"/>
      <c r="U4426" s="36"/>
      <c r="V4426" s="36"/>
    </row>
    <row r="4427" spans="6:22" x14ac:dyDescent="0.25">
      <c r="F4427" s="36"/>
      <c r="G4427" s="36"/>
      <c r="H4427" s="36"/>
      <c r="I4427" s="36"/>
      <c r="J4427" s="36"/>
      <c r="K4427" s="36"/>
      <c r="L4427" s="36"/>
      <c r="M4427" s="36"/>
      <c r="N4427" s="36"/>
      <c r="O4427" s="36"/>
      <c r="P4427" s="36"/>
      <c r="Q4427" s="36"/>
      <c r="R4427" s="36"/>
      <c r="S4427" s="36"/>
      <c r="T4427" s="36"/>
      <c r="U4427" s="36"/>
      <c r="V4427" s="36"/>
    </row>
    <row r="4428" spans="6:22" x14ac:dyDescent="0.25">
      <c r="F4428" s="36"/>
      <c r="G4428" s="36"/>
      <c r="H4428" s="36"/>
      <c r="I4428" s="36"/>
      <c r="J4428" s="36"/>
      <c r="K4428" s="36"/>
      <c r="L4428" s="36"/>
      <c r="M4428" s="36"/>
      <c r="N4428" s="36"/>
      <c r="O4428" s="36"/>
      <c r="P4428" s="36"/>
      <c r="Q4428" s="36"/>
      <c r="R4428" s="36"/>
      <c r="S4428" s="36"/>
      <c r="T4428" s="36"/>
      <c r="U4428" s="36"/>
      <c r="V4428" s="36"/>
    </row>
    <row r="4429" spans="6:22" x14ac:dyDescent="0.25">
      <c r="F4429" s="36"/>
      <c r="G4429" s="36"/>
      <c r="H4429" s="36"/>
      <c r="I4429" s="36"/>
      <c r="J4429" s="36"/>
      <c r="K4429" s="36"/>
      <c r="L4429" s="36"/>
      <c r="M4429" s="36"/>
      <c r="N4429" s="36"/>
      <c r="O4429" s="36"/>
      <c r="P4429" s="36"/>
      <c r="Q4429" s="36"/>
      <c r="R4429" s="36"/>
      <c r="S4429" s="36"/>
      <c r="T4429" s="36"/>
      <c r="U4429" s="36"/>
      <c r="V4429" s="36"/>
    </row>
    <row r="4430" spans="6:22" x14ac:dyDescent="0.25">
      <c r="F4430" s="36"/>
      <c r="G4430" s="36"/>
      <c r="H4430" s="36"/>
      <c r="I4430" s="36"/>
      <c r="J4430" s="36"/>
      <c r="K4430" s="36"/>
      <c r="L4430" s="36"/>
      <c r="M4430" s="36"/>
      <c r="N4430" s="36"/>
      <c r="O4430" s="36"/>
      <c r="P4430" s="36"/>
      <c r="Q4430" s="36"/>
      <c r="R4430" s="36"/>
      <c r="S4430" s="36"/>
      <c r="T4430" s="36"/>
      <c r="U4430" s="36"/>
      <c r="V4430" s="36"/>
    </row>
    <row r="4431" spans="6:22" x14ac:dyDescent="0.25">
      <c r="F4431" s="36"/>
      <c r="G4431" s="36"/>
      <c r="H4431" s="36"/>
      <c r="I4431" s="36"/>
      <c r="J4431" s="36"/>
      <c r="K4431" s="36"/>
      <c r="L4431" s="36"/>
      <c r="M4431" s="36"/>
      <c r="N4431" s="36"/>
      <c r="O4431" s="36"/>
      <c r="P4431" s="36"/>
      <c r="Q4431" s="36"/>
      <c r="R4431" s="36"/>
      <c r="S4431" s="36"/>
      <c r="T4431" s="36"/>
      <c r="U4431" s="36"/>
      <c r="V4431" s="36"/>
    </row>
    <row r="4432" spans="6:22" x14ac:dyDescent="0.25">
      <c r="F4432" s="36"/>
      <c r="G4432" s="36"/>
      <c r="H4432" s="36"/>
      <c r="I4432" s="36"/>
      <c r="J4432" s="36"/>
      <c r="K4432" s="36"/>
      <c r="L4432" s="36"/>
      <c r="M4432" s="36"/>
      <c r="N4432" s="36"/>
      <c r="O4432" s="36"/>
      <c r="P4432" s="36"/>
      <c r="Q4432" s="36"/>
      <c r="R4432" s="36"/>
      <c r="S4432" s="36"/>
      <c r="T4432" s="36"/>
      <c r="U4432" s="36"/>
      <c r="V4432" s="36"/>
    </row>
    <row r="4433" spans="6:22" x14ac:dyDescent="0.25">
      <c r="F4433" s="36"/>
      <c r="G4433" s="36"/>
      <c r="H4433" s="36"/>
      <c r="I4433" s="36"/>
      <c r="J4433" s="36"/>
      <c r="K4433" s="36"/>
      <c r="L4433" s="36"/>
      <c r="M4433" s="36"/>
      <c r="N4433" s="36"/>
      <c r="O4433" s="36"/>
      <c r="P4433" s="36"/>
      <c r="Q4433" s="36"/>
      <c r="R4433" s="36"/>
      <c r="S4433" s="36"/>
      <c r="T4433" s="36"/>
      <c r="U4433" s="36"/>
      <c r="V4433" s="36"/>
    </row>
    <row r="4434" spans="6:22" x14ac:dyDescent="0.25">
      <c r="F4434" s="36"/>
      <c r="G4434" s="36"/>
      <c r="H4434" s="36"/>
      <c r="I4434" s="36"/>
      <c r="J4434" s="36"/>
      <c r="K4434" s="36"/>
      <c r="L4434" s="36"/>
      <c r="M4434" s="36"/>
      <c r="N4434" s="36"/>
      <c r="O4434" s="36"/>
      <c r="P4434" s="36"/>
      <c r="Q4434" s="36"/>
      <c r="R4434" s="36"/>
      <c r="S4434" s="36"/>
      <c r="T4434" s="36"/>
      <c r="U4434" s="36"/>
      <c r="V4434" s="36"/>
    </row>
    <row r="4435" spans="6:22" x14ac:dyDescent="0.25">
      <c r="F4435" s="36"/>
      <c r="G4435" s="36"/>
      <c r="H4435" s="36"/>
      <c r="I4435" s="36"/>
      <c r="J4435" s="36"/>
      <c r="K4435" s="36"/>
      <c r="L4435" s="36"/>
      <c r="M4435" s="36"/>
      <c r="N4435" s="36"/>
      <c r="O4435" s="36"/>
      <c r="P4435" s="36"/>
      <c r="Q4435" s="36"/>
      <c r="R4435" s="36"/>
      <c r="S4435" s="36"/>
      <c r="T4435" s="36"/>
      <c r="U4435" s="36"/>
      <c r="V4435" s="36"/>
    </row>
    <row r="4436" spans="6:22" x14ac:dyDescent="0.25">
      <c r="F4436" s="36"/>
      <c r="G4436" s="36"/>
      <c r="H4436" s="36"/>
      <c r="I4436" s="36"/>
      <c r="J4436" s="36"/>
      <c r="K4436" s="36"/>
      <c r="L4436" s="36"/>
      <c r="M4436" s="36"/>
      <c r="N4436" s="36"/>
      <c r="O4436" s="36"/>
      <c r="P4436" s="36"/>
      <c r="Q4436" s="36"/>
      <c r="R4436" s="36"/>
      <c r="S4436" s="36"/>
      <c r="T4436" s="36"/>
      <c r="U4436" s="36"/>
      <c r="V4436" s="36"/>
    </row>
    <row r="4437" spans="6:22" x14ac:dyDescent="0.25">
      <c r="F4437" s="36"/>
      <c r="G4437" s="36"/>
      <c r="H4437" s="36"/>
      <c r="I4437" s="36"/>
      <c r="J4437" s="36"/>
      <c r="K4437" s="36"/>
      <c r="L4437" s="36"/>
      <c r="M4437" s="36"/>
      <c r="N4437" s="36"/>
      <c r="O4437" s="36"/>
      <c r="P4437" s="36"/>
      <c r="Q4437" s="36"/>
      <c r="R4437" s="36"/>
      <c r="S4437" s="36"/>
      <c r="T4437" s="36"/>
      <c r="U4437" s="36"/>
      <c r="V4437" s="36"/>
    </row>
    <row r="4438" spans="6:22" x14ac:dyDescent="0.25">
      <c r="F4438" s="36"/>
      <c r="G4438" s="36"/>
      <c r="H4438" s="36"/>
      <c r="I4438" s="36"/>
      <c r="J4438" s="36"/>
      <c r="K4438" s="36"/>
      <c r="L4438" s="36"/>
      <c r="M4438" s="36"/>
      <c r="N4438" s="36"/>
      <c r="O4438" s="36"/>
      <c r="P4438" s="36"/>
      <c r="Q4438" s="36"/>
      <c r="R4438" s="36"/>
      <c r="S4438" s="36"/>
      <c r="T4438" s="36"/>
      <c r="U4438" s="36"/>
      <c r="V4438" s="36"/>
    </row>
    <row r="4439" spans="6:22" x14ac:dyDescent="0.25">
      <c r="F4439" s="36"/>
      <c r="G4439" s="36"/>
      <c r="H4439" s="36"/>
      <c r="I4439" s="36"/>
      <c r="J4439" s="36"/>
      <c r="K4439" s="36"/>
      <c r="L4439" s="36"/>
      <c r="M4439" s="36"/>
      <c r="N4439" s="36"/>
      <c r="O4439" s="36"/>
      <c r="P4439" s="36"/>
      <c r="Q4439" s="36"/>
      <c r="R4439" s="36"/>
      <c r="S4439" s="36"/>
      <c r="T4439" s="36"/>
      <c r="U4439" s="36"/>
      <c r="V4439" s="36"/>
    </row>
    <row r="4440" spans="6:22" x14ac:dyDescent="0.25">
      <c r="F4440" s="36"/>
      <c r="G4440" s="36"/>
      <c r="H4440" s="36"/>
      <c r="I4440" s="36"/>
      <c r="J4440" s="36"/>
      <c r="K4440" s="36"/>
      <c r="L4440" s="36"/>
      <c r="M4440" s="36"/>
      <c r="N4440" s="36"/>
      <c r="O4440" s="36"/>
      <c r="P4440" s="36"/>
      <c r="Q4440" s="36"/>
      <c r="R4440" s="36"/>
      <c r="S4440" s="36"/>
      <c r="T4440" s="36"/>
      <c r="U4440" s="36"/>
      <c r="V4440" s="36"/>
    </row>
    <row r="4441" spans="6:22" x14ac:dyDescent="0.25">
      <c r="F4441" s="36"/>
      <c r="G4441" s="36"/>
      <c r="H4441" s="36"/>
      <c r="I4441" s="36"/>
      <c r="J4441" s="36"/>
      <c r="K4441" s="36"/>
      <c r="L4441" s="36"/>
      <c r="M4441" s="36"/>
      <c r="N4441" s="36"/>
      <c r="O4441" s="36"/>
      <c r="P4441" s="36"/>
      <c r="Q4441" s="36"/>
      <c r="R4441" s="36"/>
      <c r="S4441" s="36"/>
      <c r="T4441" s="36"/>
      <c r="U4441" s="36"/>
      <c r="V4441" s="36"/>
    </row>
    <row r="4442" spans="6:22" x14ac:dyDescent="0.25">
      <c r="F4442" s="36"/>
      <c r="G4442" s="36"/>
      <c r="H4442" s="36"/>
      <c r="I4442" s="36"/>
      <c r="J4442" s="36"/>
      <c r="K4442" s="36"/>
      <c r="L4442" s="36"/>
      <c r="M4442" s="36"/>
      <c r="N4442" s="36"/>
      <c r="O4442" s="36"/>
      <c r="P4442" s="36"/>
      <c r="Q4442" s="36"/>
      <c r="R4442" s="36"/>
      <c r="S4442" s="36"/>
      <c r="T4442" s="36"/>
      <c r="U4442" s="36"/>
      <c r="V4442" s="36"/>
    </row>
    <row r="4443" spans="6:22" x14ac:dyDescent="0.25">
      <c r="F4443" s="36"/>
      <c r="G4443" s="36"/>
      <c r="H4443" s="36"/>
      <c r="I4443" s="36"/>
      <c r="J4443" s="36"/>
      <c r="K4443" s="36"/>
      <c r="L4443" s="36"/>
      <c r="M4443" s="36"/>
      <c r="N4443" s="36"/>
      <c r="O4443" s="36"/>
      <c r="P4443" s="36"/>
      <c r="Q4443" s="36"/>
      <c r="R4443" s="36"/>
      <c r="S4443" s="36"/>
      <c r="T4443" s="36"/>
      <c r="U4443" s="36"/>
      <c r="V4443" s="36"/>
    </row>
    <row r="4444" spans="6:22" x14ac:dyDescent="0.25">
      <c r="F4444" s="36"/>
      <c r="G4444" s="36"/>
      <c r="H4444" s="36"/>
      <c r="I4444" s="36"/>
      <c r="J4444" s="36"/>
      <c r="K4444" s="36"/>
      <c r="L4444" s="36"/>
      <c r="M4444" s="36"/>
      <c r="N4444" s="36"/>
      <c r="O4444" s="36"/>
      <c r="P4444" s="36"/>
      <c r="Q4444" s="36"/>
      <c r="R4444" s="36"/>
      <c r="S4444" s="36"/>
      <c r="T4444" s="36"/>
      <c r="U4444" s="36"/>
      <c r="V4444" s="36"/>
    </row>
    <row r="4445" spans="6:22" x14ac:dyDescent="0.25">
      <c r="F4445" s="36"/>
      <c r="G4445" s="36"/>
      <c r="H4445" s="36"/>
      <c r="I4445" s="36"/>
      <c r="J4445" s="36"/>
      <c r="K4445" s="36"/>
      <c r="L4445" s="36"/>
      <c r="M4445" s="36"/>
      <c r="N4445" s="36"/>
      <c r="O4445" s="36"/>
      <c r="P4445" s="36"/>
      <c r="Q4445" s="36"/>
      <c r="R4445" s="36"/>
      <c r="S4445" s="36"/>
      <c r="T4445" s="36"/>
      <c r="U4445" s="36"/>
      <c r="V4445" s="36"/>
    </row>
    <row r="4446" spans="6:22" x14ac:dyDescent="0.25">
      <c r="F4446" s="36"/>
      <c r="G4446" s="36"/>
      <c r="H4446" s="36"/>
      <c r="I4446" s="36"/>
      <c r="J4446" s="36"/>
      <c r="K4446" s="36"/>
      <c r="L4446" s="36"/>
      <c r="M4446" s="36"/>
      <c r="N4446" s="36"/>
      <c r="O4446" s="36"/>
      <c r="P4446" s="36"/>
      <c r="Q4446" s="36"/>
      <c r="R4446" s="36"/>
      <c r="S4446" s="36"/>
      <c r="T4446" s="36"/>
      <c r="U4446" s="36"/>
      <c r="V4446" s="36"/>
    </row>
    <row r="4447" spans="6:22" x14ac:dyDescent="0.25">
      <c r="F4447" s="36"/>
      <c r="G4447" s="36"/>
      <c r="H4447" s="36"/>
      <c r="I4447" s="36"/>
      <c r="J4447" s="36"/>
      <c r="K4447" s="36"/>
      <c r="L4447" s="36"/>
      <c r="M4447" s="36"/>
      <c r="N4447" s="36"/>
      <c r="O4447" s="36"/>
      <c r="P4447" s="36"/>
      <c r="Q4447" s="36"/>
      <c r="R4447" s="36"/>
      <c r="S4447" s="36"/>
      <c r="T4447" s="36"/>
      <c r="U4447" s="36"/>
      <c r="V4447" s="36"/>
    </row>
    <row r="4448" spans="6:22" x14ac:dyDescent="0.25">
      <c r="F4448" s="36"/>
      <c r="G4448" s="36"/>
      <c r="H4448" s="36"/>
      <c r="I4448" s="36"/>
      <c r="J4448" s="36"/>
      <c r="K4448" s="36"/>
      <c r="L4448" s="36"/>
      <c r="M4448" s="36"/>
      <c r="N4448" s="36"/>
      <c r="O4448" s="36"/>
      <c r="P4448" s="36"/>
      <c r="Q4448" s="36"/>
      <c r="R4448" s="36"/>
      <c r="S4448" s="36"/>
      <c r="T4448" s="36"/>
      <c r="U4448" s="36"/>
      <c r="V4448" s="36"/>
    </row>
    <row r="4449" spans="6:22" x14ac:dyDescent="0.25">
      <c r="F4449" s="36"/>
      <c r="G4449" s="36"/>
      <c r="H4449" s="36"/>
      <c r="I4449" s="36"/>
      <c r="J4449" s="36"/>
      <c r="K4449" s="36"/>
      <c r="L4449" s="36"/>
      <c r="M4449" s="36"/>
      <c r="N4449" s="36"/>
      <c r="O4449" s="36"/>
      <c r="P4449" s="36"/>
      <c r="Q4449" s="36"/>
      <c r="R4449" s="36"/>
      <c r="S4449" s="36"/>
      <c r="T4449" s="36"/>
      <c r="U4449" s="36"/>
      <c r="V4449" s="36"/>
    </row>
    <row r="4450" spans="6:22" x14ac:dyDescent="0.25">
      <c r="F4450" s="36"/>
      <c r="G4450" s="36"/>
      <c r="H4450" s="36"/>
      <c r="I4450" s="36"/>
      <c r="J4450" s="36"/>
      <c r="K4450" s="36"/>
      <c r="L4450" s="36"/>
      <c r="M4450" s="36"/>
      <c r="N4450" s="36"/>
      <c r="O4450" s="36"/>
      <c r="P4450" s="36"/>
      <c r="Q4450" s="36"/>
      <c r="R4450" s="36"/>
      <c r="S4450" s="36"/>
      <c r="T4450" s="36"/>
      <c r="U4450" s="36"/>
      <c r="V4450" s="36"/>
    </row>
    <row r="4451" spans="6:22" x14ac:dyDescent="0.25">
      <c r="F4451" s="36"/>
      <c r="G4451" s="36"/>
      <c r="H4451" s="36"/>
      <c r="I4451" s="36"/>
      <c r="J4451" s="36"/>
      <c r="K4451" s="36"/>
      <c r="L4451" s="36"/>
      <c r="M4451" s="36"/>
      <c r="N4451" s="36"/>
      <c r="O4451" s="36"/>
      <c r="P4451" s="36"/>
      <c r="Q4451" s="36"/>
      <c r="R4451" s="36"/>
      <c r="S4451" s="36"/>
      <c r="T4451" s="36"/>
      <c r="U4451" s="36"/>
      <c r="V4451" s="36"/>
    </row>
    <row r="4452" spans="6:22" x14ac:dyDescent="0.25">
      <c r="F4452" s="36"/>
      <c r="G4452" s="36"/>
      <c r="H4452" s="36"/>
      <c r="I4452" s="36"/>
      <c r="J4452" s="36"/>
      <c r="K4452" s="36"/>
      <c r="L4452" s="36"/>
      <c r="M4452" s="36"/>
      <c r="N4452" s="36"/>
      <c r="O4452" s="36"/>
      <c r="P4452" s="36"/>
      <c r="Q4452" s="36"/>
      <c r="R4452" s="36"/>
      <c r="S4452" s="36"/>
      <c r="T4452" s="36"/>
      <c r="U4452" s="36"/>
      <c r="V4452" s="36"/>
    </row>
    <row r="4453" spans="6:22" x14ac:dyDescent="0.25">
      <c r="F4453" s="36"/>
      <c r="G4453" s="36"/>
      <c r="H4453" s="36"/>
      <c r="I4453" s="36"/>
      <c r="J4453" s="36"/>
      <c r="K4453" s="36"/>
      <c r="L4453" s="36"/>
      <c r="M4453" s="36"/>
      <c r="N4453" s="36"/>
      <c r="O4453" s="36"/>
      <c r="P4453" s="36"/>
      <c r="Q4453" s="36"/>
      <c r="R4453" s="36"/>
      <c r="S4453" s="36"/>
      <c r="T4453" s="36"/>
      <c r="U4453" s="36"/>
      <c r="V4453" s="36"/>
    </row>
    <row r="4454" spans="6:22" x14ac:dyDescent="0.25">
      <c r="F4454" s="36"/>
      <c r="G4454" s="36"/>
      <c r="H4454" s="36"/>
      <c r="I4454" s="36"/>
      <c r="J4454" s="36"/>
      <c r="K4454" s="36"/>
      <c r="L4454" s="36"/>
      <c r="M4454" s="36"/>
      <c r="N4454" s="36"/>
      <c r="O4454" s="36"/>
      <c r="P4454" s="36"/>
      <c r="Q4454" s="36"/>
      <c r="R4454" s="36"/>
      <c r="S4454" s="36"/>
      <c r="T4454" s="36"/>
      <c r="U4454" s="36"/>
      <c r="V4454" s="36"/>
    </row>
    <row r="4455" spans="6:22" x14ac:dyDescent="0.25">
      <c r="F4455" s="36"/>
      <c r="G4455" s="36"/>
      <c r="H4455" s="36"/>
      <c r="I4455" s="36"/>
      <c r="J4455" s="36"/>
      <c r="K4455" s="36"/>
      <c r="L4455" s="36"/>
      <c r="M4455" s="36"/>
      <c r="N4455" s="36"/>
      <c r="O4455" s="36"/>
      <c r="P4455" s="36"/>
      <c r="Q4455" s="36"/>
      <c r="R4455" s="36"/>
      <c r="S4455" s="36"/>
      <c r="T4455" s="36"/>
      <c r="U4455" s="36"/>
      <c r="V4455" s="36"/>
    </row>
    <row r="4456" spans="6:22" x14ac:dyDescent="0.25">
      <c r="F4456" s="36"/>
      <c r="G4456" s="36"/>
      <c r="H4456" s="36"/>
      <c r="I4456" s="36"/>
      <c r="J4456" s="36"/>
      <c r="K4456" s="36"/>
      <c r="L4456" s="36"/>
      <c r="M4456" s="36"/>
      <c r="N4456" s="36"/>
      <c r="O4456" s="36"/>
      <c r="P4456" s="36"/>
      <c r="Q4456" s="36"/>
      <c r="R4456" s="36"/>
      <c r="S4456" s="36"/>
      <c r="T4456" s="36"/>
      <c r="U4456" s="36"/>
      <c r="V4456" s="36"/>
    </row>
    <row r="4457" spans="6:22" x14ac:dyDescent="0.25">
      <c r="F4457" s="36"/>
      <c r="G4457" s="36"/>
      <c r="H4457" s="36"/>
      <c r="I4457" s="36"/>
      <c r="J4457" s="36"/>
      <c r="K4457" s="36"/>
      <c r="L4457" s="36"/>
      <c r="M4457" s="36"/>
      <c r="N4457" s="36"/>
      <c r="O4457" s="36"/>
      <c r="P4457" s="36"/>
      <c r="Q4457" s="36"/>
      <c r="R4457" s="36"/>
      <c r="S4457" s="36"/>
      <c r="T4457" s="36"/>
      <c r="U4457" s="36"/>
      <c r="V4457" s="36"/>
    </row>
    <row r="4458" spans="6:22" x14ac:dyDescent="0.25">
      <c r="F4458" s="36"/>
      <c r="G4458" s="36"/>
      <c r="H4458" s="36"/>
      <c r="I4458" s="36"/>
      <c r="J4458" s="36"/>
      <c r="K4458" s="36"/>
      <c r="L4458" s="36"/>
      <c r="M4458" s="36"/>
      <c r="N4458" s="36"/>
      <c r="O4458" s="36"/>
      <c r="P4458" s="36"/>
      <c r="Q4458" s="36"/>
      <c r="R4458" s="36"/>
      <c r="S4458" s="36"/>
      <c r="T4458" s="36"/>
      <c r="U4458" s="36"/>
      <c r="V4458" s="36"/>
    </row>
    <row r="4459" spans="6:22" x14ac:dyDescent="0.25">
      <c r="F4459" s="36"/>
      <c r="G4459" s="36"/>
      <c r="H4459" s="36"/>
      <c r="I4459" s="36"/>
      <c r="J4459" s="36"/>
      <c r="K4459" s="36"/>
      <c r="L4459" s="36"/>
      <c r="M4459" s="36"/>
      <c r="N4459" s="36"/>
      <c r="O4459" s="36"/>
      <c r="P4459" s="36"/>
      <c r="Q4459" s="36"/>
      <c r="R4459" s="36"/>
      <c r="S4459" s="36"/>
      <c r="T4459" s="36"/>
      <c r="U4459" s="36"/>
      <c r="V4459" s="36"/>
    </row>
    <row r="4460" spans="6:22" x14ac:dyDescent="0.25">
      <c r="F4460" s="36"/>
      <c r="G4460" s="36"/>
      <c r="H4460" s="36"/>
      <c r="I4460" s="36"/>
      <c r="J4460" s="36"/>
      <c r="K4460" s="36"/>
      <c r="L4460" s="36"/>
      <c r="M4460" s="36"/>
      <c r="N4460" s="36"/>
      <c r="O4460" s="36"/>
      <c r="P4460" s="36"/>
      <c r="Q4460" s="36"/>
      <c r="R4460" s="36"/>
      <c r="S4460" s="36"/>
      <c r="T4460" s="36"/>
      <c r="U4460" s="36"/>
      <c r="V4460" s="36"/>
    </row>
    <row r="4461" spans="6:22" x14ac:dyDescent="0.25">
      <c r="F4461" s="36"/>
      <c r="G4461" s="36"/>
      <c r="H4461" s="36"/>
      <c r="I4461" s="36"/>
      <c r="J4461" s="36"/>
      <c r="K4461" s="36"/>
      <c r="L4461" s="36"/>
      <c r="M4461" s="36"/>
      <c r="N4461" s="36"/>
      <c r="O4461" s="36"/>
      <c r="P4461" s="36"/>
      <c r="Q4461" s="36"/>
      <c r="R4461" s="36"/>
      <c r="S4461" s="36"/>
      <c r="T4461" s="36"/>
      <c r="U4461" s="36"/>
      <c r="V4461" s="36"/>
    </row>
    <row r="4462" spans="6:22" x14ac:dyDescent="0.25">
      <c r="F4462" s="36"/>
      <c r="G4462" s="36"/>
      <c r="H4462" s="36"/>
      <c r="I4462" s="36"/>
      <c r="J4462" s="36"/>
      <c r="K4462" s="36"/>
      <c r="L4462" s="36"/>
      <c r="M4462" s="36"/>
      <c r="N4462" s="36"/>
      <c r="O4462" s="36"/>
      <c r="P4462" s="36"/>
      <c r="Q4462" s="36"/>
      <c r="R4462" s="36"/>
      <c r="S4462" s="36"/>
      <c r="T4462" s="36"/>
      <c r="U4462" s="36"/>
      <c r="V4462" s="36"/>
    </row>
    <row r="4463" spans="6:22" x14ac:dyDescent="0.25">
      <c r="F4463" s="36"/>
      <c r="G4463" s="36"/>
      <c r="H4463" s="36"/>
      <c r="I4463" s="36"/>
      <c r="J4463" s="36"/>
      <c r="K4463" s="36"/>
      <c r="L4463" s="36"/>
      <c r="M4463" s="36"/>
      <c r="N4463" s="36"/>
      <c r="O4463" s="36"/>
      <c r="P4463" s="36"/>
      <c r="Q4463" s="36"/>
      <c r="R4463" s="36"/>
      <c r="S4463" s="36"/>
      <c r="T4463" s="36"/>
      <c r="U4463" s="36"/>
      <c r="V4463" s="36"/>
    </row>
    <row r="4464" spans="6:22" x14ac:dyDescent="0.25">
      <c r="F4464" s="36"/>
      <c r="G4464" s="36"/>
      <c r="H4464" s="36"/>
      <c r="I4464" s="36"/>
      <c r="J4464" s="36"/>
      <c r="K4464" s="36"/>
      <c r="L4464" s="36"/>
      <c r="M4464" s="36"/>
      <c r="N4464" s="36"/>
      <c r="O4464" s="36"/>
      <c r="P4464" s="36"/>
      <c r="Q4464" s="36"/>
      <c r="R4464" s="36"/>
      <c r="S4464" s="36"/>
      <c r="T4464" s="36"/>
      <c r="U4464" s="36"/>
      <c r="V4464" s="36"/>
    </row>
    <row r="4465" spans="6:22" x14ac:dyDescent="0.25">
      <c r="F4465" s="36"/>
      <c r="G4465" s="36"/>
      <c r="H4465" s="36"/>
      <c r="I4465" s="36"/>
      <c r="J4465" s="36"/>
      <c r="K4465" s="36"/>
      <c r="L4465" s="36"/>
      <c r="M4465" s="36"/>
      <c r="N4465" s="36"/>
      <c r="O4465" s="36"/>
      <c r="P4465" s="36"/>
      <c r="Q4465" s="36"/>
      <c r="R4465" s="36"/>
      <c r="S4465" s="36"/>
      <c r="T4465" s="36"/>
      <c r="U4465" s="36"/>
      <c r="V4465" s="36"/>
    </row>
    <row r="4466" spans="6:22" x14ac:dyDescent="0.25">
      <c r="F4466" s="36"/>
      <c r="G4466" s="36"/>
      <c r="H4466" s="36"/>
      <c r="I4466" s="36"/>
      <c r="J4466" s="36"/>
      <c r="K4466" s="36"/>
      <c r="L4466" s="36"/>
      <c r="M4466" s="36"/>
      <c r="N4466" s="36"/>
      <c r="O4466" s="36"/>
      <c r="P4466" s="36"/>
      <c r="Q4466" s="36"/>
      <c r="R4466" s="36"/>
      <c r="S4466" s="36"/>
      <c r="T4466" s="36"/>
      <c r="U4466" s="36"/>
      <c r="V4466" s="36"/>
    </row>
    <row r="4467" spans="6:22" x14ac:dyDescent="0.25">
      <c r="F4467" s="36"/>
      <c r="G4467" s="36"/>
      <c r="H4467" s="36"/>
      <c r="I4467" s="36"/>
      <c r="J4467" s="36"/>
      <c r="K4467" s="36"/>
      <c r="L4467" s="36"/>
      <c r="M4467" s="36"/>
      <c r="N4467" s="36"/>
      <c r="O4467" s="36"/>
      <c r="P4467" s="36"/>
      <c r="Q4467" s="36"/>
      <c r="R4467" s="36"/>
      <c r="S4467" s="36"/>
      <c r="T4467" s="36"/>
      <c r="U4467" s="36"/>
      <c r="V4467" s="36"/>
    </row>
    <row r="4468" spans="6:22" x14ac:dyDescent="0.25">
      <c r="F4468" s="36"/>
      <c r="G4468" s="36"/>
      <c r="H4468" s="36"/>
      <c r="I4468" s="36"/>
      <c r="J4468" s="36"/>
      <c r="K4468" s="36"/>
      <c r="L4468" s="36"/>
      <c r="M4468" s="36"/>
      <c r="N4468" s="36"/>
      <c r="O4468" s="36"/>
      <c r="P4468" s="36"/>
      <c r="Q4468" s="36"/>
      <c r="R4468" s="36"/>
      <c r="S4468" s="36"/>
      <c r="T4468" s="36"/>
      <c r="U4468" s="36"/>
      <c r="V4468" s="36"/>
    </row>
    <row r="4469" spans="6:22" x14ac:dyDescent="0.25">
      <c r="F4469" s="36"/>
      <c r="G4469" s="36"/>
      <c r="H4469" s="36"/>
      <c r="I4469" s="36"/>
      <c r="J4469" s="36"/>
      <c r="K4469" s="36"/>
      <c r="L4469" s="36"/>
      <c r="M4469" s="36"/>
      <c r="N4469" s="36"/>
      <c r="O4469" s="36"/>
      <c r="P4469" s="36"/>
      <c r="Q4469" s="36"/>
      <c r="R4469" s="36"/>
      <c r="S4469" s="36"/>
      <c r="T4469" s="36"/>
      <c r="U4469" s="36"/>
      <c r="V4469" s="36"/>
    </row>
    <row r="4470" spans="6:22" x14ac:dyDescent="0.25">
      <c r="F4470" s="36"/>
      <c r="G4470" s="36"/>
      <c r="H4470" s="36"/>
      <c r="I4470" s="36"/>
      <c r="J4470" s="36"/>
      <c r="K4470" s="36"/>
      <c r="L4470" s="36"/>
      <c r="M4470" s="36"/>
      <c r="N4470" s="36"/>
      <c r="O4470" s="36"/>
      <c r="P4470" s="36"/>
      <c r="Q4470" s="36"/>
      <c r="R4470" s="36"/>
      <c r="S4470" s="36"/>
      <c r="T4470" s="36"/>
      <c r="U4470" s="36"/>
      <c r="V4470" s="36"/>
    </row>
    <row r="4471" spans="6:22" x14ac:dyDescent="0.25">
      <c r="F4471" s="36"/>
      <c r="G4471" s="36"/>
      <c r="H4471" s="36"/>
      <c r="I4471" s="36"/>
      <c r="J4471" s="36"/>
      <c r="K4471" s="36"/>
      <c r="L4471" s="36"/>
      <c r="M4471" s="36"/>
      <c r="N4471" s="36"/>
      <c r="O4471" s="36"/>
      <c r="P4471" s="36"/>
      <c r="Q4471" s="36"/>
      <c r="R4471" s="36"/>
      <c r="S4471" s="36"/>
      <c r="T4471" s="36"/>
      <c r="U4471" s="36"/>
      <c r="V4471" s="36"/>
    </row>
    <row r="4472" spans="6:22" x14ac:dyDescent="0.25">
      <c r="F4472" s="36"/>
      <c r="G4472" s="36"/>
      <c r="H4472" s="36"/>
      <c r="I4472" s="36"/>
      <c r="J4472" s="36"/>
      <c r="K4472" s="36"/>
      <c r="L4472" s="36"/>
      <c r="M4472" s="36"/>
      <c r="N4472" s="36"/>
      <c r="O4472" s="36"/>
      <c r="P4472" s="36"/>
      <c r="Q4472" s="36"/>
      <c r="R4472" s="36"/>
      <c r="S4472" s="36"/>
      <c r="T4472" s="36"/>
      <c r="U4472" s="36"/>
      <c r="V4472" s="36"/>
    </row>
    <row r="4473" spans="6:22" x14ac:dyDescent="0.25">
      <c r="F4473" s="36"/>
      <c r="G4473" s="36"/>
      <c r="H4473" s="36"/>
      <c r="I4473" s="36"/>
      <c r="J4473" s="36"/>
      <c r="K4473" s="36"/>
      <c r="L4473" s="36"/>
      <c r="M4473" s="36"/>
      <c r="N4473" s="36"/>
      <c r="O4473" s="36"/>
      <c r="P4473" s="36"/>
      <c r="Q4473" s="36"/>
      <c r="R4473" s="36"/>
      <c r="S4473" s="36"/>
      <c r="T4473" s="36"/>
      <c r="U4473" s="36"/>
      <c r="V4473" s="36"/>
    </row>
    <row r="4474" spans="6:22" x14ac:dyDescent="0.25">
      <c r="F4474" s="36"/>
      <c r="G4474" s="36"/>
      <c r="H4474" s="36"/>
      <c r="I4474" s="36"/>
      <c r="J4474" s="36"/>
      <c r="K4474" s="36"/>
      <c r="L4474" s="36"/>
      <c r="M4474" s="36"/>
      <c r="N4474" s="36"/>
      <c r="O4474" s="36"/>
      <c r="P4474" s="36"/>
      <c r="Q4474" s="36"/>
      <c r="R4474" s="36"/>
      <c r="S4474" s="36"/>
      <c r="T4474" s="36"/>
      <c r="U4474" s="36"/>
      <c r="V4474" s="36"/>
    </row>
    <row r="4475" spans="6:22" x14ac:dyDescent="0.25">
      <c r="F4475" s="36"/>
      <c r="G4475" s="36"/>
      <c r="H4475" s="36"/>
      <c r="I4475" s="36"/>
      <c r="J4475" s="36"/>
      <c r="K4475" s="36"/>
      <c r="L4475" s="36"/>
      <c r="M4475" s="36"/>
      <c r="N4475" s="36"/>
      <c r="O4475" s="36"/>
      <c r="P4475" s="36"/>
      <c r="Q4475" s="36"/>
      <c r="R4475" s="36"/>
      <c r="S4475" s="36"/>
      <c r="T4475" s="36"/>
      <c r="U4475" s="36"/>
      <c r="V4475" s="36"/>
    </row>
    <row r="4476" spans="6:22" x14ac:dyDescent="0.25">
      <c r="F4476" s="36"/>
      <c r="G4476" s="36"/>
      <c r="H4476" s="36"/>
      <c r="I4476" s="36"/>
      <c r="J4476" s="36"/>
      <c r="K4476" s="36"/>
      <c r="L4476" s="36"/>
      <c r="M4476" s="36"/>
      <c r="N4476" s="36"/>
      <c r="O4476" s="36"/>
      <c r="P4476" s="36"/>
      <c r="Q4476" s="36"/>
      <c r="R4476" s="36"/>
      <c r="S4476" s="36"/>
      <c r="T4476" s="36"/>
      <c r="U4476" s="36"/>
      <c r="V4476" s="36"/>
    </row>
    <row r="4477" spans="6:22" x14ac:dyDescent="0.25">
      <c r="F4477" s="36"/>
      <c r="G4477" s="36"/>
      <c r="H4477" s="36"/>
      <c r="I4477" s="36"/>
      <c r="J4477" s="36"/>
      <c r="K4477" s="36"/>
      <c r="L4477" s="36"/>
      <c r="M4477" s="36"/>
      <c r="N4477" s="36"/>
      <c r="O4477" s="36"/>
      <c r="P4477" s="36"/>
      <c r="Q4477" s="36"/>
      <c r="R4477" s="36"/>
      <c r="S4477" s="36"/>
      <c r="T4477" s="36"/>
      <c r="U4477" s="36"/>
      <c r="V4477" s="36"/>
    </row>
    <row r="4478" spans="6:22" x14ac:dyDescent="0.25">
      <c r="F4478" s="36"/>
      <c r="G4478" s="36"/>
      <c r="H4478" s="36"/>
      <c r="I4478" s="36"/>
      <c r="J4478" s="36"/>
      <c r="K4478" s="36"/>
      <c r="L4478" s="36"/>
      <c r="M4478" s="36"/>
      <c r="N4478" s="36"/>
      <c r="O4478" s="36"/>
      <c r="P4478" s="36"/>
      <c r="Q4478" s="36"/>
      <c r="R4478" s="36"/>
      <c r="S4478" s="36"/>
      <c r="T4478" s="36"/>
      <c r="U4478" s="36"/>
      <c r="V4478" s="36"/>
    </row>
    <row r="4479" spans="6:22" x14ac:dyDescent="0.25">
      <c r="F4479" s="36"/>
      <c r="G4479" s="36"/>
      <c r="H4479" s="36"/>
      <c r="I4479" s="36"/>
      <c r="J4479" s="36"/>
      <c r="K4479" s="36"/>
      <c r="L4479" s="36"/>
      <c r="M4479" s="36"/>
      <c r="N4479" s="36"/>
      <c r="O4479" s="36"/>
      <c r="P4479" s="36"/>
      <c r="Q4479" s="36"/>
      <c r="R4479" s="36"/>
      <c r="S4479" s="36"/>
      <c r="T4479" s="36"/>
      <c r="U4479" s="36"/>
      <c r="V4479" s="36"/>
    </row>
    <row r="4480" spans="6:22" x14ac:dyDescent="0.25">
      <c r="F4480" s="36"/>
      <c r="G4480" s="36"/>
      <c r="H4480" s="36"/>
      <c r="I4480" s="36"/>
      <c r="J4480" s="36"/>
      <c r="K4480" s="36"/>
      <c r="L4480" s="36"/>
      <c r="M4480" s="36"/>
      <c r="N4480" s="36"/>
      <c r="O4480" s="36"/>
      <c r="P4480" s="36"/>
      <c r="Q4480" s="36"/>
      <c r="R4480" s="36"/>
      <c r="S4480" s="36"/>
      <c r="T4480" s="36"/>
      <c r="U4480" s="36"/>
      <c r="V4480" s="36"/>
    </row>
    <row r="4481" spans="6:22" x14ac:dyDescent="0.25">
      <c r="F4481" s="36"/>
      <c r="G4481" s="36"/>
      <c r="H4481" s="36"/>
      <c r="I4481" s="36"/>
      <c r="J4481" s="36"/>
      <c r="K4481" s="36"/>
      <c r="L4481" s="36"/>
      <c r="M4481" s="36"/>
      <c r="N4481" s="36"/>
      <c r="O4481" s="36"/>
      <c r="P4481" s="36"/>
      <c r="Q4481" s="36"/>
      <c r="R4481" s="36"/>
      <c r="S4481" s="36"/>
      <c r="T4481" s="36"/>
      <c r="U4481" s="36"/>
      <c r="V4481" s="36"/>
    </row>
    <row r="4482" spans="6:22" x14ac:dyDescent="0.25">
      <c r="F4482" s="36"/>
      <c r="G4482" s="36"/>
      <c r="H4482" s="36"/>
      <c r="I4482" s="36"/>
      <c r="J4482" s="36"/>
      <c r="K4482" s="36"/>
      <c r="L4482" s="36"/>
      <c r="M4482" s="36"/>
      <c r="N4482" s="36"/>
      <c r="O4482" s="36"/>
      <c r="P4482" s="36"/>
      <c r="Q4482" s="36"/>
      <c r="R4482" s="36"/>
      <c r="S4482" s="36"/>
      <c r="T4482" s="36"/>
      <c r="U4482" s="36"/>
      <c r="V4482" s="36"/>
    </row>
    <row r="4483" spans="6:22" x14ac:dyDescent="0.25">
      <c r="F4483" s="36"/>
      <c r="G4483" s="36"/>
      <c r="H4483" s="36"/>
      <c r="I4483" s="36"/>
      <c r="J4483" s="36"/>
      <c r="K4483" s="36"/>
      <c r="L4483" s="36"/>
      <c r="M4483" s="36"/>
      <c r="N4483" s="36"/>
      <c r="O4483" s="36"/>
      <c r="P4483" s="36"/>
      <c r="Q4483" s="36"/>
      <c r="R4483" s="36"/>
      <c r="S4483" s="36"/>
      <c r="T4483" s="36"/>
      <c r="U4483" s="36"/>
      <c r="V4483" s="36"/>
    </row>
    <row r="4484" spans="6:22" x14ac:dyDescent="0.25">
      <c r="F4484" s="36"/>
      <c r="G4484" s="36"/>
      <c r="H4484" s="36"/>
      <c r="I4484" s="36"/>
      <c r="J4484" s="36"/>
      <c r="K4484" s="36"/>
      <c r="L4484" s="36"/>
      <c r="M4484" s="36"/>
      <c r="N4484" s="36"/>
      <c r="O4484" s="36"/>
      <c r="P4484" s="36"/>
      <c r="Q4484" s="36"/>
      <c r="R4484" s="36"/>
      <c r="S4484" s="36"/>
      <c r="T4484" s="36"/>
      <c r="U4484" s="36"/>
      <c r="V4484" s="36"/>
    </row>
    <row r="4485" spans="6:22" x14ac:dyDescent="0.25">
      <c r="F4485" s="36"/>
      <c r="G4485" s="36"/>
      <c r="H4485" s="36"/>
      <c r="I4485" s="36"/>
      <c r="J4485" s="36"/>
      <c r="K4485" s="36"/>
      <c r="L4485" s="36"/>
      <c r="M4485" s="36"/>
      <c r="N4485" s="36"/>
      <c r="O4485" s="36"/>
      <c r="P4485" s="36"/>
      <c r="Q4485" s="36"/>
      <c r="R4485" s="36"/>
      <c r="S4485" s="36"/>
      <c r="T4485" s="36"/>
      <c r="U4485" s="36"/>
      <c r="V4485" s="36"/>
    </row>
    <row r="4486" spans="6:22" x14ac:dyDescent="0.25">
      <c r="F4486" s="36"/>
      <c r="G4486" s="36"/>
      <c r="H4486" s="36"/>
      <c r="I4486" s="36"/>
      <c r="J4486" s="36"/>
      <c r="K4486" s="36"/>
      <c r="L4486" s="36"/>
      <c r="M4486" s="36"/>
      <c r="N4486" s="36"/>
      <c r="O4486" s="36"/>
      <c r="P4486" s="36"/>
      <c r="Q4486" s="36"/>
      <c r="R4486" s="36"/>
      <c r="S4486" s="36"/>
      <c r="T4486" s="36"/>
      <c r="U4486" s="36"/>
      <c r="V4486" s="36"/>
    </row>
    <row r="4487" spans="6:22" x14ac:dyDescent="0.25">
      <c r="F4487" s="36"/>
      <c r="G4487" s="36"/>
      <c r="H4487" s="36"/>
      <c r="I4487" s="36"/>
      <c r="J4487" s="36"/>
      <c r="K4487" s="36"/>
      <c r="L4487" s="36"/>
      <c r="M4487" s="36"/>
      <c r="N4487" s="36"/>
      <c r="O4487" s="36"/>
      <c r="P4487" s="36"/>
      <c r="Q4487" s="36"/>
      <c r="R4487" s="36"/>
      <c r="S4487" s="36"/>
      <c r="T4487" s="36"/>
      <c r="U4487" s="36"/>
      <c r="V4487" s="36"/>
    </row>
    <row r="4488" spans="6:22" x14ac:dyDescent="0.25">
      <c r="F4488" s="36"/>
      <c r="G4488" s="36"/>
      <c r="H4488" s="36"/>
      <c r="I4488" s="36"/>
      <c r="J4488" s="36"/>
      <c r="K4488" s="36"/>
      <c r="L4488" s="36"/>
      <c r="M4488" s="36"/>
      <c r="N4488" s="36"/>
      <c r="O4488" s="36"/>
      <c r="P4488" s="36"/>
      <c r="Q4488" s="36"/>
      <c r="R4488" s="36"/>
      <c r="S4488" s="36"/>
      <c r="T4488" s="36"/>
      <c r="U4488" s="36"/>
      <c r="V4488" s="36"/>
    </row>
    <row r="4489" spans="6:22" x14ac:dyDescent="0.25">
      <c r="F4489" s="36"/>
      <c r="G4489" s="36"/>
      <c r="H4489" s="36"/>
      <c r="I4489" s="36"/>
      <c r="J4489" s="36"/>
      <c r="K4489" s="36"/>
      <c r="L4489" s="36"/>
      <c r="M4489" s="36"/>
      <c r="N4489" s="36"/>
      <c r="O4489" s="36"/>
      <c r="P4489" s="36"/>
      <c r="Q4489" s="36"/>
      <c r="R4489" s="36"/>
      <c r="S4489" s="36"/>
      <c r="T4489" s="36"/>
      <c r="U4489" s="36"/>
      <c r="V4489" s="36"/>
    </row>
    <row r="4490" spans="6:22" x14ac:dyDescent="0.25">
      <c r="F4490" s="36"/>
      <c r="G4490" s="36"/>
      <c r="H4490" s="36"/>
      <c r="I4490" s="36"/>
      <c r="J4490" s="36"/>
      <c r="K4490" s="36"/>
      <c r="L4490" s="36"/>
      <c r="M4490" s="36"/>
      <c r="N4490" s="36"/>
      <c r="O4490" s="36"/>
      <c r="P4490" s="36"/>
      <c r="Q4490" s="36"/>
      <c r="R4490" s="36"/>
      <c r="S4490" s="36"/>
      <c r="T4490" s="36"/>
      <c r="U4490" s="36"/>
      <c r="V4490" s="36"/>
    </row>
    <row r="4491" spans="6:22" x14ac:dyDescent="0.25">
      <c r="F4491" s="36"/>
      <c r="G4491" s="36"/>
      <c r="H4491" s="36"/>
      <c r="I4491" s="36"/>
      <c r="J4491" s="36"/>
      <c r="K4491" s="36"/>
      <c r="L4491" s="36"/>
      <c r="M4491" s="36"/>
      <c r="N4491" s="36"/>
      <c r="O4491" s="36"/>
      <c r="P4491" s="36"/>
      <c r="Q4491" s="36"/>
      <c r="R4491" s="36"/>
      <c r="S4491" s="36"/>
      <c r="T4491" s="36"/>
      <c r="U4491" s="36"/>
      <c r="V4491" s="36"/>
    </row>
    <row r="4492" spans="6:22" x14ac:dyDescent="0.25">
      <c r="F4492" s="36"/>
      <c r="G4492" s="36"/>
      <c r="H4492" s="36"/>
      <c r="I4492" s="36"/>
      <c r="J4492" s="36"/>
      <c r="K4492" s="36"/>
      <c r="L4492" s="36"/>
      <c r="M4492" s="36"/>
      <c r="N4492" s="36"/>
      <c r="O4492" s="36"/>
      <c r="P4492" s="36"/>
      <c r="Q4492" s="36"/>
      <c r="R4492" s="36"/>
      <c r="S4492" s="36"/>
      <c r="T4492" s="36"/>
      <c r="U4492" s="36"/>
      <c r="V4492" s="36"/>
    </row>
    <row r="4493" spans="6:22" x14ac:dyDescent="0.25">
      <c r="F4493" s="36"/>
      <c r="G4493" s="36"/>
      <c r="H4493" s="36"/>
      <c r="I4493" s="36"/>
      <c r="J4493" s="36"/>
      <c r="K4493" s="36"/>
      <c r="L4493" s="36"/>
      <c r="M4493" s="36"/>
      <c r="N4493" s="36"/>
      <c r="O4493" s="36"/>
      <c r="P4493" s="36"/>
      <c r="Q4493" s="36"/>
      <c r="R4493" s="36"/>
      <c r="S4493" s="36"/>
      <c r="T4493" s="36"/>
      <c r="U4493" s="36"/>
      <c r="V4493" s="36"/>
    </row>
    <row r="4494" spans="6:22" x14ac:dyDescent="0.25">
      <c r="F4494" s="36"/>
      <c r="G4494" s="36"/>
      <c r="H4494" s="36"/>
      <c r="I4494" s="36"/>
      <c r="J4494" s="36"/>
      <c r="K4494" s="36"/>
      <c r="L4494" s="36"/>
      <c r="M4494" s="36"/>
      <c r="N4494" s="36"/>
      <c r="O4494" s="36"/>
      <c r="P4494" s="36"/>
      <c r="Q4494" s="36"/>
      <c r="R4494" s="36"/>
      <c r="S4494" s="36"/>
      <c r="T4494" s="36"/>
      <c r="U4494" s="36"/>
      <c r="V4494" s="36"/>
    </row>
    <row r="4495" spans="6:22" x14ac:dyDescent="0.25">
      <c r="F4495" s="36"/>
      <c r="G4495" s="36"/>
      <c r="H4495" s="36"/>
      <c r="I4495" s="36"/>
      <c r="J4495" s="36"/>
      <c r="K4495" s="36"/>
      <c r="L4495" s="36"/>
      <c r="M4495" s="36"/>
      <c r="N4495" s="36"/>
      <c r="O4495" s="36"/>
      <c r="P4495" s="36"/>
      <c r="Q4495" s="36"/>
      <c r="R4495" s="36"/>
      <c r="S4495" s="36"/>
      <c r="T4495" s="36"/>
      <c r="U4495" s="36"/>
      <c r="V4495" s="36"/>
    </row>
    <row r="4496" spans="6:22" x14ac:dyDescent="0.25">
      <c r="F4496" s="36"/>
      <c r="G4496" s="36"/>
      <c r="H4496" s="36"/>
      <c r="I4496" s="36"/>
      <c r="J4496" s="36"/>
      <c r="K4496" s="36"/>
      <c r="L4496" s="36"/>
      <c r="M4496" s="36"/>
      <c r="N4496" s="36"/>
      <c r="O4496" s="36"/>
      <c r="P4496" s="36"/>
      <c r="Q4496" s="36"/>
      <c r="R4496" s="36"/>
      <c r="S4496" s="36"/>
      <c r="T4496" s="36"/>
      <c r="U4496" s="36"/>
      <c r="V4496" s="36"/>
    </row>
    <row r="4497" spans="6:22" x14ac:dyDescent="0.25">
      <c r="F4497" s="36"/>
      <c r="G4497" s="36"/>
      <c r="H4497" s="36"/>
      <c r="I4497" s="36"/>
      <c r="J4497" s="36"/>
      <c r="K4497" s="36"/>
      <c r="L4497" s="36"/>
      <c r="M4497" s="36"/>
      <c r="N4497" s="36"/>
      <c r="O4497" s="36"/>
      <c r="P4497" s="36"/>
      <c r="Q4497" s="36"/>
      <c r="R4497" s="36"/>
      <c r="S4497" s="36"/>
      <c r="T4497" s="36"/>
      <c r="U4497" s="36"/>
      <c r="V4497" s="36"/>
    </row>
    <row r="4498" spans="6:22" x14ac:dyDescent="0.25">
      <c r="F4498" s="36"/>
      <c r="G4498" s="36"/>
      <c r="H4498" s="36"/>
      <c r="I4498" s="36"/>
      <c r="J4498" s="36"/>
      <c r="K4498" s="36"/>
      <c r="L4498" s="36"/>
      <c r="M4498" s="36"/>
      <c r="N4498" s="36"/>
      <c r="O4498" s="36"/>
      <c r="P4498" s="36"/>
      <c r="Q4498" s="36"/>
      <c r="R4498" s="36"/>
      <c r="S4498" s="36"/>
      <c r="T4498" s="36"/>
      <c r="U4498" s="36"/>
      <c r="V4498" s="36"/>
    </row>
    <row r="4499" spans="6:22" x14ac:dyDescent="0.25">
      <c r="F4499" s="36"/>
      <c r="G4499" s="36"/>
      <c r="H4499" s="36"/>
      <c r="I4499" s="36"/>
      <c r="J4499" s="36"/>
      <c r="K4499" s="36"/>
      <c r="L4499" s="36"/>
      <c r="M4499" s="36"/>
      <c r="N4499" s="36"/>
      <c r="O4499" s="36"/>
      <c r="P4499" s="36"/>
      <c r="Q4499" s="36"/>
      <c r="R4499" s="36"/>
      <c r="S4499" s="36"/>
      <c r="T4499" s="36"/>
      <c r="U4499" s="36"/>
      <c r="V4499" s="36"/>
    </row>
    <row r="4500" spans="6:22" x14ac:dyDescent="0.25">
      <c r="F4500" s="36"/>
      <c r="G4500" s="36"/>
      <c r="H4500" s="36"/>
      <c r="I4500" s="36"/>
      <c r="J4500" s="36"/>
      <c r="K4500" s="36"/>
      <c r="L4500" s="36"/>
      <c r="M4500" s="36"/>
      <c r="N4500" s="36"/>
      <c r="O4500" s="36"/>
      <c r="P4500" s="36"/>
      <c r="Q4500" s="36"/>
      <c r="R4500" s="36"/>
      <c r="S4500" s="36"/>
      <c r="T4500" s="36"/>
      <c r="U4500" s="36"/>
      <c r="V4500" s="36"/>
    </row>
    <row r="4501" spans="6:22" x14ac:dyDescent="0.25">
      <c r="F4501" s="36"/>
      <c r="G4501" s="36"/>
      <c r="H4501" s="36"/>
      <c r="I4501" s="36"/>
      <c r="J4501" s="36"/>
      <c r="K4501" s="36"/>
      <c r="L4501" s="36"/>
      <c r="M4501" s="36"/>
      <c r="N4501" s="36"/>
      <c r="O4501" s="36"/>
      <c r="P4501" s="36"/>
      <c r="Q4501" s="36"/>
      <c r="R4501" s="36"/>
      <c r="S4501" s="36"/>
      <c r="T4501" s="36"/>
      <c r="U4501" s="36"/>
      <c r="V4501" s="36"/>
    </row>
    <row r="4502" spans="6:22" x14ac:dyDescent="0.25">
      <c r="F4502" s="36"/>
      <c r="G4502" s="36"/>
      <c r="H4502" s="36"/>
      <c r="I4502" s="36"/>
      <c r="J4502" s="36"/>
      <c r="K4502" s="36"/>
      <c r="L4502" s="36"/>
      <c r="M4502" s="36"/>
      <c r="N4502" s="36"/>
      <c r="O4502" s="36"/>
      <c r="P4502" s="36"/>
      <c r="Q4502" s="36"/>
      <c r="R4502" s="36"/>
      <c r="S4502" s="36"/>
      <c r="T4502" s="36"/>
      <c r="U4502" s="36"/>
      <c r="V4502" s="36"/>
    </row>
    <row r="4503" spans="6:22" x14ac:dyDescent="0.25">
      <c r="F4503" s="36"/>
      <c r="G4503" s="36"/>
      <c r="H4503" s="36"/>
      <c r="I4503" s="36"/>
      <c r="J4503" s="36"/>
      <c r="K4503" s="36"/>
      <c r="L4503" s="36"/>
      <c r="M4503" s="36"/>
      <c r="N4503" s="36"/>
      <c r="O4503" s="36"/>
      <c r="P4503" s="36"/>
      <c r="Q4503" s="36"/>
      <c r="R4503" s="36"/>
      <c r="S4503" s="36"/>
      <c r="T4503" s="36"/>
      <c r="U4503" s="36"/>
      <c r="V4503" s="36"/>
    </row>
    <row r="4504" spans="6:22" x14ac:dyDescent="0.25">
      <c r="F4504" s="36"/>
      <c r="G4504" s="36"/>
      <c r="H4504" s="36"/>
      <c r="I4504" s="36"/>
      <c r="J4504" s="36"/>
      <c r="K4504" s="36"/>
      <c r="L4504" s="36"/>
      <c r="M4504" s="36"/>
      <c r="N4504" s="36"/>
      <c r="O4504" s="36"/>
      <c r="P4504" s="36"/>
      <c r="Q4504" s="36"/>
      <c r="R4504" s="36"/>
      <c r="S4504" s="36"/>
      <c r="T4504" s="36"/>
      <c r="U4504" s="36"/>
      <c r="V4504" s="36"/>
    </row>
    <row r="4505" spans="6:22" x14ac:dyDescent="0.25">
      <c r="F4505" s="36"/>
      <c r="G4505" s="36"/>
      <c r="H4505" s="36"/>
      <c r="I4505" s="36"/>
      <c r="J4505" s="36"/>
      <c r="K4505" s="36"/>
      <c r="L4505" s="36"/>
      <c r="M4505" s="36"/>
      <c r="N4505" s="36"/>
      <c r="O4505" s="36"/>
      <c r="P4505" s="36"/>
      <c r="Q4505" s="36"/>
      <c r="R4505" s="36"/>
      <c r="S4505" s="36"/>
      <c r="T4505" s="36"/>
      <c r="U4505" s="36"/>
      <c r="V4505" s="36"/>
    </row>
    <row r="4506" spans="6:22" x14ac:dyDescent="0.25">
      <c r="F4506" s="36"/>
      <c r="G4506" s="36"/>
      <c r="H4506" s="36"/>
      <c r="I4506" s="36"/>
      <c r="J4506" s="36"/>
      <c r="K4506" s="36"/>
      <c r="L4506" s="36"/>
      <c r="M4506" s="36"/>
      <c r="N4506" s="36"/>
      <c r="O4506" s="36"/>
      <c r="P4506" s="36"/>
      <c r="Q4506" s="36"/>
      <c r="R4506" s="36"/>
      <c r="S4506" s="36"/>
      <c r="T4506" s="36"/>
      <c r="U4506" s="36"/>
      <c r="V4506" s="36"/>
    </row>
    <row r="4507" spans="6:22" x14ac:dyDescent="0.25">
      <c r="F4507" s="36"/>
      <c r="G4507" s="36"/>
      <c r="H4507" s="36"/>
      <c r="I4507" s="36"/>
      <c r="J4507" s="36"/>
      <c r="K4507" s="36"/>
      <c r="L4507" s="36"/>
      <c r="M4507" s="36"/>
      <c r="N4507" s="36"/>
      <c r="O4507" s="36"/>
      <c r="P4507" s="36"/>
      <c r="Q4507" s="36"/>
      <c r="R4507" s="36"/>
      <c r="S4507" s="36"/>
      <c r="T4507" s="36"/>
      <c r="U4507" s="36"/>
      <c r="V4507" s="36"/>
    </row>
    <row r="4508" spans="6:22" x14ac:dyDescent="0.25">
      <c r="F4508" s="36"/>
      <c r="G4508" s="36"/>
      <c r="H4508" s="36"/>
      <c r="I4508" s="36"/>
      <c r="J4508" s="36"/>
      <c r="K4508" s="36"/>
      <c r="L4508" s="36"/>
      <c r="M4508" s="36"/>
      <c r="N4508" s="36"/>
      <c r="O4508" s="36"/>
      <c r="P4508" s="36"/>
      <c r="Q4508" s="36"/>
      <c r="R4508" s="36"/>
      <c r="S4508" s="36"/>
      <c r="T4508" s="36"/>
      <c r="U4508" s="36"/>
      <c r="V4508" s="36"/>
    </row>
    <row r="4509" spans="6:22" x14ac:dyDescent="0.25">
      <c r="F4509" s="36"/>
      <c r="G4509" s="36"/>
      <c r="H4509" s="36"/>
      <c r="I4509" s="36"/>
      <c r="J4509" s="36"/>
      <c r="K4509" s="36"/>
      <c r="L4509" s="36"/>
      <c r="M4509" s="36"/>
      <c r="N4509" s="36"/>
      <c r="O4509" s="36"/>
      <c r="P4509" s="36"/>
      <c r="Q4509" s="36"/>
      <c r="R4509" s="36"/>
      <c r="S4509" s="36"/>
      <c r="T4509" s="36"/>
      <c r="U4509" s="36"/>
      <c r="V4509" s="36"/>
    </row>
    <row r="4510" spans="6:22" x14ac:dyDescent="0.25">
      <c r="F4510" s="36"/>
      <c r="G4510" s="36"/>
      <c r="H4510" s="36"/>
      <c r="I4510" s="36"/>
      <c r="J4510" s="36"/>
      <c r="K4510" s="36"/>
      <c r="L4510" s="36"/>
      <c r="M4510" s="36"/>
      <c r="N4510" s="36"/>
      <c r="O4510" s="36"/>
      <c r="P4510" s="36"/>
      <c r="Q4510" s="36"/>
      <c r="R4510" s="36"/>
      <c r="S4510" s="36"/>
      <c r="T4510" s="36"/>
      <c r="U4510" s="36"/>
      <c r="V4510" s="36"/>
    </row>
    <row r="4511" spans="6:22" x14ac:dyDescent="0.25">
      <c r="F4511" s="36"/>
      <c r="G4511" s="36"/>
      <c r="H4511" s="36"/>
      <c r="I4511" s="36"/>
      <c r="J4511" s="36"/>
      <c r="K4511" s="36"/>
      <c r="L4511" s="36"/>
      <c r="M4511" s="36"/>
      <c r="N4511" s="36"/>
      <c r="O4511" s="36"/>
      <c r="P4511" s="36"/>
      <c r="Q4511" s="36"/>
      <c r="R4511" s="36"/>
      <c r="S4511" s="36"/>
      <c r="T4511" s="36"/>
      <c r="U4511" s="36"/>
      <c r="V4511" s="36"/>
    </row>
    <row r="4512" spans="6:22" x14ac:dyDescent="0.25">
      <c r="F4512" s="36"/>
      <c r="G4512" s="36"/>
      <c r="H4512" s="36"/>
      <c r="I4512" s="36"/>
      <c r="J4512" s="36"/>
      <c r="K4512" s="36"/>
      <c r="L4512" s="36"/>
      <c r="M4512" s="36"/>
      <c r="N4512" s="36"/>
      <c r="O4512" s="36"/>
      <c r="P4512" s="36"/>
      <c r="Q4512" s="36"/>
      <c r="R4512" s="36"/>
      <c r="S4512" s="36"/>
      <c r="T4512" s="36"/>
      <c r="U4512" s="36"/>
      <c r="V4512" s="36"/>
    </row>
    <row r="4513" spans="6:22" x14ac:dyDescent="0.25">
      <c r="F4513" s="36"/>
      <c r="G4513" s="36"/>
      <c r="H4513" s="36"/>
      <c r="I4513" s="36"/>
      <c r="J4513" s="36"/>
      <c r="K4513" s="36"/>
      <c r="L4513" s="36"/>
      <c r="M4513" s="36"/>
      <c r="N4513" s="36"/>
      <c r="O4513" s="36"/>
      <c r="P4513" s="36"/>
      <c r="Q4513" s="36"/>
      <c r="R4513" s="36"/>
      <c r="S4513" s="36"/>
      <c r="T4513" s="36"/>
      <c r="U4513" s="36"/>
      <c r="V4513" s="36"/>
    </row>
    <row r="4514" spans="6:22" x14ac:dyDescent="0.25">
      <c r="F4514" s="36"/>
      <c r="G4514" s="36"/>
      <c r="H4514" s="36"/>
      <c r="I4514" s="36"/>
      <c r="J4514" s="36"/>
      <c r="K4514" s="36"/>
      <c r="L4514" s="36"/>
      <c r="M4514" s="36"/>
      <c r="N4514" s="36"/>
      <c r="O4514" s="36"/>
      <c r="P4514" s="36"/>
      <c r="Q4514" s="36"/>
      <c r="R4514" s="36"/>
      <c r="S4514" s="36"/>
      <c r="T4514" s="36"/>
      <c r="U4514" s="36"/>
      <c r="V4514" s="36"/>
    </row>
    <row r="4515" spans="6:22" x14ac:dyDescent="0.25">
      <c r="F4515" s="36"/>
      <c r="G4515" s="36"/>
      <c r="H4515" s="36"/>
      <c r="I4515" s="36"/>
      <c r="J4515" s="36"/>
      <c r="K4515" s="36"/>
      <c r="L4515" s="36"/>
      <c r="M4515" s="36"/>
      <c r="N4515" s="36"/>
      <c r="O4515" s="36"/>
      <c r="P4515" s="36"/>
      <c r="Q4515" s="36"/>
      <c r="R4515" s="36"/>
      <c r="S4515" s="36"/>
      <c r="T4515" s="36"/>
      <c r="U4515" s="36"/>
      <c r="V4515" s="36"/>
    </row>
    <row r="4516" spans="6:22" x14ac:dyDescent="0.25">
      <c r="F4516" s="36"/>
      <c r="G4516" s="36"/>
      <c r="H4516" s="36"/>
      <c r="I4516" s="36"/>
      <c r="J4516" s="36"/>
      <c r="K4516" s="36"/>
      <c r="L4516" s="36"/>
      <c r="M4516" s="36"/>
      <c r="N4516" s="36"/>
      <c r="O4516" s="36"/>
      <c r="P4516" s="36"/>
      <c r="Q4516" s="36"/>
      <c r="R4516" s="36"/>
      <c r="S4516" s="36"/>
      <c r="T4516" s="36"/>
      <c r="U4516" s="36"/>
      <c r="V4516" s="36"/>
    </row>
    <row r="4517" spans="6:22" x14ac:dyDescent="0.25">
      <c r="F4517" s="36"/>
      <c r="G4517" s="36"/>
      <c r="H4517" s="36"/>
      <c r="I4517" s="36"/>
      <c r="J4517" s="36"/>
      <c r="K4517" s="36"/>
      <c r="L4517" s="36"/>
      <c r="M4517" s="36"/>
      <c r="N4517" s="36"/>
      <c r="O4517" s="36"/>
      <c r="P4517" s="36"/>
      <c r="Q4517" s="36"/>
      <c r="R4517" s="36"/>
      <c r="S4517" s="36"/>
      <c r="T4517" s="36"/>
      <c r="U4517" s="36"/>
      <c r="V4517" s="36"/>
    </row>
    <row r="4518" spans="6:22" x14ac:dyDescent="0.25">
      <c r="F4518" s="36"/>
      <c r="G4518" s="36"/>
      <c r="H4518" s="36"/>
      <c r="I4518" s="36"/>
      <c r="J4518" s="36"/>
      <c r="K4518" s="36"/>
      <c r="L4518" s="36"/>
      <c r="M4518" s="36"/>
      <c r="N4518" s="36"/>
      <c r="O4518" s="36"/>
      <c r="P4518" s="36"/>
      <c r="Q4518" s="36"/>
      <c r="R4518" s="36"/>
      <c r="S4518" s="36"/>
      <c r="T4518" s="36"/>
      <c r="U4518" s="36"/>
      <c r="V4518" s="36"/>
    </row>
    <row r="4519" spans="6:22" x14ac:dyDescent="0.25">
      <c r="F4519" s="36"/>
      <c r="G4519" s="36"/>
      <c r="H4519" s="36"/>
      <c r="I4519" s="36"/>
      <c r="J4519" s="36"/>
      <c r="K4519" s="36"/>
      <c r="L4519" s="36"/>
      <c r="M4519" s="36"/>
      <c r="N4519" s="36"/>
      <c r="O4519" s="36"/>
      <c r="P4519" s="36"/>
      <c r="Q4519" s="36"/>
      <c r="R4519" s="36"/>
      <c r="S4519" s="36"/>
      <c r="T4519" s="36"/>
      <c r="U4519" s="36"/>
      <c r="V4519" s="36"/>
    </row>
    <row r="4520" spans="6:22" x14ac:dyDescent="0.25">
      <c r="F4520" s="36"/>
      <c r="G4520" s="36"/>
      <c r="H4520" s="36"/>
      <c r="I4520" s="36"/>
      <c r="J4520" s="36"/>
      <c r="K4520" s="36"/>
      <c r="L4520" s="36"/>
      <c r="M4520" s="36"/>
      <c r="N4520" s="36"/>
      <c r="O4520" s="36"/>
      <c r="P4520" s="36"/>
      <c r="Q4520" s="36"/>
      <c r="R4520" s="36"/>
      <c r="S4520" s="36"/>
      <c r="T4520" s="36"/>
      <c r="U4520" s="36"/>
      <c r="V4520" s="36"/>
    </row>
    <row r="4521" spans="6:22" x14ac:dyDescent="0.25">
      <c r="F4521" s="36"/>
      <c r="G4521" s="36"/>
      <c r="H4521" s="36"/>
      <c r="I4521" s="36"/>
      <c r="J4521" s="36"/>
      <c r="K4521" s="36"/>
      <c r="L4521" s="36"/>
      <c r="M4521" s="36"/>
      <c r="N4521" s="36"/>
      <c r="O4521" s="36"/>
      <c r="P4521" s="36"/>
      <c r="Q4521" s="36"/>
      <c r="R4521" s="36"/>
      <c r="S4521" s="36"/>
      <c r="T4521" s="36"/>
      <c r="U4521" s="36"/>
      <c r="V4521" s="36"/>
    </row>
    <row r="4522" spans="6:22" x14ac:dyDescent="0.25">
      <c r="F4522" s="36"/>
      <c r="G4522" s="36"/>
      <c r="H4522" s="36"/>
      <c r="I4522" s="36"/>
      <c r="J4522" s="36"/>
      <c r="K4522" s="36"/>
      <c r="L4522" s="36"/>
      <c r="M4522" s="36"/>
      <c r="N4522" s="36"/>
      <c r="O4522" s="36"/>
      <c r="P4522" s="36"/>
      <c r="Q4522" s="36"/>
      <c r="R4522" s="36"/>
      <c r="S4522" s="36"/>
      <c r="T4522" s="36"/>
      <c r="U4522" s="36"/>
      <c r="V4522" s="36"/>
    </row>
    <row r="4523" spans="6:22" x14ac:dyDescent="0.25">
      <c r="F4523" s="36"/>
      <c r="G4523" s="36"/>
      <c r="H4523" s="36"/>
      <c r="I4523" s="36"/>
      <c r="J4523" s="36"/>
      <c r="K4523" s="36"/>
      <c r="L4523" s="36"/>
      <c r="M4523" s="36"/>
      <c r="N4523" s="36"/>
      <c r="O4523" s="36"/>
      <c r="P4523" s="36"/>
      <c r="Q4523" s="36"/>
      <c r="R4523" s="36"/>
      <c r="S4523" s="36"/>
      <c r="T4523" s="36"/>
      <c r="U4523" s="36"/>
      <c r="V4523" s="36"/>
    </row>
    <row r="4524" spans="6:22" x14ac:dyDescent="0.25">
      <c r="F4524" s="36"/>
      <c r="G4524" s="36"/>
      <c r="H4524" s="36"/>
      <c r="I4524" s="36"/>
      <c r="J4524" s="36"/>
      <c r="K4524" s="36"/>
      <c r="L4524" s="36"/>
      <c r="M4524" s="36"/>
      <c r="N4524" s="36"/>
      <c r="O4524" s="36"/>
      <c r="P4524" s="36"/>
      <c r="Q4524" s="36"/>
      <c r="R4524" s="36"/>
      <c r="S4524" s="36"/>
      <c r="T4524" s="36"/>
      <c r="U4524" s="36"/>
      <c r="V4524" s="36"/>
    </row>
    <row r="4525" spans="6:22" x14ac:dyDescent="0.25">
      <c r="F4525" s="36"/>
      <c r="G4525" s="36"/>
      <c r="H4525" s="36"/>
      <c r="I4525" s="36"/>
      <c r="J4525" s="36"/>
      <c r="K4525" s="36"/>
      <c r="L4525" s="36"/>
      <c r="M4525" s="36"/>
      <c r="N4525" s="36"/>
      <c r="O4525" s="36"/>
      <c r="P4525" s="36"/>
      <c r="Q4525" s="36"/>
      <c r="R4525" s="36"/>
      <c r="S4525" s="36"/>
      <c r="T4525" s="36"/>
      <c r="U4525" s="36"/>
      <c r="V4525" s="36"/>
    </row>
    <row r="4526" spans="6:22" x14ac:dyDescent="0.25">
      <c r="F4526" s="36"/>
      <c r="G4526" s="36"/>
      <c r="H4526" s="36"/>
      <c r="I4526" s="36"/>
      <c r="J4526" s="36"/>
      <c r="K4526" s="36"/>
      <c r="L4526" s="36"/>
      <c r="M4526" s="36"/>
      <c r="N4526" s="36"/>
      <c r="O4526" s="36"/>
      <c r="P4526" s="36"/>
      <c r="Q4526" s="36"/>
      <c r="R4526" s="36"/>
      <c r="S4526" s="36"/>
      <c r="T4526" s="36"/>
      <c r="U4526" s="36"/>
      <c r="V4526" s="36"/>
    </row>
    <row r="4527" spans="6:22" x14ac:dyDescent="0.25">
      <c r="F4527" s="36"/>
      <c r="G4527" s="36"/>
      <c r="H4527" s="36"/>
      <c r="I4527" s="36"/>
      <c r="J4527" s="36"/>
      <c r="K4527" s="36"/>
      <c r="L4527" s="36"/>
      <c r="M4527" s="36"/>
      <c r="N4527" s="36"/>
      <c r="O4527" s="36"/>
      <c r="P4527" s="36"/>
      <c r="Q4527" s="36"/>
      <c r="R4527" s="36"/>
      <c r="S4527" s="36"/>
      <c r="T4527" s="36"/>
      <c r="U4527" s="36"/>
      <c r="V4527" s="36"/>
    </row>
    <row r="4528" spans="6:22" x14ac:dyDescent="0.25">
      <c r="F4528" s="36"/>
      <c r="G4528" s="36"/>
      <c r="H4528" s="36"/>
      <c r="I4528" s="36"/>
      <c r="J4528" s="36"/>
      <c r="K4528" s="36"/>
      <c r="L4528" s="36"/>
      <c r="M4528" s="36"/>
      <c r="N4528" s="36"/>
      <c r="O4528" s="36"/>
      <c r="P4528" s="36"/>
      <c r="Q4528" s="36"/>
      <c r="R4528" s="36"/>
      <c r="S4528" s="36"/>
      <c r="T4528" s="36"/>
      <c r="U4528" s="36"/>
      <c r="V4528" s="36"/>
    </row>
    <row r="4529" spans="6:22" x14ac:dyDescent="0.25">
      <c r="F4529" s="36"/>
      <c r="G4529" s="36"/>
      <c r="H4529" s="36"/>
      <c r="I4529" s="36"/>
      <c r="J4529" s="36"/>
      <c r="K4529" s="36"/>
      <c r="L4529" s="36"/>
      <c r="M4529" s="36"/>
      <c r="N4529" s="36"/>
      <c r="O4529" s="36"/>
      <c r="P4529" s="36"/>
      <c r="Q4529" s="36"/>
      <c r="R4529" s="36"/>
      <c r="S4529" s="36"/>
      <c r="T4529" s="36"/>
      <c r="U4529" s="36"/>
      <c r="V4529" s="36"/>
    </row>
    <row r="4530" spans="6:22" x14ac:dyDescent="0.25">
      <c r="F4530" s="36"/>
      <c r="G4530" s="36"/>
      <c r="H4530" s="36"/>
      <c r="I4530" s="36"/>
      <c r="J4530" s="36"/>
      <c r="K4530" s="36"/>
      <c r="L4530" s="36"/>
      <c r="M4530" s="36"/>
      <c r="N4530" s="36"/>
      <c r="O4530" s="36"/>
      <c r="P4530" s="36"/>
      <c r="Q4530" s="36"/>
      <c r="R4530" s="36"/>
      <c r="S4530" s="36"/>
      <c r="T4530" s="36"/>
      <c r="U4530" s="36"/>
      <c r="V4530" s="36"/>
    </row>
    <row r="4531" spans="6:22" x14ac:dyDescent="0.25">
      <c r="F4531" s="36"/>
      <c r="G4531" s="36"/>
      <c r="H4531" s="36"/>
      <c r="I4531" s="36"/>
      <c r="J4531" s="36"/>
      <c r="K4531" s="36"/>
      <c r="L4531" s="36"/>
      <c r="M4531" s="36"/>
      <c r="N4531" s="36"/>
      <c r="O4531" s="36"/>
      <c r="P4531" s="36"/>
      <c r="Q4531" s="36"/>
      <c r="R4531" s="36"/>
      <c r="S4531" s="36"/>
      <c r="T4531" s="36"/>
      <c r="U4531" s="36"/>
      <c r="V4531" s="36"/>
    </row>
    <row r="4532" spans="6:22" x14ac:dyDescent="0.25">
      <c r="F4532" s="36"/>
      <c r="G4532" s="36"/>
      <c r="H4532" s="36"/>
      <c r="I4532" s="36"/>
      <c r="J4532" s="36"/>
      <c r="K4532" s="36"/>
      <c r="L4532" s="36"/>
      <c r="M4532" s="36"/>
      <c r="N4532" s="36"/>
      <c r="O4532" s="36"/>
      <c r="P4532" s="36"/>
      <c r="Q4532" s="36"/>
      <c r="R4532" s="36"/>
      <c r="S4532" s="36"/>
      <c r="T4532" s="36"/>
      <c r="U4532" s="36"/>
      <c r="V4532" s="36"/>
    </row>
    <row r="4533" spans="6:22" x14ac:dyDescent="0.25">
      <c r="F4533" s="36"/>
      <c r="G4533" s="36"/>
      <c r="H4533" s="36"/>
      <c r="I4533" s="36"/>
      <c r="J4533" s="36"/>
      <c r="K4533" s="36"/>
      <c r="L4533" s="36"/>
      <c r="M4533" s="36"/>
      <c r="N4533" s="36"/>
      <c r="O4533" s="36"/>
      <c r="P4533" s="36"/>
      <c r="Q4533" s="36"/>
      <c r="R4533" s="36"/>
      <c r="S4533" s="36"/>
      <c r="T4533" s="36"/>
      <c r="U4533" s="36"/>
      <c r="V4533" s="36"/>
    </row>
    <row r="4534" spans="6:22" x14ac:dyDescent="0.25">
      <c r="F4534" s="36"/>
      <c r="G4534" s="36"/>
      <c r="H4534" s="36"/>
      <c r="I4534" s="36"/>
      <c r="J4534" s="36"/>
      <c r="K4534" s="36"/>
      <c r="L4534" s="36"/>
      <c r="M4534" s="36"/>
      <c r="N4534" s="36"/>
      <c r="O4534" s="36"/>
      <c r="P4534" s="36"/>
      <c r="Q4534" s="36"/>
      <c r="R4534" s="36"/>
      <c r="S4534" s="36"/>
      <c r="T4534" s="36"/>
      <c r="U4534" s="36"/>
      <c r="V4534" s="36"/>
    </row>
    <row r="4535" spans="6:22" x14ac:dyDescent="0.25">
      <c r="F4535" s="36"/>
      <c r="G4535" s="36"/>
      <c r="H4535" s="36"/>
      <c r="I4535" s="36"/>
      <c r="J4535" s="36"/>
      <c r="K4535" s="36"/>
      <c r="L4535" s="36"/>
      <c r="M4535" s="36"/>
      <c r="N4535" s="36"/>
      <c r="O4535" s="36"/>
      <c r="P4535" s="36"/>
      <c r="Q4535" s="36"/>
      <c r="R4535" s="36"/>
      <c r="S4535" s="36"/>
      <c r="T4535" s="36"/>
      <c r="U4535" s="36"/>
      <c r="V4535" s="36"/>
    </row>
    <row r="4536" spans="6:22" x14ac:dyDescent="0.25">
      <c r="F4536" s="36"/>
      <c r="G4536" s="36"/>
      <c r="H4536" s="36"/>
      <c r="I4536" s="36"/>
      <c r="J4536" s="36"/>
      <c r="K4536" s="36"/>
      <c r="L4536" s="36"/>
      <c r="M4536" s="36"/>
      <c r="N4536" s="36"/>
      <c r="O4536" s="36"/>
      <c r="P4536" s="36"/>
      <c r="Q4536" s="36"/>
      <c r="R4536" s="36"/>
      <c r="S4536" s="36"/>
      <c r="T4536" s="36"/>
      <c r="U4536" s="36"/>
      <c r="V4536" s="36"/>
    </row>
    <row r="4537" spans="6:22" x14ac:dyDescent="0.25">
      <c r="F4537" s="36"/>
      <c r="G4537" s="36"/>
      <c r="H4537" s="36"/>
      <c r="I4537" s="36"/>
      <c r="J4537" s="36"/>
      <c r="K4537" s="36"/>
      <c r="L4537" s="36"/>
      <c r="M4537" s="36"/>
      <c r="N4537" s="36"/>
      <c r="O4537" s="36"/>
      <c r="P4537" s="36"/>
      <c r="Q4537" s="36"/>
      <c r="R4537" s="36"/>
      <c r="S4537" s="36"/>
      <c r="T4537" s="36"/>
      <c r="U4537" s="36"/>
      <c r="V4537" s="36"/>
    </row>
    <row r="4538" spans="6:22" x14ac:dyDescent="0.25">
      <c r="F4538" s="36"/>
      <c r="G4538" s="36"/>
      <c r="H4538" s="36"/>
      <c r="I4538" s="36"/>
      <c r="J4538" s="36"/>
      <c r="K4538" s="36"/>
      <c r="L4538" s="36"/>
      <c r="M4538" s="36"/>
      <c r="N4538" s="36"/>
      <c r="O4538" s="36"/>
      <c r="P4538" s="36"/>
      <c r="Q4538" s="36"/>
      <c r="R4538" s="36"/>
      <c r="S4538" s="36"/>
      <c r="T4538" s="36"/>
      <c r="U4538" s="36"/>
      <c r="V4538" s="36"/>
    </row>
    <row r="4539" spans="6:22" x14ac:dyDescent="0.25">
      <c r="F4539" s="36"/>
      <c r="G4539" s="36"/>
      <c r="H4539" s="36"/>
      <c r="I4539" s="36"/>
      <c r="J4539" s="36"/>
      <c r="K4539" s="36"/>
      <c r="L4539" s="36"/>
      <c r="M4539" s="36"/>
      <c r="N4539" s="36"/>
      <c r="O4539" s="36"/>
      <c r="P4539" s="36"/>
      <c r="Q4539" s="36"/>
      <c r="R4539" s="36"/>
      <c r="S4539" s="36"/>
      <c r="T4539" s="36"/>
      <c r="U4539" s="36"/>
      <c r="V4539" s="36"/>
    </row>
    <row r="4540" spans="6:22" x14ac:dyDescent="0.25">
      <c r="F4540" s="36"/>
      <c r="G4540" s="36"/>
      <c r="H4540" s="36"/>
      <c r="I4540" s="36"/>
      <c r="J4540" s="36"/>
      <c r="K4540" s="36"/>
      <c r="L4540" s="36"/>
      <c r="M4540" s="36"/>
      <c r="N4540" s="36"/>
      <c r="O4540" s="36"/>
      <c r="P4540" s="36"/>
      <c r="Q4540" s="36"/>
      <c r="R4540" s="36"/>
      <c r="S4540" s="36"/>
      <c r="T4540" s="36"/>
      <c r="U4540" s="36"/>
      <c r="V4540" s="36"/>
    </row>
    <row r="4541" spans="6:22" x14ac:dyDescent="0.25">
      <c r="F4541" s="36"/>
      <c r="G4541" s="36"/>
      <c r="H4541" s="36"/>
      <c r="I4541" s="36"/>
      <c r="J4541" s="36"/>
      <c r="K4541" s="36"/>
      <c r="L4541" s="36"/>
      <c r="M4541" s="36"/>
      <c r="N4541" s="36"/>
      <c r="O4541" s="36"/>
      <c r="P4541" s="36"/>
      <c r="Q4541" s="36"/>
      <c r="R4541" s="36"/>
      <c r="S4541" s="36"/>
      <c r="T4541" s="36"/>
      <c r="U4541" s="36"/>
      <c r="V4541" s="36"/>
    </row>
    <row r="4542" spans="6:22" x14ac:dyDescent="0.25">
      <c r="F4542" s="36"/>
      <c r="G4542" s="36"/>
      <c r="H4542" s="36"/>
      <c r="I4542" s="36"/>
      <c r="J4542" s="36"/>
      <c r="K4542" s="36"/>
      <c r="L4542" s="36"/>
      <c r="M4542" s="36"/>
      <c r="N4542" s="36"/>
      <c r="O4542" s="36"/>
      <c r="P4542" s="36"/>
      <c r="Q4542" s="36"/>
      <c r="R4542" s="36"/>
      <c r="S4542" s="36"/>
      <c r="T4542" s="36"/>
      <c r="U4542" s="36"/>
      <c r="V4542" s="36"/>
    </row>
    <row r="4543" spans="6:22" x14ac:dyDescent="0.25">
      <c r="F4543" s="36"/>
      <c r="G4543" s="36"/>
      <c r="H4543" s="36"/>
      <c r="I4543" s="36"/>
      <c r="J4543" s="36"/>
      <c r="K4543" s="36"/>
      <c r="L4543" s="36"/>
      <c r="M4543" s="36"/>
      <c r="N4543" s="36"/>
      <c r="O4543" s="36"/>
      <c r="P4543" s="36"/>
      <c r="Q4543" s="36"/>
      <c r="R4543" s="36"/>
      <c r="S4543" s="36"/>
      <c r="T4543" s="36"/>
      <c r="U4543" s="36"/>
      <c r="V4543" s="36"/>
    </row>
    <row r="4544" spans="6:22" x14ac:dyDescent="0.25">
      <c r="F4544" s="36"/>
      <c r="G4544" s="36"/>
      <c r="H4544" s="36"/>
      <c r="I4544" s="36"/>
      <c r="J4544" s="36"/>
      <c r="K4544" s="36"/>
      <c r="L4544" s="36"/>
      <c r="M4544" s="36"/>
      <c r="N4544" s="36"/>
      <c r="O4544" s="36"/>
      <c r="P4544" s="36"/>
      <c r="Q4544" s="36"/>
      <c r="R4544" s="36"/>
      <c r="S4544" s="36"/>
      <c r="T4544" s="36"/>
      <c r="U4544" s="36"/>
      <c r="V4544" s="36"/>
    </row>
    <row r="4545" spans="6:22" x14ac:dyDescent="0.25">
      <c r="F4545" s="36"/>
      <c r="G4545" s="36"/>
      <c r="H4545" s="36"/>
      <c r="I4545" s="36"/>
      <c r="J4545" s="36"/>
      <c r="K4545" s="36"/>
      <c r="L4545" s="36"/>
      <c r="M4545" s="36"/>
      <c r="N4545" s="36"/>
      <c r="O4545" s="36"/>
      <c r="P4545" s="36"/>
      <c r="Q4545" s="36"/>
      <c r="R4545" s="36"/>
      <c r="S4545" s="36"/>
      <c r="T4545" s="36"/>
      <c r="U4545" s="36"/>
      <c r="V4545" s="36"/>
    </row>
    <row r="4546" spans="6:22" x14ac:dyDescent="0.25">
      <c r="F4546" s="36"/>
      <c r="G4546" s="36"/>
      <c r="H4546" s="36"/>
      <c r="I4546" s="36"/>
      <c r="J4546" s="36"/>
      <c r="K4546" s="36"/>
      <c r="L4546" s="36"/>
      <c r="M4546" s="36"/>
      <c r="N4546" s="36"/>
      <c r="O4546" s="36"/>
      <c r="P4546" s="36"/>
      <c r="Q4546" s="36"/>
      <c r="R4546" s="36"/>
      <c r="S4546" s="36"/>
      <c r="T4546" s="36"/>
      <c r="U4546" s="36"/>
      <c r="V4546" s="36"/>
    </row>
    <row r="4547" spans="6:22" x14ac:dyDescent="0.25">
      <c r="F4547" s="36"/>
      <c r="G4547" s="36"/>
      <c r="H4547" s="36"/>
      <c r="I4547" s="36"/>
      <c r="J4547" s="36"/>
      <c r="K4547" s="36"/>
      <c r="L4547" s="36"/>
      <c r="M4547" s="36"/>
      <c r="N4547" s="36"/>
      <c r="O4547" s="36"/>
      <c r="P4547" s="36"/>
      <c r="Q4547" s="36"/>
      <c r="R4547" s="36"/>
      <c r="S4547" s="36"/>
      <c r="T4547" s="36"/>
      <c r="U4547" s="36"/>
      <c r="V4547" s="36"/>
    </row>
    <row r="4548" spans="6:22" x14ac:dyDescent="0.25">
      <c r="F4548" s="36"/>
      <c r="G4548" s="36"/>
      <c r="H4548" s="36"/>
      <c r="I4548" s="36"/>
      <c r="J4548" s="36"/>
      <c r="K4548" s="36"/>
      <c r="L4548" s="36"/>
      <c r="M4548" s="36"/>
      <c r="N4548" s="36"/>
      <c r="O4548" s="36"/>
      <c r="P4548" s="36"/>
      <c r="Q4548" s="36"/>
      <c r="R4548" s="36"/>
      <c r="S4548" s="36"/>
      <c r="T4548" s="36"/>
      <c r="U4548" s="36"/>
      <c r="V4548" s="36"/>
    </row>
    <row r="4549" spans="6:22" x14ac:dyDescent="0.25">
      <c r="F4549" s="36"/>
      <c r="G4549" s="36"/>
      <c r="H4549" s="36"/>
      <c r="I4549" s="36"/>
      <c r="J4549" s="36"/>
      <c r="K4549" s="36"/>
      <c r="L4549" s="36"/>
      <c r="M4549" s="36"/>
      <c r="N4549" s="36"/>
      <c r="O4549" s="36"/>
      <c r="P4549" s="36"/>
      <c r="Q4549" s="36"/>
      <c r="R4549" s="36"/>
      <c r="S4549" s="36"/>
      <c r="T4549" s="36"/>
      <c r="U4549" s="36"/>
      <c r="V4549" s="36"/>
    </row>
    <row r="4550" spans="6:22" x14ac:dyDescent="0.25">
      <c r="F4550" s="36"/>
      <c r="G4550" s="36"/>
      <c r="H4550" s="36"/>
      <c r="I4550" s="36"/>
      <c r="J4550" s="36"/>
      <c r="K4550" s="36"/>
      <c r="L4550" s="36"/>
      <c r="M4550" s="36"/>
      <c r="N4550" s="36"/>
      <c r="O4550" s="36"/>
      <c r="P4550" s="36"/>
      <c r="Q4550" s="36"/>
      <c r="R4550" s="36"/>
      <c r="S4550" s="36"/>
      <c r="T4550" s="36"/>
      <c r="U4550" s="36"/>
      <c r="V4550" s="36"/>
    </row>
    <row r="4551" spans="6:22" x14ac:dyDescent="0.25">
      <c r="F4551" s="36"/>
      <c r="G4551" s="36"/>
      <c r="H4551" s="36"/>
      <c r="I4551" s="36"/>
      <c r="J4551" s="36"/>
      <c r="K4551" s="36"/>
      <c r="L4551" s="36"/>
      <c r="M4551" s="36"/>
      <c r="N4551" s="36"/>
      <c r="O4551" s="36"/>
      <c r="P4551" s="36"/>
      <c r="Q4551" s="36"/>
      <c r="R4551" s="36"/>
      <c r="S4551" s="36"/>
      <c r="T4551" s="36"/>
      <c r="U4551" s="36"/>
      <c r="V4551" s="36"/>
    </row>
    <row r="4552" spans="6:22" x14ac:dyDescent="0.25">
      <c r="F4552" s="36"/>
      <c r="G4552" s="36"/>
      <c r="H4552" s="36"/>
      <c r="I4552" s="36"/>
      <c r="J4552" s="36"/>
      <c r="K4552" s="36"/>
      <c r="L4552" s="36"/>
      <c r="M4552" s="36"/>
      <c r="N4552" s="36"/>
      <c r="O4552" s="36"/>
      <c r="P4552" s="36"/>
      <c r="Q4552" s="36"/>
      <c r="R4552" s="36"/>
      <c r="S4552" s="36"/>
      <c r="T4552" s="36"/>
      <c r="U4552" s="36"/>
      <c r="V4552" s="36"/>
    </row>
    <row r="4553" spans="6:22" x14ac:dyDescent="0.25">
      <c r="F4553" s="36"/>
      <c r="G4553" s="36"/>
      <c r="H4553" s="36"/>
      <c r="I4553" s="36"/>
      <c r="J4553" s="36"/>
      <c r="K4553" s="36"/>
      <c r="L4553" s="36"/>
      <c r="M4553" s="36"/>
      <c r="N4553" s="36"/>
      <c r="O4553" s="36"/>
      <c r="P4553" s="36"/>
      <c r="Q4553" s="36"/>
      <c r="R4553" s="36"/>
      <c r="S4553" s="36"/>
      <c r="T4553" s="36"/>
      <c r="U4553" s="36"/>
      <c r="V4553" s="36"/>
    </row>
    <row r="4554" spans="6:22" x14ac:dyDescent="0.25">
      <c r="F4554" s="36"/>
      <c r="G4554" s="36"/>
      <c r="H4554" s="36"/>
      <c r="I4554" s="36"/>
      <c r="J4554" s="36"/>
      <c r="K4554" s="36"/>
      <c r="L4554" s="36"/>
      <c r="M4554" s="36"/>
      <c r="N4554" s="36"/>
      <c r="O4554" s="36"/>
      <c r="P4554" s="36"/>
      <c r="Q4554" s="36"/>
      <c r="R4554" s="36"/>
      <c r="S4554" s="36"/>
      <c r="T4554" s="36"/>
      <c r="U4554" s="36"/>
      <c r="V4554" s="36"/>
    </row>
    <row r="4555" spans="6:22" x14ac:dyDescent="0.25">
      <c r="F4555" s="36"/>
      <c r="G4555" s="36"/>
      <c r="H4555" s="36"/>
      <c r="I4555" s="36"/>
      <c r="J4555" s="36"/>
      <c r="K4555" s="36"/>
      <c r="L4555" s="36"/>
      <c r="M4555" s="36"/>
      <c r="N4555" s="36"/>
      <c r="O4555" s="36"/>
      <c r="P4555" s="36"/>
      <c r="Q4555" s="36"/>
      <c r="R4555" s="36"/>
      <c r="S4555" s="36"/>
      <c r="T4555" s="36"/>
      <c r="U4555" s="36"/>
      <c r="V4555" s="36"/>
    </row>
    <row r="4556" spans="6:22" x14ac:dyDescent="0.25">
      <c r="F4556" s="36"/>
      <c r="G4556" s="36"/>
      <c r="H4556" s="36"/>
      <c r="I4556" s="36"/>
      <c r="J4556" s="36"/>
      <c r="K4556" s="36"/>
      <c r="L4556" s="36"/>
      <c r="M4556" s="36"/>
      <c r="N4556" s="36"/>
      <c r="O4556" s="36"/>
      <c r="P4556" s="36"/>
      <c r="Q4556" s="36"/>
      <c r="R4556" s="36"/>
      <c r="S4556" s="36"/>
      <c r="T4556" s="36"/>
      <c r="U4556" s="36"/>
      <c r="V4556" s="36"/>
    </row>
    <row r="4557" spans="6:22" x14ac:dyDescent="0.25">
      <c r="F4557" s="36"/>
      <c r="G4557" s="36"/>
      <c r="H4557" s="36"/>
      <c r="I4557" s="36"/>
      <c r="J4557" s="36"/>
      <c r="K4557" s="36"/>
      <c r="L4557" s="36"/>
      <c r="M4557" s="36"/>
      <c r="N4557" s="36"/>
      <c r="O4557" s="36"/>
      <c r="P4557" s="36"/>
      <c r="Q4557" s="36"/>
      <c r="R4557" s="36"/>
      <c r="S4557" s="36"/>
      <c r="T4557" s="36"/>
      <c r="U4557" s="36"/>
      <c r="V4557" s="36"/>
    </row>
    <row r="4558" spans="6:22" x14ac:dyDescent="0.25">
      <c r="F4558" s="36"/>
      <c r="G4558" s="36"/>
      <c r="H4558" s="36"/>
      <c r="I4558" s="36"/>
      <c r="J4558" s="36"/>
      <c r="K4558" s="36"/>
      <c r="L4558" s="36"/>
      <c r="M4558" s="36"/>
      <c r="N4558" s="36"/>
      <c r="O4558" s="36"/>
      <c r="P4558" s="36"/>
      <c r="Q4558" s="36"/>
      <c r="R4558" s="36"/>
      <c r="S4558" s="36"/>
      <c r="T4558" s="36"/>
      <c r="U4558" s="36"/>
      <c r="V4558" s="36"/>
    </row>
    <row r="4559" spans="6:22" x14ac:dyDescent="0.25">
      <c r="F4559" s="36"/>
      <c r="G4559" s="36"/>
      <c r="H4559" s="36"/>
      <c r="I4559" s="36"/>
      <c r="J4559" s="36"/>
      <c r="K4559" s="36"/>
      <c r="L4559" s="36"/>
      <c r="M4559" s="36"/>
      <c r="N4559" s="36"/>
      <c r="O4559" s="36"/>
      <c r="P4559" s="36"/>
      <c r="Q4559" s="36"/>
      <c r="R4559" s="36"/>
      <c r="S4559" s="36"/>
      <c r="T4559" s="36"/>
      <c r="U4559" s="36"/>
      <c r="V4559" s="36"/>
    </row>
    <row r="4560" spans="6:22" x14ac:dyDescent="0.25">
      <c r="F4560" s="36"/>
      <c r="G4560" s="36"/>
      <c r="H4560" s="36"/>
      <c r="I4560" s="36"/>
      <c r="J4560" s="36"/>
      <c r="K4560" s="36"/>
      <c r="L4560" s="36"/>
      <c r="M4560" s="36"/>
      <c r="N4560" s="36"/>
      <c r="O4560" s="36"/>
      <c r="P4560" s="36"/>
      <c r="Q4560" s="36"/>
      <c r="R4560" s="36"/>
      <c r="S4560" s="36"/>
      <c r="T4560" s="36"/>
      <c r="U4560" s="36"/>
      <c r="V4560" s="36"/>
    </row>
    <row r="4561" spans="6:22" x14ac:dyDescent="0.25">
      <c r="F4561" s="36"/>
      <c r="G4561" s="36"/>
      <c r="H4561" s="36"/>
      <c r="I4561" s="36"/>
      <c r="J4561" s="36"/>
      <c r="K4561" s="36"/>
      <c r="L4561" s="36"/>
      <c r="M4561" s="36"/>
      <c r="N4561" s="36"/>
      <c r="O4561" s="36"/>
      <c r="P4561" s="36"/>
      <c r="Q4561" s="36"/>
      <c r="R4561" s="36"/>
      <c r="S4561" s="36"/>
      <c r="T4561" s="36"/>
      <c r="U4561" s="36"/>
      <c r="V4561" s="36"/>
    </row>
    <row r="4562" spans="6:22" x14ac:dyDescent="0.25">
      <c r="F4562" s="36"/>
      <c r="G4562" s="36"/>
      <c r="H4562" s="36"/>
      <c r="I4562" s="36"/>
      <c r="J4562" s="36"/>
      <c r="K4562" s="36"/>
      <c r="L4562" s="36"/>
      <c r="M4562" s="36"/>
      <c r="N4562" s="36"/>
      <c r="O4562" s="36"/>
      <c r="P4562" s="36"/>
      <c r="Q4562" s="36"/>
      <c r="R4562" s="36"/>
      <c r="S4562" s="36"/>
      <c r="T4562" s="36"/>
      <c r="U4562" s="36"/>
      <c r="V4562" s="36"/>
    </row>
    <row r="4563" spans="6:22" x14ac:dyDescent="0.25">
      <c r="F4563" s="36"/>
      <c r="G4563" s="36"/>
      <c r="H4563" s="36"/>
      <c r="I4563" s="36"/>
      <c r="J4563" s="36"/>
      <c r="K4563" s="36"/>
      <c r="L4563" s="36"/>
      <c r="M4563" s="36"/>
      <c r="N4563" s="36"/>
      <c r="O4563" s="36"/>
      <c r="P4563" s="36"/>
      <c r="Q4563" s="36"/>
      <c r="R4563" s="36"/>
      <c r="S4563" s="36"/>
      <c r="T4563" s="36"/>
      <c r="U4563" s="36"/>
      <c r="V4563" s="36"/>
    </row>
    <row r="4564" spans="6:22" x14ac:dyDescent="0.25">
      <c r="F4564" s="36"/>
      <c r="G4564" s="36"/>
      <c r="H4564" s="36"/>
      <c r="I4564" s="36"/>
      <c r="J4564" s="36"/>
      <c r="K4564" s="36"/>
      <c r="L4564" s="36"/>
      <c r="M4564" s="36"/>
      <c r="N4564" s="36"/>
      <c r="O4564" s="36"/>
      <c r="P4564" s="36"/>
      <c r="Q4564" s="36"/>
      <c r="R4564" s="36"/>
      <c r="S4564" s="36"/>
      <c r="T4564" s="36"/>
      <c r="U4564" s="36"/>
      <c r="V4564" s="36"/>
    </row>
    <row r="4565" spans="6:22" x14ac:dyDescent="0.25">
      <c r="F4565" s="36"/>
      <c r="G4565" s="36"/>
      <c r="H4565" s="36"/>
      <c r="I4565" s="36"/>
      <c r="J4565" s="36"/>
      <c r="K4565" s="36"/>
      <c r="L4565" s="36"/>
      <c r="M4565" s="36"/>
      <c r="N4565" s="36"/>
      <c r="O4565" s="36"/>
      <c r="P4565" s="36"/>
      <c r="Q4565" s="36"/>
      <c r="R4565" s="36"/>
      <c r="S4565" s="36"/>
      <c r="T4565" s="36"/>
      <c r="U4565" s="36"/>
      <c r="V4565" s="36"/>
    </row>
    <row r="4566" spans="6:22" x14ac:dyDescent="0.25">
      <c r="F4566" s="36"/>
      <c r="G4566" s="36"/>
      <c r="H4566" s="36"/>
      <c r="I4566" s="36"/>
      <c r="J4566" s="36"/>
      <c r="K4566" s="36"/>
      <c r="L4566" s="36"/>
      <c r="M4566" s="36"/>
      <c r="N4566" s="36"/>
      <c r="O4566" s="36"/>
      <c r="P4566" s="36"/>
      <c r="Q4566" s="36"/>
      <c r="R4566" s="36"/>
      <c r="S4566" s="36"/>
      <c r="T4566" s="36"/>
      <c r="U4566" s="36"/>
      <c r="V4566" s="36"/>
    </row>
    <row r="4567" spans="6:22" x14ac:dyDescent="0.25">
      <c r="F4567" s="36"/>
      <c r="G4567" s="36"/>
      <c r="H4567" s="36"/>
      <c r="I4567" s="36"/>
      <c r="J4567" s="36"/>
      <c r="K4567" s="36"/>
      <c r="L4567" s="36"/>
      <c r="M4567" s="36"/>
      <c r="N4567" s="36"/>
      <c r="O4567" s="36"/>
      <c r="P4567" s="36"/>
      <c r="Q4567" s="36"/>
      <c r="R4567" s="36"/>
      <c r="S4567" s="36"/>
      <c r="T4567" s="36"/>
      <c r="U4567" s="36"/>
      <c r="V4567" s="36"/>
    </row>
    <row r="4568" spans="6:22" x14ac:dyDescent="0.25">
      <c r="F4568" s="36"/>
      <c r="G4568" s="36"/>
      <c r="H4568" s="36"/>
      <c r="I4568" s="36"/>
      <c r="J4568" s="36"/>
      <c r="K4568" s="36"/>
      <c r="L4568" s="36"/>
      <c r="M4568" s="36"/>
      <c r="N4568" s="36"/>
      <c r="O4568" s="36"/>
      <c r="P4568" s="36"/>
      <c r="Q4568" s="36"/>
      <c r="R4568" s="36"/>
      <c r="S4568" s="36"/>
      <c r="T4568" s="36"/>
      <c r="U4568" s="36"/>
      <c r="V4568" s="36"/>
    </row>
    <row r="4569" spans="6:22" x14ac:dyDescent="0.25">
      <c r="F4569" s="36"/>
      <c r="G4569" s="36"/>
      <c r="H4569" s="36"/>
      <c r="I4569" s="36"/>
      <c r="J4569" s="36"/>
      <c r="K4569" s="36"/>
      <c r="L4569" s="36"/>
      <c r="M4569" s="36"/>
      <c r="N4569" s="36"/>
      <c r="O4569" s="36"/>
      <c r="P4569" s="36"/>
      <c r="Q4569" s="36"/>
      <c r="R4569" s="36"/>
      <c r="S4569" s="36"/>
      <c r="T4569" s="36"/>
      <c r="U4569" s="36"/>
      <c r="V4569" s="36"/>
    </row>
    <row r="4570" spans="6:22" x14ac:dyDescent="0.25">
      <c r="F4570" s="36"/>
      <c r="G4570" s="36"/>
      <c r="H4570" s="36"/>
      <c r="I4570" s="36"/>
      <c r="J4570" s="36"/>
      <c r="K4570" s="36"/>
      <c r="L4570" s="36"/>
      <c r="M4570" s="36"/>
      <c r="N4570" s="36"/>
      <c r="O4570" s="36"/>
      <c r="P4570" s="36"/>
      <c r="Q4570" s="36"/>
      <c r="R4570" s="36"/>
      <c r="S4570" s="36"/>
      <c r="T4570" s="36"/>
      <c r="U4570" s="36"/>
      <c r="V4570" s="36"/>
    </row>
    <row r="4571" spans="6:22" x14ac:dyDescent="0.25">
      <c r="F4571" s="36"/>
      <c r="G4571" s="36"/>
      <c r="H4571" s="36"/>
      <c r="I4571" s="36"/>
      <c r="J4571" s="36"/>
      <c r="K4571" s="36"/>
      <c r="L4571" s="36"/>
      <c r="M4571" s="36"/>
      <c r="N4571" s="36"/>
      <c r="O4571" s="36"/>
      <c r="P4571" s="36"/>
      <c r="Q4571" s="36"/>
      <c r="R4571" s="36"/>
      <c r="S4571" s="36"/>
      <c r="T4571" s="36"/>
      <c r="U4571" s="36"/>
      <c r="V4571" s="36"/>
    </row>
    <row r="4572" spans="6:22" x14ac:dyDescent="0.25">
      <c r="F4572" s="36"/>
      <c r="G4572" s="36"/>
      <c r="H4572" s="36"/>
      <c r="I4572" s="36"/>
      <c r="J4572" s="36"/>
      <c r="K4572" s="36"/>
      <c r="L4572" s="36"/>
      <c r="M4572" s="36"/>
      <c r="N4572" s="36"/>
      <c r="O4572" s="36"/>
      <c r="P4572" s="36"/>
      <c r="Q4572" s="36"/>
      <c r="R4572" s="36"/>
      <c r="S4572" s="36"/>
      <c r="T4572" s="36"/>
      <c r="U4572" s="36"/>
      <c r="V4572" s="36"/>
    </row>
    <row r="4573" spans="6:22" x14ac:dyDescent="0.25">
      <c r="F4573" s="36"/>
      <c r="G4573" s="36"/>
      <c r="H4573" s="36"/>
      <c r="I4573" s="36"/>
      <c r="J4573" s="36"/>
      <c r="K4573" s="36"/>
      <c r="L4573" s="36"/>
      <c r="M4573" s="36"/>
      <c r="N4573" s="36"/>
      <c r="O4573" s="36"/>
      <c r="P4573" s="36"/>
      <c r="Q4573" s="36"/>
      <c r="R4573" s="36"/>
      <c r="S4573" s="36"/>
      <c r="T4573" s="36"/>
      <c r="U4573" s="36"/>
      <c r="V4573" s="36"/>
    </row>
    <row r="4574" spans="6:22" x14ac:dyDescent="0.25">
      <c r="F4574" s="36"/>
      <c r="G4574" s="36"/>
      <c r="H4574" s="36"/>
      <c r="I4574" s="36"/>
      <c r="J4574" s="36"/>
      <c r="K4574" s="36"/>
      <c r="L4574" s="36"/>
      <c r="M4574" s="36"/>
      <c r="N4574" s="36"/>
      <c r="O4574" s="36"/>
      <c r="P4574" s="36"/>
      <c r="Q4574" s="36"/>
      <c r="R4574" s="36"/>
      <c r="S4574" s="36"/>
      <c r="T4574" s="36"/>
      <c r="U4574" s="36"/>
      <c r="V4574" s="36"/>
    </row>
    <row r="4575" spans="6:22" x14ac:dyDescent="0.25">
      <c r="F4575" s="36"/>
      <c r="G4575" s="36"/>
      <c r="H4575" s="36"/>
      <c r="I4575" s="36"/>
      <c r="J4575" s="36"/>
      <c r="K4575" s="36"/>
      <c r="L4575" s="36"/>
      <c r="M4575" s="36"/>
      <c r="N4575" s="36"/>
      <c r="O4575" s="36"/>
      <c r="P4575" s="36"/>
      <c r="Q4575" s="36"/>
      <c r="R4575" s="36"/>
      <c r="S4575" s="36"/>
      <c r="T4575" s="36"/>
      <c r="U4575" s="36"/>
      <c r="V4575" s="36"/>
    </row>
    <row r="4576" spans="6:22" x14ac:dyDescent="0.25">
      <c r="F4576" s="36"/>
      <c r="G4576" s="36"/>
      <c r="H4576" s="36"/>
      <c r="I4576" s="36"/>
      <c r="J4576" s="36"/>
      <c r="K4576" s="36"/>
      <c r="L4576" s="36"/>
      <c r="M4576" s="36"/>
      <c r="N4576" s="36"/>
      <c r="O4576" s="36"/>
      <c r="P4576" s="36"/>
      <c r="Q4576" s="36"/>
      <c r="R4576" s="36"/>
      <c r="S4576" s="36"/>
      <c r="T4576" s="36"/>
      <c r="U4576" s="36"/>
      <c r="V4576" s="36"/>
    </row>
    <row r="4577" spans="6:22" x14ac:dyDescent="0.25">
      <c r="F4577" s="36"/>
      <c r="G4577" s="36"/>
      <c r="H4577" s="36"/>
      <c r="I4577" s="36"/>
      <c r="J4577" s="36"/>
      <c r="K4577" s="36"/>
      <c r="L4577" s="36"/>
      <c r="M4577" s="36"/>
      <c r="N4577" s="36"/>
      <c r="O4577" s="36"/>
      <c r="P4577" s="36"/>
      <c r="Q4577" s="36"/>
      <c r="R4577" s="36"/>
      <c r="S4577" s="36"/>
      <c r="T4577" s="36"/>
      <c r="U4577" s="36"/>
      <c r="V4577" s="36"/>
    </row>
    <row r="4578" spans="6:22" x14ac:dyDescent="0.25">
      <c r="F4578" s="36"/>
      <c r="G4578" s="36"/>
      <c r="H4578" s="36"/>
      <c r="I4578" s="36"/>
      <c r="J4578" s="36"/>
      <c r="K4578" s="36"/>
      <c r="L4578" s="36"/>
      <c r="M4578" s="36"/>
      <c r="N4578" s="36"/>
      <c r="O4578" s="36"/>
      <c r="P4578" s="36"/>
      <c r="Q4578" s="36"/>
      <c r="R4578" s="36"/>
      <c r="S4578" s="36"/>
      <c r="T4578" s="36"/>
      <c r="U4578" s="36"/>
      <c r="V4578" s="36"/>
    </row>
    <row r="4579" spans="6:22" x14ac:dyDescent="0.25">
      <c r="F4579" s="36"/>
      <c r="G4579" s="36"/>
      <c r="H4579" s="36"/>
      <c r="I4579" s="36"/>
      <c r="J4579" s="36"/>
      <c r="K4579" s="36"/>
      <c r="L4579" s="36"/>
      <c r="M4579" s="36"/>
      <c r="N4579" s="36"/>
      <c r="O4579" s="36"/>
      <c r="P4579" s="36"/>
      <c r="Q4579" s="36"/>
      <c r="R4579" s="36"/>
      <c r="S4579" s="36"/>
      <c r="T4579" s="36"/>
      <c r="U4579" s="36"/>
      <c r="V4579" s="36"/>
    </row>
    <row r="4580" spans="6:22" x14ac:dyDescent="0.25">
      <c r="F4580" s="36"/>
      <c r="G4580" s="36"/>
      <c r="H4580" s="36"/>
      <c r="I4580" s="36"/>
      <c r="J4580" s="36"/>
      <c r="K4580" s="36"/>
      <c r="L4580" s="36"/>
      <c r="M4580" s="36"/>
      <c r="N4580" s="36"/>
      <c r="O4580" s="36"/>
      <c r="P4580" s="36"/>
      <c r="Q4580" s="36"/>
      <c r="R4580" s="36"/>
      <c r="S4580" s="36"/>
      <c r="T4580" s="36"/>
      <c r="U4580" s="36"/>
      <c r="V4580" s="36"/>
    </row>
    <row r="4581" spans="6:22" x14ac:dyDescent="0.25">
      <c r="F4581" s="36"/>
      <c r="G4581" s="36"/>
      <c r="H4581" s="36"/>
      <c r="I4581" s="36"/>
      <c r="J4581" s="36"/>
      <c r="K4581" s="36"/>
      <c r="L4581" s="36"/>
      <c r="M4581" s="36"/>
      <c r="N4581" s="36"/>
      <c r="O4581" s="36"/>
      <c r="P4581" s="36"/>
      <c r="Q4581" s="36"/>
      <c r="R4581" s="36"/>
      <c r="S4581" s="36"/>
      <c r="T4581" s="36"/>
      <c r="U4581" s="36"/>
      <c r="V4581" s="36"/>
    </row>
    <row r="4582" spans="6:22" x14ac:dyDescent="0.25">
      <c r="F4582" s="36"/>
      <c r="G4582" s="36"/>
      <c r="H4582" s="36"/>
      <c r="I4582" s="36"/>
      <c r="J4582" s="36"/>
      <c r="K4582" s="36"/>
      <c r="L4582" s="36"/>
      <c r="M4582" s="36"/>
      <c r="N4582" s="36"/>
      <c r="O4582" s="36"/>
      <c r="P4582" s="36"/>
      <c r="Q4582" s="36"/>
      <c r="R4582" s="36"/>
      <c r="S4582" s="36"/>
      <c r="T4582" s="36"/>
      <c r="U4582" s="36"/>
      <c r="V4582" s="36"/>
    </row>
    <row r="4583" spans="6:22" x14ac:dyDescent="0.25">
      <c r="F4583" s="36"/>
      <c r="G4583" s="36"/>
      <c r="H4583" s="36"/>
      <c r="I4583" s="36"/>
      <c r="J4583" s="36"/>
      <c r="K4583" s="36"/>
      <c r="L4583" s="36"/>
      <c r="M4583" s="36"/>
      <c r="N4583" s="36"/>
      <c r="O4583" s="36"/>
      <c r="P4583" s="36"/>
      <c r="Q4583" s="36"/>
      <c r="R4583" s="36"/>
      <c r="S4583" s="36"/>
      <c r="T4583" s="36"/>
      <c r="U4583" s="36"/>
      <c r="V4583" s="36"/>
    </row>
    <row r="4584" spans="6:22" x14ac:dyDescent="0.25">
      <c r="F4584" s="36"/>
      <c r="G4584" s="36"/>
      <c r="H4584" s="36"/>
      <c r="I4584" s="36"/>
      <c r="J4584" s="36"/>
      <c r="K4584" s="36"/>
      <c r="L4584" s="36"/>
      <c r="M4584" s="36"/>
      <c r="N4584" s="36"/>
      <c r="O4584" s="36"/>
      <c r="P4584" s="36"/>
      <c r="Q4584" s="36"/>
      <c r="R4584" s="36"/>
      <c r="S4584" s="36"/>
      <c r="T4584" s="36"/>
      <c r="U4584" s="36"/>
      <c r="V4584" s="36"/>
    </row>
    <row r="4585" spans="6:22" x14ac:dyDescent="0.25">
      <c r="F4585" s="36"/>
      <c r="G4585" s="36"/>
      <c r="H4585" s="36"/>
      <c r="I4585" s="36"/>
      <c r="J4585" s="36"/>
      <c r="K4585" s="36"/>
      <c r="L4585" s="36"/>
      <c r="M4585" s="36"/>
      <c r="N4585" s="36"/>
      <c r="O4585" s="36"/>
      <c r="P4585" s="36"/>
      <c r="Q4585" s="36"/>
      <c r="R4585" s="36"/>
      <c r="S4585" s="36"/>
      <c r="T4585" s="36"/>
      <c r="U4585" s="36"/>
      <c r="V4585" s="36"/>
    </row>
    <row r="4586" spans="6:22" x14ac:dyDescent="0.25">
      <c r="F4586" s="36"/>
      <c r="G4586" s="36"/>
      <c r="H4586" s="36"/>
      <c r="I4586" s="36"/>
      <c r="J4586" s="36"/>
      <c r="K4586" s="36"/>
      <c r="L4586" s="36"/>
      <c r="M4586" s="36"/>
      <c r="N4586" s="36"/>
      <c r="O4586" s="36"/>
      <c r="P4586" s="36"/>
      <c r="Q4586" s="36"/>
      <c r="R4586" s="36"/>
      <c r="S4586" s="36"/>
      <c r="T4586" s="36"/>
      <c r="U4586" s="36"/>
      <c r="V4586" s="36"/>
    </row>
    <row r="4587" spans="6:22" x14ac:dyDescent="0.25">
      <c r="F4587" s="36"/>
      <c r="G4587" s="36"/>
      <c r="H4587" s="36"/>
      <c r="I4587" s="36"/>
      <c r="J4587" s="36"/>
      <c r="K4587" s="36"/>
      <c r="L4587" s="36"/>
      <c r="M4587" s="36"/>
      <c r="N4587" s="36"/>
      <c r="O4587" s="36"/>
      <c r="P4587" s="36"/>
      <c r="Q4587" s="36"/>
      <c r="R4587" s="36"/>
      <c r="S4587" s="36"/>
      <c r="T4587" s="36"/>
      <c r="U4587" s="36"/>
      <c r="V4587" s="36"/>
    </row>
    <row r="4588" spans="6:22" x14ac:dyDescent="0.25">
      <c r="F4588" s="36"/>
      <c r="G4588" s="36"/>
      <c r="H4588" s="36"/>
      <c r="I4588" s="36"/>
      <c r="J4588" s="36"/>
      <c r="K4588" s="36"/>
      <c r="L4588" s="36"/>
      <c r="M4588" s="36"/>
      <c r="N4588" s="36"/>
      <c r="O4588" s="36"/>
      <c r="P4588" s="36"/>
      <c r="Q4588" s="36"/>
      <c r="R4588" s="36"/>
      <c r="S4588" s="36"/>
      <c r="T4588" s="36"/>
      <c r="U4588" s="36"/>
      <c r="V4588" s="36"/>
    </row>
    <row r="4589" spans="6:22" x14ac:dyDescent="0.25">
      <c r="F4589" s="36"/>
      <c r="G4589" s="36"/>
      <c r="H4589" s="36"/>
      <c r="I4589" s="36"/>
      <c r="J4589" s="36"/>
      <c r="K4589" s="36"/>
      <c r="L4589" s="36"/>
      <c r="M4589" s="36"/>
      <c r="N4589" s="36"/>
      <c r="O4589" s="36"/>
      <c r="P4589" s="36"/>
      <c r="Q4589" s="36"/>
      <c r="R4589" s="36"/>
      <c r="S4589" s="36"/>
      <c r="T4589" s="36"/>
      <c r="U4589" s="36"/>
      <c r="V4589" s="36"/>
    </row>
    <row r="4590" spans="6:22" x14ac:dyDescent="0.25">
      <c r="F4590" s="36"/>
      <c r="G4590" s="36"/>
      <c r="H4590" s="36"/>
      <c r="I4590" s="36"/>
      <c r="J4590" s="36"/>
      <c r="K4590" s="36"/>
      <c r="L4590" s="36"/>
      <c r="M4590" s="36"/>
      <c r="N4590" s="36"/>
      <c r="O4590" s="36"/>
      <c r="P4590" s="36"/>
      <c r="Q4590" s="36"/>
      <c r="R4590" s="36"/>
      <c r="S4590" s="36"/>
      <c r="T4590" s="36"/>
      <c r="U4590" s="36"/>
      <c r="V4590" s="36"/>
    </row>
    <row r="4591" spans="6:22" x14ac:dyDescent="0.25">
      <c r="F4591" s="36"/>
      <c r="G4591" s="36"/>
      <c r="H4591" s="36"/>
      <c r="I4591" s="36"/>
      <c r="J4591" s="36"/>
      <c r="K4591" s="36"/>
      <c r="L4591" s="36"/>
      <c r="M4591" s="36"/>
      <c r="N4591" s="36"/>
      <c r="O4591" s="36"/>
      <c r="P4591" s="36"/>
      <c r="Q4591" s="36"/>
      <c r="R4591" s="36"/>
      <c r="S4591" s="36"/>
      <c r="T4591" s="36"/>
      <c r="U4591" s="36"/>
      <c r="V4591" s="36"/>
    </row>
    <row r="4592" spans="6:22" x14ac:dyDescent="0.25">
      <c r="F4592" s="36"/>
      <c r="G4592" s="36"/>
      <c r="H4592" s="36"/>
      <c r="I4592" s="36"/>
      <c r="J4592" s="36"/>
      <c r="K4592" s="36"/>
      <c r="L4592" s="36"/>
      <c r="M4592" s="36"/>
      <c r="N4592" s="36"/>
      <c r="O4592" s="36"/>
      <c r="P4592" s="36"/>
      <c r="Q4592" s="36"/>
      <c r="R4592" s="36"/>
      <c r="S4592" s="36"/>
      <c r="T4592" s="36"/>
      <c r="U4592" s="36"/>
      <c r="V4592" s="36"/>
    </row>
    <row r="4593" spans="6:22" x14ac:dyDescent="0.25">
      <c r="F4593" s="36"/>
      <c r="G4593" s="36"/>
      <c r="H4593" s="36"/>
      <c r="I4593" s="36"/>
      <c r="J4593" s="36"/>
      <c r="K4593" s="36"/>
      <c r="L4593" s="36"/>
      <c r="M4593" s="36"/>
      <c r="N4593" s="36"/>
      <c r="O4593" s="36"/>
      <c r="P4593" s="36"/>
      <c r="Q4593" s="36"/>
      <c r="R4593" s="36"/>
      <c r="S4593" s="36"/>
      <c r="T4593" s="36"/>
      <c r="U4593" s="36"/>
      <c r="V4593" s="36"/>
    </row>
    <row r="4594" spans="6:22" x14ac:dyDescent="0.25">
      <c r="F4594" s="36"/>
      <c r="G4594" s="36"/>
      <c r="H4594" s="36"/>
      <c r="I4594" s="36"/>
      <c r="J4594" s="36"/>
      <c r="K4594" s="36"/>
      <c r="L4594" s="36"/>
      <c r="M4594" s="36"/>
      <c r="N4594" s="36"/>
      <c r="O4594" s="36"/>
      <c r="P4594" s="36"/>
      <c r="Q4594" s="36"/>
      <c r="R4594" s="36"/>
      <c r="S4594" s="36"/>
      <c r="T4594" s="36"/>
      <c r="U4594" s="36"/>
      <c r="V4594" s="36"/>
    </row>
    <row r="4595" spans="6:22" x14ac:dyDescent="0.25">
      <c r="F4595" s="36"/>
      <c r="G4595" s="36"/>
      <c r="H4595" s="36"/>
      <c r="I4595" s="36"/>
      <c r="J4595" s="36"/>
      <c r="K4595" s="36"/>
      <c r="L4595" s="36"/>
      <c r="M4595" s="36"/>
      <c r="N4595" s="36"/>
      <c r="O4595" s="36"/>
      <c r="P4595" s="36"/>
      <c r="Q4595" s="36"/>
      <c r="R4595" s="36"/>
      <c r="S4595" s="36"/>
      <c r="T4595" s="36"/>
      <c r="U4595" s="36"/>
      <c r="V4595" s="36"/>
    </row>
    <row r="4596" spans="6:22" x14ac:dyDescent="0.25">
      <c r="F4596" s="36"/>
      <c r="G4596" s="36"/>
      <c r="H4596" s="36"/>
      <c r="I4596" s="36"/>
      <c r="J4596" s="36"/>
      <c r="K4596" s="36"/>
      <c r="L4596" s="36"/>
      <c r="M4596" s="36"/>
      <c r="N4596" s="36"/>
      <c r="O4596" s="36"/>
      <c r="P4596" s="36"/>
      <c r="Q4596" s="36"/>
      <c r="R4596" s="36"/>
      <c r="S4596" s="36"/>
      <c r="T4596" s="36"/>
      <c r="U4596" s="36"/>
      <c r="V4596" s="36"/>
    </row>
    <row r="4597" spans="6:22" x14ac:dyDescent="0.25">
      <c r="F4597" s="36"/>
      <c r="G4597" s="36"/>
      <c r="H4597" s="36"/>
      <c r="I4597" s="36"/>
      <c r="J4597" s="36"/>
      <c r="K4597" s="36"/>
      <c r="L4597" s="36"/>
      <c r="M4597" s="36"/>
      <c r="N4597" s="36"/>
      <c r="O4597" s="36"/>
      <c r="P4597" s="36"/>
      <c r="Q4597" s="36"/>
      <c r="R4597" s="36"/>
      <c r="S4597" s="36"/>
      <c r="T4597" s="36"/>
      <c r="U4597" s="36"/>
      <c r="V4597" s="36"/>
    </row>
    <row r="4598" spans="6:22" x14ac:dyDescent="0.25">
      <c r="F4598" s="36"/>
      <c r="G4598" s="36"/>
      <c r="H4598" s="36"/>
      <c r="I4598" s="36"/>
      <c r="J4598" s="36"/>
      <c r="K4598" s="36"/>
      <c r="L4598" s="36"/>
      <c r="M4598" s="36"/>
      <c r="N4598" s="36"/>
      <c r="O4598" s="36"/>
      <c r="P4598" s="36"/>
      <c r="Q4598" s="36"/>
      <c r="R4598" s="36"/>
      <c r="S4598" s="36"/>
      <c r="T4598" s="36"/>
      <c r="U4598" s="36"/>
      <c r="V4598" s="36"/>
    </row>
    <row r="4599" spans="6:22" x14ac:dyDescent="0.25">
      <c r="F4599" s="36"/>
      <c r="G4599" s="36"/>
      <c r="H4599" s="36"/>
      <c r="I4599" s="36"/>
      <c r="J4599" s="36"/>
      <c r="K4599" s="36"/>
      <c r="L4599" s="36"/>
      <c r="M4599" s="36"/>
      <c r="N4599" s="36"/>
      <c r="O4599" s="36"/>
      <c r="P4599" s="36"/>
      <c r="Q4599" s="36"/>
      <c r="R4599" s="36"/>
      <c r="S4599" s="36"/>
      <c r="T4599" s="36"/>
      <c r="U4599" s="36"/>
      <c r="V4599" s="36"/>
    </row>
    <row r="4600" spans="6:22" x14ac:dyDescent="0.25">
      <c r="F4600" s="36"/>
      <c r="G4600" s="36"/>
      <c r="H4600" s="36"/>
      <c r="I4600" s="36"/>
      <c r="J4600" s="36"/>
      <c r="K4600" s="36"/>
      <c r="L4600" s="36"/>
      <c r="M4600" s="36"/>
      <c r="N4600" s="36"/>
      <c r="O4600" s="36"/>
      <c r="P4600" s="36"/>
      <c r="Q4600" s="36"/>
      <c r="R4600" s="36"/>
      <c r="S4600" s="36"/>
      <c r="T4600" s="36"/>
      <c r="U4600" s="36"/>
      <c r="V4600" s="36"/>
    </row>
    <row r="4601" spans="6:22" x14ac:dyDescent="0.25">
      <c r="F4601" s="36"/>
      <c r="G4601" s="36"/>
      <c r="H4601" s="36"/>
      <c r="I4601" s="36"/>
      <c r="J4601" s="36"/>
      <c r="K4601" s="36"/>
      <c r="L4601" s="36"/>
      <c r="M4601" s="36"/>
      <c r="N4601" s="36"/>
      <c r="O4601" s="36"/>
      <c r="P4601" s="36"/>
      <c r="Q4601" s="36"/>
      <c r="R4601" s="36"/>
      <c r="S4601" s="36"/>
      <c r="T4601" s="36"/>
      <c r="U4601" s="36"/>
      <c r="V4601" s="36"/>
    </row>
    <row r="4602" spans="6:22" x14ac:dyDescent="0.25">
      <c r="F4602" s="36"/>
      <c r="G4602" s="36"/>
      <c r="H4602" s="36"/>
      <c r="I4602" s="36"/>
      <c r="J4602" s="36"/>
      <c r="K4602" s="36"/>
      <c r="L4602" s="36"/>
      <c r="M4602" s="36"/>
      <c r="N4602" s="36"/>
      <c r="O4602" s="36"/>
      <c r="P4602" s="36"/>
      <c r="Q4602" s="36"/>
      <c r="R4602" s="36"/>
      <c r="S4602" s="36"/>
      <c r="T4602" s="36"/>
      <c r="U4602" s="36"/>
      <c r="V4602" s="36"/>
    </row>
    <row r="4603" spans="6:22" x14ac:dyDescent="0.25">
      <c r="F4603" s="36"/>
      <c r="G4603" s="36"/>
      <c r="H4603" s="36"/>
      <c r="I4603" s="36"/>
      <c r="J4603" s="36"/>
      <c r="K4603" s="36"/>
      <c r="L4603" s="36"/>
      <c r="M4603" s="36"/>
      <c r="N4603" s="36"/>
      <c r="O4603" s="36"/>
      <c r="P4603" s="36"/>
      <c r="Q4603" s="36"/>
      <c r="R4603" s="36"/>
      <c r="S4603" s="36"/>
      <c r="T4603" s="36"/>
      <c r="U4603" s="36"/>
      <c r="V4603" s="36"/>
    </row>
    <row r="4604" spans="6:22" x14ac:dyDescent="0.25">
      <c r="F4604" s="36"/>
      <c r="G4604" s="36"/>
      <c r="H4604" s="36"/>
      <c r="I4604" s="36"/>
      <c r="J4604" s="36"/>
      <c r="K4604" s="36"/>
      <c r="L4604" s="36"/>
      <c r="M4604" s="36"/>
      <c r="N4604" s="36"/>
      <c r="O4604" s="36"/>
      <c r="P4604" s="36"/>
      <c r="Q4604" s="36"/>
      <c r="R4604" s="36"/>
      <c r="S4604" s="36"/>
      <c r="T4604" s="36"/>
      <c r="U4604" s="36"/>
      <c r="V4604" s="36"/>
    </row>
    <row r="4605" spans="6:22" x14ac:dyDescent="0.25">
      <c r="F4605" s="36"/>
      <c r="G4605" s="36"/>
      <c r="H4605" s="36"/>
      <c r="I4605" s="36"/>
      <c r="J4605" s="36"/>
      <c r="K4605" s="36"/>
      <c r="L4605" s="36"/>
      <c r="M4605" s="36"/>
      <c r="N4605" s="36"/>
      <c r="O4605" s="36"/>
      <c r="P4605" s="36"/>
      <c r="Q4605" s="36"/>
      <c r="R4605" s="36"/>
      <c r="S4605" s="36"/>
      <c r="T4605" s="36"/>
      <c r="U4605" s="36"/>
      <c r="V4605" s="36"/>
    </row>
    <row r="4606" spans="6:22" x14ac:dyDescent="0.25">
      <c r="F4606" s="36"/>
      <c r="G4606" s="36"/>
      <c r="H4606" s="36"/>
      <c r="I4606" s="36"/>
      <c r="J4606" s="36"/>
      <c r="K4606" s="36"/>
      <c r="L4606" s="36"/>
      <c r="M4606" s="36"/>
      <c r="N4606" s="36"/>
      <c r="O4606" s="36"/>
      <c r="P4606" s="36"/>
      <c r="Q4606" s="36"/>
      <c r="R4606" s="36"/>
      <c r="S4606" s="36"/>
      <c r="T4606" s="36"/>
      <c r="U4606" s="36"/>
      <c r="V4606" s="36"/>
    </row>
    <row r="4607" spans="6:22" x14ac:dyDescent="0.25">
      <c r="F4607" s="36"/>
      <c r="G4607" s="36"/>
      <c r="H4607" s="36"/>
      <c r="I4607" s="36"/>
      <c r="J4607" s="36"/>
      <c r="K4607" s="36"/>
      <c r="L4607" s="36"/>
      <c r="M4607" s="36"/>
      <c r="N4607" s="36"/>
      <c r="O4607" s="36"/>
      <c r="P4607" s="36"/>
      <c r="Q4607" s="36"/>
      <c r="R4607" s="36"/>
      <c r="S4607" s="36"/>
      <c r="T4607" s="36"/>
      <c r="U4607" s="36"/>
      <c r="V4607" s="36"/>
    </row>
    <row r="4608" spans="6:22" x14ac:dyDescent="0.25">
      <c r="F4608" s="36"/>
      <c r="G4608" s="36"/>
      <c r="H4608" s="36"/>
      <c r="I4608" s="36"/>
      <c r="J4608" s="36"/>
      <c r="K4608" s="36"/>
      <c r="L4608" s="36"/>
      <c r="M4608" s="36"/>
      <c r="N4608" s="36"/>
      <c r="O4608" s="36"/>
      <c r="P4608" s="36"/>
      <c r="Q4608" s="36"/>
      <c r="R4608" s="36"/>
      <c r="S4608" s="36"/>
      <c r="T4608" s="36"/>
      <c r="U4608" s="36"/>
      <c r="V4608" s="36"/>
    </row>
    <row r="4609" spans="6:22" x14ac:dyDescent="0.25">
      <c r="F4609" s="36"/>
      <c r="G4609" s="36"/>
      <c r="H4609" s="36"/>
      <c r="I4609" s="36"/>
      <c r="J4609" s="36"/>
      <c r="K4609" s="36"/>
      <c r="L4609" s="36"/>
      <c r="M4609" s="36"/>
      <c r="N4609" s="36"/>
      <c r="O4609" s="36"/>
      <c r="P4609" s="36"/>
      <c r="Q4609" s="36"/>
      <c r="R4609" s="36"/>
      <c r="S4609" s="36"/>
      <c r="T4609" s="36"/>
      <c r="U4609" s="36"/>
      <c r="V4609" s="36"/>
    </row>
    <row r="4610" spans="6:22" x14ac:dyDescent="0.25">
      <c r="F4610" s="36"/>
      <c r="G4610" s="36"/>
      <c r="H4610" s="36"/>
      <c r="I4610" s="36"/>
      <c r="J4610" s="36"/>
      <c r="K4610" s="36"/>
      <c r="L4610" s="36"/>
      <c r="M4610" s="36"/>
      <c r="N4610" s="36"/>
      <c r="O4610" s="36"/>
      <c r="P4610" s="36"/>
      <c r="Q4610" s="36"/>
      <c r="R4610" s="36"/>
      <c r="S4610" s="36"/>
      <c r="T4610" s="36"/>
      <c r="U4610" s="36"/>
      <c r="V4610" s="36"/>
    </row>
    <row r="4611" spans="6:22" x14ac:dyDescent="0.25">
      <c r="F4611" s="36"/>
      <c r="G4611" s="36"/>
      <c r="H4611" s="36"/>
      <c r="I4611" s="36"/>
      <c r="J4611" s="36"/>
      <c r="K4611" s="36"/>
      <c r="L4611" s="36"/>
      <c r="M4611" s="36"/>
      <c r="N4611" s="36"/>
      <c r="O4611" s="36"/>
      <c r="P4611" s="36"/>
      <c r="Q4611" s="36"/>
      <c r="R4611" s="36"/>
      <c r="S4611" s="36"/>
      <c r="T4611" s="36"/>
      <c r="U4611" s="36"/>
      <c r="V4611" s="36"/>
    </row>
    <row r="4612" spans="6:22" x14ac:dyDescent="0.25">
      <c r="F4612" s="36"/>
      <c r="G4612" s="36"/>
      <c r="H4612" s="36"/>
      <c r="I4612" s="36"/>
      <c r="J4612" s="36"/>
      <c r="K4612" s="36"/>
      <c r="L4612" s="36"/>
      <c r="M4612" s="36"/>
      <c r="N4612" s="36"/>
      <c r="O4612" s="36"/>
      <c r="P4612" s="36"/>
      <c r="Q4612" s="36"/>
      <c r="R4612" s="36"/>
      <c r="S4612" s="36"/>
      <c r="T4612" s="36"/>
      <c r="U4612" s="36"/>
      <c r="V4612" s="36"/>
    </row>
    <row r="4613" spans="6:22" x14ac:dyDescent="0.25">
      <c r="F4613" s="36"/>
      <c r="G4613" s="36"/>
      <c r="H4613" s="36"/>
      <c r="I4613" s="36"/>
      <c r="J4613" s="36"/>
      <c r="K4613" s="36"/>
      <c r="L4613" s="36"/>
      <c r="M4613" s="36"/>
      <c r="N4613" s="36"/>
      <c r="O4613" s="36"/>
      <c r="P4613" s="36"/>
      <c r="Q4613" s="36"/>
      <c r="R4613" s="36"/>
      <c r="S4613" s="36"/>
      <c r="T4613" s="36"/>
      <c r="U4613" s="36"/>
      <c r="V4613" s="36"/>
    </row>
    <row r="4614" spans="6:22" x14ac:dyDescent="0.25">
      <c r="F4614" s="36"/>
      <c r="G4614" s="36"/>
      <c r="H4614" s="36"/>
      <c r="I4614" s="36"/>
      <c r="J4614" s="36"/>
      <c r="K4614" s="36"/>
      <c r="L4614" s="36"/>
      <c r="M4614" s="36"/>
      <c r="N4614" s="36"/>
      <c r="O4614" s="36"/>
      <c r="P4614" s="36"/>
      <c r="Q4614" s="36"/>
      <c r="R4614" s="36"/>
      <c r="S4614" s="36"/>
      <c r="T4614" s="36"/>
      <c r="U4614" s="36"/>
      <c r="V4614" s="36"/>
    </row>
    <row r="4615" spans="6:22" x14ac:dyDescent="0.25">
      <c r="F4615" s="36"/>
      <c r="G4615" s="36"/>
      <c r="H4615" s="36"/>
      <c r="I4615" s="36"/>
      <c r="J4615" s="36"/>
      <c r="K4615" s="36"/>
      <c r="L4615" s="36"/>
      <c r="M4615" s="36"/>
      <c r="N4615" s="36"/>
      <c r="O4615" s="36"/>
      <c r="P4615" s="36"/>
      <c r="Q4615" s="36"/>
      <c r="R4615" s="36"/>
      <c r="S4615" s="36"/>
      <c r="T4615" s="36"/>
      <c r="U4615" s="36"/>
      <c r="V4615" s="36"/>
    </row>
    <row r="4616" spans="6:22" x14ac:dyDescent="0.25">
      <c r="F4616" s="36"/>
      <c r="G4616" s="36"/>
      <c r="H4616" s="36"/>
      <c r="I4616" s="36"/>
      <c r="J4616" s="36"/>
      <c r="K4616" s="36"/>
      <c r="L4616" s="36"/>
      <c r="M4616" s="36"/>
      <c r="N4616" s="36"/>
      <c r="O4616" s="36"/>
      <c r="P4616" s="36"/>
      <c r="Q4616" s="36"/>
      <c r="R4616" s="36"/>
      <c r="S4616" s="36"/>
      <c r="T4616" s="36"/>
      <c r="U4616" s="36"/>
      <c r="V4616" s="36"/>
    </row>
    <row r="4617" spans="6:22" x14ac:dyDescent="0.25">
      <c r="F4617" s="36"/>
      <c r="G4617" s="36"/>
      <c r="H4617" s="36"/>
      <c r="I4617" s="36"/>
      <c r="J4617" s="36"/>
      <c r="K4617" s="36"/>
      <c r="L4617" s="36"/>
      <c r="M4617" s="36"/>
      <c r="N4617" s="36"/>
      <c r="O4617" s="36"/>
      <c r="P4617" s="36"/>
      <c r="Q4617" s="36"/>
      <c r="R4617" s="36"/>
      <c r="S4617" s="36"/>
      <c r="T4617" s="36"/>
      <c r="U4617" s="36"/>
      <c r="V4617" s="36"/>
    </row>
    <row r="4618" spans="6:22" x14ac:dyDescent="0.25">
      <c r="F4618" s="36"/>
      <c r="G4618" s="36"/>
      <c r="H4618" s="36"/>
      <c r="I4618" s="36"/>
      <c r="J4618" s="36"/>
      <c r="K4618" s="36"/>
      <c r="L4618" s="36"/>
      <c r="M4618" s="36"/>
      <c r="N4618" s="36"/>
      <c r="O4618" s="36"/>
      <c r="P4618" s="36"/>
      <c r="Q4618" s="36"/>
      <c r="R4618" s="36"/>
      <c r="S4618" s="36"/>
      <c r="T4618" s="36"/>
      <c r="U4618" s="36"/>
      <c r="V4618" s="36"/>
    </row>
    <row r="4619" spans="6:22" x14ac:dyDescent="0.25">
      <c r="F4619" s="36"/>
      <c r="G4619" s="36"/>
      <c r="H4619" s="36"/>
      <c r="I4619" s="36"/>
      <c r="J4619" s="36"/>
      <c r="K4619" s="36"/>
      <c r="L4619" s="36"/>
      <c r="M4619" s="36"/>
      <c r="N4619" s="36"/>
      <c r="O4619" s="36"/>
      <c r="P4619" s="36"/>
      <c r="Q4619" s="36"/>
      <c r="R4619" s="36"/>
      <c r="S4619" s="36"/>
      <c r="T4619" s="36"/>
      <c r="U4619" s="36"/>
      <c r="V4619" s="36"/>
    </row>
    <row r="4620" spans="6:22" x14ac:dyDescent="0.25">
      <c r="F4620" s="36"/>
      <c r="G4620" s="36"/>
      <c r="H4620" s="36"/>
      <c r="I4620" s="36"/>
      <c r="J4620" s="36"/>
      <c r="K4620" s="36"/>
      <c r="L4620" s="36"/>
      <c r="M4620" s="36"/>
      <c r="N4620" s="36"/>
      <c r="O4620" s="36"/>
      <c r="P4620" s="36"/>
      <c r="Q4620" s="36"/>
      <c r="R4620" s="36"/>
      <c r="S4620" s="36"/>
      <c r="T4620" s="36"/>
      <c r="U4620" s="36"/>
      <c r="V4620" s="36"/>
    </row>
    <row r="4621" spans="6:22" x14ac:dyDescent="0.25">
      <c r="F4621" s="36"/>
      <c r="G4621" s="36"/>
      <c r="H4621" s="36"/>
      <c r="I4621" s="36"/>
      <c r="J4621" s="36"/>
      <c r="K4621" s="36"/>
      <c r="L4621" s="36"/>
      <c r="M4621" s="36"/>
      <c r="N4621" s="36"/>
      <c r="O4621" s="36"/>
      <c r="P4621" s="36"/>
      <c r="Q4621" s="36"/>
      <c r="R4621" s="36"/>
      <c r="S4621" s="36"/>
      <c r="T4621" s="36"/>
      <c r="U4621" s="36"/>
      <c r="V4621" s="36"/>
    </row>
    <row r="4622" spans="6:22" x14ac:dyDescent="0.25">
      <c r="F4622" s="36"/>
      <c r="G4622" s="36"/>
      <c r="H4622" s="36"/>
      <c r="I4622" s="36"/>
      <c r="J4622" s="36"/>
      <c r="K4622" s="36"/>
      <c r="L4622" s="36"/>
      <c r="M4622" s="36"/>
      <c r="N4622" s="36"/>
      <c r="O4622" s="36"/>
      <c r="P4622" s="36"/>
      <c r="Q4622" s="36"/>
      <c r="R4622" s="36"/>
      <c r="S4622" s="36"/>
      <c r="T4622" s="36"/>
      <c r="U4622" s="36"/>
      <c r="V4622" s="36"/>
    </row>
    <row r="4623" spans="6:22" x14ac:dyDescent="0.25">
      <c r="F4623" s="36"/>
      <c r="G4623" s="36"/>
      <c r="H4623" s="36"/>
      <c r="I4623" s="36"/>
      <c r="J4623" s="36"/>
      <c r="K4623" s="36"/>
      <c r="L4623" s="36"/>
      <c r="M4623" s="36"/>
      <c r="N4623" s="36"/>
      <c r="O4623" s="36"/>
      <c r="P4623" s="36"/>
      <c r="Q4623" s="36"/>
      <c r="R4623" s="36"/>
      <c r="S4623" s="36"/>
      <c r="T4623" s="36"/>
      <c r="U4623" s="36"/>
      <c r="V4623" s="36"/>
    </row>
    <row r="4624" spans="6:22" x14ac:dyDescent="0.25">
      <c r="F4624" s="36"/>
      <c r="G4624" s="36"/>
      <c r="H4624" s="36"/>
      <c r="I4624" s="36"/>
      <c r="J4624" s="36"/>
      <c r="K4624" s="36"/>
      <c r="L4624" s="36"/>
      <c r="M4624" s="36"/>
      <c r="N4624" s="36"/>
      <c r="O4624" s="36"/>
      <c r="P4624" s="36"/>
      <c r="Q4624" s="36"/>
      <c r="R4624" s="36"/>
      <c r="S4624" s="36"/>
      <c r="T4624" s="36"/>
      <c r="U4624" s="36"/>
      <c r="V4624" s="36"/>
    </row>
    <row r="4625" spans="6:22" x14ac:dyDescent="0.25">
      <c r="F4625" s="36"/>
      <c r="G4625" s="36"/>
      <c r="H4625" s="36"/>
      <c r="I4625" s="36"/>
      <c r="J4625" s="36"/>
      <c r="K4625" s="36"/>
      <c r="L4625" s="36"/>
      <c r="M4625" s="36"/>
      <c r="N4625" s="36"/>
      <c r="O4625" s="36"/>
      <c r="P4625" s="36"/>
      <c r="Q4625" s="36"/>
      <c r="R4625" s="36"/>
      <c r="S4625" s="36"/>
      <c r="T4625" s="36"/>
      <c r="U4625" s="36"/>
      <c r="V4625" s="36"/>
    </row>
    <row r="4626" spans="6:22" x14ac:dyDescent="0.25">
      <c r="F4626" s="36"/>
      <c r="G4626" s="36"/>
      <c r="H4626" s="36"/>
      <c r="I4626" s="36"/>
      <c r="J4626" s="36"/>
      <c r="K4626" s="36"/>
      <c r="L4626" s="36"/>
      <c r="M4626" s="36"/>
      <c r="N4626" s="36"/>
      <c r="O4626" s="36"/>
      <c r="P4626" s="36"/>
      <c r="Q4626" s="36"/>
      <c r="R4626" s="36"/>
      <c r="S4626" s="36"/>
      <c r="T4626" s="36"/>
      <c r="U4626" s="36"/>
      <c r="V4626" s="36"/>
    </row>
    <row r="4627" spans="6:22" x14ac:dyDescent="0.25">
      <c r="F4627" s="36"/>
      <c r="G4627" s="36"/>
      <c r="H4627" s="36"/>
      <c r="I4627" s="36"/>
      <c r="J4627" s="36"/>
      <c r="K4627" s="36"/>
      <c r="L4627" s="36"/>
      <c r="M4627" s="36"/>
      <c r="N4627" s="36"/>
      <c r="O4627" s="36"/>
      <c r="P4627" s="36"/>
      <c r="Q4627" s="36"/>
      <c r="R4627" s="36"/>
      <c r="S4627" s="36"/>
      <c r="T4627" s="36"/>
      <c r="U4627" s="36"/>
      <c r="V4627" s="36"/>
    </row>
    <row r="4628" spans="6:22" x14ac:dyDescent="0.25">
      <c r="F4628" s="36"/>
      <c r="G4628" s="36"/>
      <c r="H4628" s="36"/>
      <c r="I4628" s="36"/>
      <c r="J4628" s="36"/>
      <c r="K4628" s="36"/>
      <c r="L4628" s="36"/>
      <c r="M4628" s="36"/>
      <c r="N4628" s="36"/>
      <c r="O4628" s="36"/>
      <c r="P4628" s="36"/>
      <c r="Q4628" s="36"/>
      <c r="R4628" s="36"/>
      <c r="S4628" s="36"/>
      <c r="T4628" s="36"/>
      <c r="U4628" s="36"/>
      <c r="V4628" s="36"/>
    </row>
    <row r="4629" spans="6:22" x14ac:dyDescent="0.25">
      <c r="F4629" s="36"/>
      <c r="G4629" s="36"/>
      <c r="H4629" s="36"/>
      <c r="I4629" s="36"/>
      <c r="J4629" s="36"/>
      <c r="K4629" s="36"/>
      <c r="L4629" s="36"/>
      <c r="M4629" s="36"/>
      <c r="N4629" s="36"/>
      <c r="O4629" s="36"/>
      <c r="P4629" s="36"/>
      <c r="Q4629" s="36"/>
      <c r="R4629" s="36"/>
      <c r="S4629" s="36"/>
      <c r="T4629" s="36"/>
      <c r="U4629" s="36"/>
      <c r="V4629" s="36"/>
    </row>
    <row r="4630" spans="6:22" x14ac:dyDescent="0.25">
      <c r="F4630" s="36"/>
      <c r="G4630" s="36"/>
      <c r="H4630" s="36"/>
      <c r="I4630" s="36"/>
      <c r="J4630" s="36"/>
      <c r="K4630" s="36"/>
      <c r="L4630" s="36"/>
      <c r="M4630" s="36"/>
      <c r="N4630" s="36"/>
      <c r="O4630" s="36"/>
      <c r="P4630" s="36"/>
      <c r="Q4630" s="36"/>
      <c r="R4630" s="36"/>
      <c r="S4630" s="36"/>
      <c r="T4630" s="36"/>
      <c r="U4630" s="36"/>
      <c r="V4630" s="36"/>
    </row>
    <row r="4631" spans="6:22" x14ac:dyDescent="0.25">
      <c r="F4631" s="36"/>
      <c r="G4631" s="36"/>
      <c r="H4631" s="36"/>
      <c r="I4631" s="36"/>
      <c r="J4631" s="36"/>
      <c r="K4631" s="36"/>
      <c r="L4631" s="36"/>
      <c r="M4631" s="36"/>
      <c r="N4631" s="36"/>
      <c r="O4631" s="36"/>
      <c r="P4631" s="36"/>
      <c r="Q4631" s="36"/>
      <c r="R4631" s="36"/>
      <c r="S4631" s="36"/>
      <c r="T4631" s="36"/>
      <c r="U4631" s="36"/>
      <c r="V4631" s="36"/>
    </row>
    <row r="4632" spans="6:22" x14ac:dyDescent="0.25">
      <c r="F4632" s="36"/>
      <c r="G4632" s="36"/>
      <c r="H4632" s="36"/>
      <c r="I4632" s="36"/>
      <c r="J4632" s="36"/>
      <c r="K4632" s="36"/>
      <c r="L4632" s="36"/>
      <c r="M4632" s="36"/>
      <c r="N4632" s="36"/>
      <c r="O4632" s="36"/>
      <c r="P4632" s="36"/>
      <c r="Q4632" s="36"/>
      <c r="R4632" s="36"/>
      <c r="S4632" s="36"/>
      <c r="T4632" s="36"/>
      <c r="U4632" s="36"/>
      <c r="V4632" s="36"/>
    </row>
    <row r="4633" spans="6:22" x14ac:dyDescent="0.25">
      <c r="F4633" s="36"/>
      <c r="G4633" s="36"/>
      <c r="H4633" s="36"/>
      <c r="I4633" s="36"/>
      <c r="J4633" s="36"/>
      <c r="K4633" s="36"/>
      <c r="L4633" s="36"/>
      <c r="M4633" s="36"/>
      <c r="N4633" s="36"/>
      <c r="O4633" s="36"/>
      <c r="P4633" s="36"/>
      <c r="Q4633" s="36"/>
      <c r="R4633" s="36"/>
      <c r="S4633" s="36"/>
      <c r="T4633" s="36"/>
      <c r="U4633" s="36"/>
      <c r="V4633" s="36"/>
    </row>
    <row r="4634" spans="6:22" x14ac:dyDescent="0.25">
      <c r="F4634" s="36"/>
      <c r="G4634" s="36"/>
      <c r="H4634" s="36"/>
      <c r="I4634" s="36"/>
      <c r="J4634" s="36"/>
      <c r="K4634" s="36"/>
      <c r="L4634" s="36"/>
      <c r="M4634" s="36"/>
      <c r="N4634" s="36"/>
      <c r="O4634" s="36"/>
      <c r="P4634" s="36"/>
      <c r="Q4634" s="36"/>
      <c r="R4634" s="36"/>
      <c r="S4634" s="36"/>
      <c r="T4634" s="36"/>
      <c r="U4634" s="36"/>
      <c r="V4634" s="36"/>
    </row>
    <row r="4635" spans="6:22" x14ac:dyDescent="0.25">
      <c r="F4635" s="36"/>
      <c r="G4635" s="36"/>
      <c r="H4635" s="36"/>
      <c r="I4635" s="36"/>
      <c r="J4635" s="36"/>
      <c r="K4635" s="36"/>
      <c r="L4635" s="36"/>
      <c r="M4635" s="36"/>
      <c r="N4635" s="36"/>
      <c r="O4635" s="36"/>
      <c r="P4635" s="36"/>
      <c r="Q4635" s="36"/>
      <c r="R4635" s="36"/>
      <c r="S4635" s="36"/>
      <c r="T4635" s="36"/>
      <c r="U4635" s="36"/>
      <c r="V4635" s="36"/>
    </row>
    <row r="4636" spans="6:22" x14ac:dyDescent="0.25">
      <c r="F4636" s="36"/>
      <c r="G4636" s="36"/>
      <c r="H4636" s="36"/>
      <c r="I4636" s="36"/>
      <c r="J4636" s="36"/>
      <c r="K4636" s="36"/>
      <c r="L4636" s="36"/>
      <c r="M4636" s="36"/>
      <c r="N4636" s="36"/>
      <c r="O4636" s="36"/>
      <c r="P4636" s="36"/>
      <c r="Q4636" s="36"/>
      <c r="R4636" s="36"/>
      <c r="S4636" s="36"/>
      <c r="T4636" s="36"/>
      <c r="U4636" s="36"/>
      <c r="V4636" s="36"/>
    </row>
    <row r="4637" spans="6:22" x14ac:dyDescent="0.25">
      <c r="F4637" s="36"/>
      <c r="G4637" s="36"/>
      <c r="H4637" s="36"/>
      <c r="I4637" s="36"/>
      <c r="J4637" s="36"/>
      <c r="K4637" s="36"/>
      <c r="L4637" s="36"/>
      <c r="M4637" s="36"/>
      <c r="N4637" s="36"/>
      <c r="O4637" s="36"/>
      <c r="P4637" s="36"/>
      <c r="Q4637" s="36"/>
      <c r="R4637" s="36"/>
      <c r="S4637" s="36"/>
      <c r="T4637" s="36"/>
      <c r="U4637" s="36"/>
      <c r="V4637" s="36"/>
    </row>
    <row r="4638" spans="6:22" x14ac:dyDescent="0.25">
      <c r="F4638" s="36"/>
      <c r="G4638" s="36"/>
      <c r="H4638" s="36"/>
      <c r="I4638" s="36"/>
      <c r="J4638" s="36"/>
      <c r="K4638" s="36"/>
      <c r="L4638" s="36"/>
      <c r="M4638" s="36"/>
      <c r="N4638" s="36"/>
      <c r="O4638" s="36"/>
      <c r="P4638" s="36"/>
      <c r="Q4638" s="36"/>
      <c r="R4638" s="36"/>
      <c r="S4638" s="36"/>
      <c r="T4638" s="36"/>
      <c r="U4638" s="36"/>
      <c r="V4638" s="36"/>
    </row>
    <row r="4639" spans="6:22" x14ac:dyDescent="0.25">
      <c r="F4639" s="36"/>
      <c r="G4639" s="36"/>
      <c r="H4639" s="36"/>
      <c r="I4639" s="36"/>
      <c r="J4639" s="36"/>
      <c r="K4639" s="36"/>
      <c r="L4639" s="36"/>
      <c r="M4639" s="36"/>
      <c r="N4639" s="36"/>
      <c r="O4639" s="36"/>
      <c r="P4639" s="36"/>
      <c r="Q4639" s="36"/>
      <c r="R4639" s="36"/>
      <c r="S4639" s="36"/>
      <c r="T4639" s="36"/>
      <c r="U4639" s="36"/>
      <c r="V4639" s="36"/>
    </row>
    <row r="4640" spans="6:22" x14ac:dyDescent="0.25">
      <c r="F4640" s="36"/>
      <c r="G4640" s="36"/>
      <c r="H4640" s="36"/>
      <c r="I4640" s="36"/>
      <c r="J4640" s="36"/>
      <c r="K4640" s="36"/>
      <c r="L4640" s="36"/>
      <c r="M4640" s="36"/>
      <c r="N4640" s="36"/>
      <c r="O4640" s="36"/>
      <c r="P4640" s="36"/>
      <c r="Q4640" s="36"/>
      <c r="R4640" s="36"/>
      <c r="S4640" s="36"/>
      <c r="T4640" s="36"/>
      <c r="U4640" s="36"/>
      <c r="V4640" s="36"/>
    </row>
    <row r="4641" spans="6:22" x14ac:dyDescent="0.25">
      <c r="F4641" s="36"/>
      <c r="G4641" s="36"/>
      <c r="H4641" s="36"/>
      <c r="I4641" s="36"/>
      <c r="J4641" s="36"/>
      <c r="K4641" s="36"/>
      <c r="L4641" s="36"/>
      <c r="M4641" s="36"/>
      <c r="N4641" s="36"/>
      <c r="O4641" s="36"/>
      <c r="P4641" s="36"/>
      <c r="Q4641" s="36"/>
      <c r="R4641" s="36"/>
      <c r="S4641" s="36"/>
      <c r="T4641" s="36"/>
      <c r="U4641" s="36"/>
      <c r="V4641" s="36"/>
    </row>
    <row r="4642" spans="6:22" x14ac:dyDescent="0.25">
      <c r="F4642" s="36"/>
      <c r="G4642" s="36"/>
      <c r="H4642" s="36"/>
      <c r="I4642" s="36"/>
      <c r="J4642" s="36"/>
      <c r="K4642" s="36"/>
      <c r="L4642" s="36"/>
      <c r="M4642" s="36"/>
      <c r="N4642" s="36"/>
      <c r="O4642" s="36"/>
      <c r="P4642" s="36"/>
      <c r="Q4642" s="36"/>
      <c r="R4642" s="36"/>
      <c r="S4642" s="36"/>
      <c r="T4642" s="36"/>
      <c r="U4642" s="36"/>
      <c r="V4642" s="36"/>
    </row>
    <row r="4643" spans="6:22" x14ac:dyDescent="0.25">
      <c r="F4643" s="36"/>
      <c r="G4643" s="36"/>
      <c r="H4643" s="36"/>
      <c r="I4643" s="36"/>
      <c r="J4643" s="36"/>
      <c r="K4643" s="36"/>
      <c r="L4643" s="36"/>
      <c r="M4643" s="36"/>
      <c r="N4643" s="36"/>
      <c r="O4643" s="36"/>
      <c r="P4643" s="36"/>
      <c r="Q4643" s="36"/>
      <c r="R4643" s="36"/>
      <c r="S4643" s="36"/>
      <c r="T4643" s="36"/>
      <c r="U4643" s="36"/>
      <c r="V4643" s="36"/>
    </row>
    <row r="4644" spans="6:22" x14ac:dyDescent="0.25">
      <c r="F4644" s="36"/>
      <c r="G4644" s="36"/>
      <c r="H4644" s="36"/>
      <c r="I4644" s="36"/>
      <c r="J4644" s="36"/>
      <c r="K4644" s="36"/>
      <c r="L4644" s="36"/>
      <c r="M4644" s="36"/>
      <c r="N4644" s="36"/>
      <c r="O4644" s="36"/>
      <c r="P4644" s="36"/>
      <c r="Q4644" s="36"/>
      <c r="R4644" s="36"/>
      <c r="S4644" s="36"/>
      <c r="T4644" s="36"/>
      <c r="U4644" s="36"/>
      <c r="V4644" s="36"/>
    </row>
    <row r="4645" spans="6:22" x14ac:dyDescent="0.25">
      <c r="F4645" s="36"/>
      <c r="G4645" s="36"/>
      <c r="H4645" s="36"/>
      <c r="I4645" s="36"/>
      <c r="J4645" s="36"/>
      <c r="K4645" s="36"/>
      <c r="L4645" s="36"/>
      <c r="M4645" s="36"/>
      <c r="N4645" s="36"/>
      <c r="O4645" s="36"/>
      <c r="P4645" s="36"/>
      <c r="Q4645" s="36"/>
      <c r="R4645" s="36"/>
      <c r="S4645" s="36"/>
      <c r="T4645" s="36"/>
      <c r="U4645" s="36"/>
      <c r="V4645" s="36"/>
    </row>
    <row r="4646" spans="6:22" x14ac:dyDescent="0.25">
      <c r="F4646" s="36"/>
      <c r="G4646" s="36"/>
      <c r="H4646" s="36"/>
      <c r="I4646" s="36"/>
      <c r="J4646" s="36"/>
      <c r="K4646" s="36"/>
      <c r="L4646" s="36"/>
      <c r="M4646" s="36"/>
      <c r="N4646" s="36"/>
      <c r="O4646" s="36"/>
      <c r="P4646" s="36"/>
      <c r="Q4646" s="36"/>
      <c r="R4646" s="36"/>
      <c r="S4646" s="36"/>
      <c r="T4646" s="36"/>
      <c r="U4646" s="36"/>
      <c r="V4646" s="36"/>
    </row>
    <row r="4647" spans="6:22" x14ac:dyDescent="0.25">
      <c r="F4647" s="36"/>
      <c r="G4647" s="36"/>
      <c r="H4647" s="36"/>
      <c r="I4647" s="36"/>
      <c r="J4647" s="36"/>
      <c r="K4647" s="36"/>
      <c r="L4647" s="36"/>
      <c r="M4647" s="36"/>
      <c r="N4647" s="36"/>
      <c r="O4647" s="36"/>
      <c r="P4647" s="36"/>
      <c r="Q4647" s="36"/>
      <c r="R4647" s="36"/>
      <c r="S4647" s="36"/>
      <c r="T4647" s="36"/>
      <c r="U4647" s="36"/>
      <c r="V4647" s="36"/>
    </row>
    <row r="4648" spans="6:22" x14ac:dyDescent="0.25">
      <c r="F4648" s="36"/>
      <c r="G4648" s="36"/>
      <c r="H4648" s="36"/>
      <c r="I4648" s="36"/>
      <c r="J4648" s="36"/>
      <c r="K4648" s="36"/>
      <c r="L4648" s="36"/>
      <c r="M4648" s="36"/>
      <c r="N4648" s="36"/>
      <c r="O4648" s="36"/>
      <c r="P4648" s="36"/>
      <c r="Q4648" s="36"/>
      <c r="R4648" s="36"/>
      <c r="S4648" s="36"/>
      <c r="T4648" s="36"/>
      <c r="U4648" s="36"/>
      <c r="V4648" s="36"/>
    </row>
    <row r="4649" spans="6:22" x14ac:dyDescent="0.25">
      <c r="F4649" s="36"/>
      <c r="G4649" s="36"/>
      <c r="H4649" s="36"/>
      <c r="I4649" s="36"/>
      <c r="J4649" s="36"/>
      <c r="K4649" s="36"/>
      <c r="L4649" s="36"/>
      <c r="M4649" s="36"/>
      <c r="N4649" s="36"/>
      <c r="O4649" s="36"/>
      <c r="P4649" s="36"/>
      <c r="Q4649" s="36"/>
      <c r="R4649" s="36"/>
      <c r="S4649" s="36"/>
      <c r="T4649" s="36"/>
      <c r="U4649" s="36"/>
      <c r="V4649" s="36"/>
    </row>
    <row r="4650" spans="6:22" x14ac:dyDescent="0.25">
      <c r="F4650" s="36"/>
      <c r="G4650" s="36"/>
      <c r="H4650" s="36"/>
      <c r="I4650" s="36"/>
      <c r="J4650" s="36"/>
      <c r="K4650" s="36"/>
      <c r="L4650" s="36"/>
      <c r="M4650" s="36"/>
      <c r="N4650" s="36"/>
      <c r="O4650" s="36"/>
      <c r="P4650" s="36"/>
      <c r="Q4650" s="36"/>
      <c r="R4650" s="36"/>
      <c r="S4650" s="36"/>
      <c r="T4650" s="36"/>
      <c r="U4650" s="36"/>
      <c r="V4650" s="36"/>
    </row>
    <row r="4651" spans="6:22" x14ac:dyDescent="0.25">
      <c r="F4651" s="36"/>
      <c r="G4651" s="36"/>
      <c r="H4651" s="36"/>
      <c r="I4651" s="36"/>
      <c r="J4651" s="36"/>
      <c r="K4651" s="36"/>
      <c r="L4651" s="36"/>
      <c r="M4651" s="36"/>
      <c r="N4651" s="36"/>
      <c r="O4651" s="36"/>
      <c r="P4651" s="36"/>
      <c r="Q4651" s="36"/>
      <c r="R4651" s="36"/>
      <c r="S4651" s="36"/>
      <c r="T4651" s="36"/>
      <c r="U4651" s="36"/>
      <c r="V4651" s="36"/>
    </row>
    <row r="4652" spans="6:22" x14ac:dyDescent="0.25">
      <c r="F4652" s="36"/>
      <c r="G4652" s="36"/>
      <c r="H4652" s="36"/>
      <c r="I4652" s="36"/>
      <c r="J4652" s="36"/>
      <c r="K4652" s="36"/>
      <c r="L4652" s="36"/>
      <c r="M4652" s="36"/>
      <c r="N4652" s="36"/>
      <c r="O4652" s="36"/>
      <c r="P4652" s="36"/>
      <c r="Q4652" s="36"/>
      <c r="R4652" s="36"/>
      <c r="S4652" s="36"/>
      <c r="T4652" s="36"/>
      <c r="U4652" s="36"/>
      <c r="V4652" s="36"/>
    </row>
    <row r="4653" spans="6:22" x14ac:dyDescent="0.25">
      <c r="F4653" s="36"/>
      <c r="G4653" s="36"/>
      <c r="H4653" s="36"/>
      <c r="I4653" s="36"/>
      <c r="J4653" s="36"/>
      <c r="K4653" s="36"/>
      <c r="L4653" s="36"/>
      <c r="M4653" s="36"/>
      <c r="N4653" s="36"/>
      <c r="O4653" s="36"/>
      <c r="P4653" s="36"/>
      <c r="Q4653" s="36"/>
      <c r="R4653" s="36"/>
      <c r="S4653" s="36"/>
      <c r="T4653" s="36"/>
      <c r="U4653" s="36"/>
      <c r="V4653" s="36"/>
    </row>
    <row r="4654" spans="6:22" x14ac:dyDescent="0.25">
      <c r="F4654" s="36"/>
      <c r="G4654" s="36"/>
      <c r="H4654" s="36"/>
      <c r="I4654" s="36"/>
      <c r="J4654" s="36"/>
      <c r="K4654" s="36"/>
      <c r="L4654" s="36"/>
      <c r="M4654" s="36"/>
      <c r="N4654" s="36"/>
      <c r="O4654" s="36"/>
      <c r="P4654" s="36"/>
      <c r="Q4654" s="36"/>
      <c r="R4654" s="36"/>
      <c r="S4654" s="36"/>
      <c r="T4654" s="36"/>
      <c r="U4654" s="36"/>
      <c r="V4654" s="36"/>
    </row>
    <row r="4655" spans="6:22" x14ac:dyDescent="0.25">
      <c r="F4655" s="36"/>
      <c r="G4655" s="36"/>
      <c r="H4655" s="36"/>
      <c r="I4655" s="36"/>
      <c r="J4655" s="36"/>
      <c r="K4655" s="36"/>
      <c r="L4655" s="36"/>
      <c r="M4655" s="36"/>
      <c r="N4655" s="36"/>
      <c r="O4655" s="36"/>
      <c r="P4655" s="36"/>
      <c r="Q4655" s="36"/>
      <c r="R4655" s="36"/>
      <c r="S4655" s="36"/>
      <c r="T4655" s="36"/>
      <c r="U4655" s="36"/>
      <c r="V4655" s="36"/>
    </row>
    <row r="4656" spans="6:22" x14ac:dyDescent="0.25">
      <c r="F4656" s="36"/>
      <c r="G4656" s="36"/>
      <c r="H4656" s="36"/>
      <c r="I4656" s="36"/>
      <c r="J4656" s="36"/>
      <c r="K4656" s="36"/>
      <c r="L4656" s="36"/>
      <c r="M4656" s="36"/>
      <c r="N4656" s="36"/>
      <c r="O4656" s="36"/>
      <c r="P4656" s="36"/>
      <c r="Q4656" s="36"/>
      <c r="R4656" s="36"/>
      <c r="S4656" s="36"/>
      <c r="T4656" s="36"/>
      <c r="U4656" s="36"/>
      <c r="V4656" s="36"/>
    </row>
    <row r="4657" spans="6:22" x14ac:dyDescent="0.25">
      <c r="F4657" s="36"/>
      <c r="G4657" s="36"/>
      <c r="H4657" s="36"/>
      <c r="I4657" s="36"/>
      <c r="J4657" s="36"/>
      <c r="K4657" s="36"/>
      <c r="L4657" s="36"/>
      <c r="M4657" s="36"/>
      <c r="N4657" s="36"/>
      <c r="O4657" s="36"/>
      <c r="P4657" s="36"/>
      <c r="Q4657" s="36"/>
      <c r="R4657" s="36"/>
      <c r="S4657" s="36"/>
      <c r="T4657" s="36"/>
      <c r="U4657" s="36"/>
      <c r="V4657" s="36"/>
    </row>
    <row r="4658" spans="6:22" x14ac:dyDescent="0.25">
      <c r="F4658" s="36"/>
      <c r="G4658" s="36"/>
      <c r="H4658" s="36"/>
      <c r="I4658" s="36"/>
      <c r="J4658" s="36"/>
      <c r="K4658" s="36"/>
      <c r="L4658" s="36"/>
      <c r="M4658" s="36"/>
      <c r="N4658" s="36"/>
      <c r="O4658" s="36"/>
      <c r="P4658" s="36"/>
      <c r="Q4658" s="36"/>
      <c r="R4658" s="36"/>
      <c r="S4658" s="36"/>
      <c r="T4658" s="36"/>
      <c r="U4658" s="36"/>
      <c r="V4658" s="36"/>
    </row>
    <row r="4659" spans="6:22" x14ac:dyDescent="0.25">
      <c r="F4659" s="36"/>
      <c r="G4659" s="36"/>
      <c r="H4659" s="36"/>
      <c r="I4659" s="36"/>
      <c r="J4659" s="36"/>
      <c r="K4659" s="36"/>
      <c r="L4659" s="36"/>
      <c r="M4659" s="36"/>
      <c r="N4659" s="36"/>
      <c r="O4659" s="36"/>
      <c r="P4659" s="36"/>
      <c r="Q4659" s="36"/>
      <c r="R4659" s="36"/>
      <c r="S4659" s="36"/>
      <c r="T4659" s="36"/>
      <c r="U4659" s="36"/>
      <c r="V4659" s="36"/>
    </row>
    <row r="4660" spans="6:22" x14ac:dyDescent="0.25">
      <c r="F4660" s="36"/>
      <c r="G4660" s="36"/>
      <c r="H4660" s="36"/>
      <c r="I4660" s="36"/>
      <c r="J4660" s="36"/>
      <c r="K4660" s="36"/>
      <c r="L4660" s="36"/>
      <c r="M4660" s="36"/>
      <c r="N4660" s="36"/>
      <c r="O4660" s="36"/>
      <c r="P4660" s="36"/>
      <c r="Q4660" s="36"/>
      <c r="R4660" s="36"/>
      <c r="S4660" s="36"/>
      <c r="T4660" s="36"/>
      <c r="U4660" s="36"/>
      <c r="V4660" s="36"/>
    </row>
    <row r="4661" spans="6:22" x14ac:dyDescent="0.25">
      <c r="F4661" s="36"/>
      <c r="G4661" s="36"/>
      <c r="H4661" s="36"/>
      <c r="I4661" s="36"/>
      <c r="J4661" s="36"/>
      <c r="K4661" s="36"/>
      <c r="L4661" s="36"/>
      <c r="M4661" s="36"/>
      <c r="N4661" s="36"/>
      <c r="O4661" s="36"/>
      <c r="P4661" s="36"/>
      <c r="Q4661" s="36"/>
      <c r="R4661" s="36"/>
      <c r="S4661" s="36"/>
      <c r="T4661" s="36"/>
      <c r="U4661" s="36"/>
      <c r="V4661" s="36"/>
    </row>
    <row r="4662" spans="6:22" x14ac:dyDescent="0.25">
      <c r="F4662" s="36"/>
      <c r="G4662" s="36"/>
      <c r="H4662" s="36"/>
      <c r="I4662" s="36"/>
      <c r="J4662" s="36"/>
      <c r="K4662" s="36"/>
      <c r="L4662" s="36"/>
      <c r="M4662" s="36"/>
      <c r="N4662" s="36"/>
      <c r="O4662" s="36"/>
      <c r="P4662" s="36"/>
      <c r="Q4662" s="36"/>
      <c r="R4662" s="36"/>
      <c r="S4662" s="36"/>
      <c r="T4662" s="36"/>
      <c r="U4662" s="36"/>
      <c r="V4662" s="36"/>
    </row>
    <row r="4663" spans="6:22" x14ac:dyDescent="0.25">
      <c r="F4663" s="36"/>
      <c r="G4663" s="36"/>
      <c r="H4663" s="36"/>
      <c r="I4663" s="36"/>
      <c r="J4663" s="36"/>
      <c r="K4663" s="36"/>
      <c r="L4663" s="36"/>
      <c r="M4663" s="36"/>
      <c r="N4663" s="36"/>
      <c r="O4663" s="36"/>
      <c r="P4663" s="36"/>
      <c r="Q4663" s="36"/>
      <c r="R4663" s="36"/>
      <c r="S4663" s="36"/>
      <c r="T4663" s="36"/>
      <c r="U4663" s="36"/>
      <c r="V4663" s="36"/>
    </row>
    <row r="4664" spans="6:22" x14ac:dyDescent="0.25">
      <c r="F4664" s="36"/>
      <c r="G4664" s="36"/>
      <c r="H4664" s="36"/>
      <c r="I4664" s="36"/>
      <c r="J4664" s="36"/>
      <c r="K4664" s="36"/>
      <c r="L4664" s="36"/>
      <c r="M4664" s="36"/>
      <c r="N4664" s="36"/>
      <c r="O4664" s="36"/>
      <c r="P4664" s="36"/>
      <c r="Q4664" s="36"/>
      <c r="R4664" s="36"/>
      <c r="S4664" s="36"/>
      <c r="T4664" s="36"/>
      <c r="U4664" s="36"/>
      <c r="V4664" s="36"/>
    </row>
    <row r="4665" spans="6:22" x14ac:dyDescent="0.25">
      <c r="F4665" s="36"/>
      <c r="G4665" s="36"/>
      <c r="H4665" s="36"/>
      <c r="I4665" s="36"/>
      <c r="J4665" s="36"/>
      <c r="K4665" s="36"/>
      <c r="L4665" s="36"/>
      <c r="M4665" s="36"/>
      <c r="N4665" s="36"/>
      <c r="O4665" s="36"/>
      <c r="P4665" s="36"/>
      <c r="Q4665" s="36"/>
      <c r="R4665" s="36"/>
      <c r="S4665" s="36"/>
      <c r="T4665" s="36"/>
      <c r="U4665" s="36"/>
      <c r="V4665" s="36"/>
    </row>
    <row r="4666" spans="6:22" x14ac:dyDescent="0.25">
      <c r="F4666" s="36"/>
      <c r="G4666" s="36"/>
      <c r="H4666" s="36"/>
      <c r="I4666" s="36"/>
      <c r="J4666" s="36"/>
      <c r="K4666" s="36"/>
      <c r="L4666" s="36"/>
      <c r="M4666" s="36"/>
      <c r="N4666" s="36"/>
      <c r="O4666" s="36"/>
      <c r="P4666" s="36"/>
      <c r="Q4666" s="36"/>
      <c r="R4666" s="36"/>
      <c r="S4666" s="36"/>
      <c r="T4666" s="36"/>
      <c r="U4666" s="36"/>
      <c r="V4666" s="36"/>
    </row>
    <row r="4667" spans="6:22" x14ac:dyDescent="0.25">
      <c r="F4667" s="36"/>
      <c r="G4667" s="36"/>
      <c r="H4667" s="36"/>
      <c r="I4667" s="36"/>
      <c r="J4667" s="36"/>
      <c r="K4667" s="36"/>
      <c r="L4667" s="36"/>
      <c r="M4667" s="36"/>
      <c r="N4667" s="36"/>
      <c r="O4667" s="36"/>
      <c r="P4667" s="36"/>
      <c r="Q4667" s="36"/>
      <c r="R4667" s="36"/>
      <c r="S4667" s="36"/>
      <c r="T4667" s="36"/>
      <c r="U4667" s="36"/>
      <c r="V4667" s="36"/>
    </row>
    <row r="4668" spans="6:22" x14ac:dyDescent="0.25">
      <c r="F4668" s="36"/>
      <c r="G4668" s="36"/>
      <c r="H4668" s="36"/>
      <c r="I4668" s="36"/>
      <c r="J4668" s="36"/>
      <c r="K4668" s="36"/>
      <c r="L4668" s="36"/>
      <c r="M4668" s="36"/>
      <c r="N4668" s="36"/>
      <c r="O4668" s="36"/>
      <c r="P4668" s="36"/>
      <c r="Q4668" s="36"/>
      <c r="R4668" s="36"/>
      <c r="S4668" s="36"/>
      <c r="T4668" s="36"/>
      <c r="U4668" s="36"/>
      <c r="V4668" s="36"/>
    </row>
    <row r="4669" spans="6:22" x14ac:dyDescent="0.25">
      <c r="F4669" s="36"/>
      <c r="G4669" s="36"/>
      <c r="H4669" s="36"/>
      <c r="I4669" s="36"/>
      <c r="J4669" s="36"/>
      <c r="K4669" s="36"/>
      <c r="L4669" s="36"/>
      <c r="M4669" s="36"/>
      <c r="N4669" s="36"/>
      <c r="O4669" s="36"/>
      <c r="P4669" s="36"/>
      <c r="Q4669" s="36"/>
      <c r="R4669" s="36"/>
      <c r="S4669" s="36"/>
      <c r="T4669" s="36"/>
      <c r="U4669" s="36"/>
      <c r="V4669" s="36"/>
    </row>
    <row r="4670" spans="6:22" x14ac:dyDescent="0.25">
      <c r="F4670" s="36"/>
      <c r="G4670" s="36"/>
      <c r="H4670" s="36"/>
      <c r="I4670" s="36"/>
      <c r="J4670" s="36"/>
      <c r="K4670" s="36"/>
      <c r="L4670" s="36"/>
      <c r="M4670" s="36"/>
      <c r="N4670" s="36"/>
      <c r="O4670" s="36"/>
      <c r="P4670" s="36"/>
      <c r="Q4670" s="36"/>
      <c r="R4670" s="36"/>
      <c r="S4670" s="36"/>
      <c r="T4670" s="36"/>
      <c r="U4670" s="36"/>
      <c r="V4670" s="36"/>
    </row>
    <row r="4671" spans="6:22" x14ac:dyDescent="0.25">
      <c r="F4671" s="36"/>
      <c r="G4671" s="36"/>
      <c r="H4671" s="36"/>
      <c r="I4671" s="36"/>
      <c r="J4671" s="36"/>
      <c r="K4671" s="36"/>
      <c r="L4671" s="36"/>
      <c r="M4671" s="36"/>
      <c r="N4671" s="36"/>
      <c r="O4671" s="36"/>
      <c r="P4671" s="36"/>
      <c r="Q4671" s="36"/>
      <c r="R4671" s="36"/>
      <c r="S4671" s="36"/>
      <c r="T4671" s="36"/>
      <c r="U4671" s="36"/>
      <c r="V4671" s="36"/>
    </row>
    <row r="4672" spans="6:22" x14ac:dyDescent="0.25">
      <c r="F4672" s="36"/>
      <c r="G4672" s="36"/>
      <c r="H4672" s="36"/>
      <c r="I4672" s="36"/>
      <c r="J4672" s="36"/>
      <c r="K4672" s="36"/>
      <c r="L4672" s="36"/>
      <c r="M4672" s="36"/>
      <c r="N4672" s="36"/>
      <c r="O4672" s="36"/>
      <c r="P4672" s="36"/>
      <c r="Q4672" s="36"/>
      <c r="R4672" s="36"/>
      <c r="S4672" s="36"/>
      <c r="T4672" s="36"/>
      <c r="U4672" s="36"/>
      <c r="V4672" s="36"/>
    </row>
    <row r="4673" spans="6:22" x14ac:dyDescent="0.25">
      <c r="F4673" s="36"/>
      <c r="G4673" s="36"/>
      <c r="H4673" s="36"/>
      <c r="I4673" s="36"/>
      <c r="J4673" s="36"/>
      <c r="K4673" s="36"/>
      <c r="L4673" s="36"/>
      <c r="M4673" s="36"/>
      <c r="N4673" s="36"/>
      <c r="O4673" s="36"/>
      <c r="P4673" s="36"/>
      <c r="Q4673" s="36"/>
      <c r="R4673" s="36"/>
      <c r="S4673" s="36"/>
      <c r="T4673" s="36"/>
      <c r="U4673" s="36"/>
      <c r="V4673" s="36"/>
    </row>
    <row r="4674" spans="6:22" x14ac:dyDescent="0.25">
      <c r="F4674" s="36"/>
      <c r="G4674" s="36"/>
      <c r="H4674" s="36"/>
      <c r="I4674" s="36"/>
      <c r="J4674" s="36"/>
      <c r="K4674" s="36"/>
      <c r="L4674" s="36"/>
      <c r="M4674" s="36"/>
      <c r="N4674" s="36"/>
      <c r="O4674" s="36"/>
      <c r="P4674" s="36"/>
      <c r="Q4674" s="36"/>
      <c r="R4674" s="36"/>
      <c r="S4674" s="36"/>
      <c r="T4674" s="36"/>
      <c r="U4674" s="36"/>
      <c r="V4674" s="36"/>
    </row>
    <row r="4675" spans="6:22" x14ac:dyDescent="0.25">
      <c r="F4675" s="36"/>
      <c r="G4675" s="36"/>
      <c r="H4675" s="36"/>
      <c r="I4675" s="36"/>
      <c r="J4675" s="36"/>
      <c r="K4675" s="36"/>
      <c r="L4675" s="36"/>
      <c r="M4675" s="36"/>
      <c r="N4675" s="36"/>
      <c r="O4675" s="36"/>
      <c r="P4675" s="36"/>
      <c r="Q4675" s="36"/>
      <c r="R4675" s="36"/>
      <c r="S4675" s="36"/>
      <c r="T4675" s="36"/>
      <c r="U4675" s="36"/>
      <c r="V4675" s="36"/>
    </row>
    <row r="4676" spans="6:22" x14ac:dyDescent="0.25">
      <c r="F4676" s="36"/>
      <c r="G4676" s="36"/>
      <c r="H4676" s="36"/>
      <c r="I4676" s="36"/>
      <c r="J4676" s="36"/>
      <c r="K4676" s="36"/>
      <c r="L4676" s="36"/>
      <c r="M4676" s="36"/>
      <c r="N4676" s="36"/>
      <c r="O4676" s="36"/>
      <c r="P4676" s="36"/>
      <c r="Q4676" s="36"/>
      <c r="R4676" s="36"/>
      <c r="S4676" s="36"/>
      <c r="T4676" s="36"/>
      <c r="U4676" s="36"/>
      <c r="V4676" s="36"/>
    </row>
    <row r="4677" spans="6:22" x14ac:dyDescent="0.25">
      <c r="F4677" s="36"/>
      <c r="G4677" s="36"/>
      <c r="H4677" s="36"/>
      <c r="I4677" s="36"/>
      <c r="J4677" s="36"/>
      <c r="K4677" s="36"/>
      <c r="L4677" s="36"/>
      <c r="M4677" s="36"/>
      <c r="N4677" s="36"/>
      <c r="O4677" s="36"/>
      <c r="P4677" s="36"/>
      <c r="Q4677" s="36"/>
      <c r="R4677" s="36"/>
      <c r="S4677" s="36"/>
      <c r="T4677" s="36"/>
      <c r="U4677" s="36"/>
      <c r="V4677" s="36"/>
    </row>
    <row r="4678" spans="6:22" x14ac:dyDescent="0.25">
      <c r="F4678" s="36"/>
      <c r="G4678" s="36"/>
      <c r="H4678" s="36"/>
      <c r="I4678" s="36"/>
      <c r="J4678" s="36"/>
      <c r="K4678" s="36"/>
      <c r="L4678" s="36"/>
      <c r="M4678" s="36"/>
      <c r="N4678" s="36"/>
      <c r="O4678" s="36"/>
      <c r="P4678" s="36"/>
      <c r="Q4678" s="36"/>
      <c r="R4678" s="36"/>
      <c r="S4678" s="36"/>
      <c r="T4678" s="36"/>
      <c r="U4678" s="36"/>
      <c r="V4678" s="36"/>
    </row>
    <row r="4679" spans="6:22" x14ac:dyDescent="0.25">
      <c r="F4679" s="36"/>
      <c r="G4679" s="36"/>
      <c r="H4679" s="36"/>
      <c r="I4679" s="36"/>
      <c r="J4679" s="36"/>
      <c r="K4679" s="36"/>
      <c r="L4679" s="36"/>
      <c r="M4679" s="36"/>
      <c r="N4679" s="36"/>
      <c r="O4679" s="36"/>
      <c r="P4679" s="36"/>
      <c r="Q4679" s="36"/>
      <c r="R4679" s="36"/>
      <c r="S4679" s="36"/>
      <c r="T4679" s="36"/>
      <c r="U4679" s="36"/>
      <c r="V4679" s="36"/>
    </row>
    <row r="4680" spans="6:22" x14ac:dyDescent="0.25">
      <c r="F4680" s="36"/>
      <c r="G4680" s="36"/>
      <c r="H4680" s="36"/>
      <c r="I4680" s="36"/>
      <c r="J4680" s="36"/>
      <c r="K4680" s="36"/>
      <c r="L4680" s="36"/>
      <c r="M4680" s="36"/>
      <c r="N4680" s="36"/>
      <c r="O4680" s="36"/>
      <c r="P4680" s="36"/>
      <c r="Q4680" s="36"/>
      <c r="R4680" s="36"/>
      <c r="S4680" s="36"/>
      <c r="T4680" s="36"/>
      <c r="U4680" s="36"/>
      <c r="V4680" s="36"/>
    </row>
    <row r="4681" spans="6:22" x14ac:dyDescent="0.25">
      <c r="F4681" s="36"/>
      <c r="G4681" s="36"/>
      <c r="H4681" s="36"/>
      <c r="I4681" s="36"/>
      <c r="J4681" s="36"/>
      <c r="K4681" s="36"/>
      <c r="L4681" s="36"/>
      <c r="M4681" s="36"/>
      <c r="N4681" s="36"/>
      <c r="O4681" s="36"/>
      <c r="P4681" s="36"/>
      <c r="Q4681" s="36"/>
      <c r="R4681" s="36"/>
      <c r="S4681" s="36"/>
      <c r="T4681" s="36"/>
      <c r="U4681" s="36"/>
      <c r="V4681" s="36"/>
    </row>
    <row r="4682" spans="6:22" x14ac:dyDescent="0.25">
      <c r="F4682" s="36"/>
      <c r="G4682" s="36"/>
      <c r="H4682" s="36"/>
      <c r="I4682" s="36"/>
      <c r="J4682" s="36"/>
      <c r="K4682" s="36"/>
      <c r="L4682" s="36"/>
      <c r="M4682" s="36"/>
      <c r="N4682" s="36"/>
      <c r="O4682" s="36"/>
      <c r="P4682" s="36"/>
      <c r="Q4682" s="36"/>
      <c r="R4682" s="36"/>
      <c r="S4682" s="36"/>
      <c r="T4682" s="36"/>
      <c r="U4682" s="36"/>
      <c r="V4682" s="36"/>
    </row>
    <row r="4683" spans="6:22" x14ac:dyDescent="0.25">
      <c r="F4683" s="36"/>
      <c r="G4683" s="36"/>
      <c r="H4683" s="36"/>
      <c r="I4683" s="36"/>
      <c r="J4683" s="36"/>
      <c r="K4683" s="36"/>
      <c r="L4683" s="36"/>
      <c r="M4683" s="36"/>
      <c r="N4683" s="36"/>
      <c r="O4683" s="36"/>
      <c r="P4683" s="36"/>
      <c r="Q4683" s="36"/>
      <c r="R4683" s="36"/>
      <c r="S4683" s="36"/>
      <c r="T4683" s="36"/>
      <c r="U4683" s="36"/>
      <c r="V4683" s="36"/>
    </row>
    <row r="4684" spans="6:22" x14ac:dyDescent="0.25">
      <c r="F4684" s="36"/>
      <c r="G4684" s="36"/>
      <c r="H4684" s="36"/>
      <c r="I4684" s="36"/>
      <c r="J4684" s="36"/>
      <c r="K4684" s="36"/>
      <c r="L4684" s="36"/>
      <c r="M4684" s="36"/>
      <c r="N4684" s="36"/>
      <c r="O4684" s="36"/>
      <c r="P4684" s="36"/>
      <c r="Q4684" s="36"/>
      <c r="R4684" s="36"/>
      <c r="S4684" s="36"/>
      <c r="T4684" s="36"/>
      <c r="U4684" s="36"/>
      <c r="V4684" s="36"/>
    </row>
    <row r="4685" spans="6:22" x14ac:dyDescent="0.25">
      <c r="F4685" s="36"/>
      <c r="G4685" s="36"/>
      <c r="H4685" s="36"/>
      <c r="I4685" s="36"/>
      <c r="J4685" s="36"/>
      <c r="K4685" s="36"/>
      <c r="L4685" s="36"/>
      <c r="M4685" s="36"/>
      <c r="N4685" s="36"/>
      <c r="O4685" s="36"/>
      <c r="P4685" s="36"/>
      <c r="Q4685" s="36"/>
      <c r="R4685" s="36"/>
      <c r="S4685" s="36"/>
      <c r="T4685" s="36"/>
      <c r="U4685" s="36"/>
      <c r="V4685" s="36"/>
    </row>
    <row r="4686" spans="6:22" x14ac:dyDescent="0.25">
      <c r="F4686" s="36"/>
      <c r="G4686" s="36"/>
      <c r="H4686" s="36"/>
      <c r="I4686" s="36"/>
      <c r="J4686" s="36"/>
      <c r="K4686" s="36"/>
      <c r="L4686" s="36"/>
      <c r="M4686" s="36"/>
      <c r="N4686" s="36"/>
      <c r="O4686" s="36"/>
      <c r="P4686" s="36"/>
      <c r="Q4686" s="36"/>
      <c r="R4686" s="36"/>
      <c r="S4686" s="36"/>
      <c r="T4686" s="36"/>
      <c r="U4686" s="36"/>
      <c r="V4686" s="36"/>
    </row>
    <row r="4687" spans="6:22" x14ac:dyDescent="0.25">
      <c r="F4687" s="36"/>
      <c r="G4687" s="36"/>
      <c r="H4687" s="36"/>
      <c r="I4687" s="36"/>
      <c r="J4687" s="36"/>
      <c r="K4687" s="36"/>
      <c r="L4687" s="36"/>
      <c r="M4687" s="36"/>
      <c r="N4687" s="36"/>
      <c r="O4687" s="36"/>
      <c r="P4687" s="36"/>
      <c r="Q4687" s="36"/>
      <c r="R4687" s="36"/>
      <c r="S4687" s="36"/>
      <c r="T4687" s="36"/>
      <c r="U4687" s="36"/>
      <c r="V4687" s="36"/>
    </row>
    <row r="4688" spans="6:22" x14ac:dyDescent="0.25">
      <c r="F4688" s="36"/>
      <c r="G4688" s="36"/>
      <c r="H4688" s="36"/>
      <c r="I4688" s="36"/>
      <c r="J4688" s="36"/>
      <c r="K4688" s="36"/>
      <c r="L4688" s="36"/>
      <c r="M4688" s="36"/>
      <c r="N4688" s="36"/>
      <c r="O4688" s="36"/>
      <c r="P4688" s="36"/>
      <c r="Q4688" s="36"/>
      <c r="R4688" s="36"/>
      <c r="S4688" s="36"/>
      <c r="T4688" s="36"/>
      <c r="U4688" s="36"/>
      <c r="V4688" s="36"/>
    </row>
    <row r="4689" spans="6:22" x14ac:dyDescent="0.25">
      <c r="F4689" s="36"/>
      <c r="G4689" s="36"/>
      <c r="H4689" s="36"/>
      <c r="I4689" s="36"/>
      <c r="J4689" s="36"/>
      <c r="K4689" s="36"/>
      <c r="L4689" s="36"/>
      <c r="M4689" s="36"/>
      <c r="N4689" s="36"/>
      <c r="O4689" s="36"/>
      <c r="P4689" s="36"/>
      <c r="Q4689" s="36"/>
      <c r="R4689" s="36"/>
      <c r="S4689" s="36"/>
      <c r="T4689" s="36"/>
      <c r="U4689" s="36"/>
      <c r="V4689" s="36"/>
    </row>
    <row r="4690" spans="6:22" x14ac:dyDescent="0.25">
      <c r="F4690" s="36"/>
      <c r="G4690" s="36"/>
      <c r="H4690" s="36"/>
      <c r="I4690" s="36"/>
      <c r="J4690" s="36"/>
      <c r="K4690" s="36"/>
      <c r="L4690" s="36"/>
      <c r="M4690" s="36"/>
      <c r="N4690" s="36"/>
      <c r="O4690" s="36"/>
      <c r="P4690" s="36"/>
      <c r="Q4690" s="36"/>
      <c r="R4690" s="36"/>
      <c r="S4690" s="36"/>
      <c r="T4690" s="36"/>
      <c r="U4690" s="36"/>
      <c r="V4690" s="36"/>
    </row>
    <row r="4691" spans="6:22" x14ac:dyDescent="0.25">
      <c r="F4691" s="36"/>
      <c r="G4691" s="36"/>
      <c r="H4691" s="36"/>
      <c r="I4691" s="36"/>
      <c r="J4691" s="36"/>
      <c r="K4691" s="36"/>
      <c r="L4691" s="36"/>
      <c r="M4691" s="36"/>
      <c r="N4691" s="36"/>
      <c r="O4691" s="36"/>
      <c r="P4691" s="36"/>
      <c r="Q4691" s="36"/>
      <c r="R4691" s="36"/>
      <c r="S4691" s="36"/>
      <c r="T4691" s="36"/>
      <c r="U4691" s="36"/>
      <c r="V4691" s="36"/>
    </row>
    <row r="4692" spans="6:22" x14ac:dyDescent="0.25">
      <c r="F4692" s="36"/>
      <c r="G4692" s="36"/>
      <c r="H4692" s="36"/>
      <c r="I4692" s="36"/>
      <c r="J4692" s="36"/>
      <c r="K4692" s="36"/>
      <c r="L4692" s="36"/>
      <c r="M4692" s="36"/>
      <c r="N4692" s="36"/>
      <c r="O4692" s="36"/>
      <c r="P4692" s="36"/>
      <c r="Q4692" s="36"/>
      <c r="R4692" s="36"/>
      <c r="S4692" s="36"/>
      <c r="T4692" s="36"/>
      <c r="U4692" s="36"/>
      <c r="V4692" s="36"/>
    </row>
    <row r="4693" spans="6:22" x14ac:dyDescent="0.25">
      <c r="F4693" s="36"/>
      <c r="G4693" s="36"/>
      <c r="H4693" s="36"/>
      <c r="I4693" s="36"/>
      <c r="J4693" s="36"/>
      <c r="K4693" s="36"/>
      <c r="L4693" s="36"/>
      <c r="M4693" s="36"/>
      <c r="N4693" s="36"/>
      <c r="O4693" s="36"/>
      <c r="P4693" s="36"/>
      <c r="Q4693" s="36"/>
      <c r="R4693" s="36"/>
      <c r="S4693" s="36"/>
      <c r="T4693" s="36"/>
      <c r="U4693" s="36"/>
      <c r="V4693" s="36"/>
    </row>
    <row r="4694" spans="6:22" x14ac:dyDescent="0.25">
      <c r="F4694" s="36"/>
      <c r="G4694" s="36"/>
      <c r="H4694" s="36"/>
      <c r="I4694" s="36"/>
      <c r="J4694" s="36"/>
      <c r="K4694" s="36"/>
      <c r="L4694" s="36"/>
      <c r="M4694" s="36"/>
      <c r="N4694" s="36"/>
      <c r="O4694" s="36"/>
      <c r="P4694" s="36"/>
      <c r="Q4694" s="36"/>
      <c r="R4694" s="36"/>
      <c r="S4694" s="36"/>
      <c r="T4694" s="36"/>
      <c r="U4694" s="36"/>
      <c r="V4694" s="36"/>
    </row>
    <row r="4695" spans="6:22" x14ac:dyDescent="0.25">
      <c r="F4695" s="36"/>
      <c r="G4695" s="36"/>
      <c r="H4695" s="36"/>
      <c r="I4695" s="36"/>
      <c r="J4695" s="36"/>
      <c r="K4695" s="36"/>
      <c r="L4695" s="36"/>
      <c r="M4695" s="36"/>
      <c r="N4695" s="36"/>
      <c r="O4695" s="36"/>
      <c r="P4695" s="36"/>
      <c r="Q4695" s="36"/>
      <c r="R4695" s="36"/>
      <c r="S4695" s="36"/>
      <c r="T4695" s="36"/>
      <c r="U4695" s="36"/>
      <c r="V4695" s="36"/>
    </row>
    <row r="4696" spans="6:22" x14ac:dyDescent="0.25">
      <c r="F4696" s="36"/>
      <c r="G4696" s="36"/>
      <c r="H4696" s="36"/>
      <c r="I4696" s="36"/>
      <c r="J4696" s="36"/>
      <c r="K4696" s="36"/>
      <c r="L4696" s="36"/>
      <c r="M4696" s="36"/>
      <c r="N4696" s="36"/>
      <c r="O4696" s="36"/>
      <c r="P4696" s="36"/>
      <c r="Q4696" s="36"/>
      <c r="R4696" s="36"/>
      <c r="S4696" s="36"/>
      <c r="T4696" s="36"/>
      <c r="U4696" s="36"/>
      <c r="V4696" s="36"/>
    </row>
    <row r="4697" spans="6:22" x14ac:dyDescent="0.25">
      <c r="F4697" s="36"/>
      <c r="G4697" s="36"/>
      <c r="H4697" s="36"/>
      <c r="I4697" s="36"/>
      <c r="J4697" s="36"/>
      <c r="K4697" s="36"/>
      <c r="L4697" s="36"/>
      <c r="M4697" s="36"/>
      <c r="N4697" s="36"/>
      <c r="O4697" s="36"/>
      <c r="P4697" s="36"/>
      <c r="Q4697" s="36"/>
      <c r="R4697" s="36"/>
      <c r="S4697" s="36"/>
      <c r="T4697" s="36"/>
      <c r="U4697" s="36"/>
      <c r="V4697" s="36"/>
    </row>
    <row r="4698" spans="6:22" x14ac:dyDescent="0.25">
      <c r="F4698" s="36"/>
      <c r="G4698" s="36"/>
      <c r="H4698" s="36"/>
      <c r="I4698" s="36"/>
      <c r="J4698" s="36"/>
      <c r="K4698" s="36"/>
      <c r="L4698" s="36"/>
      <c r="M4698" s="36"/>
      <c r="N4698" s="36"/>
      <c r="O4698" s="36"/>
      <c r="P4698" s="36"/>
      <c r="Q4698" s="36"/>
      <c r="R4698" s="36"/>
      <c r="S4698" s="36"/>
      <c r="T4698" s="36"/>
      <c r="U4698" s="36"/>
      <c r="V4698" s="36"/>
    </row>
    <row r="4699" spans="6:22" x14ac:dyDescent="0.25">
      <c r="F4699" s="36"/>
      <c r="G4699" s="36"/>
      <c r="H4699" s="36"/>
      <c r="I4699" s="36"/>
      <c r="J4699" s="36"/>
      <c r="K4699" s="36"/>
      <c r="L4699" s="36"/>
      <c r="M4699" s="36"/>
      <c r="N4699" s="36"/>
      <c r="O4699" s="36"/>
      <c r="P4699" s="36"/>
      <c r="Q4699" s="36"/>
      <c r="R4699" s="36"/>
      <c r="S4699" s="36"/>
      <c r="T4699" s="36"/>
      <c r="U4699" s="36"/>
      <c r="V4699" s="36"/>
    </row>
    <row r="4700" spans="6:22" x14ac:dyDescent="0.25">
      <c r="F4700" s="36"/>
      <c r="G4700" s="36"/>
      <c r="H4700" s="36"/>
      <c r="I4700" s="36"/>
      <c r="J4700" s="36"/>
      <c r="K4700" s="36"/>
      <c r="L4700" s="36"/>
      <c r="M4700" s="36"/>
      <c r="N4700" s="36"/>
      <c r="O4700" s="36"/>
      <c r="P4700" s="36"/>
      <c r="Q4700" s="36"/>
      <c r="R4700" s="36"/>
      <c r="S4700" s="36"/>
      <c r="T4700" s="36"/>
      <c r="U4700" s="36"/>
      <c r="V4700" s="36"/>
    </row>
    <row r="4701" spans="6:22" x14ac:dyDescent="0.25">
      <c r="F4701" s="36"/>
      <c r="G4701" s="36"/>
      <c r="H4701" s="36"/>
      <c r="I4701" s="36"/>
      <c r="J4701" s="36"/>
      <c r="K4701" s="36"/>
      <c r="L4701" s="36"/>
      <c r="M4701" s="36"/>
      <c r="N4701" s="36"/>
      <c r="O4701" s="36"/>
      <c r="P4701" s="36"/>
      <c r="Q4701" s="36"/>
      <c r="R4701" s="36"/>
      <c r="S4701" s="36"/>
      <c r="T4701" s="36"/>
      <c r="U4701" s="36"/>
      <c r="V4701" s="36"/>
    </row>
    <row r="4702" spans="6:22" x14ac:dyDescent="0.25">
      <c r="F4702" s="36"/>
      <c r="G4702" s="36"/>
      <c r="H4702" s="36"/>
      <c r="I4702" s="36"/>
      <c r="J4702" s="36"/>
      <c r="K4702" s="36"/>
      <c r="L4702" s="36"/>
      <c r="M4702" s="36"/>
      <c r="N4702" s="36"/>
      <c r="O4702" s="36"/>
      <c r="P4702" s="36"/>
      <c r="Q4702" s="36"/>
      <c r="R4702" s="36"/>
      <c r="S4702" s="36"/>
      <c r="T4702" s="36"/>
      <c r="U4702" s="36"/>
      <c r="V4702" s="36"/>
    </row>
    <row r="4703" spans="6:22" x14ac:dyDescent="0.25">
      <c r="F4703" s="36"/>
      <c r="G4703" s="36"/>
      <c r="H4703" s="36"/>
      <c r="I4703" s="36"/>
      <c r="J4703" s="36"/>
      <c r="K4703" s="36"/>
      <c r="L4703" s="36"/>
      <c r="M4703" s="36"/>
      <c r="N4703" s="36"/>
      <c r="O4703" s="36"/>
      <c r="P4703" s="36"/>
      <c r="Q4703" s="36"/>
      <c r="R4703" s="36"/>
      <c r="S4703" s="36"/>
      <c r="T4703" s="36"/>
      <c r="U4703" s="36"/>
      <c r="V4703" s="36"/>
    </row>
    <row r="4704" spans="6:22" x14ac:dyDescent="0.25">
      <c r="F4704" s="36"/>
      <c r="G4704" s="36"/>
      <c r="H4704" s="36"/>
      <c r="I4704" s="36"/>
      <c r="J4704" s="36"/>
      <c r="K4704" s="36"/>
      <c r="L4704" s="36"/>
      <c r="M4704" s="36"/>
      <c r="N4704" s="36"/>
      <c r="O4704" s="36"/>
      <c r="P4704" s="36"/>
      <c r="Q4704" s="36"/>
      <c r="R4704" s="36"/>
      <c r="S4704" s="36"/>
      <c r="T4704" s="36"/>
      <c r="U4704" s="36"/>
      <c r="V4704" s="36"/>
    </row>
    <row r="4705" spans="6:22" x14ac:dyDescent="0.25">
      <c r="F4705" s="36"/>
      <c r="G4705" s="36"/>
      <c r="H4705" s="36"/>
      <c r="I4705" s="36"/>
      <c r="J4705" s="36"/>
      <c r="K4705" s="36"/>
      <c r="L4705" s="36"/>
      <c r="M4705" s="36"/>
      <c r="N4705" s="36"/>
      <c r="O4705" s="36"/>
      <c r="P4705" s="36"/>
      <c r="Q4705" s="36"/>
      <c r="R4705" s="36"/>
      <c r="S4705" s="36"/>
      <c r="T4705" s="36"/>
      <c r="U4705" s="36"/>
      <c r="V4705" s="36"/>
    </row>
    <row r="4706" spans="6:22" x14ac:dyDescent="0.25">
      <c r="F4706" s="36"/>
      <c r="G4706" s="36"/>
      <c r="H4706" s="36"/>
      <c r="I4706" s="36"/>
      <c r="J4706" s="36"/>
      <c r="K4706" s="36"/>
      <c r="L4706" s="36"/>
      <c r="M4706" s="36"/>
      <c r="N4706" s="36"/>
      <c r="O4706" s="36"/>
      <c r="P4706" s="36"/>
      <c r="Q4706" s="36"/>
      <c r="R4706" s="36"/>
      <c r="S4706" s="36"/>
      <c r="T4706" s="36"/>
      <c r="U4706" s="36"/>
      <c r="V4706" s="36"/>
    </row>
    <row r="4707" spans="6:22" x14ac:dyDescent="0.25">
      <c r="F4707" s="36"/>
      <c r="G4707" s="36"/>
      <c r="H4707" s="36"/>
      <c r="I4707" s="36"/>
      <c r="J4707" s="36"/>
      <c r="K4707" s="36"/>
      <c r="L4707" s="36"/>
      <c r="M4707" s="36"/>
      <c r="N4707" s="36"/>
      <c r="O4707" s="36"/>
      <c r="P4707" s="36"/>
      <c r="Q4707" s="36"/>
      <c r="R4707" s="36"/>
      <c r="S4707" s="36"/>
      <c r="T4707" s="36"/>
      <c r="U4707" s="36"/>
      <c r="V4707" s="36"/>
    </row>
    <row r="4708" spans="6:22" x14ac:dyDescent="0.25">
      <c r="F4708" s="36"/>
      <c r="G4708" s="36"/>
      <c r="H4708" s="36"/>
      <c r="I4708" s="36"/>
      <c r="J4708" s="36"/>
      <c r="K4708" s="36"/>
      <c r="L4708" s="36"/>
      <c r="M4708" s="36"/>
      <c r="N4708" s="36"/>
      <c r="O4708" s="36"/>
      <c r="P4708" s="36"/>
      <c r="Q4708" s="36"/>
      <c r="R4708" s="36"/>
      <c r="S4708" s="36"/>
      <c r="T4708" s="36"/>
      <c r="U4708" s="36"/>
      <c r="V4708" s="36"/>
    </row>
    <row r="4709" spans="6:22" x14ac:dyDescent="0.25">
      <c r="F4709" s="36"/>
      <c r="G4709" s="36"/>
      <c r="H4709" s="36"/>
      <c r="I4709" s="36"/>
      <c r="J4709" s="36"/>
      <c r="K4709" s="36"/>
      <c r="L4709" s="36"/>
      <c r="M4709" s="36"/>
      <c r="N4709" s="36"/>
      <c r="O4709" s="36"/>
      <c r="P4709" s="36"/>
      <c r="Q4709" s="36"/>
      <c r="R4709" s="36"/>
      <c r="S4709" s="36"/>
      <c r="T4709" s="36"/>
      <c r="U4709" s="36"/>
      <c r="V4709" s="36"/>
    </row>
    <row r="4710" spans="6:22" x14ac:dyDescent="0.25">
      <c r="F4710" s="36"/>
      <c r="G4710" s="36"/>
      <c r="H4710" s="36"/>
      <c r="I4710" s="36"/>
      <c r="J4710" s="36"/>
      <c r="K4710" s="36"/>
      <c r="L4710" s="36"/>
      <c r="M4710" s="36"/>
      <c r="N4710" s="36"/>
      <c r="O4710" s="36"/>
      <c r="P4710" s="36"/>
      <c r="Q4710" s="36"/>
      <c r="R4710" s="36"/>
      <c r="S4710" s="36"/>
      <c r="T4710" s="36"/>
      <c r="U4710" s="36"/>
      <c r="V4710" s="36"/>
    </row>
    <row r="4711" spans="6:22" x14ac:dyDescent="0.25">
      <c r="F4711" s="36"/>
      <c r="G4711" s="36"/>
      <c r="H4711" s="36"/>
      <c r="I4711" s="36"/>
      <c r="J4711" s="36"/>
      <c r="K4711" s="36"/>
      <c r="L4711" s="36"/>
      <c r="M4711" s="36"/>
      <c r="N4711" s="36"/>
      <c r="O4711" s="36"/>
      <c r="P4711" s="36"/>
      <c r="Q4711" s="36"/>
      <c r="R4711" s="36"/>
      <c r="S4711" s="36"/>
      <c r="T4711" s="36"/>
      <c r="U4711" s="36"/>
      <c r="V4711" s="36"/>
    </row>
    <row r="4712" spans="6:22" x14ac:dyDescent="0.25">
      <c r="F4712" s="36"/>
      <c r="G4712" s="36"/>
      <c r="H4712" s="36"/>
      <c r="I4712" s="36"/>
      <c r="J4712" s="36"/>
      <c r="K4712" s="36"/>
      <c r="L4712" s="36"/>
      <c r="M4712" s="36"/>
      <c r="N4712" s="36"/>
      <c r="O4712" s="36"/>
      <c r="P4712" s="36"/>
      <c r="Q4712" s="36"/>
      <c r="R4712" s="36"/>
      <c r="S4712" s="36"/>
      <c r="T4712" s="36"/>
      <c r="U4712" s="36"/>
      <c r="V4712" s="36"/>
    </row>
    <row r="4713" spans="6:22" x14ac:dyDescent="0.25">
      <c r="F4713" s="36"/>
      <c r="G4713" s="36"/>
      <c r="H4713" s="36"/>
      <c r="I4713" s="36"/>
      <c r="J4713" s="36"/>
      <c r="K4713" s="36"/>
      <c r="L4713" s="36"/>
      <c r="M4713" s="36"/>
      <c r="N4713" s="36"/>
      <c r="O4713" s="36"/>
      <c r="P4713" s="36"/>
      <c r="Q4713" s="36"/>
      <c r="R4713" s="36"/>
      <c r="S4713" s="36"/>
      <c r="T4713" s="36"/>
      <c r="U4713" s="36"/>
      <c r="V4713" s="36"/>
    </row>
    <row r="4714" spans="6:22" x14ac:dyDescent="0.25">
      <c r="F4714" s="36"/>
      <c r="G4714" s="36"/>
      <c r="H4714" s="36"/>
      <c r="I4714" s="36"/>
      <c r="J4714" s="36"/>
      <c r="K4714" s="36"/>
      <c r="L4714" s="36"/>
      <c r="M4714" s="36"/>
      <c r="N4714" s="36"/>
      <c r="O4714" s="36"/>
      <c r="P4714" s="36"/>
      <c r="Q4714" s="36"/>
      <c r="R4714" s="36"/>
      <c r="S4714" s="36"/>
      <c r="T4714" s="36"/>
      <c r="U4714" s="36"/>
      <c r="V4714" s="36"/>
    </row>
    <row r="4715" spans="6:22" x14ac:dyDescent="0.25">
      <c r="F4715" s="36"/>
      <c r="G4715" s="36"/>
      <c r="H4715" s="36"/>
      <c r="I4715" s="36"/>
      <c r="J4715" s="36"/>
      <c r="K4715" s="36"/>
      <c r="L4715" s="36"/>
      <c r="M4715" s="36"/>
      <c r="N4715" s="36"/>
      <c r="O4715" s="36"/>
      <c r="P4715" s="36"/>
      <c r="Q4715" s="36"/>
      <c r="R4715" s="36"/>
      <c r="S4715" s="36"/>
      <c r="T4715" s="36"/>
      <c r="U4715" s="36"/>
      <c r="V4715" s="36"/>
    </row>
    <row r="4716" spans="6:22" x14ac:dyDescent="0.25">
      <c r="F4716" s="36"/>
      <c r="G4716" s="36"/>
      <c r="H4716" s="36"/>
      <c r="I4716" s="36"/>
      <c r="J4716" s="36"/>
      <c r="K4716" s="36"/>
      <c r="L4716" s="36"/>
      <c r="M4716" s="36"/>
      <c r="N4716" s="36"/>
      <c r="O4716" s="36"/>
      <c r="P4716" s="36"/>
      <c r="Q4716" s="36"/>
      <c r="R4716" s="36"/>
      <c r="S4716" s="36"/>
      <c r="T4716" s="36"/>
      <c r="U4716" s="36"/>
      <c r="V4716" s="36"/>
    </row>
    <row r="4717" spans="6:22" x14ac:dyDescent="0.25">
      <c r="F4717" s="36"/>
      <c r="G4717" s="36"/>
      <c r="H4717" s="36"/>
      <c r="I4717" s="36"/>
      <c r="J4717" s="36"/>
      <c r="K4717" s="36"/>
      <c r="L4717" s="36"/>
      <c r="M4717" s="36"/>
      <c r="N4717" s="36"/>
      <c r="O4717" s="36"/>
      <c r="P4717" s="36"/>
      <c r="Q4717" s="36"/>
      <c r="R4717" s="36"/>
      <c r="S4717" s="36"/>
      <c r="T4717" s="36"/>
      <c r="U4717" s="36"/>
      <c r="V4717" s="36"/>
    </row>
    <row r="4718" spans="6:22" x14ac:dyDescent="0.25">
      <c r="F4718" s="36"/>
      <c r="G4718" s="36"/>
      <c r="H4718" s="36"/>
      <c r="I4718" s="36"/>
      <c r="J4718" s="36"/>
      <c r="K4718" s="36"/>
      <c r="L4718" s="36"/>
      <c r="M4718" s="36"/>
      <c r="N4718" s="36"/>
      <c r="O4718" s="36"/>
      <c r="P4718" s="36"/>
      <c r="Q4718" s="36"/>
      <c r="R4718" s="36"/>
      <c r="S4718" s="36"/>
      <c r="T4718" s="36"/>
      <c r="U4718" s="36"/>
      <c r="V4718" s="36"/>
    </row>
    <row r="4719" spans="6:22" x14ac:dyDescent="0.25">
      <c r="F4719" s="36"/>
      <c r="G4719" s="36"/>
      <c r="H4719" s="36"/>
      <c r="I4719" s="36"/>
      <c r="J4719" s="36"/>
      <c r="K4719" s="36"/>
      <c r="L4719" s="36"/>
      <c r="M4719" s="36"/>
      <c r="N4719" s="36"/>
      <c r="O4719" s="36"/>
      <c r="P4719" s="36"/>
      <c r="Q4719" s="36"/>
      <c r="R4719" s="36"/>
      <c r="S4719" s="36"/>
      <c r="T4719" s="36"/>
      <c r="U4719" s="36"/>
      <c r="V4719" s="36"/>
    </row>
    <row r="4720" spans="6:22" x14ac:dyDescent="0.25">
      <c r="F4720" s="36"/>
      <c r="G4720" s="36"/>
      <c r="H4720" s="36"/>
      <c r="I4720" s="36"/>
      <c r="J4720" s="36"/>
      <c r="K4720" s="36"/>
      <c r="L4720" s="36"/>
      <c r="M4720" s="36"/>
      <c r="N4720" s="36"/>
      <c r="O4720" s="36"/>
      <c r="P4720" s="36"/>
      <c r="Q4720" s="36"/>
      <c r="R4720" s="36"/>
      <c r="S4720" s="36"/>
      <c r="T4720" s="36"/>
      <c r="U4720" s="36"/>
      <c r="V4720" s="36"/>
    </row>
    <row r="4721" spans="6:22" x14ac:dyDescent="0.25">
      <c r="F4721" s="36"/>
      <c r="G4721" s="36"/>
      <c r="H4721" s="36"/>
      <c r="I4721" s="36"/>
      <c r="J4721" s="36"/>
      <c r="K4721" s="36"/>
      <c r="L4721" s="36"/>
      <c r="M4721" s="36"/>
      <c r="N4721" s="36"/>
      <c r="O4721" s="36"/>
      <c r="P4721" s="36"/>
      <c r="Q4721" s="36"/>
      <c r="R4721" s="36"/>
      <c r="S4721" s="36"/>
      <c r="T4721" s="36"/>
      <c r="U4721" s="36"/>
      <c r="V4721" s="36"/>
    </row>
    <row r="4722" spans="6:22" x14ac:dyDescent="0.25">
      <c r="F4722" s="36"/>
      <c r="G4722" s="36"/>
      <c r="H4722" s="36"/>
      <c r="I4722" s="36"/>
      <c r="J4722" s="36"/>
      <c r="K4722" s="36"/>
      <c r="L4722" s="36"/>
      <c r="M4722" s="36"/>
      <c r="N4722" s="36"/>
      <c r="O4722" s="36"/>
      <c r="P4722" s="36"/>
      <c r="Q4722" s="36"/>
      <c r="R4722" s="36"/>
      <c r="S4722" s="36"/>
      <c r="T4722" s="36"/>
      <c r="U4722" s="36"/>
      <c r="V4722" s="36"/>
    </row>
    <row r="4723" spans="6:22" x14ac:dyDescent="0.25">
      <c r="F4723" s="36"/>
      <c r="G4723" s="36"/>
      <c r="H4723" s="36"/>
      <c r="I4723" s="36"/>
      <c r="J4723" s="36"/>
      <c r="K4723" s="36"/>
      <c r="L4723" s="36"/>
      <c r="M4723" s="36"/>
      <c r="N4723" s="36"/>
      <c r="O4723" s="36"/>
      <c r="P4723" s="36"/>
      <c r="Q4723" s="36"/>
      <c r="R4723" s="36"/>
      <c r="S4723" s="36"/>
      <c r="T4723" s="36"/>
      <c r="U4723" s="36"/>
      <c r="V4723" s="36"/>
    </row>
    <row r="4724" spans="6:22" x14ac:dyDescent="0.25">
      <c r="F4724" s="36"/>
      <c r="G4724" s="36"/>
      <c r="H4724" s="36"/>
      <c r="I4724" s="36"/>
      <c r="J4724" s="36"/>
      <c r="K4724" s="36"/>
      <c r="L4724" s="36"/>
      <c r="M4724" s="36"/>
      <c r="N4724" s="36"/>
      <c r="O4724" s="36"/>
      <c r="P4724" s="36"/>
      <c r="Q4724" s="36"/>
      <c r="R4724" s="36"/>
      <c r="S4724" s="36"/>
      <c r="T4724" s="36"/>
      <c r="U4724" s="36"/>
      <c r="V4724" s="36"/>
    </row>
    <row r="4725" spans="6:22" x14ac:dyDescent="0.25">
      <c r="F4725" s="36"/>
      <c r="G4725" s="36"/>
      <c r="H4725" s="36"/>
      <c r="I4725" s="36"/>
      <c r="J4725" s="36"/>
      <c r="K4725" s="36"/>
      <c r="L4725" s="36"/>
      <c r="M4725" s="36"/>
      <c r="N4725" s="36"/>
      <c r="O4725" s="36"/>
      <c r="P4725" s="36"/>
      <c r="Q4725" s="36"/>
      <c r="R4725" s="36"/>
      <c r="S4725" s="36"/>
      <c r="T4725" s="36"/>
      <c r="U4725" s="36"/>
      <c r="V4725" s="36"/>
    </row>
    <row r="4726" spans="6:22" x14ac:dyDescent="0.25">
      <c r="F4726" s="36"/>
      <c r="G4726" s="36"/>
      <c r="H4726" s="36"/>
      <c r="I4726" s="36"/>
      <c r="J4726" s="36"/>
      <c r="K4726" s="36"/>
      <c r="L4726" s="36"/>
      <c r="M4726" s="36"/>
      <c r="N4726" s="36"/>
      <c r="O4726" s="36"/>
      <c r="P4726" s="36"/>
      <c r="Q4726" s="36"/>
      <c r="R4726" s="36"/>
      <c r="S4726" s="36"/>
      <c r="T4726" s="36"/>
      <c r="U4726" s="36"/>
      <c r="V4726" s="36"/>
    </row>
    <row r="4727" spans="6:22" x14ac:dyDescent="0.25">
      <c r="F4727" s="36"/>
      <c r="G4727" s="36"/>
      <c r="H4727" s="36"/>
      <c r="I4727" s="36"/>
      <c r="J4727" s="36"/>
      <c r="K4727" s="36"/>
      <c r="L4727" s="36"/>
      <c r="M4727" s="36"/>
      <c r="N4727" s="36"/>
      <c r="O4727" s="36"/>
      <c r="P4727" s="36"/>
      <c r="Q4727" s="36"/>
      <c r="R4727" s="36"/>
      <c r="S4727" s="36"/>
      <c r="T4727" s="36"/>
      <c r="U4727" s="36"/>
      <c r="V4727" s="36"/>
    </row>
    <row r="4728" spans="6:22" x14ac:dyDescent="0.25">
      <c r="F4728" s="36"/>
      <c r="G4728" s="36"/>
      <c r="H4728" s="36"/>
      <c r="I4728" s="36"/>
      <c r="J4728" s="36"/>
      <c r="K4728" s="36"/>
      <c r="L4728" s="36"/>
      <c r="M4728" s="36"/>
      <c r="N4728" s="36"/>
      <c r="O4728" s="36"/>
      <c r="P4728" s="36"/>
      <c r="Q4728" s="36"/>
      <c r="R4728" s="36"/>
      <c r="S4728" s="36"/>
      <c r="T4728" s="36"/>
      <c r="U4728" s="36"/>
      <c r="V4728" s="36"/>
    </row>
    <row r="4729" spans="6:22" x14ac:dyDescent="0.25">
      <c r="F4729" s="36"/>
      <c r="G4729" s="36"/>
      <c r="H4729" s="36"/>
      <c r="I4729" s="36"/>
      <c r="J4729" s="36"/>
      <c r="K4729" s="36"/>
      <c r="L4729" s="36"/>
      <c r="M4729" s="36"/>
      <c r="N4729" s="36"/>
      <c r="O4729" s="36"/>
      <c r="P4729" s="36"/>
      <c r="Q4729" s="36"/>
      <c r="R4729" s="36"/>
      <c r="S4729" s="36"/>
      <c r="T4729" s="36"/>
      <c r="U4729" s="36"/>
      <c r="V4729" s="36"/>
    </row>
    <row r="4730" spans="6:22" x14ac:dyDescent="0.25">
      <c r="F4730" s="36"/>
      <c r="G4730" s="36"/>
      <c r="H4730" s="36"/>
      <c r="I4730" s="36"/>
      <c r="J4730" s="36"/>
      <c r="K4730" s="36"/>
      <c r="L4730" s="36"/>
      <c r="M4730" s="36"/>
      <c r="N4730" s="36"/>
      <c r="O4730" s="36"/>
      <c r="P4730" s="36"/>
      <c r="Q4730" s="36"/>
      <c r="R4730" s="36"/>
      <c r="S4730" s="36"/>
      <c r="T4730" s="36"/>
      <c r="U4730" s="36"/>
      <c r="V4730" s="36"/>
    </row>
    <row r="4731" spans="6:22" x14ac:dyDescent="0.25">
      <c r="F4731" s="36"/>
      <c r="G4731" s="36"/>
      <c r="H4731" s="36"/>
      <c r="I4731" s="36"/>
      <c r="J4731" s="36"/>
      <c r="K4731" s="36"/>
      <c r="L4731" s="36"/>
      <c r="M4731" s="36"/>
      <c r="N4731" s="36"/>
      <c r="O4731" s="36"/>
      <c r="P4731" s="36"/>
      <c r="Q4731" s="36"/>
      <c r="R4731" s="36"/>
      <c r="S4731" s="36"/>
      <c r="T4731" s="36"/>
      <c r="U4731" s="36"/>
      <c r="V4731" s="36"/>
    </row>
    <row r="4732" spans="6:22" x14ac:dyDescent="0.25">
      <c r="F4732" s="36"/>
      <c r="G4732" s="36"/>
      <c r="H4732" s="36"/>
      <c r="I4732" s="36"/>
      <c r="J4732" s="36"/>
      <c r="K4732" s="36"/>
      <c r="L4732" s="36"/>
      <c r="M4732" s="36"/>
      <c r="N4732" s="36"/>
      <c r="O4732" s="36"/>
      <c r="P4732" s="36"/>
      <c r="Q4732" s="36"/>
      <c r="R4732" s="36"/>
      <c r="S4732" s="36"/>
      <c r="T4732" s="36"/>
      <c r="U4732" s="36"/>
      <c r="V4732" s="36"/>
    </row>
    <row r="4733" spans="6:22" x14ac:dyDescent="0.25">
      <c r="F4733" s="36"/>
      <c r="G4733" s="36"/>
      <c r="H4733" s="36"/>
      <c r="I4733" s="36"/>
      <c r="J4733" s="36"/>
      <c r="K4733" s="36"/>
      <c r="L4733" s="36"/>
      <c r="M4733" s="36"/>
      <c r="N4733" s="36"/>
      <c r="O4733" s="36"/>
      <c r="P4733" s="36"/>
      <c r="Q4733" s="36"/>
      <c r="R4733" s="36"/>
      <c r="S4733" s="36"/>
      <c r="T4733" s="36"/>
      <c r="U4733" s="36"/>
      <c r="V4733" s="36"/>
    </row>
    <row r="4734" spans="6:22" x14ac:dyDescent="0.25">
      <c r="F4734" s="36"/>
      <c r="G4734" s="36"/>
      <c r="H4734" s="36"/>
      <c r="I4734" s="36"/>
      <c r="J4734" s="36"/>
      <c r="K4734" s="36"/>
      <c r="L4734" s="36"/>
      <c r="M4734" s="36"/>
      <c r="N4734" s="36"/>
      <c r="O4734" s="36"/>
      <c r="P4734" s="36"/>
      <c r="Q4734" s="36"/>
      <c r="R4734" s="36"/>
      <c r="S4734" s="36"/>
      <c r="T4734" s="36"/>
      <c r="U4734" s="36"/>
      <c r="V4734" s="36"/>
    </row>
    <row r="4735" spans="6:22" x14ac:dyDescent="0.25">
      <c r="F4735" s="36"/>
      <c r="G4735" s="36"/>
      <c r="H4735" s="36"/>
      <c r="I4735" s="36"/>
      <c r="J4735" s="36"/>
      <c r="K4735" s="36"/>
      <c r="L4735" s="36"/>
      <c r="M4735" s="36"/>
      <c r="N4735" s="36"/>
      <c r="O4735" s="36"/>
      <c r="P4735" s="36"/>
      <c r="Q4735" s="36"/>
      <c r="R4735" s="36"/>
      <c r="S4735" s="36"/>
      <c r="T4735" s="36"/>
      <c r="U4735" s="36"/>
      <c r="V4735" s="36"/>
    </row>
    <row r="4736" spans="6:22" x14ac:dyDescent="0.25">
      <c r="F4736" s="36"/>
      <c r="G4736" s="36"/>
      <c r="H4736" s="36"/>
      <c r="I4736" s="36"/>
      <c r="J4736" s="36"/>
      <c r="K4736" s="36"/>
      <c r="L4736" s="36"/>
      <c r="M4736" s="36"/>
      <c r="N4736" s="36"/>
      <c r="O4736" s="36"/>
      <c r="P4736" s="36"/>
      <c r="Q4736" s="36"/>
      <c r="R4736" s="36"/>
      <c r="S4736" s="36"/>
      <c r="T4736" s="36"/>
      <c r="U4736" s="36"/>
      <c r="V4736" s="36"/>
    </row>
    <row r="4737" spans="6:22" x14ac:dyDescent="0.25">
      <c r="F4737" s="36"/>
      <c r="G4737" s="36"/>
      <c r="H4737" s="36"/>
      <c r="I4737" s="36"/>
      <c r="J4737" s="36"/>
      <c r="K4737" s="36"/>
      <c r="L4737" s="36"/>
      <c r="M4737" s="36"/>
      <c r="N4737" s="36"/>
      <c r="O4737" s="36"/>
      <c r="P4737" s="36"/>
      <c r="Q4737" s="36"/>
      <c r="R4737" s="36"/>
      <c r="S4737" s="36"/>
      <c r="T4737" s="36"/>
      <c r="U4737" s="36"/>
      <c r="V4737" s="36"/>
    </row>
    <row r="4738" spans="6:22" x14ac:dyDescent="0.25">
      <c r="F4738" s="36"/>
      <c r="G4738" s="36"/>
      <c r="H4738" s="36"/>
      <c r="I4738" s="36"/>
      <c r="J4738" s="36"/>
      <c r="K4738" s="36"/>
      <c r="L4738" s="36"/>
      <c r="M4738" s="36"/>
      <c r="N4738" s="36"/>
      <c r="O4738" s="36"/>
      <c r="P4738" s="36"/>
      <c r="Q4738" s="36"/>
      <c r="R4738" s="36"/>
      <c r="S4738" s="36"/>
      <c r="T4738" s="36"/>
      <c r="U4738" s="36"/>
      <c r="V4738" s="36"/>
    </row>
    <row r="4739" spans="6:22" x14ac:dyDescent="0.25">
      <c r="F4739" s="36"/>
      <c r="G4739" s="36"/>
      <c r="H4739" s="36"/>
      <c r="I4739" s="36"/>
      <c r="J4739" s="36"/>
      <c r="K4739" s="36"/>
      <c r="L4739" s="36"/>
      <c r="M4739" s="36"/>
      <c r="N4739" s="36"/>
      <c r="O4739" s="36"/>
      <c r="P4739" s="36"/>
      <c r="Q4739" s="36"/>
      <c r="R4739" s="36"/>
      <c r="S4739" s="36"/>
      <c r="T4739" s="36"/>
      <c r="U4739" s="36"/>
      <c r="V4739" s="36"/>
    </row>
    <row r="4740" spans="6:22" x14ac:dyDescent="0.25">
      <c r="F4740" s="36"/>
      <c r="G4740" s="36"/>
      <c r="H4740" s="36"/>
      <c r="I4740" s="36"/>
      <c r="J4740" s="36"/>
      <c r="K4740" s="36"/>
      <c r="L4740" s="36"/>
      <c r="M4740" s="36"/>
      <c r="N4740" s="36"/>
      <c r="O4740" s="36"/>
      <c r="P4740" s="36"/>
      <c r="Q4740" s="36"/>
      <c r="R4740" s="36"/>
      <c r="S4740" s="36"/>
      <c r="T4740" s="36"/>
      <c r="U4740" s="36"/>
      <c r="V4740" s="36"/>
    </row>
    <row r="4741" spans="6:22" x14ac:dyDescent="0.25">
      <c r="F4741" s="36"/>
      <c r="G4741" s="36"/>
      <c r="H4741" s="36"/>
      <c r="I4741" s="36"/>
      <c r="J4741" s="36"/>
      <c r="K4741" s="36"/>
      <c r="L4741" s="36"/>
      <c r="M4741" s="36"/>
      <c r="N4741" s="36"/>
      <c r="O4741" s="36"/>
      <c r="P4741" s="36"/>
      <c r="Q4741" s="36"/>
      <c r="R4741" s="36"/>
      <c r="S4741" s="36"/>
      <c r="T4741" s="36"/>
      <c r="U4741" s="36"/>
      <c r="V4741" s="36"/>
    </row>
    <row r="4742" spans="6:22" x14ac:dyDescent="0.25">
      <c r="F4742" s="36"/>
      <c r="G4742" s="36"/>
      <c r="H4742" s="36"/>
      <c r="I4742" s="36"/>
      <c r="J4742" s="36"/>
      <c r="K4742" s="36"/>
      <c r="L4742" s="36"/>
      <c r="M4742" s="36"/>
      <c r="N4742" s="36"/>
      <c r="O4742" s="36"/>
      <c r="P4742" s="36"/>
      <c r="Q4742" s="36"/>
      <c r="R4742" s="36"/>
      <c r="S4742" s="36"/>
      <c r="T4742" s="36"/>
      <c r="U4742" s="36"/>
      <c r="V4742" s="36"/>
    </row>
    <row r="4743" spans="6:22" x14ac:dyDescent="0.25">
      <c r="F4743" s="36"/>
      <c r="G4743" s="36"/>
      <c r="H4743" s="36"/>
      <c r="I4743" s="36"/>
      <c r="J4743" s="36"/>
      <c r="K4743" s="36"/>
      <c r="L4743" s="36"/>
      <c r="M4743" s="36"/>
      <c r="N4743" s="36"/>
      <c r="O4743" s="36"/>
      <c r="P4743" s="36"/>
      <c r="Q4743" s="36"/>
      <c r="R4743" s="36"/>
      <c r="S4743" s="36"/>
      <c r="T4743" s="36"/>
      <c r="U4743" s="36"/>
      <c r="V4743" s="36"/>
    </row>
    <row r="4744" spans="6:22" x14ac:dyDescent="0.25">
      <c r="F4744" s="36"/>
      <c r="G4744" s="36"/>
      <c r="H4744" s="36"/>
      <c r="I4744" s="36"/>
      <c r="J4744" s="36"/>
      <c r="K4744" s="36"/>
      <c r="L4744" s="36"/>
      <c r="M4744" s="36"/>
      <c r="N4744" s="36"/>
      <c r="O4744" s="36"/>
      <c r="P4744" s="36"/>
      <c r="Q4744" s="36"/>
      <c r="R4744" s="36"/>
      <c r="S4744" s="36"/>
      <c r="T4744" s="36"/>
      <c r="U4744" s="36"/>
      <c r="V4744" s="36"/>
    </row>
    <row r="4745" spans="6:22" x14ac:dyDescent="0.25">
      <c r="F4745" s="36"/>
      <c r="G4745" s="36"/>
      <c r="H4745" s="36"/>
      <c r="I4745" s="36"/>
      <c r="J4745" s="36"/>
      <c r="K4745" s="36"/>
      <c r="L4745" s="36"/>
      <c r="M4745" s="36"/>
      <c r="N4745" s="36"/>
      <c r="O4745" s="36"/>
      <c r="P4745" s="36"/>
      <c r="Q4745" s="36"/>
      <c r="R4745" s="36"/>
      <c r="S4745" s="36"/>
      <c r="T4745" s="36"/>
      <c r="U4745" s="36"/>
      <c r="V4745" s="36"/>
    </row>
    <row r="4746" spans="6:22" x14ac:dyDescent="0.25">
      <c r="F4746" s="36"/>
      <c r="G4746" s="36"/>
      <c r="H4746" s="36"/>
      <c r="I4746" s="36"/>
      <c r="J4746" s="36"/>
      <c r="K4746" s="36"/>
      <c r="L4746" s="36"/>
      <c r="M4746" s="36"/>
      <c r="N4746" s="36"/>
      <c r="O4746" s="36"/>
      <c r="P4746" s="36"/>
      <c r="Q4746" s="36"/>
      <c r="R4746" s="36"/>
      <c r="S4746" s="36"/>
      <c r="T4746" s="36"/>
      <c r="U4746" s="36"/>
      <c r="V4746" s="36"/>
    </row>
    <row r="4747" spans="6:22" x14ac:dyDescent="0.25">
      <c r="F4747" s="36"/>
      <c r="G4747" s="36"/>
      <c r="H4747" s="36"/>
      <c r="I4747" s="36"/>
      <c r="J4747" s="36"/>
      <c r="K4747" s="36"/>
      <c r="L4747" s="36"/>
      <c r="M4747" s="36"/>
      <c r="N4747" s="36"/>
      <c r="O4747" s="36"/>
      <c r="P4747" s="36"/>
      <c r="Q4747" s="36"/>
      <c r="R4747" s="36"/>
      <c r="S4747" s="36"/>
      <c r="T4747" s="36"/>
      <c r="U4747" s="36"/>
      <c r="V4747" s="36"/>
    </row>
    <row r="4748" spans="6:22" x14ac:dyDescent="0.25">
      <c r="F4748" s="36"/>
      <c r="G4748" s="36"/>
      <c r="H4748" s="36"/>
      <c r="I4748" s="36"/>
      <c r="J4748" s="36"/>
      <c r="K4748" s="36"/>
      <c r="L4748" s="36"/>
      <c r="M4748" s="36"/>
      <c r="N4748" s="36"/>
      <c r="O4748" s="36"/>
      <c r="P4748" s="36"/>
      <c r="Q4748" s="36"/>
      <c r="R4748" s="36"/>
      <c r="S4748" s="36"/>
      <c r="T4748" s="36"/>
      <c r="U4748" s="36"/>
      <c r="V4748" s="36"/>
    </row>
    <row r="4749" spans="6:22" x14ac:dyDescent="0.25">
      <c r="F4749" s="36"/>
      <c r="G4749" s="36"/>
      <c r="H4749" s="36"/>
      <c r="I4749" s="36"/>
      <c r="J4749" s="36"/>
      <c r="K4749" s="36"/>
      <c r="L4749" s="36"/>
      <c r="M4749" s="36"/>
      <c r="N4749" s="36"/>
      <c r="O4749" s="36"/>
      <c r="P4749" s="36"/>
      <c r="Q4749" s="36"/>
      <c r="R4749" s="36"/>
      <c r="S4749" s="36"/>
      <c r="T4749" s="36"/>
      <c r="U4749" s="36"/>
      <c r="V4749" s="36"/>
    </row>
    <row r="4750" spans="6:22" x14ac:dyDescent="0.25">
      <c r="F4750" s="36"/>
      <c r="G4750" s="36"/>
      <c r="H4750" s="36"/>
      <c r="I4750" s="36"/>
      <c r="J4750" s="36"/>
      <c r="K4750" s="36"/>
      <c r="L4750" s="36"/>
      <c r="M4750" s="36"/>
      <c r="N4750" s="36"/>
      <c r="O4750" s="36"/>
      <c r="P4750" s="36"/>
      <c r="Q4750" s="36"/>
      <c r="R4750" s="36"/>
      <c r="S4750" s="36"/>
      <c r="T4750" s="36"/>
      <c r="U4750" s="36"/>
      <c r="V4750" s="36"/>
    </row>
    <row r="4751" spans="6:22" x14ac:dyDescent="0.25">
      <c r="F4751" s="36"/>
      <c r="G4751" s="36"/>
      <c r="H4751" s="36"/>
      <c r="I4751" s="36"/>
      <c r="J4751" s="36"/>
      <c r="K4751" s="36"/>
      <c r="L4751" s="36"/>
      <c r="M4751" s="36"/>
      <c r="N4751" s="36"/>
      <c r="O4751" s="36"/>
      <c r="P4751" s="36"/>
      <c r="Q4751" s="36"/>
      <c r="R4751" s="36"/>
      <c r="S4751" s="36"/>
      <c r="T4751" s="36"/>
      <c r="U4751" s="36"/>
      <c r="V4751" s="36"/>
    </row>
    <row r="4752" spans="6:22" x14ac:dyDescent="0.25">
      <c r="F4752" s="36"/>
      <c r="G4752" s="36"/>
      <c r="H4752" s="36"/>
      <c r="I4752" s="36"/>
      <c r="J4752" s="36"/>
      <c r="K4752" s="36"/>
      <c r="L4752" s="36"/>
      <c r="M4752" s="36"/>
      <c r="N4752" s="36"/>
      <c r="O4752" s="36"/>
      <c r="P4752" s="36"/>
      <c r="Q4752" s="36"/>
      <c r="R4752" s="36"/>
      <c r="S4752" s="36"/>
      <c r="T4752" s="36"/>
      <c r="U4752" s="36"/>
      <c r="V4752" s="36"/>
    </row>
    <row r="4753" spans="6:22" x14ac:dyDescent="0.25">
      <c r="F4753" s="36"/>
      <c r="G4753" s="36"/>
      <c r="H4753" s="36"/>
      <c r="I4753" s="36"/>
      <c r="J4753" s="36"/>
      <c r="K4753" s="36"/>
      <c r="L4753" s="36"/>
      <c r="M4753" s="36"/>
      <c r="N4753" s="36"/>
      <c r="O4753" s="36"/>
      <c r="P4753" s="36"/>
      <c r="Q4753" s="36"/>
      <c r="R4753" s="36"/>
      <c r="S4753" s="36"/>
      <c r="T4753" s="36"/>
      <c r="U4753" s="36"/>
      <c r="V4753" s="36"/>
    </row>
    <row r="4754" spans="6:22" x14ac:dyDescent="0.25">
      <c r="F4754" s="36"/>
      <c r="G4754" s="36"/>
      <c r="H4754" s="36"/>
      <c r="I4754" s="36"/>
      <c r="J4754" s="36"/>
      <c r="K4754" s="36"/>
      <c r="L4754" s="36"/>
      <c r="M4754" s="36"/>
      <c r="N4754" s="36"/>
      <c r="O4754" s="36"/>
      <c r="P4754" s="36"/>
      <c r="Q4754" s="36"/>
      <c r="R4754" s="36"/>
      <c r="S4754" s="36"/>
      <c r="T4754" s="36"/>
      <c r="U4754" s="36"/>
      <c r="V4754" s="36"/>
    </row>
    <row r="4755" spans="6:22" x14ac:dyDescent="0.25">
      <c r="F4755" s="36"/>
      <c r="G4755" s="36"/>
      <c r="H4755" s="36"/>
      <c r="I4755" s="36"/>
      <c r="J4755" s="36"/>
      <c r="K4755" s="36"/>
      <c r="L4755" s="36"/>
      <c r="M4755" s="36"/>
      <c r="N4755" s="36"/>
      <c r="O4755" s="36"/>
      <c r="P4755" s="36"/>
      <c r="Q4755" s="36"/>
      <c r="R4755" s="36"/>
      <c r="S4755" s="36"/>
      <c r="T4755" s="36"/>
      <c r="U4755" s="36"/>
      <c r="V4755" s="36"/>
    </row>
    <row r="4756" spans="6:22" x14ac:dyDescent="0.25">
      <c r="F4756" s="36"/>
      <c r="G4756" s="36"/>
      <c r="H4756" s="36"/>
      <c r="I4756" s="36"/>
      <c r="J4756" s="36"/>
      <c r="K4756" s="36"/>
      <c r="L4756" s="36"/>
      <c r="M4756" s="36"/>
      <c r="N4756" s="36"/>
      <c r="O4756" s="36"/>
      <c r="P4756" s="36"/>
      <c r="Q4756" s="36"/>
      <c r="R4756" s="36"/>
      <c r="S4756" s="36"/>
      <c r="T4756" s="36"/>
      <c r="U4756" s="36"/>
      <c r="V4756" s="36"/>
    </row>
    <row r="4757" spans="6:22" x14ac:dyDescent="0.25">
      <c r="F4757" s="36"/>
      <c r="G4757" s="36"/>
      <c r="H4757" s="36"/>
      <c r="I4757" s="36"/>
      <c r="J4757" s="36"/>
      <c r="K4757" s="36"/>
      <c r="L4757" s="36"/>
      <c r="M4757" s="36"/>
      <c r="N4757" s="36"/>
      <c r="O4757" s="36"/>
      <c r="P4757" s="36"/>
      <c r="Q4757" s="36"/>
      <c r="R4757" s="36"/>
      <c r="S4757" s="36"/>
      <c r="T4757" s="36"/>
      <c r="U4757" s="36"/>
      <c r="V4757" s="36"/>
    </row>
    <row r="4758" spans="6:22" x14ac:dyDescent="0.25">
      <c r="F4758" s="36"/>
      <c r="G4758" s="36"/>
      <c r="H4758" s="36"/>
      <c r="I4758" s="36"/>
      <c r="J4758" s="36"/>
      <c r="K4758" s="36"/>
      <c r="L4758" s="36"/>
      <c r="M4758" s="36"/>
      <c r="N4758" s="36"/>
      <c r="O4758" s="36"/>
      <c r="P4758" s="36"/>
      <c r="Q4758" s="36"/>
      <c r="R4758" s="36"/>
      <c r="S4758" s="36"/>
      <c r="T4758" s="36"/>
      <c r="U4758" s="36"/>
      <c r="V4758" s="36"/>
    </row>
    <row r="4759" spans="6:22" x14ac:dyDescent="0.25">
      <c r="F4759" s="36"/>
      <c r="G4759" s="36"/>
      <c r="H4759" s="36"/>
      <c r="I4759" s="36"/>
      <c r="J4759" s="36"/>
      <c r="K4759" s="36"/>
      <c r="L4759" s="36"/>
      <c r="M4759" s="36"/>
      <c r="N4759" s="36"/>
      <c r="O4759" s="36"/>
      <c r="P4759" s="36"/>
      <c r="Q4759" s="36"/>
      <c r="R4759" s="36"/>
      <c r="S4759" s="36"/>
      <c r="T4759" s="36"/>
      <c r="U4759" s="36"/>
      <c r="V4759" s="36"/>
    </row>
    <row r="4760" spans="6:22" x14ac:dyDescent="0.25">
      <c r="F4760" s="36"/>
      <c r="G4760" s="36"/>
      <c r="H4760" s="36"/>
      <c r="I4760" s="36"/>
      <c r="J4760" s="36"/>
      <c r="K4760" s="36"/>
      <c r="L4760" s="36"/>
      <c r="M4760" s="36"/>
      <c r="N4760" s="36"/>
      <c r="O4760" s="36"/>
      <c r="P4760" s="36"/>
      <c r="Q4760" s="36"/>
      <c r="R4760" s="36"/>
      <c r="S4760" s="36"/>
      <c r="T4760" s="36"/>
      <c r="U4760" s="36"/>
      <c r="V4760" s="36"/>
    </row>
    <row r="4761" spans="6:22" x14ac:dyDescent="0.25">
      <c r="F4761" s="36"/>
      <c r="G4761" s="36"/>
      <c r="H4761" s="36"/>
      <c r="I4761" s="36"/>
      <c r="J4761" s="36"/>
      <c r="K4761" s="36"/>
      <c r="L4761" s="36"/>
      <c r="M4761" s="36"/>
      <c r="N4761" s="36"/>
      <c r="O4761" s="36"/>
      <c r="P4761" s="36"/>
      <c r="Q4761" s="36"/>
      <c r="R4761" s="36"/>
      <c r="S4761" s="36"/>
      <c r="T4761" s="36"/>
      <c r="U4761" s="36"/>
      <c r="V4761" s="36"/>
    </row>
    <row r="4762" spans="6:22" x14ac:dyDescent="0.25">
      <c r="F4762" s="36"/>
      <c r="G4762" s="36"/>
      <c r="H4762" s="36"/>
      <c r="I4762" s="36"/>
      <c r="J4762" s="36"/>
      <c r="K4762" s="36"/>
      <c r="L4762" s="36"/>
      <c r="M4762" s="36"/>
      <c r="N4762" s="36"/>
      <c r="O4762" s="36"/>
      <c r="P4762" s="36"/>
      <c r="Q4762" s="36"/>
      <c r="R4762" s="36"/>
      <c r="S4762" s="36"/>
      <c r="T4762" s="36"/>
      <c r="U4762" s="36"/>
      <c r="V4762" s="36"/>
    </row>
    <row r="4763" spans="6:22" x14ac:dyDescent="0.25">
      <c r="F4763" s="36"/>
      <c r="G4763" s="36"/>
      <c r="H4763" s="36"/>
      <c r="I4763" s="36"/>
      <c r="J4763" s="36"/>
      <c r="K4763" s="36"/>
      <c r="L4763" s="36"/>
      <c r="M4763" s="36"/>
      <c r="N4763" s="36"/>
      <c r="O4763" s="36"/>
      <c r="P4763" s="36"/>
      <c r="Q4763" s="36"/>
      <c r="R4763" s="36"/>
      <c r="S4763" s="36"/>
      <c r="T4763" s="36"/>
      <c r="U4763" s="36"/>
      <c r="V4763" s="36"/>
    </row>
    <row r="4764" spans="6:22" x14ac:dyDescent="0.25">
      <c r="F4764" s="36"/>
      <c r="G4764" s="36"/>
      <c r="H4764" s="36"/>
      <c r="I4764" s="36"/>
      <c r="J4764" s="36"/>
      <c r="K4764" s="36"/>
      <c r="L4764" s="36"/>
      <c r="M4764" s="36"/>
      <c r="N4764" s="36"/>
      <c r="O4764" s="36"/>
      <c r="P4764" s="36"/>
      <c r="Q4764" s="36"/>
      <c r="R4764" s="36"/>
      <c r="S4764" s="36"/>
      <c r="T4764" s="36"/>
      <c r="U4764" s="36"/>
      <c r="V4764" s="36"/>
    </row>
    <row r="4765" spans="6:22" x14ac:dyDescent="0.25">
      <c r="F4765" s="36"/>
      <c r="G4765" s="36"/>
      <c r="H4765" s="36"/>
      <c r="I4765" s="36"/>
      <c r="J4765" s="36"/>
      <c r="K4765" s="36"/>
      <c r="L4765" s="36"/>
      <c r="M4765" s="36"/>
      <c r="N4765" s="36"/>
      <c r="O4765" s="36"/>
      <c r="P4765" s="36"/>
      <c r="Q4765" s="36"/>
      <c r="R4765" s="36"/>
      <c r="S4765" s="36"/>
      <c r="T4765" s="36"/>
      <c r="U4765" s="36"/>
      <c r="V4765" s="36"/>
    </row>
    <row r="4766" spans="6:22" x14ac:dyDescent="0.25">
      <c r="F4766" s="36"/>
      <c r="G4766" s="36"/>
      <c r="H4766" s="36"/>
      <c r="I4766" s="36"/>
      <c r="J4766" s="36"/>
      <c r="K4766" s="36"/>
      <c r="L4766" s="36"/>
      <c r="M4766" s="36"/>
      <c r="N4766" s="36"/>
      <c r="O4766" s="36"/>
      <c r="P4766" s="36"/>
      <c r="Q4766" s="36"/>
      <c r="R4766" s="36"/>
      <c r="S4766" s="36"/>
      <c r="T4766" s="36"/>
      <c r="U4766" s="36"/>
      <c r="V4766" s="36"/>
    </row>
    <row r="4767" spans="6:22" x14ac:dyDescent="0.25">
      <c r="F4767" s="36"/>
      <c r="G4767" s="36"/>
      <c r="H4767" s="36"/>
      <c r="I4767" s="36"/>
      <c r="J4767" s="36"/>
      <c r="K4767" s="36"/>
      <c r="L4767" s="36"/>
      <c r="M4767" s="36"/>
      <c r="N4767" s="36"/>
      <c r="O4767" s="36"/>
      <c r="P4767" s="36"/>
      <c r="Q4767" s="36"/>
      <c r="R4767" s="36"/>
      <c r="S4767" s="36"/>
      <c r="T4767" s="36"/>
      <c r="U4767" s="36"/>
      <c r="V4767" s="36"/>
    </row>
    <row r="4768" spans="6:22" x14ac:dyDescent="0.25">
      <c r="F4768" s="36"/>
      <c r="G4768" s="36"/>
      <c r="H4768" s="36"/>
      <c r="I4768" s="36"/>
      <c r="J4768" s="36"/>
      <c r="K4768" s="36"/>
      <c r="L4768" s="36"/>
      <c r="M4768" s="36"/>
      <c r="N4768" s="36"/>
      <c r="O4768" s="36"/>
      <c r="P4768" s="36"/>
      <c r="Q4768" s="36"/>
      <c r="R4768" s="36"/>
      <c r="S4768" s="36"/>
      <c r="T4768" s="36"/>
      <c r="U4768" s="36"/>
      <c r="V4768" s="36"/>
    </row>
    <row r="4769" spans="6:22" x14ac:dyDescent="0.25">
      <c r="F4769" s="36"/>
      <c r="G4769" s="36"/>
      <c r="H4769" s="36"/>
      <c r="I4769" s="36"/>
      <c r="J4769" s="36"/>
      <c r="K4769" s="36"/>
      <c r="L4769" s="36"/>
      <c r="M4769" s="36"/>
      <c r="N4769" s="36"/>
      <c r="O4769" s="36"/>
      <c r="P4769" s="36"/>
      <c r="Q4769" s="36"/>
      <c r="R4769" s="36"/>
      <c r="S4769" s="36"/>
      <c r="T4769" s="36"/>
      <c r="U4769" s="36"/>
      <c r="V4769" s="36"/>
    </row>
    <row r="4770" spans="6:22" x14ac:dyDescent="0.25">
      <c r="F4770" s="36"/>
      <c r="G4770" s="36"/>
      <c r="H4770" s="36"/>
      <c r="I4770" s="36"/>
      <c r="J4770" s="36"/>
      <c r="K4770" s="36"/>
      <c r="L4770" s="36"/>
      <c r="M4770" s="36"/>
      <c r="N4770" s="36"/>
      <c r="O4770" s="36"/>
      <c r="P4770" s="36"/>
      <c r="Q4770" s="36"/>
      <c r="R4770" s="36"/>
      <c r="S4770" s="36"/>
      <c r="T4770" s="36"/>
      <c r="U4770" s="36"/>
      <c r="V4770" s="36"/>
    </row>
    <row r="4771" spans="6:22" x14ac:dyDescent="0.25">
      <c r="F4771" s="36"/>
      <c r="G4771" s="36"/>
      <c r="H4771" s="36"/>
      <c r="I4771" s="36"/>
      <c r="J4771" s="36"/>
      <c r="K4771" s="36"/>
      <c r="L4771" s="36"/>
      <c r="M4771" s="36"/>
      <c r="N4771" s="36"/>
      <c r="O4771" s="36"/>
      <c r="P4771" s="36"/>
      <c r="Q4771" s="36"/>
      <c r="R4771" s="36"/>
      <c r="S4771" s="36"/>
      <c r="T4771" s="36"/>
      <c r="U4771" s="36"/>
      <c r="V4771" s="36"/>
    </row>
    <row r="4772" spans="6:22" x14ac:dyDescent="0.25">
      <c r="F4772" s="36"/>
      <c r="G4772" s="36"/>
      <c r="H4772" s="36"/>
      <c r="I4772" s="36"/>
      <c r="J4772" s="36"/>
      <c r="K4772" s="36"/>
      <c r="L4772" s="36"/>
      <c r="M4772" s="36"/>
      <c r="N4772" s="36"/>
      <c r="O4772" s="36"/>
      <c r="P4772" s="36"/>
      <c r="Q4772" s="36"/>
      <c r="R4772" s="36"/>
      <c r="S4772" s="36"/>
      <c r="T4772" s="36"/>
      <c r="U4772" s="36"/>
      <c r="V4772" s="36"/>
    </row>
    <row r="4773" spans="6:22" x14ac:dyDescent="0.25">
      <c r="F4773" s="36"/>
      <c r="G4773" s="36"/>
      <c r="H4773" s="36"/>
      <c r="I4773" s="36"/>
      <c r="J4773" s="36"/>
      <c r="K4773" s="36"/>
      <c r="L4773" s="36"/>
      <c r="M4773" s="36"/>
      <c r="N4773" s="36"/>
      <c r="O4773" s="36"/>
      <c r="P4773" s="36"/>
      <c r="Q4773" s="36"/>
      <c r="R4773" s="36"/>
      <c r="S4773" s="36"/>
      <c r="T4773" s="36"/>
      <c r="U4773" s="36"/>
      <c r="V4773" s="36"/>
    </row>
    <row r="4774" spans="6:22" x14ac:dyDescent="0.25">
      <c r="F4774" s="36"/>
      <c r="G4774" s="36"/>
      <c r="H4774" s="36"/>
      <c r="I4774" s="36"/>
      <c r="J4774" s="36"/>
      <c r="K4774" s="36"/>
      <c r="L4774" s="36"/>
      <c r="M4774" s="36"/>
      <c r="N4774" s="36"/>
      <c r="O4774" s="36"/>
      <c r="P4774" s="36"/>
      <c r="Q4774" s="36"/>
      <c r="R4774" s="36"/>
      <c r="S4774" s="36"/>
      <c r="T4774" s="36"/>
      <c r="U4774" s="36"/>
      <c r="V4774" s="36"/>
    </row>
    <row r="4775" spans="6:22" x14ac:dyDescent="0.25">
      <c r="F4775" s="36"/>
      <c r="G4775" s="36"/>
      <c r="H4775" s="36"/>
      <c r="I4775" s="36"/>
      <c r="J4775" s="36"/>
      <c r="K4775" s="36"/>
      <c r="L4775" s="36"/>
      <c r="M4775" s="36"/>
      <c r="N4775" s="36"/>
      <c r="O4775" s="36"/>
      <c r="P4775" s="36"/>
      <c r="Q4775" s="36"/>
      <c r="R4775" s="36"/>
      <c r="S4775" s="36"/>
      <c r="T4775" s="36"/>
      <c r="U4775" s="36"/>
      <c r="V4775" s="36"/>
    </row>
    <row r="4776" spans="6:22" x14ac:dyDescent="0.25">
      <c r="F4776" s="36"/>
      <c r="G4776" s="36"/>
      <c r="H4776" s="36"/>
      <c r="I4776" s="36"/>
      <c r="J4776" s="36"/>
      <c r="K4776" s="36"/>
      <c r="L4776" s="36"/>
      <c r="M4776" s="36"/>
      <c r="N4776" s="36"/>
      <c r="O4776" s="36"/>
      <c r="P4776" s="36"/>
      <c r="Q4776" s="36"/>
      <c r="R4776" s="36"/>
      <c r="S4776" s="36"/>
      <c r="T4776" s="36"/>
      <c r="U4776" s="36"/>
      <c r="V4776" s="36"/>
    </row>
    <row r="4777" spans="6:22" x14ac:dyDescent="0.25">
      <c r="F4777" s="36"/>
      <c r="G4777" s="36"/>
      <c r="H4777" s="36"/>
      <c r="I4777" s="36"/>
      <c r="J4777" s="36"/>
      <c r="K4777" s="36"/>
      <c r="L4777" s="36"/>
      <c r="M4777" s="36"/>
      <c r="N4777" s="36"/>
      <c r="O4777" s="36"/>
      <c r="P4777" s="36"/>
      <c r="Q4777" s="36"/>
      <c r="R4777" s="36"/>
      <c r="S4777" s="36"/>
      <c r="T4777" s="36"/>
      <c r="U4777" s="36"/>
      <c r="V4777" s="36"/>
    </row>
    <row r="4778" spans="6:22" x14ac:dyDescent="0.25">
      <c r="F4778" s="36"/>
      <c r="G4778" s="36"/>
      <c r="H4778" s="36"/>
      <c r="I4778" s="36"/>
      <c r="J4778" s="36"/>
      <c r="K4778" s="36"/>
      <c r="L4778" s="36"/>
      <c r="M4778" s="36"/>
      <c r="N4778" s="36"/>
      <c r="O4778" s="36"/>
      <c r="P4778" s="36"/>
      <c r="Q4778" s="36"/>
      <c r="R4778" s="36"/>
      <c r="S4778" s="36"/>
      <c r="T4778" s="36"/>
      <c r="U4778" s="36"/>
      <c r="V4778" s="36"/>
    </row>
    <row r="4779" spans="6:22" x14ac:dyDescent="0.25">
      <c r="F4779" s="36"/>
      <c r="G4779" s="36"/>
      <c r="H4779" s="36"/>
      <c r="I4779" s="36"/>
      <c r="J4779" s="36"/>
      <c r="K4779" s="36"/>
      <c r="L4779" s="36"/>
      <c r="M4779" s="36"/>
      <c r="N4779" s="36"/>
      <c r="O4779" s="36"/>
      <c r="P4779" s="36"/>
      <c r="Q4779" s="36"/>
      <c r="R4779" s="36"/>
      <c r="S4779" s="36"/>
      <c r="T4779" s="36"/>
      <c r="U4779" s="36"/>
      <c r="V4779" s="36"/>
    </row>
    <row r="4780" spans="6:22" x14ac:dyDescent="0.25">
      <c r="F4780" s="36"/>
      <c r="G4780" s="36"/>
      <c r="H4780" s="36"/>
      <c r="I4780" s="36"/>
      <c r="J4780" s="36"/>
      <c r="K4780" s="36"/>
      <c r="L4780" s="36"/>
      <c r="M4780" s="36"/>
      <c r="N4780" s="36"/>
      <c r="O4780" s="36"/>
      <c r="P4780" s="36"/>
      <c r="Q4780" s="36"/>
      <c r="R4780" s="36"/>
      <c r="S4780" s="36"/>
      <c r="T4780" s="36"/>
      <c r="U4780" s="36"/>
      <c r="V4780" s="36"/>
    </row>
    <row r="4781" spans="6:22" x14ac:dyDescent="0.25">
      <c r="F4781" s="36"/>
      <c r="G4781" s="36"/>
      <c r="H4781" s="36"/>
      <c r="I4781" s="36"/>
      <c r="J4781" s="36"/>
      <c r="K4781" s="36"/>
      <c r="L4781" s="36"/>
      <c r="M4781" s="36"/>
      <c r="N4781" s="36"/>
      <c r="O4781" s="36"/>
      <c r="P4781" s="36"/>
      <c r="Q4781" s="36"/>
      <c r="R4781" s="36"/>
      <c r="S4781" s="36"/>
      <c r="T4781" s="36"/>
      <c r="U4781" s="36"/>
      <c r="V4781" s="36"/>
    </row>
    <row r="4782" spans="6:22" x14ac:dyDescent="0.25">
      <c r="F4782" s="36"/>
      <c r="G4782" s="36"/>
      <c r="H4782" s="36"/>
      <c r="I4782" s="36"/>
      <c r="J4782" s="36"/>
      <c r="K4782" s="36"/>
      <c r="L4782" s="36"/>
      <c r="M4782" s="36"/>
      <c r="N4782" s="36"/>
      <c r="O4782" s="36"/>
      <c r="P4782" s="36"/>
      <c r="Q4782" s="36"/>
      <c r="R4782" s="36"/>
      <c r="S4782" s="36"/>
      <c r="T4782" s="36"/>
      <c r="U4782" s="36"/>
      <c r="V4782" s="36"/>
    </row>
    <row r="4783" spans="6:22" x14ac:dyDescent="0.25">
      <c r="F4783" s="36"/>
      <c r="G4783" s="36"/>
      <c r="H4783" s="36"/>
      <c r="I4783" s="36"/>
      <c r="J4783" s="36"/>
      <c r="K4783" s="36"/>
      <c r="L4783" s="36"/>
      <c r="M4783" s="36"/>
      <c r="N4783" s="36"/>
      <c r="O4783" s="36"/>
      <c r="P4783" s="36"/>
      <c r="Q4783" s="36"/>
      <c r="R4783" s="36"/>
      <c r="S4783" s="36"/>
      <c r="T4783" s="36"/>
      <c r="U4783" s="36"/>
      <c r="V4783" s="36"/>
    </row>
    <row r="4784" spans="6:22" x14ac:dyDescent="0.25">
      <c r="F4784" s="36"/>
      <c r="G4784" s="36"/>
      <c r="H4784" s="36"/>
      <c r="I4784" s="36"/>
      <c r="J4784" s="36"/>
      <c r="K4784" s="36"/>
      <c r="L4784" s="36"/>
      <c r="M4784" s="36"/>
      <c r="N4784" s="36"/>
      <c r="O4784" s="36"/>
      <c r="P4784" s="36"/>
      <c r="Q4784" s="36"/>
      <c r="R4784" s="36"/>
      <c r="S4784" s="36"/>
      <c r="T4784" s="36"/>
      <c r="U4784" s="36"/>
      <c r="V4784" s="36"/>
    </row>
    <row r="4785" spans="6:22" x14ac:dyDescent="0.25">
      <c r="F4785" s="36"/>
      <c r="G4785" s="36"/>
      <c r="H4785" s="36"/>
      <c r="I4785" s="36"/>
      <c r="J4785" s="36"/>
      <c r="K4785" s="36"/>
      <c r="L4785" s="36"/>
      <c r="M4785" s="36"/>
      <c r="N4785" s="36"/>
      <c r="O4785" s="36"/>
      <c r="P4785" s="36"/>
      <c r="Q4785" s="36"/>
      <c r="R4785" s="36"/>
      <c r="S4785" s="36"/>
      <c r="T4785" s="36"/>
      <c r="U4785" s="36"/>
      <c r="V4785" s="36"/>
    </row>
    <row r="4786" spans="6:22" x14ac:dyDescent="0.25">
      <c r="F4786" s="36"/>
      <c r="G4786" s="36"/>
      <c r="H4786" s="36"/>
      <c r="I4786" s="36"/>
      <c r="J4786" s="36"/>
      <c r="K4786" s="36"/>
      <c r="L4786" s="36"/>
      <c r="M4786" s="36"/>
      <c r="N4786" s="36"/>
      <c r="O4786" s="36"/>
      <c r="P4786" s="36"/>
      <c r="Q4786" s="36"/>
      <c r="R4786" s="36"/>
      <c r="S4786" s="36"/>
      <c r="T4786" s="36"/>
      <c r="U4786" s="36"/>
      <c r="V4786" s="36"/>
    </row>
    <row r="4787" spans="6:22" x14ac:dyDescent="0.25">
      <c r="F4787" s="36"/>
      <c r="G4787" s="36"/>
      <c r="H4787" s="36"/>
      <c r="I4787" s="36"/>
      <c r="J4787" s="36"/>
      <c r="K4787" s="36"/>
      <c r="L4787" s="36"/>
      <c r="M4787" s="36"/>
      <c r="N4787" s="36"/>
      <c r="O4787" s="36"/>
      <c r="P4787" s="36"/>
      <c r="Q4787" s="36"/>
      <c r="R4787" s="36"/>
      <c r="S4787" s="36"/>
      <c r="T4787" s="36"/>
      <c r="U4787" s="36"/>
      <c r="V4787" s="36"/>
    </row>
    <row r="4788" spans="6:22" x14ac:dyDescent="0.25">
      <c r="F4788" s="36"/>
      <c r="G4788" s="36"/>
      <c r="H4788" s="36"/>
      <c r="I4788" s="36"/>
      <c r="J4788" s="36"/>
      <c r="K4788" s="36"/>
      <c r="L4788" s="36"/>
      <c r="M4788" s="36"/>
      <c r="N4788" s="36"/>
      <c r="O4788" s="36"/>
      <c r="P4788" s="36"/>
      <c r="Q4788" s="36"/>
      <c r="R4788" s="36"/>
      <c r="S4788" s="36"/>
      <c r="T4788" s="36"/>
      <c r="U4788" s="36"/>
      <c r="V4788" s="36"/>
    </row>
    <row r="4789" spans="6:22" x14ac:dyDescent="0.25">
      <c r="F4789" s="36"/>
      <c r="G4789" s="36"/>
      <c r="H4789" s="36"/>
      <c r="I4789" s="36"/>
      <c r="J4789" s="36"/>
      <c r="K4789" s="36"/>
      <c r="L4789" s="36"/>
      <c r="M4789" s="36"/>
      <c r="N4789" s="36"/>
      <c r="O4789" s="36"/>
      <c r="P4789" s="36"/>
      <c r="Q4789" s="36"/>
      <c r="R4789" s="36"/>
      <c r="S4789" s="36"/>
      <c r="T4789" s="36"/>
      <c r="U4789" s="36"/>
      <c r="V4789" s="36"/>
    </row>
    <row r="4790" spans="6:22" x14ac:dyDescent="0.25">
      <c r="F4790" s="36"/>
      <c r="G4790" s="36"/>
      <c r="H4790" s="36"/>
      <c r="I4790" s="36"/>
      <c r="J4790" s="36"/>
      <c r="K4790" s="36"/>
      <c r="L4790" s="36"/>
      <c r="M4790" s="36"/>
      <c r="N4790" s="36"/>
      <c r="O4790" s="36"/>
      <c r="P4790" s="36"/>
      <c r="Q4790" s="36"/>
      <c r="R4790" s="36"/>
      <c r="S4790" s="36"/>
      <c r="T4790" s="36"/>
      <c r="U4790" s="36"/>
      <c r="V4790" s="36"/>
    </row>
    <row r="4791" spans="6:22" x14ac:dyDescent="0.25">
      <c r="F4791" s="36"/>
      <c r="G4791" s="36"/>
      <c r="H4791" s="36"/>
      <c r="I4791" s="36"/>
      <c r="J4791" s="36"/>
      <c r="K4791" s="36"/>
      <c r="L4791" s="36"/>
      <c r="M4791" s="36"/>
      <c r="N4791" s="36"/>
      <c r="O4791" s="36"/>
      <c r="P4791" s="36"/>
      <c r="Q4791" s="36"/>
      <c r="R4791" s="36"/>
      <c r="S4791" s="36"/>
      <c r="T4791" s="36"/>
      <c r="U4791" s="36"/>
      <c r="V4791" s="36"/>
    </row>
    <row r="4792" spans="6:22" x14ac:dyDescent="0.25">
      <c r="F4792" s="36"/>
      <c r="G4792" s="36"/>
      <c r="H4792" s="36"/>
      <c r="I4792" s="36"/>
      <c r="J4792" s="36"/>
      <c r="K4792" s="36"/>
      <c r="L4792" s="36"/>
      <c r="M4792" s="36"/>
      <c r="N4792" s="36"/>
      <c r="O4792" s="36"/>
      <c r="P4792" s="36"/>
      <c r="Q4792" s="36"/>
      <c r="R4792" s="36"/>
      <c r="S4792" s="36"/>
      <c r="T4792" s="36"/>
      <c r="U4792" s="36"/>
      <c r="V4792" s="36"/>
    </row>
    <row r="4793" spans="6:22" x14ac:dyDescent="0.25">
      <c r="F4793" s="36"/>
      <c r="G4793" s="36"/>
      <c r="H4793" s="36"/>
      <c r="I4793" s="36"/>
      <c r="J4793" s="36"/>
      <c r="K4793" s="36"/>
      <c r="L4793" s="36"/>
      <c r="M4793" s="36"/>
      <c r="N4793" s="36"/>
      <c r="O4793" s="36"/>
      <c r="P4793" s="36"/>
      <c r="Q4793" s="36"/>
      <c r="R4793" s="36"/>
      <c r="S4793" s="36"/>
      <c r="T4793" s="36"/>
      <c r="U4793" s="36"/>
      <c r="V4793" s="36"/>
    </row>
    <row r="4794" spans="6:22" x14ac:dyDescent="0.25">
      <c r="F4794" s="36"/>
      <c r="G4794" s="36"/>
      <c r="H4794" s="36"/>
      <c r="I4794" s="36"/>
      <c r="J4794" s="36"/>
      <c r="K4794" s="36"/>
      <c r="L4794" s="36"/>
      <c r="M4794" s="36"/>
      <c r="N4794" s="36"/>
      <c r="O4794" s="36"/>
      <c r="P4794" s="36"/>
      <c r="Q4794" s="36"/>
      <c r="R4794" s="36"/>
      <c r="S4794" s="36"/>
      <c r="T4794" s="36"/>
      <c r="U4794" s="36"/>
      <c r="V4794" s="36"/>
    </row>
    <row r="4795" spans="6:22" x14ac:dyDescent="0.25">
      <c r="F4795" s="36"/>
      <c r="G4795" s="36"/>
      <c r="H4795" s="36"/>
      <c r="I4795" s="36"/>
      <c r="J4795" s="36"/>
      <c r="K4795" s="36"/>
      <c r="L4795" s="36"/>
      <c r="M4795" s="36"/>
      <c r="N4795" s="36"/>
      <c r="O4795" s="36"/>
      <c r="P4795" s="36"/>
      <c r="Q4795" s="36"/>
      <c r="R4795" s="36"/>
      <c r="S4795" s="36"/>
      <c r="T4795" s="36"/>
      <c r="U4795" s="36"/>
      <c r="V4795" s="36"/>
    </row>
    <row r="4796" spans="6:22" x14ac:dyDescent="0.25">
      <c r="F4796" s="36"/>
      <c r="G4796" s="36"/>
      <c r="H4796" s="36"/>
      <c r="I4796" s="36"/>
      <c r="J4796" s="36"/>
      <c r="K4796" s="36"/>
      <c r="L4796" s="36"/>
      <c r="M4796" s="36"/>
      <c r="N4796" s="36"/>
      <c r="O4796" s="36"/>
      <c r="P4796" s="36"/>
      <c r="Q4796" s="36"/>
      <c r="R4796" s="36"/>
      <c r="S4796" s="36"/>
      <c r="T4796" s="36"/>
      <c r="U4796" s="36"/>
      <c r="V4796" s="36"/>
    </row>
    <row r="4797" spans="6:22" x14ac:dyDescent="0.25">
      <c r="F4797" s="36"/>
      <c r="G4797" s="36"/>
      <c r="H4797" s="36"/>
      <c r="I4797" s="36"/>
      <c r="J4797" s="36"/>
      <c r="K4797" s="36"/>
      <c r="L4797" s="36"/>
      <c r="M4797" s="36"/>
      <c r="N4797" s="36"/>
      <c r="O4797" s="36"/>
      <c r="P4797" s="36"/>
      <c r="Q4797" s="36"/>
      <c r="R4797" s="36"/>
      <c r="S4797" s="36"/>
      <c r="T4797" s="36"/>
      <c r="U4797" s="36"/>
      <c r="V4797" s="36"/>
    </row>
    <row r="4798" spans="6:22" x14ac:dyDescent="0.25">
      <c r="F4798" s="36"/>
      <c r="G4798" s="36"/>
      <c r="H4798" s="36"/>
      <c r="I4798" s="36"/>
      <c r="J4798" s="36"/>
      <c r="K4798" s="36"/>
      <c r="L4798" s="36"/>
      <c r="M4798" s="36"/>
      <c r="N4798" s="36"/>
      <c r="O4798" s="36"/>
      <c r="P4798" s="36"/>
      <c r="Q4798" s="36"/>
      <c r="R4798" s="36"/>
      <c r="S4798" s="36"/>
      <c r="T4798" s="36"/>
      <c r="U4798" s="36"/>
      <c r="V4798" s="36"/>
    </row>
    <row r="4799" spans="6:22" x14ac:dyDescent="0.25">
      <c r="F4799" s="36"/>
      <c r="G4799" s="36"/>
      <c r="H4799" s="36"/>
      <c r="I4799" s="36"/>
      <c r="J4799" s="36"/>
      <c r="K4799" s="36"/>
      <c r="L4799" s="36"/>
      <c r="M4799" s="36"/>
      <c r="N4799" s="36"/>
      <c r="O4799" s="36"/>
      <c r="P4799" s="36"/>
      <c r="Q4799" s="36"/>
      <c r="R4799" s="36"/>
      <c r="S4799" s="36"/>
      <c r="T4799" s="36"/>
      <c r="U4799" s="36"/>
      <c r="V4799" s="36"/>
    </row>
    <row r="4800" spans="6:22" x14ac:dyDescent="0.25">
      <c r="F4800" s="36"/>
      <c r="G4800" s="36"/>
      <c r="H4800" s="36"/>
      <c r="I4800" s="36"/>
      <c r="J4800" s="36"/>
      <c r="K4800" s="36"/>
      <c r="L4800" s="36"/>
      <c r="M4800" s="36"/>
      <c r="N4800" s="36"/>
      <c r="O4800" s="36"/>
      <c r="P4800" s="36"/>
      <c r="Q4800" s="36"/>
      <c r="R4800" s="36"/>
      <c r="S4800" s="36"/>
      <c r="T4800" s="36"/>
      <c r="U4800" s="36"/>
      <c r="V4800" s="36"/>
    </row>
    <row r="4801" spans="6:22" x14ac:dyDescent="0.25">
      <c r="F4801" s="36"/>
      <c r="G4801" s="36"/>
      <c r="H4801" s="36"/>
      <c r="I4801" s="36"/>
      <c r="J4801" s="36"/>
      <c r="K4801" s="36"/>
      <c r="L4801" s="36"/>
      <c r="M4801" s="36"/>
      <c r="N4801" s="36"/>
      <c r="O4801" s="36"/>
      <c r="P4801" s="36"/>
      <c r="Q4801" s="36"/>
      <c r="R4801" s="36"/>
      <c r="S4801" s="36"/>
      <c r="T4801" s="36"/>
      <c r="U4801" s="36"/>
      <c r="V4801" s="36"/>
    </row>
    <row r="4802" spans="6:22" x14ac:dyDescent="0.25">
      <c r="F4802" s="36"/>
      <c r="G4802" s="36"/>
      <c r="H4802" s="36"/>
      <c r="I4802" s="36"/>
      <c r="J4802" s="36"/>
      <c r="K4802" s="36"/>
      <c r="L4802" s="36"/>
      <c r="M4802" s="36"/>
      <c r="N4802" s="36"/>
      <c r="O4802" s="36"/>
      <c r="P4802" s="36"/>
      <c r="Q4802" s="36"/>
      <c r="R4802" s="36"/>
      <c r="S4802" s="36"/>
      <c r="T4802" s="36"/>
      <c r="U4802" s="36"/>
      <c r="V4802" s="36"/>
    </row>
    <row r="4803" spans="6:22" x14ac:dyDescent="0.25">
      <c r="F4803" s="36"/>
      <c r="G4803" s="36"/>
      <c r="H4803" s="36"/>
      <c r="I4803" s="36"/>
      <c r="J4803" s="36"/>
      <c r="K4803" s="36"/>
      <c r="L4803" s="36"/>
      <c r="M4803" s="36"/>
      <c r="N4803" s="36"/>
      <c r="O4803" s="36"/>
      <c r="P4803" s="36"/>
      <c r="Q4803" s="36"/>
      <c r="R4803" s="36"/>
      <c r="S4803" s="36"/>
      <c r="T4803" s="36"/>
      <c r="U4803" s="36"/>
      <c r="V4803" s="36"/>
    </row>
    <row r="4804" spans="6:22" x14ac:dyDescent="0.25">
      <c r="F4804" s="36"/>
      <c r="G4804" s="36"/>
      <c r="H4804" s="36"/>
      <c r="I4804" s="36"/>
      <c r="J4804" s="36"/>
      <c r="K4804" s="36"/>
      <c r="L4804" s="36"/>
      <c r="M4804" s="36"/>
      <c r="N4804" s="36"/>
      <c r="O4804" s="36"/>
      <c r="P4804" s="36"/>
      <c r="Q4804" s="36"/>
      <c r="R4804" s="36"/>
      <c r="S4804" s="36"/>
      <c r="T4804" s="36"/>
      <c r="U4804" s="36"/>
      <c r="V4804" s="36"/>
    </row>
    <row r="4805" spans="6:22" x14ac:dyDescent="0.25">
      <c r="F4805" s="36"/>
      <c r="G4805" s="36"/>
      <c r="H4805" s="36"/>
      <c r="I4805" s="36"/>
      <c r="J4805" s="36"/>
      <c r="K4805" s="36"/>
      <c r="L4805" s="36"/>
      <c r="M4805" s="36"/>
      <c r="N4805" s="36"/>
      <c r="O4805" s="36"/>
      <c r="P4805" s="36"/>
      <c r="Q4805" s="36"/>
      <c r="R4805" s="36"/>
      <c r="S4805" s="36"/>
      <c r="T4805" s="36"/>
      <c r="U4805" s="36"/>
      <c r="V4805" s="36"/>
    </row>
    <row r="4806" spans="6:22" x14ac:dyDescent="0.25">
      <c r="F4806" s="36"/>
      <c r="G4806" s="36"/>
      <c r="H4806" s="36"/>
      <c r="I4806" s="36"/>
      <c r="J4806" s="36"/>
      <c r="K4806" s="36"/>
      <c r="L4806" s="36"/>
      <c r="M4806" s="36"/>
      <c r="N4806" s="36"/>
      <c r="O4806" s="36"/>
      <c r="P4806" s="36"/>
      <c r="Q4806" s="36"/>
      <c r="R4806" s="36"/>
      <c r="S4806" s="36"/>
      <c r="T4806" s="36"/>
      <c r="U4806" s="36"/>
      <c r="V4806" s="36"/>
    </row>
    <row r="4807" spans="6:22" x14ac:dyDescent="0.25">
      <c r="F4807" s="36"/>
      <c r="G4807" s="36"/>
      <c r="H4807" s="36"/>
      <c r="I4807" s="36"/>
      <c r="J4807" s="36"/>
      <c r="K4807" s="36"/>
      <c r="L4807" s="36"/>
      <c r="M4807" s="36"/>
      <c r="N4807" s="36"/>
      <c r="O4807" s="36"/>
      <c r="P4807" s="36"/>
      <c r="Q4807" s="36"/>
      <c r="R4807" s="36"/>
      <c r="S4807" s="36"/>
      <c r="T4807" s="36"/>
      <c r="U4807" s="36"/>
      <c r="V4807" s="36"/>
    </row>
    <row r="4808" spans="6:22" x14ac:dyDescent="0.25">
      <c r="F4808" s="36"/>
      <c r="G4808" s="36"/>
      <c r="H4808" s="36"/>
      <c r="I4808" s="36"/>
      <c r="J4808" s="36"/>
      <c r="K4808" s="36"/>
      <c r="L4808" s="36"/>
      <c r="M4808" s="36"/>
      <c r="N4808" s="36"/>
      <c r="O4808" s="36"/>
      <c r="P4808" s="36"/>
      <c r="Q4808" s="36"/>
      <c r="R4808" s="36"/>
      <c r="S4808" s="36"/>
      <c r="T4808" s="36"/>
      <c r="U4808" s="36"/>
      <c r="V4808" s="36"/>
    </row>
    <row r="4809" spans="6:22" x14ac:dyDescent="0.25">
      <c r="F4809" s="36"/>
      <c r="G4809" s="36"/>
      <c r="H4809" s="36"/>
      <c r="I4809" s="36"/>
      <c r="J4809" s="36"/>
      <c r="K4809" s="36"/>
      <c r="L4809" s="36"/>
      <c r="M4809" s="36"/>
      <c r="N4809" s="36"/>
      <c r="O4809" s="36"/>
      <c r="P4809" s="36"/>
      <c r="Q4809" s="36"/>
      <c r="R4809" s="36"/>
      <c r="S4809" s="36"/>
      <c r="T4809" s="36"/>
      <c r="U4809" s="36"/>
      <c r="V4809" s="36"/>
    </row>
    <row r="4810" spans="6:22" x14ac:dyDescent="0.25">
      <c r="F4810" s="36"/>
      <c r="G4810" s="36"/>
      <c r="H4810" s="36"/>
      <c r="I4810" s="36"/>
      <c r="J4810" s="36"/>
      <c r="K4810" s="36"/>
      <c r="L4810" s="36"/>
      <c r="M4810" s="36"/>
      <c r="N4810" s="36"/>
      <c r="O4810" s="36"/>
      <c r="P4810" s="36"/>
      <c r="Q4810" s="36"/>
      <c r="R4810" s="36"/>
      <c r="S4810" s="36"/>
      <c r="T4810" s="36"/>
      <c r="U4810" s="36"/>
      <c r="V4810" s="36"/>
    </row>
    <row r="4811" spans="6:22" x14ac:dyDescent="0.25">
      <c r="F4811" s="36"/>
      <c r="G4811" s="36"/>
      <c r="H4811" s="36"/>
      <c r="I4811" s="36"/>
      <c r="J4811" s="36"/>
      <c r="K4811" s="36"/>
      <c r="L4811" s="36"/>
      <c r="M4811" s="36"/>
      <c r="N4811" s="36"/>
      <c r="O4811" s="36"/>
      <c r="P4811" s="36"/>
      <c r="Q4811" s="36"/>
      <c r="R4811" s="36"/>
      <c r="S4811" s="36"/>
      <c r="T4811" s="36"/>
      <c r="U4811" s="36"/>
      <c r="V4811" s="36"/>
    </row>
    <row r="4812" spans="6:22" x14ac:dyDescent="0.25">
      <c r="F4812" s="36"/>
      <c r="G4812" s="36"/>
      <c r="H4812" s="36"/>
      <c r="I4812" s="36"/>
      <c r="J4812" s="36"/>
      <c r="K4812" s="36"/>
      <c r="L4812" s="36"/>
      <c r="M4812" s="36"/>
      <c r="N4812" s="36"/>
      <c r="O4812" s="36"/>
      <c r="P4812" s="36"/>
      <c r="Q4812" s="36"/>
      <c r="R4812" s="36"/>
      <c r="S4812" s="36"/>
      <c r="T4812" s="36"/>
      <c r="U4812" s="36"/>
      <c r="V4812" s="36"/>
    </row>
    <row r="4813" spans="6:22" x14ac:dyDescent="0.25">
      <c r="F4813" s="36"/>
      <c r="G4813" s="36"/>
      <c r="H4813" s="36"/>
      <c r="I4813" s="36"/>
      <c r="J4813" s="36"/>
      <c r="K4813" s="36"/>
      <c r="L4813" s="36"/>
      <c r="M4813" s="36"/>
      <c r="N4813" s="36"/>
      <c r="O4813" s="36"/>
      <c r="P4813" s="36"/>
      <c r="Q4813" s="36"/>
      <c r="R4813" s="36"/>
      <c r="S4813" s="36"/>
      <c r="T4813" s="36"/>
      <c r="U4813" s="36"/>
      <c r="V4813" s="36"/>
    </row>
    <row r="4814" spans="6:22" x14ac:dyDescent="0.25">
      <c r="F4814" s="36"/>
      <c r="G4814" s="36"/>
      <c r="H4814" s="36"/>
      <c r="I4814" s="36"/>
      <c r="J4814" s="36"/>
      <c r="K4814" s="36"/>
      <c r="L4814" s="36"/>
      <c r="M4814" s="36"/>
      <c r="N4814" s="36"/>
      <c r="O4814" s="36"/>
      <c r="P4814" s="36"/>
      <c r="Q4814" s="36"/>
      <c r="R4814" s="36"/>
      <c r="S4814" s="36"/>
      <c r="T4814" s="36"/>
      <c r="U4814" s="36"/>
      <c r="V4814" s="36"/>
    </row>
    <row r="4815" spans="6:22" x14ac:dyDescent="0.25">
      <c r="F4815" s="36"/>
      <c r="G4815" s="36"/>
      <c r="H4815" s="36"/>
      <c r="I4815" s="36"/>
      <c r="J4815" s="36"/>
      <c r="K4815" s="36"/>
      <c r="L4815" s="36"/>
      <c r="M4815" s="36"/>
      <c r="N4815" s="36"/>
      <c r="O4815" s="36"/>
      <c r="P4815" s="36"/>
      <c r="Q4815" s="36"/>
      <c r="R4815" s="36"/>
      <c r="S4815" s="36"/>
      <c r="T4815" s="36"/>
      <c r="U4815" s="36"/>
      <c r="V4815" s="36"/>
    </row>
    <row r="4816" spans="6:22" x14ac:dyDescent="0.25">
      <c r="F4816" s="36"/>
      <c r="G4816" s="36"/>
      <c r="H4816" s="36"/>
      <c r="I4816" s="36"/>
      <c r="J4816" s="36"/>
      <c r="K4816" s="36"/>
      <c r="L4816" s="36"/>
      <c r="M4816" s="36"/>
      <c r="N4816" s="36"/>
      <c r="O4816" s="36"/>
      <c r="P4816" s="36"/>
      <c r="Q4816" s="36"/>
      <c r="R4816" s="36"/>
      <c r="S4816" s="36"/>
      <c r="T4816" s="36"/>
      <c r="U4816" s="36"/>
      <c r="V4816" s="36"/>
    </row>
    <row r="4817" spans="6:22" x14ac:dyDescent="0.25">
      <c r="F4817" s="36"/>
      <c r="G4817" s="36"/>
      <c r="H4817" s="36"/>
      <c r="I4817" s="36"/>
      <c r="J4817" s="36"/>
      <c r="K4817" s="36"/>
      <c r="L4817" s="36"/>
      <c r="M4817" s="36"/>
      <c r="N4817" s="36"/>
      <c r="O4817" s="36"/>
      <c r="P4817" s="36"/>
      <c r="Q4817" s="36"/>
      <c r="R4817" s="36"/>
      <c r="S4817" s="36"/>
      <c r="T4817" s="36"/>
      <c r="U4817" s="36"/>
      <c r="V4817" s="36"/>
    </row>
    <row r="4818" spans="6:22" x14ac:dyDescent="0.25">
      <c r="F4818" s="36"/>
      <c r="G4818" s="36"/>
      <c r="H4818" s="36"/>
      <c r="I4818" s="36"/>
      <c r="J4818" s="36"/>
      <c r="K4818" s="36"/>
      <c r="L4818" s="36"/>
      <c r="M4818" s="36"/>
      <c r="N4818" s="36"/>
      <c r="O4818" s="36"/>
      <c r="P4818" s="36"/>
      <c r="Q4818" s="36"/>
      <c r="R4818" s="36"/>
      <c r="S4818" s="36"/>
      <c r="T4818" s="36"/>
      <c r="U4818" s="36"/>
      <c r="V4818" s="36"/>
    </row>
    <row r="4819" spans="6:22" x14ac:dyDescent="0.25">
      <c r="F4819" s="36"/>
      <c r="G4819" s="36"/>
      <c r="H4819" s="36"/>
      <c r="I4819" s="36"/>
      <c r="J4819" s="36"/>
      <c r="K4819" s="36"/>
      <c r="L4819" s="36"/>
      <c r="M4819" s="36"/>
      <c r="N4819" s="36"/>
      <c r="O4819" s="36"/>
      <c r="P4819" s="36"/>
      <c r="Q4819" s="36"/>
      <c r="R4819" s="36"/>
      <c r="S4819" s="36"/>
      <c r="T4819" s="36"/>
      <c r="U4819" s="36"/>
      <c r="V4819" s="36"/>
    </row>
    <row r="4820" spans="6:22" x14ac:dyDescent="0.25">
      <c r="F4820" s="36"/>
      <c r="G4820" s="36"/>
      <c r="H4820" s="36"/>
      <c r="I4820" s="36"/>
      <c r="J4820" s="36"/>
      <c r="K4820" s="36"/>
      <c r="L4820" s="36"/>
      <c r="M4820" s="36"/>
      <c r="N4820" s="36"/>
      <c r="O4820" s="36"/>
      <c r="P4820" s="36"/>
      <c r="Q4820" s="36"/>
      <c r="R4820" s="36"/>
      <c r="S4820" s="36"/>
      <c r="T4820" s="36"/>
      <c r="U4820" s="36"/>
      <c r="V4820" s="36"/>
    </row>
    <row r="4821" spans="6:22" x14ac:dyDescent="0.25">
      <c r="F4821" s="36"/>
      <c r="G4821" s="36"/>
      <c r="H4821" s="36"/>
      <c r="I4821" s="36"/>
      <c r="J4821" s="36"/>
      <c r="K4821" s="36"/>
      <c r="L4821" s="36"/>
      <c r="M4821" s="36"/>
      <c r="N4821" s="36"/>
      <c r="O4821" s="36"/>
      <c r="P4821" s="36"/>
      <c r="Q4821" s="36"/>
      <c r="R4821" s="36"/>
      <c r="S4821" s="36"/>
      <c r="T4821" s="36"/>
      <c r="U4821" s="36"/>
      <c r="V4821" s="36"/>
    </row>
    <row r="4822" spans="6:22" x14ac:dyDescent="0.25">
      <c r="F4822" s="36"/>
      <c r="G4822" s="36"/>
      <c r="H4822" s="36"/>
      <c r="I4822" s="36"/>
      <c r="J4822" s="36"/>
      <c r="K4822" s="36"/>
      <c r="L4822" s="36"/>
      <c r="M4822" s="36"/>
      <c r="N4822" s="36"/>
      <c r="O4822" s="36"/>
      <c r="P4822" s="36"/>
      <c r="Q4822" s="36"/>
      <c r="R4822" s="36"/>
      <c r="S4822" s="36"/>
      <c r="T4822" s="36"/>
      <c r="U4822" s="36"/>
      <c r="V4822" s="36"/>
    </row>
    <row r="4823" spans="6:22" x14ac:dyDescent="0.25">
      <c r="F4823" s="36"/>
      <c r="G4823" s="36"/>
      <c r="H4823" s="36"/>
      <c r="I4823" s="36"/>
      <c r="J4823" s="36"/>
      <c r="K4823" s="36"/>
      <c r="L4823" s="36"/>
      <c r="M4823" s="36"/>
      <c r="N4823" s="36"/>
      <c r="O4823" s="36"/>
      <c r="P4823" s="36"/>
      <c r="Q4823" s="36"/>
      <c r="R4823" s="36"/>
      <c r="S4823" s="36"/>
      <c r="T4823" s="36"/>
      <c r="U4823" s="36"/>
      <c r="V4823" s="36"/>
    </row>
    <row r="4824" spans="6:22" x14ac:dyDescent="0.25">
      <c r="F4824" s="36"/>
      <c r="G4824" s="36"/>
      <c r="H4824" s="36"/>
      <c r="I4824" s="36"/>
      <c r="J4824" s="36"/>
      <c r="K4824" s="36"/>
      <c r="L4824" s="36"/>
      <c r="M4824" s="36"/>
      <c r="N4824" s="36"/>
      <c r="O4824" s="36"/>
      <c r="P4824" s="36"/>
      <c r="Q4824" s="36"/>
      <c r="R4824" s="36"/>
      <c r="S4824" s="36"/>
      <c r="T4824" s="36"/>
      <c r="U4824" s="36"/>
      <c r="V4824" s="36"/>
    </row>
    <row r="4825" spans="6:22" x14ac:dyDescent="0.25">
      <c r="F4825" s="36"/>
      <c r="G4825" s="36"/>
      <c r="H4825" s="36"/>
      <c r="I4825" s="36"/>
      <c r="J4825" s="36"/>
      <c r="K4825" s="36"/>
      <c r="L4825" s="36"/>
      <c r="M4825" s="36"/>
      <c r="N4825" s="36"/>
      <c r="O4825" s="36"/>
      <c r="P4825" s="36"/>
      <c r="Q4825" s="36"/>
      <c r="R4825" s="36"/>
      <c r="S4825" s="36"/>
      <c r="T4825" s="36"/>
      <c r="U4825" s="36"/>
      <c r="V4825" s="36"/>
    </row>
    <row r="4826" spans="6:22" x14ac:dyDescent="0.25">
      <c r="F4826" s="36"/>
      <c r="G4826" s="36"/>
      <c r="H4826" s="36"/>
      <c r="I4826" s="36"/>
      <c r="J4826" s="36"/>
      <c r="K4826" s="36"/>
      <c r="L4826" s="36"/>
      <c r="M4826" s="36"/>
      <c r="N4826" s="36"/>
      <c r="O4826" s="36"/>
      <c r="P4826" s="36"/>
      <c r="Q4826" s="36"/>
      <c r="R4826" s="36"/>
      <c r="S4826" s="36"/>
      <c r="T4826" s="36"/>
      <c r="U4826" s="36"/>
      <c r="V4826" s="36"/>
    </row>
    <row r="4827" spans="6:22" x14ac:dyDescent="0.25">
      <c r="F4827" s="36"/>
      <c r="G4827" s="36"/>
      <c r="H4827" s="36"/>
      <c r="I4827" s="36"/>
      <c r="J4827" s="36"/>
      <c r="K4827" s="36"/>
      <c r="L4827" s="36"/>
      <c r="M4827" s="36"/>
      <c r="N4827" s="36"/>
      <c r="O4827" s="36"/>
      <c r="P4827" s="36"/>
      <c r="Q4827" s="36"/>
      <c r="R4827" s="36"/>
      <c r="S4827" s="36"/>
      <c r="T4827" s="36"/>
      <c r="U4827" s="36"/>
      <c r="V4827" s="36"/>
    </row>
    <row r="4828" spans="6:22" x14ac:dyDescent="0.25">
      <c r="F4828" s="36"/>
      <c r="G4828" s="36"/>
      <c r="H4828" s="36"/>
      <c r="I4828" s="36"/>
      <c r="J4828" s="36"/>
      <c r="K4828" s="36"/>
      <c r="L4828" s="36"/>
      <c r="M4828" s="36"/>
      <c r="N4828" s="36"/>
      <c r="O4828" s="36"/>
      <c r="P4828" s="36"/>
      <c r="Q4828" s="36"/>
      <c r="R4828" s="36"/>
      <c r="S4828" s="36"/>
      <c r="T4828" s="36"/>
      <c r="U4828" s="36"/>
      <c r="V4828" s="36"/>
    </row>
    <row r="4829" spans="6:22" x14ac:dyDescent="0.25">
      <c r="F4829" s="36"/>
      <c r="G4829" s="36"/>
      <c r="H4829" s="36"/>
      <c r="I4829" s="36"/>
      <c r="J4829" s="36"/>
      <c r="K4829" s="36"/>
      <c r="L4829" s="36"/>
      <c r="M4829" s="36"/>
      <c r="N4829" s="36"/>
      <c r="O4829" s="36"/>
      <c r="P4829" s="36"/>
      <c r="Q4829" s="36"/>
      <c r="R4829" s="36"/>
      <c r="S4829" s="36"/>
      <c r="T4829" s="36"/>
      <c r="U4829" s="36"/>
      <c r="V4829" s="36"/>
    </row>
    <row r="4830" spans="6:22" x14ac:dyDescent="0.25">
      <c r="F4830" s="36"/>
      <c r="G4830" s="36"/>
      <c r="H4830" s="36"/>
      <c r="I4830" s="36"/>
      <c r="J4830" s="36"/>
      <c r="K4830" s="36"/>
      <c r="L4830" s="36"/>
      <c r="M4830" s="36"/>
      <c r="N4830" s="36"/>
      <c r="O4830" s="36"/>
      <c r="P4830" s="36"/>
      <c r="Q4830" s="36"/>
      <c r="R4830" s="36"/>
      <c r="S4830" s="36"/>
      <c r="T4830" s="36"/>
      <c r="U4830" s="36"/>
      <c r="V4830" s="36"/>
    </row>
    <row r="4831" spans="6:22" x14ac:dyDescent="0.25">
      <c r="F4831" s="36"/>
      <c r="G4831" s="36"/>
      <c r="H4831" s="36"/>
      <c r="I4831" s="36"/>
      <c r="J4831" s="36"/>
      <c r="K4831" s="36"/>
      <c r="L4831" s="36"/>
      <c r="M4831" s="36"/>
      <c r="N4831" s="36"/>
      <c r="O4831" s="36"/>
      <c r="P4831" s="36"/>
      <c r="Q4831" s="36"/>
      <c r="R4831" s="36"/>
      <c r="S4831" s="36"/>
      <c r="T4831" s="36"/>
      <c r="U4831" s="36"/>
      <c r="V4831" s="36"/>
    </row>
    <row r="4832" spans="6:22" x14ac:dyDescent="0.25">
      <c r="F4832" s="36"/>
      <c r="G4832" s="36"/>
      <c r="H4832" s="36"/>
      <c r="I4832" s="36"/>
      <c r="J4832" s="36"/>
      <c r="K4832" s="36"/>
      <c r="L4832" s="36"/>
      <c r="M4832" s="36"/>
      <c r="N4832" s="36"/>
      <c r="O4832" s="36"/>
      <c r="P4832" s="36"/>
      <c r="Q4832" s="36"/>
      <c r="R4832" s="36"/>
      <c r="S4832" s="36"/>
      <c r="T4832" s="36"/>
      <c r="U4832" s="36"/>
      <c r="V4832" s="36"/>
    </row>
    <row r="4833" spans="6:22" x14ac:dyDescent="0.25">
      <c r="F4833" s="36"/>
      <c r="G4833" s="36"/>
      <c r="H4833" s="36"/>
      <c r="I4833" s="36"/>
      <c r="J4833" s="36"/>
      <c r="K4833" s="36"/>
      <c r="L4833" s="36"/>
      <c r="M4833" s="36"/>
      <c r="N4833" s="36"/>
      <c r="O4833" s="36"/>
      <c r="P4833" s="36"/>
      <c r="Q4833" s="36"/>
      <c r="R4833" s="36"/>
      <c r="S4833" s="36"/>
      <c r="T4833" s="36"/>
      <c r="U4833" s="36"/>
      <c r="V4833" s="36"/>
    </row>
    <row r="4834" spans="6:22" x14ac:dyDescent="0.25">
      <c r="F4834" s="36"/>
      <c r="G4834" s="36"/>
      <c r="H4834" s="36"/>
      <c r="I4834" s="36"/>
      <c r="J4834" s="36"/>
      <c r="K4834" s="36"/>
      <c r="L4834" s="36"/>
      <c r="M4834" s="36"/>
      <c r="N4834" s="36"/>
      <c r="O4834" s="36"/>
      <c r="P4834" s="36"/>
      <c r="Q4834" s="36"/>
      <c r="R4834" s="36"/>
      <c r="S4834" s="36"/>
      <c r="T4834" s="36"/>
      <c r="U4834" s="36"/>
      <c r="V4834" s="36"/>
    </row>
    <row r="4835" spans="6:22" x14ac:dyDescent="0.25">
      <c r="F4835" s="36"/>
      <c r="G4835" s="36"/>
      <c r="H4835" s="36"/>
      <c r="I4835" s="36"/>
      <c r="J4835" s="36"/>
      <c r="K4835" s="36"/>
      <c r="L4835" s="36"/>
      <c r="M4835" s="36"/>
      <c r="N4835" s="36"/>
      <c r="O4835" s="36"/>
      <c r="P4835" s="36"/>
      <c r="Q4835" s="36"/>
      <c r="R4835" s="36"/>
      <c r="S4835" s="36"/>
      <c r="T4835" s="36"/>
      <c r="U4835" s="36"/>
      <c r="V4835" s="36"/>
    </row>
    <row r="4836" spans="6:22" x14ac:dyDescent="0.25">
      <c r="F4836" s="36"/>
      <c r="G4836" s="36"/>
      <c r="H4836" s="36"/>
      <c r="I4836" s="36"/>
      <c r="J4836" s="36"/>
      <c r="K4836" s="36"/>
      <c r="L4836" s="36"/>
      <c r="M4836" s="36"/>
      <c r="N4836" s="36"/>
      <c r="O4836" s="36"/>
      <c r="P4836" s="36"/>
      <c r="Q4836" s="36"/>
      <c r="R4836" s="36"/>
      <c r="S4836" s="36"/>
      <c r="T4836" s="36"/>
      <c r="U4836" s="36"/>
      <c r="V4836" s="36"/>
    </row>
    <row r="4837" spans="6:22" x14ac:dyDescent="0.25">
      <c r="F4837" s="36"/>
      <c r="G4837" s="36"/>
      <c r="H4837" s="36"/>
      <c r="I4837" s="36"/>
      <c r="J4837" s="36"/>
      <c r="K4837" s="36"/>
      <c r="L4837" s="36"/>
      <c r="M4837" s="36"/>
      <c r="N4837" s="36"/>
      <c r="O4837" s="36"/>
      <c r="P4837" s="36"/>
      <c r="Q4837" s="36"/>
      <c r="R4837" s="36"/>
      <c r="S4837" s="36"/>
      <c r="T4837" s="36"/>
      <c r="U4837" s="36"/>
      <c r="V4837" s="36"/>
    </row>
    <row r="4838" spans="6:22" x14ac:dyDescent="0.25">
      <c r="F4838" s="36"/>
      <c r="G4838" s="36"/>
      <c r="H4838" s="36"/>
      <c r="I4838" s="36"/>
      <c r="J4838" s="36"/>
      <c r="K4838" s="36"/>
      <c r="L4838" s="36"/>
      <c r="M4838" s="36"/>
      <c r="N4838" s="36"/>
      <c r="O4838" s="36"/>
      <c r="P4838" s="36"/>
      <c r="Q4838" s="36"/>
      <c r="R4838" s="36"/>
      <c r="S4838" s="36"/>
      <c r="T4838" s="36"/>
      <c r="U4838" s="36"/>
      <c r="V4838" s="36"/>
    </row>
    <row r="4839" spans="6:22" x14ac:dyDescent="0.25">
      <c r="F4839" s="36"/>
      <c r="G4839" s="36"/>
      <c r="H4839" s="36"/>
      <c r="I4839" s="36"/>
      <c r="J4839" s="36"/>
      <c r="K4839" s="36"/>
      <c r="L4839" s="36"/>
      <c r="M4839" s="36"/>
      <c r="N4839" s="36"/>
      <c r="O4839" s="36"/>
      <c r="P4839" s="36"/>
      <c r="Q4839" s="36"/>
      <c r="R4839" s="36"/>
      <c r="S4839" s="36"/>
      <c r="T4839" s="36"/>
      <c r="U4839" s="36"/>
      <c r="V4839" s="36"/>
    </row>
    <row r="4840" spans="6:22" x14ac:dyDescent="0.25">
      <c r="F4840" s="36"/>
      <c r="G4840" s="36"/>
      <c r="H4840" s="36"/>
      <c r="I4840" s="36"/>
      <c r="J4840" s="36"/>
      <c r="K4840" s="36"/>
      <c r="L4840" s="36"/>
      <c r="M4840" s="36"/>
      <c r="N4840" s="36"/>
      <c r="O4840" s="36"/>
      <c r="P4840" s="36"/>
      <c r="Q4840" s="36"/>
      <c r="R4840" s="36"/>
      <c r="S4840" s="36"/>
      <c r="T4840" s="36"/>
      <c r="U4840" s="36"/>
      <c r="V4840" s="36"/>
    </row>
    <row r="4841" spans="6:22" x14ac:dyDescent="0.25">
      <c r="F4841" s="36"/>
      <c r="G4841" s="36"/>
      <c r="H4841" s="36"/>
      <c r="I4841" s="36"/>
      <c r="J4841" s="36"/>
      <c r="K4841" s="36"/>
      <c r="L4841" s="36"/>
      <c r="M4841" s="36"/>
      <c r="N4841" s="36"/>
      <c r="O4841" s="36"/>
      <c r="P4841" s="36"/>
      <c r="Q4841" s="36"/>
      <c r="R4841" s="36"/>
      <c r="S4841" s="36"/>
      <c r="T4841" s="36"/>
      <c r="U4841" s="36"/>
      <c r="V4841" s="36"/>
    </row>
    <row r="4842" spans="6:22" x14ac:dyDescent="0.25">
      <c r="F4842" s="36"/>
      <c r="G4842" s="36"/>
      <c r="H4842" s="36"/>
      <c r="I4842" s="36"/>
      <c r="J4842" s="36"/>
      <c r="K4842" s="36"/>
      <c r="L4842" s="36"/>
      <c r="M4842" s="36"/>
      <c r="N4842" s="36"/>
      <c r="O4842" s="36"/>
      <c r="P4842" s="36"/>
      <c r="Q4842" s="36"/>
      <c r="R4842" s="36"/>
      <c r="S4842" s="36"/>
      <c r="T4842" s="36"/>
      <c r="U4842" s="36"/>
      <c r="V4842" s="36"/>
    </row>
    <row r="4843" spans="6:22" x14ac:dyDescent="0.25">
      <c r="F4843" s="36"/>
      <c r="G4843" s="36"/>
      <c r="H4843" s="36"/>
      <c r="I4843" s="36"/>
      <c r="J4843" s="36"/>
      <c r="K4843" s="36"/>
      <c r="L4843" s="36"/>
      <c r="M4843" s="36"/>
      <c r="N4843" s="36"/>
      <c r="O4843" s="36"/>
      <c r="P4843" s="36"/>
      <c r="Q4843" s="36"/>
      <c r="R4843" s="36"/>
      <c r="S4843" s="36"/>
      <c r="T4843" s="36"/>
      <c r="U4843" s="36"/>
      <c r="V4843" s="36"/>
    </row>
    <row r="4844" spans="6:22" x14ac:dyDescent="0.25">
      <c r="F4844" s="36"/>
      <c r="G4844" s="36"/>
      <c r="H4844" s="36"/>
      <c r="I4844" s="36"/>
      <c r="J4844" s="36"/>
      <c r="K4844" s="36"/>
      <c r="L4844" s="36"/>
      <c r="M4844" s="36"/>
      <c r="N4844" s="36"/>
      <c r="O4844" s="36"/>
      <c r="P4844" s="36"/>
      <c r="Q4844" s="36"/>
      <c r="R4844" s="36"/>
      <c r="S4844" s="36"/>
      <c r="T4844" s="36"/>
      <c r="U4844" s="36"/>
      <c r="V4844" s="36"/>
    </row>
    <row r="4845" spans="6:22" x14ac:dyDescent="0.25">
      <c r="F4845" s="36"/>
      <c r="G4845" s="36"/>
      <c r="H4845" s="36"/>
      <c r="I4845" s="36"/>
      <c r="J4845" s="36"/>
      <c r="K4845" s="36"/>
      <c r="L4845" s="36"/>
      <c r="M4845" s="36"/>
      <c r="N4845" s="36"/>
      <c r="O4845" s="36"/>
      <c r="P4845" s="36"/>
      <c r="Q4845" s="36"/>
      <c r="R4845" s="36"/>
      <c r="S4845" s="36"/>
      <c r="T4845" s="36"/>
      <c r="U4845" s="36"/>
      <c r="V4845" s="36"/>
    </row>
    <row r="4846" spans="6:22" x14ac:dyDescent="0.25">
      <c r="F4846" s="36"/>
      <c r="G4846" s="36"/>
      <c r="H4846" s="36"/>
      <c r="I4846" s="36"/>
      <c r="J4846" s="36"/>
      <c r="K4846" s="36"/>
      <c r="L4846" s="36"/>
      <c r="M4846" s="36"/>
      <c r="N4846" s="36"/>
      <c r="O4846" s="36"/>
      <c r="P4846" s="36"/>
      <c r="Q4846" s="36"/>
      <c r="R4846" s="36"/>
      <c r="S4846" s="36"/>
      <c r="T4846" s="36"/>
      <c r="U4846" s="36"/>
      <c r="V4846" s="36"/>
    </row>
    <row r="4847" spans="6:22" x14ac:dyDescent="0.25">
      <c r="F4847" s="36"/>
      <c r="G4847" s="36"/>
      <c r="H4847" s="36"/>
      <c r="I4847" s="36"/>
      <c r="J4847" s="36"/>
      <c r="K4847" s="36"/>
      <c r="L4847" s="36"/>
      <c r="M4847" s="36"/>
      <c r="N4847" s="36"/>
      <c r="O4847" s="36"/>
      <c r="P4847" s="36"/>
      <c r="Q4847" s="36"/>
      <c r="R4847" s="36"/>
      <c r="S4847" s="36"/>
      <c r="T4847" s="36"/>
      <c r="U4847" s="36"/>
      <c r="V4847" s="36"/>
    </row>
    <row r="4848" spans="6:22" x14ac:dyDescent="0.25">
      <c r="F4848" s="36"/>
      <c r="G4848" s="36"/>
      <c r="H4848" s="36"/>
      <c r="I4848" s="36"/>
      <c r="J4848" s="36"/>
      <c r="K4848" s="36"/>
      <c r="L4848" s="36"/>
      <c r="M4848" s="36"/>
      <c r="N4848" s="36"/>
      <c r="O4848" s="36"/>
      <c r="P4848" s="36"/>
      <c r="Q4848" s="36"/>
      <c r="R4848" s="36"/>
      <c r="S4848" s="36"/>
      <c r="T4848" s="36"/>
      <c r="U4848" s="36"/>
      <c r="V4848" s="36"/>
    </row>
    <row r="4849" spans="6:22" x14ac:dyDescent="0.25">
      <c r="F4849" s="36"/>
      <c r="G4849" s="36"/>
      <c r="H4849" s="36"/>
      <c r="I4849" s="36"/>
      <c r="J4849" s="36"/>
      <c r="K4849" s="36"/>
      <c r="L4849" s="36"/>
      <c r="M4849" s="36"/>
      <c r="N4849" s="36"/>
      <c r="O4849" s="36"/>
      <c r="P4849" s="36"/>
      <c r="Q4849" s="36"/>
      <c r="R4849" s="36"/>
      <c r="S4849" s="36"/>
      <c r="T4849" s="36"/>
      <c r="U4849" s="36"/>
      <c r="V4849" s="36"/>
    </row>
    <row r="4850" spans="6:22" x14ac:dyDescent="0.25">
      <c r="F4850" s="36"/>
      <c r="G4850" s="36"/>
      <c r="H4850" s="36"/>
      <c r="I4850" s="36"/>
      <c r="J4850" s="36"/>
      <c r="K4850" s="36"/>
      <c r="L4850" s="36"/>
      <c r="M4850" s="36"/>
      <c r="N4850" s="36"/>
      <c r="O4850" s="36"/>
      <c r="P4850" s="36"/>
      <c r="Q4850" s="36"/>
      <c r="R4850" s="36"/>
      <c r="S4850" s="36"/>
      <c r="T4850" s="36"/>
      <c r="U4850" s="36"/>
      <c r="V4850" s="36"/>
    </row>
    <row r="4851" spans="6:22" x14ac:dyDescent="0.25">
      <c r="F4851" s="36"/>
      <c r="G4851" s="36"/>
      <c r="H4851" s="36"/>
      <c r="I4851" s="36"/>
      <c r="J4851" s="36"/>
      <c r="K4851" s="36"/>
      <c r="L4851" s="36"/>
      <c r="M4851" s="36"/>
      <c r="N4851" s="36"/>
      <c r="O4851" s="36"/>
      <c r="P4851" s="36"/>
      <c r="Q4851" s="36"/>
      <c r="R4851" s="36"/>
      <c r="S4851" s="36"/>
      <c r="T4851" s="36"/>
      <c r="U4851" s="36"/>
      <c r="V4851" s="36"/>
    </row>
    <row r="4852" spans="6:22" x14ac:dyDescent="0.25">
      <c r="F4852" s="36"/>
      <c r="G4852" s="36"/>
      <c r="H4852" s="36"/>
      <c r="I4852" s="36"/>
      <c r="J4852" s="36"/>
      <c r="K4852" s="36"/>
      <c r="L4852" s="36"/>
      <c r="M4852" s="36"/>
      <c r="N4852" s="36"/>
      <c r="O4852" s="36"/>
      <c r="P4852" s="36"/>
      <c r="Q4852" s="36"/>
      <c r="R4852" s="36"/>
      <c r="S4852" s="36"/>
      <c r="T4852" s="36"/>
      <c r="U4852" s="36"/>
      <c r="V4852" s="36"/>
    </row>
    <row r="4853" spans="6:22" x14ac:dyDescent="0.25">
      <c r="F4853" s="36"/>
      <c r="G4853" s="36"/>
      <c r="H4853" s="36"/>
      <c r="I4853" s="36"/>
      <c r="J4853" s="36"/>
      <c r="K4853" s="36"/>
      <c r="L4853" s="36"/>
      <c r="M4853" s="36"/>
      <c r="N4853" s="36"/>
      <c r="O4853" s="36"/>
      <c r="P4853" s="36"/>
      <c r="Q4853" s="36"/>
      <c r="R4853" s="36"/>
      <c r="S4853" s="36"/>
      <c r="T4853" s="36"/>
      <c r="U4853" s="36"/>
      <c r="V4853" s="36"/>
    </row>
    <row r="4854" spans="6:22" x14ac:dyDescent="0.25">
      <c r="F4854" s="36"/>
      <c r="G4854" s="36"/>
      <c r="H4854" s="36"/>
      <c r="I4854" s="36"/>
      <c r="J4854" s="36"/>
      <c r="K4854" s="36"/>
      <c r="L4854" s="36"/>
      <c r="M4854" s="36"/>
      <c r="N4854" s="36"/>
      <c r="O4854" s="36"/>
      <c r="P4854" s="36"/>
      <c r="Q4854" s="36"/>
      <c r="R4854" s="36"/>
      <c r="S4854" s="36"/>
      <c r="T4854" s="36"/>
      <c r="U4854" s="36"/>
      <c r="V4854" s="36"/>
    </row>
    <row r="4855" spans="6:22" x14ac:dyDescent="0.25">
      <c r="F4855" s="36"/>
      <c r="G4855" s="36"/>
      <c r="H4855" s="36"/>
      <c r="I4855" s="36"/>
      <c r="J4855" s="36"/>
      <c r="K4855" s="36"/>
      <c r="L4855" s="36"/>
      <c r="M4855" s="36"/>
      <c r="N4855" s="36"/>
      <c r="O4855" s="36"/>
      <c r="P4855" s="36"/>
      <c r="Q4855" s="36"/>
      <c r="R4855" s="36"/>
      <c r="S4855" s="36"/>
      <c r="T4855" s="36"/>
      <c r="U4855" s="36"/>
      <c r="V4855" s="36"/>
    </row>
    <row r="4856" spans="6:22" x14ac:dyDescent="0.25">
      <c r="F4856" s="36"/>
      <c r="G4856" s="36"/>
      <c r="H4856" s="36"/>
      <c r="I4856" s="36"/>
      <c r="J4856" s="36"/>
      <c r="K4856" s="36"/>
      <c r="L4856" s="36"/>
      <c r="M4856" s="36"/>
      <c r="N4856" s="36"/>
      <c r="O4856" s="36"/>
      <c r="P4856" s="36"/>
      <c r="Q4856" s="36"/>
      <c r="R4856" s="36"/>
      <c r="S4856" s="36"/>
      <c r="T4856" s="36"/>
      <c r="U4856" s="36"/>
      <c r="V4856" s="36"/>
    </row>
    <row r="4857" spans="6:22" x14ac:dyDescent="0.25">
      <c r="F4857" s="36"/>
      <c r="G4857" s="36"/>
      <c r="H4857" s="36"/>
      <c r="I4857" s="36"/>
      <c r="J4857" s="36"/>
      <c r="K4857" s="36"/>
      <c r="L4857" s="36"/>
      <c r="M4857" s="36"/>
      <c r="N4857" s="36"/>
      <c r="O4857" s="36"/>
      <c r="P4857" s="36"/>
      <c r="Q4857" s="36"/>
      <c r="R4857" s="36"/>
      <c r="S4857" s="36"/>
      <c r="T4857" s="36"/>
      <c r="U4857" s="36"/>
      <c r="V4857" s="36"/>
    </row>
    <row r="4858" spans="6:22" x14ac:dyDescent="0.25">
      <c r="F4858" s="36"/>
      <c r="G4858" s="36"/>
      <c r="H4858" s="36"/>
      <c r="I4858" s="36"/>
      <c r="J4858" s="36"/>
      <c r="K4858" s="36"/>
      <c r="L4858" s="36"/>
      <c r="M4858" s="36"/>
      <c r="N4858" s="36"/>
      <c r="O4858" s="36"/>
      <c r="P4858" s="36"/>
      <c r="Q4858" s="36"/>
      <c r="R4858" s="36"/>
      <c r="S4858" s="36"/>
      <c r="T4858" s="36"/>
      <c r="U4858" s="36"/>
      <c r="V4858" s="36"/>
    </row>
    <row r="4859" spans="6:22" x14ac:dyDescent="0.25">
      <c r="F4859" s="36"/>
      <c r="G4859" s="36"/>
      <c r="H4859" s="36"/>
      <c r="I4859" s="36"/>
      <c r="J4859" s="36"/>
      <c r="K4859" s="36"/>
      <c r="L4859" s="36"/>
      <c r="M4859" s="36"/>
      <c r="N4859" s="36"/>
      <c r="O4859" s="36"/>
      <c r="P4859" s="36"/>
      <c r="Q4859" s="36"/>
      <c r="R4859" s="36"/>
      <c r="S4859" s="36"/>
      <c r="T4859" s="36"/>
      <c r="U4859" s="36"/>
      <c r="V4859" s="36"/>
    </row>
    <row r="4860" spans="6:22" x14ac:dyDescent="0.25">
      <c r="F4860" s="36"/>
      <c r="G4860" s="36"/>
      <c r="H4860" s="36"/>
      <c r="I4860" s="36"/>
      <c r="J4860" s="36"/>
      <c r="K4860" s="36"/>
      <c r="L4860" s="36"/>
      <c r="M4860" s="36"/>
      <c r="N4860" s="36"/>
      <c r="O4860" s="36"/>
      <c r="P4860" s="36"/>
      <c r="Q4860" s="36"/>
      <c r="R4860" s="36"/>
      <c r="S4860" s="36"/>
      <c r="T4860" s="36"/>
      <c r="U4860" s="36"/>
      <c r="V4860" s="36"/>
    </row>
    <row r="4861" spans="6:22" x14ac:dyDescent="0.25">
      <c r="F4861" s="36"/>
      <c r="G4861" s="36"/>
      <c r="H4861" s="36"/>
      <c r="I4861" s="36"/>
      <c r="J4861" s="36"/>
      <c r="K4861" s="36"/>
      <c r="L4861" s="36"/>
      <c r="M4861" s="36"/>
      <c r="N4861" s="36"/>
      <c r="O4861" s="36"/>
      <c r="P4861" s="36"/>
      <c r="Q4861" s="36"/>
      <c r="R4861" s="36"/>
      <c r="S4861" s="36"/>
      <c r="T4861" s="36"/>
      <c r="U4861" s="36"/>
      <c r="V4861" s="36"/>
    </row>
    <row r="4862" spans="6:22" x14ac:dyDescent="0.25">
      <c r="F4862" s="36"/>
      <c r="G4862" s="36"/>
      <c r="H4862" s="36"/>
      <c r="I4862" s="36"/>
      <c r="J4862" s="36"/>
      <c r="K4862" s="36"/>
      <c r="L4862" s="36"/>
      <c r="M4862" s="36"/>
      <c r="N4862" s="36"/>
      <c r="O4862" s="36"/>
      <c r="P4862" s="36"/>
      <c r="Q4862" s="36"/>
      <c r="R4862" s="36"/>
      <c r="S4862" s="36"/>
      <c r="T4862" s="36"/>
      <c r="U4862" s="36"/>
      <c r="V4862" s="36"/>
    </row>
    <row r="4863" spans="6:22" x14ac:dyDescent="0.25">
      <c r="F4863" s="36"/>
      <c r="G4863" s="36"/>
      <c r="H4863" s="36"/>
      <c r="I4863" s="36"/>
      <c r="J4863" s="36"/>
      <c r="K4863" s="36"/>
      <c r="L4863" s="36"/>
      <c r="M4863" s="36"/>
      <c r="N4863" s="36"/>
      <c r="O4863" s="36"/>
      <c r="P4863" s="36"/>
      <c r="Q4863" s="36"/>
      <c r="R4863" s="36"/>
      <c r="S4863" s="36"/>
      <c r="T4863" s="36"/>
      <c r="U4863" s="36"/>
      <c r="V4863" s="36"/>
    </row>
    <row r="4864" spans="6:22" x14ac:dyDescent="0.25">
      <c r="F4864" s="36"/>
      <c r="G4864" s="36"/>
      <c r="H4864" s="36"/>
      <c r="I4864" s="36"/>
      <c r="J4864" s="36"/>
      <c r="K4864" s="36"/>
      <c r="L4864" s="36"/>
      <c r="M4864" s="36"/>
      <c r="N4864" s="36"/>
      <c r="O4864" s="36"/>
      <c r="P4864" s="36"/>
      <c r="Q4864" s="36"/>
      <c r="R4864" s="36"/>
      <c r="S4864" s="36"/>
      <c r="T4864" s="36"/>
      <c r="U4864" s="36"/>
      <c r="V4864" s="36"/>
    </row>
    <row r="4865" spans="6:22" x14ac:dyDescent="0.25">
      <c r="F4865" s="36"/>
      <c r="G4865" s="36"/>
      <c r="H4865" s="36"/>
      <c r="I4865" s="36"/>
      <c r="J4865" s="36"/>
      <c r="K4865" s="36"/>
      <c r="L4865" s="36"/>
      <c r="M4865" s="36"/>
      <c r="N4865" s="36"/>
      <c r="O4865" s="36"/>
      <c r="P4865" s="36"/>
      <c r="Q4865" s="36"/>
      <c r="R4865" s="36"/>
      <c r="S4865" s="36"/>
      <c r="T4865" s="36"/>
      <c r="U4865" s="36"/>
      <c r="V4865" s="36"/>
    </row>
    <row r="4866" spans="6:22" x14ac:dyDescent="0.25">
      <c r="F4866" s="36"/>
      <c r="G4866" s="36"/>
      <c r="H4866" s="36"/>
      <c r="I4866" s="36"/>
      <c r="J4866" s="36"/>
      <c r="K4866" s="36"/>
      <c r="L4866" s="36"/>
      <c r="M4866" s="36"/>
      <c r="N4866" s="36"/>
      <c r="O4866" s="36"/>
      <c r="P4866" s="36"/>
      <c r="Q4866" s="36"/>
      <c r="R4866" s="36"/>
      <c r="S4866" s="36"/>
      <c r="T4866" s="36"/>
      <c r="U4866" s="36"/>
      <c r="V4866" s="36"/>
    </row>
    <row r="4867" spans="6:22" x14ac:dyDescent="0.25">
      <c r="F4867" s="36"/>
      <c r="G4867" s="36"/>
      <c r="H4867" s="36"/>
      <c r="I4867" s="36"/>
      <c r="J4867" s="36"/>
      <c r="K4867" s="36"/>
      <c r="L4867" s="36"/>
      <c r="M4867" s="36"/>
      <c r="N4867" s="36"/>
      <c r="O4867" s="36"/>
      <c r="P4867" s="36"/>
      <c r="Q4867" s="36"/>
      <c r="R4867" s="36"/>
      <c r="S4867" s="36"/>
      <c r="T4867" s="36"/>
      <c r="U4867" s="36"/>
      <c r="V4867" s="36"/>
    </row>
    <row r="4868" spans="6:22" x14ac:dyDescent="0.25">
      <c r="F4868" s="36"/>
      <c r="G4868" s="36"/>
      <c r="H4868" s="36"/>
      <c r="I4868" s="36"/>
      <c r="J4868" s="36"/>
      <c r="K4868" s="36"/>
      <c r="L4868" s="36"/>
      <c r="M4868" s="36"/>
      <c r="N4868" s="36"/>
      <c r="O4868" s="36"/>
      <c r="P4868" s="36"/>
      <c r="Q4868" s="36"/>
      <c r="R4868" s="36"/>
      <c r="S4868" s="36"/>
      <c r="T4868" s="36"/>
      <c r="U4868" s="36"/>
      <c r="V4868" s="36"/>
    </row>
    <row r="4869" spans="6:22" x14ac:dyDescent="0.25">
      <c r="F4869" s="36"/>
      <c r="G4869" s="36"/>
      <c r="H4869" s="36"/>
      <c r="I4869" s="36"/>
      <c r="J4869" s="36"/>
      <c r="K4869" s="36"/>
      <c r="L4869" s="36"/>
      <c r="M4869" s="36"/>
      <c r="N4869" s="36"/>
      <c r="O4869" s="36"/>
      <c r="P4869" s="36"/>
      <c r="Q4869" s="36"/>
      <c r="R4869" s="36"/>
      <c r="S4869" s="36"/>
      <c r="T4869" s="36"/>
      <c r="U4869" s="36"/>
      <c r="V4869" s="36"/>
    </row>
    <row r="4870" spans="6:22" x14ac:dyDescent="0.25">
      <c r="F4870" s="36"/>
      <c r="G4870" s="36"/>
      <c r="H4870" s="36"/>
      <c r="I4870" s="36"/>
      <c r="J4870" s="36"/>
      <c r="K4870" s="36"/>
      <c r="L4870" s="36"/>
      <c r="M4870" s="36"/>
      <c r="N4870" s="36"/>
      <c r="O4870" s="36"/>
      <c r="P4870" s="36"/>
      <c r="Q4870" s="36"/>
      <c r="R4870" s="36"/>
      <c r="S4870" s="36"/>
      <c r="T4870" s="36"/>
      <c r="U4870" s="36"/>
      <c r="V4870" s="36"/>
    </row>
    <row r="4871" spans="6:22" x14ac:dyDescent="0.25">
      <c r="F4871" s="36"/>
      <c r="G4871" s="36"/>
      <c r="H4871" s="36"/>
      <c r="I4871" s="36"/>
      <c r="J4871" s="36"/>
      <c r="K4871" s="36"/>
      <c r="L4871" s="36"/>
      <c r="M4871" s="36"/>
      <c r="N4871" s="36"/>
      <c r="O4871" s="36"/>
      <c r="P4871" s="36"/>
      <c r="Q4871" s="36"/>
      <c r="R4871" s="36"/>
      <c r="S4871" s="36"/>
      <c r="T4871" s="36"/>
      <c r="U4871" s="36"/>
      <c r="V4871" s="36"/>
    </row>
    <row r="4872" spans="6:22" x14ac:dyDescent="0.25">
      <c r="F4872" s="36"/>
      <c r="G4872" s="36"/>
      <c r="H4872" s="36"/>
      <c r="I4872" s="36"/>
      <c r="J4872" s="36"/>
      <c r="K4872" s="36"/>
      <c r="L4872" s="36"/>
      <c r="M4872" s="36"/>
      <c r="N4872" s="36"/>
      <c r="O4872" s="36"/>
      <c r="P4872" s="36"/>
      <c r="Q4872" s="36"/>
      <c r="R4872" s="36"/>
      <c r="S4872" s="36"/>
      <c r="T4872" s="36"/>
      <c r="U4872" s="36"/>
      <c r="V4872" s="36"/>
    </row>
    <row r="4873" spans="6:22" x14ac:dyDescent="0.25">
      <c r="F4873" s="36"/>
      <c r="G4873" s="36"/>
      <c r="H4873" s="36"/>
      <c r="I4873" s="36"/>
      <c r="J4873" s="36"/>
      <c r="K4873" s="36"/>
      <c r="L4873" s="36"/>
      <c r="M4873" s="36"/>
      <c r="N4873" s="36"/>
      <c r="O4873" s="36"/>
      <c r="P4873" s="36"/>
      <c r="Q4873" s="36"/>
      <c r="R4873" s="36"/>
      <c r="S4873" s="36"/>
      <c r="T4873" s="36"/>
      <c r="U4873" s="36"/>
      <c r="V4873" s="36"/>
    </row>
    <row r="4874" spans="6:22" x14ac:dyDescent="0.25">
      <c r="F4874" s="36"/>
      <c r="G4874" s="36"/>
      <c r="H4874" s="36"/>
      <c r="I4874" s="36"/>
      <c r="J4874" s="36"/>
      <c r="K4874" s="36"/>
      <c r="L4874" s="36"/>
      <c r="M4874" s="36"/>
      <c r="N4874" s="36"/>
      <c r="O4874" s="36"/>
      <c r="P4874" s="36"/>
      <c r="Q4874" s="36"/>
      <c r="R4874" s="36"/>
      <c r="S4874" s="36"/>
      <c r="T4874" s="36"/>
      <c r="U4874" s="36"/>
      <c r="V4874" s="36"/>
    </row>
    <row r="4875" spans="6:22" x14ac:dyDescent="0.25">
      <c r="F4875" s="36"/>
      <c r="G4875" s="36"/>
      <c r="H4875" s="36"/>
      <c r="I4875" s="36"/>
      <c r="J4875" s="36"/>
      <c r="K4875" s="36"/>
      <c r="L4875" s="36"/>
      <c r="M4875" s="36"/>
      <c r="N4875" s="36"/>
      <c r="O4875" s="36"/>
      <c r="P4875" s="36"/>
      <c r="Q4875" s="36"/>
      <c r="R4875" s="36"/>
      <c r="S4875" s="36"/>
      <c r="T4875" s="36"/>
      <c r="U4875" s="36"/>
      <c r="V4875" s="36"/>
    </row>
    <row r="4876" spans="6:22" x14ac:dyDescent="0.25">
      <c r="F4876" s="36"/>
      <c r="G4876" s="36"/>
      <c r="H4876" s="36"/>
      <c r="I4876" s="36"/>
      <c r="J4876" s="36"/>
      <c r="K4876" s="36"/>
      <c r="L4876" s="36"/>
      <c r="M4876" s="36"/>
      <c r="N4876" s="36"/>
      <c r="O4876" s="36"/>
      <c r="P4876" s="36"/>
      <c r="Q4876" s="36"/>
      <c r="R4876" s="36"/>
      <c r="S4876" s="36"/>
      <c r="T4876" s="36"/>
      <c r="U4876" s="36"/>
      <c r="V4876" s="36"/>
    </row>
    <row r="4877" spans="6:22" x14ac:dyDescent="0.25">
      <c r="F4877" s="36"/>
      <c r="G4877" s="36"/>
      <c r="H4877" s="36"/>
      <c r="I4877" s="36"/>
      <c r="J4877" s="36"/>
      <c r="K4877" s="36"/>
      <c r="L4877" s="36"/>
      <c r="M4877" s="36"/>
      <c r="N4877" s="36"/>
      <c r="O4877" s="36"/>
      <c r="P4877" s="36"/>
      <c r="Q4877" s="36"/>
      <c r="R4877" s="36"/>
      <c r="S4877" s="36"/>
      <c r="T4877" s="36"/>
      <c r="U4877" s="36"/>
      <c r="V4877" s="36"/>
    </row>
    <row r="4878" spans="6:22" x14ac:dyDescent="0.25">
      <c r="F4878" s="36"/>
      <c r="G4878" s="36"/>
      <c r="H4878" s="36"/>
      <c r="I4878" s="36"/>
      <c r="J4878" s="36"/>
      <c r="K4878" s="36"/>
      <c r="L4878" s="36"/>
      <c r="M4878" s="36"/>
      <c r="N4878" s="36"/>
      <c r="O4878" s="36"/>
      <c r="P4878" s="36"/>
      <c r="Q4878" s="36"/>
      <c r="R4878" s="36"/>
      <c r="S4878" s="36"/>
      <c r="T4878" s="36"/>
      <c r="U4878" s="36"/>
      <c r="V4878" s="36"/>
    </row>
    <row r="4879" spans="6:22" x14ac:dyDescent="0.25">
      <c r="F4879" s="36"/>
      <c r="G4879" s="36"/>
      <c r="H4879" s="36"/>
      <c r="I4879" s="36"/>
      <c r="J4879" s="36"/>
      <c r="K4879" s="36"/>
      <c r="L4879" s="36"/>
      <c r="M4879" s="36"/>
      <c r="N4879" s="36"/>
      <c r="O4879" s="36"/>
      <c r="P4879" s="36"/>
      <c r="Q4879" s="36"/>
      <c r="R4879" s="36"/>
      <c r="S4879" s="36"/>
      <c r="T4879" s="36"/>
      <c r="U4879" s="36"/>
      <c r="V4879" s="36"/>
    </row>
    <row r="4880" spans="6:22" x14ac:dyDescent="0.25">
      <c r="F4880" s="36"/>
      <c r="G4880" s="36"/>
      <c r="H4880" s="36"/>
      <c r="I4880" s="36"/>
      <c r="J4880" s="36"/>
      <c r="K4880" s="36"/>
      <c r="L4880" s="36"/>
      <c r="M4880" s="36"/>
      <c r="N4880" s="36"/>
      <c r="O4880" s="36"/>
      <c r="P4880" s="36"/>
      <c r="Q4880" s="36"/>
      <c r="R4880" s="36"/>
      <c r="S4880" s="36"/>
      <c r="T4880" s="36"/>
      <c r="U4880" s="36"/>
      <c r="V4880" s="36"/>
    </row>
    <row r="4881" spans="6:22" x14ac:dyDescent="0.25">
      <c r="F4881" s="36"/>
      <c r="G4881" s="36"/>
      <c r="H4881" s="36"/>
      <c r="I4881" s="36"/>
      <c r="J4881" s="36"/>
      <c r="K4881" s="36"/>
      <c r="L4881" s="36"/>
      <c r="M4881" s="36"/>
      <c r="N4881" s="36"/>
      <c r="O4881" s="36"/>
      <c r="P4881" s="36"/>
      <c r="Q4881" s="36"/>
      <c r="R4881" s="36"/>
      <c r="S4881" s="36"/>
      <c r="T4881" s="36"/>
      <c r="U4881" s="36"/>
      <c r="V4881" s="36"/>
    </row>
    <row r="4882" spans="6:22" x14ac:dyDescent="0.25">
      <c r="F4882" s="36"/>
      <c r="G4882" s="36"/>
      <c r="H4882" s="36"/>
      <c r="I4882" s="36"/>
      <c r="J4882" s="36"/>
      <c r="K4882" s="36"/>
      <c r="L4882" s="36"/>
      <c r="M4882" s="36"/>
      <c r="N4882" s="36"/>
      <c r="O4882" s="36"/>
      <c r="P4882" s="36"/>
      <c r="Q4882" s="36"/>
      <c r="R4882" s="36"/>
      <c r="S4882" s="36"/>
      <c r="T4882" s="36"/>
      <c r="U4882" s="36"/>
      <c r="V4882" s="36"/>
    </row>
    <row r="4883" spans="6:22" x14ac:dyDescent="0.25">
      <c r="F4883" s="36"/>
      <c r="G4883" s="36"/>
      <c r="H4883" s="36"/>
      <c r="I4883" s="36"/>
      <c r="J4883" s="36"/>
      <c r="K4883" s="36"/>
      <c r="L4883" s="36"/>
      <c r="M4883" s="36"/>
      <c r="N4883" s="36"/>
      <c r="O4883" s="36"/>
      <c r="P4883" s="36"/>
      <c r="Q4883" s="36"/>
      <c r="R4883" s="36"/>
      <c r="S4883" s="36"/>
      <c r="T4883" s="36"/>
      <c r="U4883" s="36"/>
      <c r="V4883" s="36"/>
    </row>
    <row r="4884" spans="6:22" x14ac:dyDescent="0.25">
      <c r="F4884" s="36"/>
      <c r="G4884" s="36"/>
      <c r="H4884" s="36"/>
      <c r="I4884" s="36"/>
      <c r="J4884" s="36"/>
      <c r="K4884" s="36"/>
      <c r="L4884" s="36"/>
      <c r="M4884" s="36"/>
      <c r="N4884" s="36"/>
      <c r="O4884" s="36"/>
      <c r="P4884" s="36"/>
      <c r="Q4884" s="36"/>
      <c r="R4884" s="36"/>
      <c r="S4884" s="36"/>
      <c r="T4884" s="36"/>
      <c r="U4884" s="36"/>
      <c r="V4884" s="36"/>
    </row>
    <row r="4885" spans="6:22" x14ac:dyDescent="0.25">
      <c r="F4885" s="36"/>
      <c r="G4885" s="36"/>
      <c r="H4885" s="36"/>
      <c r="I4885" s="36"/>
      <c r="J4885" s="36"/>
      <c r="K4885" s="36"/>
      <c r="L4885" s="36"/>
      <c r="M4885" s="36"/>
      <c r="N4885" s="36"/>
      <c r="O4885" s="36"/>
      <c r="P4885" s="36"/>
      <c r="Q4885" s="36"/>
      <c r="R4885" s="36"/>
      <c r="S4885" s="36"/>
      <c r="T4885" s="36"/>
      <c r="U4885" s="36"/>
      <c r="V4885" s="36"/>
    </row>
    <row r="4886" spans="6:22" x14ac:dyDescent="0.25">
      <c r="F4886" s="36"/>
      <c r="G4886" s="36"/>
      <c r="H4886" s="36"/>
      <c r="I4886" s="36"/>
      <c r="J4886" s="36"/>
      <c r="K4886" s="36"/>
      <c r="L4886" s="36"/>
      <c r="M4886" s="36"/>
      <c r="N4886" s="36"/>
      <c r="O4886" s="36"/>
      <c r="P4886" s="36"/>
      <c r="Q4886" s="36"/>
      <c r="R4886" s="36"/>
      <c r="S4886" s="36"/>
      <c r="T4886" s="36"/>
      <c r="U4886" s="36"/>
      <c r="V4886" s="36"/>
    </row>
    <row r="4887" spans="6:22" x14ac:dyDescent="0.25">
      <c r="F4887" s="36"/>
      <c r="G4887" s="36"/>
      <c r="H4887" s="36"/>
      <c r="I4887" s="36"/>
      <c r="J4887" s="36"/>
      <c r="K4887" s="36"/>
      <c r="L4887" s="36"/>
      <c r="M4887" s="36"/>
      <c r="N4887" s="36"/>
      <c r="O4887" s="36"/>
      <c r="P4887" s="36"/>
      <c r="Q4887" s="36"/>
      <c r="R4887" s="36"/>
      <c r="S4887" s="36"/>
      <c r="T4887" s="36"/>
      <c r="U4887" s="36"/>
      <c r="V4887" s="36"/>
    </row>
    <row r="4888" spans="6:22" x14ac:dyDescent="0.25">
      <c r="F4888" s="36"/>
      <c r="G4888" s="36"/>
      <c r="H4888" s="36"/>
      <c r="I4888" s="36"/>
      <c r="J4888" s="36"/>
      <c r="K4888" s="36"/>
      <c r="L4888" s="36"/>
      <c r="M4888" s="36"/>
      <c r="N4888" s="36"/>
      <c r="O4888" s="36"/>
      <c r="P4888" s="36"/>
      <c r="Q4888" s="36"/>
      <c r="R4888" s="36"/>
      <c r="S4888" s="36"/>
      <c r="T4888" s="36"/>
      <c r="U4888" s="36"/>
      <c r="V4888" s="36"/>
    </row>
    <row r="4889" spans="6:22" x14ac:dyDescent="0.25">
      <c r="F4889" s="36"/>
      <c r="G4889" s="36"/>
      <c r="H4889" s="36"/>
      <c r="I4889" s="36"/>
      <c r="J4889" s="36"/>
      <c r="K4889" s="36"/>
      <c r="L4889" s="36"/>
      <c r="M4889" s="36"/>
      <c r="N4889" s="36"/>
      <c r="O4889" s="36"/>
      <c r="P4889" s="36"/>
      <c r="Q4889" s="36"/>
      <c r="R4889" s="36"/>
      <c r="S4889" s="36"/>
      <c r="T4889" s="36"/>
      <c r="U4889" s="36"/>
      <c r="V4889" s="36"/>
    </row>
    <row r="4890" spans="6:22" x14ac:dyDescent="0.25">
      <c r="F4890" s="36"/>
      <c r="G4890" s="36"/>
      <c r="H4890" s="36"/>
      <c r="I4890" s="36"/>
      <c r="J4890" s="36"/>
      <c r="K4890" s="36"/>
      <c r="L4890" s="36"/>
      <c r="M4890" s="36"/>
      <c r="N4890" s="36"/>
      <c r="O4890" s="36"/>
      <c r="P4890" s="36"/>
      <c r="Q4890" s="36"/>
      <c r="R4890" s="36"/>
      <c r="S4890" s="36"/>
      <c r="T4890" s="36"/>
      <c r="U4890" s="36"/>
      <c r="V4890" s="36"/>
    </row>
    <row r="4891" spans="6:22" x14ac:dyDescent="0.25">
      <c r="F4891" s="36"/>
      <c r="G4891" s="36"/>
      <c r="H4891" s="36"/>
      <c r="I4891" s="36"/>
      <c r="J4891" s="36"/>
      <c r="K4891" s="36"/>
      <c r="L4891" s="36"/>
      <c r="M4891" s="36"/>
      <c r="N4891" s="36"/>
      <c r="O4891" s="36"/>
      <c r="P4891" s="36"/>
      <c r="Q4891" s="36"/>
      <c r="R4891" s="36"/>
      <c r="S4891" s="36"/>
      <c r="T4891" s="36"/>
      <c r="U4891" s="36"/>
      <c r="V4891" s="36"/>
    </row>
    <row r="4892" spans="6:22" x14ac:dyDescent="0.25">
      <c r="F4892" s="36"/>
      <c r="G4892" s="36"/>
      <c r="H4892" s="36"/>
      <c r="I4892" s="36"/>
      <c r="J4892" s="36"/>
      <c r="K4892" s="36"/>
      <c r="L4892" s="36"/>
      <c r="M4892" s="36"/>
      <c r="N4892" s="36"/>
      <c r="O4892" s="36"/>
      <c r="P4892" s="36"/>
      <c r="Q4892" s="36"/>
      <c r="R4892" s="36"/>
      <c r="S4892" s="36"/>
      <c r="T4892" s="36"/>
      <c r="U4892" s="36"/>
      <c r="V4892" s="36"/>
    </row>
    <row r="4893" spans="6:22" x14ac:dyDescent="0.25">
      <c r="F4893" s="36"/>
      <c r="G4893" s="36"/>
      <c r="H4893" s="36"/>
      <c r="I4893" s="36"/>
      <c r="J4893" s="36"/>
      <c r="K4893" s="36"/>
      <c r="L4893" s="36"/>
      <c r="M4893" s="36"/>
      <c r="N4893" s="36"/>
      <c r="O4893" s="36"/>
      <c r="P4893" s="36"/>
      <c r="Q4893" s="36"/>
      <c r="R4893" s="36"/>
      <c r="S4893" s="36"/>
      <c r="T4893" s="36"/>
      <c r="U4893" s="36"/>
      <c r="V4893" s="36"/>
    </row>
    <row r="4894" spans="6:22" x14ac:dyDescent="0.25">
      <c r="F4894" s="36"/>
      <c r="G4894" s="36"/>
      <c r="H4894" s="36"/>
      <c r="I4894" s="36"/>
      <c r="J4894" s="36"/>
      <c r="K4894" s="36"/>
      <c r="L4894" s="36"/>
      <c r="M4894" s="36"/>
      <c r="N4894" s="36"/>
      <c r="O4894" s="36"/>
      <c r="P4894" s="36"/>
      <c r="Q4894" s="36"/>
      <c r="R4894" s="36"/>
      <c r="S4894" s="36"/>
      <c r="T4894" s="36"/>
      <c r="U4894" s="36"/>
      <c r="V4894" s="36"/>
    </row>
    <row r="4895" spans="6:22" x14ac:dyDescent="0.25">
      <c r="F4895" s="36"/>
      <c r="G4895" s="36"/>
      <c r="H4895" s="36"/>
      <c r="I4895" s="36"/>
      <c r="J4895" s="36"/>
      <c r="K4895" s="36"/>
      <c r="L4895" s="36"/>
      <c r="M4895" s="36"/>
      <c r="N4895" s="36"/>
      <c r="O4895" s="36"/>
      <c r="P4895" s="36"/>
      <c r="Q4895" s="36"/>
      <c r="R4895" s="36"/>
      <c r="S4895" s="36"/>
      <c r="T4895" s="36"/>
      <c r="U4895" s="36"/>
      <c r="V4895" s="36"/>
    </row>
    <row r="4896" spans="6:22" x14ac:dyDescent="0.25">
      <c r="F4896" s="36"/>
      <c r="G4896" s="36"/>
      <c r="H4896" s="36"/>
      <c r="I4896" s="36"/>
      <c r="J4896" s="36"/>
      <c r="K4896" s="36"/>
      <c r="L4896" s="36"/>
      <c r="M4896" s="36"/>
      <c r="N4896" s="36"/>
      <c r="O4896" s="36"/>
      <c r="P4896" s="36"/>
      <c r="Q4896" s="36"/>
      <c r="R4896" s="36"/>
      <c r="S4896" s="36"/>
      <c r="T4896" s="36"/>
      <c r="U4896" s="36"/>
      <c r="V4896" s="36"/>
    </row>
    <row r="4897" spans="6:22" x14ac:dyDescent="0.25">
      <c r="F4897" s="36"/>
      <c r="G4897" s="36"/>
      <c r="H4897" s="36"/>
      <c r="I4897" s="36"/>
      <c r="J4897" s="36"/>
      <c r="K4897" s="36"/>
      <c r="L4897" s="36"/>
      <c r="M4897" s="36"/>
      <c r="N4897" s="36"/>
      <c r="O4897" s="36"/>
      <c r="P4897" s="36"/>
      <c r="Q4897" s="36"/>
      <c r="R4897" s="36"/>
      <c r="S4897" s="36"/>
      <c r="T4897" s="36"/>
      <c r="U4897" s="36"/>
      <c r="V4897" s="36"/>
    </row>
    <row r="4898" spans="6:22" x14ac:dyDescent="0.25">
      <c r="F4898" s="36"/>
      <c r="G4898" s="36"/>
      <c r="H4898" s="36"/>
      <c r="I4898" s="36"/>
      <c r="J4898" s="36"/>
      <c r="K4898" s="36"/>
      <c r="L4898" s="36"/>
      <c r="M4898" s="36"/>
      <c r="N4898" s="36"/>
      <c r="O4898" s="36"/>
      <c r="P4898" s="36"/>
      <c r="Q4898" s="36"/>
      <c r="R4898" s="36"/>
      <c r="S4898" s="36"/>
      <c r="T4898" s="36"/>
      <c r="U4898" s="36"/>
      <c r="V4898" s="36"/>
    </row>
    <row r="4899" spans="6:22" x14ac:dyDescent="0.25">
      <c r="F4899" s="36"/>
      <c r="G4899" s="36"/>
      <c r="H4899" s="36"/>
      <c r="I4899" s="36"/>
      <c r="J4899" s="36"/>
      <c r="K4899" s="36"/>
      <c r="L4899" s="36"/>
      <c r="M4899" s="36"/>
      <c r="N4899" s="36"/>
      <c r="O4899" s="36"/>
      <c r="P4899" s="36"/>
      <c r="Q4899" s="36"/>
      <c r="R4899" s="36"/>
      <c r="S4899" s="36"/>
      <c r="T4899" s="36"/>
      <c r="U4899" s="36"/>
      <c r="V4899" s="36"/>
    </row>
    <row r="4900" spans="6:22" x14ac:dyDescent="0.25">
      <c r="F4900" s="36"/>
      <c r="G4900" s="36"/>
      <c r="H4900" s="36"/>
      <c r="I4900" s="36"/>
      <c r="J4900" s="36"/>
      <c r="K4900" s="36"/>
      <c r="L4900" s="36"/>
      <c r="M4900" s="36"/>
      <c r="N4900" s="36"/>
      <c r="O4900" s="36"/>
      <c r="P4900" s="36"/>
      <c r="Q4900" s="36"/>
      <c r="R4900" s="36"/>
      <c r="S4900" s="36"/>
      <c r="T4900" s="36"/>
      <c r="U4900" s="36"/>
      <c r="V4900" s="36"/>
    </row>
    <row r="4901" spans="6:22" x14ac:dyDescent="0.25">
      <c r="F4901" s="36"/>
      <c r="G4901" s="36"/>
      <c r="H4901" s="36"/>
      <c r="I4901" s="36"/>
      <c r="J4901" s="36"/>
      <c r="K4901" s="36"/>
      <c r="L4901" s="36"/>
      <c r="M4901" s="36"/>
      <c r="N4901" s="36"/>
      <c r="O4901" s="36"/>
      <c r="P4901" s="36"/>
      <c r="Q4901" s="36"/>
      <c r="R4901" s="36"/>
      <c r="S4901" s="36"/>
      <c r="T4901" s="36"/>
      <c r="U4901" s="36"/>
      <c r="V4901" s="36"/>
    </row>
    <row r="4902" spans="6:22" x14ac:dyDescent="0.25">
      <c r="F4902" s="36"/>
      <c r="G4902" s="36"/>
      <c r="H4902" s="36"/>
      <c r="I4902" s="36"/>
      <c r="J4902" s="36"/>
      <c r="K4902" s="36"/>
      <c r="L4902" s="36"/>
      <c r="M4902" s="36"/>
      <c r="N4902" s="36"/>
      <c r="O4902" s="36"/>
      <c r="P4902" s="36"/>
      <c r="Q4902" s="36"/>
      <c r="R4902" s="36"/>
      <c r="S4902" s="36"/>
      <c r="T4902" s="36"/>
      <c r="U4902" s="36"/>
      <c r="V4902" s="36"/>
    </row>
    <row r="4903" spans="6:22" x14ac:dyDescent="0.25">
      <c r="F4903" s="36"/>
      <c r="G4903" s="36"/>
      <c r="H4903" s="36"/>
      <c r="I4903" s="36"/>
      <c r="J4903" s="36"/>
      <c r="K4903" s="36"/>
      <c r="L4903" s="36"/>
      <c r="M4903" s="36"/>
      <c r="N4903" s="36"/>
      <c r="O4903" s="36"/>
      <c r="P4903" s="36"/>
      <c r="Q4903" s="36"/>
      <c r="R4903" s="36"/>
      <c r="S4903" s="36"/>
      <c r="T4903" s="36"/>
      <c r="U4903" s="36"/>
      <c r="V4903" s="36"/>
    </row>
    <row r="4904" spans="6:22" x14ac:dyDescent="0.25">
      <c r="F4904" s="36"/>
      <c r="G4904" s="36"/>
      <c r="H4904" s="36"/>
      <c r="I4904" s="36"/>
      <c r="J4904" s="36"/>
      <c r="K4904" s="36"/>
      <c r="L4904" s="36"/>
      <c r="M4904" s="36"/>
      <c r="N4904" s="36"/>
      <c r="O4904" s="36"/>
      <c r="P4904" s="36"/>
      <c r="Q4904" s="36"/>
      <c r="R4904" s="36"/>
      <c r="S4904" s="36"/>
      <c r="T4904" s="36"/>
      <c r="U4904" s="36"/>
      <c r="V4904" s="36"/>
    </row>
    <row r="4905" spans="6:22" x14ac:dyDescent="0.25">
      <c r="F4905" s="36"/>
      <c r="G4905" s="36"/>
      <c r="H4905" s="36"/>
      <c r="I4905" s="36"/>
      <c r="J4905" s="36"/>
      <c r="K4905" s="36"/>
      <c r="L4905" s="36"/>
      <c r="M4905" s="36"/>
      <c r="N4905" s="36"/>
      <c r="O4905" s="36"/>
      <c r="P4905" s="36"/>
      <c r="Q4905" s="36"/>
      <c r="R4905" s="36"/>
      <c r="S4905" s="36"/>
      <c r="T4905" s="36"/>
      <c r="U4905" s="36"/>
      <c r="V4905" s="36"/>
    </row>
    <row r="4906" spans="6:22" x14ac:dyDescent="0.25">
      <c r="F4906" s="36"/>
      <c r="G4906" s="36"/>
      <c r="H4906" s="36"/>
      <c r="I4906" s="36"/>
      <c r="J4906" s="36"/>
      <c r="K4906" s="36"/>
      <c r="L4906" s="36"/>
      <c r="M4906" s="36"/>
      <c r="N4906" s="36"/>
      <c r="O4906" s="36"/>
      <c r="P4906" s="36"/>
      <c r="Q4906" s="36"/>
      <c r="R4906" s="36"/>
      <c r="S4906" s="36"/>
      <c r="T4906" s="36"/>
      <c r="U4906" s="36"/>
      <c r="V4906" s="36"/>
    </row>
    <row r="4907" spans="6:22" x14ac:dyDescent="0.25">
      <c r="F4907" s="36"/>
      <c r="G4907" s="36"/>
      <c r="H4907" s="36"/>
      <c r="I4907" s="36"/>
      <c r="J4907" s="36"/>
      <c r="K4907" s="36"/>
      <c r="L4907" s="36"/>
      <c r="M4907" s="36"/>
      <c r="N4907" s="36"/>
      <c r="O4907" s="36"/>
      <c r="P4907" s="36"/>
      <c r="Q4907" s="36"/>
      <c r="R4907" s="36"/>
      <c r="S4907" s="36"/>
      <c r="T4907" s="36"/>
      <c r="U4907" s="36"/>
      <c r="V4907" s="36"/>
    </row>
    <row r="4908" spans="6:22" x14ac:dyDescent="0.25">
      <c r="F4908" s="36"/>
      <c r="G4908" s="36"/>
      <c r="H4908" s="36"/>
      <c r="I4908" s="36"/>
      <c r="J4908" s="36"/>
      <c r="K4908" s="36"/>
      <c r="L4908" s="36"/>
      <c r="M4908" s="36"/>
      <c r="N4908" s="36"/>
      <c r="O4908" s="36"/>
      <c r="P4908" s="36"/>
      <c r="Q4908" s="36"/>
      <c r="R4908" s="36"/>
      <c r="S4908" s="36"/>
      <c r="T4908" s="36"/>
      <c r="U4908" s="36"/>
      <c r="V4908" s="36"/>
    </row>
    <row r="4909" spans="6:22" x14ac:dyDescent="0.25">
      <c r="F4909" s="36"/>
      <c r="G4909" s="36"/>
      <c r="H4909" s="36"/>
      <c r="I4909" s="36"/>
      <c r="J4909" s="36"/>
      <c r="K4909" s="36"/>
      <c r="L4909" s="36"/>
      <c r="M4909" s="36"/>
      <c r="N4909" s="36"/>
      <c r="O4909" s="36"/>
      <c r="P4909" s="36"/>
      <c r="Q4909" s="36"/>
      <c r="R4909" s="36"/>
      <c r="S4909" s="36"/>
      <c r="T4909" s="36"/>
      <c r="U4909" s="36"/>
      <c r="V4909" s="36"/>
    </row>
    <row r="4910" spans="6:22" x14ac:dyDescent="0.25">
      <c r="F4910" s="36"/>
      <c r="G4910" s="36"/>
      <c r="H4910" s="36"/>
      <c r="I4910" s="36"/>
      <c r="J4910" s="36"/>
      <c r="K4910" s="36"/>
      <c r="L4910" s="36"/>
      <c r="M4910" s="36"/>
      <c r="N4910" s="36"/>
      <c r="O4910" s="36"/>
      <c r="P4910" s="36"/>
      <c r="Q4910" s="36"/>
      <c r="R4910" s="36"/>
      <c r="S4910" s="36"/>
      <c r="T4910" s="36"/>
      <c r="U4910" s="36"/>
      <c r="V4910" s="36"/>
    </row>
    <row r="4911" spans="6:22" x14ac:dyDescent="0.25">
      <c r="F4911" s="36"/>
      <c r="G4911" s="36"/>
      <c r="H4911" s="36"/>
      <c r="I4911" s="36"/>
      <c r="J4911" s="36"/>
      <c r="K4911" s="36"/>
      <c r="L4911" s="36"/>
      <c r="M4911" s="36"/>
      <c r="N4911" s="36"/>
      <c r="O4911" s="36"/>
      <c r="P4911" s="36"/>
      <c r="Q4911" s="36"/>
      <c r="R4911" s="36"/>
      <c r="S4911" s="36"/>
      <c r="T4911" s="36"/>
      <c r="U4911" s="36"/>
      <c r="V4911" s="36"/>
    </row>
    <row r="4912" spans="6:22" x14ac:dyDescent="0.25">
      <c r="F4912" s="36"/>
      <c r="G4912" s="36"/>
      <c r="H4912" s="36"/>
      <c r="I4912" s="36"/>
      <c r="J4912" s="36"/>
      <c r="K4912" s="36"/>
      <c r="L4912" s="36"/>
      <c r="M4912" s="36"/>
      <c r="N4912" s="36"/>
      <c r="O4912" s="36"/>
      <c r="P4912" s="36"/>
      <c r="Q4912" s="36"/>
      <c r="R4912" s="36"/>
      <c r="S4912" s="36"/>
      <c r="T4912" s="36"/>
      <c r="U4912" s="36"/>
      <c r="V4912" s="36"/>
    </row>
    <row r="4913" spans="6:22" x14ac:dyDescent="0.25">
      <c r="F4913" s="36"/>
      <c r="G4913" s="36"/>
      <c r="H4913" s="36"/>
      <c r="I4913" s="36"/>
      <c r="J4913" s="36"/>
      <c r="K4913" s="36"/>
      <c r="L4913" s="36"/>
      <c r="M4913" s="36"/>
      <c r="N4913" s="36"/>
      <c r="O4913" s="36"/>
      <c r="P4913" s="36"/>
      <c r="Q4913" s="36"/>
      <c r="R4913" s="36"/>
      <c r="S4913" s="36"/>
      <c r="T4913" s="36"/>
      <c r="U4913" s="36"/>
      <c r="V4913" s="36"/>
    </row>
    <row r="4914" spans="6:22" x14ac:dyDescent="0.25">
      <c r="F4914" s="36"/>
      <c r="G4914" s="36"/>
      <c r="H4914" s="36"/>
      <c r="I4914" s="36"/>
      <c r="J4914" s="36"/>
      <c r="K4914" s="36"/>
      <c r="L4914" s="36"/>
      <c r="M4914" s="36"/>
      <c r="N4914" s="36"/>
      <c r="O4914" s="36"/>
      <c r="P4914" s="36"/>
      <c r="Q4914" s="36"/>
      <c r="R4914" s="36"/>
      <c r="S4914" s="36"/>
      <c r="T4914" s="36"/>
      <c r="U4914" s="36"/>
      <c r="V4914" s="36"/>
    </row>
    <row r="4915" spans="6:22" x14ac:dyDescent="0.25">
      <c r="F4915" s="36"/>
      <c r="G4915" s="36"/>
      <c r="H4915" s="36"/>
      <c r="I4915" s="36"/>
      <c r="J4915" s="36"/>
      <c r="K4915" s="36"/>
      <c r="L4915" s="36"/>
      <c r="M4915" s="36"/>
      <c r="N4915" s="36"/>
      <c r="O4915" s="36"/>
      <c r="P4915" s="36"/>
      <c r="Q4915" s="36"/>
      <c r="R4915" s="36"/>
      <c r="S4915" s="36"/>
      <c r="T4915" s="36"/>
      <c r="U4915" s="36"/>
      <c r="V4915" s="36"/>
    </row>
    <row r="4916" spans="6:22" x14ac:dyDescent="0.25">
      <c r="F4916" s="36"/>
      <c r="G4916" s="36"/>
      <c r="H4916" s="36"/>
      <c r="I4916" s="36"/>
      <c r="J4916" s="36"/>
      <c r="K4916" s="36"/>
      <c r="L4916" s="36"/>
      <c r="M4916" s="36"/>
      <c r="N4916" s="36"/>
      <c r="O4916" s="36"/>
      <c r="P4916" s="36"/>
      <c r="Q4916" s="36"/>
      <c r="R4916" s="36"/>
      <c r="S4916" s="36"/>
      <c r="T4916" s="36"/>
      <c r="U4916" s="36"/>
      <c r="V4916" s="36"/>
    </row>
    <row r="4917" spans="6:22" x14ac:dyDescent="0.25">
      <c r="F4917" s="36"/>
      <c r="G4917" s="36"/>
      <c r="H4917" s="36"/>
      <c r="I4917" s="36"/>
      <c r="J4917" s="36"/>
      <c r="K4917" s="36"/>
      <c r="L4917" s="36"/>
      <c r="M4917" s="36"/>
      <c r="N4917" s="36"/>
      <c r="O4917" s="36"/>
      <c r="P4917" s="36"/>
      <c r="Q4917" s="36"/>
      <c r="R4917" s="36"/>
      <c r="S4917" s="36"/>
      <c r="T4917" s="36"/>
      <c r="U4917" s="36"/>
      <c r="V4917" s="36"/>
    </row>
    <row r="4918" spans="6:22" x14ac:dyDescent="0.25">
      <c r="F4918" s="36"/>
      <c r="G4918" s="36"/>
      <c r="H4918" s="36"/>
      <c r="I4918" s="36"/>
      <c r="J4918" s="36"/>
      <c r="K4918" s="36"/>
      <c r="L4918" s="36"/>
      <c r="M4918" s="36"/>
      <c r="N4918" s="36"/>
      <c r="O4918" s="36"/>
      <c r="P4918" s="36"/>
      <c r="Q4918" s="36"/>
      <c r="R4918" s="36"/>
      <c r="S4918" s="36"/>
      <c r="T4918" s="36"/>
      <c r="U4918" s="36"/>
      <c r="V4918" s="36"/>
    </row>
    <row r="4919" spans="6:22" x14ac:dyDescent="0.25">
      <c r="F4919" s="36"/>
      <c r="G4919" s="36"/>
      <c r="H4919" s="36"/>
      <c r="I4919" s="36"/>
      <c r="J4919" s="36"/>
      <c r="K4919" s="36"/>
      <c r="L4919" s="36"/>
      <c r="M4919" s="36"/>
      <c r="N4919" s="36"/>
      <c r="O4919" s="36"/>
      <c r="P4919" s="36"/>
      <c r="Q4919" s="36"/>
      <c r="R4919" s="36"/>
      <c r="S4919" s="36"/>
      <c r="T4919" s="36"/>
      <c r="U4919" s="36"/>
      <c r="V4919" s="36"/>
    </row>
    <row r="4920" spans="6:22" x14ac:dyDescent="0.25">
      <c r="F4920" s="36"/>
      <c r="G4920" s="36"/>
      <c r="H4920" s="36"/>
      <c r="I4920" s="36"/>
      <c r="J4920" s="36"/>
      <c r="K4920" s="36"/>
      <c r="L4920" s="36"/>
      <c r="M4920" s="36"/>
      <c r="N4920" s="36"/>
      <c r="O4920" s="36"/>
      <c r="P4920" s="36"/>
      <c r="Q4920" s="36"/>
      <c r="R4920" s="36"/>
      <c r="S4920" s="36"/>
      <c r="T4920" s="36"/>
      <c r="U4920" s="36"/>
      <c r="V4920" s="36"/>
    </row>
    <row r="4921" spans="6:22" x14ac:dyDescent="0.25">
      <c r="F4921" s="36"/>
      <c r="G4921" s="36"/>
      <c r="H4921" s="36"/>
      <c r="I4921" s="36"/>
      <c r="J4921" s="36"/>
      <c r="K4921" s="36"/>
      <c r="L4921" s="36"/>
      <c r="M4921" s="36"/>
      <c r="N4921" s="36"/>
      <c r="O4921" s="36"/>
      <c r="P4921" s="36"/>
      <c r="Q4921" s="36"/>
      <c r="R4921" s="36"/>
      <c r="S4921" s="36"/>
      <c r="T4921" s="36"/>
      <c r="U4921" s="36"/>
      <c r="V4921" s="36"/>
    </row>
    <row r="4922" spans="6:22" x14ac:dyDescent="0.25">
      <c r="F4922" s="36"/>
      <c r="G4922" s="36"/>
      <c r="H4922" s="36"/>
      <c r="I4922" s="36"/>
      <c r="J4922" s="36"/>
      <c r="K4922" s="36"/>
      <c r="L4922" s="36"/>
      <c r="M4922" s="36"/>
      <c r="N4922" s="36"/>
      <c r="O4922" s="36"/>
      <c r="P4922" s="36"/>
      <c r="Q4922" s="36"/>
      <c r="R4922" s="36"/>
      <c r="S4922" s="36"/>
      <c r="T4922" s="36"/>
      <c r="U4922" s="36"/>
      <c r="V4922" s="36"/>
    </row>
    <row r="4923" spans="6:22" x14ac:dyDescent="0.25">
      <c r="F4923" s="36"/>
      <c r="G4923" s="36"/>
      <c r="H4923" s="36"/>
      <c r="I4923" s="36"/>
      <c r="J4923" s="36"/>
      <c r="K4923" s="36"/>
      <c r="L4923" s="36"/>
      <c r="M4923" s="36"/>
      <c r="N4923" s="36"/>
      <c r="O4923" s="36"/>
      <c r="P4923" s="36"/>
      <c r="Q4923" s="36"/>
      <c r="R4923" s="36"/>
      <c r="S4923" s="36"/>
      <c r="T4923" s="36"/>
      <c r="U4923" s="36"/>
      <c r="V4923" s="36"/>
    </row>
    <row r="4924" spans="6:22" x14ac:dyDescent="0.25">
      <c r="F4924" s="36"/>
      <c r="G4924" s="36"/>
      <c r="H4924" s="36"/>
      <c r="I4924" s="36"/>
      <c r="J4924" s="36"/>
      <c r="K4924" s="36"/>
      <c r="L4924" s="36"/>
      <c r="M4924" s="36"/>
      <c r="N4924" s="36"/>
      <c r="O4924" s="36"/>
      <c r="P4924" s="36"/>
      <c r="Q4924" s="36"/>
      <c r="R4924" s="36"/>
      <c r="S4924" s="36"/>
      <c r="T4924" s="36"/>
      <c r="U4924" s="36"/>
      <c r="V4924" s="36"/>
    </row>
    <row r="4925" spans="6:22" x14ac:dyDescent="0.25">
      <c r="F4925" s="36"/>
      <c r="G4925" s="36"/>
      <c r="H4925" s="36"/>
      <c r="I4925" s="36"/>
      <c r="J4925" s="36"/>
      <c r="K4925" s="36"/>
      <c r="L4925" s="36"/>
      <c r="M4925" s="36"/>
      <c r="N4925" s="36"/>
      <c r="O4925" s="36"/>
      <c r="P4925" s="36"/>
      <c r="Q4925" s="36"/>
      <c r="R4925" s="36"/>
      <c r="S4925" s="36"/>
      <c r="T4925" s="36"/>
      <c r="U4925" s="36"/>
      <c r="V4925" s="36"/>
    </row>
    <row r="4926" spans="6:22" x14ac:dyDescent="0.25">
      <c r="F4926" s="36"/>
      <c r="G4926" s="36"/>
      <c r="H4926" s="36"/>
      <c r="I4926" s="36"/>
      <c r="J4926" s="36"/>
      <c r="K4926" s="36"/>
      <c r="L4926" s="36"/>
      <c r="M4926" s="36"/>
      <c r="N4926" s="36"/>
      <c r="O4926" s="36"/>
      <c r="P4926" s="36"/>
      <c r="Q4926" s="36"/>
      <c r="R4926" s="36"/>
      <c r="S4926" s="36"/>
      <c r="T4926" s="36"/>
      <c r="U4926" s="36"/>
      <c r="V4926" s="36"/>
    </row>
    <row r="4927" spans="6:22" x14ac:dyDescent="0.25">
      <c r="F4927" s="36"/>
      <c r="G4927" s="36"/>
      <c r="H4927" s="36"/>
      <c r="I4927" s="36"/>
      <c r="J4927" s="36"/>
      <c r="K4927" s="36"/>
      <c r="L4927" s="36"/>
      <c r="M4927" s="36"/>
      <c r="N4927" s="36"/>
      <c r="O4927" s="36"/>
      <c r="P4927" s="36"/>
      <c r="Q4927" s="36"/>
      <c r="R4927" s="36"/>
      <c r="S4927" s="36"/>
      <c r="T4927" s="36"/>
      <c r="U4927" s="36"/>
      <c r="V4927" s="36"/>
    </row>
    <row r="4928" spans="6:22" x14ac:dyDescent="0.25">
      <c r="F4928" s="36"/>
      <c r="G4928" s="36"/>
      <c r="H4928" s="36"/>
      <c r="I4928" s="36"/>
      <c r="J4928" s="36"/>
      <c r="K4928" s="36"/>
      <c r="L4928" s="36"/>
      <c r="M4928" s="36"/>
      <c r="N4928" s="36"/>
      <c r="O4928" s="36"/>
      <c r="P4928" s="36"/>
      <c r="Q4928" s="36"/>
      <c r="R4928" s="36"/>
      <c r="S4928" s="36"/>
      <c r="T4928" s="36"/>
      <c r="U4928" s="36"/>
      <c r="V4928" s="36"/>
    </row>
    <row r="4929" spans="6:22" x14ac:dyDescent="0.25">
      <c r="F4929" s="36"/>
      <c r="G4929" s="36"/>
      <c r="H4929" s="36"/>
      <c r="I4929" s="36"/>
      <c r="J4929" s="36"/>
      <c r="K4929" s="36"/>
      <c r="L4929" s="36"/>
      <c r="M4929" s="36"/>
      <c r="N4929" s="36"/>
      <c r="O4929" s="36"/>
      <c r="P4929" s="36"/>
      <c r="Q4929" s="36"/>
      <c r="R4929" s="36"/>
      <c r="S4929" s="36"/>
      <c r="T4929" s="36"/>
      <c r="U4929" s="36"/>
      <c r="V4929" s="36"/>
    </row>
    <row r="4930" spans="6:22" x14ac:dyDescent="0.25">
      <c r="F4930" s="36"/>
      <c r="G4930" s="36"/>
      <c r="H4930" s="36"/>
      <c r="I4930" s="36"/>
      <c r="J4930" s="36"/>
      <c r="K4930" s="36"/>
      <c r="L4930" s="36"/>
      <c r="M4930" s="36"/>
      <c r="N4930" s="36"/>
      <c r="O4930" s="36"/>
      <c r="P4930" s="36"/>
      <c r="Q4930" s="36"/>
      <c r="R4930" s="36"/>
      <c r="S4930" s="36"/>
      <c r="T4930" s="36"/>
      <c r="U4930" s="36"/>
      <c r="V4930" s="36"/>
    </row>
    <row r="4931" spans="6:22" x14ac:dyDescent="0.25">
      <c r="F4931" s="36"/>
      <c r="G4931" s="36"/>
      <c r="H4931" s="36"/>
      <c r="I4931" s="36"/>
      <c r="J4931" s="36"/>
      <c r="K4931" s="36"/>
      <c r="L4931" s="36"/>
      <c r="M4931" s="36"/>
      <c r="N4931" s="36"/>
      <c r="O4931" s="36"/>
      <c r="P4931" s="36"/>
      <c r="Q4931" s="36"/>
      <c r="R4931" s="36"/>
      <c r="S4931" s="36"/>
      <c r="T4931" s="36"/>
      <c r="U4931" s="36"/>
      <c r="V4931" s="36"/>
    </row>
    <row r="4932" spans="6:22" x14ac:dyDescent="0.25">
      <c r="F4932" s="36"/>
      <c r="G4932" s="36"/>
      <c r="H4932" s="36"/>
      <c r="I4932" s="36"/>
      <c r="J4932" s="36"/>
      <c r="K4932" s="36"/>
      <c r="L4932" s="36"/>
      <c r="M4932" s="36"/>
      <c r="N4932" s="36"/>
      <c r="O4932" s="36"/>
      <c r="P4932" s="36"/>
      <c r="Q4932" s="36"/>
      <c r="R4932" s="36"/>
      <c r="S4932" s="36"/>
      <c r="T4932" s="36"/>
      <c r="U4932" s="36"/>
      <c r="V4932" s="36"/>
    </row>
    <row r="4933" spans="6:22" x14ac:dyDescent="0.25">
      <c r="F4933" s="36"/>
      <c r="G4933" s="36"/>
      <c r="H4933" s="36"/>
      <c r="I4933" s="36"/>
      <c r="J4933" s="36"/>
      <c r="K4933" s="36"/>
      <c r="L4933" s="36"/>
      <c r="M4933" s="36"/>
      <c r="N4933" s="36"/>
      <c r="O4933" s="36"/>
      <c r="P4933" s="36"/>
      <c r="Q4933" s="36"/>
      <c r="R4933" s="36"/>
      <c r="S4933" s="36"/>
      <c r="T4933" s="36"/>
      <c r="U4933" s="36"/>
      <c r="V4933" s="36"/>
    </row>
    <row r="4934" spans="6:22" x14ac:dyDescent="0.25">
      <c r="F4934" s="36"/>
      <c r="G4934" s="36"/>
      <c r="H4934" s="36"/>
      <c r="I4934" s="36"/>
      <c r="J4934" s="36"/>
      <c r="K4934" s="36"/>
      <c r="L4934" s="36"/>
      <c r="M4934" s="36"/>
      <c r="N4934" s="36"/>
      <c r="O4934" s="36"/>
      <c r="P4934" s="36"/>
      <c r="Q4934" s="36"/>
      <c r="R4934" s="36"/>
      <c r="S4934" s="36"/>
      <c r="T4934" s="36"/>
      <c r="U4934" s="36"/>
      <c r="V4934" s="36"/>
    </row>
    <row r="4935" spans="6:22" x14ac:dyDescent="0.25">
      <c r="F4935" s="36"/>
      <c r="G4935" s="36"/>
      <c r="H4935" s="36"/>
      <c r="I4935" s="36"/>
      <c r="J4935" s="36"/>
      <c r="K4935" s="36"/>
      <c r="L4935" s="36"/>
      <c r="M4935" s="36"/>
      <c r="N4935" s="36"/>
      <c r="O4935" s="36"/>
      <c r="P4935" s="36"/>
      <c r="Q4935" s="36"/>
      <c r="R4935" s="36"/>
      <c r="S4935" s="36"/>
      <c r="T4935" s="36"/>
      <c r="U4935" s="36"/>
      <c r="V4935" s="36"/>
    </row>
    <row r="4936" spans="6:22" x14ac:dyDescent="0.25">
      <c r="F4936" s="36"/>
      <c r="G4936" s="36"/>
      <c r="H4936" s="36"/>
      <c r="I4936" s="36"/>
      <c r="J4936" s="36"/>
      <c r="K4936" s="36"/>
      <c r="L4936" s="36"/>
      <c r="M4936" s="36"/>
      <c r="N4936" s="36"/>
      <c r="O4936" s="36"/>
      <c r="P4936" s="36"/>
      <c r="Q4936" s="36"/>
      <c r="R4936" s="36"/>
      <c r="S4936" s="36"/>
      <c r="T4936" s="36"/>
      <c r="U4936" s="36"/>
      <c r="V4936" s="36"/>
    </row>
    <row r="4937" spans="6:22" x14ac:dyDescent="0.25">
      <c r="F4937" s="36"/>
      <c r="G4937" s="36"/>
      <c r="H4937" s="36"/>
      <c r="I4937" s="36"/>
      <c r="J4937" s="36"/>
      <c r="K4937" s="36"/>
      <c r="L4937" s="36"/>
      <c r="M4937" s="36"/>
      <c r="N4937" s="36"/>
      <c r="O4937" s="36"/>
      <c r="P4937" s="36"/>
      <c r="Q4937" s="36"/>
      <c r="R4937" s="36"/>
      <c r="S4937" s="36"/>
      <c r="T4937" s="36"/>
      <c r="U4937" s="36"/>
      <c r="V4937" s="36"/>
    </row>
    <row r="4938" spans="6:22" x14ac:dyDescent="0.25">
      <c r="F4938" s="36"/>
      <c r="G4938" s="36"/>
      <c r="H4938" s="36"/>
      <c r="I4938" s="36"/>
      <c r="J4938" s="36"/>
      <c r="K4938" s="36"/>
      <c r="L4938" s="36"/>
      <c r="M4938" s="36"/>
      <c r="N4938" s="36"/>
      <c r="O4938" s="36"/>
      <c r="P4938" s="36"/>
      <c r="Q4938" s="36"/>
      <c r="R4938" s="36"/>
      <c r="S4938" s="36"/>
      <c r="T4938" s="36"/>
      <c r="U4938" s="36"/>
      <c r="V4938" s="36"/>
    </row>
    <row r="4939" spans="6:22" x14ac:dyDescent="0.25">
      <c r="F4939" s="36"/>
      <c r="G4939" s="36"/>
      <c r="H4939" s="36"/>
      <c r="I4939" s="36"/>
      <c r="J4939" s="36"/>
      <c r="K4939" s="36"/>
      <c r="L4939" s="36"/>
      <c r="M4939" s="36"/>
      <c r="N4939" s="36"/>
      <c r="O4939" s="36"/>
      <c r="P4939" s="36"/>
      <c r="Q4939" s="36"/>
      <c r="R4939" s="36"/>
      <c r="S4939" s="36"/>
      <c r="T4939" s="36"/>
      <c r="U4939" s="36"/>
      <c r="V4939" s="36"/>
    </row>
    <row r="4940" spans="6:22" x14ac:dyDescent="0.25">
      <c r="F4940" s="36"/>
      <c r="G4940" s="36"/>
      <c r="H4940" s="36"/>
      <c r="I4940" s="36"/>
      <c r="J4940" s="36"/>
      <c r="K4940" s="36"/>
      <c r="L4940" s="36"/>
      <c r="M4940" s="36"/>
      <c r="N4940" s="36"/>
      <c r="O4940" s="36"/>
      <c r="P4940" s="36"/>
      <c r="Q4940" s="36"/>
      <c r="R4940" s="36"/>
      <c r="S4940" s="36"/>
      <c r="T4940" s="36"/>
      <c r="U4940" s="36"/>
      <c r="V4940" s="36"/>
    </row>
    <row r="4941" spans="6:22" x14ac:dyDescent="0.25">
      <c r="F4941" s="36"/>
      <c r="G4941" s="36"/>
      <c r="H4941" s="36"/>
      <c r="I4941" s="36"/>
      <c r="J4941" s="36"/>
      <c r="K4941" s="36"/>
      <c r="L4941" s="36"/>
      <c r="M4941" s="36"/>
      <c r="N4941" s="36"/>
      <c r="O4941" s="36"/>
      <c r="P4941" s="36"/>
      <c r="Q4941" s="36"/>
      <c r="R4941" s="36"/>
      <c r="S4941" s="36"/>
      <c r="T4941" s="36"/>
      <c r="U4941" s="36"/>
      <c r="V4941" s="36"/>
    </row>
    <row r="4942" spans="6:22" x14ac:dyDescent="0.25">
      <c r="F4942" s="36"/>
      <c r="G4942" s="36"/>
      <c r="H4942" s="36"/>
      <c r="I4942" s="36"/>
      <c r="J4942" s="36"/>
      <c r="K4942" s="36"/>
      <c r="L4942" s="36"/>
      <c r="M4942" s="36"/>
      <c r="N4942" s="36"/>
      <c r="O4942" s="36"/>
      <c r="P4942" s="36"/>
      <c r="Q4942" s="36"/>
      <c r="R4942" s="36"/>
      <c r="S4942" s="36"/>
      <c r="T4942" s="36"/>
      <c r="U4942" s="36"/>
      <c r="V4942" s="36"/>
    </row>
    <row r="4943" spans="6:22" x14ac:dyDescent="0.25">
      <c r="F4943" s="36"/>
      <c r="G4943" s="36"/>
      <c r="H4943" s="36"/>
      <c r="I4943" s="36"/>
      <c r="J4943" s="36"/>
      <c r="K4943" s="36"/>
      <c r="L4943" s="36"/>
      <c r="M4943" s="36"/>
      <c r="N4943" s="36"/>
      <c r="O4943" s="36"/>
      <c r="P4943" s="36"/>
      <c r="Q4943" s="36"/>
      <c r="R4943" s="36"/>
      <c r="S4943" s="36"/>
      <c r="T4943" s="36"/>
      <c r="U4943" s="36"/>
      <c r="V4943" s="36"/>
    </row>
    <row r="4944" spans="6:22" x14ac:dyDescent="0.25">
      <c r="F4944" s="36"/>
      <c r="G4944" s="36"/>
      <c r="H4944" s="36"/>
      <c r="I4944" s="36"/>
      <c r="J4944" s="36"/>
      <c r="K4944" s="36"/>
      <c r="L4944" s="36"/>
      <c r="M4944" s="36"/>
      <c r="N4944" s="36"/>
      <c r="O4944" s="36"/>
      <c r="P4944" s="36"/>
      <c r="Q4944" s="36"/>
      <c r="R4944" s="36"/>
      <c r="S4944" s="36"/>
      <c r="T4944" s="36"/>
      <c r="U4944" s="36"/>
      <c r="V4944" s="36"/>
    </row>
    <row r="4945" spans="6:22" x14ac:dyDescent="0.25">
      <c r="F4945" s="36"/>
      <c r="G4945" s="36"/>
      <c r="H4945" s="36"/>
      <c r="I4945" s="36"/>
      <c r="J4945" s="36"/>
      <c r="K4945" s="36"/>
      <c r="L4945" s="36"/>
      <c r="M4945" s="36"/>
      <c r="N4945" s="36"/>
      <c r="O4945" s="36"/>
      <c r="P4945" s="36"/>
      <c r="Q4945" s="36"/>
      <c r="R4945" s="36"/>
      <c r="S4945" s="36"/>
      <c r="T4945" s="36"/>
      <c r="U4945" s="36"/>
      <c r="V4945" s="36"/>
    </row>
    <row r="4946" spans="6:22" x14ac:dyDescent="0.25">
      <c r="F4946" s="36"/>
      <c r="G4946" s="36"/>
      <c r="H4946" s="36"/>
      <c r="I4946" s="36"/>
      <c r="J4946" s="36"/>
      <c r="K4946" s="36"/>
      <c r="L4946" s="36"/>
      <c r="M4946" s="36"/>
      <c r="N4946" s="36"/>
      <c r="O4946" s="36"/>
      <c r="P4946" s="36"/>
      <c r="Q4946" s="36"/>
      <c r="R4946" s="36"/>
      <c r="S4946" s="36"/>
      <c r="T4946" s="36"/>
      <c r="U4946" s="36"/>
      <c r="V4946" s="36"/>
    </row>
    <row r="4947" spans="6:22" x14ac:dyDescent="0.25">
      <c r="F4947" s="36"/>
      <c r="G4947" s="36"/>
      <c r="H4947" s="36"/>
      <c r="I4947" s="36"/>
      <c r="J4947" s="36"/>
      <c r="K4947" s="36"/>
      <c r="L4947" s="36"/>
      <c r="M4947" s="36"/>
      <c r="N4947" s="36"/>
      <c r="O4947" s="36"/>
      <c r="P4947" s="36"/>
      <c r="Q4947" s="36"/>
      <c r="R4947" s="36"/>
      <c r="S4947" s="36"/>
      <c r="T4947" s="36"/>
      <c r="U4947" s="36"/>
      <c r="V4947" s="36"/>
    </row>
    <row r="4948" spans="6:22" x14ac:dyDescent="0.25">
      <c r="F4948" s="36"/>
      <c r="G4948" s="36"/>
      <c r="H4948" s="36"/>
      <c r="I4948" s="36"/>
      <c r="J4948" s="36"/>
      <c r="K4948" s="36"/>
      <c r="L4948" s="36"/>
      <c r="M4948" s="36"/>
      <c r="N4948" s="36"/>
      <c r="O4948" s="36"/>
      <c r="P4948" s="36"/>
      <c r="Q4948" s="36"/>
      <c r="R4948" s="36"/>
      <c r="S4948" s="36"/>
      <c r="T4948" s="36"/>
      <c r="U4948" s="36"/>
      <c r="V4948" s="36"/>
    </row>
    <row r="4949" spans="6:22" x14ac:dyDescent="0.25">
      <c r="F4949" s="36"/>
      <c r="G4949" s="36"/>
      <c r="H4949" s="36"/>
      <c r="I4949" s="36"/>
      <c r="J4949" s="36"/>
      <c r="K4949" s="36"/>
      <c r="L4949" s="36"/>
      <c r="M4949" s="36"/>
      <c r="N4949" s="36"/>
      <c r="O4949" s="36"/>
      <c r="P4949" s="36"/>
      <c r="Q4949" s="36"/>
      <c r="R4949" s="36"/>
      <c r="S4949" s="36"/>
      <c r="T4949" s="36"/>
      <c r="U4949" s="36"/>
      <c r="V4949" s="36"/>
    </row>
    <row r="4950" spans="6:22" x14ac:dyDescent="0.25">
      <c r="F4950" s="36"/>
      <c r="G4950" s="36"/>
      <c r="H4950" s="36"/>
      <c r="I4950" s="36"/>
      <c r="J4950" s="36"/>
      <c r="K4950" s="36"/>
      <c r="L4950" s="36"/>
      <c r="M4950" s="36"/>
      <c r="N4950" s="36"/>
      <c r="O4950" s="36"/>
      <c r="P4950" s="36"/>
      <c r="Q4950" s="36"/>
      <c r="R4950" s="36"/>
      <c r="S4950" s="36"/>
      <c r="T4950" s="36"/>
      <c r="U4950" s="36"/>
      <c r="V4950" s="36"/>
    </row>
    <row r="4951" spans="6:22" x14ac:dyDescent="0.25">
      <c r="F4951" s="36"/>
      <c r="G4951" s="36"/>
      <c r="H4951" s="36"/>
      <c r="I4951" s="36"/>
      <c r="J4951" s="36"/>
      <c r="K4951" s="36"/>
      <c r="L4951" s="36"/>
      <c r="M4951" s="36"/>
      <c r="N4951" s="36"/>
      <c r="O4951" s="36"/>
      <c r="P4951" s="36"/>
      <c r="Q4951" s="36"/>
      <c r="R4951" s="36"/>
      <c r="S4951" s="36"/>
      <c r="T4951" s="36"/>
      <c r="U4951" s="36"/>
      <c r="V4951" s="36"/>
    </row>
    <row r="4952" spans="6:22" x14ac:dyDescent="0.25">
      <c r="F4952" s="36"/>
      <c r="G4952" s="36"/>
      <c r="H4952" s="36"/>
      <c r="I4952" s="36"/>
      <c r="J4952" s="36"/>
      <c r="K4952" s="36"/>
      <c r="L4952" s="36"/>
      <c r="M4952" s="36"/>
      <c r="N4952" s="36"/>
      <c r="O4952" s="36"/>
      <c r="P4952" s="36"/>
      <c r="Q4952" s="36"/>
      <c r="R4952" s="36"/>
      <c r="S4952" s="36"/>
      <c r="T4952" s="36"/>
      <c r="U4952" s="36"/>
      <c r="V4952" s="36"/>
    </row>
    <row r="4953" spans="6:22" x14ac:dyDescent="0.25">
      <c r="F4953" s="36"/>
      <c r="G4953" s="36"/>
      <c r="H4953" s="36"/>
      <c r="I4953" s="36"/>
      <c r="J4953" s="36"/>
      <c r="K4953" s="36"/>
      <c r="L4953" s="36"/>
      <c r="M4953" s="36"/>
      <c r="N4953" s="36"/>
      <c r="O4953" s="36"/>
      <c r="P4953" s="36"/>
      <c r="Q4953" s="36"/>
      <c r="R4953" s="36"/>
      <c r="S4953" s="36"/>
      <c r="T4953" s="36"/>
      <c r="U4953" s="36"/>
      <c r="V4953" s="36"/>
    </row>
    <row r="4954" spans="6:22" x14ac:dyDescent="0.25">
      <c r="F4954" s="36"/>
      <c r="G4954" s="36"/>
      <c r="H4954" s="36"/>
      <c r="I4954" s="36"/>
      <c r="J4954" s="36"/>
      <c r="K4954" s="36"/>
      <c r="L4954" s="36"/>
      <c r="M4954" s="36"/>
      <c r="N4954" s="36"/>
      <c r="O4954" s="36"/>
      <c r="P4954" s="36"/>
      <c r="Q4954" s="36"/>
      <c r="R4954" s="36"/>
      <c r="S4954" s="36"/>
      <c r="T4954" s="36"/>
      <c r="U4954" s="36"/>
      <c r="V4954" s="36"/>
    </row>
    <row r="4955" spans="6:22" x14ac:dyDescent="0.25">
      <c r="F4955" s="36"/>
      <c r="G4955" s="36"/>
      <c r="H4955" s="36"/>
      <c r="I4955" s="36"/>
      <c r="J4955" s="36"/>
      <c r="K4955" s="36"/>
      <c r="L4955" s="36"/>
      <c r="M4955" s="36"/>
      <c r="N4955" s="36"/>
      <c r="O4955" s="36"/>
      <c r="P4955" s="36"/>
      <c r="Q4955" s="36"/>
      <c r="R4955" s="36"/>
      <c r="S4955" s="36"/>
      <c r="T4955" s="36"/>
      <c r="U4955" s="36"/>
      <c r="V4955" s="36"/>
    </row>
    <row r="4956" spans="6:22" x14ac:dyDescent="0.25">
      <c r="F4956" s="36"/>
      <c r="G4956" s="36"/>
      <c r="H4956" s="36"/>
      <c r="I4956" s="36"/>
      <c r="J4956" s="36"/>
      <c r="K4956" s="36"/>
      <c r="L4956" s="36"/>
      <c r="M4956" s="36"/>
      <c r="N4956" s="36"/>
      <c r="O4956" s="36"/>
      <c r="P4956" s="36"/>
      <c r="Q4956" s="36"/>
      <c r="R4956" s="36"/>
      <c r="S4956" s="36"/>
      <c r="T4956" s="36"/>
      <c r="U4956" s="36"/>
      <c r="V4956" s="36"/>
    </row>
    <row r="4957" spans="6:22" x14ac:dyDescent="0.25">
      <c r="F4957" s="36"/>
      <c r="G4957" s="36"/>
      <c r="H4957" s="36"/>
      <c r="I4957" s="36"/>
      <c r="J4957" s="36"/>
      <c r="K4957" s="36"/>
      <c r="L4957" s="36"/>
      <c r="M4957" s="36"/>
      <c r="N4957" s="36"/>
      <c r="O4957" s="36"/>
      <c r="P4957" s="36"/>
      <c r="Q4957" s="36"/>
      <c r="R4957" s="36"/>
      <c r="S4957" s="36"/>
      <c r="T4957" s="36"/>
      <c r="U4957" s="36"/>
      <c r="V4957" s="36"/>
    </row>
    <row r="4958" spans="6:22" x14ac:dyDescent="0.25">
      <c r="F4958" s="36"/>
      <c r="G4958" s="36"/>
      <c r="H4958" s="36"/>
      <c r="I4958" s="36"/>
      <c r="J4958" s="36"/>
      <c r="K4958" s="36"/>
      <c r="L4958" s="36"/>
      <c r="M4958" s="36"/>
      <c r="N4958" s="36"/>
      <c r="O4958" s="36"/>
      <c r="P4958" s="36"/>
      <c r="Q4958" s="36"/>
      <c r="R4958" s="36"/>
      <c r="S4958" s="36"/>
      <c r="T4958" s="36"/>
      <c r="U4958" s="36"/>
      <c r="V4958" s="36"/>
    </row>
    <row r="4959" spans="6:22" x14ac:dyDescent="0.25">
      <c r="F4959" s="36"/>
      <c r="G4959" s="36"/>
      <c r="H4959" s="36"/>
      <c r="I4959" s="36"/>
      <c r="J4959" s="36"/>
      <c r="K4959" s="36"/>
      <c r="L4959" s="36"/>
      <c r="M4959" s="36"/>
      <c r="N4959" s="36"/>
      <c r="O4959" s="36"/>
      <c r="P4959" s="36"/>
      <c r="Q4959" s="36"/>
      <c r="R4959" s="36"/>
      <c r="S4959" s="36"/>
      <c r="T4959" s="36"/>
      <c r="U4959" s="36"/>
      <c r="V4959" s="36"/>
    </row>
    <row r="4960" spans="6:22" x14ac:dyDescent="0.25">
      <c r="F4960" s="36"/>
      <c r="G4960" s="36"/>
      <c r="H4960" s="36"/>
      <c r="I4960" s="36"/>
      <c r="J4960" s="36"/>
      <c r="K4960" s="36"/>
      <c r="L4960" s="36"/>
      <c r="M4960" s="36"/>
      <c r="N4960" s="36"/>
      <c r="O4960" s="36"/>
      <c r="P4960" s="36"/>
      <c r="Q4960" s="36"/>
      <c r="R4960" s="36"/>
      <c r="S4960" s="36"/>
      <c r="T4960" s="36"/>
      <c r="U4960" s="36"/>
      <c r="V4960" s="36"/>
    </row>
    <row r="4961" spans="6:22" x14ac:dyDescent="0.25">
      <c r="F4961" s="36"/>
      <c r="G4961" s="36"/>
      <c r="H4961" s="36"/>
      <c r="I4961" s="36"/>
      <c r="J4961" s="36"/>
      <c r="K4961" s="36"/>
      <c r="L4961" s="36"/>
      <c r="M4961" s="36"/>
      <c r="N4961" s="36"/>
      <c r="O4961" s="36"/>
      <c r="P4961" s="36"/>
      <c r="Q4961" s="36"/>
      <c r="R4961" s="36"/>
      <c r="S4961" s="36"/>
      <c r="T4961" s="36"/>
      <c r="U4961" s="36"/>
      <c r="V4961" s="36"/>
    </row>
    <row r="4962" spans="6:22" x14ac:dyDescent="0.25">
      <c r="F4962" s="36"/>
      <c r="G4962" s="36"/>
      <c r="H4962" s="36"/>
      <c r="I4962" s="36"/>
      <c r="J4962" s="36"/>
      <c r="K4962" s="36"/>
      <c r="L4962" s="36"/>
      <c r="M4962" s="36"/>
      <c r="N4962" s="36"/>
      <c r="O4962" s="36"/>
      <c r="P4962" s="36"/>
      <c r="Q4962" s="36"/>
      <c r="R4962" s="36"/>
      <c r="S4962" s="36"/>
      <c r="T4962" s="36"/>
      <c r="U4962" s="36"/>
      <c r="V4962" s="36"/>
    </row>
    <row r="4963" spans="6:22" x14ac:dyDescent="0.25">
      <c r="F4963" s="36"/>
      <c r="G4963" s="36"/>
      <c r="H4963" s="36"/>
      <c r="I4963" s="36"/>
      <c r="J4963" s="36"/>
      <c r="K4963" s="36"/>
      <c r="L4963" s="36"/>
      <c r="M4963" s="36"/>
      <c r="N4963" s="36"/>
      <c r="O4963" s="36"/>
      <c r="P4963" s="36"/>
      <c r="Q4963" s="36"/>
      <c r="R4963" s="36"/>
      <c r="S4963" s="36"/>
      <c r="T4963" s="36"/>
      <c r="U4963" s="36"/>
      <c r="V4963" s="36"/>
    </row>
    <row r="4964" spans="6:22" x14ac:dyDescent="0.25">
      <c r="F4964" s="36"/>
      <c r="G4964" s="36"/>
      <c r="H4964" s="36"/>
      <c r="I4964" s="36"/>
      <c r="J4964" s="36"/>
      <c r="K4964" s="36"/>
      <c r="L4964" s="36"/>
      <c r="M4964" s="36"/>
      <c r="N4964" s="36"/>
      <c r="O4964" s="36"/>
      <c r="P4964" s="36"/>
      <c r="Q4964" s="36"/>
      <c r="R4964" s="36"/>
      <c r="S4964" s="36"/>
      <c r="T4964" s="36"/>
      <c r="U4964" s="36"/>
      <c r="V4964" s="36"/>
    </row>
    <row r="4965" spans="6:22" x14ac:dyDescent="0.25">
      <c r="F4965" s="36"/>
      <c r="G4965" s="36"/>
      <c r="H4965" s="36"/>
      <c r="I4965" s="36"/>
      <c r="J4965" s="36"/>
      <c r="K4965" s="36"/>
      <c r="L4965" s="36"/>
      <c r="M4965" s="36"/>
      <c r="N4965" s="36"/>
      <c r="O4965" s="36"/>
      <c r="P4965" s="36"/>
      <c r="Q4965" s="36"/>
      <c r="R4965" s="36"/>
      <c r="S4965" s="36"/>
      <c r="T4965" s="36"/>
      <c r="U4965" s="36"/>
      <c r="V4965" s="36"/>
    </row>
    <row r="4966" spans="6:22" x14ac:dyDescent="0.25">
      <c r="F4966" s="36"/>
      <c r="G4966" s="36"/>
      <c r="H4966" s="36"/>
      <c r="I4966" s="36"/>
      <c r="J4966" s="36"/>
      <c r="K4966" s="36"/>
      <c r="L4966" s="36"/>
      <c r="M4966" s="36"/>
      <c r="N4966" s="36"/>
      <c r="O4966" s="36"/>
      <c r="P4966" s="36"/>
      <c r="Q4966" s="36"/>
      <c r="R4966" s="36"/>
      <c r="S4966" s="36"/>
      <c r="T4966" s="36"/>
      <c r="U4966" s="36"/>
      <c r="V4966" s="36"/>
    </row>
    <row r="4967" spans="6:22" x14ac:dyDescent="0.25">
      <c r="F4967" s="36"/>
      <c r="G4967" s="36"/>
      <c r="H4967" s="36"/>
      <c r="I4967" s="36"/>
      <c r="J4967" s="36"/>
      <c r="K4967" s="36"/>
      <c r="L4967" s="36"/>
      <c r="M4967" s="36"/>
      <c r="N4967" s="36"/>
      <c r="O4967" s="36"/>
      <c r="P4967" s="36"/>
      <c r="Q4967" s="36"/>
      <c r="R4967" s="36"/>
      <c r="S4967" s="36"/>
      <c r="T4967" s="36"/>
      <c r="U4967" s="36"/>
      <c r="V4967" s="36"/>
    </row>
    <row r="4968" spans="6:22" x14ac:dyDescent="0.25">
      <c r="F4968" s="36"/>
      <c r="G4968" s="36"/>
      <c r="H4968" s="36"/>
      <c r="I4968" s="36"/>
      <c r="J4968" s="36"/>
      <c r="K4968" s="36"/>
      <c r="L4968" s="36"/>
      <c r="M4968" s="36"/>
      <c r="N4968" s="36"/>
      <c r="O4968" s="36"/>
      <c r="P4968" s="36"/>
      <c r="Q4968" s="36"/>
      <c r="R4968" s="36"/>
      <c r="S4968" s="36"/>
      <c r="T4968" s="36"/>
      <c r="U4968" s="36"/>
      <c r="V4968" s="36"/>
    </row>
    <row r="4969" spans="6:22" x14ac:dyDescent="0.25">
      <c r="F4969" s="36"/>
      <c r="G4969" s="36"/>
      <c r="H4969" s="36"/>
      <c r="I4969" s="36"/>
      <c r="J4969" s="36"/>
      <c r="K4969" s="36"/>
      <c r="L4969" s="36"/>
      <c r="M4969" s="36"/>
      <c r="N4969" s="36"/>
      <c r="O4969" s="36"/>
      <c r="P4969" s="36"/>
      <c r="Q4969" s="36"/>
      <c r="R4969" s="36"/>
      <c r="S4969" s="36"/>
      <c r="T4969" s="36"/>
      <c r="U4969" s="36"/>
      <c r="V4969" s="36"/>
    </row>
    <row r="4970" spans="6:22" x14ac:dyDescent="0.25">
      <c r="F4970" s="36"/>
      <c r="G4970" s="36"/>
      <c r="H4970" s="36"/>
      <c r="I4970" s="36"/>
      <c r="J4970" s="36"/>
      <c r="K4970" s="36"/>
      <c r="L4970" s="36"/>
      <c r="M4970" s="36"/>
      <c r="N4970" s="36"/>
      <c r="O4970" s="36"/>
      <c r="P4970" s="36"/>
      <c r="Q4970" s="36"/>
      <c r="R4970" s="36"/>
      <c r="S4970" s="36"/>
      <c r="T4970" s="36"/>
      <c r="U4970" s="36"/>
      <c r="V4970" s="36"/>
    </row>
    <row r="4971" spans="6:22" x14ac:dyDescent="0.25">
      <c r="F4971" s="36"/>
      <c r="G4971" s="36"/>
      <c r="H4971" s="36"/>
      <c r="I4971" s="36"/>
      <c r="J4971" s="36"/>
      <c r="K4971" s="36"/>
      <c r="L4971" s="36"/>
      <c r="M4971" s="36"/>
      <c r="N4971" s="36"/>
      <c r="O4971" s="36"/>
      <c r="P4971" s="36"/>
      <c r="Q4971" s="36"/>
      <c r="R4971" s="36"/>
      <c r="S4971" s="36"/>
      <c r="T4971" s="36"/>
      <c r="U4971" s="36"/>
      <c r="V4971" s="36"/>
    </row>
    <row r="4972" spans="6:22" x14ac:dyDescent="0.25">
      <c r="F4972" s="36"/>
      <c r="G4972" s="36"/>
      <c r="H4972" s="36"/>
      <c r="I4972" s="36"/>
      <c r="J4972" s="36"/>
      <c r="K4972" s="36"/>
      <c r="L4972" s="36"/>
      <c r="M4972" s="36"/>
      <c r="N4972" s="36"/>
      <c r="O4972" s="36"/>
      <c r="P4972" s="36"/>
      <c r="Q4972" s="36"/>
      <c r="R4972" s="36"/>
      <c r="S4972" s="36"/>
      <c r="T4972" s="36"/>
      <c r="U4972" s="36"/>
      <c r="V4972" s="36"/>
    </row>
    <row r="4973" spans="6:22" x14ac:dyDescent="0.25">
      <c r="F4973" s="36"/>
      <c r="G4973" s="36"/>
      <c r="H4973" s="36"/>
      <c r="I4973" s="36"/>
      <c r="J4973" s="36"/>
      <c r="K4973" s="36"/>
      <c r="L4973" s="36"/>
      <c r="M4973" s="36"/>
      <c r="N4973" s="36"/>
      <c r="O4973" s="36"/>
      <c r="P4973" s="36"/>
      <c r="Q4973" s="36"/>
      <c r="R4973" s="36"/>
      <c r="S4973" s="36"/>
      <c r="T4973" s="36"/>
      <c r="U4973" s="36"/>
      <c r="V4973" s="36"/>
    </row>
    <row r="4974" spans="6:22" x14ac:dyDescent="0.25">
      <c r="F4974" s="36"/>
      <c r="G4974" s="36"/>
      <c r="H4974" s="36"/>
      <c r="I4974" s="36"/>
      <c r="J4974" s="36"/>
      <c r="K4974" s="36"/>
      <c r="L4974" s="36"/>
      <c r="M4974" s="36"/>
      <c r="N4974" s="36"/>
      <c r="O4974" s="36"/>
      <c r="P4974" s="36"/>
      <c r="Q4974" s="36"/>
      <c r="R4974" s="36"/>
      <c r="S4974" s="36"/>
      <c r="T4974" s="36"/>
      <c r="U4974" s="36"/>
      <c r="V4974" s="36"/>
    </row>
    <row r="4975" spans="6:22" x14ac:dyDescent="0.25">
      <c r="F4975" s="36"/>
      <c r="G4975" s="36"/>
      <c r="H4975" s="36"/>
      <c r="I4975" s="36"/>
      <c r="J4975" s="36"/>
      <c r="K4975" s="36"/>
      <c r="L4975" s="36"/>
      <c r="M4975" s="36"/>
      <c r="N4975" s="36"/>
      <c r="O4975" s="36"/>
      <c r="P4975" s="36"/>
      <c r="Q4975" s="36"/>
      <c r="R4975" s="36"/>
      <c r="S4975" s="36"/>
      <c r="T4975" s="36"/>
      <c r="U4975" s="36"/>
      <c r="V4975" s="36"/>
    </row>
    <row r="4976" spans="6:22" x14ac:dyDescent="0.25">
      <c r="F4976" s="36"/>
      <c r="G4976" s="36"/>
      <c r="H4976" s="36"/>
      <c r="I4976" s="36"/>
      <c r="J4976" s="36"/>
      <c r="K4976" s="36"/>
      <c r="L4976" s="36"/>
      <c r="M4976" s="36"/>
      <c r="N4976" s="36"/>
      <c r="O4976" s="36"/>
      <c r="P4976" s="36"/>
      <c r="Q4976" s="36"/>
      <c r="R4976" s="36"/>
      <c r="S4976" s="36"/>
      <c r="T4976" s="36"/>
      <c r="U4976" s="36"/>
      <c r="V4976" s="36"/>
    </row>
    <row r="4977" spans="6:22" x14ac:dyDescent="0.25">
      <c r="F4977" s="36"/>
      <c r="G4977" s="36"/>
      <c r="H4977" s="36"/>
      <c r="I4977" s="36"/>
      <c r="J4977" s="36"/>
      <c r="K4977" s="36"/>
      <c r="L4977" s="36"/>
      <c r="M4977" s="36"/>
      <c r="N4977" s="36"/>
      <c r="O4977" s="36"/>
      <c r="P4977" s="36"/>
      <c r="Q4977" s="36"/>
      <c r="R4977" s="36"/>
      <c r="S4977" s="36"/>
      <c r="T4977" s="36"/>
      <c r="U4977" s="36"/>
      <c r="V4977" s="36"/>
    </row>
    <row r="4978" spans="6:22" x14ac:dyDescent="0.25">
      <c r="F4978" s="36"/>
      <c r="G4978" s="36"/>
      <c r="H4978" s="36"/>
      <c r="I4978" s="36"/>
      <c r="J4978" s="36"/>
      <c r="K4978" s="36"/>
      <c r="L4978" s="36"/>
      <c r="M4978" s="36"/>
      <c r="N4978" s="36"/>
      <c r="O4978" s="36"/>
      <c r="P4978" s="36"/>
      <c r="Q4978" s="36"/>
      <c r="R4978" s="36"/>
      <c r="S4978" s="36"/>
      <c r="T4978" s="36"/>
      <c r="U4978" s="36"/>
      <c r="V4978" s="36"/>
    </row>
    <row r="4979" spans="6:22" x14ac:dyDescent="0.25">
      <c r="F4979" s="36"/>
      <c r="G4979" s="36"/>
      <c r="H4979" s="36"/>
      <c r="I4979" s="36"/>
      <c r="J4979" s="36"/>
      <c r="K4979" s="36"/>
      <c r="L4979" s="36"/>
      <c r="M4979" s="36"/>
      <c r="N4979" s="36"/>
      <c r="O4979" s="36"/>
      <c r="P4979" s="36"/>
      <c r="Q4979" s="36"/>
      <c r="R4979" s="36"/>
      <c r="S4979" s="36"/>
      <c r="T4979" s="36"/>
      <c r="U4979" s="36"/>
      <c r="V4979" s="36"/>
    </row>
    <row r="4980" spans="6:22" x14ac:dyDescent="0.25">
      <c r="F4980" s="36"/>
      <c r="G4980" s="36"/>
      <c r="H4980" s="36"/>
      <c r="I4980" s="36"/>
      <c r="J4980" s="36"/>
      <c r="K4980" s="36"/>
      <c r="L4980" s="36"/>
      <c r="M4980" s="36"/>
      <c r="N4980" s="36"/>
      <c r="O4980" s="36"/>
      <c r="P4980" s="36"/>
      <c r="Q4980" s="36"/>
      <c r="R4980" s="36"/>
      <c r="S4980" s="36"/>
      <c r="T4980" s="36"/>
      <c r="U4980" s="36"/>
      <c r="V4980" s="36"/>
    </row>
    <row r="4981" spans="6:22" x14ac:dyDescent="0.25">
      <c r="F4981" s="36"/>
      <c r="G4981" s="36"/>
      <c r="H4981" s="36"/>
      <c r="I4981" s="36"/>
      <c r="J4981" s="36"/>
      <c r="K4981" s="36"/>
      <c r="L4981" s="36"/>
      <c r="M4981" s="36"/>
      <c r="N4981" s="36"/>
      <c r="O4981" s="36"/>
      <c r="P4981" s="36"/>
      <c r="Q4981" s="36"/>
      <c r="R4981" s="36"/>
      <c r="S4981" s="36"/>
      <c r="T4981" s="36"/>
      <c r="U4981" s="36"/>
      <c r="V4981" s="36"/>
    </row>
    <row r="4982" spans="6:22" x14ac:dyDescent="0.25">
      <c r="F4982" s="36"/>
      <c r="G4982" s="36"/>
      <c r="H4982" s="36"/>
      <c r="I4982" s="36"/>
      <c r="J4982" s="36"/>
      <c r="K4982" s="36"/>
      <c r="L4982" s="36"/>
      <c r="M4982" s="36"/>
      <c r="N4982" s="36"/>
      <c r="O4982" s="36"/>
      <c r="P4982" s="36"/>
      <c r="Q4982" s="36"/>
      <c r="R4982" s="36"/>
      <c r="S4982" s="36"/>
      <c r="T4982" s="36"/>
      <c r="U4982" s="36"/>
      <c r="V4982" s="36"/>
    </row>
    <row r="4983" spans="6:22" x14ac:dyDescent="0.25">
      <c r="F4983" s="36"/>
      <c r="G4983" s="36"/>
      <c r="H4983" s="36"/>
      <c r="I4983" s="36"/>
      <c r="J4983" s="36"/>
      <c r="K4983" s="36"/>
      <c r="L4983" s="36"/>
      <c r="M4983" s="36"/>
      <c r="N4983" s="36"/>
      <c r="O4983" s="36"/>
      <c r="P4983" s="36"/>
      <c r="Q4983" s="36"/>
      <c r="R4983" s="36"/>
      <c r="S4983" s="36"/>
      <c r="T4983" s="36"/>
      <c r="U4983" s="36"/>
      <c r="V4983" s="36"/>
    </row>
    <row r="4984" spans="6:22" x14ac:dyDescent="0.25">
      <c r="F4984" s="36"/>
      <c r="G4984" s="36"/>
      <c r="H4984" s="36"/>
      <c r="I4984" s="36"/>
      <c r="J4984" s="36"/>
      <c r="K4984" s="36"/>
      <c r="L4984" s="36"/>
      <c r="M4984" s="36"/>
      <c r="N4984" s="36"/>
      <c r="O4984" s="36"/>
      <c r="P4984" s="36"/>
      <c r="Q4984" s="36"/>
      <c r="R4984" s="36"/>
      <c r="S4984" s="36"/>
      <c r="T4984" s="36"/>
      <c r="U4984" s="36"/>
      <c r="V4984" s="36"/>
    </row>
    <row r="4985" spans="6:22" x14ac:dyDescent="0.25">
      <c r="F4985" s="36"/>
      <c r="G4985" s="36"/>
      <c r="H4985" s="36"/>
      <c r="I4985" s="36"/>
      <c r="J4985" s="36"/>
      <c r="K4985" s="36"/>
      <c r="L4985" s="36"/>
      <c r="M4985" s="36"/>
      <c r="N4985" s="36"/>
      <c r="O4985" s="36"/>
      <c r="P4985" s="36"/>
      <c r="Q4985" s="36"/>
      <c r="R4985" s="36"/>
      <c r="S4985" s="36"/>
      <c r="T4985" s="36"/>
      <c r="U4985" s="36"/>
      <c r="V4985" s="36"/>
    </row>
    <row r="4986" spans="6:22" x14ac:dyDescent="0.25">
      <c r="F4986" s="36"/>
      <c r="G4986" s="36"/>
      <c r="H4986" s="36"/>
      <c r="I4986" s="36"/>
      <c r="J4986" s="36"/>
      <c r="K4986" s="36"/>
      <c r="L4986" s="36"/>
      <c r="M4986" s="36"/>
      <c r="N4986" s="36"/>
      <c r="O4986" s="36"/>
      <c r="P4986" s="36"/>
      <c r="Q4986" s="36"/>
      <c r="R4986" s="36"/>
      <c r="S4986" s="36"/>
      <c r="T4986" s="36"/>
      <c r="U4986" s="36"/>
      <c r="V4986" s="36"/>
    </row>
    <row r="4987" spans="6:22" x14ac:dyDescent="0.25">
      <c r="F4987" s="36"/>
      <c r="G4987" s="36"/>
      <c r="H4987" s="36"/>
      <c r="I4987" s="36"/>
      <c r="J4987" s="36"/>
      <c r="K4987" s="36"/>
      <c r="L4987" s="36"/>
      <c r="M4987" s="36"/>
      <c r="N4987" s="36"/>
      <c r="O4987" s="36"/>
      <c r="P4987" s="36"/>
      <c r="Q4987" s="36"/>
      <c r="R4987" s="36"/>
      <c r="S4987" s="36"/>
      <c r="T4987" s="36"/>
      <c r="U4987" s="36"/>
      <c r="V4987" s="36"/>
    </row>
    <row r="4988" spans="6:22" x14ac:dyDescent="0.25">
      <c r="F4988" s="36"/>
      <c r="G4988" s="36"/>
      <c r="H4988" s="36"/>
      <c r="I4988" s="36"/>
      <c r="J4988" s="36"/>
      <c r="K4988" s="36"/>
      <c r="L4988" s="36"/>
      <c r="M4988" s="36"/>
      <c r="N4988" s="36"/>
      <c r="O4988" s="36"/>
      <c r="P4988" s="36"/>
      <c r="Q4988" s="36"/>
      <c r="R4988" s="36"/>
      <c r="S4988" s="36"/>
      <c r="T4988" s="36"/>
      <c r="U4988" s="36"/>
      <c r="V4988" s="36"/>
    </row>
    <row r="4989" spans="6:22" x14ac:dyDescent="0.25">
      <c r="F4989" s="36"/>
      <c r="G4989" s="36"/>
      <c r="H4989" s="36"/>
      <c r="I4989" s="36"/>
      <c r="J4989" s="36"/>
      <c r="K4989" s="36"/>
      <c r="L4989" s="36"/>
      <c r="M4989" s="36"/>
      <c r="N4989" s="36"/>
      <c r="O4989" s="36"/>
      <c r="P4989" s="36"/>
      <c r="Q4989" s="36"/>
      <c r="R4989" s="36"/>
      <c r="S4989" s="36"/>
      <c r="T4989" s="36"/>
      <c r="U4989" s="36"/>
      <c r="V4989" s="36"/>
    </row>
    <row r="4990" spans="6:22" x14ac:dyDescent="0.25">
      <c r="F4990" s="36"/>
      <c r="G4990" s="36"/>
      <c r="H4990" s="36"/>
      <c r="I4990" s="36"/>
      <c r="J4990" s="36"/>
      <c r="K4990" s="36"/>
      <c r="L4990" s="36"/>
      <c r="M4990" s="36"/>
      <c r="N4990" s="36"/>
      <c r="O4990" s="36"/>
      <c r="P4990" s="36"/>
      <c r="Q4990" s="36"/>
      <c r="R4990" s="36"/>
      <c r="S4990" s="36"/>
      <c r="T4990" s="36"/>
      <c r="U4990" s="36"/>
      <c r="V4990" s="36"/>
    </row>
    <row r="4991" spans="6:22" x14ac:dyDescent="0.25">
      <c r="F4991" s="36"/>
      <c r="G4991" s="36"/>
      <c r="H4991" s="36"/>
      <c r="I4991" s="36"/>
      <c r="J4991" s="36"/>
      <c r="K4991" s="36"/>
      <c r="L4991" s="36"/>
      <c r="M4991" s="36"/>
      <c r="N4991" s="36"/>
      <c r="O4991" s="36"/>
      <c r="P4991" s="36"/>
      <c r="Q4991" s="36"/>
      <c r="R4991" s="36"/>
      <c r="S4991" s="36"/>
      <c r="T4991" s="36"/>
      <c r="U4991" s="36"/>
      <c r="V4991" s="36"/>
    </row>
    <row r="4992" spans="6:22" x14ac:dyDescent="0.25">
      <c r="F4992" s="36"/>
      <c r="G4992" s="36"/>
      <c r="H4992" s="36"/>
      <c r="I4992" s="36"/>
      <c r="J4992" s="36"/>
      <c r="K4992" s="36"/>
      <c r="L4992" s="36"/>
      <c r="M4992" s="36"/>
      <c r="N4992" s="36"/>
      <c r="O4992" s="36"/>
      <c r="P4992" s="36"/>
      <c r="Q4992" s="36"/>
      <c r="R4992" s="36"/>
      <c r="S4992" s="36"/>
      <c r="T4992" s="36"/>
      <c r="U4992" s="36"/>
      <c r="V4992" s="36"/>
    </row>
    <row r="4993" spans="6:22" x14ac:dyDescent="0.25">
      <c r="F4993" s="36"/>
      <c r="G4993" s="36"/>
      <c r="H4993" s="36"/>
      <c r="I4993" s="36"/>
      <c r="J4993" s="36"/>
      <c r="K4993" s="36"/>
      <c r="L4993" s="36"/>
      <c r="M4993" s="36"/>
      <c r="N4993" s="36"/>
      <c r="O4993" s="36"/>
      <c r="P4993" s="36"/>
      <c r="Q4993" s="36"/>
      <c r="R4993" s="36"/>
      <c r="S4993" s="36"/>
      <c r="T4993" s="36"/>
      <c r="U4993" s="36"/>
      <c r="V4993" s="36"/>
    </row>
    <row r="4994" spans="6:22" x14ac:dyDescent="0.25">
      <c r="F4994" s="36"/>
      <c r="G4994" s="36"/>
      <c r="H4994" s="36"/>
      <c r="I4994" s="36"/>
      <c r="J4994" s="36"/>
      <c r="K4994" s="36"/>
      <c r="L4994" s="36"/>
      <c r="M4994" s="36"/>
      <c r="N4994" s="36"/>
      <c r="O4994" s="36"/>
      <c r="P4994" s="36"/>
      <c r="Q4994" s="36"/>
      <c r="R4994" s="36"/>
      <c r="S4994" s="36"/>
      <c r="T4994" s="36"/>
      <c r="U4994" s="36"/>
      <c r="V4994" s="36"/>
    </row>
    <row r="4995" spans="6:22" x14ac:dyDescent="0.25">
      <c r="F4995" s="36"/>
      <c r="G4995" s="36"/>
      <c r="H4995" s="36"/>
      <c r="I4995" s="36"/>
      <c r="J4995" s="36"/>
      <c r="K4995" s="36"/>
      <c r="L4995" s="36"/>
      <c r="M4995" s="36"/>
      <c r="N4995" s="36"/>
      <c r="O4995" s="36"/>
      <c r="P4995" s="36"/>
      <c r="Q4995" s="36"/>
      <c r="R4995" s="36"/>
      <c r="S4995" s="36"/>
      <c r="T4995" s="36"/>
      <c r="U4995" s="36"/>
      <c r="V4995" s="36"/>
    </row>
    <row r="4996" spans="6:22" x14ac:dyDescent="0.25">
      <c r="F4996" s="36"/>
      <c r="G4996" s="36"/>
      <c r="H4996" s="36"/>
      <c r="I4996" s="36"/>
      <c r="J4996" s="36"/>
      <c r="K4996" s="36"/>
      <c r="L4996" s="36"/>
      <c r="M4996" s="36"/>
      <c r="N4996" s="36"/>
      <c r="O4996" s="36"/>
      <c r="P4996" s="36"/>
      <c r="Q4996" s="36"/>
      <c r="R4996" s="36"/>
      <c r="S4996" s="36"/>
      <c r="T4996" s="36"/>
      <c r="U4996" s="36"/>
      <c r="V4996" s="36"/>
    </row>
    <row r="4997" spans="6:22" x14ac:dyDescent="0.25">
      <c r="F4997" s="36"/>
      <c r="G4997" s="36"/>
      <c r="H4997" s="36"/>
      <c r="I4997" s="36"/>
      <c r="J4997" s="36"/>
      <c r="K4997" s="36"/>
      <c r="L4997" s="36"/>
      <c r="M4997" s="36"/>
      <c r="N4997" s="36"/>
      <c r="O4997" s="36"/>
      <c r="P4997" s="36"/>
      <c r="Q4997" s="36"/>
      <c r="R4997" s="36"/>
      <c r="S4997" s="36"/>
      <c r="T4997" s="36"/>
      <c r="U4997" s="36"/>
      <c r="V4997" s="36"/>
    </row>
    <row r="4998" spans="6:22" x14ac:dyDescent="0.25">
      <c r="F4998" s="36"/>
      <c r="G4998" s="36"/>
      <c r="H4998" s="36"/>
      <c r="I4998" s="36"/>
      <c r="J4998" s="36"/>
      <c r="K4998" s="36"/>
      <c r="L4998" s="36"/>
      <c r="M4998" s="36"/>
      <c r="N4998" s="36"/>
      <c r="O4998" s="36"/>
      <c r="P4998" s="36"/>
      <c r="Q4998" s="36"/>
      <c r="R4998" s="36"/>
      <c r="S4998" s="36"/>
      <c r="T4998" s="36"/>
      <c r="U4998" s="36"/>
      <c r="V4998" s="36"/>
    </row>
    <row r="4999" spans="6:22" x14ac:dyDescent="0.25">
      <c r="F4999" s="36"/>
      <c r="G4999" s="36"/>
      <c r="H4999" s="36"/>
      <c r="I4999" s="36"/>
      <c r="J4999" s="36"/>
      <c r="K4999" s="36"/>
      <c r="L4999" s="36"/>
      <c r="M4999" s="36"/>
      <c r="N4999" s="36"/>
      <c r="O4999" s="36"/>
      <c r="P4999" s="36"/>
      <c r="Q4999" s="36"/>
      <c r="R4999" s="36"/>
      <c r="S4999" s="36"/>
      <c r="T4999" s="36"/>
      <c r="U4999" s="36"/>
      <c r="V4999" s="36"/>
    </row>
    <row r="5000" spans="6:22" x14ac:dyDescent="0.25">
      <c r="F5000" s="36"/>
      <c r="G5000" s="36"/>
      <c r="H5000" s="36"/>
      <c r="I5000" s="36"/>
      <c r="J5000" s="36"/>
      <c r="K5000" s="36"/>
      <c r="L5000" s="36"/>
      <c r="M5000" s="36"/>
      <c r="N5000" s="36"/>
      <c r="O5000" s="36"/>
      <c r="P5000" s="36"/>
      <c r="Q5000" s="36"/>
      <c r="R5000" s="36"/>
      <c r="S5000" s="36"/>
      <c r="T5000" s="36"/>
      <c r="U5000" s="36"/>
      <c r="V5000" s="36"/>
    </row>
    <row r="5001" spans="6:22" x14ac:dyDescent="0.25">
      <c r="F5001" s="36"/>
      <c r="G5001" s="36"/>
      <c r="H5001" s="36"/>
      <c r="I5001" s="36"/>
      <c r="J5001" s="36"/>
      <c r="K5001" s="36"/>
      <c r="L5001" s="36"/>
      <c r="M5001" s="36"/>
      <c r="N5001" s="36"/>
      <c r="O5001" s="36"/>
      <c r="P5001" s="36"/>
      <c r="Q5001" s="36"/>
      <c r="R5001" s="36"/>
      <c r="S5001" s="36"/>
      <c r="T5001" s="36"/>
      <c r="U5001" s="36"/>
      <c r="V5001" s="36"/>
    </row>
    <row r="5002" spans="6:22" x14ac:dyDescent="0.25">
      <c r="F5002" s="36"/>
      <c r="G5002" s="36"/>
      <c r="H5002" s="36"/>
      <c r="I5002" s="36"/>
      <c r="J5002" s="36"/>
      <c r="K5002" s="36"/>
      <c r="L5002" s="36"/>
      <c r="M5002" s="36"/>
      <c r="N5002" s="36"/>
      <c r="O5002" s="36"/>
      <c r="P5002" s="36"/>
      <c r="Q5002" s="36"/>
      <c r="R5002" s="36"/>
      <c r="S5002" s="36"/>
      <c r="T5002" s="36"/>
      <c r="U5002" s="36"/>
      <c r="V5002" s="36"/>
    </row>
    <row r="5003" spans="6:22" x14ac:dyDescent="0.25">
      <c r="F5003" s="36"/>
      <c r="G5003" s="36"/>
      <c r="H5003" s="36"/>
      <c r="I5003" s="36"/>
      <c r="J5003" s="36"/>
      <c r="K5003" s="36"/>
      <c r="L5003" s="36"/>
      <c r="M5003" s="36"/>
      <c r="N5003" s="36"/>
      <c r="O5003" s="36"/>
      <c r="P5003" s="36"/>
      <c r="Q5003" s="36"/>
      <c r="R5003" s="36"/>
      <c r="S5003" s="36"/>
      <c r="T5003" s="36"/>
      <c r="U5003" s="36"/>
      <c r="V5003" s="36"/>
    </row>
    <row r="5004" spans="6:22" x14ac:dyDescent="0.25">
      <c r="F5004" s="36"/>
      <c r="G5004" s="36"/>
      <c r="H5004" s="36"/>
      <c r="I5004" s="36"/>
      <c r="J5004" s="36"/>
      <c r="K5004" s="36"/>
      <c r="L5004" s="36"/>
      <c r="M5004" s="36"/>
      <c r="N5004" s="36"/>
      <c r="O5004" s="36"/>
      <c r="P5004" s="36"/>
      <c r="Q5004" s="36"/>
      <c r="R5004" s="36"/>
      <c r="S5004" s="36"/>
      <c r="T5004" s="36"/>
      <c r="U5004" s="36"/>
      <c r="V5004" s="36"/>
    </row>
    <row r="5005" spans="6:22" x14ac:dyDescent="0.25">
      <c r="F5005" s="36"/>
      <c r="G5005" s="36"/>
      <c r="H5005" s="36"/>
      <c r="I5005" s="36"/>
      <c r="J5005" s="36"/>
      <c r="K5005" s="36"/>
      <c r="L5005" s="36"/>
      <c r="M5005" s="36"/>
      <c r="N5005" s="36"/>
      <c r="O5005" s="36"/>
      <c r="P5005" s="36"/>
      <c r="Q5005" s="36"/>
      <c r="R5005" s="36"/>
      <c r="S5005" s="36"/>
      <c r="T5005" s="36"/>
      <c r="U5005" s="36"/>
      <c r="V5005" s="36"/>
    </row>
    <row r="5006" spans="6:22" x14ac:dyDescent="0.25">
      <c r="F5006" s="36"/>
      <c r="G5006" s="36"/>
      <c r="H5006" s="36"/>
      <c r="I5006" s="36"/>
      <c r="J5006" s="36"/>
      <c r="K5006" s="36"/>
      <c r="L5006" s="36"/>
      <c r="M5006" s="36"/>
      <c r="N5006" s="36"/>
      <c r="O5006" s="36"/>
      <c r="P5006" s="36"/>
      <c r="Q5006" s="36"/>
      <c r="R5006" s="36"/>
      <c r="S5006" s="36"/>
      <c r="T5006" s="36"/>
      <c r="U5006" s="36"/>
      <c r="V5006" s="36"/>
    </row>
    <row r="5007" spans="6:22" x14ac:dyDescent="0.25">
      <c r="F5007" s="36"/>
      <c r="G5007" s="36"/>
      <c r="H5007" s="36"/>
      <c r="I5007" s="36"/>
      <c r="J5007" s="36"/>
      <c r="K5007" s="36"/>
      <c r="L5007" s="36"/>
      <c r="M5007" s="36"/>
      <c r="N5007" s="36"/>
      <c r="O5007" s="36"/>
      <c r="P5007" s="36"/>
      <c r="Q5007" s="36"/>
      <c r="R5007" s="36"/>
      <c r="S5007" s="36"/>
      <c r="T5007" s="36"/>
      <c r="U5007" s="36"/>
      <c r="V5007" s="36"/>
    </row>
    <row r="5008" spans="6:22" x14ac:dyDescent="0.25">
      <c r="F5008" s="36"/>
      <c r="G5008" s="36"/>
      <c r="H5008" s="36"/>
      <c r="I5008" s="36"/>
      <c r="J5008" s="36"/>
      <c r="K5008" s="36"/>
      <c r="L5008" s="36"/>
      <c r="M5008" s="36"/>
      <c r="N5008" s="36"/>
      <c r="O5008" s="36"/>
      <c r="P5008" s="36"/>
      <c r="Q5008" s="36"/>
      <c r="R5008" s="36"/>
      <c r="S5008" s="36"/>
      <c r="T5008" s="36"/>
      <c r="U5008" s="36"/>
      <c r="V5008" s="36"/>
    </row>
    <row r="5009" spans="6:22" x14ac:dyDescent="0.25">
      <c r="F5009" s="36"/>
      <c r="G5009" s="36"/>
      <c r="H5009" s="36"/>
      <c r="I5009" s="36"/>
      <c r="J5009" s="36"/>
      <c r="K5009" s="36"/>
      <c r="L5009" s="36"/>
      <c r="M5009" s="36"/>
      <c r="N5009" s="36"/>
      <c r="O5009" s="36"/>
      <c r="P5009" s="36"/>
      <c r="Q5009" s="36"/>
      <c r="R5009" s="36"/>
      <c r="S5009" s="36"/>
      <c r="T5009" s="36"/>
      <c r="U5009" s="36"/>
      <c r="V5009" s="36"/>
    </row>
    <row r="5010" spans="6:22" x14ac:dyDescent="0.25">
      <c r="F5010" s="36"/>
      <c r="G5010" s="36"/>
      <c r="H5010" s="36"/>
      <c r="I5010" s="36"/>
      <c r="J5010" s="36"/>
      <c r="K5010" s="36"/>
      <c r="L5010" s="36"/>
      <c r="M5010" s="36"/>
      <c r="N5010" s="36"/>
      <c r="O5010" s="36"/>
      <c r="P5010" s="36"/>
      <c r="Q5010" s="36"/>
      <c r="R5010" s="36"/>
      <c r="S5010" s="36"/>
      <c r="T5010" s="36"/>
      <c r="U5010" s="36"/>
      <c r="V5010" s="36"/>
    </row>
    <row r="5011" spans="6:22" x14ac:dyDescent="0.25">
      <c r="F5011" s="36"/>
      <c r="G5011" s="36"/>
      <c r="H5011" s="36"/>
      <c r="I5011" s="36"/>
      <c r="J5011" s="36"/>
      <c r="K5011" s="36"/>
      <c r="L5011" s="36"/>
      <c r="M5011" s="36"/>
      <c r="N5011" s="36"/>
      <c r="O5011" s="36"/>
      <c r="P5011" s="36"/>
      <c r="Q5011" s="36"/>
      <c r="R5011" s="36"/>
      <c r="S5011" s="36"/>
      <c r="T5011" s="36"/>
      <c r="U5011" s="36"/>
      <c r="V5011" s="36"/>
    </row>
    <row r="5012" spans="6:22" x14ac:dyDescent="0.25">
      <c r="F5012" s="36"/>
      <c r="G5012" s="36"/>
      <c r="H5012" s="36"/>
      <c r="I5012" s="36"/>
      <c r="J5012" s="36"/>
      <c r="K5012" s="36"/>
      <c r="L5012" s="36"/>
      <c r="M5012" s="36"/>
      <c r="N5012" s="36"/>
      <c r="O5012" s="36"/>
      <c r="P5012" s="36"/>
      <c r="Q5012" s="36"/>
      <c r="R5012" s="36"/>
      <c r="S5012" s="36"/>
      <c r="T5012" s="36"/>
      <c r="U5012" s="36"/>
      <c r="V5012" s="36"/>
    </row>
    <row r="5013" spans="6:22" x14ac:dyDescent="0.25">
      <c r="F5013" s="36"/>
      <c r="G5013" s="36"/>
      <c r="H5013" s="36"/>
      <c r="I5013" s="36"/>
      <c r="J5013" s="36"/>
      <c r="K5013" s="36"/>
      <c r="L5013" s="36"/>
      <c r="M5013" s="36"/>
      <c r="N5013" s="36"/>
      <c r="O5013" s="36"/>
      <c r="P5013" s="36"/>
      <c r="Q5013" s="36"/>
      <c r="R5013" s="36"/>
      <c r="S5013" s="36"/>
      <c r="T5013" s="36"/>
      <c r="U5013" s="36"/>
      <c r="V5013" s="36"/>
    </row>
    <row r="5014" spans="6:22" x14ac:dyDescent="0.25">
      <c r="F5014" s="36"/>
      <c r="G5014" s="36"/>
      <c r="H5014" s="36"/>
      <c r="I5014" s="36"/>
      <c r="J5014" s="36"/>
      <c r="K5014" s="36"/>
      <c r="L5014" s="36"/>
      <c r="M5014" s="36"/>
      <c r="N5014" s="36"/>
      <c r="O5014" s="36"/>
      <c r="P5014" s="36"/>
      <c r="Q5014" s="36"/>
      <c r="R5014" s="36"/>
      <c r="S5014" s="36"/>
      <c r="T5014" s="36"/>
      <c r="U5014" s="36"/>
      <c r="V5014" s="36"/>
    </row>
    <row r="5015" spans="6:22" x14ac:dyDescent="0.25">
      <c r="F5015" s="36"/>
      <c r="G5015" s="36"/>
      <c r="H5015" s="36"/>
      <c r="I5015" s="36"/>
      <c r="J5015" s="36"/>
      <c r="K5015" s="36"/>
      <c r="L5015" s="36"/>
      <c r="M5015" s="36"/>
      <c r="N5015" s="36"/>
      <c r="O5015" s="36"/>
      <c r="P5015" s="36"/>
      <c r="Q5015" s="36"/>
      <c r="R5015" s="36"/>
      <c r="S5015" s="36"/>
      <c r="T5015" s="36"/>
      <c r="U5015" s="36"/>
      <c r="V5015" s="36"/>
    </row>
    <row r="5016" spans="6:22" x14ac:dyDescent="0.25">
      <c r="F5016" s="36"/>
      <c r="G5016" s="36"/>
      <c r="H5016" s="36"/>
      <c r="I5016" s="36"/>
      <c r="J5016" s="36"/>
      <c r="K5016" s="36"/>
      <c r="L5016" s="36"/>
      <c r="M5016" s="36"/>
      <c r="N5016" s="36"/>
      <c r="O5016" s="36"/>
      <c r="P5016" s="36"/>
      <c r="Q5016" s="36"/>
      <c r="R5016" s="36"/>
      <c r="S5016" s="36"/>
      <c r="T5016" s="36"/>
      <c r="U5016" s="36"/>
      <c r="V5016" s="36"/>
    </row>
    <row r="5017" spans="6:22" x14ac:dyDescent="0.25">
      <c r="F5017" s="14"/>
      <c r="G5017" s="14"/>
      <c r="H5017" s="14"/>
      <c r="I5017" s="14"/>
      <c r="J5017" s="14"/>
      <c r="K5017" s="14"/>
      <c r="L5017" s="14"/>
      <c r="M5017" s="14"/>
      <c r="N5017" s="14"/>
      <c r="O5017" s="14"/>
      <c r="P5017" s="14"/>
      <c r="Q5017" s="14"/>
      <c r="R5017" s="14"/>
      <c r="S5017" s="14"/>
      <c r="T5017" s="14"/>
      <c r="U5017" s="14"/>
      <c r="V5017" s="14"/>
    </row>
    <row r="5018" spans="6:22" x14ac:dyDescent="0.25">
      <c r="F5018" s="40"/>
      <c r="G5018" s="40"/>
      <c r="H5018" s="40"/>
      <c r="I5018" s="40"/>
      <c r="J5018" s="40"/>
      <c r="K5018" s="40"/>
      <c r="L5018" s="40"/>
      <c r="M5018" s="40"/>
      <c r="N5018" s="40"/>
      <c r="O5018" s="40"/>
      <c r="P5018" s="40"/>
      <c r="Q5018" s="40"/>
      <c r="R5018" s="40"/>
      <c r="S5018" s="40"/>
      <c r="T5018" s="40"/>
      <c r="U5018" s="40"/>
      <c r="V5018" s="40"/>
    </row>
    <row r="5019" spans="6:22" x14ac:dyDescent="0.25">
      <c r="F5019" s="40"/>
      <c r="G5019" s="40"/>
      <c r="H5019" s="40"/>
      <c r="I5019" s="40"/>
      <c r="J5019" s="40"/>
      <c r="K5019" s="40"/>
      <c r="L5019" s="40"/>
      <c r="M5019" s="40"/>
      <c r="N5019" s="40"/>
      <c r="O5019" s="40"/>
      <c r="P5019" s="40"/>
      <c r="Q5019" s="40"/>
      <c r="R5019" s="40"/>
      <c r="S5019" s="40"/>
      <c r="T5019" s="40"/>
      <c r="U5019" s="40"/>
      <c r="V5019" s="40"/>
    </row>
    <row r="5020" spans="6:22" x14ac:dyDescent="0.25">
      <c r="F5020" s="40"/>
      <c r="G5020" s="40"/>
      <c r="H5020" s="40"/>
      <c r="I5020" s="40"/>
      <c r="J5020" s="40"/>
      <c r="K5020" s="40"/>
      <c r="L5020" s="40"/>
      <c r="M5020" s="40"/>
      <c r="N5020" s="40"/>
      <c r="O5020" s="40"/>
      <c r="P5020" s="40"/>
      <c r="Q5020" s="40"/>
      <c r="R5020" s="40"/>
      <c r="S5020" s="40"/>
      <c r="T5020" s="40"/>
      <c r="U5020" s="40"/>
      <c r="V5020" s="40"/>
    </row>
    <row r="5021" spans="6:22" x14ac:dyDescent="0.25">
      <c r="F5021" s="40"/>
      <c r="G5021" s="40"/>
      <c r="H5021" s="40"/>
      <c r="I5021" s="40"/>
      <c r="J5021" s="40"/>
      <c r="K5021" s="40"/>
      <c r="L5021" s="40"/>
      <c r="M5021" s="40"/>
      <c r="N5021" s="40"/>
      <c r="O5021" s="40"/>
      <c r="P5021" s="40"/>
      <c r="Q5021" s="40"/>
      <c r="R5021" s="40"/>
      <c r="S5021" s="40"/>
      <c r="T5021" s="40"/>
      <c r="U5021" s="40"/>
      <c r="V5021" s="40"/>
    </row>
    <row r="5022" spans="6:22" x14ac:dyDescent="0.25">
      <c r="F5022" s="40"/>
      <c r="G5022" s="40"/>
      <c r="H5022" s="40"/>
      <c r="I5022" s="40"/>
      <c r="J5022" s="40"/>
      <c r="K5022" s="40"/>
      <c r="L5022" s="40"/>
      <c r="M5022" s="40"/>
      <c r="N5022" s="40"/>
      <c r="O5022" s="40"/>
      <c r="P5022" s="40"/>
      <c r="Q5022" s="40"/>
      <c r="R5022" s="40"/>
      <c r="S5022" s="40"/>
      <c r="T5022" s="40"/>
      <c r="U5022" s="40"/>
      <c r="V5022" s="40"/>
    </row>
    <row r="5023" spans="6:22" x14ac:dyDescent="0.25">
      <c r="F5023" s="40"/>
      <c r="G5023" s="40"/>
      <c r="H5023" s="40"/>
      <c r="I5023" s="40"/>
      <c r="J5023" s="40"/>
      <c r="K5023" s="40"/>
      <c r="L5023" s="40"/>
      <c r="M5023" s="40"/>
      <c r="N5023" s="40"/>
      <c r="O5023" s="40"/>
      <c r="P5023" s="40"/>
      <c r="Q5023" s="40"/>
      <c r="R5023" s="40"/>
      <c r="S5023" s="40"/>
      <c r="T5023" s="40"/>
      <c r="U5023" s="40"/>
      <c r="V5023" s="40"/>
    </row>
    <row r="5024" spans="6:22" x14ac:dyDescent="0.25">
      <c r="F5024" s="40"/>
      <c r="G5024" s="40"/>
      <c r="H5024" s="40"/>
      <c r="I5024" s="40"/>
      <c r="J5024" s="40"/>
      <c r="K5024" s="40"/>
      <c r="L5024" s="40"/>
      <c r="M5024" s="40"/>
      <c r="N5024" s="40"/>
      <c r="O5024" s="40"/>
      <c r="P5024" s="40"/>
      <c r="Q5024" s="40"/>
      <c r="R5024" s="40"/>
      <c r="S5024" s="40"/>
      <c r="T5024" s="40"/>
      <c r="U5024" s="40"/>
      <c r="V5024" s="40"/>
    </row>
    <row r="5025" spans="6:22" x14ac:dyDescent="0.25">
      <c r="F5025" s="40"/>
      <c r="G5025" s="40"/>
      <c r="H5025" s="40"/>
      <c r="I5025" s="40"/>
      <c r="J5025" s="40"/>
      <c r="K5025" s="40"/>
      <c r="L5025" s="40"/>
      <c r="M5025" s="40"/>
      <c r="N5025" s="40"/>
      <c r="O5025" s="40"/>
      <c r="P5025" s="40"/>
      <c r="Q5025" s="40"/>
      <c r="R5025" s="40"/>
      <c r="S5025" s="40"/>
      <c r="T5025" s="40"/>
      <c r="U5025" s="40"/>
      <c r="V5025" s="40"/>
    </row>
    <row r="5026" spans="6:22" x14ac:dyDescent="0.25">
      <c r="F5026" s="40"/>
      <c r="G5026" s="40"/>
      <c r="H5026" s="40"/>
      <c r="I5026" s="40"/>
      <c r="J5026" s="40"/>
      <c r="K5026" s="40"/>
      <c r="L5026" s="40"/>
      <c r="M5026" s="40"/>
      <c r="N5026" s="40"/>
      <c r="O5026" s="40"/>
      <c r="P5026" s="40"/>
      <c r="Q5026" s="40"/>
      <c r="R5026" s="40"/>
      <c r="S5026" s="40"/>
      <c r="T5026" s="40"/>
      <c r="U5026" s="40"/>
      <c r="V5026" s="40"/>
    </row>
    <row r="5027" spans="6:22" x14ac:dyDescent="0.25">
      <c r="F5027" s="40"/>
      <c r="G5027" s="40"/>
      <c r="H5027" s="40"/>
      <c r="I5027" s="40"/>
      <c r="J5027" s="40"/>
      <c r="K5027" s="40"/>
      <c r="L5027" s="40"/>
      <c r="M5027" s="40"/>
      <c r="N5027" s="40"/>
      <c r="O5027" s="40"/>
      <c r="P5027" s="40"/>
      <c r="Q5027" s="40"/>
      <c r="R5027" s="40"/>
      <c r="S5027" s="40"/>
      <c r="T5027" s="40"/>
      <c r="U5027" s="40"/>
      <c r="V5027" s="40"/>
    </row>
    <row r="5028" spans="6:22" x14ac:dyDescent="0.25">
      <c r="F5028" s="40"/>
      <c r="G5028" s="40"/>
      <c r="H5028" s="40"/>
      <c r="I5028" s="40"/>
      <c r="J5028" s="40"/>
      <c r="K5028" s="40"/>
      <c r="L5028" s="40"/>
      <c r="M5028" s="40"/>
      <c r="N5028" s="40"/>
      <c r="O5028" s="40"/>
      <c r="P5028" s="40"/>
      <c r="Q5028" s="40"/>
      <c r="R5028" s="40"/>
      <c r="S5028" s="40"/>
      <c r="T5028" s="40"/>
      <c r="U5028" s="40"/>
      <c r="V5028" s="40"/>
    </row>
    <row r="5029" spans="6:22" x14ac:dyDescent="0.25">
      <c r="F5029" s="40"/>
      <c r="G5029" s="40"/>
      <c r="H5029" s="40"/>
      <c r="I5029" s="40"/>
      <c r="J5029" s="40"/>
      <c r="K5029" s="40"/>
      <c r="L5029" s="40"/>
      <c r="M5029" s="40"/>
      <c r="N5029" s="40"/>
      <c r="O5029" s="40"/>
      <c r="P5029" s="40"/>
      <c r="Q5029" s="40"/>
      <c r="R5029" s="40"/>
      <c r="S5029" s="40"/>
      <c r="T5029" s="40"/>
      <c r="U5029" s="40"/>
      <c r="V5029" s="40"/>
    </row>
    <row r="5030" spans="6:22" x14ac:dyDescent="0.25">
      <c r="F5030" s="40"/>
      <c r="G5030" s="40"/>
      <c r="H5030" s="40"/>
      <c r="I5030" s="40"/>
      <c r="J5030" s="40"/>
      <c r="K5030" s="40"/>
      <c r="L5030" s="40"/>
      <c r="M5030" s="40"/>
      <c r="N5030" s="40"/>
      <c r="O5030" s="40"/>
      <c r="P5030" s="40"/>
      <c r="Q5030" s="40"/>
      <c r="R5030" s="40"/>
      <c r="S5030" s="40"/>
      <c r="T5030" s="40"/>
      <c r="U5030" s="40"/>
      <c r="V5030" s="40"/>
    </row>
    <row r="5031" spans="6:22" x14ac:dyDescent="0.25">
      <c r="F5031" s="40"/>
      <c r="G5031" s="40"/>
      <c r="H5031" s="40"/>
      <c r="I5031" s="40"/>
      <c r="J5031" s="40"/>
      <c r="K5031" s="40"/>
      <c r="L5031" s="40"/>
      <c r="M5031" s="40"/>
      <c r="N5031" s="40"/>
      <c r="O5031" s="40"/>
      <c r="P5031" s="40"/>
      <c r="Q5031" s="40"/>
      <c r="R5031" s="40"/>
      <c r="S5031" s="40"/>
      <c r="T5031" s="40"/>
      <c r="U5031" s="40"/>
      <c r="V5031" s="40"/>
    </row>
    <row r="5032" spans="6:22" x14ac:dyDescent="0.25">
      <c r="F5032" s="40"/>
      <c r="G5032" s="40"/>
      <c r="H5032" s="40"/>
      <c r="I5032" s="40"/>
      <c r="J5032" s="40"/>
      <c r="K5032" s="40"/>
      <c r="L5032" s="40"/>
      <c r="M5032" s="40"/>
      <c r="N5032" s="40"/>
      <c r="O5032" s="40"/>
      <c r="P5032" s="40"/>
      <c r="Q5032" s="40"/>
      <c r="R5032" s="40"/>
      <c r="S5032" s="40"/>
      <c r="T5032" s="40"/>
      <c r="U5032" s="40"/>
      <c r="V5032" s="40"/>
    </row>
    <row r="5033" spans="6:22" x14ac:dyDescent="0.25">
      <c r="F5033" s="40"/>
      <c r="G5033" s="40"/>
      <c r="H5033" s="40"/>
      <c r="I5033" s="40"/>
      <c r="J5033" s="40"/>
      <c r="K5033" s="40"/>
      <c r="L5033" s="40"/>
      <c r="M5033" s="40"/>
      <c r="N5033" s="40"/>
      <c r="O5033" s="40"/>
      <c r="P5033" s="40"/>
      <c r="Q5033" s="40"/>
      <c r="R5033" s="40"/>
      <c r="S5033" s="40"/>
      <c r="T5033" s="40"/>
      <c r="U5033" s="40"/>
      <c r="V5033" s="40"/>
    </row>
    <row r="5034" spans="6:22" x14ac:dyDescent="0.25">
      <c r="F5034" s="40"/>
      <c r="G5034" s="40"/>
      <c r="H5034" s="40"/>
      <c r="I5034" s="40"/>
      <c r="J5034" s="40"/>
      <c r="K5034" s="40"/>
      <c r="L5034" s="40"/>
      <c r="M5034" s="40"/>
      <c r="N5034" s="40"/>
      <c r="O5034" s="40"/>
      <c r="P5034" s="40"/>
      <c r="Q5034" s="40"/>
      <c r="R5034" s="40"/>
      <c r="S5034" s="40"/>
      <c r="T5034" s="40"/>
      <c r="U5034" s="40"/>
      <c r="V5034" s="40"/>
    </row>
    <row r="5035" spans="6:22" x14ac:dyDescent="0.25">
      <c r="F5035" s="40"/>
      <c r="G5035" s="40"/>
      <c r="H5035" s="40"/>
      <c r="I5035" s="40"/>
      <c r="J5035" s="40"/>
      <c r="K5035" s="40"/>
      <c r="L5035" s="40"/>
      <c r="M5035" s="40"/>
      <c r="N5035" s="40"/>
      <c r="O5035" s="40"/>
      <c r="P5035" s="40"/>
      <c r="Q5035" s="40"/>
      <c r="R5035" s="40"/>
      <c r="S5035" s="40"/>
      <c r="T5035" s="40"/>
      <c r="U5035" s="40"/>
      <c r="V5035" s="40"/>
    </row>
    <row r="5036" spans="6:22" x14ac:dyDescent="0.25">
      <c r="F5036" s="40"/>
      <c r="G5036" s="40"/>
      <c r="H5036" s="40"/>
      <c r="I5036" s="40"/>
      <c r="J5036" s="40"/>
      <c r="K5036" s="40"/>
      <c r="L5036" s="40"/>
      <c r="M5036" s="40"/>
      <c r="N5036" s="40"/>
      <c r="O5036" s="40"/>
      <c r="P5036" s="40"/>
      <c r="Q5036" s="40"/>
      <c r="R5036" s="40"/>
      <c r="S5036" s="40"/>
      <c r="T5036" s="40"/>
      <c r="U5036" s="40"/>
      <c r="V5036" s="40"/>
    </row>
    <row r="5037" spans="6:22" x14ac:dyDescent="0.25">
      <c r="F5037" s="40"/>
      <c r="G5037" s="40"/>
      <c r="H5037" s="40"/>
      <c r="I5037" s="40"/>
      <c r="J5037" s="40"/>
      <c r="K5037" s="40"/>
      <c r="L5037" s="40"/>
      <c r="M5037" s="40"/>
      <c r="N5037" s="40"/>
      <c r="O5037" s="40"/>
      <c r="P5037" s="40"/>
      <c r="Q5037" s="40"/>
      <c r="R5037" s="40"/>
      <c r="S5037" s="40"/>
      <c r="T5037" s="40"/>
      <c r="U5037" s="40"/>
      <c r="V5037" s="40"/>
    </row>
    <row r="5038" spans="6:22" x14ac:dyDescent="0.25">
      <c r="F5038" s="40"/>
      <c r="G5038" s="40"/>
      <c r="H5038" s="40"/>
      <c r="I5038" s="40"/>
      <c r="J5038" s="40"/>
      <c r="K5038" s="40"/>
      <c r="L5038" s="40"/>
      <c r="M5038" s="40"/>
      <c r="N5038" s="40"/>
      <c r="O5038" s="40"/>
      <c r="P5038" s="40"/>
      <c r="Q5038" s="40"/>
      <c r="R5038" s="40"/>
      <c r="S5038" s="40"/>
      <c r="T5038" s="40"/>
      <c r="U5038" s="40"/>
      <c r="V5038" s="40"/>
    </row>
    <row r="5039" spans="6:22" x14ac:dyDescent="0.25">
      <c r="F5039" s="40"/>
      <c r="G5039" s="40"/>
      <c r="H5039" s="40"/>
      <c r="I5039" s="40"/>
      <c r="J5039" s="40"/>
      <c r="K5039" s="40"/>
      <c r="L5039" s="40"/>
      <c r="M5039" s="40"/>
      <c r="N5039" s="40"/>
      <c r="O5039" s="40"/>
      <c r="P5039" s="40"/>
      <c r="Q5039" s="40"/>
      <c r="R5039" s="40"/>
      <c r="S5039" s="40"/>
      <c r="T5039" s="40"/>
      <c r="U5039" s="40"/>
      <c r="V5039" s="40"/>
    </row>
    <row r="5040" spans="6:22" x14ac:dyDescent="0.25">
      <c r="F5040" s="40"/>
      <c r="G5040" s="40"/>
      <c r="H5040" s="40"/>
      <c r="I5040" s="40"/>
      <c r="J5040" s="40"/>
      <c r="K5040" s="40"/>
      <c r="L5040" s="40"/>
      <c r="M5040" s="40"/>
      <c r="N5040" s="40"/>
      <c r="O5040" s="40"/>
      <c r="P5040" s="40"/>
      <c r="Q5040" s="40"/>
      <c r="R5040" s="40"/>
      <c r="S5040" s="40"/>
      <c r="T5040" s="40"/>
      <c r="U5040" s="40"/>
      <c r="V5040" s="40"/>
    </row>
    <row r="5041" spans="6:22" x14ac:dyDescent="0.25">
      <c r="F5041" s="40"/>
      <c r="G5041" s="40"/>
      <c r="H5041" s="40"/>
      <c r="I5041" s="40"/>
      <c r="J5041" s="40"/>
      <c r="K5041" s="40"/>
      <c r="L5041" s="40"/>
      <c r="M5041" s="40"/>
      <c r="N5041" s="40"/>
      <c r="O5041" s="40"/>
      <c r="P5041" s="40"/>
      <c r="Q5041" s="40"/>
      <c r="R5041" s="40"/>
      <c r="S5041" s="40"/>
      <c r="T5041" s="40"/>
      <c r="U5041" s="40"/>
      <c r="V5041" s="40"/>
    </row>
    <row r="5042" spans="6:22" x14ac:dyDescent="0.25">
      <c r="F5042" s="40"/>
      <c r="G5042" s="40"/>
      <c r="H5042" s="40"/>
      <c r="I5042" s="40"/>
      <c r="J5042" s="40"/>
      <c r="K5042" s="40"/>
      <c r="L5042" s="40"/>
      <c r="M5042" s="40"/>
      <c r="N5042" s="40"/>
      <c r="O5042" s="40"/>
      <c r="P5042" s="40"/>
      <c r="Q5042" s="40"/>
      <c r="R5042" s="40"/>
      <c r="S5042" s="40"/>
      <c r="T5042" s="40"/>
      <c r="U5042" s="40"/>
      <c r="V5042" s="40"/>
    </row>
    <row r="5043" spans="6:22" x14ac:dyDescent="0.25">
      <c r="F5043" s="40"/>
      <c r="G5043" s="40"/>
      <c r="H5043" s="40"/>
      <c r="I5043" s="40"/>
      <c r="J5043" s="40"/>
      <c r="K5043" s="40"/>
      <c r="L5043" s="40"/>
      <c r="M5043" s="40"/>
      <c r="N5043" s="40"/>
      <c r="O5043" s="40"/>
      <c r="P5043" s="40"/>
      <c r="Q5043" s="40"/>
      <c r="R5043" s="40"/>
      <c r="S5043" s="40"/>
      <c r="T5043" s="40"/>
      <c r="U5043" s="40"/>
      <c r="V5043" s="40"/>
    </row>
    <row r="5044" spans="6:22" x14ac:dyDescent="0.25">
      <c r="F5044" s="40"/>
      <c r="G5044" s="40"/>
      <c r="H5044" s="40"/>
      <c r="I5044" s="40"/>
      <c r="J5044" s="40"/>
      <c r="K5044" s="40"/>
      <c r="L5044" s="40"/>
      <c r="M5044" s="40"/>
      <c r="N5044" s="40"/>
      <c r="O5044" s="40"/>
      <c r="P5044" s="40"/>
      <c r="Q5044" s="40"/>
      <c r="R5044" s="40"/>
      <c r="S5044" s="40"/>
      <c r="T5044" s="40"/>
      <c r="U5044" s="40"/>
      <c r="V5044" s="40"/>
    </row>
    <row r="5045" spans="6:22" x14ac:dyDescent="0.25">
      <c r="F5045" s="40"/>
      <c r="G5045" s="40"/>
      <c r="H5045" s="40"/>
      <c r="I5045" s="40"/>
      <c r="J5045" s="40"/>
      <c r="K5045" s="40"/>
      <c r="L5045" s="40"/>
      <c r="M5045" s="40"/>
      <c r="N5045" s="40"/>
      <c r="O5045" s="40"/>
      <c r="P5045" s="40"/>
      <c r="Q5045" s="40"/>
      <c r="R5045" s="40"/>
      <c r="S5045" s="40"/>
      <c r="T5045" s="40"/>
      <c r="U5045" s="40"/>
      <c r="V5045" s="40"/>
    </row>
    <row r="5046" spans="6:22" x14ac:dyDescent="0.25">
      <c r="F5046" s="40"/>
      <c r="G5046" s="40"/>
      <c r="H5046" s="40"/>
      <c r="I5046" s="40"/>
      <c r="J5046" s="40"/>
      <c r="K5046" s="40"/>
      <c r="L5046" s="40"/>
      <c r="M5046" s="40"/>
      <c r="N5046" s="40"/>
      <c r="O5046" s="40"/>
      <c r="P5046" s="40"/>
      <c r="Q5046" s="40"/>
      <c r="R5046" s="40"/>
      <c r="S5046" s="40"/>
      <c r="T5046" s="40"/>
      <c r="U5046" s="40"/>
      <c r="V5046" s="40"/>
    </row>
    <row r="5047" spans="6:22" x14ac:dyDescent="0.25">
      <c r="F5047" s="40"/>
      <c r="G5047" s="40"/>
      <c r="H5047" s="40"/>
      <c r="I5047" s="40"/>
      <c r="J5047" s="40"/>
      <c r="K5047" s="40"/>
      <c r="L5047" s="40"/>
      <c r="M5047" s="40"/>
      <c r="N5047" s="40"/>
      <c r="O5047" s="40"/>
      <c r="P5047" s="40"/>
      <c r="Q5047" s="40"/>
      <c r="R5047" s="40"/>
      <c r="S5047" s="40"/>
      <c r="T5047" s="40"/>
      <c r="U5047" s="40"/>
      <c r="V5047" s="40"/>
    </row>
    <row r="5048" spans="6:22" x14ac:dyDescent="0.25">
      <c r="F5048" s="40"/>
      <c r="G5048" s="40"/>
      <c r="H5048" s="40"/>
      <c r="I5048" s="40"/>
      <c r="J5048" s="40"/>
      <c r="K5048" s="40"/>
      <c r="L5048" s="40"/>
      <c r="M5048" s="40"/>
      <c r="N5048" s="40"/>
      <c r="O5048" s="40"/>
      <c r="P5048" s="40"/>
      <c r="Q5048" s="40"/>
      <c r="R5048" s="40"/>
      <c r="S5048" s="40"/>
      <c r="T5048" s="40"/>
      <c r="U5048" s="40"/>
      <c r="V5048" s="40"/>
    </row>
    <row r="5049" spans="6:22" x14ac:dyDescent="0.25">
      <c r="F5049" s="40"/>
      <c r="G5049" s="40"/>
      <c r="H5049" s="40"/>
      <c r="I5049" s="40"/>
      <c r="J5049" s="40"/>
      <c r="K5049" s="40"/>
      <c r="L5049" s="40"/>
      <c r="M5049" s="40"/>
      <c r="N5049" s="40"/>
      <c r="O5049" s="40"/>
      <c r="P5049" s="40"/>
      <c r="Q5049" s="40"/>
      <c r="R5049" s="40"/>
      <c r="S5049" s="40"/>
      <c r="T5049" s="40"/>
      <c r="U5049" s="40"/>
      <c r="V5049" s="40"/>
    </row>
    <row r="5050" spans="6:22" x14ac:dyDescent="0.25">
      <c r="F5050" s="40"/>
      <c r="G5050" s="40"/>
      <c r="H5050" s="40"/>
      <c r="I5050" s="40"/>
      <c r="J5050" s="40"/>
      <c r="K5050" s="40"/>
      <c r="L5050" s="40"/>
      <c r="M5050" s="40"/>
      <c r="N5050" s="40"/>
      <c r="O5050" s="40"/>
      <c r="P5050" s="40"/>
      <c r="Q5050" s="40"/>
      <c r="R5050" s="40"/>
      <c r="S5050" s="40"/>
      <c r="T5050" s="40"/>
      <c r="U5050" s="40"/>
      <c r="V5050" s="40"/>
    </row>
    <row r="5051" spans="6:22" x14ac:dyDescent="0.25">
      <c r="F5051" s="40"/>
      <c r="G5051" s="40"/>
      <c r="H5051" s="40"/>
      <c r="I5051" s="40"/>
      <c r="J5051" s="40"/>
      <c r="K5051" s="40"/>
      <c r="L5051" s="40"/>
      <c r="M5051" s="40"/>
      <c r="N5051" s="40"/>
      <c r="O5051" s="40"/>
      <c r="P5051" s="40"/>
      <c r="Q5051" s="40"/>
      <c r="R5051" s="40"/>
      <c r="S5051" s="40"/>
      <c r="T5051" s="40"/>
      <c r="U5051" s="40"/>
      <c r="V5051" s="40"/>
    </row>
    <row r="5052" spans="6:22" x14ac:dyDescent="0.25">
      <c r="F5052" s="40"/>
      <c r="G5052" s="40"/>
      <c r="H5052" s="40"/>
      <c r="I5052" s="40"/>
      <c r="J5052" s="40"/>
      <c r="K5052" s="40"/>
      <c r="L5052" s="40"/>
      <c r="M5052" s="40"/>
      <c r="N5052" s="40"/>
      <c r="O5052" s="40"/>
      <c r="P5052" s="40"/>
      <c r="Q5052" s="40"/>
      <c r="R5052" s="40"/>
      <c r="S5052" s="40"/>
      <c r="T5052" s="40"/>
      <c r="U5052" s="40"/>
      <c r="V5052" s="40"/>
    </row>
    <row r="5053" spans="6:22" x14ac:dyDescent="0.25">
      <c r="F5053" s="40"/>
      <c r="G5053" s="40"/>
      <c r="H5053" s="40"/>
      <c r="I5053" s="40"/>
      <c r="J5053" s="40"/>
      <c r="K5053" s="40"/>
      <c r="L5053" s="40"/>
      <c r="M5053" s="40"/>
      <c r="N5053" s="40"/>
      <c r="O5053" s="40"/>
      <c r="P5053" s="40"/>
      <c r="Q5053" s="40"/>
      <c r="R5053" s="40"/>
      <c r="S5053" s="40"/>
      <c r="T5053" s="40"/>
      <c r="U5053" s="40"/>
      <c r="V5053" s="40"/>
    </row>
    <row r="5054" spans="6:22" x14ac:dyDescent="0.25">
      <c r="F5054" s="40"/>
      <c r="G5054" s="40"/>
      <c r="H5054" s="40"/>
      <c r="I5054" s="40"/>
      <c r="J5054" s="40"/>
      <c r="K5054" s="40"/>
      <c r="L5054" s="40"/>
      <c r="M5054" s="40"/>
      <c r="N5054" s="40"/>
      <c r="O5054" s="40"/>
      <c r="P5054" s="40"/>
      <c r="Q5054" s="40"/>
      <c r="R5054" s="40"/>
      <c r="S5054" s="40"/>
      <c r="T5054" s="40"/>
      <c r="U5054" s="40"/>
      <c r="V5054" s="40"/>
    </row>
    <row r="5055" spans="6:22" x14ac:dyDescent="0.25">
      <c r="F5055" s="40"/>
      <c r="G5055" s="40"/>
      <c r="H5055" s="40"/>
      <c r="I5055" s="40"/>
      <c r="J5055" s="40"/>
      <c r="K5055" s="40"/>
      <c r="L5055" s="40"/>
      <c r="M5055" s="40"/>
      <c r="N5055" s="40"/>
      <c r="O5055" s="40"/>
      <c r="P5055" s="40"/>
      <c r="Q5055" s="40"/>
      <c r="R5055" s="40"/>
      <c r="S5055" s="40"/>
      <c r="T5055" s="40"/>
      <c r="U5055" s="40"/>
      <c r="V5055" s="40"/>
    </row>
    <row r="5056" spans="6:22" x14ac:dyDescent="0.25">
      <c r="F5056" s="40"/>
      <c r="G5056" s="40"/>
      <c r="H5056" s="40"/>
      <c r="I5056" s="40"/>
      <c r="J5056" s="40"/>
      <c r="K5056" s="40"/>
      <c r="L5056" s="40"/>
      <c r="M5056" s="40"/>
      <c r="N5056" s="40"/>
      <c r="O5056" s="40"/>
      <c r="P5056" s="40"/>
      <c r="Q5056" s="40"/>
      <c r="R5056" s="40"/>
      <c r="S5056" s="40"/>
      <c r="T5056" s="40"/>
      <c r="U5056" s="40"/>
      <c r="V5056" s="40"/>
    </row>
    <row r="5057" spans="6:22" x14ac:dyDescent="0.25">
      <c r="F5057" s="40"/>
      <c r="G5057" s="40"/>
      <c r="H5057" s="40"/>
      <c r="I5057" s="40"/>
      <c r="J5057" s="40"/>
      <c r="K5057" s="40"/>
      <c r="L5057" s="40"/>
      <c r="M5057" s="40"/>
      <c r="N5057" s="40"/>
      <c r="O5057" s="40"/>
      <c r="P5057" s="40"/>
      <c r="Q5057" s="40"/>
      <c r="R5057" s="40"/>
      <c r="S5057" s="40"/>
      <c r="T5057" s="40"/>
      <c r="U5057" s="40"/>
      <c r="V5057" s="40"/>
    </row>
    <row r="5058" spans="6:22" x14ac:dyDescent="0.25">
      <c r="F5058" s="40"/>
      <c r="G5058" s="40"/>
      <c r="H5058" s="40"/>
      <c r="I5058" s="40"/>
      <c r="J5058" s="40"/>
      <c r="K5058" s="40"/>
      <c r="L5058" s="40"/>
      <c r="M5058" s="40"/>
      <c r="N5058" s="40"/>
      <c r="O5058" s="40"/>
      <c r="P5058" s="40"/>
      <c r="Q5058" s="40"/>
      <c r="R5058" s="40"/>
      <c r="S5058" s="40"/>
      <c r="T5058" s="40"/>
      <c r="U5058" s="40"/>
      <c r="V5058" s="40"/>
    </row>
    <row r="5059" spans="6:22" x14ac:dyDescent="0.25">
      <c r="F5059" s="40"/>
      <c r="G5059" s="40"/>
      <c r="H5059" s="40"/>
      <c r="I5059" s="40"/>
      <c r="J5059" s="40"/>
      <c r="K5059" s="40"/>
      <c r="L5059" s="40"/>
      <c r="M5059" s="40"/>
      <c r="N5059" s="40"/>
      <c r="O5059" s="40"/>
      <c r="P5059" s="40"/>
      <c r="Q5059" s="40"/>
      <c r="R5059" s="40"/>
      <c r="S5059" s="40"/>
      <c r="T5059" s="40"/>
      <c r="U5059" s="40"/>
      <c r="V5059" s="40"/>
    </row>
    <row r="5060" spans="6:22" x14ac:dyDescent="0.25">
      <c r="F5060" s="40"/>
      <c r="G5060" s="40"/>
      <c r="H5060" s="40"/>
      <c r="I5060" s="40"/>
      <c r="J5060" s="40"/>
      <c r="K5060" s="40"/>
      <c r="L5060" s="40"/>
      <c r="M5060" s="40"/>
      <c r="N5060" s="40"/>
      <c r="O5060" s="40"/>
      <c r="P5060" s="40"/>
      <c r="Q5060" s="40"/>
      <c r="R5060" s="40"/>
      <c r="S5060" s="40"/>
      <c r="T5060" s="40"/>
      <c r="U5060" s="40"/>
      <c r="V5060" s="40"/>
    </row>
    <row r="5061" spans="6:22" x14ac:dyDescent="0.25">
      <c r="F5061" s="40"/>
      <c r="G5061" s="40"/>
      <c r="H5061" s="40"/>
      <c r="I5061" s="40"/>
      <c r="J5061" s="40"/>
      <c r="K5061" s="40"/>
      <c r="L5061" s="40"/>
      <c r="M5061" s="40"/>
      <c r="N5061" s="40"/>
      <c r="O5061" s="40"/>
      <c r="P5061" s="40"/>
      <c r="Q5061" s="40"/>
      <c r="R5061" s="40"/>
      <c r="S5061" s="40"/>
      <c r="T5061" s="40"/>
      <c r="U5061" s="40"/>
      <c r="V5061" s="40"/>
    </row>
    <row r="5062" spans="6:22" x14ac:dyDescent="0.25">
      <c r="F5062" s="40"/>
      <c r="G5062" s="40"/>
      <c r="H5062" s="40"/>
      <c r="I5062" s="40"/>
      <c r="J5062" s="40"/>
      <c r="K5062" s="40"/>
      <c r="L5062" s="40"/>
      <c r="M5062" s="40"/>
      <c r="N5062" s="40"/>
      <c r="O5062" s="40"/>
      <c r="P5062" s="40"/>
      <c r="Q5062" s="40"/>
      <c r="R5062" s="40"/>
      <c r="S5062" s="40"/>
      <c r="T5062" s="40"/>
      <c r="U5062" s="40"/>
      <c r="V5062" s="40"/>
    </row>
    <row r="5063" spans="6:22" x14ac:dyDescent="0.25">
      <c r="F5063" s="40"/>
      <c r="G5063" s="40"/>
      <c r="H5063" s="40"/>
      <c r="I5063" s="40"/>
      <c r="J5063" s="40"/>
      <c r="K5063" s="40"/>
      <c r="L5063" s="40"/>
      <c r="M5063" s="40"/>
      <c r="N5063" s="40"/>
      <c r="O5063" s="40"/>
      <c r="P5063" s="40"/>
      <c r="Q5063" s="40"/>
      <c r="R5063" s="40"/>
      <c r="S5063" s="40"/>
      <c r="T5063" s="40"/>
      <c r="U5063" s="40"/>
      <c r="V5063" s="40"/>
    </row>
    <row r="5064" spans="6:22" x14ac:dyDescent="0.25">
      <c r="F5064" s="40"/>
      <c r="G5064" s="40"/>
      <c r="H5064" s="40"/>
      <c r="I5064" s="40"/>
      <c r="J5064" s="40"/>
      <c r="K5064" s="40"/>
      <c r="L5064" s="40"/>
      <c r="M5064" s="40"/>
      <c r="N5064" s="40"/>
      <c r="O5064" s="40"/>
      <c r="P5064" s="40"/>
      <c r="Q5064" s="40"/>
      <c r="R5064" s="40"/>
      <c r="S5064" s="40"/>
      <c r="T5064" s="40"/>
      <c r="U5064" s="40"/>
      <c r="V5064" s="40"/>
    </row>
    <row r="5065" spans="6:22" x14ac:dyDescent="0.25">
      <c r="F5065" s="40"/>
      <c r="G5065" s="40"/>
      <c r="H5065" s="40"/>
      <c r="I5065" s="40"/>
      <c r="J5065" s="40"/>
      <c r="K5065" s="40"/>
      <c r="L5065" s="40"/>
      <c r="M5065" s="40"/>
      <c r="N5065" s="40"/>
      <c r="O5065" s="40"/>
      <c r="P5065" s="40"/>
      <c r="Q5065" s="40"/>
      <c r="R5065" s="40"/>
      <c r="S5065" s="40"/>
      <c r="T5065" s="40"/>
      <c r="U5065" s="40"/>
      <c r="V5065" s="40"/>
    </row>
    <row r="5066" spans="6:22" x14ac:dyDescent="0.25">
      <c r="F5066" s="40"/>
      <c r="G5066" s="40"/>
      <c r="H5066" s="40"/>
      <c r="I5066" s="40"/>
      <c r="J5066" s="40"/>
      <c r="K5066" s="40"/>
      <c r="L5066" s="40"/>
      <c r="M5066" s="40"/>
      <c r="N5066" s="40"/>
      <c r="O5066" s="40"/>
      <c r="P5066" s="40"/>
      <c r="Q5066" s="40"/>
      <c r="R5066" s="40"/>
      <c r="S5066" s="40"/>
      <c r="T5066" s="40"/>
      <c r="U5066" s="40"/>
      <c r="V5066" s="40"/>
    </row>
    <row r="5067" spans="6:22" x14ac:dyDescent="0.25">
      <c r="F5067" s="40"/>
      <c r="G5067" s="40"/>
      <c r="H5067" s="40"/>
      <c r="I5067" s="40"/>
      <c r="J5067" s="40"/>
      <c r="K5067" s="40"/>
      <c r="L5067" s="40"/>
      <c r="M5067" s="40"/>
      <c r="N5067" s="40"/>
      <c r="O5067" s="40"/>
      <c r="P5067" s="40"/>
      <c r="Q5067" s="40"/>
      <c r="R5067" s="40"/>
      <c r="S5067" s="40"/>
      <c r="T5067" s="40"/>
      <c r="U5067" s="40"/>
      <c r="V5067" s="40"/>
    </row>
    <row r="5068" spans="6:22" x14ac:dyDescent="0.25">
      <c r="F5068" s="40"/>
      <c r="G5068" s="40"/>
      <c r="H5068" s="40"/>
      <c r="I5068" s="40"/>
      <c r="J5068" s="40"/>
      <c r="K5068" s="40"/>
      <c r="L5068" s="40"/>
      <c r="M5068" s="40"/>
      <c r="N5068" s="40"/>
      <c r="O5068" s="40"/>
      <c r="P5068" s="40"/>
      <c r="Q5068" s="40"/>
      <c r="R5068" s="40"/>
      <c r="S5068" s="40"/>
      <c r="T5068" s="40"/>
      <c r="U5068" s="40"/>
      <c r="V5068" s="40"/>
    </row>
    <row r="5069" spans="6:22" x14ac:dyDescent="0.25">
      <c r="F5069" s="40"/>
      <c r="G5069" s="40"/>
      <c r="H5069" s="40"/>
      <c r="I5069" s="40"/>
      <c r="J5069" s="40"/>
      <c r="K5069" s="40"/>
      <c r="L5069" s="40"/>
      <c r="M5069" s="40"/>
      <c r="N5069" s="40"/>
      <c r="O5069" s="40"/>
      <c r="P5069" s="40"/>
      <c r="Q5069" s="40"/>
      <c r="R5069" s="40"/>
      <c r="S5069" s="40"/>
      <c r="T5069" s="40"/>
      <c r="U5069" s="40"/>
      <c r="V5069" s="40"/>
    </row>
    <row r="5070" spans="6:22" x14ac:dyDescent="0.25">
      <c r="F5070" s="40"/>
      <c r="G5070" s="40"/>
      <c r="H5070" s="40"/>
      <c r="I5070" s="40"/>
      <c r="J5070" s="40"/>
      <c r="K5070" s="40"/>
      <c r="L5070" s="40"/>
      <c r="M5070" s="40"/>
      <c r="N5070" s="40"/>
      <c r="O5070" s="40"/>
      <c r="P5070" s="40"/>
      <c r="Q5070" s="40"/>
      <c r="R5070" s="40"/>
      <c r="S5070" s="40"/>
      <c r="T5070" s="40"/>
      <c r="U5070" s="40"/>
      <c r="V5070" s="40"/>
    </row>
    <row r="5071" spans="6:22" x14ac:dyDescent="0.25">
      <c r="F5071" s="40"/>
      <c r="G5071" s="40"/>
      <c r="H5071" s="40"/>
      <c r="I5071" s="40"/>
      <c r="J5071" s="40"/>
      <c r="K5071" s="40"/>
      <c r="L5071" s="40"/>
      <c r="M5071" s="40"/>
      <c r="N5071" s="40"/>
      <c r="O5071" s="40"/>
      <c r="P5071" s="40"/>
      <c r="Q5071" s="40"/>
      <c r="R5071" s="40"/>
      <c r="S5071" s="40"/>
      <c r="T5071" s="40"/>
      <c r="U5071" s="40"/>
      <c r="V5071" s="40"/>
    </row>
    <row r="5072" spans="6:22" x14ac:dyDescent="0.25">
      <c r="F5072" s="40"/>
      <c r="G5072" s="40"/>
      <c r="H5072" s="40"/>
      <c r="I5072" s="40"/>
      <c r="J5072" s="40"/>
      <c r="K5072" s="40"/>
      <c r="L5072" s="40"/>
      <c r="M5072" s="40"/>
      <c r="N5072" s="40"/>
      <c r="O5072" s="40"/>
      <c r="P5072" s="40"/>
      <c r="Q5072" s="40"/>
      <c r="R5072" s="40"/>
      <c r="S5072" s="40"/>
      <c r="T5072" s="40"/>
      <c r="U5072" s="40"/>
      <c r="V5072" s="40"/>
    </row>
    <row r="5073" spans="6:22" x14ac:dyDescent="0.25">
      <c r="F5073" s="40"/>
      <c r="G5073" s="40"/>
      <c r="H5073" s="40"/>
      <c r="I5073" s="40"/>
      <c r="J5073" s="40"/>
      <c r="K5073" s="40"/>
      <c r="L5073" s="40"/>
      <c r="M5073" s="40"/>
      <c r="N5073" s="40"/>
      <c r="O5073" s="40"/>
      <c r="P5073" s="40"/>
      <c r="Q5073" s="40"/>
      <c r="R5073" s="40"/>
      <c r="S5073" s="40"/>
      <c r="T5073" s="40"/>
      <c r="U5073" s="40"/>
      <c r="V5073" s="40"/>
    </row>
    <row r="5074" spans="6:22" x14ac:dyDescent="0.25">
      <c r="F5074" s="40"/>
      <c r="G5074" s="40"/>
      <c r="H5074" s="40"/>
      <c r="I5074" s="40"/>
      <c r="J5074" s="40"/>
      <c r="K5074" s="40"/>
      <c r="L5074" s="40"/>
      <c r="M5074" s="40"/>
      <c r="N5074" s="40"/>
      <c r="O5074" s="40"/>
      <c r="P5074" s="40"/>
      <c r="Q5074" s="40"/>
      <c r="R5074" s="40"/>
      <c r="S5074" s="40"/>
      <c r="T5074" s="40"/>
      <c r="U5074" s="40"/>
      <c r="V5074" s="40"/>
    </row>
    <row r="5075" spans="6:22" x14ac:dyDescent="0.25">
      <c r="F5075" s="40"/>
      <c r="G5075" s="40"/>
      <c r="H5075" s="40"/>
      <c r="I5075" s="40"/>
      <c r="J5075" s="40"/>
      <c r="K5075" s="40"/>
      <c r="L5075" s="40"/>
      <c r="M5075" s="40"/>
      <c r="N5075" s="40"/>
      <c r="O5075" s="40"/>
      <c r="P5075" s="40"/>
      <c r="Q5075" s="40"/>
      <c r="R5075" s="40"/>
      <c r="S5075" s="40"/>
      <c r="T5075" s="40"/>
      <c r="U5075" s="40"/>
      <c r="V5075" s="40"/>
    </row>
    <row r="5076" spans="6:22" x14ac:dyDescent="0.25">
      <c r="F5076" s="40"/>
      <c r="G5076" s="40"/>
      <c r="H5076" s="40"/>
      <c r="I5076" s="40"/>
      <c r="J5076" s="40"/>
      <c r="K5076" s="40"/>
      <c r="L5076" s="40"/>
      <c r="M5076" s="40"/>
      <c r="N5076" s="40"/>
      <c r="O5076" s="40"/>
      <c r="P5076" s="40"/>
      <c r="Q5076" s="40"/>
      <c r="R5076" s="40"/>
      <c r="S5076" s="40"/>
      <c r="T5076" s="40"/>
      <c r="U5076" s="40"/>
      <c r="V5076" s="40"/>
    </row>
    <row r="5077" spans="6:22" x14ac:dyDescent="0.25">
      <c r="F5077" s="40"/>
      <c r="G5077" s="40"/>
      <c r="H5077" s="40"/>
      <c r="I5077" s="40"/>
      <c r="J5077" s="40"/>
      <c r="K5077" s="40"/>
      <c r="L5077" s="40"/>
      <c r="M5077" s="40"/>
      <c r="N5077" s="40"/>
      <c r="O5077" s="40"/>
      <c r="P5077" s="40"/>
      <c r="Q5077" s="40"/>
      <c r="R5077" s="40"/>
      <c r="S5077" s="40"/>
      <c r="T5077" s="40"/>
      <c r="U5077" s="40"/>
      <c r="V5077" s="40"/>
    </row>
    <row r="5078" spans="6:22" x14ac:dyDescent="0.25">
      <c r="F5078" s="40"/>
      <c r="G5078" s="40"/>
      <c r="H5078" s="40"/>
      <c r="I5078" s="40"/>
      <c r="J5078" s="40"/>
      <c r="K5078" s="40"/>
      <c r="L5078" s="40"/>
      <c r="M5078" s="40"/>
      <c r="N5078" s="40"/>
      <c r="O5078" s="40"/>
      <c r="P5078" s="40"/>
      <c r="Q5078" s="40"/>
      <c r="R5078" s="40"/>
      <c r="S5078" s="40"/>
      <c r="T5078" s="40"/>
      <c r="U5078" s="40"/>
      <c r="V5078" s="40"/>
    </row>
    <row r="5079" spans="6:22" x14ac:dyDescent="0.25">
      <c r="F5079" s="40"/>
      <c r="G5079" s="40"/>
      <c r="H5079" s="40"/>
      <c r="I5079" s="40"/>
      <c r="J5079" s="40"/>
      <c r="K5079" s="40"/>
      <c r="L5079" s="40"/>
      <c r="M5079" s="40"/>
      <c r="N5079" s="40"/>
      <c r="O5079" s="40"/>
      <c r="P5079" s="40"/>
      <c r="Q5079" s="40"/>
      <c r="R5079" s="40"/>
      <c r="S5079" s="40"/>
      <c r="T5079" s="40"/>
      <c r="U5079" s="40"/>
      <c r="V5079" s="40"/>
    </row>
    <row r="5080" spans="6:22" x14ac:dyDescent="0.25">
      <c r="F5080" s="40"/>
      <c r="G5080" s="40"/>
      <c r="H5080" s="40"/>
      <c r="I5080" s="40"/>
      <c r="J5080" s="40"/>
      <c r="K5080" s="40"/>
      <c r="L5080" s="40"/>
      <c r="M5080" s="40"/>
      <c r="N5080" s="40"/>
      <c r="O5080" s="40"/>
      <c r="P5080" s="40"/>
      <c r="Q5080" s="40"/>
      <c r="R5080" s="40"/>
      <c r="S5080" s="40"/>
      <c r="T5080" s="40"/>
      <c r="U5080" s="40"/>
      <c r="V5080" s="40"/>
    </row>
    <row r="5081" spans="6:22" x14ac:dyDescent="0.25">
      <c r="F5081" s="40"/>
      <c r="G5081" s="40"/>
      <c r="H5081" s="40"/>
      <c r="I5081" s="40"/>
      <c r="J5081" s="40"/>
      <c r="K5081" s="40"/>
      <c r="L5081" s="40"/>
      <c r="M5081" s="40"/>
      <c r="N5081" s="40"/>
      <c r="O5081" s="40"/>
      <c r="P5081" s="40"/>
      <c r="Q5081" s="40"/>
      <c r="R5081" s="40"/>
      <c r="S5081" s="40"/>
      <c r="T5081" s="40"/>
      <c r="U5081" s="40"/>
      <c r="V5081" s="40"/>
    </row>
    <row r="5082" spans="6:22" x14ac:dyDescent="0.25">
      <c r="F5082" s="40"/>
      <c r="G5082" s="40"/>
      <c r="H5082" s="40"/>
      <c r="I5082" s="40"/>
      <c r="J5082" s="40"/>
      <c r="K5082" s="40"/>
      <c r="L5082" s="40"/>
      <c r="M5082" s="40"/>
      <c r="N5082" s="40"/>
      <c r="O5082" s="40"/>
      <c r="P5082" s="40"/>
      <c r="Q5082" s="40"/>
      <c r="R5082" s="40"/>
      <c r="S5082" s="40"/>
      <c r="T5082" s="40"/>
      <c r="U5082" s="40"/>
      <c r="V5082" s="40"/>
    </row>
    <row r="5083" spans="6:22" x14ac:dyDescent="0.25">
      <c r="F5083" s="40"/>
      <c r="G5083" s="40"/>
      <c r="H5083" s="40"/>
      <c r="I5083" s="40"/>
      <c r="J5083" s="40"/>
      <c r="K5083" s="40"/>
      <c r="L5083" s="40"/>
      <c r="M5083" s="40"/>
      <c r="N5083" s="40"/>
      <c r="O5083" s="40"/>
      <c r="P5083" s="40"/>
      <c r="Q5083" s="40"/>
      <c r="R5083" s="40"/>
      <c r="S5083" s="40"/>
      <c r="T5083" s="40"/>
      <c r="U5083" s="40"/>
      <c r="V5083" s="40"/>
    </row>
    <row r="5084" spans="6:22" x14ac:dyDescent="0.25">
      <c r="F5084" s="40"/>
      <c r="G5084" s="40"/>
      <c r="H5084" s="40"/>
      <c r="I5084" s="40"/>
      <c r="J5084" s="40"/>
      <c r="K5084" s="40"/>
      <c r="L5084" s="40"/>
      <c r="M5084" s="40"/>
      <c r="N5084" s="40"/>
      <c r="O5084" s="40"/>
      <c r="P5084" s="40"/>
      <c r="Q5084" s="40"/>
      <c r="R5084" s="40"/>
      <c r="S5084" s="40"/>
      <c r="T5084" s="40"/>
      <c r="U5084" s="40"/>
      <c r="V5084" s="40"/>
    </row>
    <row r="5085" spans="6:22" x14ac:dyDescent="0.25">
      <c r="F5085" s="40"/>
      <c r="G5085" s="40"/>
      <c r="H5085" s="40"/>
      <c r="I5085" s="40"/>
      <c r="J5085" s="40"/>
      <c r="K5085" s="40"/>
      <c r="L5085" s="40"/>
      <c r="M5085" s="40"/>
      <c r="N5085" s="40"/>
      <c r="O5085" s="40"/>
      <c r="P5085" s="40"/>
      <c r="Q5085" s="40"/>
      <c r="R5085" s="40"/>
      <c r="S5085" s="40"/>
      <c r="T5085" s="40"/>
      <c r="U5085" s="40"/>
      <c r="V5085" s="40"/>
    </row>
    <row r="5086" spans="6:22" x14ac:dyDescent="0.25">
      <c r="F5086" s="40"/>
      <c r="G5086" s="40"/>
      <c r="H5086" s="40"/>
      <c r="I5086" s="40"/>
      <c r="J5086" s="40"/>
      <c r="K5086" s="40"/>
      <c r="L5086" s="40"/>
      <c r="M5086" s="40"/>
      <c r="N5086" s="40"/>
      <c r="O5086" s="40"/>
      <c r="P5086" s="40"/>
      <c r="Q5086" s="40"/>
      <c r="R5086" s="40"/>
      <c r="S5086" s="40"/>
      <c r="T5086" s="40"/>
      <c r="U5086" s="40"/>
      <c r="V5086" s="40"/>
    </row>
    <row r="5087" spans="6:22" x14ac:dyDescent="0.25">
      <c r="F5087" s="40"/>
      <c r="G5087" s="40"/>
      <c r="H5087" s="40"/>
      <c r="I5087" s="40"/>
      <c r="J5087" s="40"/>
      <c r="K5087" s="40"/>
      <c r="L5087" s="40"/>
      <c r="M5087" s="40"/>
      <c r="N5087" s="40"/>
      <c r="O5087" s="40"/>
      <c r="P5087" s="40"/>
      <c r="Q5087" s="40"/>
      <c r="R5087" s="40"/>
      <c r="S5087" s="40"/>
      <c r="T5087" s="40"/>
      <c r="U5087" s="40"/>
      <c r="V5087" s="40"/>
    </row>
    <row r="5088" spans="6:22" x14ac:dyDescent="0.25">
      <c r="F5088" s="40"/>
      <c r="G5088" s="40"/>
      <c r="H5088" s="40"/>
      <c r="I5088" s="40"/>
      <c r="J5088" s="40"/>
      <c r="K5088" s="40"/>
      <c r="L5088" s="40"/>
      <c r="M5088" s="40"/>
      <c r="N5088" s="40"/>
      <c r="O5088" s="40"/>
      <c r="P5088" s="40"/>
      <c r="Q5088" s="40"/>
      <c r="R5088" s="40"/>
      <c r="S5088" s="40"/>
      <c r="T5088" s="40"/>
      <c r="U5088" s="40"/>
      <c r="V5088" s="40"/>
    </row>
    <row r="5089" spans="6:22" x14ac:dyDescent="0.25">
      <c r="F5089" s="40"/>
      <c r="G5089" s="40"/>
      <c r="H5089" s="40"/>
      <c r="I5089" s="40"/>
      <c r="J5089" s="40"/>
      <c r="K5089" s="40"/>
      <c r="L5089" s="40"/>
      <c r="M5089" s="40"/>
      <c r="N5089" s="40"/>
      <c r="O5089" s="40"/>
      <c r="P5089" s="40"/>
      <c r="Q5089" s="40"/>
      <c r="R5089" s="40"/>
      <c r="S5089" s="40"/>
      <c r="T5089" s="40"/>
      <c r="U5089" s="40"/>
      <c r="V5089" s="40"/>
    </row>
    <row r="5090" spans="6:22" x14ac:dyDescent="0.25">
      <c r="F5090" s="40"/>
      <c r="G5090" s="40"/>
      <c r="H5090" s="40"/>
      <c r="I5090" s="40"/>
      <c r="J5090" s="40"/>
      <c r="K5090" s="40"/>
      <c r="L5090" s="40"/>
      <c r="M5090" s="40"/>
      <c r="N5090" s="40"/>
      <c r="O5090" s="40"/>
      <c r="P5090" s="40"/>
      <c r="Q5090" s="40"/>
      <c r="R5090" s="40"/>
      <c r="S5090" s="40"/>
      <c r="T5090" s="40"/>
      <c r="U5090" s="40"/>
      <c r="V5090" s="40"/>
    </row>
    <row r="5091" spans="6:22" x14ac:dyDescent="0.25">
      <c r="F5091" s="40"/>
      <c r="G5091" s="40"/>
      <c r="H5091" s="40"/>
      <c r="I5091" s="40"/>
      <c r="J5091" s="40"/>
      <c r="K5091" s="40"/>
      <c r="L5091" s="40"/>
      <c r="M5091" s="40"/>
      <c r="N5091" s="40"/>
      <c r="O5091" s="40"/>
      <c r="P5091" s="40"/>
      <c r="Q5091" s="40"/>
      <c r="R5091" s="40"/>
      <c r="S5091" s="40"/>
      <c r="T5091" s="40"/>
      <c r="U5091" s="40"/>
      <c r="V5091" s="40"/>
    </row>
    <row r="5092" spans="6:22" x14ac:dyDescent="0.25">
      <c r="F5092" s="40"/>
      <c r="G5092" s="40"/>
      <c r="H5092" s="40"/>
      <c r="I5092" s="40"/>
      <c r="J5092" s="40"/>
      <c r="K5092" s="40"/>
      <c r="L5092" s="40"/>
      <c r="M5092" s="40"/>
      <c r="N5092" s="40"/>
      <c r="O5092" s="40"/>
      <c r="P5092" s="40"/>
      <c r="Q5092" s="40"/>
      <c r="R5092" s="40"/>
      <c r="S5092" s="40"/>
      <c r="T5092" s="40"/>
      <c r="U5092" s="40"/>
      <c r="V5092" s="40"/>
    </row>
    <row r="5093" spans="6:22" x14ac:dyDescent="0.25">
      <c r="F5093" s="40"/>
      <c r="G5093" s="40"/>
      <c r="H5093" s="40"/>
      <c r="I5093" s="40"/>
      <c r="J5093" s="40"/>
      <c r="K5093" s="40"/>
      <c r="L5093" s="40"/>
      <c r="M5093" s="40"/>
      <c r="N5093" s="40"/>
      <c r="O5093" s="40"/>
      <c r="P5093" s="40"/>
      <c r="Q5093" s="40"/>
      <c r="R5093" s="40"/>
      <c r="S5093" s="40"/>
      <c r="T5093" s="40"/>
      <c r="U5093" s="40"/>
      <c r="V5093" s="40"/>
    </row>
    <row r="5094" spans="6:22" x14ac:dyDescent="0.25">
      <c r="F5094" s="40"/>
      <c r="G5094" s="40"/>
      <c r="H5094" s="40"/>
      <c r="I5094" s="40"/>
      <c r="J5094" s="40"/>
      <c r="K5094" s="40"/>
      <c r="L5094" s="40"/>
      <c r="M5094" s="40"/>
      <c r="N5094" s="40"/>
      <c r="O5094" s="40"/>
      <c r="P5094" s="40"/>
      <c r="Q5094" s="40"/>
      <c r="R5094" s="40"/>
      <c r="S5094" s="40"/>
      <c r="T5094" s="40"/>
      <c r="U5094" s="40"/>
      <c r="V5094" s="40"/>
    </row>
    <row r="5095" spans="6:22" x14ac:dyDescent="0.25">
      <c r="F5095" s="40"/>
      <c r="G5095" s="40"/>
      <c r="H5095" s="40"/>
      <c r="I5095" s="40"/>
      <c r="J5095" s="40"/>
      <c r="K5095" s="40"/>
      <c r="L5095" s="40"/>
      <c r="M5095" s="40"/>
      <c r="N5095" s="40"/>
      <c r="O5095" s="40"/>
      <c r="P5095" s="40"/>
      <c r="Q5095" s="40"/>
      <c r="R5095" s="40"/>
      <c r="S5095" s="40"/>
      <c r="T5095" s="40"/>
      <c r="U5095" s="40"/>
      <c r="V5095" s="40"/>
    </row>
    <row r="5096" spans="6:22" x14ac:dyDescent="0.25">
      <c r="F5096" s="40"/>
      <c r="G5096" s="40"/>
      <c r="H5096" s="40"/>
      <c r="I5096" s="40"/>
      <c r="J5096" s="40"/>
      <c r="K5096" s="40"/>
      <c r="L5096" s="40"/>
      <c r="M5096" s="40"/>
      <c r="N5096" s="40"/>
      <c r="O5096" s="40"/>
      <c r="P5096" s="40"/>
      <c r="Q5096" s="40"/>
      <c r="R5096" s="40"/>
      <c r="S5096" s="40"/>
      <c r="T5096" s="40"/>
      <c r="U5096" s="40"/>
      <c r="V5096" s="40"/>
    </row>
    <row r="5097" spans="6:22" x14ac:dyDescent="0.25">
      <c r="F5097" s="40"/>
      <c r="G5097" s="40"/>
      <c r="H5097" s="40"/>
      <c r="I5097" s="40"/>
      <c r="J5097" s="40"/>
      <c r="K5097" s="40"/>
      <c r="L5097" s="40"/>
      <c r="M5097" s="40"/>
      <c r="N5097" s="40"/>
      <c r="O5097" s="40"/>
      <c r="P5097" s="40"/>
      <c r="Q5097" s="40"/>
      <c r="R5097" s="40"/>
      <c r="S5097" s="40"/>
      <c r="T5097" s="40"/>
      <c r="U5097" s="40"/>
      <c r="V5097" s="40"/>
    </row>
    <row r="5098" spans="6:22" x14ac:dyDescent="0.25">
      <c r="F5098" s="40"/>
      <c r="G5098" s="40"/>
      <c r="H5098" s="40"/>
      <c r="I5098" s="40"/>
      <c r="J5098" s="40"/>
      <c r="K5098" s="40"/>
      <c r="L5098" s="40"/>
      <c r="M5098" s="40"/>
      <c r="N5098" s="40"/>
      <c r="O5098" s="40"/>
      <c r="P5098" s="40"/>
      <c r="Q5098" s="40"/>
      <c r="R5098" s="40"/>
      <c r="S5098" s="40"/>
      <c r="T5098" s="40"/>
      <c r="U5098" s="40"/>
      <c r="V5098" s="40"/>
    </row>
    <row r="5099" spans="6:22" x14ac:dyDescent="0.25">
      <c r="F5099" s="40"/>
      <c r="G5099" s="40"/>
      <c r="H5099" s="40"/>
      <c r="I5099" s="40"/>
      <c r="J5099" s="40"/>
      <c r="K5099" s="40"/>
      <c r="L5099" s="40"/>
      <c r="M5099" s="40"/>
      <c r="N5099" s="40"/>
      <c r="O5099" s="40"/>
      <c r="P5099" s="40"/>
      <c r="Q5099" s="40"/>
      <c r="R5099" s="40"/>
      <c r="S5099" s="40"/>
      <c r="T5099" s="40"/>
      <c r="U5099" s="40"/>
      <c r="V5099" s="40"/>
    </row>
    <row r="5100" spans="6:22" x14ac:dyDescent="0.25">
      <c r="F5100" s="40"/>
      <c r="G5100" s="40"/>
      <c r="H5100" s="40"/>
      <c r="I5100" s="40"/>
      <c r="J5100" s="40"/>
      <c r="K5100" s="40"/>
      <c r="L5100" s="40"/>
      <c r="M5100" s="40"/>
      <c r="N5100" s="40"/>
      <c r="O5100" s="40"/>
      <c r="P5100" s="40"/>
      <c r="Q5100" s="40"/>
      <c r="R5100" s="40"/>
      <c r="S5100" s="40"/>
      <c r="T5100" s="40"/>
      <c r="U5100" s="40"/>
      <c r="V5100" s="40"/>
    </row>
    <row r="5101" spans="6:22" x14ac:dyDescent="0.25">
      <c r="F5101" s="40"/>
      <c r="G5101" s="40"/>
      <c r="H5101" s="40"/>
      <c r="I5101" s="40"/>
      <c r="J5101" s="40"/>
      <c r="K5101" s="40"/>
      <c r="L5101" s="40"/>
      <c r="M5101" s="40"/>
      <c r="N5101" s="40"/>
      <c r="O5101" s="40"/>
      <c r="P5101" s="40"/>
      <c r="Q5101" s="40"/>
      <c r="R5101" s="40"/>
      <c r="S5101" s="40"/>
      <c r="T5101" s="40"/>
      <c r="U5101" s="40"/>
      <c r="V5101" s="40"/>
    </row>
    <row r="5102" spans="6:22" x14ac:dyDescent="0.25">
      <c r="F5102" s="40"/>
      <c r="G5102" s="40"/>
      <c r="H5102" s="40"/>
      <c r="I5102" s="40"/>
      <c r="J5102" s="40"/>
      <c r="K5102" s="40"/>
      <c r="L5102" s="40"/>
      <c r="M5102" s="40"/>
      <c r="N5102" s="40"/>
      <c r="O5102" s="40"/>
      <c r="P5102" s="40"/>
      <c r="Q5102" s="40"/>
      <c r="R5102" s="40"/>
      <c r="S5102" s="40"/>
      <c r="T5102" s="40"/>
      <c r="U5102" s="40"/>
      <c r="V5102" s="40"/>
    </row>
    <row r="5103" spans="6:22" x14ac:dyDescent="0.25">
      <c r="F5103" s="40"/>
      <c r="G5103" s="40"/>
      <c r="H5103" s="40"/>
      <c r="I5103" s="40"/>
      <c r="J5103" s="40"/>
      <c r="K5103" s="40"/>
      <c r="L5103" s="40"/>
      <c r="M5103" s="40"/>
      <c r="N5103" s="40"/>
      <c r="O5103" s="40"/>
      <c r="P5103" s="40"/>
      <c r="Q5103" s="40"/>
      <c r="R5103" s="40"/>
      <c r="S5103" s="40"/>
      <c r="T5103" s="40"/>
      <c r="U5103" s="40"/>
      <c r="V5103" s="40"/>
    </row>
    <row r="5104" spans="6:22" x14ac:dyDescent="0.25">
      <c r="F5104" s="40"/>
      <c r="G5104" s="40"/>
      <c r="H5104" s="40"/>
      <c r="I5104" s="40"/>
      <c r="J5104" s="40"/>
      <c r="K5104" s="40"/>
      <c r="L5104" s="40"/>
      <c r="M5104" s="40"/>
      <c r="N5104" s="40"/>
      <c r="O5104" s="40"/>
      <c r="P5104" s="40"/>
      <c r="Q5104" s="40"/>
      <c r="R5104" s="40"/>
      <c r="S5104" s="40"/>
      <c r="T5104" s="40"/>
      <c r="U5104" s="40"/>
      <c r="V5104" s="40"/>
    </row>
    <row r="5105" spans="6:22" x14ac:dyDescent="0.25">
      <c r="F5105" s="40"/>
      <c r="G5105" s="40"/>
      <c r="H5105" s="40"/>
      <c r="I5105" s="40"/>
      <c r="J5105" s="40"/>
      <c r="K5105" s="40"/>
      <c r="L5105" s="40"/>
      <c r="M5105" s="40"/>
      <c r="N5105" s="40"/>
      <c r="O5105" s="40"/>
      <c r="P5105" s="40"/>
      <c r="Q5105" s="40"/>
      <c r="R5105" s="40"/>
      <c r="S5105" s="40"/>
      <c r="T5105" s="40"/>
      <c r="U5105" s="40"/>
      <c r="V5105" s="40"/>
    </row>
    <row r="5106" spans="6:22" x14ac:dyDescent="0.25">
      <c r="F5106" s="40"/>
      <c r="G5106" s="40"/>
      <c r="H5106" s="40"/>
      <c r="I5106" s="40"/>
      <c r="J5106" s="40"/>
      <c r="K5106" s="40"/>
      <c r="L5106" s="40"/>
      <c r="M5106" s="40"/>
      <c r="N5106" s="40"/>
      <c r="O5106" s="40"/>
      <c r="P5106" s="40"/>
      <c r="Q5106" s="40"/>
      <c r="R5106" s="40"/>
      <c r="S5106" s="40"/>
      <c r="T5106" s="40"/>
      <c r="U5106" s="40"/>
      <c r="V5106" s="40"/>
    </row>
    <row r="5107" spans="6:22" x14ac:dyDescent="0.25">
      <c r="F5107" s="40"/>
      <c r="G5107" s="40"/>
      <c r="H5107" s="40"/>
      <c r="I5107" s="40"/>
      <c r="J5107" s="40"/>
      <c r="K5107" s="40"/>
      <c r="L5107" s="40"/>
      <c r="M5107" s="40"/>
      <c r="N5107" s="40"/>
      <c r="O5107" s="40"/>
      <c r="P5107" s="40"/>
      <c r="Q5107" s="40"/>
      <c r="R5107" s="40"/>
      <c r="S5107" s="40"/>
      <c r="T5107" s="40"/>
      <c r="U5107" s="40"/>
      <c r="V5107" s="40"/>
    </row>
    <row r="5108" spans="6:22" x14ac:dyDescent="0.25">
      <c r="F5108" s="40"/>
      <c r="G5108" s="40"/>
      <c r="H5108" s="40"/>
      <c r="I5108" s="40"/>
      <c r="J5108" s="40"/>
      <c r="K5108" s="40"/>
      <c r="L5108" s="40"/>
      <c r="M5108" s="40"/>
      <c r="N5108" s="40"/>
      <c r="O5108" s="40"/>
      <c r="P5108" s="40"/>
      <c r="Q5108" s="40"/>
      <c r="R5108" s="40"/>
      <c r="S5108" s="40"/>
      <c r="T5108" s="40"/>
      <c r="U5108" s="40"/>
      <c r="V5108" s="40"/>
    </row>
    <row r="5109" spans="6:22" x14ac:dyDescent="0.25">
      <c r="F5109" s="40"/>
      <c r="G5109" s="40"/>
      <c r="H5109" s="40"/>
      <c r="I5109" s="40"/>
      <c r="J5109" s="40"/>
      <c r="K5109" s="40"/>
      <c r="L5109" s="40"/>
      <c r="M5109" s="40"/>
      <c r="N5109" s="40"/>
      <c r="O5109" s="40"/>
      <c r="P5109" s="40"/>
      <c r="Q5109" s="40"/>
      <c r="R5109" s="40"/>
      <c r="S5109" s="40"/>
      <c r="T5109" s="40"/>
      <c r="U5109" s="40"/>
      <c r="V5109" s="40"/>
    </row>
    <row r="5110" spans="6:22" x14ac:dyDescent="0.25">
      <c r="F5110" s="40"/>
      <c r="G5110" s="40"/>
      <c r="H5110" s="40"/>
      <c r="I5110" s="40"/>
      <c r="J5110" s="40"/>
      <c r="K5110" s="40"/>
      <c r="L5110" s="40"/>
      <c r="M5110" s="40"/>
      <c r="N5110" s="40"/>
      <c r="O5110" s="40"/>
      <c r="P5110" s="40"/>
      <c r="Q5110" s="40"/>
      <c r="R5110" s="40"/>
      <c r="S5110" s="40"/>
      <c r="T5110" s="40"/>
      <c r="U5110" s="40"/>
      <c r="V5110" s="40"/>
    </row>
    <row r="5111" spans="6:22" x14ac:dyDescent="0.25">
      <c r="F5111" s="40"/>
      <c r="G5111" s="40"/>
      <c r="H5111" s="40"/>
      <c r="I5111" s="40"/>
      <c r="J5111" s="40"/>
      <c r="K5111" s="40"/>
      <c r="L5111" s="40"/>
      <c r="M5111" s="40"/>
      <c r="N5111" s="40"/>
      <c r="O5111" s="40"/>
      <c r="P5111" s="40"/>
      <c r="Q5111" s="40"/>
      <c r="R5111" s="40"/>
      <c r="S5111" s="40"/>
      <c r="T5111" s="40"/>
      <c r="U5111" s="40"/>
      <c r="V5111" s="40"/>
    </row>
    <row r="5112" spans="6:22" x14ac:dyDescent="0.25">
      <c r="F5112" s="40"/>
      <c r="G5112" s="40"/>
      <c r="H5112" s="40"/>
      <c r="I5112" s="40"/>
      <c r="J5112" s="40"/>
      <c r="K5112" s="40"/>
      <c r="L5112" s="40"/>
      <c r="M5112" s="40"/>
      <c r="N5112" s="40"/>
      <c r="O5112" s="40"/>
      <c r="P5112" s="40"/>
      <c r="Q5112" s="40"/>
      <c r="R5112" s="40"/>
      <c r="S5112" s="40"/>
      <c r="T5112" s="40"/>
      <c r="U5112" s="40"/>
      <c r="V5112" s="40"/>
    </row>
    <row r="5113" spans="6:22" x14ac:dyDescent="0.25">
      <c r="F5113" s="40"/>
      <c r="G5113" s="40"/>
      <c r="H5113" s="40"/>
      <c r="I5113" s="40"/>
      <c r="J5113" s="40"/>
      <c r="K5113" s="40"/>
      <c r="L5113" s="40"/>
      <c r="M5113" s="40"/>
      <c r="N5113" s="40"/>
      <c r="O5113" s="40"/>
      <c r="P5113" s="40"/>
      <c r="Q5113" s="40"/>
      <c r="R5113" s="40"/>
      <c r="S5113" s="40"/>
      <c r="T5113" s="40"/>
      <c r="U5113" s="40"/>
      <c r="V5113" s="40"/>
    </row>
    <row r="5114" spans="6:22" x14ac:dyDescent="0.25">
      <c r="F5114" s="40"/>
      <c r="G5114" s="40"/>
      <c r="H5114" s="40"/>
      <c r="I5114" s="40"/>
      <c r="J5114" s="40"/>
      <c r="K5114" s="40"/>
      <c r="L5114" s="40"/>
      <c r="M5114" s="40"/>
      <c r="N5114" s="40"/>
      <c r="O5114" s="40"/>
      <c r="P5114" s="40"/>
      <c r="Q5114" s="40"/>
      <c r="R5114" s="40"/>
      <c r="S5114" s="40"/>
      <c r="T5114" s="40"/>
      <c r="U5114" s="40"/>
      <c r="V5114" s="40"/>
    </row>
    <row r="5115" spans="6:22" x14ac:dyDescent="0.25">
      <c r="F5115" s="40"/>
      <c r="G5115" s="40"/>
      <c r="H5115" s="40"/>
      <c r="I5115" s="40"/>
      <c r="J5115" s="40"/>
      <c r="K5115" s="40"/>
      <c r="L5115" s="40"/>
      <c r="M5115" s="40"/>
      <c r="N5115" s="40"/>
      <c r="O5115" s="40"/>
      <c r="P5115" s="40"/>
      <c r="Q5115" s="40"/>
      <c r="R5115" s="40"/>
      <c r="S5115" s="40"/>
      <c r="T5115" s="40"/>
      <c r="U5115" s="40"/>
      <c r="V5115" s="40"/>
    </row>
    <row r="5116" spans="6:22" x14ac:dyDescent="0.25">
      <c r="F5116" s="40"/>
      <c r="G5116" s="40"/>
      <c r="H5116" s="40"/>
      <c r="I5116" s="40"/>
      <c r="J5116" s="40"/>
      <c r="K5116" s="40"/>
      <c r="L5116" s="40"/>
      <c r="M5116" s="40"/>
      <c r="N5116" s="40"/>
      <c r="O5116" s="40"/>
      <c r="P5116" s="40"/>
      <c r="Q5116" s="40"/>
      <c r="R5116" s="40"/>
      <c r="S5116" s="40"/>
      <c r="T5116" s="40"/>
      <c r="U5116" s="40"/>
      <c r="V5116" s="40"/>
    </row>
    <row r="5117" spans="6:22" x14ac:dyDescent="0.25">
      <c r="F5117" s="40"/>
      <c r="G5117" s="40"/>
      <c r="H5117" s="40"/>
      <c r="I5117" s="40"/>
      <c r="J5117" s="40"/>
      <c r="K5117" s="40"/>
      <c r="L5117" s="40"/>
      <c r="M5117" s="40"/>
      <c r="N5117" s="40"/>
      <c r="O5117" s="40"/>
      <c r="P5117" s="40"/>
      <c r="Q5117" s="40"/>
      <c r="R5117" s="40"/>
      <c r="S5117" s="40"/>
      <c r="T5117" s="40"/>
      <c r="U5117" s="40"/>
      <c r="V5117" s="40"/>
    </row>
    <row r="5118" spans="6:22" x14ac:dyDescent="0.25">
      <c r="F5118" s="40"/>
      <c r="G5118" s="40"/>
      <c r="H5118" s="40"/>
      <c r="I5118" s="40"/>
      <c r="J5118" s="40"/>
      <c r="K5118" s="40"/>
      <c r="L5118" s="40"/>
      <c r="M5118" s="40"/>
      <c r="N5118" s="40"/>
      <c r="O5118" s="40"/>
      <c r="P5118" s="40"/>
      <c r="Q5118" s="40"/>
      <c r="R5118" s="40"/>
      <c r="S5118" s="40"/>
      <c r="T5118" s="40"/>
      <c r="U5118" s="40"/>
      <c r="V5118" s="40"/>
    </row>
    <row r="5119" spans="6:22" x14ac:dyDescent="0.25">
      <c r="F5119" s="40"/>
      <c r="G5119" s="40"/>
      <c r="H5119" s="40"/>
      <c r="I5119" s="40"/>
      <c r="J5119" s="40"/>
      <c r="K5119" s="40"/>
      <c r="L5119" s="40"/>
      <c r="M5119" s="40"/>
      <c r="N5119" s="40"/>
      <c r="O5119" s="40"/>
      <c r="P5119" s="40"/>
      <c r="Q5119" s="40"/>
      <c r="R5119" s="40"/>
      <c r="S5119" s="40"/>
      <c r="T5119" s="40"/>
      <c r="U5119" s="40"/>
      <c r="V5119" s="40"/>
    </row>
    <row r="5120" spans="6:22" x14ac:dyDescent="0.25">
      <c r="F5120" s="40"/>
      <c r="G5120" s="40"/>
      <c r="H5120" s="40"/>
      <c r="I5120" s="40"/>
      <c r="J5120" s="40"/>
      <c r="K5120" s="40"/>
      <c r="L5120" s="40"/>
      <c r="M5120" s="40"/>
      <c r="N5120" s="40"/>
      <c r="O5120" s="40"/>
      <c r="P5120" s="40"/>
      <c r="Q5120" s="40"/>
      <c r="R5120" s="40"/>
      <c r="S5120" s="40"/>
      <c r="T5120" s="40"/>
      <c r="U5120" s="40"/>
      <c r="V5120" s="40"/>
    </row>
    <row r="5121" spans="6:22" x14ac:dyDescent="0.25">
      <c r="F5121" s="40"/>
      <c r="G5121" s="40"/>
      <c r="H5121" s="40"/>
      <c r="I5121" s="40"/>
      <c r="J5121" s="40"/>
      <c r="K5121" s="40"/>
      <c r="L5121" s="40"/>
      <c r="M5121" s="40"/>
      <c r="N5121" s="40"/>
      <c r="O5121" s="40"/>
      <c r="P5121" s="40"/>
      <c r="Q5121" s="40"/>
      <c r="R5121" s="40"/>
      <c r="S5121" s="40"/>
      <c r="T5121" s="40"/>
      <c r="U5121" s="40"/>
      <c r="V5121" s="40"/>
    </row>
    <row r="5122" spans="6:22" x14ac:dyDescent="0.25">
      <c r="F5122" s="40"/>
      <c r="G5122" s="40"/>
      <c r="H5122" s="40"/>
      <c r="I5122" s="40"/>
      <c r="J5122" s="40"/>
      <c r="K5122" s="40"/>
      <c r="L5122" s="40"/>
      <c r="M5122" s="40"/>
      <c r="N5122" s="40"/>
      <c r="O5122" s="40"/>
      <c r="P5122" s="40"/>
      <c r="Q5122" s="40"/>
      <c r="R5122" s="40"/>
      <c r="S5122" s="40"/>
      <c r="T5122" s="40"/>
      <c r="U5122" s="40"/>
      <c r="V5122" s="40"/>
    </row>
    <row r="5123" spans="6:22" x14ac:dyDescent="0.25">
      <c r="F5123" s="40"/>
      <c r="G5123" s="40"/>
      <c r="H5123" s="40"/>
      <c r="I5123" s="40"/>
      <c r="J5123" s="40"/>
      <c r="K5123" s="40"/>
      <c r="L5123" s="40"/>
      <c r="M5123" s="40"/>
      <c r="N5123" s="40"/>
      <c r="O5123" s="40"/>
      <c r="P5123" s="40"/>
      <c r="Q5123" s="40"/>
      <c r="R5123" s="40"/>
      <c r="S5123" s="40"/>
      <c r="T5123" s="40"/>
      <c r="U5123" s="40"/>
      <c r="V5123" s="40"/>
    </row>
    <row r="5124" spans="6:22" x14ac:dyDescent="0.25">
      <c r="F5124" s="40"/>
      <c r="G5124" s="40"/>
      <c r="H5124" s="40"/>
      <c r="I5124" s="40"/>
      <c r="J5124" s="40"/>
      <c r="K5124" s="40"/>
      <c r="L5124" s="40"/>
      <c r="M5124" s="40"/>
      <c r="N5124" s="40"/>
      <c r="O5124" s="40"/>
      <c r="P5124" s="40"/>
      <c r="Q5124" s="40"/>
      <c r="R5124" s="40"/>
      <c r="S5124" s="40"/>
      <c r="T5124" s="40"/>
      <c r="U5124" s="40"/>
      <c r="V5124" s="40"/>
    </row>
    <row r="5125" spans="6:22" x14ac:dyDescent="0.25">
      <c r="F5125" s="40"/>
      <c r="G5125" s="40"/>
      <c r="H5125" s="40"/>
      <c r="I5125" s="40"/>
      <c r="J5125" s="40"/>
      <c r="K5125" s="40"/>
      <c r="L5125" s="40"/>
      <c r="M5125" s="40"/>
      <c r="N5125" s="40"/>
      <c r="O5125" s="40"/>
      <c r="P5125" s="40"/>
      <c r="Q5125" s="40"/>
      <c r="R5125" s="40"/>
      <c r="S5125" s="40"/>
      <c r="T5125" s="40"/>
      <c r="U5125" s="40"/>
      <c r="V5125" s="40"/>
    </row>
    <row r="5126" spans="6:22" x14ac:dyDescent="0.25">
      <c r="F5126" s="40"/>
      <c r="G5126" s="40"/>
      <c r="H5126" s="40"/>
      <c r="I5126" s="40"/>
      <c r="J5126" s="40"/>
      <c r="K5126" s="40"/>
      <c r="L5126" s="40"/>
      <c r="M5126" s="40"/>
      <c r="N5126" s="40"/>
      <c r="O5126" s="40"/>
      <c r="P5126" s="40"/>
      <c r="Q5126" s="40"/>
      <c r="R5126" s="40"/>
      <c r="S5126" s="40"/>
      <c r="T5126" s="40"/>
      <c r="U5126" s="40"/>
      <c r="V5126" s="40"/>
    </row>
    <row r="5127" spans="6:22" x14ac:dyDescent="0.25">
      <c r="F5127" s="40"/>
      <c r="G5127" s="40"/>
      <c r="H5127" s="40"/>
      <c r="I5127" s="40"/>
      <c r="J5127" s="40"/>
      <c r="K5127" s="40"/>
      <c r="L5127" s="40"/>
      <c r="M5127" s="40"/>
      <c r="N5127" s="40"/>
      <c r="O5127" s="40"/>
      <c r="P5127" s="40"/>
      <c r="Q5127" s="40"/>
      <c r="R5127" s="40"/>
      <c r="S5127" s="40"/>
      <c r="T5127" s="40"/>
      <c r="U5127" s="40"/>
      <c r="V5127" s="40"/>
    </row>
    <row r="5128" spans="6:22" x14ac:dyDescent="0.25">
      <c r="F5128" s="40"/>
      <c r="G5128" s="40"/>
      <c r="H5128" s="40"/>
      <c r="I5128" s="40"/>
      <c r="J5128" s="40"/>
      <c r="K5128" s="40"/>
      <c r="L5128" s="40"/>
      <c r="M5128" s="40"/>
      <c r="N5128" s="40"/>
      <c r="O5128" s="40"/>
      <c r="P5128" s="40"/>
      <c r="Q5128" s="40"/>
      <c r="R5128" s="40"/>
      <c r="S5128" s="40"/>
      <c r="T5128" s="40"/>
      <c r="U5128" s="40"/>
      <c r="V5128" s="40"/>
    </row>
    <row r="5129" spans="6:22" x14ac:dyDescent="0.25">
      <c r="F5129" s="40"/>
      <c r="G5129" s="40"/>
      <c r="H5129" s="40"/>
      <c r="I5129" s="40"/>
      <c r="J5129" s="40"/>
      <c r="K5129" s="40"/>
      <c r="L5129" s="40"/>
      <c r="M5129" s="40"/>
      <c r="N5129" s="40"/>
      <c r="O5129" s="40"/>
      <c r="P5129" s="40"/>
      <c r="Q5129" s="40"/>
      <c r="R5129" s="40"/>
      <c r="S5129" s="40"/>
      <c r="T5129" s="40"/>
      <c r="U5129" s="40"/>
      <c r="V5129" s="40"/>
    </row>
    <row r="5130" spans="6:22" x14ac:dyDescent="0.25">
      <c r="F5130" s="40"/>
      <c r="G5130" s="40"/>
      <c r="H5130" s="40"/>
      <c r="I5130" s="40"/>
      <c r="J5130" s="40"/>
      <c r="K5130" s="40"/>
      <c r="L5130" s="40"/>
      <c r="M5130" s="40"/>
      <c r="N5130" s="40"/>
      <c r="O5130" s="40"/>
      <c r="P5130" s="40"/>
      <c r="Q5130" s="40"/>
      <c r="R5130" s="40"/>
      <c r="S5130" s="40"/>
      <c r="T5130" s="40"/>
      <c r="U5130" s="40"/>
      <c r="V5130" s="40"/>
    </row>
    <row r="5131" spans="6:22" x14ac:dyDescent="0.25">
      <c r="F5131" s="40"/>
      <c r="G5131" s="40"/>
      <c r="H5131" s="40"/>
      <c r="I5131" s="40"/>
      <c r="J5131" s="40"/>
      <c r="K5131" s="40"/>
      <c r="L5131" s="40"/>
      <c r="M5131" s="40"/>
      <c r="N5131" s="40"/>
      <c r="O5131" s="40"/>
      <c r="P5131" s="40"/>
      <c r="Q5131" s="40"/>
      <c r="R5131" s="40"/>
      <c r="S5131" s="40"/>
      <c r="T5131" s="40"/>
      <c r="U5131" s="40"/>
      <c r="V5131" s="40"/>
    </row>
    <row r="5132" spans="6:22" x14ac:dyDescent="0.25">
      <c r="F5132" s="40"/>
      <c r="G5132" s="40"/>
      <c r="H5132" s="40"/>
      <c r="I5132" s="40"/>
      <c r="J5132" s="40"/>
      <c r="K5132" s="40"/>
      <c r="L5132" s="40"/>
      <c r="M5132" s="40"/>
      <c r="N5132" s="40"/>
      <c r="O5132" s="40"/>
      <c r="P5132" s="40"/>
      <c r="Q5132" s="40"/>
      <c r="R5132" s="40"/>
      <c r="S5132" s="40"/>
      <c r="T5132" s="40"/>
      <c r="U5132" s="40"/>
      <c r="V5132" s="40"/>
    </row>
    <row r="5133" spans="6:22" x14ac:dyDescent="0.25">
      <c r="F5133" s="40"/>
      <c r="G5133" s="40"/>
      <c r="H5133" s="40"/>
      <c r="I5133" s="40"/>
      <c r="J5133" s="40"/>
      <c r="K5133" s="40"/>
      <c r="L5133" s="40"/>
      <c r="M5133" s="40"/>
      <c r="N5133" s="40"/>
      <c r="O5133" s="40"/>
      <c r="P5133" s="40"/>
      <c r="Q5133" s="40"/>
      <c r="R5133" s="40"/>
      <c r="S5133" s="40"/>
      <c r="T5133" s="40"/>
      <c r="U5133" s="40"/>
      <c r="V5133" s="40"/>
    </row>
    <row r="5134" spans="6:22" x14ac:dyDescent="0.25">
      <c r="F5134" s="40"/>
      <c r="G5134" s="40"/>
      <c r="H5134" s="40"/>
      <c r="I5134" s="40"/>
      <c r="J5134" s="40"/>
      <c r="K5134" s="40"/>
      <c r="L5134" s="40"/>
      <c r="M5134" s="40"/>
      <c r="N5134" s="40"/>
      <c r="O5134" s="40"/>
      <c r="P5134" s="40"/>
      <c r="Q5134" s="40"/>
      <c r="R5134" s="40"/>
      <c r="S5134" s="40"/>
      <c r="T5134" s="40"/>
      <c r="U5134" s="40"/>
      <c r="V5134" s="40"/>
    </row>
    <row r="5135" spans="6:22" x14ac:dyDescent="0.25">
      <c r="F5135" s="40"/>
      <c r="G5135" s="40"/>
      <c r="H5135" s="40"/>
      <c r="I5135" s="40"/>
      <c r="J5135" s="40"/>
      <c r="K5135" s="40"/>
      <c r="L5135" s="40"/>
      <c r="M5135" s="40"/>
      <c r="N5135" s="40"/>
      <c r="O5135" s="40"/>
      <c r="P5135" s="40"/>
      <c r="Q5135" s="40"/>
      <c r="R5135" s="40"/>
      <c r="S5135" s="40"/>
      <c r="T5135" s="40"/>
      <c r="U5135" s="40"/>
      <c r="V5135" s="40"/>
    </row>
    <row r="5136" spans="6:22" x14ac:dyDescent="0.25">
      <c r="F5136" s="40"/>
      <c r="G5136" s="40"/>
      <c r="H5136" s="40"/>
      <c r="I5136" s="40"/>
      <c r="J5136" s="40"/>
      <c r="K5136" s="40"/>
      <c r="L5136" s="40"/>
      <c r="M5136" s="40"/>
      <c r="N5136" s="40"/>
      <c r="O5136" s="40"/>
      <c r="P5136" s="40"/>
      <c r="Q5136" s="40"/>
      <c r="R5136" s="40"/>
      <c r="S5136" s="40"/>
      <c r="T5136" s="40"/>
      <c r="U5136" s="40"/>
      <c r="V5136" s="40"/>
    </row>
    <row r="5137" spans="6:22" x14ac:dyDescent="0.25">
      <c r="F5137" s="40"/>
      <c r="G5137" s="40"/>
      <c r="H5137" s="40"/>
      <c r="I5137" s="40"/>
      <c r="J5137" s="40"/>
      <c r="K5137" s="40"/>
      <c r="L5137" s="40"/>
      <c r="M5137" s="40"/>
      <c r="N5137" s="40"/>
      <c r="O5137" s="40"/>
      <c r="P5137" s="40"/>
      <c r="Q5137" s="40"/>
      <c r="R5137" s="40"/>
      <c r="S5137" s="40"/>
      <c r="T5137" s="40"/>
      <c r="U5137" s="40"/>
      <c r="V5137" s="40"/>
    </row>
    <row r="5138" spans="6:22" x14ac:dyDescent="0.25">
      <c r="F5138" s="40"/>
      <c r="G5138" s="40"/>
      <c r="H5138" s="40"/>
      <c r="I5138" s="40"/>
      <c r="J5138" s="40"/>
      <c r="K5138" s="40"/>
      <c r="L5138" s="40"/>
      <c r="M5138" s="40"/>
      <c r="N5138" s="40"/>
      <c r="O5138" s="40"/>
      <c r="P5138" s="40"/>
      <c r="Q5138" s="40"/>
      <c r="R5138" s="40"/>
      <c r="S5138" s="40"/>
      <c r="T5138" s="40"/>
      <c r="U5138" s="40"/>
      <c r="V5138" s="40"/>
    </row>
    <row r="5139" spans="6:22" x14ac:dyDescent="0.25">
      <c r="F5139" s="40"/>
      <c r="G5139" s="40"/>
      <c r="H5139" s="40"/>
      <c r="I5139" s="40"/>
      <c r="J5139" s="40"/>
      <c r="K5139" s="40"/>
      <c r="L5139" s="40"/>
      <c r="M5139" s="40"/>
      <c r="N5139" s="40"/>
      <c r="O5139" s="40"/>
      <c r="P5139" s="40"/>
      <c r="Q5139" s="40"/>
      <c r="R5139" s="40"/>
      <c r="S5139" s="40"/>
      <c r="T5139" s="40"/>
      <c r="U5139" s="40"/>
      <c r="V5139" s="40"/>
    </row>
    <row r="5140" spans="6:22" x14ac:dyDescent="0.25">
      <c r="F5140" s="40"/>
      <c r="G5140" s="40"/>
      <c r="H5140" s="40"/>
      <c r="I5140" s="40"/>
      <c r="J5140" s="40"/>
      <c r="K5140" s="40"/>
      <c r="L5140" s="40"/>
      <c r="M5140" s="40"/>
      <c r="N5140" s="40"/>
      <c r="O5140" s="40"/>
      <c r="P5140" s="40"/>
      <c r="Q5140" s="40"/>
      <c r="R5140" s="40"/>
      <c r="S5140" s="40"/>
      <c r="T5140" s="40"/>
      <c r="U5140" s="40"/>
      <c r="V5140" s="40"/>
    </row>
    <row r="5141" spans="6:22" x14ac:dyDescent="0.25">
      <c r="F5141" s="40"/>
      <c r="G5141" s="40"/>
      <c r="H5141" s="40"/>
      <c r="I5141" s="40"/>
      <c r="J5141" s="40"/>
      <c r="K5141" s="40"/>
      <c r="L5141" s="40"/>
      <c r="M5141" s="40"/>
      <c r="N5141" s="40"/>
      <c r="O5141" s="40"/>
      <c r="P5141" s="40"/>
      <c r="Q5141" s="40"/>
      <c r="R5141" s="40"/>
      <c r="S5141" s="40"/>
      <c r="T5141" s="40"/>
      <c r="U5141" s="40"/>
      <c r="V5141" s="40"/>
    </row>
    <row r="5142" spans="6:22" x14ac:dyDescent="0.25">
      <c r="F5142" s="40"/>
      <c r="G5142" s="40"/>
      <c r="H5142" s="40"/>
      <c r="I5142" s="40"/>
      <c r="J5142" s="40"/>
      <c r="K5142" s="40"/>
      <c r="L5142" s="40"/>
      <c r="M5142" s="40"/>
      <c r="N5142" s="40"/>
      <c r="O5142" s="40"/>
      <c r="P5142" s="40"/>
      <c r="Q5142" s="40"/>
      <c r="R5142" s="40"/>
      <c r="S5142" s="40"/>
      <c r="T5142" s="40"/>
      <c r="U5142" s="40"/>
      <c r="V5142" s="40"/>
    </row>
    <row r="5143" spans="6:22" x14ac:dyDescent="0.25">
      <c r="F5143" s="40"/>
      <c r="G5143" s="40"/>
      <c r="H5143" s="40"/>
      <c r="I5143" s="40"/>
      <c r="J5143" s="40"/>
      <c r="K5143" s="40"/>
      <c r="L5143" s="40"/>
      <c r="M5143" s="40"/>
      <c r="N5143" s="40"/>
      <c r="O5143" s="40"/>
      <c r="P5143" s="40"/>
      <c r="Q5143" s="40"/>
      <c r="R5143" s="40"/>
      <c r="S5143" s="40"/>
      <c r="T5143" s="40"/>
      <c r="U5143" s="40"/>
      <c r="V5143" s="40"/>
    </row>
    <row r="5144" spans="6:22" x14ac:dyDescent="0.25">
      <c r="F5144" s="40"/>
      <c r="G5144" s="40"/>
      <c r="H5144" s="40"/>
      <c r="I5144" s="40"/>
      <c r="J5144" s="40"/>
      <c r="K5144" s="40"/>
      <c r="L5144" s="40"/>
      <c r="M5144" s="40"/>
      <c r="N5144" s="40"/>
      <c r="O5144" s="40"/>
      <c r="P5144" s="40"/>
      <c r="Q5144" s="40"/>
      <c r="R5144" s="40"/>
      <c r="S5144" s="40"/>
      <c r="T5144" s="40"/>
      <c r="U5144" s="40"/>
      <c r="V5144" s="40"/>
    </row>
    <row r="5145" spans="6:22" x14ac:dyDescent="0.25">
      <c r="F5145" s="40"/>
      <c r="G5145" s="40"/>
      <c r="H5145" s="40"/>
      <c r="I5145" s="40"/>
      <c r="J5145" s="40"/>
      <c r="K5145" s="40"/>
      <c r="L5145" s="40"/>
      <c r="M5145" s="40"/>
      <c r="N5145" s="40"/>
      <c r="O5145" s="40"/>
      <c r="P5145" s="40"/>
      <c r="Q5145" s="40"/>
      <c r="R5145" s="40"/>
      <c r="S5145" s="40"/>
      <c r="T5145" s="40"/>
      <c r="U5145" s="40"/>
      <c r="V5145" s="40"/>
    </row>
    <row r="5146" spans="6:22" x14ac:dyDescent="0.25">
      <c r="F5146" s="40"/>
      <c r="G5146" s="40"/>
      <c r="H5146" s="40"/>
      <c r="I5146" s="40"/>
      <c r="J5146" s="40"/>
      <c r="K5146" s="40"/>
      <c r="L5146" s="40"/>
      <c r="M5146" s="40"/>
      <c r="N5146" s="40"/>
      <c r="O5146" s="40"/>
      <c r="P5146" s="40"/>
      <c r="Q5146" s="40"/>
      <c r="R5146" s="40"/>
      <c r="S5146" s="40"/>
      <c r="T5146" s="40"/>
      <c r="U5146" s="40"/>
      <c r="V5146" s="40"/>
    </row>
    <row r="5147" spans="6:22" x14ac:dyDescent="0.25">
      <c r="F5147" s="40"/>
      <c r="G5147" s="40"/>
      <c r="H5147" s="40"/>
      <c r="I5147" s="40"/>
      <c r="J5147" s="40"/>
      <c r="K5147" s="40"/>
      <c r="L5147" s="40"/>
      <c r="M5147" s="40"/>
      <c r="N5147" s="40"/>
      <c r="O5147" s="40"/>
      <c r="P5147" s="40"/>
      <c r="Q5147" s="40"/>
      <c r="R5147" s="40"/>
      <c r="S5147" s="40"/>
      <c r="T5147" s="40"/>
      <c r="U5147" s="40"/>
      <c r="V5147" s="40"/>
    </row>
    <row r="5148" spans="6:22" x14ac:dyDescent="0.25">
      <c r="F5148" s="40"/>
      <c r="G5148" s="40"/>
      <c r="H5148" s="40"/>
      <c r="I5148" s="40"/>
      <c r="J5148" s="40"/>
      <c r="K5148" s="40"/>
      <c r="L5148" s="40"/>
      <c r="M5148" s="40"/>
      <c r="N5148" s="40"/>
      <c r="O5148" s="40"/>
      <c r="P5148" s="40"/>
      <c r="Q5148" s="40"/>
      <c r="R5148" s="40"/>
      <c r="S5148" s="40"/>
      <c r="T5148" s="40"/>
      <c r="U5148" s="40"/>
      <c r="V5148" s="40"/>
    </row>
    <row r="5149" spans="6:22" x14ac:dyDescent="0.25">
      <c r="F5149" s="40"/>
      <c r="G5149" s="40"/>
      <c r="H5149" s="40"/>
      <c r="I5149" s="40"/>
      <c r="J5149" s="40"/>
      <c r="K5149" s="40"/>
      <c r="L5149" s="40"/>
      <c r="M5149" s="40"/>
      <c r="N5149" s="40"/>
      <c r="O5149" s="40"/>
      <c r="P5149" s="40"/>
      <c r="Q5149" s="40"/>
      <c r="R5149" s="40"/>
      <c r="S5149" s="40"/>
      <c r="T5149" s="40"/>
      <c r="U5149" s="40"/>
      <c r="V5149" s="40"/>
    </row>
    <row r="5150" spans="6:22" x14ac:dyDescent="0.25">
      <c r="F5150" s="40"/>
      <c r="G5150" s="40"/>
      <c r="H5150" s="40"/>
      <c r="I5150" s="40"/>
      <c r="J5150" s="40"/>
      <c r="K5150" s="40"/>
      <c r="L5150" s="40"/>
      <c r="M5150" s="40"/>
      <c r="N5150" s="40"/>
      <c r="O5150" s="40"/>
      <c r="P5150" s="40"/>
      <c r="Q5150" s="40"/>
      <c r="R5150" s="40"/>
      <c r="S5150" s="40"/>
      <c r="T5150" s="40"/>
      <c r="U5150" s="40"/>
      <c r="V5150" s="40"/>
    </row>
    <row r="5151" spans="6:22" x14ac:dyDescent="0.25">
      <c r="F5151" s="40"/>
      <c r="G5151" s="40"/>
      <c r="H5151" s="40"/>
      <c r="I5151" s="40"/>
      <c r="J5151" s="40"/>
      <c r="K5151" s="40"/>
      <c r="L5151" s="40"/>
      <c r="M5151" s="40"/>
      <c r="N5151" s="40"/>
      <c r="O5151" s="40"/>
      <c r="P5151" s="40"/>
      <c r="Q5151" s="40"/>
      <c r="R5151" s="40"/>
      <c r="S5151" s="40"/>
      <c r="T5151" s="40"/>
      <c r="U5151" s="40"/>
      <c r="V5151" s="40"/>
    </row>
    <row r="5152" spans="6:22" x14ac:dyDescent="0.25">
      <c r="F5152" s="40"/>
      <c r="G5152" s="40"/>
      <c r="H5152" s="40"/>
      <c r="I5152" s="40"/>
      <c r="J5152" s="40"/>
      <c r="K5152" s="40"/>
      <c r="L5152" s="40"/>
      <c r="M5152" s="40"/>
      <c r="N5152" s="40"/>
      <c r="O5152" s="40"/>
      <c r="P5152" s="40"/>
      <c r="Q5152" s="40"/>
      <c r="R5152" s="40"/>
      <c r="S5152" s="40"/>
      <c r="T5152" s="40"/>
      <c r="U5152" s="40"/>
      <c r="V5152" s="40"/>
    </row>
    <row r="5153" spans="6:22" x14ac:dyDescent="0.25">
      <c r="F5153" s="40"/>
      <c r="G5153" s="40"/>
      <c r="H5153" s="40"/>
      <c r="I5153" s="40"/>
      <c r="J5153" s="40"/>
      <c r="K5153" s="40"/>
      <c r="L5153" s="40"/>
      <c r="M5153" s="40"/>
      <c r="N5153" s="40"/>
      <c r="O5153" s="40"/>
      <c r="P5153" s="40"/>
      <c r="Q5153" s="40"/>
      <c r="R5153" s="40"/>
      <c r="S5153" s="40"/>
      <c r="T5153" s="40"/>
      <c r="U5153" s="40"/>
      <c r="V5153" s="40"/>
    </row>
    <row r="5154" spans="6:22" x14ac:dyDescent="0.25">
      <c r="F5154" s="40"/>
      <c r="G5154" s="40"/>
      <c r="H5154" s="40"/>
      <c r="I5154" s="40"/>
      <c r="J5154" s="40"/>
      <c r="K5154" s="40"/>
      <c r="L5154" s="40"/>
      <c r="M5154" s="40"/>
      <c r="N5154" s="40"/>
      <c r="O5154" s="40"/>
      <c r="P5154" s="40"/>
      <c r="Q5154" s="40"/>
      <c r="R5154" s="40"/>
      <c r="S5154" s="40"/>
      <c r="T5154" s="40"/>
      <c r="U5154" s="40"/>
      <c r="V5154" s="40"/>
    </row>
    <row r="5155" spans="6:22" x14ac:dyDescent="0.25">
      <c r="F5155" s="40"/>
      <c r="G5155" s="40"/>
      <c r="H5155" s="40"/>
      <c r="I5155" s="40"/>
      <c r="J5155" s="40"/>
      <c r="K5155" s="40"/>
      <c r="L5155" s="40"/>
      <c r="M5155" s="40"/>
      <c r="N5155" s="40"/>
      <c r="O5155" s="40"/>
      <c r="P5155" s="40"/>
      <c r="Q5155" s="40"/>
      <c r="R5155" s="40"/>
      <c r="S5155" s="40"/>
      <c r="T5155" s="40"/>
      <c r="U5155" s="40"/>
      <c r="V5155" s="40"/>
    </row>
    <row r="5156" spans="6:22" x14ac:dyDescent="0.25">
      <c r="F5156" s="40"/>
      <c r="G5156" s="40"/>
      <c r="H5156" s="40"/>
      <c r="I5156" s="40"/>
      <c r="J5156" s="40"/>
      <c r="K5156" s="40"/>
      <c r="L5156" s="40"/>
      <c r="M5156" s="40"/>
      <c r="N5156" s="40"/>
      <c r="O5156" s="40"/>
      <c r="P5156" s="40"/>
      <c r="Q5156" s="40"/>
      <c r="R5156" s="40"/>
      <c r="S5156" s="40"/>
      <c r="T5156" s="40"/>
      <c r="U5156" s="40"/>
      <c r="V5156" s="40"/>
    </row>
    <row r="5157" spans="6:22" x14ac:dyDescent="0.25">
      <c r="F5157" s="40"/>
      <c r="G5157" s="40"/>
      <c r="H5157" s="40"/>
      <c r="I5157" s="40"/>
      <c r="J5157" s="40"/>
      <c r="K5157" s="40"/>
      <c r="L5157" s="40"/>
      <c r="M5157" s="40"/>
      <c r="N5157" s="40"/>
      <c r="O5157" s="40"/>
      <c r="P5157" s="40"/>
      <c r="Q5157" s="40"/>
      <c r="R5157" s="40"/>
      <c r="S5157" s="40"/>
      <c r="T5157" s="40"/>
      <c r="U5157" s="40"/>
      <c r="V5157" s="40"/>
    </row>
    <row r="5158" spans="6:22" x14ac:dyDescent="0.25">
      <c r="F5158" s="40"/>
      <c r="G5158" s="40"/>
      <c r="H5158" s="40"/>
      <c r="I5158" s="40"/>
      <c r="J5158" s="40"/>
      <c r="K5158" s="40"/>
      <c r="L5158" s="40"/>
      <c r="M5158" s="40"/>
      <c r="N5158" s="40"/>
      <c r="O5158" s="40"/>
      <c r="P5158" s="40"/>
      <c r="Q5158" s="40"/>
      <c r="R5158" s="40"/>
      <c r="S5158" s="40"/>
      <c r="T5158" s="40"/>
      <c r="U5158" s="40"/>
      <c r="V5158" s="40"/>
    </row>
    <row r="5159" spans="6:22" x14ac:dyDescent="0.25">
      <c r="F5159" s="40"/>
      <c r="G5159" s="40"/>
      <c r="H5159" s="40"/>
      <c r="I5159" s="40"/>
      <c r="J5159" s="40"/>
      <c r="K5159" s="40"/>
      <c r="L5159" s="40"/>
      <c r="M5159" s="40"/>
      <c r="N5159" s="40"/>
      <c r="O5159" s="40"/>
      <c r="P5159" s="40"/>
      <c r="Q5159" s="40"/>
      <c r="R5159" s="40"/>
      <c r="S5159" s="40"/>
      <c r="T5159" s="40"/>
      <c r="U5159" s="40"/>
      <c r="V5159" s="40"/>
    </row>
    <row r="5160" spans="6:22" x14ac:dyDescent="0.25">
      <c r="F5160" s="40"/>
      <c r="G5160" s="40"/>
      <c r="H5160" s="40"/>
      <c r="I5160" s="40"/>
      <c r="J5160" s="40"/>
      <c r="K5160" s="40"/>
      <c r="L5160" s="40"/>
      <c r="M5160" s="40"/>
      <c r="N5160" s="40"/>
      <c r="O5160" s="40"/>
      <c r="P5160" s="40"/>
      <c r="Q5160" s="40"/>
      <c r="R5160" s="40"/>
      <c r="S5160" s="40"/>
      <c r="T5160" s="40"/>
      <c r="U5160" s="40"/>
      <c r="V5160" s="40"/>
    </row>
    <row r="5161" spans="6:22" x14ac:dyDescent="0.25">
      <c r="F5161" s="40"/>
      <c r="G5161" s="40"/>
      <c r="H5161" s="40"/>
      <c r="I5161" s="40"/>
      <c r="J5161" s="40"/>
      <c r="K5161" s="40"/>
      <c r="L5161" s="40"/>
      <c r="M5161" s="40"/>
      <c r="N5161" s="40"/>
      <c r="O5161" s="40"/>
      <c r="P5161" s="40"/>
      <c r="Q5161" s="40"/>
      <c r="R5161" s="40"/>
      <c r="S5161" s="40"/>
      <c r="T5161" s="40"/>
      <c r="U5161" s="40"/>
      <c r="V5161" s="40"/>
    </row>
    <row r="5162" spans="6:22" x14ac:dyDescent="0.25">
      <c r="F5162" s="40"/>
      <c r="G5162" s="40"/>
      <c r="H5162" s="40"/>
      <c r="I5162" s="40"/>
      <c r="J5162" s="40"/>
      <c r="K5162" s="40"/>
      <c r="L5162" s="40"/>
      <c r="M5162" s="40"/>
      <c r="N5162" s="40"/>
      <c r="O5162" s="40"/>
      <c r="P5162" s="40"/>
      <c r="Q5162" s="40"/>
      <c r="R5162" s="40"/>
      <c r="S5162" s="40"/>
      <c r="T5162" s="40"/>
      <c r="U5162" s="40"/>
      <c r="V5162" s="40"/>
    </row>
    <row r="5163" spans="6:22" x14ac:dyDescent="0.25">
      <c r="F5163" s="40"/>
      <c r="G5163" s="40"/>
      <c r="H5163" s="40"/>
      <c r="I5163" s="40"/>
      <c r="J5163" s="40"/>
      <c r="K5163" s="40"/>
      <c r="L5163" s="40"/>
      <c r="M5163" s="40"/>
      <c r="N5163" s="40"/>
      <c r="O5163" s="40"/>
      <c r="P5163" s="40"/>
      <c r="Q5163" s="40"/>
      <c r="R5163" s="40"/>
      <c r="S5163" s="40"/>
      <c r="T5163" s="40"/>
      <c r="U5163" s="40"/>
      <c r="V5163" s="40"/>
    </row>
    <row r="5164" spans="6:22" x14ac:dyDescent="0.25">
      <c r="F5164" s="40"/>
      <c r="G5164" s="40"/>
      <c r="H5164" s="40"/>
      <c r="I5164" s="40"/>
      <c r="J5164" s="40"/>
      <c r="K5164" s="40"/>
      <c r="L5164" s="40"/>
      <c r="M5164" s="40"/>
      <c r="N5164" s="40"/>
      <c r="O5164" s="40"/>
      <c r="P5164" s="40"/>
      <c r="Q5164" s="40"/>
      <c r="R5164" s="40"/>
      <c r="S5164" s="40"/>
      <c r="T5164" s="40"/>
      <c r="U5164" s="40"/>
      <c r="V5164" s="40"/>
    </row>
    <row r="5165" spans="6:22" x14ac:dyDescent="0.25">
      <c r="F5165" s="40"/>
      <c r="G5165" s="40"/>
      <c r="H5165" s="40"/>
      <c r="I5165" s="40"/>
      <c r="J5165" s="40"/>
      <c r="K5165" s="40"/>
      <c r="L5165" s="40"/>
      <c r="M5165" s="40"/>
      <c r="N5165" s="40"/>
      <c r="O5165" s="40"/>
      <c r="P5165" s="40"/>
      <c r="Q5165" s="40"/>
      <c r="R5165" s="40"/>
      <c r="S5165" s="40"/>
      <c r="T5165" s="40"/>
      <c r="U5165" s="40"/>
      <c r="V5165" s="40"/>
    </row>
    <row r="5166" spans="6:22" x14ac:dyDescent="0.25">
      <c r="F5166" s="40"/>
      <c r="G5166" s="40"/>
      <c r="H5166" s="40"/>
      <c r="I5166" s="40"/>
      <c r="J5166" s="40"/>
      <c r="K5166" s="40"/>
      <c r="L5166" s="40"/>
      <c r="M5166" s="40"/>
      <c r="N5166" s="40"/>
      <c r="O5166" s="40"/>
      <c r="P5166" s="40"/>
      <c r="Q5166" s="40"/>
      <c r="R5166" s="40"/>
      <c r="S5166" s="40"/>
      <c r="T5166" s="40"/>
      <c r="U5166" s="40"/>
      <c r="V5166" s="40"/>
    </row>
    <row r="5167" spans="6:22" x14ac:dyDescent="0.25">
      <c r="F5167" s="40"/>
      <c r="G5167" s="40"/>
      <c r="H5167" s="40"/>
      <c r="I5167" s="40"/>
      <c r="J5167" s="40"/>
      <c r="K5167" s="40"/>
      <c r="L5167" s="40"/>
      <c r="M5167" s="40"/>
      <c r="N5167" s="40"/>
      <c r="O5167" s="40"/>
      <c r="P5167" s="40"/>
      <c r="Q5167" s="40"/>
      <c r="R5167" s="40"/>
      <c r="S5167" s="40"/>
      <c r="T5167" s="40"/>
      <c r="U5167" s="40"/>
      <c r="V5167" s="40"/>
    </row>
    <row r="5168" spans="6:22" x14ac:dyDescent="0.25">
      <c r="F5168" s="40"/>
      <c r="G5168" s="40"/>
      <c r="H5168" s="40"/>
      <c r="I5168" s="40"/>
      <c r="J5168" s="40"/>
      <c r="K5168" s="40"/>
      <c r="L5168" s="40"/>
      <c r="M5168" s="40"/>
      <c r="N5168" s="40"/>
      <c r="O5168" s="40"/>
      <c r="P5168" s="40"/>
      <c r="Q5168" s="40"/>
      <c r="R5168" s="40"/>
      <c r="S5168" s="40"/>
      <c r="T5168" s="40"/>
      <c r="U5168" s="40"/>
      <c r="V5168" s="40"/>
    </row>
    <row r="5169" spans="6:22" x14ac:dyDescent="0.25">
      <c r="F5169" s="40"/>
      <c r="G5169" s="40"/>
      <c r="H5169" s="40"/>
      <c r="I5169" s="40"/>
      <c r="J5169" s="40"/>
      <c r="K5169" s="40"/>
      <c r="L5169" s="40"/>
      <c r="M5169" s="40"/>
      <c r="N5169" s="40"/>
      <c r="O5169" s="40"/>
      <c r="P5169" s="40"/>
      <c r="Q5169" s="40"/>
      <c r="R5169" s="40"/>
      <c r="S5169" s="40"/>
      <c r="T5169" s="40"/>
      <c r="U5169" s="40"/>
      <c r="V5169" s="40"/>
    </row>
    <row r="5170" spans="6:22" x14ac:dyDescent="0.25">
      <c r="F5170" s="40"/>
      <c r="G5170" s="40"/>
      <c r="H5170" s="40"/>
      <c r="I5170" s="40"/>
      <c r="J5170" s="40"/>
      <c r="K5170" s="40"/>
      <c r="L5170" s="40"/>
      <c r="M5170" s="40"/>
      <c r="N5170" s="40"/>
      <c r="O5170" s="40"/>
      <c r="P5170" s="40"/>
      <c r="Q5170" s="40"/>
      <c r="R5170" s="40"/>
      <c r="S5170" s="40"/>
      <c r="T5170" s="40"/>
      <c r="U5170" s="40"/>
      <c r="V5170" s="40"/>
    </row>
    <row r="5171" spans="6:22" x14ac:dyDescent="0.25">
      <c r="F5171" s="40"/>
      <c r="G5171" s="40"/>
      <c r="H5171" s="40"/>
      <c r="I5171" s="40"/>
      <c r="J5171" s="40"/>
      <c r="K5171" s="40"/>
      <c r="L5171" s="40"/>
      <c r="M5171" s="40"/>
      <c r="N5171" s="40"/>
      <c r="O5171" s="40"/>
      <c r="P5171" s="40"/>
      <c r="Q5171" s="40"/>
      <c r="R5171" s="40"/>
      <c r="S5171" s="40"/>
      <c r="T5171" s="40"/>
      <c r="U5171" s="40"/>
      <c r="V5171" s="40"/>
    </row>
    <row r="5172" spans="6:22" x14ac:dyDescent="0.25">
      <c r="F5172" s="40"/>
      <c r="G5172" s="40"/>
      <c r="H5172" s="40"/>
      <c r="I5172" s="40"/>
      <c r="J5172" s="40"/>
      <c r="K5172" s="40"/>
      <c r="L5172" s="40"/>
      <c r="M5172" s="40"/>
      <c r="N5172" s="40"/>
      <c r="O5172" s="40"/>
      <c r="P5172" s="40"/>
      <c r="Q5172" s="40"/>
      <c r="R5172" s="40"/>
      <c r="S5172" s="40"/>
      <c r="T5172" s="40"/>
      <c r="U5172" s="40"/>
      <c r="V5172" s="40"/>
    </row>
    <row r="5173" spans="6:22" x14ac:dyDescent="0.25">
      <c r="F5173" s="40"/>
      <c r="G5173" s="40"/>
      <c r="H5173" s="40"/>
      <c r="I5173" s="40"/>
      <c r="J5173" s="40"/>
      <c r="K5173" s="40"/>
      <c r="L5173" s="40"/>
      <c r="M5173" s="40"/>
      <c r="N5173" s="40"/>
      <c r="O5173" s="40"/>
      <c r="P5173" s="40"/>
      <c r="Q5173" s="40"/>
      <c r="R5173" s="40"/>
      <c r="S5173" s="40"/>
      <c r="T5173" s="40"/>
      <c r="U5173" s="40"/>
      <c r="V5173" s="40"/>
    </row>
    <row r="5174" spans="6:22" x14ac:dyDescent="0.25">
      <c r="F5174" s="40"/>
      <c r="G5174" s="40"/>
      <c r="H5174" s="40"/>
      <c r="I5174" s="40"/>
      <c r="J5174" s="40"/>
      <c r="K5174" s="40"/>
      <c r="L5174" s="40"/>
      <c r="M5174" s="40"/>
      <c r="N5174" s="40"/>
      <c r="O5174" s="40"/>
      <c r="P5174" s="40"/>
      <c r="Q5174" s="40"/>
      <c r="R5174" s="40"/>
      <c r="S5174" s="40"/>
      <c r="T5174" s="40"/>
      <c r="U5174" s="40"/>
      <c r="V5174" s="40"/>
    </row>
    <row r="5175" spans="6:22" x14ac:dyDescent="0.25">
      <c r="F5175" s="40"/>
      <c r="G5175" s="40"/>
      <c r="H5175" s="40"/>
      <c r="I5175" s="40"/>
      <c r="J5175" s="40"/>
      <c r="K5175" s="40"/>
      <c r="L5175" s="40"/>
      <c r="M5175" s="40"/>
      <c r="N5175" s="40"/>
      <c r="O5175" s="40"/>
      <c r="P5175" s="40"/>
      <c r="Q5175" s="40"/>
      <c r="R5175" s="40"/>
      <c r="S5175" s="40"/>
      <c r="T5175" s="40"/>
      <c r="U5175" s="40"/>
      <c r="V5175" s="40"/>
    </row>
    <row r="5176" spans="6:22" x14ac:dyDescent="0.25">
      <c r="F5176" s="40"/>
      <c r="G5176" s="40"/>
      <c r="H5176" s="40"/>
      <c r="I5176" s="40"/>
      <c r="J5176" s="40"/>
      <c r="K5176" s="40"/>
      <c r="L5176" s="40"/>
      <c r="M5176" s="40"/>
      <c r="N5176" s="40"/>
      <c r="O5176" s="40"/>
      <c r="P5176" s="40"/>
      <c r="Q5176" s="40"/>
      <c r="R5176" s="40"/>
      <c r="S5176" s="40"/>
      <c r="T5176" s="40"/>
      <c r="U5176" s="40"/>
      <c r="V5176" s="40"/>
    </row>
    <row r="5177" spans="6:22" x14ac:dyDescent="0.25">
      <c r="F5177" s="40"/>
      <c r="G5177" s="40"/>
      <c r="H5177" s="40"/>
      <c r="I5177" s="40"/>
      <c r="J5177" s="40"/>
      <c r="K5177" s="40"/>
      <c r="L5177" s="40"/>
      <c r="M5177" s="40"/>
      <c r="N5177" s="40"/>
      <c r="O5177" s="40"/>
      <c r="P5177" s="40"/>
      <c r="Q5177" s="40"/>
      <c r="R5177" s="40"/>
      <c r="S5177" s="40"/>
      <c r="T5177" s="40"/>
      <c r="U5177" s="40"/>
      <c r="V5177" s="40"/>
    </row>
    <row r="5178" spans="6:22" x14ac:dyDescent="0.25">
      <c r="F5178" s="40"/>
      <c r="G5178" s="40"/>
      <c r="H5178" s="40"/>
      <c r="I5178" s="40"/>
      <c r="J5178" s="40"/>
      <c r="K5178" s="40"/>
      <c r="L5178" s="40"/>
      <c r="M5178" s="40"/>
      <c r="N5178" s="40"/>
      <c r="O5178" s="40"/>
      <c r="P5178" s="40"/>
      <c r="Q5178" s="40"/>
      <c r="R5178" s="40"/>
      <c r="S5178" s="40"/>
      <c r="T5178" s="40"/>
      <c r="U5178" s="40"/>
      <c r="V5178" s="40"/>
    </row>
    <row r="5179" spans="6:22" x14ac:dyDescent="0.25">
      <c r="F5179" s="40"/>
      <c r="G5179" s="40"/>
      <c r="H5179" s="40"/>
      <c r="I5179" s="40"/>
      <c r="J5179" s="40"/>
      <c r="K5179" s="40"/>
      <c r="L5179" s="40"/>
      <c r="M5179" s="40"/>
      <c r="N5179" s="40"/>
      <c r="O5179" s="40"/>
      <c r="P5179" s="40"/>
      <c r="Q5179" s="40"/>
      <c r="R5179" s="40"/>
      <c r="S5179" s="40"/>
      <c r="T5179" s="40"/>
      <c r="U5179" s="40"/>
      <c r="V5179" s="40"/>
    </row>
    <row r="5180" spans="6:22" x14ac:dyDescent="0.25">
      <c r="F5180" s="40"/>
      <c r="G5180" s="40"/>
      <c r="H5180" s="40"/>
      <c r="I5180" s="40"/>
      <c r="J5180" s="40"/>
      <c r="K5180" s="40"/>
      <c r="L5180" s="40"/>
      <c r="M5180" s="40"/>
      <c r="N5180" s="40"/>
      <c r="O5180" s="40"/>
      <c r="P5180" s="40"/>
      <c r="Q5180" s="40"/>
      <c r="R5180" s="40"/>
      <c r="S5180" s="40"/>
      <c r="T5180" s="40"/>
      <c r="U5180" s="40"/>
      <c r="V5180" s="40"/>
    </row>
    <row r="5181" spans="6:22" x14ac:dyDescent="0.25">
      <c r="F5181" s="40"/>
      <c r="G5181" s="40"/>
      <c r="H5181" s="40"/>
      <c r="I5181" s="40"/>
      <c r="J5181" s="40"/>
      <c r="K5181" s="40"/>
      <c r="L5181" s="40"/>
      <c r="M5181" s="40"/>
      <c r="N5181" s="40"/>
      <c r="O5181" s="40"/>
      <c r="P5181" s="40"/>
      <c r="Q5181" s="40"/>
      <c r="R5181" s="40"/>
      <c r="S5181" s="40"/>
      <c r="T5181" s="40"/>
      <c r="U5181" s="40"/>
      <c r="V5181" s="40"/>
    </row>
    <row r="5182" spans="6:22" x14ac:dyDescent="0.25">
      <c r="F5182" s="40"/>
      <c r="G5182" s="40"/>
      <c r="H5182" s="40"/>
      <c r="I5182" s="40"/>
      <c r="J5182" s="40"/>
      <c r="K5182" s="40"/>
      <c r="L5182" s="40"/>
      <c r="M5182" s="40"/>
      <c r="N5182" s="40"/>
      <c r="O5182" s="40"/>
      <c r="P5182" s="40"/>
      <c r="Q5182" s="40"/>
      <c r="R5182" s="40"/>
      <c r="S5182" s="40"/>
      <c r="T5182" s="40"/>
      <c r="U5182" s="40"/>
      <c r="V5182" s="40"/>
    </row>
    <row r="5183" spans="6:22" x14ac:dyDescent="0.25">
      <c r="F5183" s="40"/>
      <c r="G5183" s="40"/>
      <c r="H5183" s="40"/>
      <c r="I5183" s="40"/>
      <c r="J5183" s="40"/>
      <c r="K5183" s="40"/>
      <c r="L5183" s="40"/>
      <c r="M5183" s="40"/>
      <c r="N5183" s="40"/>
      <c r="O5183" s="40"/>
      <c r="P5183" s="40"/>
      <c r="Q5183" s="40"/>
      <c r="R5183" s="40"/>
      <c r="S5183" s="40"/>
      <c r="T5183" s="40"/>
      <c r="U5183" s="40"/>
      <c r="V5183" s="40"/>
    </row>
    <row r="5184" spans="6:22" x14ac:dyDescent="0.25">
      <c r="F5184" s="40"/>
      <c r="G5184" s="40"/>
      <c r="H5184" s="40"/>
      <c r="I5184" s="40"/>
      <c r="J5184" s="40"/>
      <c r="K5184" s="40"/>
      <c r="L5184" s="40"/>
      <c r="M5184" s="40"/>
      <c r="N5184" s="40"/>
      <c r="O5184" s="40"/>
      <c r="P5184" s="40"/>
      <c r="Q5184" s="40"/>
      <c r="R5184" s="40"/>
      <c r="S5184" s="40"/>
      <c r="T5184" s="40"/>
      <c r="U5184" s="40"/>
      <c r="V5184" s="40"/>
    </row>
    <row r="5185" spans="6:22" x14ac:dyDescent="0.25">
      <c r="F5185" s="40"/>
      <c r="G5185" s="40"/>
      <c r="H5185" s="40"/>
      <c r="I5185" s="40"/>
      <c r="J5185" s="40"/>
      <c r="K5185" s="40"/>
      <c r="L5185" s="40"/>
      <c r="M5185" s="40"/>
      <c r="N5185" s="40"/>
      <c r="O5185" s="40"/>
      <c r="P5185" s="40"/>
      <c r="Q5185" s="40"/>
      <c r="R5185" s="40"/>
      <c r="S5185" s="40"/>
      <c r="T5185" s="40"/>
      <c r="U5185" s="40"/>
      <c r="V5185" s="40"/>
    </row>
    <row r="5186" spans="6:22" x14ac:dyDescent="0.25">
      <c r="F5186" s="40"/>
      <c r="G5186" s="40"/>
      <c r="H5186" s="40"/>
      <c r="I5186" s="40"/>
      <c r="J5186" s="40"/>
      <c r="K5186" s="40"/>
      <c r="L5186" s="40"/>
      <c r="M5186" s="40"/>
      <c r="N5186" s="40"/>
      <c r="O5186" s="40"/>
      <c r="P5186" s="40"/>
      <c r="Q5186" s="40"/>
      <c r="R5186" s="40"/>
      <c r="S5186" s="40"/>
      <c r="T5186" s="40"/>
      <c r="U5186" s="40"/>
      <c r="V5186" s="40"/>
    </row>
    <row r="5187" spans="6:22" x14ac:dyDescent="0.25">
      <c r="F5187" s="40"/>
      <c r="G5187" s="40"/>
      <c r="H5187" s="40"/>
      <c r="I5187" s="40"/>
      <c r="J5187" s="40"/>
      <c r="K5187" s="40"/>
      <c r="L5187" s="40"/>
      <c r="M5187" s="40"/>
      <c r="N5187" s="40"/>
      <c r="O5187" s="40"/>
      <c r="P5187" s="40"/>
      <c r="Q5187" s="40"/>
      <c r="R5187" s="40"/>
      <c r="S5187" s="40"/>
      <c r="T5187" s="40"/>
      <c r="U5187" s="40"/>
      <c r="V5187" s="40"/>
    </row>
    <row r="5188" spans="6:22" x14ac:dyDescent="0.25">
      <c r="F5188" s="40"/>
      <c r="G5188" s="40"/>
      <c r="H5188" s="40"/>
      <c r="I5188" s="40"/>
      <c r="J5188" s="40"/>
      <c r="K5188" s="40"/>
      <c r="L5188" s="40"/>
      <c r="M5188" s="40"/>
      <c r="N5188" s="40"/>
      <c r="O5188" s="40"/>
      <c r="P5188" s="40"/>
      <c r="Q5188" s="40"/>
      <c r="R5188" s="40"/>
      <c r="S5188" s="40"/>
      <c r="T5188" s="40"/>
      <c r="U5188" s="40"/>
      <c r="V5188" s="40"/>
    </row>
    <row r="5189" spans="6:22" x14ac:dyDescent="0.25">
      <c r="F5189" s="40"/>
      <c r="G5189" s="40"/>
      <c r="H5189" s="40"/>
      <c r="I5189" s="40"/>
      <c r="J5189" s="40"/>
      <c r="K5189" s="40"/>
      <c r="L5189" s="40"/>
      <c r="M5189" s="40"/>
      <c r="N5189" s="40"/>
      <c r="O5189" s="40"/>
      <c r="P5189" s="40"/>
      <c r="Q5189" s="40"/>
      <c r="R5189" s="40"/>
      <c r="S5189" s="40"/>
      <c r="T5189" s="40"/>
      <c r="U5189" s="40"/>
      <c r="V5189" s="40"/>
    </row>
    <row r="5190" spans="6:22" x14ac:dyDescent="0.25">
      <c r="F5190" s="40"/>
      <c r="G5190" s="40"/>
      <c r="H5190" s="40"/>
      <c r="I5190" s="40"/>
      <c r="J5190" s="40"/>
      <c r="K5190" s="40"/>
      <c r="L5190" s="40"/>
      <c r="M5190" s="40"/>
      <c r="N5190" s="40"/>
      <c r="O5190" s="40"/>
      <c r="P5190" s="40"/>
      <c r="Q5190" s="40"/>
      <c r="R5190" s="40"/>
      <c r="S5190" s="40"/>
      <c r="T5190" s="40"/>
      <c r="U5190" s="40"/>
      <c r="V5190" s="40"/>
    </row>
    <row r="5191" spans="6:22" x14ac:dyDescent="0.25">
      <c r="F5191" s="40"/>
      <c r="G5191" s="40"/>
      <c r="H5191" s="40"/>
      <c r="I5191" s="40"/>
      <c r="J5191" s="40"/>
      <c r="K5191" s="40"/>
      <c r="L5191" s="40"/>
      <c r="M5191" s="40"/>
      <c r="N5191" s="40"/>
      <c r="O5191" s="40"/>
      <c r="P5191" s="40"/>
      <c r="Q5191" s="40"/>
      <c r="R5191" s="40"/>
      <c r="S5191" s="40"/>
      <c r="T5191" s="40"/>
      <c r="U5191" s="40"/>
      <c r="V5191" s="40"/>
    </row>
    <row r="5192" spans="6:22" x14ac:dyDescent="0.25">
      <c r="F5192" s="40"/>
      <c r="G5192" s="40"/>
      <c r="H5192" s="40"/>
      <c r="I5192" s="40"/>
      <c r="J5192" s="40"/>
      <c r="K5192" s="40"/>
      <c r="L5192" s="40"/>
      <c r="M5192" s="40"/>
      <c r="N5192" s="40"/>
      <c r="O5192" s="40"/>
      <c r="P5192" s="40"/>
      <c r="Q5192" s="40"/>
      <c r="R5192" s="40"/>
      <c r="S5192" s="40"/>
      <c r="T5192" s="40"/>
      <c r="U5192" s="40"/>
      <c r="V5192" s="40"/>
    </row>
    <row r="5193" spans="6:22" x14ac:dyDescent="0.25">
      <c r="F5193" s="40"/>
      <c r="G5193" s="40"/>
      <c r="H5193" s="40"/>
      <c r="I5193" s="40"/>
      <c r="J5193" s="40"/>
      <c r="K5193" s="40"/>
      <c r="L5193" s="40"/>
      <c r="M5193" s="40"/>
      <c r="N5193" s="40"/>
      <c r="O5193" s="40"/>
      <c r="P5193" s="40"/>
      <c r="Q5193" s="40"/>
      <c r="R5193" s="40"/>
      <c r="S5193" s="40"/>
      <c r="T5193" s="40"/>
      <c r="U5193" s="40"/>
      <c r="V5193" s="40"/>
    </row>
    <row r="5194" spans="6:22" x14ac:dyDescent="0.25">
      <c r="F5194" s="40"/>
      <c r="G5194" s="40"/>
      <c r="H5194" s="40"/>
      <c r="I5194" s="40"/>
      <c r="J5194" s="40"/>
      <c r="K5194" s="40"/>
      <c r="L5194" s="40"/>
      <c r="M5194" s="40"/>
      <c r="N5194" s="40"/>
      <c r="O5194" s="40"/>
      <c r="P5194" s="40"/>
      <c r="Q5194" s="40"/>
      <c r="R5194" s="40"/>
      <c r="S5194" s="40"/>
      <c r="T5194" s="40"/>
      <c r="U5194" s="40"/>
      <c r="V5194" s="40"/>
    </row>
    <row r="5195" spans="6:22" x14ac:dyDescent="0.25">
      <c r="F5195" s="40"/>
      <c r="G5195" s="40"/>
      <c r="H5195" s="40"/>
      <c r="I5195" s="40"/>
      <c r="J5195" s="40"/>
      <c r="K5195" s="40"/>
      <c r="L5195" s="40"/>
      <c r="M5195" s="40"/>
      <c r="N5195" s="40"/>
      <c r="O5195" s="40"/>
      <c r="P5195" s="40"/>
      <c r="Q5195" s="40"/>
      <c r="R5195" s="40"/>
      <c r="S5195" s="40"/>
      <c r="T5195" s="40"/>
      <c r="U5195" s="40"/>
      <c r="V5195" s="40"/>
    </row>
    <row r="5196" spans="6:22" x14ac:dyDescent="0.25">
      <c r="F5196" s="40"/>
      <c r="G5196" s="40"/>
      <c r="H5196" s="40"/>
      <c r="I5196" s="40"/>
      <c r="J5196" s="40"/>
      <c r="K5196" s="40"/>
      <c r="L5196" s="40"/>
      <c r="M5196" s="40"/>
      <c r="N5196" s="40"/>
      <c r="O5196" s="40"/>
      <c r="P5196" s="40"/>
      <c r="Q5196" s="40"/>
      <c r="R5196" s="40"/>
      <c r="S5196" s="40"/>
      <c r="T5196" s="40"/>
      <c r="U5196" s="40"/>
      <c r="V5196" s="40"/>
    </row>
    <row r="5197" spans="6:22" x14ac:dyDescent="0.25">
      <c r="F5197" s="40"/>
      <c r="G5197" s="40"/>
      <c r="H5197" s="40"/>
      <c r="I5197" s="40"/>
      <c r="J5197" s="40"/>
      <c r="K5197" s="40"/>
      <c r="L5197" s="40"/>
      <c r="M5197" s="40"/>
      <c r="N5197" s="40"/>
      <c r="O5197" s="40"/>
      <c r="P5197" s="40"/>
      <c r="Q5197" s="40"/>
      <c r="R5197" s="40"/>
      <c r="S5197" s="40"/>
      <c r="T5197" s="40"/>
      <c r="U5197" s="40"/>
      <c r="V5197" s="40"/>
    </row>
    <row r="5198" spans="6:22" x14ac:dyDescent="0.25">
      <c r="F5198" s="40"/>
      <c r="G5198" s="40"/>
      <c r="H5198" s="40"/>
      <c r="I5198" s="40"/>
      <c r="J5198" s="40"/>
      <c r="K5198" s="40"/>
      <c r="L5198" s="40"/>
      <c r="M5198" s="40"/>
      <c r="N5198" s="40"/>
      <c r="O5198" s="40"/>
      <c r="P5198" s="40"/>
      <c r="Q5198" s="40"/>
      <c r="R5198" s="40"/>
      <c r="S5198" s="40"/>
      <c r="T5198" s="40"/>
      <c r="U5198" s="40"/>
      <c r="V5198" s="40"/>
    </row>
    <row r="5199" spans="6:22" x14ac:dyDescent="0.25">
      <c r="F5199" s="40"/>
      <c r="G5199" s="40"/>
      <c r="H5199" s="40"/>
      <c r="I5199" s="40"/>
      <c r="J5199" s="40"/>
      <c r="K5199" s="40"/>
      <c r="L5199" s="40"/>
      <c r="M5199" s="40"/>
      <c r="N5199" s="40"/>
      <c r="O5199" s="40"/>
      <c r="P5199" s="40"/>
      <c r="Q5199" s="40"/>
      <c r="R5199" s="40"/>
      <c r="S5199" s="40"/>
      <c r="T5199" s="40"/>
      <c r="U5199" s="40"/>
      <c r="V5199" s="40"/>
    </row>
    <row r="5200" spans="6:22" x14ac:dyDescent="0.25">
      <c r="F5200" s="40"/>
      <c r="G5200" s="40"/>
      <c r="H5200" s="40"/>
      <c r="I5200" s="40"/>
      <c r="J5200" s="40"/>
      <c r="K5200" s="40"/>
      <c r="L5200" s="40"/>
      <c r="M5200" s="40"/>
      <c r="N5200" s="40"/>
      <c r="O5200" s="40"/>
      <c r="P5200" s="40"/>
      <c r="Q5200" s="40"/>
      <c r="R5200" s="40"/>
      <c r="S5200" s="40"/>
      <c r="T5200" s="40"/>
      <c r="U5200" s="40"/>
      <c r="V5200" s="40"/>
    </row>
    <row r="5201" spans="6:22" x14ac:dyDescent="0.25">
      <c r="F5201" s="40"/>
      <c r="G5201" s="40"/>
      <c r="H5201" s="40"/>
      <c r="I5201" s="40"/>
      <c r="J5201" s="40"/>
      <c r="K5201" s="40"/>
      <c r="L5201" s="40"/>
      <c r="M5201" s="40"/>
      <c r="N5201" s="40"/>
      <c r="O5201" s="40"/>
      <c r="P5201" s="40"/>
      <c r="Q5201" s="40"/>
      <c r="R5201" s="40"/>
      <c r="S5201" s="40"/>
      <c r="T5201" s="40"/>
      <c r="U5201" s="40"/>
      <c r="V5201" s="40"/>
    </row>
    <row r="5202" spans="6:22" x14ac:dyDescent="0.25">
      <c r="F5202" s="40"/>
      <c r="G5202" s="40"/>
      <c r="H5202" s="40"/>
      <c r="I5202" s="40"/>
      <c r="J5202" s="40"/>
      <c r="K5202" s="40"/>
      <c r="L5202" s="40"/>
      <c r="M5202" s="40"/>
      <c r="N5202" s="40"/>
      <c r="O5202" s="40"/>
      <c r="P5202" s="40"/>
      <c r="Q5202" s="40"/>
      <c r="R5202" s="40"/>
      <c r="S5202" s="40"/>
      <c r="T5202" s="40"/>
      <c r="U5202" s="40"/>
      <c r="V5202" s="40"/>
    </row>
    <row r="5203" spans="6:22" x14ac:dyDescent="0.25">
      <c r="F5203" s="40"/>
      <c r="G5203" s="40"/>
      <c r="H5203" s="40"/>
      <c r="I5203" s="40"/>
      <c r="J5203" s="40"/>
      <c r="K5203" s="40"/>
      <c r="L5203" s="40"/>
      <c r="M5203" s="40"/>
      <c r="N5203" s="40"/>
      <c r="O5203" s="40"/>
      <c r="P5203" s="40"/>
      <c r="Q5203" s="40"/>
      <c r="R5203" s="40"/>
      <c r="S5203" s="40"/>
      <c r="T5203" s="40"/>
      <c r="U5203" s="40"/>
      <c r="V5203" s="40"/>
    </row>
    <row r="5204" spans="6:22" x14ac:dyDescent="0.25">
      <c r="F5204" s="40"/>
      <c r="G5204" s="40"/>
      <c r="H5204" s="40"/>
      <c r="I5204" s="40"/>
      <c r="J5204" s="40"/>
      <c r="K5204" s="40"/>
      <c r="L5204" s="40"/>
      <c r="M5204" s="40"/>
      <c r="N5204" s="40"/>
      <c r="O5204" s="40"/>
      <c r="P5204" s="40"/>
      <c r="Q5204" s="40"/>
      <c r="R5204" s="40"/>
      <c r="S5204" s="40"/>
      <c r="T5204" s="40"/>
      <c r="U5204" s="40"/>
      <c r="V5204" s="40"/>
    </row>
    <row r="5205" spans="6:22" x14ac:dyDescent="0.25">
      <c r="F5205" s="40"/>
      <c r="G5205" s="40"/>
      <c r="H5205" s="40"/>
      <c r="I5205" s="40"/>
      <c r="J5205" s="40"/>
      <c r="K5205" s="40"/>
      <c r="L5205" s="40"/>
      <c r="M5205" s="40"/>
      <c r="N5205" s="40"/>
      <c r="O5205" s="40"/>
      <c r="P5205" s="40"/>
      <c r="Q5205" s="40"/>
      <c r="R5205" s="40"/>
      <c r="S5205" s="40"/>
      <c r="T5205" s="40"/>
      <c r="U5205" s="40"/>
      <c r="V5205" s="40"/>
    </row>
    <row r="5206" spans="6:22" x14ac:dyDescent="0.25">
      <c r="F5206" s="40"/>
      <c r="G5206" s="40"/>
      <c r="H5206" s="40"/>
      <c r="I5206" s="40"/>
      <c r="J5206" s="40"/>
      <c r="K5206" s="40"/>
      <c r="L5206" s="40"/>
      <c r="M5206" s="40"/>
      <c r="N5206" s="40"/>
      <c r="O5206" s="40"/>
      <c r="P5206" s="40"/>
      <c r="Q5206" s="40"/>
      <c r="R5206" s="40"/>
      <c r="S5206" s="40"/>
      <c r="T5206" s="40"/>
      <c r="U5206" s="40"/>
      <c r="V5206" s="40"/>
    </row>
    <row r="5207" spans="6:22" x14ac:dyDescent="0.25">
      <c r="F5207" s="40"/>
      <c r="G5207" s="40"/>
      <c r="H5207" s="40"/>
      <c r="I5207" s="40"/>
      <c r="J5207" s="40"/>
      <c r="K5207" s="40"/>
      <c r="L5207" s="40"/>
      <c r="M5207" s="40"/>
      <c r="N5207" s="40"/>
      <c r="O5207" s="40"/>
      <c r="P5207" s="40"/>
      <c r="Q5207" s="40"/>
      <c r="R5207" s="40"/>
      <c r="S5207" s="40"/>
      <c r="T5207" s="40"/>
      <c r="U5207" s="40"/>
      <c r="V5207" s="40"/>
    </row>
    <row r="5208" spans="6:22" x14ac:dyDescent="0.25">
      <c r="F5208" s="40"/>
      <c r="G5208" s="40"/>
      <c r="H5208" s="40"/>
      <c r="I5208" s="40"/>
      <c r="J5208" s="40"/>
      <c r="K5208" s="40"/>
      <c r="L5208" s="40"/>
      <c r="M5208" s="40"/>
      <c r="N5208" s="40"/>
      <c r="O5208" s="40"/>
      <c r="P5208" s="40"/>
      <c r="Q5208" s="40"/>
      <c r="R5208" s="40"/>
      <c r="S5208" s="40"/>
      <c r="T5208" s="40"/>
      <c r="U5208" s="40"/>
      <c r="V5208" s="40"/>
    </row>
    <row r="5209" spans="6:22" x14ac:dyDescent="0.25">
      <c r="F5209" s="40"/>
      <c r="G5209" s="40"/>
      <c r="H5209" s="40"/>
      <c r="I5209" s="40"/>
      <c r="J5209" s="40"/>
      <c r="K5209" s="40"/>
      <c r="L5209" s="40"/>
      <c r="M5209" s="40"/>
      <c r="N5209" s="40"/>
      <c r="O5209" s="40"/>
      <c r="P5209" s="40"/>
      <c r="Q5209" s="40"/>
      <c r="R5209" s="40"/>
      <c r="S5209" s="40"/>
      <c r="T5209" s="40"/>
      <c r="U5209" s="40"/>
      <c r="V5209" s="40"/>
    </row>
    <row r="5210" spans="6:22" x14ac:dyDescent="0.25">
      <c r="F5210" s="40"/>
      <c r="G5210" s="40"/>
      <c r="H5210" s="40"/>
      <c r="I5210" s="40"/>
      <c r="J5210" s="40"/>
      <c r="K5210" s="40"/>
      <c r="L5210" s="40"/>
      <c r="M5210" s="40"/>
      <c r="N5210" s="40"/>
      <c r="O5210" s="40"/>
      <c r="P5210" s="40"/>
      <c r="Q5210" s="40"/>
      <c r="R5210" s="40"/>
      <c r="S5210" s="40"/>
      <c r="T5210" s="40"/>
      <c r="U5210" s="40"/>
      <c r="V5210" s="40"/>
    </row>
    <row r="5211" spans="6:22" x14ac:dyDescent="0.25">
      <c r="F5211" s="40"/>
      <c r="G5211" s="40"/>
      <c r="H5211" s="40"/>
      <c r="I5211" s="40"/>
      <c r="J5211" s="40"/>
      <c r="K5211" s="40"/>
      <c r="L5211" s="40"/>
      <c r="M5211" s="40"/>
      <c r="N5211" s="40"/>
      <c r="O5211" s="40"/>
      <c r="P5211" s="40"/>
      <c r="Q5211" s="40"/>
      <c r="R5211" s="40"/>
      <c r="S5211" s="40"/>
      <c r="T5211" s="40"/>
      <c r="U5211" s="40"/>
      <c r="V5211" s="40"/>
    </row>
    <row r="5212" spans="6:22" x14ac:dyDescent="0.25">
      <c r="F5212" s="40"/>
      <c r="G5212" s="40"/>
      <c r="H5212" s="40"/>
      <c r="I5212" s="40"/>
      <c r="J5212" s="40"/>
      <c r="K5212" s="40"/>
      <c r="L5212" s="40"/>
      <c r="M5212" s="40"/>
      <c r="N5212" s="40"/>
      <c r="O5212" s="40"/>
      <c r="P5212" s="40"/>
      <c r="Q5212" s="40"/>
      <c r="R5212" s="40"/>
      <c r="S5212" s="40"/>
      <c r="T5212" s="40"/>
      <c r="U5212" s="40"/>
      <c r="V5212" s="40"/>
    </row>
    <row r="5213" spans="6:22" x14ac:dyDescent="0.25">
      <c r="F5213" s="40"/>
      <c r="G5213" s="40"/>
      <c r="H5213" s="40"/>
      <c r="I5213" s="40"/>
      <c r="J5213" s="40"/>
      <c r="K5213" s="40"/>
      <c r="L5213" s="40"/>
      <c r="M5213" s="40"/>
      <c r="N5213" s="40"/>
      <c r="O5213" s="40"/>
      <c r="P5213" s="40"/>
      <c r="Q5213" s="40"/>
      <c r="R5213" s="40"/>
      <c r="S5213" s="40"/>
      <c r="T5213" s="40"/>
      <c r="U5213" s="40"/>
      <c r="V5213" s="40"/>
    </row>
    <row r="5214" spans="6:22" x14ac:dyDescent="0.25">
      <c r="F5214" s="40"/>
      <c r="G5214" s="40"/>
      <c r="H5214" s="40"/>
      <c r="I5214" s="40"/>
      <c r="J5214" s="40"/>
      <c r="K5214" s="40"/>
      <c r="L5214" s="40"/>
      <c r="M5214" s="40"/>
      <c r="N5214" s="40"/>
      <c r="O5214" s="40"/>
      <c r="P5214" s="40"/>
      <c r="Q5214" s="40"/>
      <c r="R5214" s="40"/>
      <c r="S5214" s="40"/>
      <c r="T5214" s="40"/>
      <c r="U5214" s="40"/>
      <c r="V5214" s="40"/>
    </row>
    <row r="5215" spans="6:22" x14ac:dyDescent="0.25">
      <c r="F5215" s="40"/>
      <c r="G5215" s="40"/>
      <c r="H5215" s="40"/>
      <c r="I5215" s="40"/>
      <c r="J5215" s="40"/>
      <c r="K5215" s="40"/>
      <c r="L5215" s="40"/>
      <c r="M5215" s="40"/>
      <c r="N5215" s="40"/>
      <c r="O5215" s="40"/>
      <c r="P5215" s="40"/>
      <c r="Q5215" s="40"/>
      <c r="R5215" s="40"/>
      <c r="S5215" s="40"/>
      <c r="T5215" s="40"/>
      <c r="U5215" s="40"/>
      <c r="V5215" s="40"/>
    </row>
    <row r="5216" spans="6:22" x14ac:dyDescent="0.25">
      <c r="F5216" s="40"/>
      <c r="G5216" s="40"/>
      <c r="H5216" s="40"/>
      <c r="I5216" s="40"/>
      <c r="J5216" s="40"/>
      <c r="K5216" s="40"/>
      <c r="L5216" s="40"/>
      <c r="M5216" s="40"/>
      <c r="N5216" s="40"/>
      <c r="O5216" s="40"/>
      <c r="P5216" s="40"/>
      <c r="Q5216" s="40"/>
      <c r="R5216" s="40"/>
      <c r="S5216" s="40"/>
      <c r="T5216" s="40"/>
      <c r="U5216" s="40"/>
      <c r="V5216" s="40"/>
    </row>
    <row r="5217" spans="6:22" x14ac:dyDescent="0.25">
      <c r="F5217" s="40"/>
      <c r="G5217" s="40"/>
      <c r="H5217" s="40"/>
      <c r="I5217" s="40"/>
      <c r="J5217" s="40"/>
      <c r="K5217" s="40"/>
      <c r="L5217" s="40"/>
      <c r="M5217" s="40"/>
      <c r="N5217" s="40"/>
      <c r="O5217" s="40"/>
      <c r="P5217" s="40"/>
      <c r="Q5217" s="40"/>
      <c r="R5217" s="40"/>
      <c r="S5217" s="40"/>
      <c r="T5217" s="40"/>
      <c r="U5217" s="40"/>
      <c r="V5217" s="40"/>
    </row>
    <row r="5218" spans="6:22" x14ac:dyDescent="0.25">
      <c r="F5218" s="40"/>
      <c r="G5218" s="40"/>
      <c r="H5218" s="40"/>
      <c r="I5218" s="40"/>
      <c r="J5218" s="40"/>
      <c r="K5218" s="40"/>
      <c r="L5218" s="40"/>
      <c r="M5218" s="40"/>
      <c r="N5218" s="40"/>
      <c r="O5218" s="40"/>
      <c r="P5218" s="40"/>
      <c r="Q5218" s="40"/>
      <c r="R5218" s="40"/>
      <c r="S5218" s="40"/>
      <c r="T5218" s="40"/>
      <c r="U5218" s="40"/>
      <c r="V5218" s="40"/>
    </row>
    <row r="5219" spans="6:22" x14ac:dyDescent="0.25">
      <c r="F5219" s="40"/>
      <c r="G5219" s="40"/>
      <c r="H5219" s="40"/>
      <c r="I5219" s="40"/>
      <c r="J5219" s="40"/>
      <c r="K5219" s="40"/>
      <c r="L5219" s="40"/>
      <c r="M5219" s="40"/>
      <c r="N5219" s="40"/>
      <c r="O5219" s="40"/>
      <c r="P5219" s="40"/>
      <c r="Q5219" s="40"/>
      <c r="R5219" s="40"/>
      <c r="S5219" s="40"/>
      <c r="T5219" s="40"/>
      <c r="U5219" s="40"/>
      <c r="V5219" s="40"/>
    </row>
    <row r="5220" spans="6:22" x14ac:dyDescent="0.25">
      <c r="F5220" s="40"/>
      <c r="G5220" s="40"/>
      <c r="H5220" s="40"/>
      <c r="I5220" s="40"/>
      <c r="J5220" s="40"/>
      <c r="K5220" s="40"/>
      <c r="L5220" s="40"/>
      <c r="M5220" s="40"/>
      <c r="N5220" s="40"/>
      <c r="O5220" s="40"/>
      <c r="P5220" s="40"/>
      <c r="Q5220" s="40"/>
      <c r="R5220" s="40"/>
      <c r="S5220" s="40"/>
      <c r="T5220" s="40"/>
      <c r="U5220" s="40"/>
      <c r="V5220" s="40"/>
    </row>
    <row r="5221" spans="6:22" x14ac:dyDescent="0.25">
      <c r="F5221" s="40"/>
      <c r="G5221" s="40"/>
      <c r="H5221" s="40"/>
      <c r="I5221" s="40"/>
      <c r="J5221" s="40"/>
      <c r="K5221" s="40"/>
      <c r="L5221" s="40"/>
      <c r="M5221" s="40"/>
      <c r="N5221" s="40"/>
      <c r="O5221" s="40"/>
      <c r="P5221" s="40"/>
      <c r="Q5221" s="40"/>
      <c r="R5221" s="40"/>
      <c r="S5221" s="40"/>
      <c r="T5221" s="40"/>
      <c r="U5221" s="40"/>
      <c r="V5221" s="40"/>
    </row>
    <row r="5222" spans="6:22" x14ac:dyDescent="0.25">
      <c r="F5222" s="40"/>
      <c r="G5222" s="40"/>
      <c r="H5222" s="40"/>
      <c r="I5222" s="40"/>
      <c r="J5222" s="40"/>
      <c r="K5222" s="40"/>
      <c r="L5222" s="40"/>
      <c r="M5222" s="40"/>
      <c r="N5222" s="40"/>
      <c r="O5222" s="40"/>
      <c r="P5222" s="40"/>
      <c r="Q5222" s="40"/>
      <c r="R5222" s="40"/>
      <c r="S5222" s="40"/>
      <c r="T5222" s="40"/>
      <c r="U5222" s="40"/>
      <c r="V5222" s="40"/>
    </row>
    <row r="5223" spans="6:22" x14ac:dyDescent="0.25">
      <c r="F5223" s="40"/>
      <c r="G5223" s="40"/>
      <c r="H5223" s="40"/>
      <c r="I5223" s="40"/>
      <c r="J5223" s="40"/>
      <c r="K5223" s="40"/>
      <c r="L5223" s="40"/>
      <c r="M5223" s="40"/>
      <c r="N5223" s="40"/>
      <c r="O5223" s="40"/>
      <c r="P5223" s="40"/>
      <c r="Q5223" s="40"/>
      <c r="R5223" s="40"/>
      <c r="S5223" s="40"/>
      <c r="T5223" s="40"/>
      <c r="U5223" s="40"/>
      <c r="V5223" s="40"/>
    </row>
    <row r="5224" spans="6:22" x14ac:dyDescent="0.25">
      <c r="F5224" s="40"/>
      <c r="G5224" s="40"/>
      <c r="H5224" s="40"/>
      <c r="I5224" s="40"/>
      <c r="J5224" s="40"/>
      <c r="K5224" s="40"/>
      <c r="L5224" s="40"/>
      <c r="M5224" s="40"/>
      <c r="N5224" s="40"/>
      <c r="O5224" s="40"/>
      <c r="P5224" s="40"/>
      <c r="Q5224" s="40"/>
      <c r="R5224" s="40"/>
      <c r="S5224" s="40"/>
      <c r="T5224" s="40"/>
      <c r="U5224" s="40"/>
      <c r="V5224" s="40"/>
    </row>
    <row r="5225" spans="6:22" x14ac:dyDescent="0.25">
      <c r="F5225" s="40"/>
      <c r="G5225" s="40"/>
      <c r="H5225" s="40"/>
      <c r="I5225" s="40"/>
      <c r="J5225" s="40"/>
      <c r="K5225" s="40"/>
      <c r="L5225" s="40"/>
      <c r="M5225" s="40"/>
      <c r="N5225" s="40"/>
      <c r="O5225" s="40"/>
      <c r="P5225" s="40"/>
      <c r="Q5225" s="40"/>
      <c r="R5225" s="40"/>
      <c r="S5225" s="40"/>
      <c r="T5225" s="40"/>
      <c r="U5225" s="40"/>
      <c r="V5225" s="40"/>
    </row>
    <row r="5226" spans="6:22" x14ac:dyDescent="0.25">
      <c r="F5226" s="40"/>
      <c r="G5226" s="40"/>
      <c r="H5226" s="40"/>
      <c r="I5226" s="40"/>
      <c r="J5226" s="40"/>
      <c r="K5226" s="40"/>
      <c r="L5226" s="40"/>
      <c r="M5226" s="40"/>
      <c r="N5226" s="40"/>
      <c r="O5226" s="40"/>
      <c r="P5226" s="40"/>
      <c r="Q5226" s="40"/>
      <c r="R5226" s="40"/>
      <c r="S5226" s="40"/>
      <c r="T5226" s="40"/>
      <c r="U5226" s="40"/>
      <c r="V5226" s="40"/>
    </row>
    <row r="5227" spans="6:22" x14ac:dyDescent="0.25">
      <c r="F5227" s="40"/>
      <c r="G5227" s="40"/>
      <c r="H5227" s="40"/>
      <c r="I5227" s="40"/>
      <c r="J5227" s="40"/>
      <c r="K5227" s="40"/>
      <c r="L5227" s="40"/>
      <c r="M5227" s="40"/>
      <c r="N5227" s="40"/>
      <c r="O5227" s="40"/>
      <c r="P5227" s="40"/>
      <c r="Q5227" s="40"/>
      <c r="R5227" s="40"/>
      <c r="S5227" s="40"/>
      <c r="T5227" s="40"/>
      <c r="U5227" s="40"/>
      <c r="V5227" s="40"/>
    </row>
    <row r="5228" spans="6:22" x14ac:dyDescent="0.25">
      <c r="F5228" s="40"/>
      <c r="G5228" s="40"/>
      <c r="H5228" s="40"/>
      <c r="I5228" s="40"/>
      <c r="J5228" s="40"/>
      <c r="K5228" s="40"/>
      <c r="L5228" s="40"/>
      <c r="M5228" s="40"/>
      <c r="N5228" s="40"/>
      <c r="O5228" s="40"/>
      <c r="P5228" s="40"/>
      <c r="Q5228" s="40"/>
      <c r="R5228" s="40"/>
      <c r="S5228" s="40"/>
      <c r="T5228" s="40"/>
      <c r="U5228" s="40"/>
      <c r="V5228" s="40"/>
    </row>
    <row r="5229" spans="6:22" x14ac:dyDescent="0.25">
      <c r="F5229" s="40"/>
      <c r="G5229" s="40"/>
      <c r="H5229" s="40"/>
      <c r="I5229" s="40"/>
      <c r="J5229" s="40"/>
      <c r="K5229" s="40"/>
      <c r="L5229" s="40"/>
      <c r="M5229" s="40"/>
      <c r="N5229" s="40"/>
      <c r="O5229" s="40"/>
      <c r="P5229" s="40"/>
      <c r="Q5229" s="40"/>
      <c r="R5229" s="40"/>
      <c r="S5229" s="40"/>
      <c r="T5229" s="40"/>
      <c r="U5229" s="40"/>
      <c r="V5229" s="40"/>
    </row>
    <row r="5230" spans="6:22" x14ac:dyDescent="0.25">
      <c r="F5230" s="40"/>
      <c r="G5230" s="40"/>
      <c r="H5230" s="40"/>
      <c r="I5230" s="40"/>
      <c r="J5230" s="40"/>
      <c r="K5230" s="40"/>
      <c r="L5230" s="40"/>
      <c r="M5230" s="40"/>
      <c r="N5230" s="40"/>
      <c r="O5230" s="40"/>
      <c r="P5230" s="40"/>
      <c r="Q5230" s="40"/>
      <c r="R5230" s="40"/>
      <c r="S5230" s="40"/>
      <c r="T5230" s="40"/>
      <c r="U5230" s="40"/>
      <c r="V5230" s="40"/>
    </row>
    <row r="5231" spans="6:22" x14ac:dyDescent="0.25">
      <c r="F5231" s="40"/>
      <c r="G5231" s="40"/>
      <c r="H5231" s="40"/>
      <c r="I5231" s="40"/>
      <c r="J5231" s="40"/>
      <c r="K5231" s="40"/>
      <c r="L5231" s="40"/>
      <c r="M5231" s="40"/>
      <c r="N5231" s="40"/>
      <c r="O5231" s="40"/>
      <c r="P5231" s="40"/>
      <c r="Q5231" s="40"/>
      <c r="R5231" s="40"/>
      <c r="S5231" s="40"/>
      <c r="T5231" s="40"/>
      <c r="U5231" s="40"/>
      <c r="V5231" s="40"/>
    </row>
    <row r="5232" spans="6:22" x14ac:dyDescent="0.25">
      <c r="F5232" s="40"/>
      <c r="G5232" s="40"/>
      <c r="H5232" s="40"/>
      <c r="I5232" s="40"/>
      <c r="J5232" s="40"/>
      <c r="K5232" s="40"/>
      <c r="L5232" s="40"/>
      <c r="M5232" s="40"/>
      <c r="N5232" s="40"/>
      <c r="O5232" s="40"/>
      <c r="P5232" s="40"/>
      <c r="Q5232" s="40"/>
      <c r="R5232" s="40"/>
      <c r="S5232" s="40"/>
      <c r="T5232" s="40"/>
      <c r="U5232" s="40"/>
      <c r="V5232" s="40"/>
    </row>
    <row r="5233" spans="6:22" x14ac:dyDescent="0.25">
      <c r="F5233" s="40"/>
      <c r="G5233" s="40"/>
      <c r="H5233" s="40"/>
      <c r="I5233" s="40"/>
      <c r="J5233" s="40"/>
      <c r="K5233" s="40"/>
      <c r="L5233" s="40"/>
      <c r="M5233" s="40"/>
      <c r="N5233" s="40"/>
      <c r="O5233" s="40"/>
      <c r="P5233" s="40"/>
      <c r="Q5233" s="40"/>
      <c r="R5233" s="40"/>
      <c r="S5233" s="40"/>
      <c r="T5233" s="40"/>
      <c r="U5233" s="40"/>
      <c r="V5233" s="40"/>
    </row>
    <row r="5234" spans="6:22" x14ac:dyDescent="0.25">
      <c r="F5234" s="40"/>
      <c r="G5234" s="40"/>
      <c r="H5234" s="40"/>
      <c r="I5234" s="40"/>
      <c r="J5234" s="40"/>
      <c r="K5234" s="40"/>
      <c r="L5234" s="40"/>
      <c r="M5234" s="40"/>
      <c r="N5234" s="40"/>
      <c r="O5234" s="40"/>
      <c r="P5234" s="40"/>
      <c r="Q5234" s="40"/>
      <c r="R5234" s="40"/>
      <c r="S5234" s="40"/>
      <c r="T5234" s="40"/>
      <c r="U5234" s="40"/>
      <c r="V5234" s="40"/>
    </row>
    <row r="5235" spans="6:22" x14ac:dyDescent="0.25">
      <c r="F5235" s="40"/>
      <c r="G5235" s="40"/>
      <c r="H5235" s="40"/>
      <c r="I5235" s="40"/>
      <c r="J5235" s="40"/>
      <c r="K5235" s="40"/>
      <c r="L5235" s="40"/>
      <c r="M5235" s="40"/>
      <c r="N5235" s="40"/>
      <c r="O5235" s="40"/>
      <c r="P5235" s="40"/>
      <c r="Q5235" s="40"/>
      <c r="R5235" s="40"/>
      <c r="S5235" s="40"/>
      <c r="T5235" s="40"/>
      <c r="U5235" s="40"/>
      <c r="V5235" s="40"/>
    </row>
    <row r="5236" spans="6:22" x14ac:dyDescent="0.25">
      <c r="F5236" s="40"/>
      <c r="G5236" s="40"/>
      <c r="H5236" s="40"/>
      <c r="I5236" s="40"/>
      <c r="J5236" s="40"/>
      <c r="K5236" s="40"/>
      <c r="L5236" s="40"/>
      <c r="M5236" s="40"/>
      <c r="N5236" s="40"/>
      <c r="O5236" s="40"/>
      <c r="P5236" s="40"/>
      <c r="Q5236" s="40"/>
      <c r="R5236" s="40"/>
      <c r="S5236" s="40"/>
      <c r="T5236" s="40"/>
      <c r="U5236" s="40"/>
      <c r="V5236" s="40"/>
    </row>
    <row r="5237" spans="6:22" x14ac:dyDescent="0.25">
      <c r="F5237" s="40"/>
      <c r="G5237" s="40"/>
      <c r="H5237" s="40"/>
      <c r="I5237" s="40"/>
      <c r="J5237" s="40"/>
      <c r="K5237" s="40"/>
      <c r="L5237" s="40"/>
      <c r="M5237" s="40"/>
      <c r="N5237" s="40"/>
      <c r="O5237" s="40"/>
      <c r="P5237" s="40"/>
      <c r="Q5237" s="40"/>
      <c r="R5237" s="40"/>
      <c r="S5237" s="40"/>
      <c r="T5237" s="40"/>
      <c r="U5237" s="40"/>
      <c r="V5237" s="40"/>
    </row>
    <row r="5238" spans="6:22" x14ac:dyDescent="0.25">
      <c r="F5238" s="40"/>
      <c r="G5238" s="40"/>
      <c r="H5238" s="40"/>
      <c r="I5238" s="40"/>
      <c r="J5238" s="40"/>
      <c r="K5238" s="40"/>
      <c r="L5238" s="40"/>
      <c r="M5238" s="40"/>
      <c r="N5238" s="40"/>
      <c r="O5238" s="40"/>
      <c r="P5238" s="40"/>
      <c r="Q5238" s="40"/>
      <c r="R5238" s="40"/>
      <c r="S5238" s="40"/>
      <c r="T5238" s="40"/>
      <c r="U5238" s="40"/>
      <c r="V5238" s="40"/>
    </row>
    <row r="5239" spans="6:22" x14ac:dyDescent="0.25">
      <c r="F5239" s="40"/>
      <c r="G5239" s="40"/>
      <c r="H5239" s="40"/>
      <c r="I5239" s="40"/>
      <c r="J5239" s="40"/>
      <c r="K5239" s="40"/>
      <c r="L5239" s="40"/>
      <c r="M5239" s="40"/>
      <c r="N5239" s="40"/>
      <c r="O5239" s="40"/>
      <c r="P5239" s="40"/>
      <c r="Q5239" s="40"/>
      <c r="R5239" s="40"/>
      <c r="S5239" s="40"/>
      <c r="T5239" s="40"/>
      <c r="U5239" s="40"/>
      <c r="V5239" s="40"/>
    </row>
    <row r="5240" spans="6:22" x14ac:dyDescent="0.25">
      <c r="F5240" s="40"/>
      <c r="G5240" s="40"/>
      <c r="H5240" s="40"/>
      <c r="I5240" s="40"/>
      <c r="J5240" s="40"/>
      <c r="K5240" s="40"/>
      <c r="L5240" s="40"/>
      <c r="M5240" s="40"/>
      <c r="N5240" s="40"/>
      <c r="O5240" s="40"/>
      <c r="P5240" s="40"/>
      <c r="Q5240" s="40"/>
      <c r="R5240" s="40"/>
      <c r="S5240" s="40"/>
      <c r="T5240" s="40"/>
      <c r="U5240" s="40"/>
      <c r="V5240" s="40"/>
    </row>
    <row r="5241" spans="6:22" x14ac:dyDescent="0.25">
      <c r="F5241" s="40"/>
      <c r="G5241" s="40"/>
      <c r="H5241" s="40"/>
      <c r="I5241" s="40"/>
      <c r="J5241" s="40"/>
      <c r="K5241" s="40"/>
      <c r="L5241" s="40"/>
      <c r="M5241" s="40"/>
      <c r="N5241" s="40"/>
      <c r="O5241" s="40"/>
      <c r="P5241" s="40"/>
      <c r="Q5241" s="40"/>
      <c r="R5241" s="40"/>
      <c r="S5241" s="40"/>
      <c r="T5241" s="40"/>
      <c r="U5241" s="40"/>
      <c r="V5241" s="40"/>
    </row>
    <row r="5242" spans="6:22" x14ac:dyDescent="0.25">
      <c r="F5242" s="40"/>
      <c r="G5242" s="40"/>
      <c r="H5242" s="40"/>
      <c r="I5242" s="40"/>
      <c r="J5242" s="40"/>
      <c r="K5242" s="40"/>
      <c r="L5242" s="40"/>
      <c r="M5242" s="40"/>
      <c r="N5242" s="40"/>
      <c r="O5242" s="40"/>
      <c r="P5242" s="40"/>
      <c r="Q5242" s="40"/>
      <c r="R5242" s="40"/>
      <c r="S5242" s="40"/>
      <c r="T5242" s="40"/>
      <c r="U5242" s="40"/>
      <c r="V5242" s="40"/>
    </row>
    <row r="5243" spans="6:22" x14ac:dyDescent="0.25">
      <c r="F5243" s="40"/>
      <c r="G5243" s="40"/>
      <c r="H5243" s="40"/>
      <c r="I5243" s="40"/>
      <c r="J5243" s="40"/>
      <c r="K5243" s="40"/>
      <c r="L5243" s="40"/>
      <c r="M5243" s="40"/>
      <c r="N5243" s="40"/>
      <c r="O5243" s="40"/>
      <c r="P5243" s="40"/>
      <c r="Q5243" s="40"/>
      <c r="R5243" s="40"/>
      <c r="S5243" s="40"/>
      <c r="T5243" s="40"/>
      <c r="U5243" s="40"/>
      <c r="V5243" s="40"/>
    </row>
    <row r="5244" spans="6:22" x14ac:dyDescent="0.25">
      <c r="F5244" s="40"/>
      <c r="G5244" s="40"/>
      <c r="H5244" s="40"/>
      <c r="I5244" s="40"/>
      <c r="J5244" s="40"/>
      <c r="K5244" s="40"/>
      <c r="L5244" s="40"/>
      <c r="M5244" s="40"/>
      <c r="N5244" s="40"/>
      <c r="O5244" s="40"/>
      <c r="P5244" s="40"/>
      <c r="Q5244" s="40"/>
      <c r="R5244" s="40"/>
      <c r="S5244" s="40"/>
      <c r="T5244" s="40"/>
      <c r="U5244" s="40"/>
      <c r="V5244" s="40"/>
    </row>
    <row r="5245" spans="6:22" x14ac:dyDescent="0.25">
      <c r="F5245" s="40"/>
      <c r="G5245" s="40"/>
      <c r="H5245" s="40"/>
      <c r="I5245" s="40"/>
      <c r="J5245" s="40"/>
      <c r="K5245" s="40"/>
      <c r="L5245" s="40"/>
      <c r="M5245" s="40"/>
      <c r="N5245" s="40"/>
      <c r="O5245" s="40"/>
      <c r="P5245" s="40"/>
      <c r="Q5245" s="40"/>
      <c r="R5245" s="40"/>
      <c r="S5245" s="40"/>
      <c r="T5245" s="40"/>
      <c r="U5245" s="40"/>
      <c r="V5245" s="40"/>
    </row>
    <row r="5246" spans="6:22" x14ac:dyDescent="0.25">
      <c r="F5246" s="40"/>
      <c r="G5246" s="40"/>
      <c r="H5246" s="40"/>
      <c r="I5246" s="40"/>
      <c r="J5246" s="40"/>
      <c r="K5246" s="40"/>
      <c r="L5246" s="40"/>
      <c r="M5246" s="40"/>
      <c r="N5246" s="40"/>
      <c r="O5246" s="40"/>
      <c r="P5246" s="40"/>
      <c r="Q5246" s="40"/>
      <c r="R5246" s="40"/>
      <c r="S5246" s="40"/>
      <c r="T5246" s="40"/>
      <c r="U5246" s="40"/>
      <c r="V5246" s="40"/>
    </row>
    <row r="5247" spans="6:22" x14ac:dyDescent="0.25">
      <c r="F5247" s="40"/>
      <c r="G5247" s="40"/>
      <c r="H5247" s="40"/>
      <c r="I5247" s="40"/>
      <c r="J5247" s="40"/>
      <c r="K5247" s="40"/>
      <c r="L5247" s="40"/>
      <c r="M5247" s="40"/>
      <c r="N5247" s="40"/>
      <c r="O5247" s="40"/>
      <c r="P5247" s="40"/>
      <c r="Q5247" s="40"/>
      <c r="R5247" s="40"/>
      <c r="S5247" s="40"/>
      <c r="T5247" s="40"/>
      <c r="U5247" s="40"/>
      <c r="V5247" s="40"/>
    </row>
    <row r="5248" spans="6:22" x14ac:dyDescent="0.25">
      <c r="F5248" s="40"/>
      <c r="G5248" s="40"/>
      <c r="H5248" s="40"/>
      <c r="I5248" s="40"/>
      <c r="J5248" s="40"/>
      <c r="K5248" s="40"/>
      <c r="L5248" s="40"/>
      <c r="M5248" s="40"/>
      <c r="N5248" s="40"/>
      <c r="O5248" s="40"/>
      <c r="P5248" s="40"/>
      <c r="Q5248" s="40"/>
      <c r="R5248" s="40"/>
      <c r="S5248" s="40"/>
      <c r="T5248" s="40"/>
      <c r="U5248" s="40"/>
      <c r="V5248" s="40"/>
    </row>
    <row r="5249" spans="6:22" x14ac:dyDescent="0.25">
      <c r="F5249" s="40"/>
      <c r="G5249" s="40"/>
      <c r="H5249" s="40"/>
      <c r="I5249" s="40"/>
      <c r="J5249" s="40"/>
      <c r="K5249" s="40"/>
      <c r="L5249" s="40"/>
      <c r="M5249" s="40"/>
      <c r="N5249" s="40"/>
      <c r="O5249" s="40"/>
      <c r="P5249" s="40"/>
      <c r="Q5249" s="40"/>
      <c r="R5249" s="40"/>
      <c r="S5249" s="40"/>
      <c r="T5249" s="40"/>
      <c r="U5249" s="40"/>
      <c r="V5249" s="40"/>
    </row>
    <row r="5250" spans="6:22" x14ac:dyDescent="0.25">
      <c r="F5250" s="40"/>
      <c r="G5250" s="40"/>
      <c r="H5250" s="40"/>
      <c r="I5250" s="40"/>
      <c r="J5250" s="40"/>
      <c r="K5250" s="40"/>
      <c r="L5250" s="40"/>
      <c r="M5250" s="40"/>
      <c r="N5250" s="40"/>
      <c r="O5250" s="40"/>
      <c r="P5250" s="40"/>
      <c r="Q5250" s="40"/>
      <c r="R5250" s="40"/>
      <c r="S5250" s="40"/>
      <c r="T5250" s="40"/>
      <c r="U5250" s="40"/>
      <c r="V5250" s="40"/>
    </row>
    <row r="5251" spans="6:22" x14ac:dyDescent="0.25">
      <c r="F5251" s="40"/>
      <c r="G5251" s="40"/>
      <c r="H5251" s="40"/>
      <c r="I5251" s="40"/>
      <c r="J5251" s="40"/>
      <c r="K5251" s="40"/>
      <c r="L5251" s="40"/>
      <c r="M5251" s="40"/>
      <c r="N5251" s="40"/>
      <c r="O5251" s="40"/>
      <c r="P5251" s="40"/>
      <c r="Q5251" s="40"/>
      <c r="R5251" s="40"/>
      <c r="S5251" s="40"/>
      <c r="T5251" s="40"/>
      <c r="U5251" s="40"/>
      <c r="V5251" s="40"/>
    </row>
    <row r="5252" spans="6:22" x14ac:dyDescent="0.25">
      <c r="F5252" s="40"/>
      <c r="G5252" s="40"/>
      <c r="H5252" s="40"/>
      <c r="I5252" s="40"/>
      <c r="J5252" s="40"/>
      <c r="K5252" s="40"/>
      <c r="L5252" s="40"/>
      <c r="M5252" s="40"/>
      <c r="N5252" s="40"/>
      <c r="O5252" s="40"/>
      <c r="P5252" s="40"/>
      <c r="Q5252" s="40"/>
      <c r="R5252" s="40"/>
      <c r="S5252" s="40"/>
      <c r="T5252" s="40"/>
      <c r="U5252" s="40"/>
      <c r="V5252" s="40"/>
    </row>
    <row r="5253" spans="6:22" x14ac:dyDescent="0.25">
      <c r="F5253" s="40"/>
      <c r="G5253" s="40"/>
      <c r="H5253" s="40"/>
      <c r="I5253" s="40"/>
      <c r="J5253" s="40"/>
      <c r="K5253" s="40"/>
      <c r="L5253" s="40"/>
      <c r="M5253" s="40"/>
      <c r="N5253" s="40"/>
      <c r="O5253" s="40"/>
      <c r="P5253" s="40"/>
      <c r="Q5253" s="40"/>
      <c r="R5253" s="40"/>
      <c r="S5253" s="40"/>
      <c r="T5253" s="40"/>
      <c r="U5253" s="40"/>
      <c r="V5253" s="40"/>
    </row>
    <row r="5254" spans="6:22" x14ac:dyDescent="0.25">
      <c r="F5254" s="40"/>
      <c r="G5254" s="40"/>
      <c r="H5254" s="40"/>
      <c r="I5254" s="40"/>
      <c r="J5254" s="40"/>
      <c r="K5254" s="40"/>
      <c r="L5254" s="40"/>
      <c r="M5254" s="40"/>
      <c r="N5254" s="40"/>
      <c r="O5254" s="40"/>
      <c r="P5254" s="40"/>
      <c r="Q5254" s="40"/>
      <c r="R5254" s="40"/>
      <c r="S5254" s="40"/>
      <c r="T5254" s="40"/>
      <c r="U5254" s="40"/>
      <c r="V5254" s="40"/>
    </row>
    <row r="5255" spans="6:22" x14ac:dyDescent="0.25">
      <c r="F5255" s="40"/>
      <c r="G5255" s="40"/>
      <c r="H5255" s="40"/>
      <c r="I5255" s="40"/>
      <c r="J5255" s="40"/>
      <c r="K5255" s="40"/>
      <c r="L5255" s="40"/>
      <c r="M5255" s="40"/>
      <c r="N5255" s="40"/>
      <c r="O5255" s="40"/>
      <c r="P5255" s="40"/>
      <c r="Q5255" s="40"/>
      <c r="R5255" s="40"/>
      <c r="S5255" s="40"/>
      <c r="T5255" s="40"/>
      <c r="U5255" s="40"/>
      <c r="V5255" s="40"/>
    </row>
    <row r="5256" spans="6:22" x14ac:dyDescent="0.25">
      <c r="F5256" s="40"/>
      <c r="G5256" s="40"/>
      <c r="H5256" s="40"/>
      <c r="I5256" s="40"/>
      <c r="J5256" s="40"/>
      <c r="K5256" s="40"/>
      <c r="L5256" s="40"/>
      <c r="M5256" s="40"/>
      <c r="N5256" s="40"/>
      <c r="O5256" s="40"/>
      <c r="P5256" s="40"/>
      <c r="Q5256" s="40"/>
      <c r="R5256" s="40"/>
      <c r="S5256" s="40"/>
      <c r="T5256" s="40"/>
      <c r="U5256" s="40"/>
      <c r="V5256" s="40"/>
    </row>
    <row r="5257" spans="6:22" x14ac:dyDescent="0.25">
      <c r="F5257" s="40"/>
      <c r="G5257" s="40"/>
      <c r="H5257" s="40"/>
      <c r="I5257" s="40"/>
      <c r="J5257" s="40"/>
      <c r="K5257" s="40"/>
      <c r="L5257" s="40"/>
      <c r="M5257" s="40"/>
      <c r="N5257" s="40"/>
      <c r="O5257" s="40"/>
      <c r="P5257" s="40"/>
      <c r="Q5257" s="40"/>
      <c r="R5257" s="40"/>
      <c r="S5257" s="40"/>
      <c r="T5257" s="40"/>
      <c r="U5257" s="40"/>
      <c r="V5257" s="40"/>
    </row>
    <row r="5258" spans="6:22" x14ac:dyDescent="0.25">
      <c r="F5258" s="40"/>
      <c r="G5258" s="40"/>
      <c r="H5258" s="40"/>
      <c r="I5258" s="40"/>
      <c r="J5258" s="40"/>
      <c r="K5258" s="40"/>
      <c r="L5258" s="40"/>
      <c r="M5258" s="40"/>
      <c r="N5258" s="40"/>
      <c r="O5258" s="40"/>
      <c r="P5258" s="40"/>
      <c r="Q5258" s="40"/>
      <c r="R5258" s="40"/>
      <c r="S5258" s="40"/>
      <c r="T5258" s="40"/>
      <c r="U5258" s="40"/>
      <c r="V5258" s="40"/>
    </row>
    <row r="5259" spans="6:22" x14ac:dyDescent="0.25">
      <c r="F5259" s="40"/>
      <c r="G5259" s="40"/>
      <c r="H5259" s="40"/>
      <c r="I5259" s="40"/>
      <c r="J5259" s="40"/>
      <c r="K5259" s="40"/>
      <c r="L5259" s="40"/>
      <c r="M5259" s="40"/>
      <c r="N5259" s="40"/>
      <c r="O5259" s="40"/>
      <c r="P5259" s="40"/>
      <c r="Q5259" s="40"/>
      <c r="R5259" s="40"/>
      <c r="S5259" s="40"/>
      <c r="T5259" s="40"/>
      <c r="U5259" s="40"/>
      <c r="V5259" s="40"/>
    </row>
    <row r="5260" spans="6:22" x14ac:dyDescent="0.25">
      <c r="F5260" s="40"/>
      <c r="G5260" s="40"/>
      <c r="H5260" s="40"/>
      <c r="I5260" s="40"/>
      <c r="J5260" s="40"/>
      <c r="K5260" s="40"/>
      <c r="L5260" s="40"/>
      <c r="M5260" s="40"/>
      <c r="N5260" s="40"/>
      <c r="O5260" s="40"/>
      <c r="P5260" s="40"/>
      <c r="Q5260" s="40"/>
      <c r="R5260" s="40"/>
      <c r="S5260" s="40"/>
      <c r="T5260" s="40"/>
      <c r="U5260" s="40"/>
      <c r="V5260" s="40"/>
    </row>
    <row r="5261" spans="6:22" x14ac:dyDescent="0.25">
      <c r="F5261" s="40"/>
      <c r="G5261" s="40"/>
      <c r="H5261" s="40"/>
      <c r="I5261" s="40"/>
      <c r="J5261" s="40"/>
      <c r="K5261" s="40"/>
      <c r="L5261" s="40"/>
      <c r="M5261" s="40"/>
      <c r="N5261" s="40"/>
      <c r="O5261" s="40"/>
      <c r="P5261" s="40"/>
      <c r="Q5261" s="40"/>
      <c r="R5261" s="40"/>
      <c r="S5261" s="40"/>
      <c r="T5261" s="40"/>
      <c r="U5261" s="40"/>
      <c r="V5261" s="40"/>
    </row>
    <row r="5262" spans="6:22" x14ac:dyDescent="0.25">
      <c r="F5262" s="40"/>
      <c r="G5262" s="40"/>
      <c r="H5262" s="40"/>
      <c r="I5262" s="40"/>
      <c r="J5262" s="40"/>
      <c r="K5262" s="40"/>
      <c r="L5262" s="40"/>
      <c r="M5262" s="40"/>
      <c r="N5262" s="40"/>
      <c r="O5262" s="40"/>
      <c r="P5262" s="40"/>
      <c r="Q5262" s="40"/>
      <c r="R5262" s="40"/>
      <c r="S5262" s="40"/>
      <c r="T5262" s="40"/>
      <c r="U5262" s="40"/>
      <c r="V5262" s="40"/>
    </row>
    <row r="5263" spans="6:22" x14ac:dyDescent="0.25">
      <c r="F5263" s="40"/>
      <c r="G5263" s="40"/>
      <c r="H5263" s="40"/>
      <c r="I5263" s="40"/>
      <c r="J5263" s="40"/>
      <c r="K5263" s="40"/>
      <c r="L5263" s="40"/>
      <c r="M5263" s="40"/>
      <c r="N5263" s="40"/>
      <c r="O5263" s="40"/>
      <c r="P5263" s="40"/>
      <c r="Q5263" s="40"/>
      <c r="R5263" s="40"/>
      <c r="S5263" s="40"/>
      <c r="T5263" s="40"/>
      <c r="U5263" s="40"/>
      <c r="V5263" s="40"/>
    </row>
    <row r="5264" spans="6:22" x14ac:dyDescent="0.25">
      <c r="F5264" s="40"/>
      <c r="G5264" s="40"/>
      <c r="H5264" s="40"/>
      <c r="I5264" s="40"/>
      <c r="J5264" s="40"/>
      <c r="K5264" s="40"/>
      <c r="L5264" s="40"/>
      <c r="M5264" s="40"/>
      <c r="N5264" s="40"/>
      <c r="O5264" s="40"/>
      <c r="P5264" s="40"/>
      <c r="Q5264" s="40"/>
      <c r="R5264" s="40"/>
      <c r="S5264" s="40"/>
      <c r="T5264" s="40"/>
      <c r="U5264" s="40"/>
      <c r="V5264" s="40"/>
    </row>
    <row r="5265" spans="6:22" x14ac:dyDescent="0.25">
      <c r="F5265" s="40"/>
      <c r="G5265" s="40"/>
      <c r="H5265" s="40"/>
      <c r="I5265" s="40"/>
      <c r="J5265" s="40"/>
      <c r="K5265" s="40"/>
      <c r="L5265" s="40"/>
      <c r="M5265" s="40"/>
      <c r="N5265" s="40"/>
      <c r="O5265" s="40"/>
      <c r="P5265" s="40"/>
      <c r="Q5265" s="40"/>
      <c r="R5265" s="40"/>
      <c r="S5265" s="40"/>
      <c r="T5265" s="40"/>
      <c r="U5265" s="40"/>
      <c r="V5265" s="40"/>
    </row>
    <row r="5266" spans="6:22" x14ac:dyDescent="0.25">
      <c r="F5266" s="40"/>
      <c r="G5266" s="40"/>
      <c r="H5266" s="40"/>
      <c r="I5266" s="40"/>
      <c r="J5266" s="40"/>
      <c r="K5266" s="40"/>
      <c r="L5266" s="40"/>
      <c r="M5266" s="40"/>
      <c r="N5266" s="40"/>
      <c r="O5266" s="40"/>
      <c r="P5266" s="40"/>
      <c r="Q5266" s="40"/>
      <c r="R5266" s="40"/>
      <c r="S5266" s="40"/>
      <c r="T5266" s="40"/>
      <c r="U5266" s="40"/>
      <c r="V5266" s="40"/>
    </row>
    <row r="5267" spans="6:22" x14ac:dyDescent="0.25">
      <c r="F5267" s="40"/>
      <c r="G5267" s="40"/>
      <c r="H5267" s="40"/>
      <c r="I5267" s="40"/>
      <c r="J5267" s="40"/>
      <c r="K5267" s="40"/>
      <c r="L5267" s="40"/>
      <c r="M5267" s="40"/>
      <c r="N5267" s="40"/>
      <c r="O5267" s="40"/>
      <c r="P5267" s="40"/>
      <c r="Q5267" s="40"/>
      <c r="R5267" s="40"/>
      <c r="S5267" s="40"/>
      <c r="T5267" s="40"/>
      <c r="U5267" s="40"/>
      <c r="V5267" s="40"/>
    </row>
    <row r="5268" spans="6:22" x14ac:dyDescent="0.25">
      <c r="F5268" s="40"/>
      <c r="G5268" s="40"/>
      <c r="H5268" s="40"/>
      <c r="I5268" s="40"/>
      <c r="J5268" s="40"/>
      <c r="K5268" s="40"/>
      <c r="L5268" s="40"/>
      <c r="M5268" s="40"/>
      <c r="N5268" s="40"/>
      <c r="O5268" s="40"/>
      <c r="P5268" s="40"/>
      <c r="Q5268" s="40"/>
      <c r="R5268" s="40"/>
      <c r="S5268" s="40"/>
      <c r="T5268" s="40"/>
      <c r="U5268" s="40"/>
      <c r="V5268" s="40"/>
    </row>
    <row r="5269" spans="6:22" x14ac:dyDescent="0.25">
      <c r="F5269" s="40"/>
      <c r="G5269" s="40"/>
      <c r="H5269" s="40"/>
      <c r="I5269" s="40"/>
      <c r="J5269" s="40"/>
      <c r="K5269" s="40"/>
      <c r="L5269" s="40"/>
      <c r="M5269" s="40"/>
      <c r="N5269" s="40"/>
      <c r="O5269" s="40"/>
      <c r="P5269" s="40"/>
      <c r="Q5269" s="40"/>
      <c r="R5269" s="40"/>
      <c r="S5269" s="40"/>
      <c r="T5269" s="40"/>
      <c r="U5269" s="40"/>
      <c r="V5269" s="40"/>
    </row>
    <row r="5270" spans="6:22" x14ac:dyDescent="0.25">
      <c r="F5270" s="40"/>
      <c r="G5270" s="40"/>
      <c r="H5270" s="40"/>
      <c r="I5270" s="40"/>
      <c r="J5270" s="40"/>
      <c r="K5270" s="40"/>
      <c r="L5270" s="40"/>
      <c r="M5270" s="40"/>
      <c r="N5270" s="40"/>
      <c r="O5270" s="40"/>
      <c r="P5270" s="40"/>
      <c r="Q5270" s="40"/>
      <c r="R5270" s="40"/>
      <c r="S5270" s="40"/>
      <c r="T5270" s="40"/>
      <c r="U5270" s="40"/>
      <c r="V5270" s="40"/>
    </row>
    <row r="5271" spans="6:22" x14ac:dyDescent="0.25">
      <c r="F5271" s="40"/>
      <c r="G5271" s="40"/>
      <c r="H5271" s="40"/>
      <c r="I5271" s="40"/>
      <c r="J5271" s="40"/>
      <c r="K5271" s="40"/>
      <c r="L5271" s="40"/>
      <c r="M5271" s="40"/>
      <c r="N5271" s="40"/>
      <c r="O5271" s="40"/>
      <c r="P5271" s="40"/>
      <c r="Q5271" s="40"/>
      <c r="R5271" s="40"/>
      <c r="S5271" s="40"/>
      <c r="T5271" s="40"/>
      <c r="U5271" s="40"/>
      <c r="V5271" s="40"/>
    </row>
    <row r="5272" spans="6:22" x14ac:dyDescent="0.25">
      <c r="F5272" s="40"/>
      <c r="G5272" s="40"/>
      <c r="H5272" s="40"/>
      <c r="I5272" s="40"/>
      <c r="J5272" s="40"/>
      <c r="K5272" s="40"/>
      <c r="L5272" s="40"/>
      <c r="M5272" s="40"/>
      <c r="N5272" s="40"/>
      <c r="O5272" s="40"/>
      <c r="P5272" s="40"/>
      <c r="Q5272" s="40"/>
      <c r="R5272" s="40"/>
      <c r="S5272" s="40"/>
      <c r="T5272" s="40"/>
      <c r="U5272" s="40"/>
      <c r="V5272" s="40"/>
    </row>
    <row r="5273" spans="6:22" x14ac:dyDescent="0.25">
      <c r="F5273" s="40"/>
      <c r="G5273" s="40"/>
      <c r="H5273" s="40"/>
      <c r="I5273" s="40"/>
      <c r="J5273" s="40"/>
      <c r="K5273" s="40"/>
      <c r="L5273" s="40"/>
      <c r="M5273" s="40"/>
      <c r="N5273" s="40"/>
      <c r="O5273" s="40"/>
      <c r="P5273" s="40"/>
      <c r="Q5273" s="40"/>
      <c r="R5273" s="40"/>
      <c r="S5273" s="40"/>
      <c r="T5273" s="40"/>
      <c r="U5273" s="40"/>
      <c r="V5273" s="40"/>
    </row>
    <row r="5274" spans="6:22" x14ac:dyDescent="0.25">
      <c r="F5274" s="40"/>
      <c r="G5274" s="40"/>
      <c r="H5274" s="40"/>
      <c r="I5274" s="40"/>
      <c r="J5274" s="40"/>
      <c r="K5274" s="40"/>
      <c r="L5274" s="40"/>
      <c r="M5274" s="40"/>
      <c r="N5274" s="40"/>
      <c r="O5274" s="40"/>
      <c r="P5274" s="40"/>
      <c r="Q5274" s="40"/>
      <c r="R5274" s="40"/>
      <c r="S5274" s="40"/>
      <c r="T5274" s="40"/>
      <c r="U5274" s="40"/>
      <c r="V5274" s="40"/>
    </row>
    <row r="5275" spans="6:22" x14ac:dyDescent="0.25">
      <c r="F5275" s="40"/>
      <c r="G5275" s="40"/>
      <c r="H5275" s="40"/>
      <c r="I5275" s="40"/>
      <c r="J5275" s="40"/>
      <c r="K5275" s="40"/>
      <c r="L5275" s="40"/>
      <c r="M5275" s="40"/>
      <c r="N5275" s="40"/>
      <c r="O5275" s="40"/>
      <c r="P5275" s="40"/>
      <c r="Q5275" s="40"/>
      <c r="R5275" s="40"/>
      <c r="S5275" s="40"/>
      <c r="T5275" s="40"/>
      <c r="U5275" s="40"/>
      <c r="V5275" s="40"/>
    </row>
    <row r="5276" spans="6:22" x14ac:dyDescent="0.25">
      <c r="F5276" s="40"/>
      <c r="G5276" s="40"/>
      <c r="H5276" s="40"/>
      <c r="I5276" s="40"/>
      <c r="J5276" s="40"/>
      <c r="K5276" s="40"/>
      <c r="L5276" s="40"/>
      <c r="M5276" s="40"/>
      <c r="N5276" s="40"/>
      <c r="O5276" s="40"/>
      <c r="P5276" s="40"/>
      <c r="Q5276" s="40"/>
      <c r="R5276" s="40"/>
      <c r="S5276" s="40"/>
      <c r="T5276" s="40"/>
      <c r="U5276" s="40"/>
      <c r="V5276" s="40"/>
    </row>
    <row r="5277" spans="6:22" x14ac:dyDescent="0.25">
      <c r="F5277" s="40"/>
      <c r="G5277" s="40"/>
      <c r="H5277" s="40"/>
      <c r="I5277" s="40"/>
      <c r="J5277" s="40"/>
      <c r="K5277" s="40"/>
      <c r="L5277" s="40"/>
      <c r="M5277" s="40"/>
      <c r="N5277" s="40"/>
      <c r="O5277" s="40"/>
      <c r="P5277" s="40"/>
      <c r="Q5277" s="40"/>
      <c r="R5277" s="40"/>
      <c r="S5277" s="40"/>
      <c r="T5277" s="40"/>
      <c r="U5277" s="40"/>
      <c r="V5277" s="40"/>
    </row>
    <row r="5278" spans="6:22" x14ac:dyDescent="0.25">
      <c r="F5278" s="40"/>
      <c r="G5278" s="40"/>
      <c r="H5278" s="40"/>
      <c r="I5278" s="40"/>
      <c r="J5278" s="40"/>
      <c r="K5278" s="40"/>
      <c r="L5278" s="40"/>
      <c r="M5278" s="40"/>
      <c r="N5278" s="40"/>
      <c r="O5278" s="40"/>
      <c r="P5278" s="40"/>
      <c r="Q5278" s="40"/>
      <c r="R5278" s="40"/>
      <c r="S5278" s="40"/>
      <c r="T5278" s="40"/>
      <c r="U5278" s="40"/>
      <c r="V5278" s="40"/>
    </row>
    <row r="5279" spans="6:22" x14ac:dyDescent="0.25">
      <c r="F5279" s="40"/>
      <c r="G5279" s="40"/>
      <c r="H5279" s="40"/>
      <c r="I5279" s="40"/>
      <c r="J5279" s="40"/>
      <c r="K5279" s="40"/>
      <c r="L5279" s="40"/>
      <c r="M5279" s="40"/>
      <c r="N5279" s="40"/>
      <c r="O5279" s="40"/>
      <c r="P5279" s="40"/>
      <c r="Q5279" s="40"/>
      <c r="R5279" s="40"/>
      <c r="S5279" s="40"/>
      <c r="T5279" s="40"/>
      <c r="U5279" s="40"/>
      <c r="V5279" s="40"/>
    </row>
    <row r="5280" spans="6:22" x14ac:dyDescent="0.25">
      <c r="F5280" s="40"/>
      <c r="G5280" s="40"/>
      <c r="H5280" s="40"/>
      <c r="I5280" s="40"/>
      <c r="J5280" s="40"/>
      <c r="K5280" s="40"/>
      <c r="L5280" s="40"/>
      <c r="M5280" s="40"/>
      <c r="N5280" s="40"/>
      <c r="O5280" s="40"/>
      <c r="P5280" s="40"/>
      <c r="Q5280" s="40"/>
      <c r="R5280" s="40"/>
      <c r="S5280" s="40"/>
      <c r="T5280" s="40"/>
      <c r="U5280" s="40"/>
      <c r="V5280" s="40"/>
    </row>
    <row r="5281" spans="6:22" x14ac:dyDescent="0.25">
      <c r="F5281" s="40"/>
      <c r="G5281" s="40"/>
      <c r="H5281" s="40"/>
      <c r="I5281" s="40"/>
      <c r="J5281" s="40"/>
      <c r="K5281" s="40"/>
      <c r="L5281" s="40"/>
      <c r="M5281" s="40"/>
      <c r="N5281" s="40"/>
      <c r="O5281" s="40"/>
      <c r="P5281" s="40"/>
      <c r="Q5281" s="40"/>
      <c r="R5281" s="40"/>
      <c r="S5281" s="40"/>
      <c r="T5281" s="40"/>
      <c r="U5281" s="40"/>
      <c r="V5281" s="40"/>
    </row>
    <row r="5282" spans="6:22" x14ac:dyDescent="0.25">
      <c r="F5282" s="40"/>
      <c r="G5282" s="40"/>
      <c r="H5282" s="40"/>
      <c r="I5282" s="40"/>
      <c r="J5282" s="40"/>
      <c r="K5282" s="40"/>
      <c r="L5282" s="40"/>
      <c r="M5282" s="40"/>
      <c r="N5282" s="40"/>
      <c r="O5282" s="40"/>
      <c r="P5282" s="40"/>
      <c r="Q5282" s="40"/>
      <c r="R5282" s="40"/>
      <c r="S5282" s="40"/>
      <c r="T5282" s="40"/>
      <c r="U5282" s="40"/>
      <c r="V5282" s="40"/>
    </row>
    <row r="5283" spans="6:22" x14ac:dyDescent="0.25">
      <c r="F5283" s="40"/>
      <c r="G5283" s="40"/>
      <c r="H5283" s="40"/>
      <c r="I5283" s="40"/>
      <c r="J5283" s="40"/>
      <c r="K5283" s="40"/>
      <c r="L5283" s="40"/>
      <c r="M5283" s="40"/>
      <c r="N5283" s="40"/>
      <c r="O5283" s="40"/>
      <c r="P5283" s="40"/>
      <c r="Q5283" s="40"/>
      <c r="R5283" s="40"/>
      <c r="S5283" s="40"/>
      <c r="T5283" s="40"/>
      <c r="U5283" s="40"/>
      <c r="V5283" s="40"/>
    </row>
    <row r="5284" spans="6:22" x14ac:dyDescent="0.25">
      <c r="F5284" s="40"/>
      <c r="G5284" s="40"/>
      <c r="H5284" s="40"/>
      <c r="I5284" s="40"/>
      <c r="J5284" s="40"/>
      <c r="K5284" s="40"/>
      <c r="L5284" s="40"/>
      <c r="M5284" s="40"/>
      <c r="N5284" s="40"/>
      <c r="O5284" s="40"/>
      <c r="P5284" s="40"/>
      <c r="Q5284" s="40"/>
      <c r="R5284" s="40"/>
      <c r="S5284" s="40"/>
      <c r="T5284" s="40"/>
      <c r="U5284" s="40"/>
      <c r="V5284" s="40"/>
    </row>
    <row r="5285" spans="6:22" x14ac:dyDescent="0.25">
      <c r="F5285" s="40"/>
      <c r="G5285" s="40"/>
      <c r="H5285" s="40"/>
      <c r="I5285" s="40"/>
      <c r="J5285" s="40"/>
      <c r="K5285" s="40"/>
      <c r="L5285" s="40"/>
      <c r="M5285" s="40"/>
      <c r="N5285" s="40"/>
      <c r="O5285" s="40"/>
      <c r="P5285" s="40"/>
      <c r="Q5285" s="40"/>
      <c r="R5285" s="40"/>
      <c r="S5285" s="40"/>
      <c r="T5285" s="40"/>
      <c r="U5285" s="40"/>
      <c r="V5285" s="40"/>
    </row>
    <row r="5286" spans="6:22" x14ac:dyDescent="0.25">
      <c r="F5286" s="40"/>
      <c r="G5286" s="40"/>
      <c r="H5286" s="40"/>
      <c r="I5286" s="40"/>
      <c r="J5286" s="40"/>
      <c r="K5286" s="40"/>
      <c r="L5286" s="40"/>
      <c r="M5286" s="40"/>
      <c r="N5286" s="40"/>
      <c r="O5286" s="40"/>
      <c r="P5286" s="40"/>
      <c r="Q5286" s="40"/>
      <c r="R5286" s="40"/>
      <c r="S5286" s="40"/>
      <c r="T5286" s="40"/>
      <c r="U5286" s="40"/>
      <c r="V5286" s="40"/>
    </row>
    <row r="5287" spans="6:22" x14ac:dyDescent="0.25">
      <c r="F5287" s="40"/>
      <c r="G5287" s="40"/>
      <c r="H5287" s="40"/>
      <c r="I5287" s="40"/>
      <c r="J5287" s="40"/>
      <c r="K5287" s="40"/>
      <c r="L5287" s="40"/>
      <c r="M5287" s="40"/>
      <c r="N5287" s="40"/>
      <c r="O5287" s="40"/>
      <c r="P5287" s="40"/>
      <c r="Q5287" s="40"/>
      <c r="R5287" s="40"/>
      <c r="S5287" s="40"/>
      <c r="T5287" s="40"/>
      <c r="U5287" s="40"/>
      <c r="V5287" s="40"/>
    </row>
    <row r="5288" spans="6:22" x14ac:dyDescent="0.25">
      <c r="F5288" s="40"/>
      <c r="G5288" s="40"/>
      <c r="H5288" s="40"/>
      <c r="I5288" s="40"/>
      <c r="J5288" s="40"/>
      <c r="K5288" s="40"/>
      <c r="L5288" s="40"/>
      <c r="M5288" s="40"/>
      <c r="N5288" s="40"/>
      <c r="O5288" s="40"/>
      <c r="P5288" s="40"/>
      <c r="Q5288" s="40"/>
      <c r="R5288" s="40"/>
      <c r="S5288" s="40"/>
      <c r="T5288" s="40"/>
      <c r="U5288" s="40"/>
      <c r="V5288" s="40"/>
    </row>
    <row r="5289" spans="6:22" x14ac:dyDescent="0.25">
      <c r="F5289" s="40"/>
      <c r="G5289" s="40"/>
      <c r="H5289" s="40"/>
      <c r="I5289" s="40"/>
      <c r="J5289" s="40"/>
      <c r="K5289" s="40"/>
      <c r="L5289" s="40"/>
      <c r="M5289" s="40"/>
      <c r="N5289" s="40"/>
      <c r="O5289" s="40"/>
      <c r="P5289" s="40"/>
      <c r="Q5289" s="40"/>
      <c r="R5289" s="40"/>
      <c r="S5289" s="40"/>
      <c r="T5289" s="40"/>
      <c r="U5289" s="40"/>
      <c r="V5289" s="40"/>
    </row>
    <row r="5290" spans="6:22" x14ac:dyDescent="0.25">
      <c r="F5290" s="40"/>
      <c r="G5290" s="40"/>
      <c r="H5290" s="40"/>
      <c r="I5290" s="40"/>
      <c r="J5290" s="40"/>
      <c r="K5290" s="40"/>
      <c r="L5290" s="40"/>
      <c r="M5290" s="40"/>
      <c r="N5290" s="40"/>
      <c r="O5290" s="40"/>
      <c r="P5290" s="40"/>
      <c r="Q5290" s="40"/>
      <c r="R5290" s="40"/>
      <c r="S5290" s="40"/>
      <c r="T5290" s="40"/>
      <c r="U5290" s="40"/>
      <c r="V5290" s="40"/>
    </row>
    <row r="5291" spans="6:22" x14ac:dyDescent="0.25">
      <c r="F5291" s="40"/>
      <c r="G5291" s="40"/>
      <c r="H5291" s="40"/>
      <c r="I5291" s="40"/>
      <c r="J5291" s="40"/>
      <c r="K5291" s="40"/>
      <c r="L5291" s="40"/>
      <c r="M5291" s="40"/>
      <c r="N5291" s="40"/>
      <c r="O5291" s="40"/>
      <c r="P5291" s="40"/>
      <c r="Q5291" s="40"/>
      <c r="R5291" s="40"/>
      <c r="S5291" s="40"/>
      <c r="T5291" s="40"/>
      <c r="U5291" s="40"/>
      <c r="V5291" s="40"/>
    </row>
    <row r="5292" spans="6:22" x14ac:dyDescent="0.25">
      <c r="F5292" s="40"/>
      <c r="G5292" s="40"/>
      <c r="H5292" s="40"/>
      <c r="I5292" s="40"/>
      <c r="J5292" s="40"/>
      <c r="K5292" s="40"/>
      <c r="L5292" s="40"/>
      <c r="M5292" s="40"/>
      <c r="N5292" s="40"/>
      <c r="O5292" s="40"/>
      <c r="P5292" s="40"/>
      <c r="Q5292" s="40"/>
      <c r="R5292" s="40"/>
      <c r="S5292" s="40"/>
      <c r="T5292" s="40"/>
      <c r="U5292" s="40"/>
      <c r="V5292" s="40"/>
    </row>
    <row r="5293" spans="6:22" x14ac:dyDescent="0.25">
      <c r="F5293" s="40"/>
      <c r="G5293" s="40"/>
      <c r="H5293" s="40"/>
      <c r="I5293" s="40"/>
      <c r="J5293" s="40"/>
      <c r="K5293" s="40"/>
      <c r="L5293" s="40"/>
      <c r="M5293" s="40"/>
      <c r="N5293" s="40"/>
      <c r="O5293" s="40"/>
      <c r="P5293" s="40"/>
      <c r="Q5293" s="40"/>
      <c r="R5293" s="40"/>
      <c r="S5293" s="40"/>
      <c r="T5293" s="40"/>
      <c r="U5293" s="40"/>
      <c r="V5293" s="40"/>
    </row>
    <row r="5294" spans="6:22" x14ac:dyDescent="0.25">
      <c r="F5294" s="40"/>
      <c r="G5294" s="40"/>
      <c r="H5294" s="40"/>
      <c r="I5294" s="40"/>
      <c r="J5294" s="40"/>
      <c r="K5294" s="40"/>
      <c r="L5294" s="40"/>
      <c r="M5294" s="40"/>
      <c r="N5294" s="40"/>
      <c r="O5294" s="40"/>
      <c r="P5294" s="40"/>
      <c r="Q5294" s="40"/>
      <c r="R5294" s="40"/>
      <c r="S5294" s="40"/>
      <c r="T5294" s="40"/>
      <c r="U5294" s="40"/>
      <c r="V5294" s="40"/>
    </row>
    <row r="5295" spans="6:22" x14ac:dyDescent="0.25">
      <c r="F5295" s="40"/>
      <c r="G5295" s="40"/>
      <c r="H5295" s="40"/>
      <c r="I5295" s="40"/>
      <c r="J5295" s="40"/>
      <c r="K5295" s="40"/>
      <c r="L5295" s="40"/>
      <c r="M5295" s="40"/>
      <c r="N5295" s="40"/>
      <c r="O5295" s="40"/>
      <c r="P5295" s="40"/>
      <c r="Q5295" s="40"/>
      <c r="R5295" s="40"/>
      <c r="S5295" s="40"/>
      <c r="T5295" s="40"/>
      <c r="U5295" s="40"/>
      <c r="V5295" s="40"/>
    </row>
    <row r="5296" spans="6:22" x14ac:dyDescent="0.25">
      <c r="F5296" s="40"/>
      <c r="G5296" s="40"/>
      <c r="H5296" s="40"/>
      <c r="I5296" s="40"/>
      <c r="J5296" s="40"/>
      <c r="K5296" s="40"/>
      <c r="L5296" s="40"/>
      <c r="M5296" s="40"/>
      <c r="N5296" s="40"/>
      <c r="O5296" s="40"/>
      <c r="P5296" s="40"/>
      <c r="Q5296" s="40"/>
      <c r="R5296" s="40"/>
      <c r="S5296" s="40"/>
      <c r="T5296" s="40"/>
      <c r="U5296" s="40"/>
      <c r="V5296" s="40"/>
    </row>
    <row r="5297" spans="6:22" x14ac:dyDescent="0.25">
      <c r="F5297" s="40"/>
      <c r="G5297" s="40"/>
      <c r="H5297" s="40"/>
      <c r="I5297" s="40"/>
      <c r="J5297" s="40"/>
      <c r="K5297" s="40"/>
      <c r="L5297" s="40"/>
      <c r="M5297" s="40"/>
      <c r="N5297" s="40"/>
      <c r="O5297" s="40"/>
      <c r="P5297" s="40"/>
      <c r="Q5297" s="40"/>
      <c r="R5297" s="40"/>
      <c r="S5297" s="40"/>
      <c r="T5297" s="40"/>
      <c r="U5297" s="40"/>
      <c r="V5297" s="40"/>
    </row>
    <row r="5298" spans="6:22" x14ac:dyDescent="0.25">
      <c r="F5298" s="40"/>
      <c r="G5298" s="40"/>
      <c r="H5298" s="40"/>
      <c r="I5298" s="40"/>
      <c r="J5298" s="40"/>
      <c r="K5298" s="40"/>
      <c r="L5298" s="40"/>
      <c r="M5298" s="40"/>
      <c r="N5298" s="40"/>
      <c r="O5298" s="40"/>
      <c r="P5298" s="40"/>
      <c r="Q5298" s="40"/>
      <c r="R5298" s="40"/>
      <c r="S5298" s="40"/>
      <c r="T5298" s="40"/>
      <c r="U5298" s="40"/>
      <c r="V5298" s="40"/>
    </row>
    <row r="5299" spans="6:22" x14ac:dyDescent="0.25">
      <c r="F5299" s="40"/>
      <c r="G5299" s="40"/>
      <c r="H5299" s="40"/>
      <c r="I5299" s="40"/>
      <c r="J5299" s="40"/>
      <c r="K5299" s="40"/>
      <c r="L5299" s="40"/>
      <c r="M5299" s="40"/>
      <c r="N5299" s="40"/>
      <c r="O5299" s="40"/>
      <c r="P5299" s="40"/>
      <c r="Q5299" s="40"/>
      <c r="R5299" s="40"/>
      <c r="S5299" s="40"/>
      <c r="T5299" s="40"/>
      <c r="U5299" s="40"/>
      <c r="V5299" s="40"/>
    </row>
    <row r="5300" spans="6:22" x14ac:dyDescent="0.25">
      <c r="F5300" s="40"/>
      <c r="G5300" s="40"/>
      <c r="H5300" s="40"/>
      <c r="I5300" s="40"/>
      <c r="J5300" s="40"/>
      <c r="K5300" s="40"/>
      <c r="L5300" s="40"/>
      <c r="M5300" s="40"/>
      <c r="N5300" s="40"/>
      <c r="O5300" s="40"/>
      <c r="P5300" s="40"/>
      <c r="Q5300" s="40"/>
      <c r="R5300" s="40"/>
      <c r="S5300" s="40"/>
      <c r="T5300" s="40"/>
      <c r="U5300" s="40"/>
      <c r="V5300" s="40"/>
    </row>
    <row r="5301" spans="6:22" x14ac:dyDescent="0.25">
      <c r="F5301" s="40"/>
      <c r="G5301" s="40"/>
      <c r="H5301" s="40"/>
      <c r="I5301" s="40"/>
      <c r="J5301" s="40"/>
      <c r="K5301" s="40"/>
      <c r="L5301" s="40"/>
      <c r="M5301" s="40"/>
      <c r="N5301" s="40"/>
      <c r="O5301" s="40"/>
      <c r="P5301" s="40"/>
      <c r="Q5301" s="40"/>
      <c r="R5301" s="40"/>
      <c r="S5301" s="40"/>
      <c r="T5301" s="40"/>
      <c r="U5301" s="40"/>
      <c r="V5301" s="40"/>
    </row>
    <row r="5302" spans="6:22" x14ac:dyDescent="0.25">
      <c r="F5302" s="40"/>
      <c r="G5302" s="40"/>
      <c r="H5302" s="40"/>
      <c r="I5302" s="40"/>
      <c r="J5302" s="40"/>
      <c r="K5302" s="40"/>
      <c r="L5302" s="40"/>
      <c r="M5302" s="40"/>
      <c r="N5302" s="40"/>
      <c r="O5302" s="40"/>
      <c r="P5302" s="40"/>
      <c r="Q5302" s="40"/>
      <c r="R5302" s="40"/>
      <c r="S5302" s="40"/>
      <c r="T5302" s="40"/>
      <c r="U5302" s="40"/>
      <c r="V5302" s="40"/>
    </row>
    <row r="5303" spans="6:22" x14ac:dyDescent="0.25">
      <c r="F5303" s="40"/>
      <c r="G5303" s="40"/>
      <c r="H5303" s="40"/>
      <c r="I5303" s="40"/>
      <c r="J5303" s="40"/>
      <c r="K5303" s="40"/>
      <c r="L5303" s="40"/>
      <c r="M5303" s="40"/>
      <c r="N5303" s="40"/>
      <c r="O5303" s="40"/>
      <c r="P5303" s="40"/>
      <c r="Q5303" s="40"/>
      <c r="R5303" s="40"/>
      <c r="S5303" s="40"/>
      <c r="T5303" s="40"/>
      <c r="U5303" s="40"/>
      <c r="V5303" s="40"/>
    </row>
    <row r="5304" spans="6:22" x14ac:dyDescent="0.25">
      <c r="F5304" s="40"/>
      <c r="G5304" s="40"/>
      <c r="H5304" s="40"/>
      <c r="I5304" s="40"/>
      <c r="J5304" s="40"/>
      <c r="K5304" s="40"/>
      <c r="L5304" s="40"/>
      <c r="M5304" s="40"/>
      <c r="N5304" s="40"/>
      <c r="O5304" s="40"/>
      <c r="P5304" s="40"/>
      <c r="Q5304" s="40"/>
      <c r="R5304" s="40"/>
      <c r="S5304" s="40"/>
      <c r="T5304" s="40"/>
      <c r="U5304" s="40"/>
      <c r="V5304" s="40"/>
    </row>
    <row r="5305" spans="6:22" x14ac:dyDescent="0.25">
      <c r="F5305" s="40"/>
      <c r="G5305" s="40"/>
      <c r="H5305" s="40"/>
      <c r="I5305" s="40"/>
      <c r="J5305" s="40"/>
      <c r="K5305" s="40"/>
      <c r="L5305" s="40"/>
      <c r="M5305" s="40"/>
      <c r="N5305" s="40"/>
      <c r="O5305" s="40"/>
      <c r="P5305" s="40"/>
      <c r="Q5305" s="40"/>
      <c r="R5305" s="40"/>
      <c r="S5305" s="40"/>
      <c r="T5305" s="40"/>
      <c r="U5305" s="40"/>
      <c r="V5305" s="40"/>
    </row>
    <row r="5306" spans="6:22" x14ac:dyDescent="0.25">
      <c r="F5306" s="40"/>
      <c r="G5306" s="40"/>
      <c r="H5306" s="40"/>
      <c r="I5306" s="40"/>
      <c r="J5306" s="40"/>
      <c r="K5306" s="40"/>
      <c r="L5306" s="40"/>
      <c r="M5306" s="40"/>
      <c r="N5306" s="40"/>
      <c r="O5306" s="40"/>
      <c r="P5306" s="40"/>
      <c r="Q5306" s="40"/>
      <c r="R5306" s="40"/>
      <c r="S5306" s="40"/>
      <c r="T5306" s="40"/>
      <c r="U5306" s="40"/>
      <c r="V5306" s="40"/>
    </row>
    <row r="5307" spans="6:22" x14ac:dyDescent="0.25">
      <c r="F5307" s="40"/>
      <c r="G5307" s="40"/>
      <c r="H5307" s="40"/>
      <c r="I5307" s="40"/>
      <c r="J5307" s="40"/>
      <c r="K5307" s="40"/>
      <c r="L5307" s="40"/>
      <c r="M5307" s="40"/>
      <c r="N5307" s="40"/>
      <c r="O5307" s="40"/>
      <c r="P5307" s="40"/>
      <c r="Q5307" s="40"/>
      <c r="R5307" s="40"/>
      <c r="S5307" s="40"/>
      <c r="T5307" s="40"/>
      <c r="U5307" s="40"/>
      <c r="V5307" s="40"/>
    </row>
    <row r="5308" spans="6:22" x14ac:dyDescent="0.25">
      <c r="F5308" s="40"/>
      <c r="G5308" s="40"/>
      <c r="H5308" s="40"/>
      <c r="I5308" s="40"/>
      <c r="J5308" s="40"/>
      <c r="K5308" s="40"/>
      <c r="L5308" s="40"/>
      <c r="M5308" s="40"/>
      <c r="N5308" s="40"/>
      <c r="O5308" s="40"/>
      <c r="P5308" s="40"/>
      <c r="Q5308" s="40"/>
      <c r="R5308" s="40"/>
      <c r="S5308" s="40"/>
      <c r="T5308" s="40"/>
      <c r="U5308" s="40"/>
      <c r="V5308" s="40"/>
    </row>
    <row r="5309" spans="6:22" x14ac:dyDescent="0.25">
      <c r="F5309" s="40"/>
      <c r="G5309" s="40"/>
      <c r="H5309" s="40"/>
      <c r="I5309" s="40"/>
      <c r="J5309" s="40"/>
      <c r="K5309" s="40"/>
      <c r="L5309" s="40"/>
      <c r="M5309" s="40"/>
      <c r="N5309" s="40"/>
      <c r="O5309" s="40"/>
      <c r="P5309" s="40"/>
      <c r="Q5309" s="40"/>
      <c r="R5309" s="40"/>
      <c r="S5309" s="40"/>
      <c r="T5309" s="40"/>
      <c r="U5309" s="40"/>
      <c r="V5309" s="40"/>
    </row>
    <row r="5310" spans="6:22" x14ac:dyDescent="0.25">
      <c r="F5310" s="40"/>
      <c r="G5310" s="40"/>
      <c r="H5310" s="40"/>
      <c r="I5310" s="40"/>
      <c r="J5310" s="40"/>
      <c r="K5310" s="40"/>
      <c r="L5310" s="40"/>
      <c r="M5310" s="40"/>
      <c r="N5310" s="40"/>
      <c r="O5310" s="40"/>
      <c r="P5310" s="40"/>
      <c r="Q5310" s="40"/>
      <c r="R5310" s="40"/>
      <c r="S5310" s="40"/>
      <c r="T5310" s="40"/>
      <c r="U5310" s="40"/>
      <c r="V5310" s="40"/>
    </row>
    <row r="5311" spans="6:22" x14ac:dyDescent="0.25">
      <c r="F5311" s="40"/>
      <c r="G5311" s="40"/>
      <c r="H5311" s="40"/>
      <c r="I5311" s="40"/>
      <c r="J5311" s="40"/>
      <c r="K5311" s="40"/>
      <c r="L5311" s="40"/>
      <c r="M5311" s="40"/>
      <c r="N5311" s="40"/>
      <c r="O5311" s="40"/>
      <c r="P5311" s="40"/>
      <c r="Q5311" s="40"/>
      <c r="R5311" s="40"/>
      <c r="S5311" s="40"/>
      <c r="T5311" s="40"/>
      <c r="U5311" s="40"/>
      <c r="V5311" s="40"/>
    </row>
    <row r="5312" spans="6:22" x14ac:dyDescent="0.25">
      <c r="F5312" s="40"/>
      <c r="G5312" s="40"/>
      <c r="H5312" s="40"/>
      <c r="I5312" s="40"/>
      <c r="J5312" s="40"/>
      <c r="K5312" s="40"/>
      <c r="L5312" s="40"/>
      <c r="M5312" s="40"/>
      <c r="N5312" s="40"/>
      <c r="O5312" s="40"/>
      <c r="P5312" s="40"/>
      <c r="Q5312" s="40"/>
      <c r="R5312" s="40"/>
      <c r="S5312" s="40"/>
      <c r="T5312" s="40"/>
      <c r="U5312" s="40"/>
      <c r="V5312" s="40"/>
    </row>
    <row r="5313" spans="6:22" x14ac:dyDescent="0.25">
      <c r="F5313" s="40"/>
      <c r="G5313" s="40"/>
      <c r="H5313" s="40"/>
      <c r="I5313" s="40"/>
      <c r="J5313" s="40"/>
      <c r="K5313" s="40"/>
      <c r="L5313" s="40"/>
      <c r="M5313" s="40"/>
      <c r="N5313" s="40"/>
      <c r="O5313" s="40"/>
      <c r="P5313" s="40"/>
      <c r="Q5313" s="40"/>
      <c r="R5313" s="40"/>
      <c r="S5313" s="40"/>
      <c r="T5313" s="40"/>
      <c r="U5313" s="40"/>
      <c r="V5313" s="40"/>
    </row>
    <row r="5314" spans="6:22" x14ac:dyDescent="0.25">
      <c r="F5314" s="40"/>
      <c r="G5314" s="40"/>
      <c r="H5314" s="40"/>
      <c r="I5314" s="40"/>
      <c r="J5314" s="40"/>
      <c r="K5314" s="40"/>
      <c r="L5314" s="40"/>
      <c r="M5314" s="40"/>
      <c r="N5314" s="40"/>
      <c r="O5314" s="40"/>
      <c r="P5314" s="40"/>
      <c r="Q5314" s="40"/>
      <c r="R5314" s="40"/>
      <c r="S5314" s="40"/>
      <c r="T5314" s="40"/>
      <c r="U5314" s="40"/>
      <c r="V5314" s="40"/>
    </row>
    <row r="5315" spans="6:22" x14ac:dyDescent="0.25">
      <c r="F5315" s="40"/>
      <c r="G5315" s="40"/>
      <c r="H5315" s="40"/>
      <c r="I5315" s="40"/>
      <c r="J5315" s="40"/>
      <c r="K5315" s="40"/>
      <c r="L5315" s="40"/>
      <c r="M5315" s="40"/>
      <c r="N5315" s="40"/>
      <c r="O5315" s="40"/>
      <c r="P5315" s="40"/>
      <c r="Q5315" s="40"/>
      <c r="R5315" s="40"/>
      <c r="S5315" s="40"/>
      <c r="T5315" s="40"/>
      <c r="U5315" s="40"/>
      <c r="V5315" s="40"/>
    </row>
    <row r="5316" spans="6:22" x14ac:dyDescent="0.25">
      <c r="F5316" s="40"/>
      <c r="G5316" s="40"/>
      <c r="H5316" s="40"/>
      <c r="I5316" s="40"/>
      <c r="J5316" s="40"/>
      <c r="K5316" s="40"/>
      <c r="L5316" s="40"/>
      <c r="M5316" s="40"/>
      <c r="N5316" s="40"/>
      <c r="O5316" s="40"/>
      <c r="P5316" s="40"/>
      <c r="Q5316" s="40"/>
      <c r="R5316" s="40"/>
      <c r="S5316" s="40"/>
      <c r="T5316" s="40"/>
      <c r="U5316" s="40"/>
      <c r="V5316" s="40"/>
    </row>
    <row r="5317" spans="6:22" x14ac:dyDescent="0.25">
      <c r="F5317" s="40"/>
      <c r="G5317" s="40"/>
      <c r="H5317" s="40"/>
      <c r="I5317" s="40"/>
      <c r="J5317" s="40"/>
      <c r="K5317" s="40"/>
      <c r="L5317" s="40"/>
      <c r="M5317" s="40"/>
      <c r="N5317" s="40"/>
      <c r="O5317" s="40"/>
      <c r="P5317" s="40"/>
      <c r="Q5317" s="40"/>
      <c r="R5317" s="40"/>
      <c r="S5317" s="40"/>
      <c r="T5317" s="40"/>
      <c r="U5317" s="40"/>
      <c r="V5317" s="40"/>
    </row>
    <row r="5318" spans="6:22" x14ac:dyDescent="0.25">
      <c r="F5318" s="40"/>
      <c r="G5318" s="40"/>
      <c r="H5318" s="40"/>
      <c r="I5318" s="40"/>
      <c r="J5318" s="40"/>
      <c r="K5318" s="40"/>
      <c r="L5318" s="40"/>
      <c r="M5318" s="40"/>
      <c r="N5318" s="40"/>
      <c r="O5318" s="40"/>
      <c r="P5318" s="40"/>
      <c r="Q5318" s="40"/>
      <c r="R5318" s="40"/>
      <c r="S5318" s="40"/>
      <c r="T5318" s="40"/>
      <c r="U5318" s="40"/>
      <c r="V5318" s="40"/>
    </row>
    <row r="5319" spans="6:22" x14ac:dyDescent="0.25">
      <c r="F5319" s="40"/>
      <c r="G5319" s="40"/>
      <c r="H5319" s="40"/>
      <c r="I5319" s="40"/>
      <c r="J5319" s="40"/>
      <c r="K5319" s="40"/>
      <c r="L5319" s="40"/>
      <c r="M5319" s="40"/>
      <c r="N5319" s="40"/>
      <c r="O5319" s="40"/>
      <c r="P5319" s="40"/>
      <c r="Q5319" s="40"/>
      <c r="R5319" s="40"/>
      <c r="S5319" s="40"/>
      <c r="T5319" s="40"/>
      <c r="U5319" s="40"/>
      <c r="V5319" s="40"/>
    </row>
    <row r="5320" spans="6:22" x14ac:dyDescent="0.25">
      <c r="F5320" s="40"/>
      <c r="G5320" s="40"/>
      <c r="H5320" s="40"/>
      <c r="I5320" s="40"/>
      <c r="J5320" s="40"/>
      <c r="K5320" s="40"/>
      <c r="L5320" s="40"/>
      <c r="M5320" s="40"/>
      <c r="N5320" s="40"/>
      <c r="O5320" s="40"/>
      <c r="P5320" s="40"/>
      <c r="Q5320" s="40"/>
      <c r="R5320" s="40"/>
      <c r="S5320" s="40"/>
      <c r="T5320" s="40"/>
      <c r="U5320" s="40"/>
      <c r="V5320" s="40"/>
    </row>
    <row r="5321" spans="6:22" x14ac:dyDescent="0.25">
      <c r="F5321" s="40"/>
      <c r="G5321" s="40"/>
      <c r="H5321" s="40"/>
      <c r="I5321" s="40"/>
      <c r="J5321" s="40"/>
      <c r="K5321" s="40"/>
      <c r="L5321" s="40"/>
      <c r="M5321" s="40"/>
      <c r="N5321" s="40"/>
      <c r="O5321" s="40"/>
      <c r="P5321" s="40"/>
      <c r="Q5321" s="40"/>
      <c r="R5321" s="40"/>
      <c r="S5321" s="40"/>
      <c r="T5321" s="40"/>
      <c r="U5321" s="40"/>
      <c r="V5321" s="40"/>
    </row>
    <row r="5322" spans="6:22" x14ac:dyDescent="0.25">
      <c r="F5322" s="40"/>
      <c r="G5322" s="40"/>
      <c r="H5322" s="40"/>
      <c r="I5322" s="40"/>
      <c r="J5322" s="40"/>
      <c r="K5322" s="40"/>
      <c r="L5322" s="40"/>
      <c r="M5322" s="40"/>
      <c r="N5322" s="40"/>
      <c r="O5322" s="40"/>
      <c r="P5322" s="40"/>
      <c r="Q5322" s="40"/>
      <c r="R5322" s="40"/>
      <c r="S5322" s="40"/>
      <c r="T5322" s="40"/>
      <c r="U5322" s="40"/>
      <c r="V5322" s="40"/>
    </row>
    <row r="5323" spans="6:22" x14ac:dyDescent="0.25">
      <c r="F5323" s="40"/>
      <c r="G5323" s="40"/>
      <c r="H5323" s="40"/>
      <c r="I5323" s="40"/>
      <c r="J5323" s="40"/>
      <c r="K5323" s="40"/>
      <c r="L5323" s="40"/>
      <c r="M5323" s="40"/>
      <c r="N5323" s="40"/>
      <c r="O5323" s="40"/>
      <c r="P5323" s="40"/>
      <c r="Q5323" s="40"/>
      <c r="R5323" s="40"/>
      <c r="S5323" s="40"/>
      <c r="T5323" s="40"/>
      <c r="U5323" s="40"/>
      <c r="V5323" s="40"/>
    </row>
    <row r="5324" spans="6:22" x14ac:dyDescent="0.25">
      <c r="F5324" s="40"/>
      <c r="G5324" s="40"/>
      <c r="H5324" s="40"/>
      <c r="I5324" s="40"/>
      <c r="J5324" s="40"/>
      <c r="K5324" s="40"/>
      <c r="L5324" s="40"/>
      <c r="M5324" s="40"/>
      <c r="N5324" s="40"/>
      <c r="O5324" s="40"/>
      <c r="P5324" s="40"/>
      <c r="Q5324" s="40"/>
      <c r="R5324" s="40"/>
      <c r="S5324" s="40"/>
      <c r="T5324" s="40"/>
      <c r="U5324" s="40"/>
      <c r="V5324" s="40"/>
    </row>
    <row r="5325" spans="6:22" x14ac:dyDescent="0.25">
      <c r="F5325" s="40"/>
      <c r="G5325" s="40"/>
      <c r="H5325" s="40"/>
      <c r="I5325" s="40"/>
      <c r="J5325" s="40"/>
      <c r="K5325" s="40"/>
      <c r="L5325" s="40"/>
      <c r="M5325" s="40"/>
      <c r="N5325" s="40"/>
      <c r="O5325" s="40"/>
      <c r="P5325" s="40"/>
      <c r="Q5325" s="40"/>
      <c r="R5325" s="40"/>
      <c r="S5325" s="40"/>
      <c r="T5325" s="40"/>
      <c r="U5325" s="40"/>
      <c r="V5325" s="40"/>
    </row>
    <row r="5326" spans="6:22" x14ac:dyDescent="0.25">
      <c r="F5326" s="40"/>
      <c r="G5326" s="40"/>
      <c r="H5326" s="40"/>
      <c r="I5326" s="40"/>
      <c r="J5326" s="40"/>
      <c r="K5326" s="40"/>
      <c r="L5326" s="40"/>
      <c r="M5326" s="40"/>
      <c r="N5326" s="40"/>
      <c r="O5326" s="40"/>
      <c r="P5326" s="40"/>
      <c r="Q5326" s="40"/>
      <c r="R5326" s="40"/>
      <c r="S5326" s="40"/>
      <c r="T5326" s="40"/>
      <c r="U5326" s="40"/>
      <c r="V5326" s="40"/>
    </row>
    <row r="5327" spans="6:22" x14ac:dyDescent="0.25">
      <c r="F5327" s="40"/>
      <c r="G5327" s="40"/>
      <c r="H5327" s="40"/>
      <c r="I5327" s="40"/>
      <c r="J5327" s="40"/>
      <c r="K5327" s="40"/>
      <c r="L5327" s="40"/>
      <c r="M5327" s="40"/>
      <c r="N5327" s="40"/>
      <c r="O5327" s="40"/>
      <c r="P5327" s="40"/>
      <c r="Q5327" s="40"/>
      <c r="R5327" s="40"/>
      <c r="S5327" s="40"/>
      <c r="T5327" s="40"/>
      <c r="U5327" s="40"/>
      <c r="V5327" s="40"/>
    </row>
    <row r="5328" spans="6:22" x14ac:dyDescent="0.25">
      <c r="F5328" s="40"/>
      <c r="G5328" s="40"/>
      <c r="H5328" s="40"/>
      <c r="I5328" s="40"/>
      <c r="J5328" s="40"/>
      <c r="K5328" s="40"/>
      <c r="L5328" s="40"/>
      <c r="M5328" s="40"/>
      <c r="N5328" s="40"/>
      <c r="O5328" s="40"/>
      <c r="P5328" s="40"/>
      <c r="Q5328" s="40"/>
      <c r="R5328" s="40"/>
      <c r="S5328" s="40"/>
      <c r="T5328" s="40"/>
      <c r="U5328" s="40"/>
      <c r="V5328" s="40"/>
    </row>
    <row r="5329" spans="6:22" x14ac:dyDescent="0.25">
      <c r="F5329" s="40"/>
      <c r="G5329" s="40"/>
      <c r="H5329" s="40"/>
      <c r="I5329" s="40"/>
      <c r="J5329" s="40"/>
      <c r="K5329" s="40"/>
      <c r="L5329" s="40"/>
      <c r="M5329" s="40"/>
      <c r="N5329" s="40"/>
      <c r="O5329" s="40"/>
      <c r="P5329" s="40"/>
      <c r="Q5329" s="40"/>
      <c r="R5329" s="40"/>
      <c r="S5329" s="40"/>
      <c r="T5329" s="40"/>
      <c r="U5329" s="40"/>
      <c r="V5329" s="40"/>
    </row>
    <row r="5330" spans="6:22" x14ac:dyDescent="0.25">
      <c r="F5330" s="40"/>
      <c r="G5330" s="40"/>
      <c r="H5330" s="40"/>
      <c r="I5330" s="40"/>
      <c r="J5330" s="40"/>
      <c r="K5330" s="40"/>
      <c r="L5330" s="40"/>
      <c r="M5330" s="40"/>
      <c r="N5330" s="40"/>
      <c r="O5330" s="40"/>
      <c r="P5330" s="40"/>
      <c r="Q5330" s="40"/>
      <c r="R5330" s="40"/>
      <c r="S5330" s="40"/>
      <c r="T5330" s="40"/>
      <c r="U5330" s="40"/>
      <c r="V5330" s="40"/>
    </row>
    <row r="5331" spans="6:22" x14ac:dyDescent="0.25">
      <c r="F5331" s="40"/>
      <c r="G5331" s="40"/>
      <c r="H5331" s="40"/>
      <c r="I5331" s="40"/>
      <c r="J5331" s="40"/>
      <c r="K5331" s="40"/>
      <c r="L5331" s="40"/>
      <c r="M5331" s="40"/>
      <c r="N5331" s="40"/>
      <c r="O5331" s="40"/>
      <c r="P5331" s="40"/>
      <c r="Q5331" s="40"/>
      <c r="R5331" s="40"/>
      <c r="S5331" s="40"/>
      <c r="T5331" s="40"/>
      <c r="U5331" s="40"/>
      <c r="V5331" s="40"/>
    </row>
    <row r="5332" spans="6:22" x14ac:dyDescent="0.25">
      <c r="F5332" s="40"/>
      <c r="G5332" s="40"/>
      <c r="H5332" s="40"/>
      <c r="I5332" s="40"/>
      <c r="J5332" s="40"/>
      <c r="K5332" s="40"/>
      <c r="L5332" s="40"/>
      <c r="M5332" s="40"/>
      <c r="N5332" s="40"/>
      <c r="O5332" s="40"/>
      <c r="P5332" s="40"/>
      <c r="Q5332" s="40"/>
      <c r="R5332" s="40"/>
      <c r="S5332" s="40"/>
      <c r="T5332" s="40"/>
      <c r="U5332" s="40"/>
      <c r="V5332" s="40"/>
    </row>
    <row r="5333" spans="6:22" x14ac:dyDescent="0.25">
      <c r="F5333" s="40"/>
      <c r="G5333" s="40"/>
      <c r="H5333" s="40"/>
      <c r="I5333" s="40"/>
      <c r="J5333" s="40"/>
      <c r="K5333" s="40"/>
      <c r="L5333" s="40"/>
      <c r="M5333" s="40"/>
      <c r="N5333" s="40"/>
      <c r="O5333" s="40"/>
      <c r="P5333" s="40"/>
      <c r="Q5333" s="40"/>
      <c r="R5333" s="40"/>
      <c r="S5333" s="40"/>
      <c r="T5333" s="40"/>
      <c r="U5333" s="40"/>
      <c r="V5333" s="40"/>
    </row>
    <row r="5334" spans="6:22" x14ac:dyDescent="0.25">
      <c r="F5334" s="40"/>
      <c r="G5334" s="40"/>
      <c r="H5334" s="40"/>
      <c r="I5334" s="40"/>
      <c r="J5334" s="40"/>
      <c r="K5334" s="40"/>
      <c r="L5334" s="40"/>
      <c r="M5334" s="40"/>
      <c r="N5334" s="40"/>
      <c r="O5334" s="40"/>
      <c r="P5334" s="40"/>
      <c r="Q5334" s="40"/>
      <c r="R5334" s="40"/>
      <c r="S5334" s="40"/>
      <c r="T5334" s="40"/>
      <c r="U5334" s="40"/>
      <c r="V5334" s="40"/>
    </row>
    <row r="5335" spans="6:22" x14ac:dyDescent="0.25">
      <c r="F5335" s="40"/>
      <c r="G5335" s="40"/>
      <c r="H5335" s="40"/>
      <c r="I5335" s="40"/>
      <c r="J5335" s="40"/>
      <c r="K5335" s="40"/>
      <c r="L5335" s="40"/>
      <c r="M5335" s="40"/>
      <c r="N5335" s="40"/>
      <c r="O5335" s="40"/>
      <c r="P5335" s="40"/>
      <c r="Q5335" s="40"/>
      <c r="R5335" s="40"/>
      <c r="S5335" s="40"/>
      <c r="T5335" s="40"/>
      <c r="U5335" s="40"/>
      <c r="V5335" s="40"/>
    </row>
    <row r="5336" spans="6:22" x14ac:dyDescent="0.25">
      <c r="F5336" s="40"/>
      <c r="G5336" s="40"/>
      <c r="H5336" s="40"/>
      <c r="I5336" s="40"/>
      <c r="J5336" s="40"/>
      <c r="K5336" s="40"/>
      <c r="L5336" s="40"/>
      <c r="M5336" s="40"/>
      <c r="N5336" s="40"/>
      <c r="O5336" s="40"/>
      <c r="P5336" s="40"/>
      <c r="Q5336" s="40"/>
      <c r="R5336" s="40"/>
      <c r="S5336" s="40"/>
      <c r="T5336" s="40"/>
      <c r="U5336" s="40"/>
      <c r="V5336" s="40"/>
    </row>
    <row r="5337" spans="6:22" x14ac:dyDescent="0.25">
      <c r="F5337" s="40"/>
      <c r="G5337" s="40"/>
      <c r="H5337" s="40"/>
      <c r="I5337" s="40"/>
      <c r="J5337" s="40"/>
      <c r="K5337" s="40"/>
      <c r="L5337" s="40"/>
      <c r="M5337" s="40"/>
      <c r="N5337" s="40"/>
      <c r="O5337" s="40"/>
      <c r="P5337" s="40"/>
      <c r="Q5337" s="40"/>
      <c r="R5337" s="40"/>
      <c r="S5337" s="40"/>
      <c r="T5337" s="40"/>
      <c r="U5337" s="40"/>
      <c r="V5337" s="40"/>
    </row>
    <row r="5338" spans="6:22" x14ac:dyDescent="0.25">
      <c r="F5338" s="40"/>
      <c r="G5338" s="40"/>
      <c r="H5338" s="40"/>
      <c r="I5338" s="40"/>
      <c r="J5338" s="40"/>
      <c r="K5338" s="40"/>
      <c r="L5338" s="40"/>
      <c r="M5338" s="40"/>
      <c r="N5338" s="40"/>
      <c r="O5338" s="40"/>
      <c r="P5338" s="40"/>
      <c r="Q5338" s="40"/>
      <c r="R5338" s="40"/>
      <c r="S5338" s="40"/>
      <c r="T5338" s="40"/>
      <c r="U5338" s="40"/>
      <c r="V5338" s="40"/>
    </row>
    <row r="5339" spans="6:22" x14ac:dyDescent="0.25">
      <c r="F5339" s="40"/>
      <c r="G5339" s="40"/>
      <c r="H5339" s="40"/>
      <c r="I5339" s="40"/>
      <c r="J5339" s="40"/>
      <c r="K5339" s="40"/>
      <c r="L5339" s="40"/>
      <c r="M5339" s="40"/>
      <c r="N5339" s="40"/>
      <c r="O5339" s="40"/>
      <c r="P5339" s="40"/>
      <c r="Q5339" s="40"/>
      <c r="R5339" s="40"/>
      <c r="S5339" s="40"/>
      <c r="T5339" s="40"/>
      <c r="U5339" s="40"/>
      <c r="V5339" s="40"/>
    </row>
    <row r="5340" spans="6:22" x14ac:dyDescent="0.25">
      <c r="F5340" s="40"/>
      <c r="G5340" s="40"/>
      <c r="H5340" s="40"/>
      <c r="I5340" s="40"/>
      <c r="J5340" s="40"/>
      <c r="K5340" s="40"/>
      <c r="L5340" s="40"/>
      <c r="M5340" s="40"/>
      <c r="N5340" s="40"/>
      <c r="O5340" s="40"/>
      <c r="P5340" s="40"/>
      <c r="Q5340" s="40"/>
      <c r="R5340" s="40"/>
      <c r="S5340" s="40"/>
      <c r="T5340" s="40"/>
      <c r="U5340" s="40"/>
      <c r="V5340" s="40"/>
    </row>
    <row r="5341" spans="6:22" x14ac:dyDescent="0.25">
      <c r="F5341" s="40"/>
      <c r="G5341" s="40"/>
      <c r="H5341" s="40"/>
      <c r="I5341" s="40"/>
      <c r="J5341" s="40"/>
      <c r="K5341" s="40"/>
      <c r="L5341" s="40"/>
      <c r="M5341" s="40"/>
      <c r="N5341" s="40"/>
      <c r="O5341" s="40"/>
      <c r="P5341" s="40"/>
      <c r="Q5341" s="40"/>
      <c r="R5341" s="40"/>
      <c r="S5341" s="40"/>
      <c r="T5341" s="40"/>
      <c r="U5341" s="40"/>
      <c r="V5341" s="40"/>
    </row>
    <row r="5342" spans="6:22" x14ac:dyDescent="0.25">
      <c r="F5342" s="40"/>
      <c r="G5342" s="40"/>
      <c r="H5342" s="40"/>
      <c r="I5342" s="40"/>
      <c r="J5342" s="40"/>
      <c r="K5342" s="40"/>
      <c r="L5342" s="40"/>
      <c r="M5342" s="40"/>
      <c r="N5342" s="40"/>
      <c r="O5342" s="40"/>
      <c r="P5342" s="40"/>
      <c r="Q5342" s="40"/>
      <c r="R5342" s="40"/>
      <c r="S5342" s="40"/>
      <c r="T5342" s="40"/>
      <c r="U5342" s="40"/>
      <c r="V5342" s="40"/>
    </row>
    <row r="5343" spans="6:22" x14ac:dyDescent="0.25">
      <c r="F5343" s="40"/>
      <c r="G5343" s="40"/>
      <c r="H5343" s="40"/>
      <c r="I5343" s="40"/>
      <c r="J5343" s="40"/>
      <c r="K5343" s="40"/>
      <c r="L5343" s="40"/>
      <c r="M5343" s="40"/>
      <c r="N5343" s="40"/>
      <c r="O5343" s="40"/>
      <c r="P5343" s="40"/>
      <c r="Q5343" s="40"/>
      <c r="R5343" s="40"/>
      <c r="S5343" s="40"/>
      <c r="T5343" s="40"/>
      <c r="U5343" s="40"/>
      <c r="V5343" s="40"/>
    </row>
    <row r="5344" spans="6:22" x14ac:dyDescent="0.25">
      <c r="F5344" s="40"/>
      <c r="G5344" s="40"/>
      <c r="H5344" s="40"/>
      <c r="I5344" s="40"/>
      <c r="J5344" s="40"/>
      <c r="K5344" s="40"/>
      <c r="L5344" s="40"/>
      <c r="M5344" s="40"/>
      <c r="N5344" s="40"/>
      <c r="O5344" s="40"/>
      <c r="P5344" s="40"/>
      <c r="Q5344" s="40"/>
      <c r="R5344" s="40"/>
      <c r="S5344" s="40"/>
      <c r="T5344" s="40"/>
      <c r="U5344" s="40"/>
      <c r="V5344" s="40"/>
    </row>
    <row r="5345" spans="6:22" x14ac:dyDescent="0.25">
      <c r="F5345" s="40"/>
      <c r="G5345" s="40"/>
      <c r="H5345" s="40"/>
      <c r="I5345" s="40"/>
      <c r="J5345" s="40"/>
      <c r="K5345" s="40"/>
      <c r="L5345" s="40"/>
      <c r="M5345" s="40"/>
      <c r="N5345" s="40"/>
      <c r="O5345" s="40"/>
      <c r="P5345" s="40"/>
      <c r="Q5345" s="40"/>
      <c r="R5345" s="40"/>
      <c r="S5345" s="40"/>
      <c r="T5345" s="40"/>
      <c r="U5345" s="40"/>
      <c r="V5345" s="40"/>
    </row>
    <row r="5346" spans="6:22" x14ac:dyDescent="0.25">
      <c r="F5346" s="40"/>
      <c r="G5346" s="40"/>
      <c r="H5346" s="40"/>
      <c r="I5346" s="40"/>
      <c r="J5346" s="40"/>
      <c r="K5346" s="40"/>
      <c r="L5346" s="40"/>
      <c r="M5346" s="40"/>
      <c r="N5346" s="40"/>
      <c r="O5346" s="40"/>
      <c r="P5346" s="40"/>
      <c r="Q5346" s="40"/>
      <c r="R5346" s="40"/>
      <c r="S5346" s="40"/>
      <c r="T5346" s="40"/>
      <c r="U5346" s="40"/>
      <c r="V5346" s="40"/>
    </row>
    <row r="5347" spans="6:22" x14ac:dyDescent="0.25">
      <c r="F5347" s="40"/>
      <c r="G5347" s="40"/>
      <c r="H5347" s="40"/>
      <c r="I5347" s="40"/>
      <c r="J5347" s="40"/>
      <c r="K5347" s="40"/>
      <c r="L5347" s="40"/>
      <c r="M5347" s="40"/>
      <c r="N5347" s="40"/>
      <c r="O5347" s="40"/>
      <c r="P5347" s="40"/>
      <c r="Q5347" s="40"/>
      <c r="R5347" s="40"/>
      <c r="S5347" s="40"/>
      <c r="T5347" s="40"/>
      <c r="U5347" s="40"/>
      <c r="V5347" s="40"/>
    </row>
    <row r="5348" spans="6:22" x14ac:dyDescent="0.25">
      <c r="F5348" s="40"/>
      <c r="G5348" s="40"/>
      <c r="H5348" s="40"/>
      <c r="I5348" s="40"/>
      <c r="J5348" s="40"/>
      <c r="K5348" s="40"/>
      <c r="L5348" s="40"/>
      <c r="M5348" s="40"/>
      <c r="N5348" s="40"/>
      <c r="O5348" s="40"/>
      <c r="P5348" s="40"/>
      <c r="Q5348" s="40"/>
      <c r="R5348" s="40"/>
      <c r="S5348" s="40"/>
      <c r="T5348" s="40"/>
      <c r="U5348" s="40"/>
      <c r="V5348" s="40"/>
    </row>
    <row r="5349" spans="6:22" x14ac:dyDescent="0.25">
      <c r="F5349" s="40"/>
      <c r="G5349" s="40"/>
      <c r="H5349" s="40"/>
      <c r="I5349" s="40"/>
      <c r="J5349" s="40"/>
      <c r="K5349" s="40"/>
      <c r="L5349" s="40"/>
      <c r="M5349" s="40"/>
      <c r="N5349" s="40"/>
      <c r="O5349" s="40"/>
      <c r="P5349" s="40"/>
      <c r="Q5349" s="40"/>
      <c r="R5349" s="40"/>
      <c r="S5349" s="40"/>
      <c r="T5349" s="40"/>
      <c r="U5349" s="40"/>
      <c r="V5349" s="40"/>
    </row>
    <row r="5350" spans="6:22" x14ac:dyDescent="0.25">
      <c r="F5350" s="40"/>
      <c r="G5350" s="40"/>
      <c r="H5350" s="40"/>
      <c r="I5350" s="40"/>
      <c r="J5350" s="40"/>
      <c r="K5350" s="40"/>
      <c r="L5350" s="40"/>
      <c r="M5350" s="40"/>
      <c r="N5350" s="40"/>
      <c r="O5350" s="40"/>
      <c r="P5350" s="40"/>
      <c r="Q5350" s="40"/>
      <c r="R5350" s="40"/>
      <c r="S5350" s="40"/>
      <c r="T5350" s="40"/>
      <c r="U5350" s="40"/>
      <c r="V5350" s="40"/>
    </row>
    <row r="5351" spans="6:22" x14ac:dyDescent="0.25">
      <c r="F5351" s="40"/>
      <c r="G5351" s="40"/>
      <c r="H5351" s="40"/>
      <c r="I5351" s="40"/>
      <c r="J5351" s="40"/>
      <c r="K5351" s="40"/>
      <c r="L5351" s="40"/>
      <c r="M5351" s="40"/>
      <c r="N5351" s="40"/>
      <c r="O5351" s="40"/>
      <c r="P5351" s="40"/>
      <c r="Q5351" s="40"/>
      <c r="R5351" s="40"/>
      <c r="S5351" s="40"/>
      <c r="T5351" s="40"/>
      <c r="U5351" s="40"/>
      <c r="V5351" s="40"/>
    </row>
    <row r="5352" spans="6:22" x14ac:dyDescent="0.25">
      <c r="F5352" s="40"/>
      <c r="G5352" s="40"/>
      <c r="H5352" s="40"/>
      <c r="I5352" s="40"/>
      <c r="J5352" s="40"/>
      <c r="K5352" s="40"/>
      <c r="L5352" s="40"/>
      <c r="M5352" s="40"/>
      <c r="N5352" s="40"/>
      <c r="O5352" s="40"/>
      <c r="P5352" s="40"/>
      <c r="Q5352" s="40"/>
      <c r="R5352" s="40"/>
      <c r="S5352" s="40"/>
      <c r="T5352" s="40"/>
      <c r="U5352" s="40"/>
      <c r="V5352" s="40"/>
    </row>
    <row r="5353" spans="6:22" x14ac:dyDescent="0.25">
      <c r="F5353" s="40"/>
      <c r="G5353" s="40"/>
      <c r="H5353" s="40"/>
      <c r="I5353" s="40"/>
      <c r="J5353" s="40"/>
      <c r="K5353" s="40"/>
      <c r="L5353" s="40"/>
      <c r="M5353" s="40"/>
      <c r="N5353" s="40"/>
      <c r="O5353" s="40"/>
      <c r="P5353" s="40"/>
      <c r="Q5353" s="40"/>
      <c r="R5353" s="40"/>
      <c r="S5353" s="40"/>
      <c r="T5353" s="40"/>
      <c r="U5353" s="40"/>
      <c r="V5353" s="40"/>
    </row>
    <row r="5354" spans="6:22" x14ac:dyDescent="0.25">
      <c r="F5354" s="40"/>
      <c r="G5354" s="40"/>
      <c r="H5354" s="40"/>
      <c r="I5354" s="40"/>
      <c r="J5354" s="40"/>
      <c r="K5354" s="40"/>
      <c r="L5354" s="40"/>
      <c r="M5354" s="40"/>
      <c r="N5354" s="40"/>
      <c r="O5354" s="40"/>
      <c r="P5354" s="40"/>
      <c r="Q5354" s="40"/>
      <c r="R5354" s="40"/>
      <c r="S5354" s="40"/>
      <c r="T5354" s="40"/>
      <c r="U5354" s="40"/>
      <c r="V5354" s="40"/>
    </row>
    <row r="5355" spans="6:22" x14ac:dyDescent="0.25">
      <c r="F5355" s="40"/>
      <c r="G5355" s="40"/>
      <c r="H5355" s="40"/>
      <c r="I5355" s="40"/>
      <c r="J5355" s="40"/>
      <c r="K5355" s="40"/>
      <c r="L5355" s="40"/>
      <c r="M5355" s="40"/>
      <c r="N5355" s="40"/>
      <c r="O5355" s="40"/>
      <c r="P5355" s="40"/>
      <c r="Q5355" s="40"/>
      <c r="R5355" s="40"/>
      <c r="S5355" s="40"/>
      <c r="T5355" s="40"/>
      <c r="U5355" s="40"/>
      <c r="V5355" s="40"/>
    </row>
    <row r="5356" spans="6:22" x14ac:dyDescent="0.25">
      <c r="F5356" s="40"/>
      <c r="G5356" s="40"/>
      <c r="H5356" s="40"/>
      <c r="I5356" s="40"/>
      <c r="J5356" s="40"/>
      <c r="K5356" s="40"/>
      <c r="L5356" s="40"/>
      <c r="M5356" s="40"/>
      <c r="N5356" s="40"/>
      <c r="O5356" s="40"/>
      <c r="P5356" s="40"/>
      <c r="Q5356" s="40"/>
      <c r="R5356" s="40"/>
      <c r="S5356" s="40"/>
      <c r="T5356" s="40"/>
      <c r="U5356" s="40"/>
      <c r="V5356" s="40"/>
    </row>
    <row r="5357" spans="6:22" x14ac:dyDescent="0.25">
      <c r="F5357" s="40"/>
      <c r="G5357" s="40"/>
      <c r="H5357" s="40"/>
      <c r="I5357" s="40"/>
      <c r="J5357" s="40"/>
      <c r="K5357" s="40"/>
      <c r="L5357" s="40"/>
      <c r="M5357" s="40"/>
      <c r="N5357" s="40"/>
      <c r="O5357" s="40"/>
      <c r="P5357" s="40"/>
      <c r="Q5357" s="40"/>
      <c r="R5357" s="40"/>
      <c r="S5357" s="40"/>
      <c r="T5357" s="40"/>
      <c r="U5357" s="40"/>
      <c r="V5357" s="40"/>
    </row>
    <row r="5358" spans="6:22" x14ac:dyDescent="0.25">
      <c r="F5358" s="40"/>
      <c r="G5358" s="40"/>
      <c r="H5358" s="40"/>
      <c r="I5358" s="40"/>
      <c r="J5358" s="40"/>
      <c r="K5358" s="40"/>
      <c r="L5358" s="40"/>
      <c r="M5358" s="40"/>
      <c r="N5358" s="40"/>
      <c r="O5358" s="40"/>
      <c r="P5358" s="40"/>
      <c r="Q5358" s="40"/>
      <c r="R5358" s="40"/>
      <c r="S5358" s="40"/>
      <c r="T5358" s="40"/>
      <c r="U5358" s="40"/>
      <c r="V5358" s="40"/>
    </row>
    <row r="5359" spans="6:22" x14ac:dyDescent="0.25">
      <c r="F5359" s="40"/>
      <c r="G5359" s="40"/>
      <c r="H5359" s="40"/>
      <c r="I5359" s="40"/>
      <c r="J5359" s="40"/>
      <c r="K5359" s="40"/>
      <c r="L5359" s="40"/>
      <c r="M5359" s="40"/>
      <c r="N5359" s="40"/>
      <c r="O5359" s="40"/>
      <c r="P5359" s="40"/>
      <c r="Q5359" s="40"/>
      <c r="R5359" s="40"/>
      <c r="S5359" s="40"/>
      <c r="T5359" s="40"/>
      <c r="U5359" s="40"/>
      <c r="V5359" s="40"/>
    </row>
    <row r="5360" spans="6:22" x14ac:dyDescent="0.25">
      <c r="F5360" s="40"/>
      <c r="G5360" s="40"/>
      <c r="H5360" s="40"/>
      <c r="I5360" s="40"/>
      <c r="J5360" s="40"/>
      <c r="K5360" s="40"/>
      <c r="L5360" s="40"/>
      <c r="M5360" s="40"/>
      <c r="N5360" s="40"/>
      <c r="O5360" s="40"/>
      <c r="P5360" s="40"/>
      <c r="Q5360" s="40"/>
      <c r="R5360" s="40"/>
      <c r="S5360" s="40"/>
      <c r="T5360" s="40"/>
      <c r="U5360" s="40"/>
      <c r="V5360" s="40"/>
    </row>
    <row r="5361" spans="6:22" x14ac:dyDescent="0.25">
      <c r="F5361" s="40"/>
      <c r="G5361" s="40"/>
      <c r="H5361" s="40"/>
      <c r="I5361" s="40"/>
      <c r="J5361" s="40"/>
      <c r="K5361" s="40"/>
      <c r="L5361" s="40"/>
      <c r="M5361" s="40"/>
      <c r="N5361" s="40"/>
      <c r="O5361" s="40"/>
      <c r="P5361" s="40"/>
      <c r="Q5361" s="40"/>
      <c r="R5361" s="40"/>
      <c r="S5361" s="40"/>
      <c r="T5361" s="40"/>
      <c r="U5361" s="40"/>
      <c r="V5361" s="40"/>
    </row>
    <row r="5362" spans="6:22" x14ac:dyDescent="0.25">
      <c r="F5362" s="40"/>
      <c r="G5362" s="40"/>
      <c r="H5362" s="40"/>
      <c r="I5362" s="40"/>
      <c r="J5362" s="40"/>
      <c r="K5362" s="40"/>
      <c r="L5362" s="40"/>
      <c r="M5362" s="40"/>
      <c r="N5362" s="40"/>
      <c r="O5362" s="40"/>
      <c r="P5362" s="40"/>
      <c r="Q5362" s="40"/>
      <c r="R5362" s="40"/>
      <c r="S5362" s="40"/>
      <c r="T5362" s="40"/>
      <c r="U5362" s="40"/>
      <c r="V5362" s="40"/>
    </row>
    <row r="5363" spans="6:22" x14ac:dyDescent="0.25">
      <c r="F5363" s="40"/>
      <c r="G5363" s="40"/>
      <c r="H5363" s="40"/>
      <c r="I5363" s="40"/>
      <c r="J5363" s="40"/>
      <c r="K5363" s="40"/>
      <c r="L5363" s="40"/>
      <c r="M5363" s="40"/>
      <c r="N5363" s="40"/>
      <c r="O5363" s="40"/>
      <c r="P5363" s="40"/>
      <c r="Q5363" s="40"/>
      <c r="R5363" s="40"/>
      <c r="S5363" s="40"/>
      <c r="T5363" s="40"/>
      <c r="U5363" s="40"/>
      <c r="V5363" s="40"/>
    </row>
    <row r="5364" spans="6:22" x14ac:dyDescent="0.25">
      <c r="F5364" s="40"/>
      <c r="G5364" s="40"/>
      <c r="H5364" s="40"/>
      <c r="I5364" s="40"/>
      <c r="J5364" s="40"/>
      <c r="K5364" s="40"/>
      <c r="L5364" s="40"/>
      <c r="M5364" s="40"/>
      <c r="N5364" s="40"/>
      <c r="O5364" s="40"/>
      <c r="P5364" s="40"/>
      <c r="Q5364" s="40"/>
      <c r="R5364" s="40"/>
      <c r="S5364" s="40"/>
      <c r="T5364" s="40"/>
      <c r="U5364" s="40"/>
      <c r="V5364" s="40"/>
    </row>
    <row r="5365" spans="6:22" x14ac:dyDescent="0.25">
      <c r="F5365" s="40"/>
      <c r="G5365" s="40"/>
      <c r="H5365" s="40"/>
      <c r="I5365" s="40"/>
      <c r="J5365" s="40"/>
      <c r="K5365" s="40"/>
      <c r="L5365" s="40"/>
      <c r="M5365" s="40"/>
      <c r="N5365" s="40"/>
      <c r="O5365" s="40"/>
      <c r="P5365" s="40"/>
      <c r="Q5365" s="40"/>
      <c r="R5365" s="40"/>
      <c r="S5365" s="40"/>
      <c r="T5365" s="40"/>
      <c r="U5365" s="40"/>
      <c r="V5365" s="40"/>
    </row>
    <row r="5366" spans="6:22" x14ac:dyDescent="0.25">
      <c r="F5366" s="40"/>
      <c r="G5366" s="40"/>
      <c r="H5366" s="40"/>
      <c r="I5366" s="40"/>
      <c r="J5366" s="40"/>
      <c r="K5366" s="40"/>
      <c r="L5366" s="40"/>
      <c r="M5366" s="40"/>
      <c r="N5366" s="40"/>
      <c r="O5366" s="40"/>
      <c r="P5366" s="40"/>
      <c r="Q5366" s="40"/>
      <c r="R5366" s="40"/>
      <c r="S5366" s="40"/>
      <c r="T5366" s="40"/>
      <c r="U5366" s="40"/>
      <c r="V5366" s="40"/>
    </row>
    <row r="5367" spans="6:22" x14ac:dyDescent="0.25">
      <c r="F5367" s="40"/>
      <c r="G5367" s="40"/>
      <c r="H5367" s="40"/>
      <c r="I5367" s="40"/>
      <c r="J5367" s="40"/>
      <c r="K5367" s="40"/>
      <c r="L5367" s="40"/>
      <c r="M5367" s="40"/>
      <c r="N5367" s="40"/>
      <c r="O5367" s="40"/>
      <c r="P5367" s="40"/>
      <c r="Q5367" s="40"/>
      <c r="R5367" s="40"/>
      <c r="S5367" s="40"/>
      <c r="T5367" s="40"/>
      <c r="U5367" s="40"/>
      <c r="V5367" s="40"/>
    </row>
    <row r="5368" spans="6:22" x14ac:dyDescent="0.25">
      <c r="F5368" s="40"/>
      <c r="G5368" s="40"/>
      <c r="H5368" s="40"/>
      <c r="I5368" s="40"/>
      <c r="J5368" s="40"/>
      <c r="K5368" s="40"/>
      <c r="L5368" s="40"/>
      <c r="M5368" s="40"/>
      <c r="N5368" s="40"/>
      <c r="O5368" s="40"/>
      <c r="P5368" s="40"/>
      <c r="Q5368" s="40"/>
      <c r="R5368" s="40"/>
      <c r="S5368" s="40"/>
      <c r="T5368" s="40"/>
      <c r="U5368" s="40"/>
      <c r="V5368" s="40"/>
    </row>
    <row r="5369" spans="6:22" x14ac:dyDescent="0.25">
      <c r="F5369" s="40"/>
      <c r="G5369" s="40"/>
      <c r="H5369" s="40"/>
      <c r="I5369" s="40"/>
      <c r="J5369" s="40"/>
      <c r="K5369" s="40"/>
      <c r="L5369" s="40"/>
      <c r="M5369" s="40"/>
      <c r="N5369" s="40"/>
      <c r="O5369" s="40"/>
      <c r="P5369" s="40"/>
      <c r="Q5369" s="40"/>
      <c r="R5369" s="40"/>
      <c r="S5369" s="40"/>
      <c r="T5369" s="40"/>
      <c r="U5369" s="40"/>
      <c r="V5369" s="40"/>
    </row>
    <row r="5370" spans="6:22" x14ac:dyDescent="0.25">
      <c r="F5370" s="40"/>
      <c r="G5370" s="40"/>
      <c r="H5370" s="40"/>
      <c r="I5370" s="40"/>
      <c r="J5370" s="40"/>
      <c r="K5370" s="40"/>
      <c r="L5370" s="40"/>
      <c r="M5370" s="40"/>
      <c r="N5370" s="40"/>
      <c r="O5370" s="40"/>
      <c r="P5370" s="40"/>
      <c r="Q5370" s="40"/>
      <c r="R5370" s="40"/>
      <c r="S5370" s="40"/>
      <c r="T5370" s="40"/>
      <c r="U5370" s="40"/>
      <c r="V5370" s="40"/>
    </row>
    <row r="5371" spans="6:22" x14ac:dyDescent="0.25">
      <c r="F5371" s="40"/>
      <c r="G5371" s="40"/>
      <c r="H5371" s="40"/>
      <c r="I5371" s="40"/>
      <c r="J5371" s="40"/>
      <c r="K5371" s="40"/>
      <c r="L5371" s="40"/>
      <c r="M5371" s="40"/>
      <c r="N5371" s="40"/>
      <c r="O5371" s="40"/>
      <c r="P5371" s="40"/>
      <c r="Q5371" s="40"/>
      <c r="R5371" s="40"/>
      <c r="S5371" s="40"/>
      <c r="T5371" s="40"/>
      <c r="U5371" s="40"/>
      <c r="V5371" s="40"/>
    </row>
    <row r="5372" spans="6:22" x14ac:dyDescent="0.25">
      <c r="F5372" s="40"/>
      <c r="G5372" s="40"/>
      <c r="H5372" s="40"/>
      <c r="I5372" s="40"/>
      <c r="J5372" s="40"/>
      <c r="K5372" s="40"/>
      <c r="L5372" s="40"/>
      <c r="M5372" s="40"/>
      <c r="N5372" s="40"/>
      <c r="O5372" s="40"/>
      <c r="P5372" s="40"/>
      <c r="Q5372" s="40"/>
      <c r="R5372" s="40"/>
      <c r="S5372" s="40"/>
      <c r="T5372" s="40"/>
      <c r="U5372" s="40"/>
      <c r="V5372" s="40"/>
    </row>
    <row r="5373" spans="6:22" x14ac:dyDescent="0.25">
      <c r="F5373" s="40"/>
      <c r="G5373" s="40"/>
      <c r="H5373" s="40"/>
      <c r="I5373" s="40"/>
      <c r="J5373" s="40"/>
      <c r="K5373" s="40"/>
      <c r="L5373" s="40"/>
      <c r="M5373" s="40"/>
      <c r="N5373" s="40"/>
      <c r="O5373" s="40"/>
      <c r="P5373" s="40"/>
      <c r="Q5373" s="40"/>
      <c r="R5373" s="40"/>
      <c r="S5373" s="40"/>
      <c r="T5373" s="40"/>
      <c r="U5373" s="40"/>
      <c r="V5373" s="40"/>
    </row>
    <row r="5374" spans="6:22" x14ac:dyDescent="0.25">
      <c r="F5374" s="40"/>
      <c r="G5374" s="40"/>
      <c r="H5374" s="40"/>
      <c r="I5374" s="40"/>
      <c r="J5374" s="40"/>
      <c r="K5374" s="40"/>
      <c r="L5374" s="40"/>
      <c r="M5374" s="40"/>
      <c r="N5374" s="40"/>
      <c r="O5374" s="40"/>
      <c r="P5374" s="40"/>
      <c r="Q5374" s="40"/>
      <c r="R5374" s="40"/>
      <c r="S5374" s="40"/>
      <c r="T5374" s="40"/>
      <c r="U5374" s="40"/>
      <c r="V5374" s="40"/>
    </row>
    <row r="5375" spans="6:22" x14ac:dyDescent="0.25">
      <c r="F5375" s="40"/>
      <c r="G5375" s="40"/>
      <c r="H5375" s="40"/>
      <c r="I5375" s="40"/>
      <c r="J5375" s="40"/>
      <c r="K5375" s="40"/>
      <c r="L5375" s="40"/>
      <c r="M5375" s="40"/>
      <c r="N5375" s="40"/>
      <c r="O5375" s="40"/>
      <c r="P5375" s="40"/>
      <c r="Q5375" s="40"/>
      <c r="R5375" s="40"/>
      <c r="S5375" s="40"/>
      <c r="T5375" s="40"/>
      <c r="U5375" s="40"/>
      <c r="V5375" s="40"/>
    </row>
    <row r="5376" spans="6:22" x14ac:dyDescent="0.25">
      <c r="F5376" s="40"/>
      <c r="G5376" s="40"/>
      <c r="H5376" s="40"/>
      <c r="I5376" s="40"/>
      <c r="J5376" s="40"/>
      <c r="K5376" s="40"/>
      <c r="L5376" s="40"/>
      <c r="M5376" s="40"/>
      <c r="N5376" s="40"/>
      <c r="O5376" s="40"/>
      <c r="P5376" s="40"/>
      <c r="Q5376" s="40"/>
      <c r="R5376" s="40"/>
      <c r="S5376" s="40"/>
      <c r="T5376" s="40"/>
      <c r="U5376" s="40"/>
      <c r="V5376" s="40"/>
    </row>
    <row r="5377" spans="6:22" x14ac:dyDescent="0.25">
      <c r="F5377" s="40"/>
      <c r="G5377" s="40"/>
      <c r="H5377" s="40"/>
      <c r="I5377" s="40"/>
      <c r="J5377" s="40"/>
      <c r="K5377" s="40"/>
      <c r="L5377" s="40"/>
      <c r="M5377" s="40"/>
      <c r="N5377" s="40"/>
      <c r="O5377" s="40"/>
      <c r="P5377" s="40"/>
      <c r="Q5377" s="40"/>
      <c r="R5377" s="40"/>
      <c r="S5377" s="40"/>
      <c r="T5377" s="40"/>
      <c r="U5377" s="40"/>
      <c r="V5377" s="40"/>
    </row>
    <row r="5378" spans="6:22" x14ac:dyDescent="0.25">
      <c r="F5378" s="40"/>
      <c r="G5378" s="40"/>
      <c r="H5378" s="40"/>
      <c r="I5378" s="40"/>
      <c r="J5378" s="40"/>
      <c r="K5378" s="40"/>
      <c r="L5378" s="40"/>
      <c r="M5378" s="40"/>
      <c r="N5378" s="40"/>
      <c r="O5378" s="40"/>
      <c r="P5378" s="40"/>
      <c r="Q5378" s="40"/>
      <c r="R5378" s="40"/>
      <c r="S5378" s="40"/>
      <c r="T5378" s="40"/>
      <c r="U5378" s="40"/>
      <c r="V5378" s="40"/>
    </row>
    <row r="5379" spans="6:22" x14ac:dyDescent="0.25">
      <c r="F5379" s="40"/>
      <c r="G5379" s="40"/>
      <c r="H5379" s="40"/>
      <c r="I5379" s="40"/>
      <c r="J5379" s="40"/>
      <c r="K5379" s="40"/>
      <c r="L5379" s="40"/>
      <c r="M5379" s="40"/>
      <c r="N5379" s="40"/>
      <c r="O5379" s="40"/>
      <c r="P5379" s="40"/>
      <c r="Q5379" s="40"/>
      <c r="R5379" s="40"/>
      <c r="S5379" s="40"/>
      <c r="T5379" s="40"/>
      <c r="U5379" s="40"/>
      <c r="V5379" s="40"/>
    </row>
    <row r="5380" spans="6:22" x14ac:dyDescent="0.25">
      <c r="F5380" s="40"/>
      <c r="G5380" s="40"/>
      <c r="H5380" s="40"/>
      <c r="I5380" s="40"/>
      <c r="J5380" s="40"/>
      <c r="K5380" s="40"/>
      <c r="L5380" s="40"/>
      <c r="M5380" s="40"/>
      <c r="N5380" s="40"/>
      <c r="O5380" s="40"/>
      <c r="P5380" s="40"/>
      <c r="Q5380" s="40"/>
      <c r="R5380" s="40"/>
      <c r="S5380" s="40"/>
      <c r="T5380" s="40"/>
      <c r="U5380" s="40"/>
      <c r="V5380" s="40"/>
    </row>
    <row r="5381" spans="6:22" x14ac:dyDescent="0.25">
      <c r="F5381" s="40"/>
      <c r="G5381" s="40"/>
      <c r="H5381" s="40"/>
      <c r="I5381" s="40"/>
      <c r="J5381" s="40"/>
      <c r="K5381" s="40"/>
      <c r="L5381" s="40"/>
      <c r="M5381" s="40"/>
      <c r="N5381" s="40"/>
      <c r="O5381" s="40"/>
      <c r="P5381" s="40"/>
      <c r="Q5381" s="40"/>
      <c r="R5381" s="40"/>
      <c r="S5381" s="40"/>
      <c r="T5381" s="40"/>
      <c r="U5381" s="40"/>
      <c r="V5381" s="40"/>
    </row>
    <row r="5382" spans="6:22" x14ac:dyDescent="0.25">
      <c r="F5382" s="40"/>
      <c r="G5382" s="40"/>
      <c r="H5382" s="40"/>
      <c r="I5382" s="40"/>
      <c r="J5382" s="40"/>
      <c r="K5382" s="40"/>
      <c r="L5382" s="40"/>
      <c r="M5382" s="40"/>
      <c r="N5382" s="40"/>
      <c r="O5382" s="40"/>
      <c r="P5382" s="40"/>
      <c r="Q5382" s="40"/>
      <c r="R5382" s="40"/>
      <c r="S5382" s="40"/>
      <c r="T5382" s="40"/>
      <c r="U5382" s="40"/>
      <c r="V5382" s="40"/>
    </row>
    <row r="5383" spans="6:22" x14ac:dyDescent="0.25">
      <c r="F5383" s="40"/>
      <c r="G5383" s="40"/>
      <c r="H5383" s="40"/>
      <c r="I5383" s="40"/>
      <c r="J5383" s="40"/>
      <c r="K5383" s="40"/>
      <c r="L5383" s="40"/>
      <c r="M5383" s="40"/>
      <c r="N5383" s="40"/>
      <c r="O5383" s="40"/>
      <c r="P5383" s="40"/>
      <c r="Q5383" s="40"/>
      <c r="R5383" s="40"/>
      <c r="S5383" s="40"/>
      <c r="T5383" s="40"/>
      <c r="U5383" s="40"/>
      <c r="V5383" s="40"/>
    </row>
    <row r="5384" spans="6:22" x14ac:dyDescent="0.25">
      <c r="F5384" s="40"/>
      <c r="G5384" s="40"/>
      <c r="H5384" s="40"/>
      <c r="I5384" s="40"/>
      <c r="J5384" s="40"/>
      <c r="K5384" s="40"/>
      <c r="L5384" s="40"/>
      <c r="M5384" s="40"/>
      <c r="N5384" s="40"/>
      <c r="O5384" s="40"/>
      <c r="P5384" s="40"/>
      <c r="Q5384" s="40"/>
      <c r="R5384" s="40"/>
      <c r="S5384" s="40"/>
      <c r="T5384" s="40"/>
      <c r="U5384" s="40"/>
      <c r="V5384" s="40"/>
    </row>
    <row r="5385" spans="6:22" x14ac:dyDescent="0.25">
      <c r="F5385" s="40"/>
      <c r="G5385" s="40"/>
      <c r="H5385" s="40"/>
      <c r="I5385" s="40"/>
      <c r="J5385" s="40"/>
      <c r="K5385" s="40"/>
      <c r="L5385" s="40"/>
      <c r="M5385" s="40"/>
      <c r="N5385" s="40"/>
      <c r="O5385" s="40"/>
      <c r="P5385" s="40"/>
      <c r="Q5385" s="40"/>
      <c r="R5385" s="40"/>
      <c r="S5385" s="40"/>
      <c r="T5385" s="40"/>
      <c r="U5385" s="40"/>
      <c r="V5385" s="40"/>
    </row>
    <row r="5386" spans="6:22" x14ac:dyDescent="0.25">
      <c r="F5386" s="40"/>
      <c r="G5386" s="40"/>
      <c r="H5386" s="40"/>
      <c r="I5386" s="40"/>
      <c r="J5386" s="40"/>
      <c r="K5386" s="40"/>
      <c r="L5386" s="40"/>
      <c r="M5386" s="40"/>
      <c r="N5386" s="40"/>
      <c r="O5386" s="40"/>
      <c r="P5386" s="40"/>
      <c r="Q5386" s="40"/>
      <c r="R5386" s="40"/>
      <c r="S5386" s="40"/>
      <c r="T5386" s="40"/>
      <c r="U5386" s="40"/>
      <c r="V5386" s="40"/>
    </row>
    <row r="5387" spans="6:22" x14ac:dyDescent="0.25">
      <c r="F5387" s="40"/>
      <c r="G5387" s="40"/>
      <c r="H5387" s="40"/>
      <c r="I5387" s="40"/>
      <c r="J5387" s="40"/>
      <c r="K5387" s="40"/>
      <c r="L5387" s="40"/>
      <c r="M5387" s="40"/>
      <c r="N5387" s="40"/>
      <c r="O5387" s="40"/>
      <c r="P5387" s="40"/>
      <c r="Q5387" s="40"/>
      <c r="R5387" s="40"/>
      <c r="S5387" s="40"/>
      <c r="T5387" s="40"/>
      <c r="U5387" s="40"/>
      <c r="V5387" s="40"/>
    </row>
    <row r="5388" spans="6:22" x14ac:dyDescent="0.25">
      <c r="F5388" s="40"/>
      <c r="G5388" s="40"/>
      <c r="H5388" s="40"/>
      <c r="I5388" s="40"/>
      <c r="J5388" s="40"/>
      <c r="K5388" s="40"/>
      <c r="L5388" s="40"/>
      <c r="M5388" s="40"/>
      <c r="N5388" s="40"/>
      <c r="O5388" s="40"/>
      <c r="P5388" s="40"/>
      <c r="Q5388" s="40"/>
      <c r="R5388" s="40"/>
      <c r="S5388" s="40"/>
      <c r="T5388" s="40"/>
      <c r="U5388" s="40"/>
      <c r="V5388" s="40"/>
    </row>
    <row r="5389" spans="6:22" x14ac:dyDescent="0.25">
      <c r="F5389" s="40"/>
      <c r="G5389" s="40"/>
      <c r="H5389" s="40"/>
      <c r="I5389" s="40"/>
      <c r="J5389" s="40"/>
      <c r="K5389" s="40"/>
      <c r="L5389" s="40"/>
      <c r="M5389" s="40"/>
      <c r="N5389" s="40"/>
      <c r="O5389" s="40"/>
      <c r="P5389" s="40"/>
      <c r="Q5389" s="40"/>
      <c r="R5389" s="40"/>
      <c r="S5389" s="40"/>
      <c r="T5389" s="40"/>
      <c r="U5389" s="40"/>
      <c r="V5389" s="40"/>
    </row>
    <row r="5390" spans="6:22" x14ac:dyDescent="0.25">
      <c r="F5390" s="40"/>
      <c r="G5390" s="40"/>
      <c r="H5390" s="40"/>
      <c r="I5390" s="40"/>
      <c r="J5390" s="40"/>
      <c r="K5390" s="40"/>
      <c r="L5390" s="40"/>
      <c r="M5390" s="40"/>
      <c r="N5390" s="40"/>
      <c r="O5390" s="40"/>
      <c r="P5390" s="40"/>
      <c r="Q5390" s="40"/>
      <c r="R5390" s="40"/>
      <c r="S5390" s="40"/>
      <c r="T5390" s="40"/>
      <c r="U5390" s="40"/>
      <c r="V5390" s="40"/>
    </row>
    <row r="5391" spans="6:22" x14ac:dyDescent="0.25">
      <c r="F5391" s="40"/>
      <c r="G5391" s="40"/>
      <c r="H5391" s="40"/>
      <c r="I5391" s="40"/>
      <c r="J5391" s="40"/>
      <c r="K5391" s="40"/>
      <c r="L5391" s="40"/>
      <c r="M5391" s="40"/>
      <c r="N5391" s="40"/>
      <c r="O5391" s="40"/>
      <c r="P5391" s="40"/>
      <c r="Q5391" s="40"/>
      <c r="R5391" s="40"/>
      <c r="S5391" s="40"/>
      <c r="T5391" s="40"/>
      <c r="U5391" s="40"/>
      <c r="V5391" s="40"/>
    </row>
    <row r="5392" spans="6:22" x14ac:dyDescent="0.25">
      <c r="F5392" s="40"/>
      <c r="G5392" s="40"/>
      <c r="H5392" s="40"/>
      <c r="I5392" s="40"/>
      <c r="J5392" s="40"/>
      <c r="K5392" s="40"/>
      <c r="L5392" s="40"/>
      <c r="M5392" s="40"/>
      <c r="N5392" s="40"/>
      <c r="O5392" s="40"/>
      <c r="P5392" s="40"/>
      <c r="Q5392" s="40"/>
      <c r="R5392" s="40"/>
      <c r="S5392" s="40"/>
      <c r="T5392" s="40"/>
      <c r="U5392" s="40"/>
      <c r="V5392" s="40"/>
    </row>
    <row r="5393" spans="6:22" x14ac:dyDescent="0.25">
      <c r="F5393" s="40"/>
      <c r="G5393" s="40"/>
      <c r="H5393" s="40"/>
      <c r="I5393" s="40"/>
      <c r="J5393" s="40"/>
      <c r="K5393" s="40"/>
      <c r="L5393" s="40"/>
      <c r="M5393" s="40"/>
      <c r="N5393" s="40"/>
      <c r="O5393" s="40"/>
      <c r="P5393" s="40"/>
      <c r="Q5393" s="40"/>
      <c r="R5393" s="40"/>
      <c r="S5393" s="40"/>
      <c r="T5393" s="40"/>
      <c r="U5393" s="40"/>
      <c r="V5393" s="40"/>
    </row>
    <row r="5394" spans="6:22" x14ac:dyDescent="0.25">
      <c r="F5394" s="40"/>
      <c r="G5394" s="40"/>
      <c r="H5394" s="40"/>
      <c r="I5394" s="40"/>
      <c r="J5394" s="40"/>
      <c r="K5394" s="40"/>
      <c r="L5394" s="40"/>
      <c r="M5394" s="40"/>
      <c r="N5394" s="40"/>
      <c r="O5394" s="40"/>
      <c r="P5394" s="40"/>
      <c r="Q5394" s="40"/>
      <c r="R5394" s="40"/>
      <c r="S5394" s="40"/>
      <c r="T5394" s="40"/>
      <c r="U5394" s="40"/>
      <c r="V5394" s="40"/>
    </row>
    <row r="5395" spans="6:22" x14ac:dyDescent="0.25">
      <c r="F5395" s="40"/>
      <c r="G5395" s="40"/>
      <c r="H5395" s="40"/>
      <c r="I5395" s="40"/>
      <c r="J5395" s="40"/>
      <c r="K5395" s="40"/>
      <c r="L5395" s="40"/>
      <c r="M5395" s="40"/>
      <c r="N5395" s="40"/>
      <c r="O5395" s="40"/>
      <c r="P5395" s="40"/>
      <c r="Q5395" s="40"/>
      <c r="R5395" s="40"/>
      <c r="S5395" s="40"/>
      <c r="T5395" s="40"/>
      <c r="U5395" s="40"/>
      <c r="V5395" s="40"/>
    </row>
    <row r="5396" spans="6:22" x14ac:dyDescent="0.25">
      <c r="F5396" s="40"/>
      <c r="G5396" s="40"/>
      <c r="H5396" s="40"/>
      <c r="I5396" s="40"/>
      <c r="J5396" s="40"/>
      <c r="K5396" s="40"/>
      <c r="L5396" s="40"/>
      <c r="M5396" s="40"/>
      <c r="N5396" s="40"/>
      <c r="O5396" s="40"/>
      <c r="P5396" s="40"/>
      <c r="Q5396" s="40"/>
      <c r="R5396" s="40"/>
      <c r="S5396" s="40"/>
      <c r="T5396" s="40"/>
      <c r="U5396" s="40"/>
      <c r="V5396" s="40"/>
    </row>
    <row r="5397" spans="6:22" x14ac:dyDescent="0.25">
      <c r="F5397" s="40"/>
      <c r="G5397" s="40"/>
      <c r="H5397" s="40"/>
      <c r="I5397" s="40"/>
      <c r="J5397" s="40"/>
      <c r="K5397" s="40"/>
      <c r="L5397" s="40"/>
      <c r="M5397" s="40"/>
      <c r="N5397" s="40"/>
      <c r="O5397" s="40"/>
      <c r="P5397" s="40"/>
      <c r="Q5397" s="40"/>
      <c r="R5397" s="40"/>
      <c r="S5397" s="40"/>
      <c r="T5397" s="40"/>
      <c r="U5397" s="40"/>
      <c r="V5397" s="40"/>
    </row>
    <row r="5398" spans="6:22" x14ac:dyDescent="0.25">
      <c r="F5398" s="40"/>
      <c r="G5398" s="40"/>
      <c r="H5398" s="40"/>
      <c r="I5398" s="40"/>
      <c r="J5398" s="40"/>
      <c r="K5398" s="40"/>
      <c r="L5398" s="40"/>
      <c r="M5398" s="40"/>
      <c r="N5398" s="40"/>
      <c r="O5398" s="40"/>
      <c r="P5398" s="40"/>
      <c r="Q5398" s="40"/>
      <c r="R5398" s="40"/>
      <c r="S5398" s="40"/>
      <c r="T5398" s="40"/>
      <c r="U5398" s="40"/>
      <c r="V5398" s="40"/>
    </row>
    <row r="5399" spans="6:22" x14ac:dyDescent="0.25">
      <c r="F5399" s="40"/>
      <c r="G5399" s="40"/>
      <c r="H5399" s="40"/>
      <c r="I5399" s="40"/>
      <c r="J5399" s="40"/>
      <c r="K5399" s="40"/>
      <c r="L5399" s="40"/>
      <c r="M5399" s="40"/>
      <c r="N5399" s="40"/>
      <c r="O5399" s="40"/>
      <c r="P5399" s="40"/>
      <c r="Q5399" s="40"/>
      <c r="R5399" s="40"/>
      <c r="S5399" s="40"/>
      <c r="T5399" s="40"/>
      <c r="U5399" s="40"/>
      <c r="V5399" s="40"/>
    </row>
    <row r="5400" spans="6:22" x14ac:dyDescent="0.25">
      <c r="F5400" s="40"/>
      <c r="G5400" s="40"/>
      <c r="H5400" s="40"/>
      <c r="I5400" s="40"/>
      <c r="J5400" s="40"/>
      <c r="K5400" s="40"/>
      <c r="L5400" s="40"/>
      <c r="M5400" s="40"/>
      <c r="N5400" s="40"/>
      <c r="O5400" s="40"/>
      <c r="P5400" s="40"/>
      <c r="Q5400" s="40"/>
      <c r="R5400" s="40"/>
      <c r="S5400" s="40"/>
      <c r="T5400" s="40"/>
      <c r="U5400" s="40"/>
      <c r="V5400" s="40"/>
    </row>
    <row r="5401" spans="6:22" x14ac:dyDescent="0.25">
      <c r="F5401" s="40"/>
      <c r="G5401" s="40"/>
      <c r="H5401" s="40"/>
      <c r="I5401" s="40"/>
      <c r="J5401" s="40"/>
      <c r="K5401" s="40"/>
      <c r="L5401" s="40"/>
      <c r="M5401" s="40"/>
      <c r="N5401" s="40"/>
      <c r="O5401" s="40"/>
      <c r="P5401" s="40"/>
      <c r="Q5401" s="40"/>
      <c r="R5401" s="40"/>
      <c r="S5401" s="40"/>
      <c r="T5401" s="40"/>
      <c r="U5401" s="40"/>
      <c r="V5401" s="40"/>
    </row>
    <row r="5402" spans="6:22" x14ac:dyDescent="0.25">
      <c r="F5402" s="40"/>
      <c r="G5402" s="40"/>
      <c r="H5402" s="40"/>
      <c r="I5402" s="40"/>
      <c r="J5402" s="40"/>
      <c r="K5402" s="40"/>
      <c r="L5402" s="40"/>
      <c r="M5402" s="40"/>
      <c r="N5402" s="40"/>
      <c r="O5402" s="40"/>
      <c r="P5402" s="40"/>
      <c r="Q5402" s="40"/>
      <c r="R5402" s="40"/>
      <c r="S5402" s="40"/>
      <c r="T5402" s="40"/>
      <c r="U5402" s="40"/>
      <c r="V5402" s="40"/>
    </row>
    <row r="5403" spans="6:22" x14ac:dyDescent="0.25">
      <c r="F5403" s="40"/>
      <c r="G5403" s="40"/>
      <c r="H5403" s="40"/>
      <c r="I5403" s="40"/>
      <c r="J5403" s="40"/>
      <c r="K5403" s="40"/>
      <c r="L5403" s="40"/>
      <c r="M5403" s="40"/>
      <c r="N5403" s="40"/>
      <c r="O5403" s="40"/>
      <c r="P5403" s="40"/>
      <c r="Q5403" s="40"/>
      <c r="R5403" s="40"/>
      <c r="S5403" s="40"/>
      <c r="T5403" s="40"/>
      <c r="U5403" s="40"/>
      <c r="V5403" s="40"/>
    </row>
    <row r="5404" spans="6:22" x14ac:dyDescent="0.25">
      <c r="F5404" s="40"/>
      <c r="G5404" s="40"/>
      <c r="H5404" s="40"/>
      <c r="I5404" s="40"/>
      <c r="J5404" s="40"/>
      <c r="K5404" s="40"/>
      <c r="L5404" s="40"/>
      <c r="M5404" s="40"/>
      <c r="N5404" s="40"/>
      <c r="O5404" s="40"/>
      <c r="P5404" s="40"/>
      <c r="Q5404" s="40"/>
      <c r="R5404" s="40"/>
      <c r="S5404" s="40"/>
      <c r="T5404" s="40"/>
      <c r="U5404" s="40"/>
      <c r="V5404" s="40"/>
    </row>
    <row r="5405" spans="6:22" x14ac:dyDescent="0.25">
      <c r="F5405" s="40"/>
      <c r="G5405" s="40"/>
      <c r="H5405" s="40"/>
      <c r="I5405" s="40"/>
      <c r="J5405" s="40"/>
      <c r="K5405" s="40"/>
      <c r="L5405" s="40"/>
      <c r="M5405" s="40"/>
      <c r="N5405" s="40"/>
      <c r="O5405" s="40"/>
      <c r="P5405" s="40"/>
      <c r="Q5405" s="40"/>
      <c r="R5405" s="40"/>
      <c r="S5405" s="40"/>
      <c r="T5405" s="40"/>
      <c r="U5405" s="40"/>
      <c r="V5405" s="40"/>
    </row>
    <row r="5406" spans="6:22" x14ac:dyDescent="0.25">
      <c r="F5406" s="40"/>
      <c r="G5406" s="40"/>
      <c r="H5406" s="40"/>
      <c r="I5406" s="40"/>
      <c r="J5406" s="40"/>
      <c r="K5406" s="40"/>
      <c r="L5406" s="40"/>
      <c r="M5406" s="40"/>
      <c r="N5406" s="40"/>
      <c r="O5406" s="40"/>
      <c r="P5406" s="40"/>
      <c r="Q5406" s="40"/>
      <c r="R5406" s="40"/>
      <c r="S5406" s="40"/>
      <c r="T5406" s="40"/>
      <c r="U5406" s="40"/>
      <c r="V5406" s="40"/>
    </row>
    <row r="5407" spans="6:22" x14ac:dyDescent="0.25">
      <c r="F5407" s="40"/>
      <c r="G5407" s="40"/>
      <c r="H5407" s="40"/>
      <c r="I5407" s="40"/>
      <c r="J5407" s="40"/>
      <c r="K5407" s="40"/>
      <c r="L5407" s="40"/>
      <c r="M5407" s="40"/>
      <c r="N5407" s="40"/>
      <c r="O5407" s="40"/>
      <c r="P5407" s="40"/>
      <c r="Q5407" s="40"/>
      <c r="R5407" s="40"/>
      <c r="S5407" s="40"/>
      <c r="T5407" s="40"/>
      <c r="U5407" s="40"/>
      <c r="V5407" s="40"/>
    </row>
    <row r="5408" spans="6:22" x14ac:dyDescent="0.25">
      <c r="F5408" s="40"/>
      <c r="G5408" s="40"/>
      <c r="H5408" s="40"/>
      <c r="I5408" s="40"/>
      <c r="J5408" s="40"/>
      <c r="K5408" s="40"/>
      <c r="L5408" s="40"/>
      <c r="M5408" s="40"/>
      <c r="N5408" s="40"/>
      <c r="O5408" s="40"/>
      <c r="P5408" s="40"/>
      <c r="Q5408" s="40"/>
      <c r="R5408" s="40"/>
      <c r="S5408" s="40"/>
      <c r="T5408" s="40"/>
      <c r="U5408" s="40"/>
      <c r="V5408" s="40"/>
    </row>
    <row r="5409" spans="6:22" x14ac:dyDescent="0.25">
      <c r="F5409" s="40"/>
      <c r="G5409" s="40"/>
      <c r="H5409" s="40"/>
      <c r="I5409" s="40"/>
      <c r="J5409" s="40"/>
      <c r="K5409" s="40"/>
      <c r="L5409" s="40"/>
      <c r="M5409" s="40"/>
      <c r="N5409" s="40"/>
      <c r="O5409" s="40"/>
      <c r="P5409" s="40"/>
      <c r="Q5409" s="40"/>
      <c r="R5409" s="40"/>
      <c r="S5409" s="40"/>
      <c r="T5409" s="40"/>
      <c r="U5409" s="40"/>
      <c r="V5409" s="40"/>
    </row>
    <row r="5410" spans="6:22" x14ac:dyDescent="0.25">
      <c r="F5410" s="40"/>
      <c r="G5410" s="40"/>
      <c r="H5410" s="40"/>
      <c r="I5410" s="40"/>
      <c r="J5410" s="40"/>
      <c r="K5410" s="40"/>
      <c r="L5410" s="40"/>
      <c r="M5410" s="40"/>
      <c r="N5410" s="40"/>
      <c r="O5410" s="40"/>
      <c r="P5410" s="40"/>
      <c r="Q5410" s="40"/>
      <c r="R5410" s="40"/>
      <c r="S5410" s="40"/>
      <c r="T5410" s="40"/>
      <c r="U5410" s="40"/>
      <c r="V5410" s="40"/>
    </row>
    <row r="5411" spans="6:22" x14ac:dyDescent="0.25">
      <c r="F5411" s="40"/>
      <c r="G5411" s="40"/>
      <c r="H5411" s="40"/>
      <c r="I5411" s="40"/>
      <c r="J5411" s="40"/>
      <c r="K5411" s="40"/>
      <c r="L5411" s="40"/>
      <c r="M5411" s="40"/>
      <c r="N5411" s="40"/>
      <c r="O5411" s="40"/>
      <c r="P5411" s="40"/>
      <c r="Q5411" s="40"/>
      <c r="R5411" s="40"/>
      <c r="S5411" s="40"/>
      <c r="T5411" s="40"/>
      <c r="U5411" s="40"/>
      <c r="V5411" s="40"/>
    </row>
    <row r="5412" spans="6:22" x14ac:dyDescent="0.25">
      <c r="F5412" s="40"/>
      <c r="G5412" s="40"/>
      <c r="H5412" s="40"/>
      <c r="I5412" s="40"/>
      <c r="J5412" s="40"/>
      <c r="K5412" s="40"/>
      <c r="L5412" s="40"/>
      <c r="M5412" s="40"/>
      <c r="N5412" s="40"/>
      <c r="O5412" s="40"/>
      <c r="P5412" s="40"/>
      <c r="Q5412" s="40"/>
      <c r="R5412" s="40"/>
      <c r="S5412" s="40"/>
      <c r="T5412" s="40"/>
      <c r="U5412" s="40"/>
      <c r="V5412" s="40"/>
    </row>
    <row r="5413" spans="6:22" x14ac:dyDescent="0.25">
      <c r="F5413" s="40"/>
      <c r="G5413" s="40"/>
      <c r="H5413" s="40"/>
      <c r="I5413" s="40"/>
      <c r="J5413" s="40"/>
      <c r="K5413" s="40"/>
      <c r="L5413" s="40"/>
      <c r="M5413" s="40"/>
      <c r="N5413" s="40"/>
      <c r="O5413" s="40"/>
      <c r="P5413" s="40"/>
      <c r="Q5413" s="40"/>
      <c r="R5413" s="40"/>
      <c r="S5413" s="40"/>
      <c r="T5413" s="40"/>
      <c r="U5413" s="40"/>
      <c r="V5413" s="40"/>
    </row>
    <row r="5414" spans="6:22" x14ac:dyDescent="0.25">
      <c r="F5414" s="40"/>
      <c r="G5414" s="40"/>
      <c r="H5414" s="40"/>
      <c r="I5414" s="40"/>
      <c r="J5414" s="40"/>
      <c r="K5414" s="40"/>
      <c r="L5414" s="40"/>
      <c r="M5414" s="40"/>
      <c r="N5414" s="40"/>
      <c r="O5414" s="40"/>
      <c r="P5414" s="40"/>
      <c r="Q5414" s="40"/>
      <c r="R5414" s="40"/>
      <c r="S5414" s="40"/>
      <c r="T5414" s="40"/>
      <c r="U5414" s="40"/>
      <c r="V5414" s="40"/>
    </row>
    <row r="5415" spans="6:22" x14ac:dyDescent="0.25">
      <c r="F5415" s="40"/>
      <c r="G5415" s="40"/>
      <c r="H5415" s="40"/>
      <c r="I5415" s="40"/>
      <c r="J5415" s="40"/>
      <c r="K5415" s="40"/>
      <c r="L5415" s="40"/>
      <c r="M5415" s="40"/>
      <c r="N5415" s="40"/>
      <c r="O5415" s="40"/>
      <c r="P5415" s="40"/>
      <c r="Q5415" s="40"/>
      <c r="R5415" s="40"/>
      <c r="S5415" s="40"/>
      <c r="T5415" s="40"/>
      <c r="U5415" s="40"/>
      <c r="V5415" s="40"/>
    </row>
    <row r="5416" spans="6:22" x14ac:dyDescent="0.25">
      <c r="F5416" s="40"/>
      <c r="G5416" s="40"/>
      <c r="H5416" s="40"/>
      <c r="I5416" s="40"/>
      <c r="J5416" s="40"/>
      <c r="K5416" s="40"/>
      <c r="L5416" s="40"/>
      <c r="M5416" s="40"/>
      <c r="N5416" s="40"/>
      <c r="O5416" s="40"/>
      <c r="P5416" s="40"/>
      <c r="Q5416" s="40"/>
      <c r="R5416" s="40"/>
      <c r="S5416" s="40"/>
      <c r="T5416" s="40"/>
      <c r="U5416" s="40"/>
      <c r="V5416" s="40"/>
    </row>
    <row r="5417" spans="6:22" x14ac:dyDescent="0.25">
      <c r="F5417" s="40"/>
      <c r="G5417" s="40"/>
      <c r="H5417" s="40"/>
      <c r="I5417" s="40"/>
      <c r="J5417" s="40"/>
      <c r="K5417" s="40"/>
      <c r="L5417" s="40"/>
      <c r="M5417" s="40"/>
      <c r="N5417" s="40"/>
      <c r="O5417" s="40"/>
      <c r="P5417" s="40"/>
      <c r="Q5417" s="40"/>
      <c r="R5417" s="40"/>
      <c r="S5417" s="40"/>
      <c r="T5417" s="40"/>
      <c r="U5417" s="40"/>
      <c r="V5417" s="40"/>
    </row>
    <row r="5418" spans="6:22" x14ac:dyDescent="0.25">
      <c r="F5418" s="40"/>
      <c r="G5418" s="40"/>
      <c r="H5418" s="40"/>
      <c r="I5418" s="40"/>
      <c r="J5418" s="40"/>
      <c r="K5418" s="40"/>
      <c r="L5418" s="40"/>
      <c r="M5418" s="40"/>
      <c r="N5418" s="40"/>
      <c r="O5418" s="40"/>
      <c r="P5418" s="40"/>
      <c r="Q5418" s="40"/>
      <c r="R5418" s="40"/>
      <c r="S5418" s="40"/>
      <c r="T5418" s="40"/>
      <c r="U5418" s="40"/>
      <c r="V5418" s="40"/>
    </row>
    <row r="5419" spans="6:22" x14ac:dyDescent="0.25">
      <c r="F5419" s="40"/>
      <c r="G5419" s="40"/>
      <c r="H5419" s="40"/>
      <c r="I5419" s="40"/>
      <c r="J5419" s="40"/>
      <c r="K5419" s="40"/>
      <c r="L5419" s="40"/>
      <c r="M5419" s="40"/>
      <c r="N5419" s="40"/>
      <c r="O5419" s="40"/>
      <c r="P5419" s="40"/>
      <c r="Q5419" s="40"/>
      <c r="R5419" s="40"/>
      <c r="S5419" s="40"/>
      <c r="T5419" s="40"/>
      <c r="U5419" s="40"/>
      <c r="V5419" s="40"/>
    </row>
    <row r="5420" spans="6:22" x14ac:dyDescent="0.25">
      <c r="F5420" s="40"/>
      <c r="G5420" s="40"/>
      <c r="H5420" s="40"/>
      <c r="I5420" s="40"/>
      <c r="J5420" s="40"/>
      <c r="K5420" s="40"/>
      <c r="L5420" s="40"/>
      <c r="M5420" s="40"/>
      <c r="N5420" s="40"/>
      <c r="O5420" s="40"/>
      <c r="P5420" s="40"/>
      <c r="Q5420" s="40"/>
      <c r="R5420" s="40"/>
      <c r="S5420" s="40"/>
      <c r="T5420" s="40"/>
      <c r="U5420" s="40"/>
      <c r="V5420" s="40"/>
    </row>
    <row r="5421" spans="6:22" x14ac:dyDescent="0.25">
      <c r="F5421" s="40"/>
      <c r="G5421" s="40"/>
      <c r="H5421" s="40"/>
      <c r="I5421" s="40"/>
      <c r="J5421" s="40"/>
      <c r="K5421" s="40"/>
      <c r="L5421" s="40"/>
      <c r="M5421" s="40"/>
      <c r="N5421" s="40"/>
      <c r="O5421" s="40"/>
      <c r="P5421" s="40"/>
      <c r="Q5421" s="40"/>
      <c r="R5421" s="40"/>
      <c r="S5421" s="40"/>
      <c r="T5421" s="40"/>
      <c r="U5421" s="40"/>
      <c r="V5421" s="40"/>
    </row>
    <row r="5422" spans="6:22" x14ac:dyDescent="0.25">
      <c r="F5422" s="40"/>
      <c r="G5422" s="40"/>
      <c r="H5422" s="40"/>
      <c r="I5422" s="40"/>
      <c r="J5422" s="40"/>
      <c r="K5422" s="40"/>
      <c r="L5422" s="40"/>
      <c r="M5422" s="40"/>
      <c r="N5422" s="40"/>
      <c r="O5422" s="40"/>
      <c r="P5422" s="40"/>
      <c r="Q5422" s="40"/>
      <c r="R5422" s="40"/>
      <c r="S5422" s="40"/>
      <c r="T5422" s="40"/>
      <c r="U5422" s="40"/>
      <c r="V5422" s="40"/>
    </row>
    <row r="5423" spans="6:22" x14ac:dyDescent="0.25">
      <c r="F5423" s="40"/>
      <c r="G5423" s="40"/>
      <c r="H5423" s="40"/>
      <c r="I5423" s="40"/>
      <c r="J5423" s="40"/>
      <c r="K5423" s="40"/>
      <c r="L5423" s="40"/>
      <c r="M5423" s="40"/>
      <c r="N5423" s="40"/>
      <c r="O5423" s="40"/>
      <c r="P5423" s="40"/>
      <c r="Q5423" s="40"/>
      <c r="R5423" s="40"/>
      <c r="S5423" s="40"/>
      <c r="T5423" s="40"/>
      <c r="U5423" s="40"/>
      <c r="V5423" s="40"/>
    </row>
    <row r="5424" spans="6:22" x14ac:dyDescent="0.25">
      <c r="F5424" s="40"/>
      <c r="G5424" s="40"/>
      <c r="H5424" s="40"/>
      <c r="I5424" s="40"/>
      <c r="J5424" s="40"/>
      <c r="K5424" s="40"/>
      <c r="L5424" s="40"/>
      <c r="M5424" s="40"/>
      <c r="N5424" s="40"/>
      <c r="O5424" s="40"/>
      <c r="P5424" s="40"/>
      <c r="Q5424" s="40"/>
      <c r="R5424" s="40"/>
      <c r="S5424" s="40"/>
      <c r="T5424" s="40"/>
      <c r="U5424" s="40"/>
      <c r="V5424" s="40"/>
    </row>
    <row r="5425" spans="6:22" x14ac:dyDescent="0.25">
      <c r="F5425" s="40"/>
      <c r="G5425" s="40"/>
      <c r="H5425" s="40"/>
      <c r="I5425" s="40"/>
      <c r="J5425" s="40"/>
      <c r="K5425" s="40"/>
      <c r="L5425" s="40"/>
      <c r="M5425" s="40"/>
      <c r="N5425" s="40"/>
      <c r="O5425" s="40"/>
      <c r="P5425" s="40"/>
      <c r="Q5425" s="40"/>
      <c r="R5425" s="40"/>
      <c r="S5425" s="40"/>
      <c r="T5425" s="40"/>
      <c r="U5425" s="40"/>
      <c r="V5425" s="40"/>
    </row>
    <row r="5426" spans="6:22" x14ac:dyDescent="0.25">
      <c r="F5426" s="40"/>
      <c r="G5426" s="40"/>
      <c r="H5426" s="40"/>
      <c r="I5426" s="40"/>
      <c r="J5426" s="40"/>
      <c r="K5426" s="40"/>
      <c r="L5426" s="40"/>
      <c r="M5426" s="40"/>
      <c r="N5426" s="40"/>
      <c r="O5426" s="40"/>
      <c r="P5426" s="40"/>
      <c r="Q5426" s="40"/>
      <c r="R5426" s="40"/>
      <c r="S5426" s="40"/>
      <c r="T5426" s="40"/>
      <c r="U5426" s="40"/>
      <c r="V5426" s="40"/>
    </row>
    <row r="5427" spans="6:22" x14ac:dyDescent="0.25">
      <c r="F5427" s="40"/>
      <c r="G5427" s="40"/>
      <c r="H5427" s="40"/>
      <c r="I5427" s="40"/>
      <c r="J5427" s="40"/>
      <c r="K5427" s="40"/>
      <c r="L5427" s="40"/>
      <c r="M5427" s="40"/>
      <c r="N5427" s="40"/>
      <c r="O5427" s="40"/>
      <c r="P5427" s="40"/>
      <c r="Q5427" s="40"/>
      <c r="R5427" s="40"/>
      <c r="S5427" s="40"/>
      <c r="T5427" s="40"/>
      <c r="U5427" s="40"/>
      <c r="V5427" s="40"/>
    </row>
    <row r="5428" spans="6:22" x14ac:dyDescent="0.25">
      <c r="F5428" s="40"/>
      <c r="G5428" s="40"/>
      <c r="H5428" s="40"/>
      <c r="I5428" s="40"/>
      <c r="J5428" s="40"/>
      <c r="K5428" s="40"/>
      <c r="L5428" s="40"/>
      <c r="M5428" s="40"/>
      <c r="N5428" s="40"/>
      <c r="O5428" s="40"/>
      <c r="P5428" s="40"/>
      <c r="Q5428" s="40"/>
      <c r="R5428" s="40"/>
      <c r="S5428" s="40"/>
      <c r="T5428" s="40"/>
      <c r="U5428" s="40"/>
      <c r="V5428" s="40"/>
    </row>
    <row r="5429" spans="6:22" x14ac:dyDescent="0.25">
      <c r="F5429" s="40"/>
      <c r="G5429" s="40"/>
      <c r="H5429" s="40"/>
      <c r="I5429" s="40"/>
      <c r="J5429" s="40"/>
      <c r="K5429" s="40"/>
      <c r="L5429" s="40"/>
      <c r="M5429" s="40"/>
      <c r="N5429" s="40"/>
      <c r="O5429" s="40"/>
      <c r="P5429" s="40"/>
      <c r="Q5429" s="40"/>
      <c r="R5429" s="40"/>
      <c r="S5429" s="40"/>
      <c r="T5429" s="40"/>
      <c r="U5429" s="40"/>
      <c r="V5429" s="40"/>
    </row>
    <row r="5430" spans="6:22" x14ac:dyDescent="0.25">
      <c r="F5430" s="40"/>
      <c r="G5430" s="40"/>
      <c r="H5430" s="40"/>
      <c r="I5430" s="40"/>
      <c r="J5430" s="40"/>
      <c r="K5430" s="40"/>
      <c r="L5430" s="40"/>
      <c r="M5430" s="40"/>
      <c r="N5430" s="40"/>
      <c r="O5430" s="40"/>
      <c r="P5430" s="40"/>
      <c r="Q5430" s="40"/>
      <c r="R5430" s="40"/>
      <c r="S5430" s="40"/>
      <c r="T5430" s="40"/>
      <c r="U5430" s="40"/>
      <c r="V5430" s="40"/>
    </row>
    <row r="5431" spans="6:22" x14ac:dyDescent="0.25">
      <c r="F5431" s="40"/>
      <c r="G5431" s="40"/>
      <c r="H5431" s="40"/>
      <c r="I5431" s="40"/>
      <c r="J5431" s="40"/>
      <c r="K5431" s="40"/>
      <c r="L5431" s="40"/>
      <c r="M5431" s="40"/>
      <c r="N5431" s="40"/>
      <c r="O5431" s="40"/>
      <c r="P5431" s="40"/>
      <c r="Q5431" s="40"/>
      <c r="R5431" s="40"/>
      <c r="S5431" s="40"/>
      <c r="T5431" s="40"/>
      <c r="U5431" s="40"/>
      <c r="V5431" s="40"/>
    </row>
    <row r="5432" spans="6:22" x14ac:dyDescent="0.25">
      <c r="F5432" s="40"/>
      <c r="G5432" s="40"/>
      <c r="H5432" s="40"/>
      <c r="I5432" s="40"/>
      <c r="J5432" s="40"/>
      <c r="K5432" s="40"/>
      <c r="L5432" s="40"/>
      <c r="M5432" s="40"/>
      <c r="N5432" s="40"/>
      <c r="O5432" s="40"/>
      <c r="P5432" s="40"/>
      <c r="Q5432" s="40"/>
      <c r="R5432" s="40"/>
      <c r="S5432" s="40"/>
      <c r="T5432" s="40"/>
      <c r="U5432" s="40"/>
      <c r="V5432" s="40"/>
    </row>
    <row r="5433" spans="6:22" x14ac:dyDescent="0.25">
      <c r="F5433" s="40"/>
      <c r="G5433" s="40"/>
      <c r="H5433" s="40"/>
      <c r="I5433" s="40"/>
      <c r="J5433" s="40"/>
      <c r="K5433" s="40"/>
      <c r="L5433" s="40"/>
      <c r="M5433" s="40"/>
      <c r="N5433" s="40"/>
      <c r="O5433" s="40"/>
      <c r="P5433" s="40"/>
      <c r="Q5433" s="40"/>
      <c r="R5433" s="40"/>
      <c r="S5433" s="40"/>
      <c r="T5433" s="40"/>
      <c r="U5433" s="40"/>
      <c r="V5433" s="40"/>
    </row>
    <row r="5434" spans="6:22" x14ac:dyDescent="0.25">
      <c r="F5434" s="40"/>
      <c r="G5434" s="40"/>
      <c r="H5434" s="40"/>
      <c r="I5434" s="40"/>
      <c r="J5434" s="40"/>
      <c r="K5434" s="40"/>
      <c r="L5434" s="40"/>
      <c r="M5434" s="40"/>
      <c r="N5434" s="40"/>
      <c r="O5434" s="40"/>
      <c r="P5434" s="40"/>
      <c r="Q5434" s="40"/>
      <c r="R5434" s="40"/>
      <c r="S5434" s="40"/>
      <c r="T5434" s="40"/>
      <c r="U5434" s="40"/>
      <c r="V5434" s="40"/>
    </row>
    <row r="5435" spans="6:22" x14ac:dyDescent="0.25">
      <c r="F5435" s="40"/>
      <c r="G5435" s="40"/>
      <c r="H5435" s="40"/>
      <c r="I5435" s="40"/>
      <c r="J5435" s="40"/>
      <c r="K5435" s="40"/>
      <c r="L5435" s="40"/>
      <c r="M5435" s="40"/>
      <c r="N5435" s="40"/>
      <c r="O5435" s="40"/>
      <c r="P5435" s="40"/>
      <c r="Q5435" s="40"/>
      <c r="R5435" s="40"/>
      <c r="S5435" s="40"/>
      <c r="T5435" s="40"/>
      <c r="U5435" s="40"/>
      <c r="V5435" s="40"/>
    </row>
    <row r="5436" spans="6:22" x14ac:dyDescent="0.25">
      <c r="F5436" s="40"/>
      <c r="G5436" s="40"/>
      <c r="H5436" s="40"/>
      <c r="I5436" s="40"/>
      <c r="J5436" s="40"/>
      <c r="K5436" s="40"/>
      <c r="L5436" s="40"/>
      <c r="M5436" s="40"/>
      <c r="N5436" s="40"/>
      <c r="O5436" s="40"/>
      <c r="P5436" s="40"/>
      <c r="Q5436" s="40"/>
      <c r="R5436" s="40"/>
      <c r="S5436" s="40"/>
      <c r="T5436" s="40"/>
      <c r="U5436" s="40"/>
      <c r="V5436" s="40"/>
    </row>
    <row r="5437" spans="6:22" x14ac:dyDescent="0.25">
      <c r="F5437" s="40"/>
      <c r="G5437" s="40"/>
      <c r="H5437" s="40"/>
      <c r="I5437" s="40"/>
      <c r="J5437" s="40"/>
      <c r="K5437" s="40"/>
      <c r="L5437" s="40"/>
      <c r="M5437" s="40"/>
      <c r="N5437" s="40"/>
      <c r="O5437" s="40"/>
      <c r="P5437" s="40"/>
      <c r="Q5437" s="40"/>
      <c r="R5437" s="40"/>
      <c r="S5437" s="40"/>
      <c r="T5437" s="40"/>
      <c r="U5437" s="40"/>
      <c r="V5437" s="40"/>
    </row>
    <row r="5438" spans="6:22" x14ac:dyDescent="0.25">
      <c r="F5438" s="40"/>
      <c r="G5438" s="40"/>
      <c r="H5438" s="40"/>
      <c r="I5438" s="40"/>
      <c r="J5438" s="40"/>
      <c r="K5438" s="40"/>
      <c r="L5438" s="40"/>
      <c r="M5438" s="40"/>
      <c r="N5438" s="40"/>
      <c r="O5438" s="40"/>
      <c r="P5438" s="40"/>
      <c r="Q5438" s="40"/>
      <c r="R5438" s="40"/>
      <c r="S5438" s="40"/>
      <c r="T5438" s="40"/>
      <c r="U5438" s="40"/>
      <c r="V5438" s="40"/>
    </row>
    <row r="5439" spans="6:22" x14ac:dyDescent="0.25">
      <c r="F5439" s="40"/>
      <c r="G5439" s="40"/>
      <c r="H5439" s="40"/>
      <c r="I5439" s="40"/>
      <c r="J5439" s="40"/>
      <c r="K5439" s="40"/>
      <c r="L5439" s="40"/>
      <c r="M5439" s="40"/>
      <c r="N5439" s="40"/>
      <c r="O5439" s="40"/>
      <c r="P5439" s="40"/>
      <c r="Q5439" s="40"/>
      <c r="R5439" s="40"/>
      <c r="S5439" s="40"/>
      <c r="T5439" s="40"/>
      <c r="U5439" s="40"/>
      <c r="V5439" s="40"/>
    </row>
    <row r="5440" spans="6:22" x14ac:dyDescent="0.25">
      <c r="F5440" s="40"/>
      <c r="G5440" s="40"/>
      <c r="H5440" s="40"/>
      <c r="I5440" s="40"/>
      <c r="J5440" s="40"/>
      <c r="K5440" s="40"/>
      <c r="L5440" s="40"/>
      <c r="M5440" s="40"/>
      <c r="N5440" s="40"/>
      <c r="O5440" s="40"/>
      <c r="P5440" s="40"/>
      <c r="Q5440" s="40"/>
      <c r="R5440" s="40"/>
      <c r="S5440" s="40"/>
      <c r="T5440" s="40"/>
      <c r="U5440" s="40"/>
      <c r="V5440" s="40"/>
    </row>
    <row r="5441" spans="6:22" x14ac:dyDescent="0.25">
      <c r="F5441" s="40"/>
      <c r="G5441" s="40"/>
      <c r="H5441" s="40"/>
      <c r="I5441" s="40"/>
      <c r="J5441" s="40"/>
      <c r="K5441" s="40"/>
      <c r="L5441" s="40"/>
      <c r="M5441" s="40"/>
      <c r="N5441" s="40"/>
      <c r="O5441" s="40"/>
      <c r="P5441" s="40"/>
      <c r="Q5441" s="40"/>
      <c r="R5441" s="40"/>
      <c r="S5441" s="40"/>
      <c r="T5441" s="40"/>
      <c r="U5441" s="40"/>
      <c r="V5441" s="40"/>
    </row>
    <row r="5442" spans="6:22" x14ac:dyDescent="0.25">
      <c r="F5442" s="40"/>
      <c r="G5442" s="40"/>
      <c r="H5442" s="40"/>
      <c r="I5442" s="40"/>
      <c r="J5442" s="40"/>
      <c r="K5442" s="40"/>
      <c r="L5442" s="40"/>
      <c r="M5442" s="40"/>
      <c r="N5442" s="40"/>
      <c r="O5442" s="40"/>
      <c r="P5442" s="40"/>
      <c r="Q5442" s="40"/>
      <c r="R5442" s="40"/>
      <c r="S5442" s="40"/>
      <c r="T5442" s="40"/>
      <c r="U5442" s="40"/>
      <c r="V5442" s="40"/>
    </row>
    <row r="5443" spans="6:22" x14ac:dyDescent="0.25">
      <c r="F5443" s="40"/>
      <c r="G5443" s="40"/>
      <c r="H5443" s="40"/>
      <c r="I5443" s="40"/>
      <c r="J5443" s="40"/>
      <c r="K5443" s="40"/>
      <c r="L5443" s="40"/>
      <c r="M5443" s="40"/>
      <c r="N5443" s="40"/>
      <c r="O5443" s="40"/>
      <c r="P5443" s="40"/>
      <c r="Q5443" s="40"/>
      <c r="R5443" s="40"/>
      <c r="S5443" s="40"/>
      <c r="T5443" s="40"/>
      <c r="U5443" s="40"/>
      <c r="V5443" s="40"/>
    </row>
    <row r="5444" spans="6:22" x14ac:dyDescent="0.25">
      <c r="F5444" s="40"/>
      <c r="G5444" s="40"/>
      <c r="H5444" s="40"/>
      <c r="I5444" s="40"/>
      <c r="J5444" s="40"/>
      <c r="K5444" s="40"/>
      <c r="L5444" s="40"/>
      <c r="M5444" s="40"/>
      <c r="N5444" s="40"/>
      <c r="O5444" s="40"/>
      <c r="P5444" s="40"/>
      <c r="Q5444" s="40"/>
      <c r="R5444" s="40"/>
      <c r="S5444" s="40"/>
      <c r="T5444" s="40"/>
      <c r="U5444" s="40"/>
      <c r="V5444" s="40"/>
    </row>
    <row r="5445" spans="6:22" x14ac:dyDescent="0.25">
      <c r="F5445" s="40"/>
      <c r="G5445" s="40"/>
      <c r="H5445" s="40"/>
      <c r="I5445" s="40"/>
      <c r="J5445" s="40"/>
      <c r="K5445" s="40"/>
      <c r="L5445" s="40"/>
      <c r="M5445" s="40"/>
      <c r="N5445" s="40"/>
      <c r="O5445" s="40"/>
      <c r="P5445" s="40"/>
      <c r="Q5445" s="40"/>
      <c r="R5445" s="40"/>
      <c r="S5445" s="40"/>
      <c r="T5445" s="40"/>
      <c r="U5445" s="40"/>
      <c r="V5445" s="40"/>
    </row>
    <row r="5446" spans="6:22" x14ac:dyDescent="0.25">
      <c r="F5446" s="40"/>
      <c r="G5446" s="40"/>
      <c r="H5446" s="40"/>
      <c r="I5446" s="40"/>
      <c r="J5446" s="40"/>
      <c r="K5446" s="40"/>
      <c r="L5446" s="40"/>
      <c r="M5446" s="40"/>
      <c r="N5446" s="40"/>
      <c r="O5446" s="40"/>
      <c r="P5446" s="40"/>
      <c r="Q5446" s="40"/>
      <c r="R5446" s="40"/>
      <c r="S5446" s="40"/>
      <c r="T5446" s="40"/>
      <c r="U5446" s="40"/>
      <c r="V5446" s="40"/>
    </row>
    <row r="5447" spans="6:22" x14ac:dyDescent="0.25">
      <c r="F5447" s="40"/>
      <c r="G5447" s="40"/>
      <c r="H5447" s="40"/>
      <c r="I5447" s="40"/>
      <c r="J5447" s="40"/>
      <c r="K5447" s="40"/>
      <c r="L5447" s="40"/>
      <c r="M5447" s="40"/>
      <c r="N5447" s="40"/>
      <c r="O5447" s="40"/>
      <c r="P5447" s="40"/>
      <c r="Q5447" s="40"/>
      <c r="R5447" s="40"/>
      <c r="S5447" s="40"/>
      <c r="T5447" s="40"/>
      <c r="U5447" s="40"/>
      <c r="V5447" s="40"/>
    </row>
    <row r="5448" spans="6:22" x14ac:dyDescent="0.25">
      <c r="F5448" s="40"/>
      <c r="G5448" s="40"/>
      <c r="H5448" s="40"/>
      <c r="I5448" s="40"/>
      <c r="J5448" s="40"/>
      <c r="K5448" s="40"/>
      <c r="L5448" s="40"/>
      <c r="M5448" s="40"/>
      <c r="N5448" s="40"/>
      <c r="O5448" s="40"/>
      <c r="P5448" s="40"/>
      <c r="Q5448" s="40"/>
      <c r="R5448" s="40"/>
      <c r="S5448" s="40"/>
      <c r="T5448" s="40"/>
      <c r="U5448" s="40"/>
      <c r="V5448" s="40"/>
    </row>
    <row r="5449" spans="6:22" x14ac:dyDescent="0.25">
      <c r="F5449" s="40"/>
      <c r="G5449" s="40"/>
      <c r="H5449" s="40"/>
      <c r="I5449" s="40"/>
      <c r="J5449" s="40"/>
      <c r="K5449" s="40"/>
      <c r="L5449" s="40"/>
      <c r="M5449" s="40"/>
      <c r="N5449" s="40"/>
      <c r="O5449" s="40"/>
      <c r="P5449" s="40"/>
      <c r="Q5449" s="40"/>
      <c r="R5449" s="40"/>
      <c r="S5449" s="40"/>
      <c r="T5449" s="40"/>
      <c r="U5449" s="40"/>
      <c r="V5449" s="40"/>
    </row>
    <row r="5450" spans="6:22" x14ac:dyDescent="0.25">
      <c r="F5450" s="40"/>
      <c r="G5450" s="40"/>
      <c r="H5450" s="40"/>
      <c r="I5450" s="40"/>
      <c r="J5450" s="40"/>
      <c r="K5450" s="40"/>
      <c r="L5450" s="40"/>
      <c r="M5450" s="40"/>
      <c r="N5450" s="40"/>
      <c r="O5450" s="40"/>
      <c r="P5450" s="40"/>
      <c r="Q5450" s="40"/>
      <c r="R5450" s="40"/>
      <c r="S5450" s="40"/>
      <c r="T5450" s="40"/>
      <c r="U5450" s="40"/>
      <c r="V5450" s="40"/>
    </row>
    <row r="5451" spans="6:22" x14ac:dyDescent="0.25">
      <c r="F5451" s="40"/>
      <c r="G5451" s="40"/>
      <c r="H5451" s="40"/>
      <c r="I5451" s="40"/>
      <c r="J5451" s="40"/>
      <c r="K5451" s="40"/>
      <c r="L5451" s="40"/>
      <c r="M5451" s="40"/>
      <c r="N5451" s="40"/>
      <c r="O5451" s="40"/>
      <c r="P5451" s="40"/>
      <c r="Q5451" s="40"/>
      <c r="R5451" s="40"/>
      <c r="S5451" s="40"/>
      <c r="T5451" s="40"/>
      <c r="U5451" s="40"/>
      <c r="V5451" s="40"/>
    </row>
    <row r="5452" spans="6:22" x14ac:dyDescent="0.25">
      <c r="F5452" s="40"/>
      <c r="G5452" s="40"/>
      <c r="H5452" s="40"/>
      <c r="I5452" s="40"/>
      <c r="J5452" s="40"/>
      <c r="K5452" s="40"/>
      <c r="L5452" s="40"/>
      <c r="M5452" s="40"/>
      <c r="N5452" s="40"/>
      <c r="O5452" s="40"/>
      <c r="P5452" s="40"/>
      <c r="Q5452" s="40"/>
      <c r="R5452" s="40"/>
      <c r="S5452" s="40"/>
      <c r="T5452" s="40"/>
      <c r="U5452" s="40"/>
      <c r="V5452" s="40"/>
    </row>
    <row r="5453" spans="6:22" x14ac:dyDescent="0.25">
      <c r="F5453" s="40"/>
      <c r="G5453" s="40"/>
      <c r="H5453" s="40"/>
      <c r="I5453" s="40"/>
      <c r="J5453" s="40"/>
      <c r="K5453" s="40"/>
      <c r="L5453" s="40"/>
      <c r="M5453" s="40"/>
      <c r="N5453" s="40"/>
      <c r="O5453" s="40"/>
      <c r="P5453" s="40"/>
      <c r="Q5453" s="40"/>
      <c r="R5453" s="40"/>
      <c r="S5453" s="40"/>
      <c r="T5453" s="40"/>
      <c r="U5453" s="40"/>
      <c r="V5453" s="40"/>
    </row>
    <row r="5454" spans="6:22" x14ac:dyDescent="0.25">
      <c r="F5454" s="40"/>
      <c r="G5454" s="40"/>
      <c r="H5454" s="40"/>
      <c r="I5454" s="40"/>
      <c r="J5454" s="40"/>
      <c r="K5454" s="40"/>
      <c r="L5454" s="40"/>
      <c r="M5454" s="40"/>
      <c r="N5454" s="40"/>
      <c r="O5454" s="40"/>
      <c r="P5454" s="40"/>
      <c r="Q5454" s="40"/>
      <c r="R5454" s="40"/>
      <c r="S5454" s="40"/>
      <c r="T5454" s="40"/>
      <c r="U5454" s="40"/>
      <c r="V5454" s="40"/>
    </row>
    <row r="5455" spans="6:22" x14ac:dyDescent="0.25">
      <c r="F5455" s="40"/>
      <c r="G5455" s="40"/>
      <c r="H5455" s="40"/>
      <c r="I5455" s="40"/>
      <c r="J5455" s="40"/>
      <c r="K5455" s="40"/>
      <c r="L5455" s="40"/>
      <c r="M5455" s="40"/>
      <c r="N5455" s="40"/>
      <c r="O5455" s="40"/>
      <c r="P5455" s="40"/>
      <c r="Q5455" s="40"/>
      <c r="R5455" s="40"/>
      <c r="S5455" s="40"/>
      <c r="T5455" s="40"/>
      <c r="U5455" s="40"/>
      <c r="V5455" s="40"/>
    </row>
    <row r="5456" spans="6:22" x14ac:dyDescent="0.25">
      <c r="F5456" s="40"/>
      <c r="G5456" s="40"/>
      <c r="H5456" s="40"/>
      <c r="I5456" s="40"/>
      <c r="J5456" s="40"/>
      <c r="K5456" s="40"/>
      <c r="L5456" s="40"/>
      <c r="M5456" s="40"/>
      <c r="N5456" s="40"/>
      <c r="O5456" s="40"/>
      <c r="P5456" s="40"/>
      <c r="Q5456" s="40"/>
      <c r="R5456" s="40"/>
      <c r="S5456" s="40"/>
      <c r="T5456" s="40"/>
      <c r="U5456" s="40"/>
      <c r="V5456" s="40"/>
    </row>
    <row r="5457" spans="6:22" x14ac:dyDescent="0.25">
      <c r="F5457" s="40"/>
      <c r="G5457" s="40"/>
      <c r="H5457" s="40"/>
      <c r="I5457" s="40"/>
      <c r="J5457" s="40"/>
      <c r="K5457" s="40"/>
      <c r="L5457" s="40"/>
      <c r="M5457" s="40"/>
      <c r="N5457" s="40"/>
      <c r="O5457" s="40"/>
      <c r="P5457" s="40"/>
      <c r="Q5457" s="40"/>
      <c r="R5457" s="40"/>
      <c r="S5457" s="40"/>
      <c r="T5457" s="40"/>
      <c r="U5457" s="40"/>
      <c r="V5457" s="40"/>
    </row>
    <row r="5458" spans="6:22" x14ac:dyDescent="0.25">
      <c r="F5458" s="40"/>
      <c r="G5458" s="40"/>
      <c r="H5458" s="40"/>
      <c r="I5458" s="40"/>
      <c r="J5458" s="40"/>
      <c r="K5458" s="40"/>
      <c r="L5458" s="40"/>
      <c r="M5458" s="40"/>
      <c r="N5458" s="40"/>
      <c r="O5458" s="40"/>
      <c r="P5458" s="40"/>
      <c r="Q5458" s="40"/>
      <c r="R5458" s="40"/>
      <c r="S5458" s="40"/>
      <c r="T5458" s="40"/>
      <c r="U5458" s="40"/>
      <c r="V5458" s="40"/>
    </row>
    <row r="5459" spans="6:22" x14ac:dyDescent="0.25">
      <c r="F5459" s="40"/>
      <c r="G5459" s="40"/>
      <c r="H5459" s="40"/>
      <c r="I5459" s="40"/>
      <c r="J5459" s="40"/>
      <c r="K5459" s="40"/>
      <c r="L5459" s="40"/>
      <c r="M5459" s="40"/>
      <c r="N5459" s="40"/>
      <c r="O5459" s="40"/>
      <c r="P5459" s="40"/>
      <c r="Q5459" s="40"/>
      <c r="R5459" s="40"/>
      <c r="S5459" s="40"/>
      <c r="T5459" s="40"/>
      <c r="U5459" s="40"/>
      <c r="V5459" s="40"/>
    </row>
    <row r="5460" spans="6:22" x14ac:dyDescent="0.25">
      <c r="F5460" s="40"/>
      <c r="G5460" s="40"/>
      <c r="H5460" s="40"/>
      <c r="I5460" s="40"/>
      <c r="J5460" s="40"/>
      <c r="K5460" s="40"/>
      <c r="L5460" s="40"/>
      <c r="M5460" s="40"/>
      <c r="N5460" s="40"/>
      <c r="O5460" s="40"/>
      <c r="P5460" s="40"/>
      <c r="Q5460" s="40"/>
      <c r="R5460" s="40"/>
      <c r="S5460" s="40"/>
      <c r="T5460" s="40"/>
      <c r="U5460" s="40"/>
      <c r="V5460" s="40"/>
    </row>
    <row r="5461" spans="6:22" x14ac:dyDescent="0.25">
      <c r="F5461" s="40"/>
      <c r="G5461" s="40"/>
      <c r="H5461" s="40"/>
      <c r="I5461" s="40"/>
      <c r="J5461" s="40"/>
      <c r="K5461" s="40"/>
      <c r="L5461" s="40"/>
      <c r="M5461" s="40"/>
      <c r="N5461" s="40"/>
      <c r="O5461" s="40"/>
      <c r="P5461" s="40"/>
      <c r="Q5461" s="40"/>
      <c r="R5461" s="40"/>
      <c r="S5461" s="40"/>
      <c r="T5461" s="40"/>
      <c r="U5461" s="40"/>
      <c r="V5461" s="40"/>
    </row>
    <row r="5462" spans="6:22" x14ac:dyDescent="0.25">
      <c r="F5462" s="40"/>
      <c r="G5462" s="40"/>
      <c r="H5462" s="40"/>
      <c r="I5462" s="40"/>
      <c r="J5462" s="40"/>
      <c r="K5462" s="40"/>
      <c r="L5462" s="40"/>
      <c r="M5462" s="40"/>
      <c r="N5462" s="40"/>
      <c r="O5462" s="40"/>
      <c r="P5462" s="40"/>
      <c r="Q5462" s="40"/>
      <c r="R5462" s="40"/>
      <c r="S5462" s="40"/>
      <c r="T5462" s="40"/>
      <c r="U5462" s="40"/>
      <c r="V5462" s="40"/>
    </row>
    <row r="5463" spans="6:22" x14ac:dyDescent="0.25">
      <c r="F5463" s="40"/>
      <c r="G5463" s="40"/>
      <c r="H5463" s="40"/>
      <c r="I5463" s="40"/>
      <c r="J5463" s="40"/>
      <c r="K5463" s="40"/>
      <c r="L5463" s="40"/>
      <c r="M5463" s="40"/>
      <c r="N5463" s="40"/>
      <c r="O5463" s="40"/>
      <c r="P5463" s="40"/>
      <c r="Q5463" s="40"/>
      <c r="R5463" s="40"/>
      <c r="S5463" s="40"/>
      <c r="T5463" s="40"/>
      <c r="U5463" s="40"/>
      <c r="V5463" s="40"/>
    </row>
    <row r="5464" spans="6:22" x14ac:dyDescent="0.25">
      <c r="F5464" s="40"/>
      <c r="G5464" s="40"/>
      <c r="H5464" s="40"/>
      <c r="I5464" s="40"/>
      <c r="J5464" s="40"/>
      <c r="K5464" s="40"/>
      <c r="L5464" s="40"/>
      <c r="M5464" s="40"/>
      <c r="N5464" s="40"/>
      <c r="O5464" s="40"/>
      <c r="P5464" s="40"/>
      <c r="Q5464" s="40"/>
      <c r="R5464" s="40"/>
      <c r="S5464" s="40"/>
      <c r="T5464" s="40"/>
      <c r="U5464" s="40"/>
      <c r="V5464" s="40"/>
    </row>
    <row r="5465" spans="6:22" x14ac:dyDescent="0.25">
      <c r="F5465" s="40"/>
      <c r="G5465" s="40"/>
      <c r="H5465" s="40"/>
      <c r="I5465" s="40"/>
      <c r="J5465" s="40"/>
      <c r="K5465" s="40"/>
      <c r="L5465" s="40"/>
      <c r="M5465" s="40"/>
      <c r="N5465" s="40"/>
      <c r="O5465" s="40"/>
      <c r="P5465" s="40"/>
      <c r="Q5465" s="40"/>
      <c r="R5465" s="40"/>
      <c r="S5465" s="40"/>
      <c r="T5465" s="40"/>
      <c r="U5465" s="40"/>
      <c r="V5465" s="40"/>
    </row>
    <row r="5466" spans="6:22" x14ac:dyDescent="0.25">
      <c r="F5466" s="40"/>
      <c r="G5466" s="40"/>
      <c r="H5466" s="40"/>
      <c r="I5466" s="40"/>
      <c r="J5466" s="40"/>
      <c r="K5466" s="40"/>
      <c r="L5466" s="40"/>
      <c r="M5466" s="40"/>
      <c r="N5466" s="40"/>
      <c r="O5466" s="40"/>
      <c r="P5466" s="40"/>
      <c r="Q5466" s="40"/>
      <c r="R5466" s="40"/>
      <c r="S5466" s="40"/>
      <c r="T5466" s="40"/>
      <c r="U5466" s="40"/>
      <c r="V5466" s="40"/>
    </row>
    <row r="5467" spans="6:22" x14ac:dyDescent="0.25">
      <c r="F5467" s="40"/>
      <c r="G5467" s="40"/>
      <c r="H5467" s="40"/>
      <c r="I5467" s="40"/>
      <c r="J5467" s="40"/>
      <c r="K5467" s="40"/>
      <c r="L5467" s="40"/>
      <c r="M5467" s="40"/>
      <c r="N5467" s="40"/>
      <c r="O5467" s="40"/>
      <c r="P5467" s="40"/>
      <c r="Q5467" s="40"/>
      <c r="R5467" s="40"/>
      <c r="S5467" s="40"/>
      <c r="T5467" s="40"/>
      <c r="U5467" s="40"/>
      <c r="V5467" s="40"/>
    </row>
    <row r="5468" spans="6:22" x14ac:dyDescent="0.25">
      <c r="F5468" s="40"/>
      <c r="G5468" s="40"/>
      <c r="H5468" s="40"/>
      <c r="I5468" s="40"/>
      <c r="J5468" s="40"/>
      <c r="K5468" s="40"/>
      <c r="L5468" s="40"/>
      <c r="M5468" s="40"/>
      <c r="N5468" s="40"/>
      <c r="O5468" s="40"/>
      <c r="P5468" s="40"/>
      <c r="Q5468" s="40"/>
      <c r="R5468" s="40"/>
      <c r="S5468" s="40"/>
      <c r="T5468" s="40"/>
      <c r="U5468" s="40"/>
      <c r="V5468" s="40"/>
    </row>
    <row r="5469" spans="6:22" x14ac:dyDescent="0.25">
      <c r="F5469" s="40"/>
      <c r="G5469" s="40"/>
      <c r="H5469" s="40"/>
      <c r="I5469" s="40"/>
      <c r="J5469" s="40"/>
      <c r="K5469" s="40"/>
      <c r="L5469" s="40"/>
      <c r="M5469" s="40"/>
      <c r="N5469" s="40"/>
      <c r="O5469" s="40"/>
      <c r="P5469" s="40"/>
      <c r="Q5469" s="40"/>
      <c r="R5469" s="40"/>
      <c r="S5469" s="40"/>
      <c r="T5469" s="40"/>
      <c r="U5469" s="40"/>
      <c r="V5469" s="40"/>
    </row>
    <row r="5470" spans="6:22" x14ac:dyDescent="0.25">
      <c r="F5470" s="40"/>
      <c r="G5470" s="40"/>
      <c r="H5470" s="40"/>
      <c r="I5470" s="40"/>
      <c r="J5470" s="40"/>
      <c r="K5470" s="40"/>
      <c r="L5470" s="40"/>
      <c r="M5470" s="40"/>
      <c r="N5470" s="40"/>
      <c r="O5470" s="40"/>
      <c r="P5470" s="40"/>
      <c r="Q5470" s="40"/>
      <c r="R5470" s="40"/>
      <c r="S5470" s="40"/>
      <c r="T5470" s="40"/>
      <c r="U5470" s="40"/>
      <c r="V5470" s="40"/>
    </row>
    <row r="5471" spans="6:22" x14ac:dyDescent="0.25">
      <c r="F5471" s="40"/>
      <c r="G5471" s="40"/>
      <c r="H5471" s="40"/>
      <c r="I5471" s="40"/>
      <c r="J5471" s="40"/>
      <c r="K5471" s="40"/>
      <c r="L5471" s="40"/>
      <c r="M5471" s="40"/>
      <c r="N5471" s="40"/>
      <c r="O5471" s="40"/>
      <c r="P5471" s="40"/>
      <c r="Q5471" s="40"/>
      <c r="R5471" s="40"/>
      <c r="S5471" s="40"/>
      <c r="T5471" s="40"/>
      <c r="U5471" s="40"/>
      <c r="V5471" s="40"/>
    </row>
    <row r="5472" spans="6:22" x14ac:dyDescent="0.25">
      <c r="F5472" s="40"/>
      <c r="G5472" s="40"/>
      <c r="H5472" s="40"/>
      <c r="I5472" s="40"/>
      <c r="J5472" s="40"/>
      <c r="K5472" s="40"/>
      <c r="L5472" s="40"/>
      <c r="M5472" s="40"/>
      <c r="N5472" s="40"/>
      <c r="O5472" s="40"/>
      <c r="P5472" s="40"/>
      <c r="Q5472" s="40"/>
      <c r="R5472" s="40"/>
      <c r="S5472" s="40"/>
      <c r="T5472" s="40"/>
      <c r="U5472" s="40"/>
      <c r="V5472" s="40"/>
    </row>
    <row r="5473" spans="6:22" x14ac:dyDescent="0.25">
      <c r="F5473" s="40"/>
      <c r="G5473" s="40"/>
      <c r="H5473" s="40"/>
      <c r="I5473" s="40"/>
      <c r="J5473" s="40"/>
      <c r="K5473" s="40"/>
      <c r="L5473" s="40"/>
      <c r="M5473" s="40"/>
      <c r="N5473" s="40"/>
      <c r="O5473" s="40"/>
      <c r="P5473" s="40"/>
      <c r="Q5473" s="40"/>
      <c r="R5473" s="40"/>
      <c r="S5473" s="40"/>
      <c r="T5473" s="40"/>
      <c r="U5473" s="40"/>
      <c r="V5473" s="40"/>
    </row>
    <row r="5474" spans="6:22" x14ac:dyDescent="0.25">
      <c r="F5474" s="40"/>
      <c r="G5474" s="40"/>
      <c r="H5474" s="40"/>
      <c r="I5474" s="40"/>
      <c r="J5474" s="40"/>
      <c r="K5474" s="40"/>
      <c r="L5474" s="40"/>
      <c r="M5474" s="40"/>
      <c r="N5474" s="40"/>
      <c r="O5474" s="40"/>
      <c r="P5474" s="40"/>
      <c r="Q5474" s="40"/>
      <c r="R5474" s="40"/>
      <c r="S5474" s="40"/>
      <c r="T5474" s="40"/>
      <c r="U5474" s="40"/>
      <c r="V5474" s="40"/>
    </row>
    <row r="5475" spans="6:22" x14ac:dyDescent="0.25">
      <c r="F5475" s="40"/>
      <c r="G5475" s="40"/>
      <c r="H5475" s="40"/>
      <c r="I5475" s="40"/>
      <c r="J5475" s="40"/>
      <c r="K5475" s="40"/>
      <c r="L5475" s="40"/>
      <c r="M5475" s="40"/>
      <c r="N5475" s="40"/>
      <c r="O5475" s="40"/>
      <c r="P5475" s="40"/>
      <c r="Q5475" s="40"/>
      <c r="R5475" s="40"/>
      <c r="S5475" s="40"/>
      <c r="T5475" s="40"/>
      <c r="U5475" s="40"/>
      <c r="V5475" s="40"/>
    </row>
    <row r="5476" spans="6:22" x14ac:dyDescent="0.25">
      <c r="F5476" s="40"/>
      <c r="G5476" s="40"/>
      <c r="H5476" s="40"/>
      <c r="I5476" s="40"/>
      <c r="J5476" s="40"/>
      <c r="K5476" s="40"/>
      <c r="L5476" s="40"/>
      <c r="M5476" s="40"/>
      <c r="N5476" s="40"/>
      <c r="O5476" s="40"/>
      <c r="P5476" s="40"/>
      <c r="Q5476" s="40"/>
      <c r="R5476" s="40"/>
      <c r="S5476" s="40"/>
      <c r="T5476" s="40"/>
      <c r="U5476" s="40"/>
      <c r="V5476" s="40"/>
    </row>
    <row r="5477" spans="6:22" x14ac:dyDescent="0.25">
      <c r="F5477" s="40"/>
      <c r="G5477" s="40"/>
      <c r="H5477" s="40"/>
      <c r="I5477" s="40"/>
      <c r="J5477" s="40"/>
      <c r="K5477" s="40"/>
      <c r="L5477" s="40"/>
      <c r="M5477" s="40"/>
      <c r="N5477" s="40"/>
      <c r="O5477" s="40"/>
      <c r="P5477" s="40"/>
      <c r="Q5477" s="40"/>
      <c r="R5477" s="40"/>
      <c r="S5477" s="40"/>
      <c r="T5477" s="40"/>
      <c r="U5477" s="40"/>
      <c r="V5477" s="40"/>
    </row>
    <row r="5478" spans="6:22" x14ac:dyDescent="0.25">
      <c r="F5478" s="40"/>
      <c r="G5478" s="40"/>
      <c r="H5478" s="40"/>
      <c r="I5478" s="40"/>
      <c r="J5478" s="40"/>
      <c r="K5478" s="40"/>
      <c r="L5478" s="40"/>
      <c r="M5478" s="40"/>
      <c r="N5478" s="40"/>
      <c r="O5478" s="40"/>
      <c r="P5478" s="40"/>
      <c r="Q5478" s="40"/>
      <c r="R5478" s="40"/>
      <c r="S5478" s="40"/>
      <c r="T5478" s="40"/>
      <c r="U5478" s="40"/>
      <c r="V5478" s="40"/>
    </row>
    <row r="5479" spans="6:22" x14ac:dyDescent="0.25">
      <c r="F5479" s="40"/>
      <c r="G5479" s="40"/>
      <c r="H5479" s="40"/>
      <c r="I5479" s="40"/>
      <c r="J5479" s="40"/>
      <c r="K5479" s="40"/>
      <c r="L5479" s="40"/>
      <c r="M5479" s="40"/>
      <c r="N5479" s="40"/>
      <c r="O5479" s="40"/>
      <c r="P5479" s="40"/>
      <c r="Q5479" s="40"/>
      <c r="R5479" s="40"/>
      <c r="S5479" s="40"/>
      <c r="T5479" s="40"/>
      <c r="U5479" s="40"/>
      <c r="V5479" s="40"/>
    </row>
    <row r="5480" spans="6:22" x14ac:dyDescent="0.25">
      <c r="F5480" s="40"/>
      <c r="G5480" s="40"/>
      <c r="H5480" s="40"/>
      <c r="I5480" s="40"/>
      <c r="J5480" s="40"/>
      <c r="K5480" s="40"/>
      <c r="L5480" s="40"/>
      <c r="M5480" s="40"/>
      <c r="N5480" s="40"/>
      <c r="O5480" s="40"/>
      <c r="P5480" s="40"/>
      <c r="Q5480" s="40"/>
      <c r="R5480" s="40"/>
      <c r="S5480" s="40"/>
      <c r="T5480" s="40"/>
      <c r="U5480" s="40"/>
      <c r="V5480" s="40"/>
    </row>
    <row r="5481" spans="6:22" x14ac:dyDescent="0.25">
      <c r="F5481" s="40"/>
      <c r="G5481" s="40"/>
      <c r="H5481" s="40"/>
      <c r="I5481" s="40"/>
      <c r="J5481" s="40"/>
      <c r="K5481" s="40"/>
      <c r="L5481" s="40"/>
      <c r="M5481" s="40"/>
      <c r="N5481" s="40"/>
      <c r="O5481" s="40"/>
      <c r="P5481" s="40"/>
      <c r="Q5481" s="40"/>
      <c r="R5481" s="40"/>
      <c r="S5481" s="40"/>
      <c r="T5481" s="40"/>
      <c r="U5481" s="40"/>
      <c r="V5481" s="40"/>
    </row>
    <row r="5482" spans="6:22" x14ac:dyDescent="0.25">
      <c r="F5482" s="40"/>
      <c r="G5482" s="40"/>
      <c r="H5482" s="40"/>
      <c r="I5482" s="40"/>
      <c r="J5482" s="40"/>
      <c r="K5482" s="40"/>
      <c r="L5482" s="40"/>
      <c r="M5482" s="40"/>
      <c r="N5482" s="40"/>
      <c r="O5482" s="40"/>
      <c r="P5482" s="40"/>
      <c r="Q5482" s="40"/>
      <c r="R5482" s="40"/>
      <c r="S5482" s="40"/>
      <c r="T5482" s="40"/>
      <c r="U5482" s="40"/>
      <c r="V5482" s="40"/>
    </row>
    <row r="5483" spans="6:22" x14ac:dyDescent="0.25">
      <c r="F5483" s="40"/>
      <c r="G5483" s="40"/>
      <c r="H5483" s="40"/>
      <c r="I5483" s="40"/>
      <c r="J5483" s="40"/>
      <c r="K5483" s="40"/>
      <c r="L5483" s="40"/>
      <c r="M5483" s="40"/>
      <c r="N5483" s="40"/>
      <c r="O5483" s="40"/>
      <c r="P5483" s="40"/>
      <c r="Q5483" s="40"/>
      <c r="R5483" s="40"/>
      <c r="S5483" s="40"/>
      <c r="T5483" s="40"/>
      <c r="U5483" s="40"/>
      <c r="V5483" s="40"/>
    </row>
    <row r="5484" spans="6:22" x14ac:dyDescent="0.25">
      <c r="F5484" s="40"/>
      <c r="G5484" s="40"/>
      <c r="H5484" s="40"/>
      <c r="I5484" s="40"/>
      <c r="J5484" s="40"/>
      <c r="K5484" s="40"/>
      <c r="L5484" s="40"/>
      <c r="M5484" s="40"/>
      <c r="N5484" s="40"/>
      <c r="O5484" s="40"/>
      <c r="P5484" s="40"/>
      <c r="Q5484" s="40"/>
      <c r="R5484" s="40"/>
      <c r="S5484" s="40"/>
      <c r="T5484" s="40"/>
      <c r="U5484" s="40"/>
      <c r="V5484" s="40"/>
    </row>
    <row r="5485" spans="6:22" x14ac:dyDescent="0.25">
      <c r="F5485" s="40"/>
      <c r="G5485" s="40"/>
      <c r="H5485" s="40"/>
      <c r="I5485" s="40"/>
      <c r="J5485" s="40"/>
      <c r="K5485" s="40"/>
      <c r="L5485" s="40"/>
      <c r="M5485" s="40"/>
      <c r="N5485" s="40"/>
      <c r="O5485" s="40"/>
      <c r="P5485" s="40"/>
      <c r="Q5485" s="40"/>
      <c r="R5485" s="40"/>
      <c r="S5485" s="40"/>
      <c r="T5485" s="40"/>
      <c r="U5485" s="40"/>
      <c r="V5485" s="40"/>
    </row>
    <row r="5486" spans="6:22" x14ac:dyDescent="0.25">
      <c r="F5486" s="40"/>
      <c r="G5486" s="40"/>
      <c r="H5486" s="40"/>
      <c r="I5486" s="40"/>
      <c r="J5486" s="40"/>
      <c r="K5486" s="40"/>
      <c r="L5486" s="40"/>
      <c r="M5486" s="40"/>
      <c r="N5486" s="40"/>
      <c r="O5486" s="40"/>
      <c r="P5486" s="40"/>
      <c r="Q5486" s="40"/>
      <c r="R5486" s="40"/>
      <c r="S5486" s="40"/>
      <c r="T5486" s="40"/>
      <c r="U5486" s="40"/>
      <c r="V5486" s="40"/>
    </row>
    <row r="5487" spans="6:22" x14ac:dyDescent="0.25">
      <c r="F5487" s="40"/>
      <c r="G5487" s="40"/>
      <c r="H5487" s="40"/>
      <c r="I5487" s="40"/>
      <c r="J5487" s="40"/>
      <c r="K5487" s="40"/>
      <c r="L5487" s="40"/>
      <c r="M5487" s="40"/>
      <c r="N5487" s="40"/>
      <c r="O5487" s="40"/>
      <c r="P5487" s="40"/>
      <c r="Q5487" s="40"/>
      <c r="R5487" s="40"/>
      <c r="S5487" s="40"/>
      <c r="T5487" s="40"/>
      <c r="U5487" s="40"/>
      <c r="V5487" s="40"/>
    </row>
    <row r="5488" spans="6:22" x14ac:dyDescent="0.25">
      <c r="F5488" s="40"/>
      <c r="G5488" s="40"/>
      <c r="H5488" s="40"/>
      <c r="I5488" s="40"/>
      <c r="J5488" s="40"/>
      <c r="K5488" s="40"/>
      <c r="L5488" s="40"/>
      <c r="M5488" s="40"/>
      <c r="N5488" s="40"/>
      <c r="O5488" s="40"/>
      <c r="P5488" s="40"/>
      <c r="Q5488" s="40"/>
      <c r="R5488" s="40"/>
      <c r="S5488" s="40"/>
      <c r="T5488" s="40"/>
      <c r="U5488" s="40"/>
      <c r="V5488" s="40"/>
    </row>
    <row r="5489" spans="6:22" x14ac:dyDescent="0.25">
      <c r="F5489" s="40"/>
      <c r="G5489" s="40"/>
      <c r="H5489" s="40"/>
      <c r="I5489" s="40"/>
      <c r="J5489" s="40"/>
      <c r="K5489" s="40"/>
      <c r="L5489" s="40"/>
      <c r="M5489" s="40"/>
      <c r="N5489" s="40"/>
      <c r="O5489" s="40"/>
      <c r="P5489" s="40"/>
      <c r="Q5489" s="40"/>
      <c r="R5489" s="40"/>
      <c r="S5489" s="40"/>
      <c r="T5489" s="40"/>
      <c r="U5489" s="40"/>
      <c r="V5489" s="40"/>
    </row>
    <row r="5490" spans="6:22" x14ac:dyDescent="0.25">
      <c r="F5490" s="40"/>
      <c r="G5490" s="40"/>
      <c r="H5490" s="40"/>
      <c r="I5490" s="40"/>
      <c r="J5490" s="40"/>
      <c r="K5490" s="40"/>
      <c r="L5490" s="40"/>
      <c r="M5490" s="40"/>
      <c r="N5490" s="40"/>
      <c r="O5490" s="40"/>
      <c r="P5490" s="40"/>
      <c r="Q5490" s="40"/>
      <c r="R5490" s="40"/>
      <c r="S5490" s="40"/>
      <c r="T5490" s="40"/>
      <c r="U5490" s="40"/>
      <c r="V5490" s="40"/>
    </row>
    <row r="5491" spans="6:22" x14ac:dyDescent="0.25">
      <c r="F5491" s="40"/>
      <c r="G5491" s="40"/>
      <c r="H5491" s="40"/>
      <c r="I5491" s="40"/>
      <c r="J5491" s="40"/>
      <c r="K5491" s="40"/>
      <c r="L5491" s="40"/>
      <c r="M5491" s="40"/>
      <c r="N5491" s="40"/>
      <c r="O5491" s="40"/>
      <c r="P5491" s="40"/>
      <c r="Q5491" s="40"/>
      <c r="R5491" s="40"/>
      <c r="S5491" s="40"/>
      <c r="T5491" s="40"/>
      <c r="U5491" s="40"/>
      <c r="V5491" s="40"/>
    </row>
    <row r="5492" spans="6:22" x14ac:dyDescent="0.25">
      <c r="F5492" s="40"/>
      <c r="G5492" s="40"/>
      <c r="H5492" s="40"/>
      <c r="I5492" s="40"/>
      <c r="J5492" s="40"/>
      <c r="K5492" s="40"/>
      <c r="L5492" s="40"/>
      <c r="M5492" s="40"/>
      <c r="N5492" s="40"/>
      <c r="O5492" s="40"/>
      <c r="P5492" s="40"/>
      <c r="Q5492" s="40"/>
      <c r="R5492" s="40"/>
      <c r="S5492" s="40"/>
      <c r="T5492" s="40"/>
      <c r="U5492" s="40"/>
      <c r="V5492" s="40"/>
    </row>
    <row r="5493" spans="6:22" x14ac:dyDescent="0.25">
      <c r="F5493" s="40"/>
      <c r="G5493" s="40"/>
      <c r="H5493" s="40"/>
      <c r="I5493" s="40"/>
      <c r="J5493" s="40"/>
      <c r="K5493" s="40"/>
      <c r="L5493" s="40"/>
      <c r="M5493" s="40"/>
      <c r="N5493" s="40"/>
      <c r="O5493" s="40"/>
      <c r="P5493" s="40"/>
      <c r="Q5493" s="40"/>
      <c r="R5493" s="40"/>
      <c r="S5493" s="40"/>
      <c r="T5493" s="40"/>
      <c r="U5493" s="40"/>
      <c r="V5493" s="40"/>
    </row>
    <row r="5494" spans="6:22" x14ac:dyDescent="0.25">
      <c r="F5494" s="40"/>
      <c r="G5494" s="40"/>
      <c r="H5494" s="40"/>
      <c r="I5494" s="40"/>
      <c r="J5494" s="40"/>
      <c r="K5494" s="40"/>
      <c r="L5494" s="40"/>
      <c r="M5494" s="40"/>
      <c r="N5494" s="40"/>
      <c r="O5494" s="40"/>
      <c r="P5494" s="40"/>
      <c r="Q5494" s="40"/>
      <c r="R5494" s="40"/>
      <c r="S5494" s="40"/>
      <c r="T5494" s="40"/>
      <c r="U5494" s="40"/>
      <c r="V5494" s="40"/>
    </row>
    <row r="5495" spans="6:22" x14ac:dyDescent="0.25">
      <c r="F5495" s="40"/>
      <c r="G5495" s="40"/>
      <c r="H5495" s="40"/>
      <c r="I5495" s="40"/>
      <c r="J5495" s="40"/>
      <c r="K5495" s="40"/>
      <c r="L5495" s="40"/>
      <c r="M5495" s="40"/>
      <c r="N5495" s="40"/>
      <c r="O5495" s="40"/>
      <c r="P5495" s="40"/>
      <c r="Q5495" s="40"/>
      <c r="R5495" s="40"/>
      <c r="S5495" s="40"/>
      <c r="T5495" s="40"/>
      <c r="U5495" s="40"/>
      <c r="V5495" s="40"/>
    </row>
    <row r="5496" spans="6:22" x14ac:dyDescent="0.25">
      <c r="F5496" s="40"/>
      <c r="G5496" s="40"/>
      <c r="H5496" s="40"/>
      <c r="I5496" s="40"/>
      <c r="J5496" s="40"/>
      <c r="K5496" s="40"/>
      <c r="L5496" s="40"/>
      <c r="M5496" s="40"/>
      <c r="N5496" s="40"/>
      <c r="O5496" s="40"/>
      <c r="P5496" s="40"/>
      <c r="Q5496" s="40"/>
      <c r="R5496" s="40"/>
      <c r="S5496" s="40"/>
      <c r="T5496" s="40"/>
      <c r="U5496" s="40"/>
      <c r="V5496" s="40"/>
    </row>
    <row r="5497" spans="6:22" x14ac:dyDescent="0.25">
      <c r="F5497" s="40"/>
      <c r="G5497" s="40"/>
      <c r="H5497" s="40"/>
      <c r="I5497" s="40"/>
      <c r="J5497" s="40"/>
      <c r="K5497" s="40"/>
      <c r="L5497" s="40"/>
      <c r="M5497" s="40"/>
      <c r="N5497" s="40"/>
      <c r="O5497" s="40"/>
      <c r="P5497" s="40"/>
      <c r="Q5497" s="40"/>
      <c r="R5497" s="40"/>
      <c r="S5497" s="40"/>
      <c r="T5497" s="40"/>
      <c r="U5497" s="40"/>
      <c r="V5497" s="40"/>
    </row>
    <row r="5498" spans="6:22" x14ac:dyDescent="0.25">
      <c r="F5498" s="40"/>
      <c r="G5498" s="40"/>
      <c r="H5498" s="40"/>
      <c r="I5498" s="40"/>
      <c r="J5498" s="40"/>
      <c r="K5498" s="40"/>
      <c r="L5498" s="40"/>
      <c r="M5498" s="40"/>
      <c r="N5498" s="40"/>
      <c r="O5498" s="40"/>
      <c r="P5498" s="40"/>
      <c r="Q5498" s="40"/>
      <c r="R5498" s="40"/>
      <c r="S5498" s="40"/>
      <c r="T5498" s="40"/>
      <c r="U5498" s="40"/>
      <c r="V5498" s="40"/>
    </row>
    <row r="5499" spans="6:22" x14ac:dyDescent="0.25">
      <c r="F5499" s="40"/>
      <c r="G5499" s="40"/>
      <c r="H5499" s="40"/>
      <c r="I5499" s="40"/>
      <c r="J5499" s="40"/>
      <c r="K5499" s="40"/>
      <c r="L5499" s="40"/>
      <c r="M5499" s="40"/>
      <c r="N5499" s="40"/>
      <c r="O5499" s="40"/>
      <c r="P5499" s="40"/>
      <c r="Q5499" s="40"/>
      <c r="R5499" s="40"/>
      <c r="S5499" s="40"/>
      <c r="T5499" s="40"/>
      <c r="U5499" s="40"/>
      <c r="V5499" s="40"/>
    </row>
    <row r="5500" spans="6:22" x14ac:dyDescent="0.25">
      <c r="F5500" s="40"/>
      <c r="G5500" s="40"/>
      <c r="H5500" s="40"/>
      <c r="I5500" s="40"/>
      <c r="J5500" s="40"/>
      <c r="K5500" s="40"/>
      <c r="L5500" s="40"/>
      <c r="M5500" s="40"/>
      <c r="N5500" s="40"/>
      <c r="O5500" s="40"/>
      <c r="P5500" s="40"/>
      <c r="Q5500" s="40"/>
      <c r="R5500" s="40"/>
      <c r="S5500" s="40"/>
      <c r="T5500" s="40"/>
      <c r="U5500" s="40"/>
      <c r="V5500" s="40"/>
    </row>
    <row r="5501" spans="6:22" x14ac:dyDescent="0.25">
      <c r="F5501" s="40"/>
      <c r="G5501" s="40"/>
      <c r="H5501" s="40"/>
      <c r="I5501" s="40"/>
      <c r="J5501" s="40"/>
      <c r="K5501" s="40"/>
      <c r="L5501" s="40"/>
      <c r="M5501" s="40"/>
      <c r="N5501" s="40"/>
      <c r="O5501" s="40"/>
      <c r="P5501" s="40"/>
      <c r="Q5501" s="40"/>
      <c r="R5501" s="40"/>
      <c r="S5501" s="40"/>
      <c r="T5501" s="40"/>
      <c r="U5501" s="40"/>
      <c r="V5501" s="40"/>
    </row>
    <row r="5502" spans="6:22" x14ac:dyDescent="0.25">
      <c r="F5502" s="40"/>
      <c r="G5502" s="40"/>
      <c r="H5502" s="40"/>
      <c r="I5502" s="40"/>
      <c r="J5502" s="40"/>
      <c r="K5502" s="40"/>
      <c r="L5502" s="40"/>
      <c r="M5502" s="40"/>
      <c r="N5502" s="40"/>
      <c r="O5502" s="40"/>
      <c r="P5502" s="40"/>
      <c r="Q5502" s="40"/>
      <c r="R5502" s="40"/>
      <c r="S5502" s="40"/>
      <c r="T5502" s="40"/>
      <c r="U5502" s="40"/>
      <c r="V5502" s="40"/>
    </row>
    <row r="5503" spans="6:22" x14ac:dyDescent="0.25">
      <c r="F5503" s="40"/>
      <c r="G5503" s="40"/>
      <c r="H5503" s="40"/>
      <c r="I5503" s="40"/>
      <c r="J5503" s="40"/>
      <c r="K5503" s="40"/>
      <c r="L5503" s="40"/>
      <c r="M5503" s="40"/>
      <c r="N5503" s="40"/>
      <c r="O5503" s="40"/>
      <c r="P5503" s="40"/>
      <c r="Q5503" s="40"/>
      <c r="R5503" s="40"/>
      <c r="S5503" s="40"/>
      <c r="T5503" s="40"/>
      <c r="U5503" s="40"/>
      <c r="V5503" s="40"/>
    </row>
    <row r="5504" spans="6:22" x14ac:dyDescent="0.25">
      <c r="F5504" s="40"/>
      <c r="G5504" s="40"/>
      <c r="H5504" s="40"/>
      <c r="I5504" s="40"/>
      <c r="J5504" s="40"/>
      <c r="K5504" s="40"/>
      <c r="L5504" s="40"/>
      <c r="M5504" s="40"/>
      <c r="N5504" s="40"/>
      <c r="O5504" s="40"/>
      <c r="P5504" s="40"/>
      <c r="Q5504" s="40"/>
      <c r="R5504" s="40"/>
      <c r="S5504" s="40"/>
      <c r="T5504" s="40"/>
      <c r="U5504" s="40"/>
      <c r="V5504" s="40"/>
    </row>
    <row r="5505" spans="6:22" x14ac:dyDescent="0.25">
      <c r="F5505" s="40"/>
      <c r="G5505" s="40"/>
      <c r="H5505" s="40"/>
      <c r="I5505" s="40"/>
      <c r="J5505" s="40"/>
      <c r="K5505" s="40"/>
      <c r="L5505" s="40"/>
      <c r="M5505" s="40"/>
      <c r="N5505" s="40"/>
      <c r="O5505" s="40"/>
      <c r="P5505" s="40"/>
      <c r="Q5505" s="40"/>
      <c r="R5505" s="40"/>
      <c r="S5505" s="40"/>
      <c r="T5505" s="40"/>
      <c r="U5505" s="40"/>
      <c r="V5505" s="40"/>
    </row>
    <row r="5506" spans="6:22" x14ac:dyDescent="0.25">
      <c r="F5506" s="40"/>
      <c r="G5506" s="40"/>
      <c r="H5506" s="40"/>
      <c r="I5506" s="40"/>
      <c r="J5506" s="40"/>
      <c r="K5506" s="40"/>
      <c r="L5506" s="40"/>
      <c r="M5506" s="40"/>
      <c r="N5506" s="40"/>
      <c r="O5506" s="40"/>
      <c r="P5506" s="40"/>
      <c r="Q5506" s="40"/>
      <c r="R5506" s="40"/>
      <c r="S5506" s="40"/>
      <c r="T5506" s="40"/>
      <c r="U5506" s="40"/>
      <c r="V5506" s="40"/>
    </row>
    <row r="5507" spans="6:22" x14ac:dyDescent="0.25">
      <c r="F5507" s="40"/>
      <c r="G5507" s="40"/>
      <c r="H5507" s="40"/>
      <c r="I5507" s="40"/>
      <c r="J5507" s="40"/>
      <c r="K5507" s="40"/>
      <c r="L5507" s="40"/>
      <c r="M5507" s="40"/>
      <c r="N5507" s="40"/>
      <c r="O5507" s="40"/>
      <c r="P5507" s="40"/>
      <c r="Q5507" s="40"/>
      <c r="R5507" s="40"/>
      <c r="S5507" s="40"/>
      <c r="T5507" s="40"/>
      <c r="U5507" s="40"/>
      <c r="V5507" s="40"/>
    </row>
    <row r="5508" spans="6:22" x14ac:dyDescent="0.25">
      <c r="F5508" s="40"/>
      <c r="G5508" s="40"/>
      <c r="H5508" s="40"/>
      <c r="I5508" s="40"/>
      <c r="J5508" s="40"/>
      <c r="K5508" s="40"/>
      <c r="L5508" s="40"/>
      <c r="M5508" s="40"/>
      <c r="N5508" s="40"/>
      <c r="O5508" s="40"/>
      <c r="P5508" s="40"/>
      <c r="Q5508" s="40"/>
      <c r="R5508" s="40"/>
      <c r="S5508" s="40"/>
      <c r="T5508" s="40"/>
      <c r="U5508" s="40"/>
      <c r="V5508" s="40"/>
    </row>
    <row r="5509" spans="6:22" x14ac:dyDescent="0.25">
      <c r="F5509" s="40"/>
      <c r="G5509" s="40"/>
      <c r="H5509" s="40"/>
      <c r="I5509" s="40"/>
      <c r="J5509" s="40"/>
      <c r="K5509" s="40"/>
      <c r="L5509" s="40"/>
      <c r="M5509" s="40"/>
      <c r="N5509" s="40"/>
      <c r="O5509" s="40"/>
      <c r="P5509" s="40"/>
      <c r="Q5509" s="40"/>
      <c r="R5509" s="40"/>
      <c r="S5509" s="40"/>
      <c r="T5509" s="40"/>
      <c r="U5509" s="40"/>
      <c r="V5509" s="40"/>
    </row>
    <row r="5510" spans="6:22" x14ac:dyDescent="0.25">
      <c r="F5510" s="40"/>
      <c r="G5510" s="40"/>
      <c r="H5510" s="40"/>
      <c r="I5510" s="40"/>
      <c r="J5510" s="40"/>
      <c r="K5510" s="40"/>
      <c r="L5510" s="40"/>
      <c r="M5510" s="40"/>
      <c r="N5510" s="40"/>
      <c r="O5510" s="40"/>
      <c r="P5510" s="40"/>
      <c r="Q5510" s="40"/>
      <c r="R5510" s="40"/>
      <c r="S5510" s="40"/>
      <c r="T5510" s="40"/>
      <c r="U5510" s="40"/>
      <c r="V5510" s="40"/>
    </row>
    <row r="5511" spans="6:22" x14ac:dyDescent="0.25">
      <c r="F5511" s="40"/>
      <c r="G5511" s="40"/>
      <c r="H5511" s="40"/>
      <c r="I5511" s="40"/>
      <c r="J5511" s="40"/>
      <c r="K5511" s="40"/>
      <c r="L5511" s="40"/>
      <c r="M5511" s="40"/>
      <c r="N5511" s="40"/>
      <c r="O5511" s="40"/>
      <c r="P5511" s="40"/>
      <c r="Q5511" s="40"/>
      <c r="R5511" s="40"/>
      <c r="S5511" s="40"/>
      <c r="T5511" s="40"/>
      <c r="U5511" s="40"/>
      <c r="V5511" s="40"/>
    </row>
    <row r="5512" spans="6:22" x14ac:dyDescent="0.25">
      <c r="F5512" s="40"/>
      <c r="G5512" s="40"/>
      <c r="H5512" s="40"/>
      <c r="I5512" s="40"/>
      <c r="J5512" s="40"/>
      <c r="K5512" s="40"/>
      <c r="L5512" s="40"/>
      <c r="M5512" s="40"/>
      <c r="N5512" s="40"/>
      <c r="O5512" s="40"/>
      <c r="P5512" s="40"/>
      <c r="Q5512" s="40"/>
      <c r="R5512" s="40"/>
      <c r="S5512" s="40"/>
      <c r="T5512" s="40"/>
      <c r="U5512" s="40"/>
      <c r="V5512" s="40"/>
    </row>
    <row r="5513" spans="6:22" x14ac:dyDescent="0.25">
      <c r="F5513" s="40"/>
      <c r="G5513" s="40"/>
      <c r="H5513" s="40"/>
      <c r="I5513" s="40"/>
      <c r="J5513" s="40"/>
      <c r="K5513" s="40"/>
      <c r="L5513" s="40"/>
      <c r="M5513" s="40"/>
      <c r="N5513" s="40"/>
      <c r="O5513" s="40"/>
      <c r="P5513" s="40"/>
      <c r="Q5513" s="40"/>
      <c r="R5513" s="40"/>
      <c r="S5513" s="40"/>
      <c r="T5513" s="40"/>
      <c r="U5513" s="40"/>
      <c r="V5513" s="40"/>
    </row>
    <row r="5514" spans="6:22" x14ac:dyDescent="0.25">
      <c r="F5514" s="40"/>
      <c r="G5514" s="40"/>
      <c r="H5514" s="40"/>
      <c r="I5514" s="40"/>
      <c r="J5514" s="40"/>
      <c r="K5514" s="40"/>
      <c r="L5514" s="40"/>
      <c r="M5514" s="40"/>
      <c r="N5514" s="40"/>
      <c r="O5514" s="40"/>
      <c r="P5514" s="40"/>
      <c r="Q5514" s="40"/>
      <c r="R5514" s="40"/>
      <c r="S5514" s="40"/>
      <c r="T5514" s="40"/>
      <c r="U5514" s="40"/>
      <c r="V5514" s="40"/>
    </row>
    <row r="5515" spans="6:22" x14ac:dyDescent="0.25">
      <c r="F5515" s="40"/>
      <c r="G5515" s="40"/>
      <c r="H5515" s="40"/>
      <c r="I5515" s="40"/>
      <c r="J5515" s="40"/>
      <c r="K5515" s="40"/>
      <c r="L5515" s="40"/>
      <c r="M5515" s="40"/>
      <c r="N5515" s="40"/>
      <c r="O5515" s="40"/>
      <c r="P5515" s="40"/>
      <c r="Q5515" s="40"/>
      <c r="R5515" s="40"/>
      <c r="S5515" s="40"/>
      <c r="T5515" s="40"/>
      <c r="U5515" s="40"/>
      <c r="V5515" s="40"/>
    </row>
    <row r="5516" spans="6:22" x14ac:dyDescent="0.25">
      <c r="F5516" s="40"/>
      <c r="G5516" s="40"/>
      <c r="H5516" s="40"/>
      <c r="I5516" s="40"/>
      <c r="J5516" s="40"/>
      <c r="K5516" s="40"/>
      <c r="L5516" s="40"/>
      <c r="M5516" s="40"/>
      <c r="N5516" s="40"/>
      <c r="O5516" s="40"/>
      <c r="P5516" s="40"/>
      <c r="Q5516" s="40"/>
      <c r="R5516" s="40"/>
      <c r="S5516" s="40"/>
      <c r="T5516" s="40"/>
      <c r="U5516" s="40"/>
      <c r="V5516" s="40"/>
    </row>
    <row r="5517" spans="6:22" x14ac:dyDescent="0.25">
      <c r="F5517" s="40"/>
      <c r="G5517" s="40"/>
      <c r="H5517" s="40"/>
      <c r="I5517" s="40"/>
      <c r="J5517" s="40"/>
      <c r="K5517" s="40"/>
      <c r="L5517" s="40"/>
      <c r="M5517" s="40"/>
      <c r="N5517" s="40"/>
      <c r="O5517" s="40"/>
      <c r="P5517" s="40"/>
      <c r="Q5517" s="40"/>
      <c r="R5517" s="40"/>
      <c r="S5517" s="40"/>
      <c r="T5517" s="40"/>
      <c r="U5517" s="40"/>
      <c r="V5517" s="40"/>
    </row>
    <row r="5518" spans="6:22" x14ac:dyDescent="0.25">
      <c r="F5518" s="40"/>
      <c r="G5518" s="40"/>
      <c r="H5518" s="40"/>
      <c r="I5518" s="40"/>
      <c r="J5518" s="40"/>
      <c r="K5518" s="40"/>
      <c r="L5518" s="40"/>
      <c r="M5518" s="40"/>
      <c r="N5518" s="40"/>
      <c r="O5518" s="40"/>
      <c r="P5518" s="40"/>
      <c r="Q5518" s="40"/>
      <c r="R5518" s="40"/>
      <c r="S5518" s="40"/>
      <c r="T5518" s="40"/>
      <c r="U5518" s="40"/>
      <c r="V5518" s="40"/>
    </row>
    <row r="5519" spans="6:22" x14ac:dyDescent="0.25">
      <c r="F5519" s="40"/>
      <c r="G5519" s="40"/>
      <c r="H5519" s="40"/>
      <c r="I5519" s="40"/>
      <c r="J5519" s="40"/>
      <c r="K5519" s="40"/>
      <c r="L5519" s="40"/>
      <c r="M5519" s="40"/>
      <c r="N5519" s="40"/>
      <c r="O5519" s="40"/>
      <c r="P5519" s="40"/>
      <c r="Q5519" s="40"/>
      <c r="R5519" s="40"/>
      <c r="S5519" s="40"/>
      <c r="T5519" s="40"/>
      <c r="U5519" s="40"/>
      <c r="V5519" s="40"/>
    </row>
    <row r="5520" spans="6:22" x14ac:dyDescent="0.25">
      <c r="F5520" s="40"/>
      <c r="G5520" s="40"/>
      <c r="H5520" s="40"/>
      <c r="I5520" s="40"/>
      <c r="J5520" s="40"/>
      <c r="K5520" s="40"/>
      <c r="L5520" s="40"/>
      <c r="M5520" s="40"/>
      <c r="N5520" s="40"/>
      <c r="O5520" s="40"/>
      <c r="P5520" s="40"/>
      <c r="Q5520" s="40"/>
      <c r="R5520" s="40"/>
      <c r="S5520" s="40"/>
      <c r="T5520" s="40"/>
      <c r="U5520" s="40"/>
      <c r="V5520" s="40"/>
    </row>
    <row r="5521" spans="6:22" x14ac:dyDescent="0.25">
      <c r="F5521" s="40"/>
      <c r="G5521" s="40"/>
      <c r="H5521" s="40"/>
      <c r="I5521" s="40"/>
      <c r="J5521" s="40"/>
      <c r="K5521" s="40"/>
      <c r="L5521" s="40"/>
      <c r="M5521" s="40"/>
      <c r="N5521" s="40"/>
      <c r="O5521" s="40"/>
      <c r="P5521" s="40"/>
      <c r="Q5521" s="40"/>
      <c r="R5521" s="40"/>
      <c r="S5521" s="40"/>
      <c r="T5521" s="40"/>
      <c r="U5521" s="40"/>
      <c r="V5521" s="40"/>
    </row>
    <row r="5522" spans="6:22" x14ac:dyDescent="0.25">
      <c r="F5522" s="40"/>
      <c r="G5522" s="40"/>
      <c r="H5522" s="40"/>
      <c r="I5522" s="40"/>
      <c r="J5522" s="40"/>
      <c r="K5522" s="40"/>
      <c r="L5522" s="40"/>
      <c r="M5522" s="40"/>
      <c r="N5522" s="40"/>
      <c r="O5522" s="40"/>
      <c r="P5522" s="40"/>
      <c r="Q5522" s="40"/>
      <c r="R5522" s="40"/>
      <c r="S5522" s="40"/>
      <c r="T5522" s="40"/>
      <c r="U5522" s="40"/>
      <c r="V5522" s="40"/>
    </row>
    <row r="5523" spans="6:22" x14ac:dyDescent="0.25">
      <c r="F5523" s="40"/>
      <c r="G5523" s="40"/>
      <c r="H5523" s="40"/>
      <c r="I5523" s="40"/>
      <c r="J5523" s="40"/>
      <c r="K5523" s="40"/>
      <c r="L5523" s="40"/>
      <c r="M5523" s="40"/>
      <c r="N5523" s="40"/>
      <c r="O5523" s="40"/>
      <c r="P5523" s="40"/>
      <c r="Q5523" s="40"/>
      <c r="R5523" s="40"/>
      <c r="S5523" s="40"/>
      <c r="T5523" s="40"/>
      <c r="U5523" s="40"/>
      <c r="V5523" s="40"/>
    </row>
    <row r="5524" spans="6:22" x14ac:dyDescent="0.25">
      <c r="F5524" s="40"/>
      <c r="G5524" s="40"/>
      <c r="H5524" s="40"/>
      <c r="I5524" s="40"/>
      <c r="J5524" s="40"/>
      <c r="K5524" s="40"/>
      <c r="L5524" s="40"/>
      <c r="M5524" s="40"/>
      <c r="N5524" s="40"/>
      <c r="O5524" s="40"/>
      <c r="P5524" s="40"/>
      <c r="Q5524" s="40"/>
      <c r="R5524" s="40"/>
      <c r="S5524" s="40"/>
      <c r="T5524" s="40"/>
      <c r="U5524" s="40"/>
      <c r="V5524" s="40"/>
    </row>
    <row r="5525" spans="6:22" x14ac:dyDescent="0.25">
      <c r="F5525" s="40"/>
      <c r="G5525" s="40"/>
      <c r="H5525" s="40"/>
      <c r="I5525" s="40"/>
      <c r="J5525" s="40"/>
      <c r="K5525" s="40"/>
      <c r="L5525" s="40"/>
      <c r="M5525" s="40"/>
      <c r="N5525" s="40"/>
      <c r="O5525" s="40"/>
      <c r="P5525" s="40"/>
      <c r="Q5525" s="40"/>
      <c r="R5525" s="40"/>
      <c r="S5525" s="40"/>
      <c r="T5525" s="40"/>
      <c r="U5525" s="40"/>
      <c r="V5525" s="40"/>
    </row>
    <row r="5526" spans="6:22" x14ac:dyDescent="0.25">
      <c r="F5526" s="40"/>
      <c r="G5526" s="40"/>
      <c r="H5526" s="40"/>
      <c r="I5526" s="40"/>
      <c r="J5526" s="40"/>
      <c r="K5526" s="40"/>
      <c r="L5526" s="40"/>
      <c r="M5526" s="40"/>
      <c r="N5526" s="40"/>
      <c r="O5526" s="40"/>
      <c r="P5526" s="40"/>
      <c r="Q5526" s="40"/>
      <c r="R5526" s="40"/>
      <c r="S5526" s="40"/>
      <c r="T5526" s="40"/>
      <c r="U5526" s="40"/>
      <c r="V5526" s="40"/>
    </row>
    <row r="5527" spans="6:22" x14ac:dyDescent="0.25">
      <c r="F5527" s="40"/>
      <c r="G5527" s="40"/>
      <c r="H5527" s="40"/>
      <c r="I5527" s="40"/>
      <c r="J5527" s="40"/>
      <c r="K5527" s="40"/>
      <c r="L5527" s="40"/>
      <c r="M5527" s="40"/>
      <c r="N5527" s="40"/>
      <c r="O5527" s="40"/>
      <c r="P5527" s="40"/>
      <c r="Q5527" s="40"/>
      <c r="R5527" s="40"/>
      <c r="S5527" s="40"/>
      <c r="T5527" s="40"/>
      <c r="U5527" s="40"/>
      <c r="V5527" s="40"/>
    </row>
    <row r="5528" spans="6:22" x14ac:dyDescent="0.25">
      <c r="F5528" s="40"/>
      <c r="G5528" s="40"/>
      <c r="H5528" s="40"/>
      <c r="I5528" s="40"/>
      <c r="J5528" s="40"/>
      <c r="K5528" s="40"/>
      <c r="L5528" s="40"/>
      <c r="M5528" s="40"/>
      <c r="N5528" s="40"/>
      <c r="O5528" s="40"/>
      <c r="P5528" s="40"/>
      <c r="Q5528" s="40"/>
      <c r="R5528" s="40"/>
      <c r="S5528" s="40"/>
      <c r="T5528" s="40"/>
      <c r="U5528" s="40"/>
      <c r="V5528" s="40"/>
    </row>
    <row r="5529" spans="6:22" x14ac:dyDescent="0.25">
      <c r="F5529" s="40"/>
      <c r="G5529" s="40"/>
      <c r="H5529" s="40"/>
      <c r="I5529" s="40"/>
      <c r="J5529" s="40"/>
      <c r="K5529" s="40"/>
      <c r="L5529" s="40"/>
      <c r="M5529" s="40"/>
      <c r="N5529" s="40"/>
      <c r="O5529" s="40"/>
      <c r="P5529" s="40"/>
      <c r="Q5529" s="40"/>
      <c r="R5529" s="40"/>
      <c r="S5529" s="40"/>
      <c r="T5529" s="40"/>
      <c r="U5529" s="40"/>
      <c r="V5529" s="40"/>
    </row>
    <row r="5530" spans="6:22" x14ac:dyDescent="0.25">
      <c r="F5530" s="40"/>
      <c r="G5530" s="40"/>
      <c r="H5530" s="40"/>
      <c r="I5530" s="40"/>
      <c r="J5530" s="40"/>
      <c r="K5530" s="40"/>
      <c r="L5530" s="40"/>
      <c r="M5530" s="40"/>
      <c r="N5530" s="40"/>
      <c r="O5530" s="40"/>
      <c r="P5530" s="40"/>
      <c r="Q5530" s="40"/>
      <c r="R5530" s="40"/>
      <c r="S5530" s="40"/>
      <c r="T5530" s="40"/>
      <c r="U5530" s="40"/>
      <c r="V5530" s="40"/>
    </row>
    <row r="5531" spans="6:22" x14ac:dyDescent="0.25">
      <c r="F5531" s="40"/>
      <c r="G5531" s="40"/>
      <c r="H5531" s="40"/>
      <c r="I5531" s="40"/>
      <c r="J5531" s="40"/>
      <c r="K5531" s="40"/>
      <c r="L5531" s="40"/>
      <c r="M5531" s="40"/>
      <c r="N5531" s="40"/>
      <c r="O5531" s="40"/>
      <c r="P5531" s="40"/>
      <c r="Q5531" s="40"/>
      <c r="R5531" s="40"/>
      <c r="S5531" s="40"/>
      <c r="T5531" s="40"/>
      <c r="U5531" s="40"/>
      <c r="V5531" s="40"/>
    </row>
    <row r="5532" spans="6:22" x14ac:dyDescent="0.25">
      <c r="F5532" s="40"/>
      <c r="G5532" s="40"/>
      <c r="H5532" s="40"/>
      <c r="I5532" s="40"/>
      <c r="J5532" s="40"/>
      <c r="K5532" s="40"/>
      <c r="L5532" s="40"/>
      <c r="M5532" s="40"/>
      <c r="N5532" s="40"/>
      <c r="O5532" s="40"/>
      <c r="P5532" s="40"/>
      <c r="Q5532" s="40"/>
      <c r="R5532" s="40"/>
      <c r="S5532" s="40"/>
      <c r="T5532" s="40"/>
      <c r="U5532" s="40"/>
      <c r="V5532" s="40"/>
    </row>
    <row r="5533" spans="6:22" x14ac:dyDescent="0.25">
      <c r="F5533" s="40"/>
      <c r="G5533" s="40"/>
      <c r="H5533" s="40"/>
      <c r="I5533" s="40"/>
      <c r="J5533" s="40"/>
      <c r="K5533" s="40"/>
      <c r="L5533" s="40"/>
      <c r="M5533" s="40"/>
      <c r="N5533" s="40"/>
      <c r="O5533" s="40"/>
      <c r="P5533" s="40"/>
      <c r="Q5533" s="40"/>
      <c r="R5533" s="40"/>
      <c r="S5533" s="40"/>
      <c r="T5533" s="40"/>
      <c r="U5533" s="40"/>
      <c r="V5533" s="40"/>
    </row>
    <row r="5534" spans="6:22" x14ac:dyDescent="0.25">
      <c r="F5534" s="40"/>
      <c r="G5534" s="40"/>
      <c r="H5534" s="40"/>
      <c r="I5534" s="40"/>
      <c r="J5534" s="40"/>
      <c r="K5534" s="40"/>
      <c r="L5534" s="40"/>
      <c r="M5534" s="40"/>
      <c r="N5534" s="40"/>
      <c r="O5534" s="40"/>
      <c r="P5534" s="40"/>
      <c r="Q5534" s="40"/>
      <c r="R5534" s="40"/>
      <c r="S5534" s="40"/>
      <c r="T5534" s="40"/>
      <c r="U5534" s="40"/>
      <c r="V5534" s="40"/>
    </row>
    <row r="5535" spans="6:22" x14ac:dyDescent="0.25">
      <c r="F5535" s="40"/>
      <c r="G5535" s="40"/>
      <c r="H5535" s="40"/>
      <c r="I5535" s="40"/>
      <c r="J5535" s="40"/>
      <c r="K5535" s="40"/>
      <c r="L5535" s="40"/>
      <c r="M5535" s="40"/>
      <c r="N5535" s="40"/>
      <c r="O5535" s="40"/>
      <c r="P5535" s="40"/>
      <c r="Q5535" s="40"/>
      <c r="R5535" s="40"/>
      <c r="S5535" s="40"/>
      <c r="T5535" s="40"/>
      <c r="U5535" s="40"/>
      <c r="V5535" s="40"/>
    </row>
    <row r="5536" spans="6:22" x14ac:dyDescent="0.25">
      <c r="F5536" s="40"/>
      <c r="G5536" s="40"/>
      <c r="H5536" s="40"/>
      <c r="I5536" s="40"/>
      <c r="J5536" s="40"/>
      <c r="K5536" s="40"/>
      <c r="L5536" s="40"/>
      <c r="M5536" s="40"/>
      <c r="N5536" s="40"/>
      <c r="O5536" s="40"/>
      <c r="P5536" s="40"/>
      <c r="Q5536" s="40"/>
      <c r="R5536" s="40"/>
      <c r="S5536" s="40"/>
      <c r="T5536" s="40"/>
      <c r="U5536" s="40"/>
      <c r="V5536" s="40"/>
    </row>
    <row r="5537" spans="6:22" x14ac:dyDescent="0.25">
      <c r="F5537" s="40"/>
      <c r="G5537" s="40"/>
      <c r="H5537" s="40"/>
      <c r="I5537" s="40"/>
      <c r="J5537" s="40"/>
      <c r="K5537" s="40"/>
      <c r="L5537" s="40"/>
      <c r="M5537" s="40"/>
      <c r="N5537" s="40"/>
      <c r="O5537" s="40"/>
      <c r="P5537" s="40"/>
      <c r="Q5537" s="40"/>
      <c r="R5537" s="40"/>
      <c r="S5537" s="40"/>
      <c r="T5537" s="40"/>
      <c r="U5537" s="40"/>
      <c r="V5537" s="40"/>
    </row>
    <row r="5538" spans="6:22" x14ac:dyDescent="0.25">
      <c r="F5538" s="40"/>
      <c r="G5538" s="40"/>
      <c r="H5538" s="40"/>
      <c r="I5538" s="40"/>
      <c r="J5538" s="40"/>
      <c r="K5538" s="40"/>
      <c r="L5538" s="40"/>
      <c r="M5538" s="40"/>
      <c r="N5538" s="40"/>
      <c r="O5538" s="40"/>
      <c r="P5538" s="40"/>
      <c r="Q5538" s="40"/>
      <c r="R5538" s="40"/>
      <c r="S5538" s="40"/>
      <c r="T5538" s="40"/>
      <c r="U5538" s="40"/>
      <c r="V5538" s="40"/>
    </row>
    <row r="5539" spans="6:22" x14ac:dyDescent="0.25">
      <c r="F5539" s="40"/>
      <c r="G5539" s="40"/>
      <c r="H5539" s="40"/>
      <c r="I5539" s="40"/>
      <c r="J5539" s="40"/>
      <c r="K5539" s="40"/>
      <c r="L5539" s="40"/>
      <c r="M5539" s="40"/>
      <c r="N5539" s="40"/>
      <c r="O5539" s="40"/>
      <c r="P5539" s="40"/>
      <c r="Q5539" s="40"/>
      <c r="R5539" s="40"/>
      <c r="S5539" s="40"/>
      <c r="T5539" s="40"/>
      <c r="U5539" s="40"/>
      <c r="V5539" s="40"/>
    </row>
    <row r="5540" spans="6:22" x14ac:dyDescent="0.25">
      <c r="F5540" s="40"/>
      <c r="G5540" s="40"/>
      <c r="H5540" s="40"/>
      <c r="I5540" s="40"/>
      <c r="J5540" s="40"/>
      <c r="K5540" s="40"/>
      <c r="L5540" s="40"/>
      <c r="M5540" s="40"/>
      <c r="N5540" s="40"/>
      <c r="O5540" s="40"/>
      <c r="P5540" s="40"/>
      <c r="Q5540" s="40"/>
      <c r="R5540" s="40"/>
      <c r="S5540" s="40"/>
      <c r="T5540" s="40"/>
      <c r="U5540" s="40"/>
      <c r="V5540" s="40"/>
    </row>
    <row r="5541" spans="6:22" x14ac:dyDescent="0.25">
      <c r="F5541" s="40"/>
      <c r="G5541" s="40"/>
      <c r="H5541" s="40"/>
      <c r="I5541" s="40"/>
      <c r="J5541" s="40"/>
      <c r="K5541" s="40"/>
      <c r="L5541" s="40"/>
      <c r="M5541" s="40"/>
      <c r="N5541" s="40"/>
      <c r="O5541" s="40"/>
      <c r="P5541" s="40"/>
      <c r="Q5541" s="40"/>
      <c r="R5541" s="40"/>
      <c r="S5541" s="40"/>
      <c r="T5541" s="40"/>
      <c r="U5541" s="40"/>
      <c r="V5541" s="40"/>
    </row>
    <row r="5542" spans="6:22" x14ac:dyDescent="0.25">
      <c r="F5542" s="40"/>
      <c r="G5542" s="40"/>
      <c r="H5542" s="40"/>
      <c r="I5542" s="40"/>
      <c r="J5542" s="40"/>
      <c r="K5542" s="40"/>
      <c r="L5542" s="40"/>
      <c r="M5542" s="40"/>
      <c r="N5542" s="40"/>
      <c r="O5542" s="40"/>
      <c r="P5542" s="40"/>
      <c r="Q5542" s="40"/>
      <c r="R5542" s="40"/>
      <c r="S5542" s="40"/>
      <c r="T5542" s="40"/>
      <c r="U5542" s="40"/>
      <c r="V5542" s="40"/>
    </row>
    <row r="5543" spans="6:22" x14ac:dyDescent="0.25">
      <c r="F5543" s="40"/>
      <c r="G5543" s="40"/>
      <c r="H5543" s="40"/>
      <c r="I5543" s="40"/>
      <c r="J5543" s="40"/>
      <c r="K5543" s="40"/>
      <c r="L5543" s="40"/>
      <c r="M5543" s="40"/>
      <c r="N5543" s="40"/>
      <c r="O5543" s="40"/>
      <c r="P5543" s="40"/>
      <c r="Q5543" s="40"/>
      <c r="R5543" s="40"/>
      <c r="S5543" s="40"/>
      <c r="T5543" s="40"/>
      <c r="U5543" s="40"/>
      <c r="V5543" s="40"/>
    </row>
    <row r="5544" spans="6:22" x14ac:dyDescent="0.25">
      <c r="F5544" s="40"/>
      <c r="G5544" s="40"/>
      <c r="H5544" s="40"/>
      <c r="I5544" s="40"/>
      <c r="J5544" s="40"/>
      <c r="K5544" s="40"/>
      <c r="L5544" s="40"/>
      <c r="M5544" s="40"/>
      <c r="N5544" s="40"/>
      <c r="O5544" s="40"/>
      <c r="P5544" s="40"/>
      <c r="Q5544" s="40"/>
      <c r="R5544" s="40"/>
      <c r="S5544" s="40"/>
      <c r="T5544" s="40"/>
      <c r="U5544" s="40"/>
      <c r="V5544" s="40"/>
    </row>
    <row r="5545" spans="6:22" x14ac:dyDescent="0.25">
      <c r="F5545" s="40"/>
      <c r="G5545" s="40"/>
      <c r="H5545" s="40"/>
      <c r="I5545" s="40"/>
      <c r="J5545" s="40"/>
      <c r="K5545" s="40"/>
      <c r="L5545" s="40"/>
      <c r="M5545" s="40"/>
      <c r="N5545" s="40"/>
      <c r="O5545" s="40"/>
      <c r="P5545" s="40"/>
      <c r="Q5545" s="40"/>
      <c r="R5545" s="40"/>
      <c r="S5545" s="40"/>
      <c r="T5545" s="40"/>
      <c r="U5545" s="40"/>
      <c r="V5545" s="40"/>
    </row>
    <row r="5546" spans="6:22" x14ac:dyDescent="0.25">
      <c r="F5546" s="40"/>
      <c r="G5546" s="40"/>
      <c r="H5546" s="40"/>
      <c r="I5546" s="40"/>
      <c r="J5546" s="40"/>
      <c r="K5546" s="40"/>
      <c r="L5546" s="40"/>
      <c r="M5546" s="40"/>
      <c r="N5546" s="40"/>
      <c r="O5546" s="40"/>
      <c r="P5546" s="40"/>
      <c r="Q5546" s="40"/>
      <c r="R5546" s="40"/>
      <c r="S5546" s="40"/>
      <c r="T5546" s="40"/>
      <c r="U5546" s="40"/>
      <c r="V5546" s="40"/>
    </row>
    <row r="5547" spans="6:22" x14ac:dyDescent="0.25">
      <c r="F5547" s="40"/>
      <c r="G5547" s="40"/>
      <c r="H5547" s="40"/>
      <c r="I5547" s="40"/>
      <c r="J5547" s="40"/>
      <c r="K5547" s="40"/>
      <c r="L5547" s="40"/>
      <c r="M5547" s="40"/>
      <c r="N5547" s="40"/>
      <c r="O5547" s="40"/>
      <c r="P5547" s="40"/>
      <c r="Q5547" s="40"/>
      <c r="R5547" s="40"/>
      <c r="S5547" s="40"/>
      <c r="T5547" s="40"/>
      <c r="U5547" s="40"/>
      <c r="V5547" s="40"/>
    </row>
    <row r="5548" spans="6:22" x14ac:dyDescent="0.25">
      <c r="F5548" s="40"/>
      <c r="G5548" s="40"/>
      <c r="H5548" s="40"/>
      <c r="I5548" s="40"/>
      <c r="J5548" s="40"/>
      <c r="K5548" s="40"/>
      <c r="L5548" s="40"/>
      <c r="M5548" s="40"/>
      <c r="N5548" s="40"/>
      <c r="O5548" s="40"/>
      <c r="P5548" s="40"/>
      <c r="Q5548" s="40"/>
      <c r="R5548" s="40"/>
      <c r="S5548" s="40"/>
      <c r="T5548" s="40"/>
      <c r="U5548" s="40"/>
      <c r="V5548" s="40"/>
    </row>
    <row r="5549" spans="6:22" x14ac:dyDescent="0.25">
      <c r="F5549" s="40"/>
      <c r="G5549" s="40"/>
      <c r="H5549" s="40"/>
      <c r="I5549" s="40"/>
      <c r="J5549" s="40"/>
      <c r="K5549" s="40"/>
      <c r="L5549" s="40"/>
      <c r="M5549" s="40"/>
      <c r="N5549" s="40"/>
      <c r="O5549" s="40"/>
      <c r="P5549" s="40"/>
      <c r="Q5549" s="40"/>
      <c r="R5549" s="40"/>
      <c r="S5549" s="40"/>
      <c r="T5549" s="40"/>
      <c r="U5549" s="40"/>
      <c r="V5549" s="40"/>
    </row>
    <row r="5550" spans="6:22" x14ac:dyDescent="0.25">
      <c r="F5550" s="40"/>
      <c r="G5550" s="40"/>
      <c r="H5550" s="40"/>
      <c r="I5550" s="40"/>
      <c r="J5550" s="40"/>
      <c r="K5550" s="40"/>
      <c r="L5550" s="40"/>
      <c r="M5550" s="40"/>
      <c r="N5550" s="40"/>
      <c r="O5550" s="40"/>
      <c r="P5550" s="40"/>
      <c r="Q5550" s="40"/>
      <c r="R5550" s="40"/>
      <c r="S5550" s="40"/>
      <c r="T5550" s="40"/>
      <c r="U5550" s="40"/>
      <c r="V5550" s="40"/>
    </row>
    <row r="5551" spans="6:22" x14ac:dyDescent="0.25">
      <c r="F5551" s="40"/>
      <c r="G5551" s="40"/>
      <c r="H5551" s="40"/>
      <c r="I5551" s="40"/>
      <c r="J5551" s="40"/>
      <c r="K5551" s="40"/>
      <c r="L5551" s="40"/>
      <c r="M5551" s="40"/>
      <c r="N5551" s="40"/>
      <c r="O5551" s="40"/>
      <c r="P5551" s="40"/>
      <c r="Q5551" s="40"/>
      <c r="R5551" s="40"/>
      <c r="S5551" s="40"/>
      <c r="T5551" s="40"/>
      <c r="U5551" s="40"/>
      <c r="V5551" s="40"/>
    </row>
    <row r="5552" spans="6:22" x14ac:dyDescent="0.25">
      <c r="F5552" s="40"/>
      <c r="G5552" s="40"/>
      <c r="H5552" s="40"/>
      <c r="I5552" s="40"/>
      <c r="J5552" s="40"/>
      <c r="K5552" s="40"/>
      <c r="L5552" s="40"/>
      <c r="M5552" s="40"/>
      <c r="N5552" s="40"/>
      <c r="O5552" s="40"/>
      <c r="P5552" s="40"/>
      <c r="Q5552" s="40"/>
      <c r="R5552" s="40"/>
      <c r="S5552" s="40"/>
      <c r="T5552" s="40"/>
      <c r="U5552" s="40"/>
      <c r="V5552" s="40"/>
    </row>
    <row r="5553" spans="6:22" x14ac:dyDescent="0.25">
      <c r="F5553" s="40"/>
      <c r="G5553" s="40"/>
      <c r="H5553" s="40"/>
      <c r="I5553" s="40"/>
      <c r="J5553" s="40"/>
      <c r="K5553" s="40"/>
      <c r="L5553" s="40"/>
      <c r="M5553" s="40"/>
      <c r="N5553" s="40"/>
      <c r="O5553" s="40"/>
      <c r="P5553" s="40"/>
      <c r="Q5553" s="40"/>
      <c r="R5553" s="40"/>
      <c r="S5553" s="40"/>
      <c r="T5553" s="40"/>
      <c r="U5553" s="40"/>
      <c r="V5553" s="40"/>
    </row>
    <row r="5554" spans="6:22" x14ac:dyDescent="0.25">
      <c r="F5554" s="40"/>
      <c r="G5554" s="40"/>
      <c r="H5554" s="40"/>
      <c r="I5554" s="40"/>
      <c r="J5554" s="40"/>
      <c r="K5554" s="40"/>
      <c r="L5554" s="40"/>
      <c r="M5554" s="40"/>
      <c r="N5554" s="40"/>
      <c r="O5554" s="40"/>
      <c r="P5554" s="40"/>
      <c r="Q5554" s="40"/>
      <c r="R5554" s="40"/>
      <c r="S5554" s="40"/>
      <c r="T5554" s="40"/>
      <c r="U5554" s="40"/>
      <c r="V5554" s="40"/>
    </row>
    <row r="5555" spans="6:22" x14ac:dyDescent="0.25">
      <c r="F5555" s="40"/>
      <c r="G5555" s="40"/>
      <c r="H5555" s="40"/>
      <c r="I5555" s="40"/>
      <c r="J5555" s="40"/>
      <c r="K5555" s="40"/>
      <c r="L5555" s="40"/>
      <c r="M5555" s="40"/>
      <c r="N5555" s="40"/>
      <c r="O5555" s="40"/>
      <c r="P5555" s="40"/>
      <c r="Q5555" s="40"/>
      <c r="R5555" s="40"/>
      <c r="S5555" s="40"/>
      <c r="T5555" s="40"/>
      <c r="U5555" s="40"/>
      <c r="V5555" s="40"/>
    </row>
    <row r="5556" spans="6:22" x14ac:dyDescent="0.25">
      <c r="F5556" s="40"/>
      <c r="G5556" s="40"/>
      <c r="H5556" s="40"/>
      <c r="I5556" s="40"/>
      <c r="J5556" s="40"/>
      <c r="K5556" s="40"/>
      <c r="L5556" s="40"/>
      <c r="M5556" s="40"/>
      <c r="N5556" s="40"/>
      <c r="O5556" s="40"/>
      <c r="P5556" s="40"/>
      <c r="Q5556" s="40"/>
      <c r="R5556" s="40"/>
      <c r="S5556" s="40"/>
      <c r="T5556" s="40"/>
      <c r="U5556" s="40"/>
      <c r="V5556" s="40"/>
    </row>
    <row r="5557" spans="6:22" x14ac:dyDescent="0.25">
      <c r="F5557" s="40"/>
      <c r="G5557" s="40"/>
      <c r="H5557" s="40"/>
      <c r="I5557" s="40"/>
      <c r="J5557" s="40"/>
      <c r="K5557" s="40"/>
      <c r="L5557" s="40"/>
      <c r="M5557" s="40"/>
      <c r="N5557" s="40"/>
      <c r="O5557" s="40"/>
      <c r="P5557" s="40"/>
      <c r="Q5557" s="40"/>
      <c r="R5557" s="40"/>
      <c r="S5557" s="40"/>
      <c r="T5557" s="40"/>
      <c r="U5557" s="40"/>
      <c r="V5557" s="40"/>
    </row>
    <row r="5558" spans="6:22" x14ac:dyDescent="0.25">
      <c r="F5558" s="40"/>
      <c r="G5558" s="40"/>
      <c r="H5558" s="40"/>
      <c r="I5558" s="40"/>
      <c r="J5558" s="40"/>
      <c r="K5558" s="40"/>
      <c r="L5558" s="40"/>
      <c r="M5558" s="40"/>
      <c r="N5558" s="40"/>
      <c r="O5558" s="40"/>
      <c r="P5558" s="40"/>
      <c r="Q5558" s="40"/>
      <c r="R5558" s="40"/>
      <c r="S5558" s="40"/>
      <c r="T5558" s="40"/>
      <c r="U5558" s="40"/>
      <c r="V5558" s="40"/>
    </row>
    <row r="5559" spans="6:22" x14ac:dyDescent="0.25">
      <c r="F5559" s="40"/>
      <c r="G5559" s="40"/>
      <c r="H5559" s="40"/>
      <c r="I5559" s="40"/>
      <c r="J5559" s="40"/>
      <c r="K5559" s="40"/>
      <c r="L5559" s="40"/>
      <c r="M5559" s="40"/>
      <c r="N5559" s="40"/>
      <c r="O5559" s="40"/>
      <c r="P5559" s="40"/>
      <c r="Q5559" s="40"/>
      <c r="R5559" s="40"/>
      <c r="S5559" s="40"/>
      <c r="T5559" s="40"/>
      <c r="U5559" s="40"/>
      <c r="V5559" s="40"/>
    </row>
    <row r="5560" spans="6:22" x14ac:dyDescent="0.25">
      <c r="F5560" s="40"/>
      <c r="G5560" s="40"/>
      <c r="H5560" s="40"/>
      <c r="I5560" s="40"/>
      <c r="J5560" s="40"/>
      <c r="K5560" s="40"/>
      <c r="L5560" s="40"/>
      <c r="M5560" s="40"/>
      <c r="N5560" s="40"/>
      <c r="O5560" s="40"/>
      <c r="P5560" s="40"/>
      <c r="Q5560" s="40"/>
      <c r="R5560" s="40"/>
      <c r="S5560" s="40"/>
      <c r="T5560" s="40"/>
      <c r="U5560" s="40"/>
      <c r="V5560" s="40"/>
    </row>
    <row r="5561" spans="6:22" x14ac:dyDescent="0.25">
      <c r="F5561" s="40"/>
      <c r="G5561" s="40"/>
      <c r="H5561" s="40"/>
      <c r="I5561" s="40"/>
      <c r="J5561" s="40"/>
      <c r="K5561" s="40"/>
      <c r="L5561" s="40"/>
      <c r="M5561" s="40"/>
      <c r="N5561" s="40"/>
      <c r="O5561" s="40"/>
      <c r="P5561" s="40"/>
      <c r="Q5561" s="40"/>
      <c r="R5561" s="40"/>
      <c r="S5561" s="40"/>
      <c r="T5561" s="40"/>
      <c r="U5561" s="40"/>
      <c r="V5561" s="40"/>
    </row>
    <row r="5562" spans="6:22" x14ac:dyDescent="0.25">
      <c r="F5562" s="40"/>
      <c r="G5562" s="40"/>
      <c r="H5562" s="40"/>
      <c r="I5562" s="40"/>
      <c r="J5562" s="40"/>
      <c r="K5562" s="40"/>
      <c r="L5562" s="40"/>
      <c r="M5562" s="40"/>
      <c r="N5562" s="40"/>
      <c r="O5562" s="40"/>
      <c r="P5562" s="40"/>
      <c r="Q5562" s="40"/>
      <c r="R5562" s="40"/>
      <c r="S5562" s="40"/>
      <c r="T5562" s="40"/>
      <c r="U5562" s="40"/>
      <c r="V5562" s="40"/>
    </row>
    <row r="5563" spans="6:22" x14ac:dyDescent="0.25">
      <c r="F5563" s="40"/>
      <c r="G5563" s="40"/>
      <c r="H5563" s="40"/>
      <c r="I5563" s="40"/>
      <c r="J5563" s="40"/>
      <c r="K5563" s="40"/>
      <c r="L5563" s="40"/>
      <c r="M5563" s="40"/>
      <c r="N5563" s="40"/>
      <c r="O5563" s="40"/>
      <c r="P5563" s="40"/>
      <c r="Q5563" s="40"/>
      <c r="R5563" s="40"/>
      <c r="S5563" s="40"/>
      <c r="T5563" s="40"/>
      <c r="U5563" s="40"/>
      <c r="V5563" s="40"/>
    </row>
    <row r="5564" spans="6:22" x14ac:dyDescent="0.25">
      <c r="F5564" s="40"/>
      <c r="G5564" s="40"/>
      <c r="H5564" s="40"/>
      <c r="I5564" s="40"/>
      <c r="J5564" s="40"/>
      <c r="K5564" s="40"/>
      <c r="L5564" s="40"/>
      <c r="M5564" s="40"/>
      <c r="N5564" s="40"/>
      <c r="O5564" s="40"/>
      <c r="P5564" s="40"/>
      <c r="Q5564" s="40"/>
      <c r="R5564" s="40"/>
      <c r="S5564" s="40"/>
      <c r="T5564" s="40"/>
      <c r="U5564" s="40"/>
      <c r="V5564" s="40"/>
    </row>
    <row r="5565" spans="6:22" x14ac:dyDescent="0.25">
      <c r="F5565" s="40"/>
      <c r="G5565" s="40"/>
      <c r="H5565" s="40"/>
      <c r="I5565" s="40"/>
      <c r="J5565" s="40"/>
      <c r="K5565" s="40"/>
      <c r="L5565" s="40"/>
      <c r="M5565" s="40"/>
      <c r="N5565" s="40"/>
      <c r="O5565" s="40"/>
      <c r="P5565" s="40"/>
      <c r="Q5565" s="40"/>
      <c r="R5565" s="40"/>
      <c r="S5565" s="40"/>
      <c r="T5565" s="40"/>
      <c r="U5565" s="40"/>
      <c r="V5565" s="40"/>
    </row>
    <row r="5566" spans="6:22" x14ac:dyDescent="0.25">
      <c r="F5566" s="40"/>
      <c r="G5566" s="40"/>
      <c r="H5566" s="40"/>
      <c r="I5566" s="40"/>
      <c r="J5566" s="40"/>
      <c r="K5566" s="40"/>
      <c r="L5566" s="40"/>
      <c r="M5566" s="40"/>
      <c r="N5566" s="40"/>
      <c r="O5566" s="40"/>
      <c r="P5566" s="40"/>
      <c r="Q5566" s="40"/>
      <c r="R5566" s="40"/>
      <c r="S5566" s="40"/>
      <c r="T5566" s="40"/>
      <c r="U5566" s="40"/>
      <c r="V5566" s="40"/>
    </row>
    <row r="5567" spans="6:22" x14ac:dyDescent="0.25">
      <c r="F5567" s="40"/>
      <c r="G5567" s="40"/>
      <c r="H5567" s="40"/>
      <c r="I5567" s="40"/>
      <c r="J5567" s="40"/>
      <c r="K5567" s="40"/>
      <c r="L5567" s="40"/>
      <c r="M5567" s="40"/>
      <c r="N5567" s="40"/>
      <c r="O5567" s="40"/>
      <c r="P5567" s="40"/>
      <c r="Q5567" s="40"/>
      <c r="R5567" s="40"/>
      <c r="S5567" s="40"/>
      <c r="T5567" s="40"/>
      <c r="U5567" s="40"/>
      <c r="V5567" s="40"/>
    </row>
    <row r="5568" spans="6:22" x14ac:dyDescent="0.25">
      <c r="F5568" s="40"/>
      <c r="G5568" s="40"/>
      <c r="H5568" s="40"/>
      <c r="I5568" s="40"/>
      <c r="J5568" s="40"/>
      <c r="K5568" s="40"/>
      <c r="L5568" s="40"/>
      <c r="M5568" s="40"/>
      <c r="N5568" s="40"/>
      <c r="O5568" s="40"/>
      <c r="P5568" s="40"/>
      <c r="Q5568" s="40"/>
      <c r="R5568" s="40"/>
      <c r="S5568" s="40"/>
      <c r="T5568" s="40"/>
      <c r="U5568" s="40"/>
      <c r="V5568" s="40"/>
    </row>
    <row r="5569" spans="6:22" x14ac:dyDescent="0.25">
      <c r="F5569" s="40"/>
      <c r="G5569" s="40"/>
      <c r="H5569" s="40"/>
      <c r="I5569" s="40"/>
      <c r="J5569" s="40"/>
      <c r="K5569" s="40"/>
      <c r="L5569" s="40"/>
      <c r="M5569" s="40"/>
      <c r="N5569" s="40"/>
      <c r="O5569" s="40"/>
      <c r="P5569" s="40"/>
      <c r="Q5569" s="40"/>
      <c r="R5569" s="40"/>
      <c r="S5569" s="40"/>
      <c r="T5569" s="40"/>
      <c r="U5569" s="40"/>
      <c r="V5569" s="40"/>
    </row>
    <row r="5570" spans="6:22" x14ac:dyDescent="0.25">
      <c r="F5570" s="40"/>
      <c r="G5570" s="40"/>
      <c r="H5570" s="40"/>
      <c r="I5570" s="40"/>
      <c r="J5570" s="40"/>
      <c r="K5570" s="40"/>
      <c r="L5570" s="40"/>
      <c r="M5570" s="40"/>
      <c r="N5570" s="40"/>
      <c r="O5570" s="40"/>
      <c r="P5570" s="40"/>
      <c r="Q5570" s="40"/>
      <c r="R5570" s="40"/>
      <c r="S5570" s="40"/>
      <c r="T5570" s="40"/>
      <c r="U5570" s="40"/>
      <c r="V5570" s="40"/>
    </row>
    <row r="5571" spans="6:22" x14ac:dyDescent="0.25">
      <c r="F5571" s="40"/>
      <c r="G5571" s="40"/>
      <c r="H5571" s="40"/>
      <c r="I5571" s="40"/>
      <c r="J5571" s="40"/>
      <c r="K5571" s="40"/>
      <c r="L5571" s="40"/>
      <c r="M5571" s="40"/>
      <c r="N5571" s="40"/>
      <c r="O5571" s="40"/>
      <c r="P5571" s="40"/>
      <c r="Q5571" s="40"/>
      <c r="R5571" s="40"/>
      <c r="S5571" s="40"/>
      <c r="T5571" s="40"/>
      <c r="U5571" s="40"/>
      <c r="V5571" s="40"/>
    </row>
    <row r="5572" spans="6:22" x14ac:dyDescent="0.25">
      <c r="F5572" s="40"/>
      <c r="G5572" s="40"/>
      <c r="H5572" s="40"/>
      <c r="I5572" s="40"/>
      <c r="J5572" s="40"/>
      <c r="K5572" s="40"/>
      <c r="L5572" s="40"/>
      <c r="M5572" s="40"/>
      <c r="N5572" s="40"/>
      <c r="O5572" s="40"/>
      <c r="P5572" s="40"/>
      <c r="Q5572" s="40"/>
      <c r="R5572" s="40"/>
      <c r="S5572" s="40"/>
      <c r="T5572" s="40"/>
      <c r="U5572" s="40"/>
      <c r="V5572" s="40"/>
    </row>
    <row r="5573" spans="6:22" x14ac:dyDescent="0.25">
      <c r="F5573" s="40"/>
      <c r="G5573" s="40"/>
      <c r="H5573" s="40"/>
      <c r="I5573" s="40"/>
      <c r="J5573" s="40"/>
      <c r="K5573" s="40"/>
      <c r="L5573" s="40"/>
      <c r="M5573" s="40"/>
      <c r="N5573" s="40"/>
      <c r="O5573" s="40"/>
      <c r="P5573" s="40"/>
      <c r="Q5573" s="40"/>
      <c r="R5573" s="40"/>
      <c r="S5573" s="40"/>
      <c r="T5573" s="40"/>
      <c r="U5573" s="40"/>
      <c r="V5573" s="40"/>
    </row>
    <row r="5574" spans="6:22" x14ac:dyDescent="0.25">
      <c r="F5574" s="40"/>
      <c r="G5574" s="40"/>
      <c r="H5574" s="40"/>
      <c r="I5574" s="40"/>
      <c r="J5574" s="40"/>
      <c r="K5574" s="40"/>
      <c r="L5574" s="40"/>
      <c r="M5574" s="40"/>
      <c r="N5574" s="40"/>
      <c r="O5574" s="40"/>
      <c r="P5574" s="40"/>
      <c r="Q5574" s="40"/>
      <c r="R5574" s="40"/>
      <c r="S5574" s="40"/>
      <c r="T5574" s="40"/>
      <c r="U5574" s="40"/>
      <c r="V5574" s="40"/>
    </row>
    <row r="5575" spans="6:22" x14ac:dyDescent="0.25">
      <c r="F5575" s="40"/>
      <c r="G5575" s="40"/>
      <c r="H5575" s="40"/>
      <c r="I5575" s="40"/>
      <c r="J5575" s="40"/>
      <c r="K5575" s="40"/>
      <c r="L5575" s="40"/>
      <c r="M5575" s="40"/>
      <c r="N5575" s="40"/>
      <c r="O5575" s="40"/>
      <c r="P5575" s="40"/>
      <c r="Q5575" s="40"/>
      <c r="R5575" s="40"/>
      <c r="S5575" s="40"/>
      <c r="T5575" s="40"/>
      <c r="U5575" s="40"/>
      <c r="V5575" s="40"/>
    </row>
    <row r="5576" spans="6:22" x14ac:dyDescent="0.25">
      <c r="F5576" s="40"/>
      <c r="G5576" s="40"/>
      <c r="H5576" s="40"/>
      <c r="I5576" s="40"/>
      <c r="J5576" s="40"/>
      <c r="K5576" s="40"/>
      <c r="L5576" s="40"/>
      <c r="M5576" s="40"/>
      <c r="N5576" s="40"/>
      <c r="O5576" s="40"/>
      <c r="P5576" s="40"/>
      <c r="Q5576" s="40"/>
      <c r="R5576" s="40"/>
      <c r="S5576" s="40"/>
      <c r="T5576" s="40"/>
      <c r="U5576" s="40"/>
      <c r="V5576" s="40"/>
    </row>
    <row r="5577" spans="6:22" x14ac:dyDescent="0.25">
      <c r="F5577" s="40"/>
      <c r="G5577" s="40"/>
      <c r="H5577" s="40"/>
      <c r="I5577" s="40"/>
      <c r="J5577" s="40"/>
      <c r="K5577" s="40"/>
      <c r="L5577" s="40"/>
      <c r="M5577" s="40"/>
      <c r="N5577" s="40"/>
      <c r="O5577" s="40"/>
      <c r="P5577" s="40"/>
      <c r="Q5577" s="40"/>
      <c r="R5577" s="40"/>
      <c r="S5577" s="40"/>
      <c r="T5577" s="40"/>
      <c r="U5577" s="40"/>
      <c r="V5577" s="40"/>
    </row>
    <row r="5578" spans="6:22" x14ac:dyDescent="0.25">
      <c r="F5578" s="40"/>
      <c r="G5578" s="40"/>
      <c r="H5578" s="40"/>
      <c r="I5578" s="40"/>
      <c r="J5578" s="40"/>
      <c r="K5578" s="40"/>
      <c r="L5578" s="40"/>
      <c r="M5578" s="40"/>
      <c r="N5578" s="40"/>
      <c r="O5578" s="40"/>
      <c r="P5578" s="40"/>
      <c r="Q5578" s="40"/>
      <c r="R5578" s="40"/>
      <c r="S5578" s="40"/>
      <c r="T5578" s="40"/>
      <c r="U5578" s="40"/>
      <c r="V5578" s="40"/>
    </row>
    <row r="5579" spans="6:22" x14ac:dyDescent="0.25">
      <c r="F5579" s="40"/>
      <c r="G5579" s="40"/>
      <c r="H5579" s="40"/>
      <c r="I5579" s="40"/>
      <c r="J5579" s="40"/>
      <c r="K5579" s="40"/>
      <c r="L5579" s="40"/>
      <c r="M5579" s="40"/>
      <c r="N5579" s="40"/>
      <c r="O5579" s="40"/>
      <c r="P5579" s="40"/>
      <c r="Q5579" s="40"/>
      <c r="R5579" s="40"/>
      <c r="S5579" s="40"/>
      <c r="T5579" s="40"/>
      <c r="U5579" s="40"/>
      <c r="V5579" s="40"/>
    </row>
    <row r="5580" spans="6:22" x14ac:dyDescent="0.25">
      <c r="F5580" s="40"/>
      <c r="G5580" s="40"/>
      <c r="H5580" s="40"/>
      <c r="I5580" s="40"/>
      <c r="J5580" s="40"/>
      <c r="K5580" s="40"/>
      <c r="L5580" s="40"/>
      <c r="M5580" s="40"/>
      <c r="N5580" s="40"/>
      <c r="O5580" s="40"/>
      <c r="P5580" s="40"/>
      <c r="Q5580" s="40"/>
      <c r="R5580" s="40"/>
      <c r="S5580" s="40"/>
      <c r="T5580" s="40"/>
      <c r="U5580" s="40"/>
      <c r="V5580" s="40"/>
    </row>
    <row r="5581" spans="6:22" x14ac:dyDescent="0.25">
      <c r="F5581" s="40"/>
      <c r="G5581" s="40"/>
      <c r="H5581" s="40"/>
      <c r="I5581" s="40"/>
      <c r="J5581" s="40"/>
      <c r="K5581" s="40"/>
      <c r="L5581" s="40"/>
      <c r="M5581" s="40"/>
      <c r="N5581" s="40"/>
      <c r="O5581" s="40"/>
      <c r="P5581" s="40"/>
      <c r="Q5581" s="40"/>
      <c r="R5581" s="40"/>
      <c r="S5581" s="40"/>
      <c r="T5581" s="40"/>
      <c r="U5581" s="40"/>
      <c r="V5581" s="40"/>
    </row>
    <row r="5582" spans="6:22" x14ac:dyDescent="0.25">
      <c r="F5582" s="40"/>
      <c r="G5582" s="40"/>
      <c r="H5582" s="40"/>
      <c r="I5582" s="40"/>
      <c r="J5582" s="40"/>
      <c r="K5582" s="40"/>
      <c r="L5582" s="40"/>
      <c r="M5582" s="40"/>
      <c r="N5582" s="40"/>
      <c r="O5582" s="40"/>
      <c r="P5582" s="40"/>
      <c r="Q5582" s="40"/>
      <c r="R5582" s="40"/>
      <c r="S5582" s="40"/>
      <c r="T5582" s="40"/>
      <c r="U5582" s="40"/>
      <c r="V5582" s="40"/>
    </row>
    <row r="5583" spans="6:22" x14ac:dyDescent="0.25">
      <c r="F5583" s="40"/>
      <c r="G5583" s="40"/>
      <c r="H5583" s="40"/>
      <c r="I5583" s="40"/>
      <c r="J5583" s="40"/>
      <c r="K5583" s="40"/>
      <c r="L5583" s="40"/>
      <c r="M5583" s="40"/>
      <c r="N5583" s="40"/>
      <c r="O5583" s="40"/>
      <c r="P5583" s="40"/>
      <c r="Q5583" s="40"/>
      <c r="R5583" s="40"/>
      <c r="S5583" s="40"/>
      <c r="T5583" s="40"/>
      <c r="U5583" s="40"/>
      <c r="V5583" s="40"/>
    </row>
    <row r="5584" spans="6:22" x14ac:dyDescent="0.25">
      <c r="F5584" s="40"/>
      <c r="G5584" s="40"/>
      <c r="H5584" s="40"/>
      <c r="I5584" s="40"/>
      <c r="J5584" s="40"/>
      <c r="K5584" s="40"/>
      <c r="L5584" s="40"/>
      <c r="M5584" s="40"/>
      <c r="N5584" s="40"/>
      <c r="O5584" s="40"/>
      <c r="P5584" s="40"/>
      <c r="Q5584" s="40"/>
      <c r="R5584" s="40"/>
      <c r="S5584" s="40"/>
      <c r="T5584" s="40"/>
      <c r="U5584" s="40"/>
      <c r="V5584" s="40"/>
    </row>
    <row r="5585" spans="6:22" x14ac:dyDescent="0.25">
      <c r="F5585" s="40"/>
      <c r="G5585" s="40"/>
      <c r="H5585" s="40"/>
      <c r="I5585" s="40"/>
      <c r="J5585" s="40"/>
      <c r="K5585" s="40"/>
      <c r="L5585" s="40"/>
      <c r="M5585" s="40"/>
      <c r="N5585" s="40"/>
      <c r="O5585" s="40"/>
      <c r="P5585" s="40"/>
      <c r="Q5585" s="40"/>
      <c r="R5585" s="40"/>
      <c r="S5585" s="40"/>
      <c r="T5585" s="40"/>
      <c r="U5585" s="40"/>
      <c r="V5585" s="40"/>
    </row>
    <row r="5586" spans="6:22" x14ac:dyDescent="0.25">
      <c r="F5586" s="40"/>
      <c r="G5586" s="40"/>
      <c r="H5586" s="40"/>
      <c r="I5586" s="40"/>
      <c r="J5586" s="40"/>
      <c r="K5586" s="40"/>
      <c r="L5586" s="40"/>
      <c r="M5586" s="40"/>
      <c r="N5586" s="40"/>
      <c r="O5586" s="40"/>
      <c r="P5586" s="40"/>
      <c r="Q5586" s="40"/>
      <c r="R5586" s="40"/>
      <c r="S5586" s="40"/>
      <c r="T5586" s="40"/>
      <c r="U5586" s="40"/>
      <c r="V5586" s="40"/>
    </row>
    <row r="5587" spans="6:22" x14ac:dyDescent="0.25">
      <c r="F5587" s="40"/>
      <c r="G5587" s="40"/>
      <c r="H5587" s="40"/>
      <c r="I5587" s="40"/>
      <c r="J5587" s="40"/>
      <c r="K5587" s="40"/>
      <c r="L5587" s="40"/>
      <c r="M5587" s="40"/>
      <c r="N5587" s="40"/>
      <c r="O5587" s="40"/>
      <c r="P5587" s="40"/>
      <c r="Q5587" s="40"/>
      <c r="R5587" s="40"/>
      <c r="S5587" s="40"/>
      <c r="T5587" s="40"/>
      <c r="U5587" s="40"/>
      <c r="V5587" s="40"/>
    </row>
    <row r="5588" spans="6:22" x14ac:dyDescent="0.25">
      <c r="F5588" s="40"/>
      <c r="G5588" s="40"/>
      <c r="H5588" s="40"/>
      <c r="I5588" s="40"/>
      <c r="J5588" s="40"/>
      <c r="K5588" s="40"/>
      <c r="L5588" s="40"/>
      <c r="M5588" s="40"/>
      <c r="N5588" s="40"/>
      <c r="O5588" s="40"/>
      <c r="P5588" s="40"/>
      <c r="Q5588" s="40"/>
      <c r="R5588" s="40"/>
      <c r="S5588" s="40"/>
      <c r="T5588" s="40"/>
      <c r="U5588" s="40"/>
      <c r="V5588" s="40"/>
    </row>
    <row r="5589" spans="6:22" x14ac:dyDescent="0.25">
      <c r="F5589" s="40"/>
      <c r="G5589" s="40"/>
      <c r="H5589" s="40"/>
      <c r="I5589" s="40"/>
      <c r="J5589" s="40"/>
      <c r="K5589" s="40"/>
      <c r="L5589" s="40"/>
      <c r="M5589" s="40"/>
      <c r="N5589" s="40"/>
      <c r="O5589" s="40"/>
      <c r="P5589" s="40"/>
      <c r="Q5589" s="40"/>
      <c r="R5589" s="40"/>
      <c r="S5589" s="40"/>
      <c r="T5589" s="40"/>
      <c r="U5589" s="40"/>
      <c r="V5589" s="40"/>
    </row>
    <row r="5590" spans="6:22" x14ac:dyDescent="0.25">
      <c r="F5590" s="40"/>
      <c r="G5590" s="40"/>
      <c r="H5590" s="40"/>
      <c r="I5590" s="40"/>
      <c r="J5590" s="40"/>
      <c r="K5590" s="40"/>
      <c r="L5590" s="40"/>
      <c r="M5590" s="40"/>
      <c r="N5590" s="40"/>
      <c r="O5590" s="40"/>
      <c r="P5590" s="40"/>
      <c r="Q5590" s="40"/>
      <c r="R5590" s="40"/>
      <c r="S5590" s="40"/>
      <c r="T5590" s="40"/>
      <c r="U5590" s="40"/>
      <c r="V5590" s="40"/>
    </row>
    <row r="5591" spans="6:22" x14ac:dyDescent="0.25">
      <c r="F5591" s="40"/>
      <c r="G5591" s="40"/>
      <c r="H5591" s="40"/>
      <c r="I5591" s="40"/>
      <c r="J5591" s="40"/>
      <c r="K5591" s="40"/>
      <c r="L5591" s="40"/>
      <c r="M5591" s="40"/>
      <c r="N5591" s="40"/>
      <c r="O5591" s="40"/>
      <c r="P5591" s="40"/>
      <c r="Q5591" s="40"/>
      <c r="R5591" s="40"/>
      <c r="S5591" s="40"/>
      <c r="T5591" s="40"/>
      <c r="U5591" s="40"/>
      <c r="V5591" s="40"/>
    </row>
    <row r="5592" spans="6:22" x14ac:dyDescent="0.25">
      <c r="F5592" s="40"/>
      <c r="G5592" s="40"/>
      <c r="H5592" s="40"/>
      <c r="I5592" s="40"/>
      <c r="J5592" s="40"/>
      <c r="K5592" s="40"/>
      <c r="L5592" s="40"/>
      <c r="M5592" s="40"/>
      <c r="N5592" s="40"/>
      <c r="O5592" s="40"/>
      <c r="P5592" s="40"/>
      <c r="Q5592" s="40"/>
      <c r="R5592" s="40"/>
      <c r="S5592" s="40"/>
      <c r="T5592" s="40"/>
      <c r="U5592" s="40"/>
      <c r="V5592" s="40"/>
    </row>
    <row r="5593" spans="6:22" x14ac:dyDescent="0.25">
      <c r="F5593" s="40"/>
      <c r="G5593" s="40"/>
      <c r="H5593" s="40"/>
      <c r="I5593" s="40"/>
      <c r="J5593" s="40"/>
      <c r="K5593" s="40"/>
      <c r="L5593" s="40"/>
      <c r="M5593" s="40"/>
      <c r="N5593" s="40"/>
      <c r="O5593" s="40"/>
      <c r="P5593" s="40"/>
      <c r="Q5593" s="40"/>
      <c r="R5593" s="40"/>
      <c r="S5593" s="40"/>
      <c r="T5593" s="40"/>
      <c r="U5593" s="40"/>
      <c r="V5593" s="40"/>
    </row>
    <row r="5594" spans="6:22" x14ac:dyDescent="0.25">
      <c r="F5594" s="40"/>
      <c r="G5594" s="40"/>
      <c r="H5594" s="40"/>
      <c r="I5594" s="40"/>
      <c r="J5594" s="40"/>
      <c r="K5594" s="40"/>
      <c r="L5594" s="40"/>
      <c r="M5594" s="40"/>
      <c r="N5594" s="40"/>
      <c r="O5594" s="40"/>
      <c r="P5594" s="40"/>
      <c r="Q5594" s="40"/>
      <c r="R5594" s="40"/>
      <c r="S5594" s="40"/>
      <c r="T5594" s="40"/>
      <c r="U5594" s="40"/>
      <c r="V5594" s="40"/>
    </row>
    <row r="5595" spans="6:22" x14ac:dyDescent="0.25">
      <c r="F5595" s="40"/>
      <c r="G5595" s="40"/>
      <c r="H5595" s="40"/>
      <c r="I5595" s="40"/>
      <c r="J5595" s="40"/>
      <c r="K5595" s="40"/>
      <c r="L5595" s="40"/>
      <c r="M5595" s="40"/>
      <c r="N5595" s="40"/>
      <c r="O5595" s="40"/>
      <c r="P5595" s="40"/>
      <c r="Q5595" s="40"/>
      <c r="R5595" s="40"/>
      <c r="S5595" s="40"/>
      <c r="T5595" s="40"/>
      <c r="U5595" s="40"/>
      <c r="V5595" s="40"/>
    </row>
    <row r="5596" spans="6:22" x14ac:dyDescent="0.25">
      <c r="F5596" s="40"/>
      <c r="G5596" s="40"/>
      <c r="H5596" s="40"/>
      <c r="I5596" s="40"/>
      <c r="J5596" s="40"/>
      <c r="K5596" s="40"/>
      <c r="L5596" s="40"/>
      <c r="M5596" s="40"/>
      <c r="N5596" s="40"/>
      <c r="O5596" s="40"/>
      <c r="P5596" s="40"/>
      <c r="Q5596" s="40"/>
      <c r="R5596" s="40"/>
      <c r="S5596" s="40"/>
      <c r="T5596" s="40"/>
      <c r="U5596" s="40"/>
      <c r="V5596" s="40"/>
    </row>
    <row r="5597" spans="6:22" x14ac:dyDescent="0.25">
      <c r="F5597" s="40"/>
      <c r="G5597" s="40"/>
      <c r="H5597" s="40"/>
      <c r="I5597" s="40"/>
      <c r="J5597" s="40"/>
      <c r="K5597" s="40"/>
      <c r="L5597" s="40"/>
      <c r="M5597" s="40"/>
      <c r="N5597" s="40"/>
      <c r="O5597" s="40"/>
      <c r="P5597" s="40"/>
      <c r="Q5597" s="40"/>
      <c r="R5597" s="40"/>
      <c r="S5597" s="40"/>
      <c r="T5597" s="40"/>
      <c r="U5597" s="40"/>
      <c r="V5597" s="40"/>
    </row>
    <row r="5598" spans="6:22" x14ac:dyDescent="0.25">
      <c r="F5598" s="40"/>
      <c r="G5598" s="40"/>
      <c r="H5598" s="40"/>
      <c r="I5598" s="40"/>
      <c r="J5598" s="40"/>
      <c r="K5598" s="40"/>
      <c r="L5598" s="40"/>
      <c r="M5598" s="40"/>
      <c r="N5598" s="40"/>
      <c r="O5598" s="40"/>
      <c r="P5598" s="40"/>
      <c r="Q5598" s="40"/>
      <c r="R5598" s="40"/>
      <c r="S5598" s="40"/>
      <c r="T5598" s="40"/>
      <c r="U5598" s="40"/>
      <c r="V5598" s="40"/>
    </row>
    <row r="5599" spans="6:22" x14ac:dyDescent="0.25">
      <c r="F5599" s="40"/>
      <c r="G5599" s="40"/>
      <c r="H5599" s="40"/>
      <c r="I5599" s="40"/>
      <c r="J5599" s="40"/>
      <c r="K5599" s="40"/>
      <c r="L5599" s="40"/>
      <c r="M5599" s="40"/>
      <c r="N5599" s="40"/>
      <c r="O5599" s="40"/>
      <c r="P5599" s="40"/>
      <c r="Q5599" s="40"/>
      <c r="R5599" s="40"/>
      <c r="S5599" s="40"/>
      <c r="T5599" s="40"/>
      <c r="U5599" s="40"/>
      <c r="V5599" s="40"/>
    </row>
    <row r="5600" spans="6:22" x14ac:dyDescent="0.25">
      <c r="F5600" s="40"/>
      <c r="G5600" s="40"/>
      <c r="H5600" s="40"/>
      <c r="I5600" s="40"/>
      <c r="J5600" s="40"/>
      <c r="K5600" s="40"/>
      <c r="L5600" s="40"/>
      <c r="M5600" s="40"/>
      <c r="N5600" s="40"/>
      <c r="O5600" s="40"/>
      <c r="P5600" s="40"/>
      <c r="Q5600" s="40"/>
      <c r="R5600" s="40"/>
      <c r="S5600" s="40"/>
      <c r="T5600" s="40"/>
      <c r="U5600" s="40"/>
      <c r="V5600" s="40"/>
    </row>
    <row r="5601" spans="6:22" x14ac:dyDescent="0.25">
      <c r="F5601" s="40"/>
      <c r="G5601" s="40"/>
      <c r="H5601" s="40"/>
      <c r="I5601" s="40"/>
      <c r="J5601" s="40"/>
      <c r="K5601" s="40"/>
      <c r="L5601" s="40"/>
      <c r="M5601" s="40"/>
      <c r="N5601" s="40"/>
      <c r="O5601" s="40"/>
      <c r="P5601" s="40"/>
      <c r="Q5601" s="40"/>
      <c r="R5601" s="40"/>
      <c r="S5601" s="40"/>
      <c r="T5601" s="40"/>
      <c r="U5601" s="40"/>
      <c r="V5601" s="40"/>
    </row>
    <row r="5602" spans="6:22" x14ac:dyDescent="0.25">
      <c r="F5602" s="40"/>
      <c r="G5602" s="40"/>
      <c r="H5602" s="40"/>
      <c r="I5602" s="40"/>
      <c r="J5602" s="40"/>
      <c r="K5602" s="40"/>
      <c r="L5602" s="40"/>
      <c r="M5602" s="40"/>
      <c r="N5602" s="40"/>
      <c r="O5602" s="40"/>
      <c r="P5602" s="40"/>
      <c r="Q5602" s="40"/>
      <c r="R5602" s="40"/>
      <c r="S5602" s="40"/>
      <c r="T5602" s="40"/>
      <c r="U5602" s="40"/>
      <c r="V5602" s="40"/>
    </row>
    <row r="5603" spans="6:22" x14ac:dyDescent="0.25">
      <c r="F5603" s="40"/>
      <c r="G5603" s="40"/>
      <c r="H5603" s="40"/>
      <c r="I5603" s="40"/>
      <c r="J5603" s="40"/>
      <c r="K5603" s="40"/>
      <c r="L5603" s="40"/>
      <c r="M5603" s="40"/>
      <c r="N5603" s="40"/>
      <c r="O5603" s="40"/>
      <c r="P5603" s="40"/>
      <c r="Q5603" s="40"/>
      <c r="R5603" s="40"/>
      <c r="S5603" s="40"/>
      <c r="T5603" s="40"/>
      <c r="U5603" s="40"/>
      <c r="V5603" s="40"/>
    </row>
    <row r="5604" spans="6:22" x14ac:dyDescent="0.25">
      <c r="F5604" s="40"/>
      <c r="G5604" s="40"/>
      <c r="H5604" s="40"/>
      <c r="I5604" s="40"/>
      <c r="J5604" s="40"/>
      <c r="K5604" s="40"/>
      <c r="L5604" s="40"/>
      <c r="M5604" s="40"/>
      <c r="N5604" s="40"/>
      <c r="O5604" s="40"/>
      <c r="P5604" s="40"/>
      <c r="Q5604" s="40"/>
      <c r="R5604" s="40"/>
      <c r="S5604" s="40"/>
      <c r="T5604" s="40"/>
      <c r="U5604" s="40"/>
      <c r="V5604" s="40"/>
    </row>
    <row r="5605" spans="6:22" x14ac:dyDescent="0.25">
      <c r="F5605" s="40"/>
      <c r="G5605" s="40"/>
      <c r="H5605" s="40"/>
      <c r="I5605" s="40"/>
      <c r="J5605" s="40"/>
      <c r="K5605" s="40"/>
      <c r="L5605" s="40"/>
      <c r="M5605" s="40"/>
      <c r="N5605" s="40"/>
      <c r="O5605" s="40"/>
      <c r="P5605" s="40"/>
      <c r="Q5605" s="40"/>
      <c r="R5605" s="40"/>
      <c r="S5605" s="40"/>
      <c r="T5605" s="40"/>
      <c r="U5605" s="40"/>
      <c r="V5605" s="40"/>
    </row>
    <row r="5606" spans="6:22" x14ac:dyDescent="0.25">
      <c r="F5606" s="40"/>
      <c r="G5606" s="40"/>
      <c r="H5606" s="40"/>
      <c r="I5606" s="40"/>
      <c r="J5606" s="40"/>
      <c r="K5606" s="40"/>
      <c r="L5606" s="40"/>
      <c r="M5606" s="40"/>
      <c r="N5606" s="40"/>
      <c r="O5606" s="40"/>
      <c r="P5606" s="40"/>
      <c r="Q5606" s="40"/>
      <c r="R5606" s="40"/>
      <c r="S5606" s="40"/>
      <c r="T5606" s="40"/>
      <c r="U5606" s="40"/>
      <c r="V5606" s="40"/>
    </row>
    <row r="5607" spans="6:22" x14ac:dyDescent="0.25">
      <c r="F5607" s="40"/>
      <c r="G5607" s="40"/>
      <c r="H5607" s="40"/>
      <c r="I5607" s="40"/>
      <c r="J5607" s="40"/>
      <c r="K5607" s="40"/>
      <c r="L5607" s="40"/>
      <c r="M5607" s="40"/>
      <c r="N5607" s="40"/>
      <c r="O5607" s="40"/>
      <c r="P5607" s="40"/>
      <c r="Q5607" s="40"/>
      <c r="R5607" s="40"/>
      <c r="S5607" s="40"/>
      <c r="T5607" s="40"/>
      <c r="U5607" s="40"/>
      <c r="V5607" s="40"/>
    </row>
    <row r="5608" spans="6:22" x14ac:dyDescent="0.25">
      <c r="F5608" s="40"/>
      <c r="G5608" s="40"/>
      <c r="H5608" s="40"/>
      <c r="I5608" s="40"/>
      <c r="J5608" s="40"/>
      <c r="K5608" s="40"/>
      <c r="L5608" s="40"/>
      <c r="M5608" s="40"/>
      <c r="N5608" s="40"/>
      <c r="O5608" s="40"/>
      <c r="P5608" s="40"/>
      <c r="Q5608" s="40"/>
      <c r="R5608" s="40"/>
      <c r="S5608" s="40"/>
      <c r="T5608" s="40"/>
      <c r="U5608" s="40"/>
      <c r="V5608" s="40"/>
    </row>
    <row r="5609" spans="6:22" x14ac:dyDescent="0.25">
      <c r="F5609" s="40"/>
      <c r="G5609" s="40"/>
      <c r="H5609" s="40"/>
      <c r="I5609" s="40"/>
      <c r="J5609" s="40"/>
      <c r="K5609" s="40"/>
      <c r="L5609" s="40"/>
      <c r="M5609" s="40"/>
      <c r="N5609" s="40"/>
      <c r="O5609" s="40"/>
      <c r="P5609" s="40"/>
      <c r="Q5609" s="40"/>
      <c r="R5609" s="40"/>
      <c r="S5609" s="40"/>
      <c r="T5609" s="40"/>
      <c r="U5609" s="40"/>
      <c r="V5609" s="40"/>
    </row>
    <row r="5610" spans="6:22" x14ac:dyDescent="0.25">
      <c r="F5610" s="40"/>
      <c r="G5610" s="40"/>
      <c r="H5610" s="40"/>
      <c r="I5610" s="40"/>
      <c r="J5610" s="40"/>
      <c r="K5610" s="40"/>
      <c r="L5610" s="40"/>
      <c r="M5610" s="40"/>
      <c r="N5610" s="40"/>
      <c r="O5610" s="40"/>
      <c r="P5610" s="40"/>
      <c r="Q5610" s="40"/>
      <c r="R5610" s="40"/>
      <c r="S5610" s="40"/>
      <c r="T5610" s="40"/>
      <c r="U5610" s="40"/>
      <c r="V5610" s="40"/>
    </row>
    <row r="5611" spans="6:22" x14ac:dyDescent="0.25">
      <c r="F5611" s="40"/>
      <c r="G5611" s="40"/>
      <c r="H5611" s="40"/>
      <c r="I5611" s="40"/>
      <c r="J5611" s="40"/>
      <c r="K5611" s="40"/>
      <c r="L5611" s="40"/>
      <c r="M5611" s="40"/>
      <c r="N5611" s="40"/>
      <c r="O5611" s="40"/>
      <c r="P5611" s="40"/>
      <c r="Q5611" s="40"/>
      <c r="R5611" s="40"/>
      <c r="S5611" s="40"/>
      <c r="T5611" s="40"/>
      <c r="U5611" s="40"/>
      <c r="V5611" s="40"/>
    </row>
    <row r="5612" spans="6:22" x14ac:dyDescent="0.25">
      <c r="F5612" s="40"/>
      <c r="G5612" s="40"/>
      <c r="H5612" s="40"/>
      <c r="I5612" s="40"/>
      <c r="J5612" s="40"/>
      <c r="K5612" s="40"/>
      <c r="L5612" s="40"/>
      <c r="M5612" s="40"/>
      <c r="N5612" s="40"/>
      <c r="O5612" s="40"/>
      <c r="P5612" s="40"/>
      <c r="Q5612" s="40"/>
      <c r="R5612" s="40"/>
      <c r="S5612" s="40"/>
      <c r="T5612" s="40"/>
      <c r="U5612" s="40"/>
      <c r="V5612" s="40"/>
    </row>
    <row r="5613" spans="6:22" x14ac:dyDescent="0.25">
      <c r="F5613" s="40"/>
      <c r="G5613" s="40"/>
      <c r="H5613" s="40"/>
      <c r="I5613" s="40"/>
      <c r="J5613" s="40"/>
      <c r="K5613" s="40"/>
      <c r="L5613" s="40"/>
      <c r="M5613" s="40"/>
      <c r="N5613" s="40"/>
      <c r="O5613" s="40"/>
      <c r="P5613" s="40"/>
      <c r="Q5613" s="40"/>
      <c r="R5613" s="40"/>
      <c r="S5613" s="40"/>
      <c r="T5613" s="40"/>
      <c r="U5613" s="40"/>
      <c r="V5613" s="40"/>
    </row>
    <row r="5614" spans="6:22" x14ac:dyDescent="0.25">
      <c r="F5614" s="40"/>
      <c r="G5614" s="40"/>
      <c r="H5614" s="40"/>
      <c r="I5614" s="40"/>
      <c r="J5614" s="40"/>
      <c r="K5614" s="40"/>
      <c r="L5614" s="40"/>
      <c r="M5614" s="40"/>
      <c r="N5614" s="40"/>
      <c r="O5614" s="40"/>
      <c r="P5614" s="40"/>
      <c r="Q5614" s="40"/>
      <c r="R5614" s="40"/>
      <c r="S5614" s="40"/>
      <c r="T5614" s="40"/>
      <c r="U5614" s="40"/>
      <c r="V5614" s="40"/>
    </row>
    <row r="5615" spans="6:22" x14ac:dyDescent="0.25">
      <c r="F5615" s="40"/>
      <c r="G5615" s="40"/>
      <c r="H5615" s="40"/>
      <c r="I5615" s="40"/>
      <c r="J5615" s="40"/>
      <c r="K5615" s="40"/>
      <c r="L5615" s="40"/>
      <c r="M5615" s="40"/>
      <c r="N5615" s="40"/>
      <c r="O5615" s="40"/>
      <c r="P5615" s="40"/>
      <c r="Q5615" s="40"/>
      <c r="R5615" s="40"/>
      <c r="S5615" s="40"/>
      <c r="T5615" s="40"/>
      <c r="U5615" s="40"/>
      <c r="V5615" s="40"/>
    </row>
    <row r="5616" spans="6:22" x14ac:dyDescent="0.25">
      <c r="F5616" s="40"/>
      <c r="G5616" s="40"/>
      <c r="H5616" s="40"/>
      <c r="I5616" s="40"/>
      <c r="J5616" s="40"/>
      <c r="K5616" s="40"/>
      <c r="L5616" s="40"/>
      <c r="M5616" s="40"/>
      <c r="N5616" s="40"/>
      <c r="O5616" s="40"/>
      <c r="P5616" s="40"/>
      <c r="Q5616" s="40"/>
      <c r="R5616" s="40"/>
      <c r="S5616" s="40"/>
      <c r="T5616" s="40"/>
      <c r="U5616" s="40"/>
      <c r="V5616" s="40"/>
    </row>
    <row r="5617" spans="6:22" x14ac:dyDescent="0.25">
      <c r="F5617" s="40"/>
      <c r="G5617" s="40"/>
      <c r="H5617" s="40"/>
      <c r="I5617" s="40"/>
      <c r="J5617" s="40"/>
      <c r="K5617" s="40"/>
      <c r="L5617" s="40"/>
      <c r="M5617" s="40"/>
      <c r="N5617" s="40"/>
      <c r="O5617" s="40"/>
      <c r="P5617" s="40"/>
      <c r="Q5617" s="40"/>
      <c r="R5617" s="40"/>
      <c r="S5617" s="40"/>
      <c r="T5617" s="40"/>
      <c r="U5617" s="40"/>
      <c r="V5617" s="40"/>
    </row>
    <row r="5618" spans="6:22" x14ac:dyDescent="0.25">
      <c r="F5618" s="40"/>
      <c r="G5618" s="40"/>
      <c r="H5618" s="40"/>
      <c r="I5618" s="40"/>
      <c r="J5618" s="40"/>
      <c r="K5618" s="40"/>
      <c r="L5618" s="40"/>
      <c r="M5618" s="40"/>
      <c r="N5618" s="40"/>
      <c r="O5618" s="40"/>
      <c r="P5618" s="40"/>
      <c r="Q5618" s="40"/>
      <c r="R5618" s="40"/>
      <c r="S5618" s="40"/>
      <c r="T5618" s="40"/>
      <c r="U5618" s="40"/>
      <c r="V5618" s="40"/>
    </row>
    <row r="5619" spans="6:22" x14ac:dyDescent="0.25">
      <c r="F5619" s="40"/>
      <c r="G5619" s="40"/>
      <c r="H5619" s="40"/>
      <c r="I5619" s="40"/>
      <c r="J5619" s="40"/>
      <c r="K5619" s="40"/>
      <c r="L5619" s="40"/>
      <c r="M5619" s="40"/>
      <c r="N5619" s="40"/>
      <c r="O5619" s="40"/>
      <c r="P5619" s="40"/>
      <c r="Q5619" s="40"/>
      <c r="R5619" s="40"/>
      <c r="S5619" s="40"/>
      <c r="T5619" s="40"/>
      <c r="U5619" s="40"/>
      <c r="V5619" s="40"/>
    </row>
    <row r="5620" spans="6:22" x14ac:dyDescent="0.25">
      <c r="F5620" s="40"/>
      <c r="G5620" s="40"/>
      <c r="H5620" s="40"/>
      <c r="I5620" s="40"/>
      <c r="J5620" s="40"/>
      <c r="K5620" s="40"/>
      <c r="L5620" s="40"/>
      <c r="M5620" s="40"/>
      <c r="N5620" s="40"/>
      <c r="O5620" s="40"/>
      <c r="P5620" s="40"/>
      <c r="Q5620" s="40"/>
      <c r="R5620" s="40"/>
      <c r="S5620" s="40"/>
      <c r="T5620" s="40"/>
      <c r="U5620" s="40"/>
      <c r="V5620" s="40"/>
    </row>
    <row r="5621" spans="6:22" x14ac:dyDescent="0.25">
      <c r="F5621" s="40"/>
      <c r="G5621" s="40"/>
      <c r="H5621" s="40"/>
      <c r="I5621" s="40"/>
      <c r="J5621" s="40"/>
      <c r="K5621" s="40"/>
      <c r="L5621" s="40"/>
      <c r="M5621" s="40"/>
      <c r="N5621" s="40"/>
      <c r="O5621" s="40"/>
      <c r="P5621" s="40"/>
      <c r="Q5621" s="40"/>
      <c r="R5621" s="40"/>
      <c r="S5621" s="40"/>
      <c r="T5621" s="40"/>
      <c r="U5621" s="40"/>
      <c r="V5621" s="40"/>
    </row>
    <row r="5622" spans="6:22" x14ac:dyDescent="0.25">
      <c r="F5622" s="40"/>
      <c r="G5622" s="40"/>
      <c r="H5622" s="40"/>
      <c r="I5622" s="40"/>
      <c r="J5622" s="40"/>
      <c r="K5622" s="40"/>
      <c r="L5622" s="40"/>
      <c r="M5622" s="40"/>
      <c r="N5622" s="40"/>
      <c r="O5622" s="40"/>
      <c r="P5622" s="40"/>
      <c r="Q5622" s="40"/>
      <c r="R5622" s="40"/>
      <c r="S5622" s="40"/>
      <c r="T5622" s="40"/>
      <c r="U5622" s="40"/>
      <c r="V5622" s="40"/>
    </row>
    <row r="5623" spans="6:22" x14ac:dyDescent="0.25">
      <c r="F5623" s="40"/>
      <c r="G5623" s="40"/>
      <c r="H5623" s="40"/>
      <c r="I5623" s="40"/>
      <c r="J5623" s="40"/>
      <c r="K5623" s="40"/>
      <c r="L5623" s="40"/>
      <c r="M5623" s="40"/>
      <c r="N5623" s="40"/>
      <c r="O5623" s="40"/>
      <c r="P5623" s="40"/>
      <c r="Q5623" s="40"/>
      <c r="R5623" s="40"/>
      <c r="S5623" s="40"/>
      <c r="T5623" s="40"/>
      <c r="U5623" s="40"/>
      <c r="V5623" s="40"/>
    </row>
    <row r="5624" spans="6:22" x14ac:dyDescent="0.25">
      <c r="F5624" s="40"/>
      <c r="G5624" s="40"/>
      <c r="H5624" s="40"/>
      <c r="I5624" s="40"/>
      <c r="J5624" s="40"/>
      <c r="K5624" s="40"/>
      <c r="L5624" s="40"/>
      <c r="M5624" s="40"/>
      <c r="N5624" s="40"/>
      <c r="O5624" s="40"/>
      <c r="P5624" s="40"/>
      <c r="Q5624" s="40"/>
      <c r="R5624" s="40"/>
      <c r="S5624" s="40"/>
      <c r="T5624" s="40"/>
      <c r="U5624" s="40"/>
      <c r="V5624" s="40"/>
    </row>
    <row r="5625" spans="6:22" x14ac:dyDescent="0.25">
      <c r="F5625" s="40"/>
      <c r="G5625" s="40"/>
      <c r="H5625" s="40"/>
      <c r="I5625" s="40"/>
      <c r="J5625" s="40"/>
      <c r="K5625" s="40"/>
      <c r="L5625" s="40"/>
      <c r="M5625" s="40"/>
      <c r="N5625" s="40"/>
      <c r="O5625" s="40"/>
      <c r="P5625" s="40"/>
      <c r="Q5625" s="40"/>
      <c r="R5625" s="40"/>
      <c r="S5625" s="40"/>
      <c r="T5625" s="40"/>
      <c r="U5625" s="40"/>
      <c r="V5625" s="40"/>
    </row>
    <row r="5626" spans="6:22" x14ac:dyDescent="0.25">
      <c r="F5626" s="40"/>
      <c r="G5626" s="40"/>
      <c r="H5626" s="40"/>
      <c r="I5626" s="40"/>
      <c r="J5626" s="40"/>
      <c r="K5626" s="40"/>
      <c r="L5626" s="40"/>
      <c r="M5626" s="40"/>
      <c r="N5626" s="40"/>
      <c r="O5626" s="40"/>
      <c r="P5626" s="40"/>
      <c r="Q5626" s="40"/>
      <c r="R5626" s="40"/>
      <c r="S5626" s="40"/>
      <c r="T5626" s="40"/>
      <c r="U5626" s="40"/>
      <c r="V5626" s="40"/>
    </row>
    <row r="5627" spans="6:22" x14ac:dyDescent="0.25">
      <c r="F5627" s="40"/>
      <c r="G5627" s="40"/>
      <c r="H5627" s="40"/>
      <c r="I5627" s="40"/>
      <c r="J5627" s="40"/>
      <c r="K5627" s="40"/>
      <c r="L5627" s="40"/>
      <c r="M5627" s="40"/>
      <c r="N5627" s="40"/>
      <c r="O5627" s="40"/>
      <c r="P5627" s="40"/>
      <c r="Q5627" s="40"/>
      <c r="R5627" s="40"/>
      <c r="S5627" s="40"/>
      <c r="T5627" s="40"/>
      <c r="U5627" s="40"/>
      <c r="V5627" s="40"/>
    </row>
    <row r="5628" spans="6:22" x14ac:dyDescent="0.25">
      <c r="F5628" s="40"/>
      <c r="G5628" s="40"/>
      <c r="H5628" s="40"/>
      <c r="I5628" s="40"/>
      <c r="J5628" s="40"/>
      <c r="K5628" s="40"/>
      <c r="L5628" s="40"/>
      <c r="M5628" s="40"/>
      <c r="N5628" s="40"/>
      <c r="O5628" s="40"/>
      <c r="P5628" s="40"/>
      <c r="Q5628" s="40"/>
      <c r="R5628" s="40"/>
      <c r="S5628" s="40"/>
      <c r="T5628" s="40"/>
      <c r="U5628" s="40"/>
      <c r="V5628" s="40"/>
    </row>
    <row r="5629" spans="6:22" x14ac:dyDescent="0.25">
      <c r="F5629" s="40"/>
      <c r="G5629" s="40"/>
      <c r="H5629" s="40"/>
      <c r="I5629" s="40"/>
      <c r="J5629" s="40"/>
      <c r="K5629" s="40"/>
      <c r="L5629" s="40"/>
      <c r="M5629" s="40"/>
      <c r="N5629" s="40"/>
      <c r="O5629" s="40"/>
      <c r="P5629" s="40"/>
      <c r="Q5629" s="40"/>
      <c r="R5629" s="40"/>
      <c r="S5629" s="40"/>
      <c r="T5629" s="40"/>
      <c r="U5629" s="40"/>
      <c r="V5629" s="40"/>
    </row>
    <row r="5630" spans="6:22" x14ac:dyDescent="0.25">
      <c r="F5630" s="40"/>
      <c r="G5630" s="40"/>
      <c r="H5630" s="40"/>
      <c r="I5630" s="40"/>
      <c r="J5630" s="40"/>
      <c r="K5630" s="40"/>
      <c r="L5630" s="40"/>
      <c r="M5630" s="40"/>
      <c r="N5630" s="40"/>
      <c r="O5630" s="40"/>
      <c r="P5630" s="40"/>
      <c r="Q5630" s="40"/>
      <c r="R5630" s="40"/>
      <c r="S5630" s="40"/>
      <c r="T5630" s="40"/>
      <c r="U5630" s="40"/>
      <c r="V5630" s="40"/>
    </row>
    <row r="5631" spans="6:22" x14ac:dyDescent="0.25">
      <c r="F5631" s="40"/>
      <c r="G5631" s="40"/>
      <c r="H5631" s="40"/>
      <c r="I5631" s="40"/>
      <c r="J5631" s="40"/>
      <c r="K5631" s="40"/>
      <c r="L5631" s="40"/>
      <c r="M5631" s="40"/>
      <c r="N5631" s="40"/>
      <c r="O5631" s="40"/>
      <c r="P5631" s="40"/>
      <c r="Q5631" s="40"/>
      <c r="R5631" s="40"/>
      <c r="S5631" s="40"/>
      <c r="T5631" s="40"/>
      <c r="U5631" s="40"/>
      <c r="V5631" s="40"/>
    </row>
    <row r="5632" spans="6:22" x14ac:dyDescent="0.25">
      <c r="F5632" s="40"/>
      <c r="G5632" s="40"/>
      <c r="H5632" s="40"/>
      <c r="I5632" s="40"/>
      <c r="J5632" s="40"/>
      <c r="K5632" s="40"/>
      <c r="L5632" s="40"/>
      <c r="M5632" s="40"/>
      <c r="N5632" s="40"/>
      <c r="O5632" s="40"/>
      <c r="P5632" s="40"/>
      <c r="Q5632" s="40"/>
      <c r="R5632" s="40"/>
      <c r="S5632" s="40"/>
      <c r="T5632" s="40"/>
      <c r="U5632" s="40"/>
      <c r="V5632" s="40"/>
    </row>
    <row r="5633" spans="6:22" x14ac:dyDescent="0.25">
      <c r="F5633" s="40"/>
      <c r="G5633" s="40"/>
      <c r="H5633" s="40"/>
      <c r="I5633" s="40"/>
      <c r="J5633" s="40"/>
      <c r="K5633" s="40"/>
      <c r="L5633" s="40"/>
      <c r="M5633" s="40"/>
      <c r="N5633" s="40"/>
      <c r="O5633" s="40"/>
      <c r="P5633" s="40"/>
      <c r="Q5633" s="40"/>
      <c r="R5633" s="40"/>
      <c r="S5633" s="40"/>
      <c r="T5633" s="40"/>
      <c r="U5633" s="40"/>
      <c r="V5633" s="40"/>
    </row>
    <row r="5634" spans="6:22" x14ac:dyDescent="0.25">
      <c r="F5634" s="40"/>
      <c r="G5634" s="40"/>
      <c r="H5634" s="40"/>
      <c r="I5634" s="40"/>
      <c r="J5634" s="40"/>
      <c r="K5634" s="40"/>
      <c r="L5634" s="40"/>
      <c r="M5634" s="40"/>
      <c r="N5634" s="40"/>
      <c r="O5634" s="40"/>
      <c r="P5634" s="40"/>
      <c r="Q5634" s="40"/>
      <c r="R5634" s="40"/>
      <c r="S5634" s="40"/>
      <c r="T5634" s="40"/>
      <c r="U5634" s="40"/>
      <c r="V5634" s="40"/>
    </row>
    <row r="5635" spans="6:22" x14ac:dyDescent="0.25">
      <c r="F5635" s="40"/>
      <c r="G5635" s="40"/>
      <c r="H5635" s="40"/>
      <c r="I5635" s="40"/>
      <c r="J5635" s="40"/>
      <c r="K5635" s="40"/>
      <c r="L5635" s="40"/>
      <c r="M5635" s="40"/>
      <c r="N5635" s="40"/>
      <c r="O5635" s="40"/>
      <c r="P5635" s="40"/>
      <c r="Q5635" s="40"/>
      <c r="R5635" s="40"/>
      <c r="S5635" s="40"/>
      <c r="T5635" s="40"/>
      <c r="U5635" s="40"/>
      <c r="V5635" s="40"/>
    </row>
    <row r="5636" spans="6:22" x14ac:dyDescent="0.25">
      <c r="F5636" s="40"/>
      <c r="G5636" s="40"/>
      <c r="H5636" s="40"/>
      <c r="I5636" s="40"/>
      <c r="J5636" s="40"/>
      <c r="K5636" s="40"/>
      <c r="L5636" s="40"/>
      <c r="M5636" s="40"/>
      <c r="N5636" s="40"/>
      <c r="O5636" s="40"/>
      <c r="P5636" s="40"/>
      <c r="Q5636" s="40"/>
      <c r="R5636" s="40"/>
      <c r="S5636" s="40"/>
      <c r="T5636" s="40"/>
      <c r="U5636" s="40"/>
      <c r="V5636" s="40"/>
    </row>
    <row r="5637" spans="6:22" x14ac:dyDescent="0.25">
      <c r="F5637" s="40"/>
      <c r="G5637" s="40"/>
      <c r="H5637" s="40"/>
      <c r="I5637" s="40"/>
      <c r="J5637" s="40"/>
      <c r="K5637" s="40"/>
      <c r="L5637" s="40"/>
      <c r="M5637" s="40"/>
      <c r="N5637" s="40"/>
      <c r="O5637" s="40"/>
      <c r="P5637" s="40"/>
      <c r="Q5637" s="40"/>
      <c r="R5637" s="40"/>
      <c r="S5637" s="40"/>
      <c r="T5637" s="40"/>
      <c r="U5637" s="40"/>
      <c r="V5637" s="40"/>
    </row>
    <row r="5638" spans="6:22" x14ac:dyDescent="0.25">
      <c r="F5638" s="40"/>
      <c r="G5638" s="40"/>
      <c r="H5638" s="40"/>
      <c r="I5638" s="40"/>
      <c r="J5638" s="40"/>
      <c r="K5638" s="40"/>
      <c r="L5638" s="40"/>
      <c r="M5638" s="40"/>
      <c r="N5638" s="40"/>
      <c r="O5638" s="40"/>
      <c r="P5638" s="40"/>
      <c r="Q5638" s="40"/>
      <c r="R5638" s="40"/>
      <c r="S5638" s="40"/>
      <c r="T5638" s="40"/>
      <c r="U5638" s="40"/>
      <c r="V5638" s="40"/>
    </row>
    <row r="5639" spans="6:22" x14ac:dyDescent="0.25">
      <c r="F5639" s="40"/>
      <c r="G5639" s="40"/>
      <c r="H5639" s="40"/>
      <c r="I5639" s="40"/>
      <c r="J5639" s="40"/>
      <c r="K5639" s="40"/>
      <c r="L5639" s="40"/>
      <c r="M5639" s="40"/>
      <c r="N5639" s="40"/>
      <c r="O5639" s="40"/>
      <c r="P5639" s="40"/>
      <c r="Q5639" s="40"/>
      <c r="R5639" s="40"/>
      <c r="S5639" s="40"/>
      <c r="T5639" s="40"/>
      <c r="U5639" s="40"/>
      <c r="V5639" s="40"/>
    </row>
    <row r="5640" spans="6:22" x14ac:dyDescent="0.25">
      <c r="F5640" s="40"/>
      <c r="G5640" s="40"/>
      <c r="H5640" s="40"/>
      <c r="I5640" s="40"/>
      <c r="J5640" s="40"/>
      <c r="K5640" s="40"/>
      <c r="L5640" s="40"/>
      <c r="M5640" s="40"/>
      <c r="N5640" s="40"/>
      <c r="O5640" s="40"/>
      <c r="P5640" s="40"/>
      <c r="Q5640" s="40"/>
      <c r="R5640" s="40"/>
      <c r="S5640" s="40"/>
      <c r="T5640" s="40"/>
      <c r="U5640" s="40"/>
      <c r="V5640" s="40"/>
    </row>
    <row r="5641" spans="6:22" x14ac:dyDescent="0.25">
      <c r="F5641" s="40"/>
      <c r="G5641" s="40"/>
      <c r="H5641" s="40"/>
      <c r="I5641" s="40"/>
      <c r="J5641" s="40"/>
      <c r="K5641" s="40"/>
      <c r="L5641" s="40"/>
      <c r="M5641" s="40"/>
      <c r="N5641" s="40"/>
      <c r="O5641" s="40"/>
      <c r="P5641" s="40"/>
      <c r="Q5641" s="40"/>
      <c r="R5641" s="40"/>
      <c r="S5641" s="40"/>
      <c r="T5641" s="40"/>
      <c r="U5641" s="40"/>
      <c r="V5641" s="40"/>
    </row>
    <row r="5642" spans="6:22" x14ac:dyDescent="0.25">
      <c r="F5642" s="40"/>
      <c r="G5642" s="40"/>
      <c r="H5642" s="40"/>
      <c r="I5642" s="40"/>
      <c r="J5642" s="40"/>
      <c r="K5642" s="40"/>
      <c r="L5642" s="40"/>
      <c r="M5642" s="40"/>
      <c r="N5642" s="40"/>
      <c r="O5642" s="40"/>
      <c r="P5642" s="40"/>
      <c r="Q5642" s="40"/>
      <c r="R5642" s="40"/>
      <c r="S5642" s="40"/>
      <c r="T5642" s="40"/>
      <c r="U5642" s="40"/>
      <c r="V5642" s="40"/>
    </row>
    <row r="5643" spans="6:22" x14ac:dyDescent="0.25">
      <c r="F5643" s="40"/>
      <c r="G5643" s="40"/>
      <c r="H5643" s="40"/>
      <c r="I5643" s="40"/>
      <c r="J5643" s="40"/>
      <c r="K5643" s="40"/>
      <c r="L5643" s="40"/>
      <c r="M5643" s="40"/>
      <c r="N5643" s="40"/>
      <c r="O5643" s="40"/>
      <c r="P5643" s="40"/>
      <c r="Q5643" s="40"/>
      <c r="R5643" s="40"/>
      <c r="S5643" s="40"/>
      <c r="T5643" s="40"/>
      <c r="U5643" s="40"/>
      <c r="V5643" s="40"/>
    </row>
    <row r="5644" spans="6:22" x14ac:dyDescent="0.25">
      <c r="F5644" s="40"/>
      <c r="G5644" s="40"/>
      <c r="H5644" s="40"/>
      <c r="I5644" s="40"/>
      <c r="J5644" s="40"/>
      <c r="K5644" s="40"/>
      <c r="L5644" s="40"/>
      <c r="M5644" s="40"/>
      <c r="N5644" s="40"/>
      <c r="O5644" s="40"/>
      <c r="P5644" s="40"/>
      <c r="Q5644" s="40"/>
      <c r="R5644" s="40"/>
      <c r="S5644" s="40"/>
      <c r="T5644" s="40"/>
      <c r="U5644" s="40"/>
      <c r="V5644" s="40"/>
    </row>
    <row r="5645" spans="6:22" x14ac:dyDescent="0.25">
      <c r="F5645" s="40"/>
      <c r="G5645" s="40"/>
      <c r="H5645" s="40"/>
      <c r="I5645" s="40"/>
      <c r="J5645" s="40"/>
      <c r="K5645" s="40"/>
      <c r="L5645" s="40"/>
      <c r="M5645" s="40"/>
      <c r="N5645" s="40"/>
      <c r="O5645" s="40"/>
      <c r="P5645" s="40"/>
      <c r="Q5645" s="40"/>
      <c r="R5645" s="40"/>
      <c r="S5645" s="40"/>
      <c r="T5645" s="40"/>
      <c r="U5645" s="40"/>
      <c r="V5645" s="40"/>
    </row>
    <row r="5646" spans="6:22" x14ac:dyDescent="0.25">
      <c r="F5646" s="40"/>
      <c r="G5646" s="40"/>
      <c r="H5646" s="40"/>
      <c r="I5646" s="40"/>
      <c r="J5646" s="40"/>
      <c r="K5646" s="40"/>
      <c r="L5646" s="40"/>
      <c r="M5646" s="40"/>
      <c r="N5646" s="40"/>
      <c r="O5646" s="40"/>
      <c r="P5646" s="40"/>
      <c r="Q5646" s="40"/>
      <c r="R5646" s="40"/>
      <c r="S5646" s="40"/>
      <c r="T5646" s="40"/>
      <c r="U5646" s="40"/>
      <c r="V5646" s="40"/>
    </row>
    <row r="5647" spans="6:22" x14ac:dyDescent="0.25">
      <c r="F5647" s="40"/>
      <c r="G5647" s="40"/>
      <c r="H5647" s="40"/>
      <c r="I5647" s="40"/>
      <c r="J5647" s="40"/>
      <c r="K5647" s="40"/>
      <c r="L5647" s="40"/>
      <c r="M5647" s="40"/>
      <c r="N5647" s="40"/>
      <c r="O5647" s="40"/>
      <c r="P5647" s="40"/>
      <c r="Q5647" s="40"/>
      <c r="R5647" s="40"/>
      <c r="S5647" s="40"/>
      <c r="T5647" s="40"/>
      <c r="U5647" s="40"/>
      <c r="V5647" s="40"/>
    </row>
    <row r="5648" spans="6:22" x14ac:dyDescent="0.25">
      <c r="F5648" s="40"/>
      <c r="G5648" s="40"/>
      <c r="H5648" s="40"/>
      <c r="I5648" s="40"/>
      <c r="J5648" s="40"/>
      <c r="K5648" s="40"/>
      <c r="L5648" s="40"/>
      <c r="M5648" s="40"/>
      <c r="N5648" s="40"/>
      <c r="O5648" s="40"/>
      <c r="P5648" s="40"/>
      <c r="Q5648" s="40"/>
      <c r="R5648" s="40"/>
      <c r="S5648" s="40"/>
      <c r="T5648" s="40"/>
      <c r="U5648" s="40"/>
      <c r="V5648" s="40"/>
    </row>
    <row r="5649" spans="6:22" x14ac:dyDescent="0.25">
      <c r="F5649" s="40"/>
      <c r="G5649" s="40"/>
      <c r="H5649" s="40"/>
      <c r="I5649" s="40"/>
      <c r="J5649" s="40"/>
      <c r="K5649" s="40"/>
      <c r="L5649" s="40"/>
      <c r="M5649" s="40"/>
      <c r="N5649" s="40"/>
      <c r="O5649" s="40"/>
      <c r="P5649" s="40"/>
      <c r="Q5649" s="40"/>
      <c r="R5649" s="40"/>
      <c r="S5649" s="40"/>
      <c r="T5649" s="40"/>
      <c r="U5649" s="40"/>
      <c r="V5649" s="40"/>
    </row>
    <row r="5650" spans="6:22" x14ac:dyDescent="0.25">
      <c r="F5650" s="40"/>
      <c r="G5650" s="40"/>
      <c r="H5650" s="40"/>
      <c r="I5650" s="40"/>
      <c r="J5650" s="40"/>
      <c r="K5650" s="40"/>
      <c r="L5650" s="40"/>
      <c r="M5650" s="40"/>
      <c r="N5650" s="40"/>
      <c r="O5650" s="40"/>
      <c r="P5650" s="40"/>
      <c r="Q5650" s="40"/>
      <c r="R5650" s="40"/>
      <c r="S5650" s="40"/>
      <c r="T5650" s="40"/>
      <c r="U5650" s="40"/>
      <c r="V5650" s="40"/>
    </row>
    <row r="5651" spans="6:22" x14ac:dyDescent="0.25">
      <c r="F5651" s="40"/>
      <c r="G5651" s="40"/>
      <c r="H5651" s="40"/>
      <c r="I5651" s="40"/>
      <c r="J5651" s="40"/>
      <c r="K5651" s="40"/>
      <c r="L5651" s="40"/>
      <c r="M5651" s="40"/>
      <c r="N5651" s="40"/>
      <c r="O5651" s="40"/>
      <c r="P5651" s="40"/>
      <c r="Q5651" s="40"/>
      <c r="R5651" s="40"/>
      <c r="S5651" s="40"/>
      <c r="T5651" s="40"/>
      <c r="U5651" s="40"/>
      <c r="V5651" s="40"/>
    </row>
    <row r="5652" spans="6:22" x14ac:dyDescent="0.25">
      <c r="F5652" s="40"/>
      <c r="G5652" s="40"/>
      <c r="H5652" s="40"/>
      <c r="I5652" s="40"/>
      <c r="J5652" s="40"/>
      <c r="K5652" s="40"/>
      <c r="L5652" s="40"/>
      <c r="M5652" s="40"/>
      <c r="N5652" s="40"/>
      <c r="O5652" s="40"/>
      <c r="P5652" s="40"/>
      <c r="Q5652" s="40"/>
      <c r="R5652" s="40"/>
      <c r="S5652" s="40"/>
      <c r="T5652" s="40"/>
      <c r="U5652" s="40"/>
      <c r="V5652" s="40"/>
    </row>
    <row r="5653" spans="6:22" x14ac:dyDescent="0.25">
      <c r="F5653" s="40"/>
      <c r="G5653" s="40"/>
      <c r="H5653" s="40"/>
      <c r="I5653" s="40"/>
      <c r="J5653" s="40"/>
      <c r="K5653" s="40"/>
      <c r="L5653" s="40"/>
      <c r="M5653" s="40"/>
      <c r="N5653" s="40"/>
      <c r="O5653" s="40"/>
      <c r="P5653" s="40"/>
      <c r="Q5653" s="40"/>
      <c r="R5653" s="40"/>
      <c r="S5653" s="40"/>
      <c r="T5653" s="40"/>
      <c r="U5653" s="40"/>
      <c r="V5653" s="40"/>
    </row>
    <row r="5654" spans="6:22" x14ac:dyDescent="0.25">
      <c r="F5654" s="40"/>
      <c r="G5654" s="40"/>
      <c r="H5654" s="40"/>
      <c r="I5654" s="40"/>
      <c r="J5654" s="40"/>
      <c r="K5654" s="40"/>
      <c r="L5654" s="40"/>
      <c r="M5654" s="40"/>
      <c r="N5654" s="40"/>
      <c r="O5654" s="40"/>
      <c r="P5654" s="40"/>
      <c r="Q5654" s="40"/>
      <c r="R5654" s="40"/>
      <c r="S5654" s="40"/>
      <c r="T5654" s="40"/>
      <c r="U5654" s="40"/>
      <c r="V5654" s="40"/>
    </row>
    <row r="5655" spans="6:22" x14ac:dyDescent="0.25">
      <c r="F5655" s="40"/>
      <c r="G5655" s="40"/>
      <c r="H5655" s="40"/>
      <c r="I5655" s="40"/>
      <c r="J5655" s="40"/>
      <c r="K5655" s="40"/>
      <c r="L5655" s="40"/>
      <c r="M5655" s="40"/>
      <c r="N5655" s="40"/>
      <c r="O5655" s="40"/>
      <c r="P5655" s="40"/>
      <c r="Q5655" s="40"/>
      <c r="R5655" s="40"/>
      <c r="S5655" s="40"/>
      <c r="T5655" s="40"/>
      <c r="U5655" s="40"/>
      <c r="V5655" s="40"/>
    </row>
    <row r="5656" spans="6:22" x14ac:dyDescent="0.25">
      <c r="F5656" s="40"/>
      <c r="G5656" s="40"/>
      <c r="H5656" s="40"/>
      <c r="I5656" s="40"/>
      <c r="J5656" s="40"/>
      <c r="K5656" s="40"/>
      <c r="L5656" s="40"/>
      <c r="M5656" s="40"/>
      <c r="N5656" s="40"/>
      <c r="O5656" s="40"/>
      <c r="P5656" s="40"/>
      <c r="Q5656" s="40"/>
      <c r="R5656" s="40"/>
      <c r="S5656" s="40"/>
      <c r="T5656" s="40"/>
      <c r="U5656" s="40"/>
      <c r="V5656" s="40"/>
    </row>
    <row r="5657" spans="6:22" x14ac:dyDescent="0.25">
      <c r="F5657" s="40"/>
      <c r="G5657" s="40"/>
      <c r="H5657" s="40"/>
      <c r="I5657" s="40"/>
      <c r="J5657" s="40"/>
      <c r="K5657" s="40"/>
      <c r="L5657" s="40"/>
      <c r="M5657" s="40"/>
      <c r="N5657" s="40"/>
      <c r="O5657" s="40"/>
      <c r="P5657" s="40"/>
      <c r="Q5657" s="40"/>
      <c r="R5657" s="40"/>
      <c r="S5657" s="40"/>
      <c r="T5657" s="40"/>
      <c r="U5657" s="40"/>
      <c r="V5657" s="40"/>
    </row>
    <row r="5658" spans="6:22" x14ac:dyDescent="0.25">
      <c r="F5658" s="40"/>
      <c r="G5658" s="40"/>
      <c r="H5658" s="40"/>
      <c r="I5658" s="40"/>
      <c r="J5658" s="40"/>
      <c r="K5658" s="40"/>
      <c r="L5658" s="40"/>
      <c r="M5658" s="40"/>
      <c r="N5658" s="40"/>
      <c r="O5658" s="40"/>
      <c r="P5658" s="40"/>
      <c r="Q5658" s="40"/>
      <c r="R5658" s="40"/>
      <c r="S5658" s="40"/>
      <c r="T5658" s="40"/>
      <c r="U5658" s="40"/>
      <c r="V5658" s="40"/>
    </row>
    <row r="5659" spans="6:22" x14ac:dyDescent="0.25">
      <c r="F5659" s="40"/>
      <c r="G5659" s="40"/>
      <c r="H5659" s="40"/>
      <c r="I5659" s="40"/>
      <c r="J5659" s="40"/>
      <c r="K5659" s="40"/>
      <c r="L5659" s="40"/>
      <c r="M5659" s="40"/>
      <c r="N5659" s="40"/>
      <c r="O5659" s="40"/>
      <c r="P5659" s="40"/>
      <c r="Q5659" s="40"/>
      <c r="R5659" s="40"/>
      <c r="S5659" s="40"/>
      <c r="T5659" s="40"/>
      <c r="U5659" s="40"/>
      <c r="V5659" s="40"/>
    </row>
    <row r="5660" spans="6:22" x14ac:dyDescent="0.25">
      <c r="F5660" s="40"/>
      <c r="G5660" s="40"/>
      <c r="H5660" s="40"/>
      <c r="I5660" s="40"/>
      <c r="J5660" s="40"/>
      <c r="K5660" s="40"/>
      <c r="L5660" s="40"/>
      <c r="M5660" s="40"/>
      <c r="N5660" s="40"/>
      <c r="O5660" s="40"/>
      <c r="P5660" s="40"/>
      <c r="Q5660" s="40"/>
      <c r="R5660" s="40"/>
      <c r="S5660" s="40"/>
      <c r="T5660" s="40"/>
      <c r="U5660" s="40"/>
      <c r="V5660" s="40"/>
    </row>
    <row r="5661" spans="6:22" x14ac:dyDescent="0.25">
      <c r="F5661" s="40"/>
      <c r="G5661" s="40"/>
      <c r="H5661" s="40"/>
      <c r="I5661" s="40"/>
      <c r="J5661" s="40"/>
      <c r="K5661" s="40"/>
      <c r="L5661" s="40"/>
      <c r="M5661" s="40"/>
      <c r="N5661" s="40"/>
      <c r="O5661" s="40"/>
      <c r="P5661" s="40"/>
      <c r="Q5661" s="40"/>
      <c r="R5661" s="40"/>
      <c r="S5661" s="40"/>
      <c r="T5661" s="40"/>
      <c r="U5661" s="40"/>
      <c r="V5661" s="40"/>
    </row>
    <row r="5662" spans="6:22" x14ac:dyDescent="0.25">
      <c r="F5662" s="40"/>
      <c r="G5662" s="40"/>
      <c r="H5662" s="40"/>
      <c r="I5662" s="40"/>
      <c r="J5662" s="40"/>
      <c r="K5662" s="40"/>
      <c r="L5662" s="40"/>
      <c r="M5662" s="40"/>
      <c r="N5662" s="40"/>
      <c r="O5662" s="40"/>
      <c r="P5662" s="40"/>
      <c r="Q5662" s="40"/>
      <c r="R5662" s="40"/>
      <c r="S5662" s="40"/>
      <c r="T5662" s="40"/>
      <c r="U5662" s="40"/>
      <c r="V5662" s="40"/>
    </row>
    <row r="5663" spans="6:22" x14ac:dyDescent="0.25">
      <c r="F5663" s="40"/>
      <c r="G5663" s="40"/>
      <c r="H5663" s="40"/>
      <c r="I5663" s="40"/>
      <c r="J5663" s="40"/>
      <c r="K5663" s="40"/>
      <c r="L5663" s="40"/>
      <c r="M5663" s="40"/>
      <c r="N5663" s="40"/>
      <c r="O5663" s="40"/>
      <c r="P5663" s="40"/>
      <c r="Q5663" s="40"/>
      <c r="R5663" s="40"/>
      <c r="S5663" s="40"/>
      <c r="T5663" s="40"/>
      <c r="U5663" s="40"/>
      <c r="V5663" s="40"/>
    </row>
    <row r="5664" spans="6:22" x14ac:dyDescent="0.25">
      <c r="F5664" s="40"/>
      <c r="G5664" s="40"/>
      <c r="H5664" s="40"/>
      <c r="I5664" s="40"/>
      <c r="J5664" s="40"/>
      <c r="K5664" s="40"/>
      <c r="L5664" s="40"/>
      <c r="M5664" s="40"/>
      <c r="N5664" s="40"/>
      <c r="O5664" s="40"/>
      <c r="P5664" s="40"/>
      <c r="Q5664" s="40"/>
      <c r="R5664" s="40"/>
      <c r="S5664" s="40"/>
      <c r="T5664" s="40"/>
      <c r="U5664" s="40"/>
      <c r="V5664" s="40"/>
    </row>
    <row r="5665" spans="6:22" x14ac:dyDescent="0.25">
      <c r="F5665" s="40"/>
      <c r="G5665" s="40"/>
      <c r="H5665" s="40"/>
      <c r="I5665" s="40"/>
      <c r="J5665" s="40"/>
      <c r="K5665" s="40"/>
      <c r="L5665" s="40"/>
      <c r="M5665" s="40"/>
      <c r="N5665" s="40"/>
      <c r="O5665" s="40"/>
      <c r="P5665" s="40"/>
      <c r="Q5665" s="40"/>
      <c r="R5665" s="40"/>
      <c r="S5665" s="40"/>
      <c r="T5665" s="40"/>
      <c r="U5665" s="40"/>
      <c r="V5665" s="40"/>
    </row>
    <row r="5666" spans="6:22" x14ac:dyDescent="0.25">
      <c r="F5666" s="40"/>
      <c r="G5666" s="40"/>
      <c r="H5666" s="40"/>
      <c r="I5666" s="40"/>
      <c r="J5666" s="40"/>
      <c r="K5666" s="40"/>
      <c r="L5666" s="40"/>
      <c r="M5666" s="40"/>
      <c r="N5666" s="40"/>
      <c r="O5666" s="40"/>
      <c r="P5666" s="40"/>
      <c r="Q5666" s="40"/>
      <c r="R5666" s="40"/>
      <c r="S5666" s="40"/>
      <c r="T5666" s="40"/>
      <c r="U5666" s="40"/>
      <c r="V5666" s="40"/>
    </row>
    <row r="5667" spans="6:22" x14ac:dyDescent="0.25">
      <c r="F5667" s="40"/>
      <c r="G5667" s="40"/>
      <c r="H5667" s="40"/>
      <c r="I5667" s="40"/>
      <c r="J5667" s="40"/>
      <c r="K5667" s="40"/>
      <c r="L5667" s="40"/>
      <c r="M5667" s="40"/>
      <c r="N5667" s="40"/>
      <c r="O5667" s="40"/>
      <c r="P5667" s="40"/>
      <c r="Q5667" s="40"/>
      <c r="R5667" s="40"/>
      <c r="S5667" s="40"/>
      <c r="T5667" s="40"/>
      <c r="U5667" s="40"/>
      <c r="V5667" s="40"/>
    </row>
    <row r="5668" spans="6:22" x14ac:dyDescent="0.25">
      <c r="F5668" s="40"/>
      <c r="G5668" s="40"/>
      <c r="H5668" s="40"/>
      <c r="I5668" s="40"/>
      <c r="J5668" s="40"/>
      <c r="K5668" s="40"/>
      <c r="L5668" s="40"/>
      <c r="M5668" s="40"/>
      <c r="N5668" s="40"/>
      <c r="O5668" s="40"/>
      <c r="P5668" s="40"/>
      <c r="Q5668" s="40"/>
      <c r="R5668" s="40"/>
      <c r="S5668" s="40"/>
      <c r="T5668" s="40"/>
      <c r="U5668" s="40"/>
      <c r="V5668" s="40"/>
    </row>
    <row r="5669" spans="6:22" x14ac:dyDescent="0.25">
      <c r="F5669" s="40"/>
      <c r="G5669" s="40"/>
      <c r="H5669" s="40"/>
      <c r="I5669" s="40"/>
      <c r="J5669" s="40"/>
      <c r="K5669" s="40"/>
      <c r="L5669" s="40"/>
      <c r="M5669" s="40"/>
      <c r="N5669" s="40"/>
      <c r="O5669" s="40"/>
      <c r="P5669" s="40"/>
      <c r="Q5669" s="40"/>
      <c r="R5669" s="40"/>
      <c r="S5669" s="40"/>
      <c r="T5669" s="40"/>
      <c r="U5669" s="40"/>
      <c r="V5669" s="40"/>
    </row>
    <row r="5670" spans="6:22" x14ac:dyDescent="0.25">
      <c r="F5670" s="40"/>
      <c r="G5670" s="40"/>
      <c r="H5670" s="40"/>
      <c r="I5670" s="40"/>
      <c r="J5670" s="40"/>
      <c r="K5670" s="40"/>
      <c r="L5670" s="40"/>
      <c r="M5670" s="40"/>
      <c r="N5670" s="40"/>
      <c r="O5670" s="40"/>
      <c r="P5670" s="40"/>
      <c r="Q5670" s="40"/>
      <c r="R5670" s="40"/>
      <c r="S5670" s="40"/>
      <c r="T5670" s="40"/>
      <c r="U5670" s="40"/>
      <c r="V5670" s="40"/>
    </row>
    <row r="5671" spans="6:22" x14ac:dyDescent="0.25">
      <c r="F5671" s="40"/>
      <c r="G5671" s="40"/>
      <c r="H5671" s="40"/>
      <c r="I5671" s="40"/>
      <c r="J5671" s="40"/>
      <c r="K5671" s="40"/>
      <c r="L5671" s="40"/>
      <c r="M5671" s="40"/>
      <c r="N5671" s="40"/>
      <c r="O5671" s="40"/>
      <c r="P5671" s="40"/>
      <c r="Q5671" s="40"/>
      <c r="R5671" s="40"/>
      <c r="S5671" s="40"/>
      <c r="T5671" s="40"/>
      <c r="U5671" s="40"/>
      <c r="V5671" s="40"/>
    </row>
    <row r="5672" spans="6:22" x14ac:dyDescent="0.25">
      <c r="F5672" s="40"/>
      <c r="G5672" s="40"/>
      <c r="H5672" s="40"/>
      <c r="I5672" s="40"/>
      <c r="J5672" s="40"/>
      <c r="K5672" s="40"/>
      <c r="L5672" s="40"/>
      <c r="M5672" s="40"/>
      <c r="N5672" s="40"/>
      <c r="O5672" s="40"/>
      <c r="P5672" s="40"/>
      <c r="Q5672" s="40"/>
      <c r="R5672" s="40"/>
      <c r="S5672" s="40"/>
      <c r="T5672" s="40"/>
      <c r="U5672" s="40"/>
      <c r="V5672" s="40"/>
    </row>
    <row r="5673" spans="6:22" x14ac:dyDescent="0.25">
      <c r="F5673" s="40"/>
      <c r="G5673" s="40"/>
      <c r="H5673" s="40"/>
      <c r="I5673" s="40"/>
      <c r="J5673" s="40"/>
      <c r="K5673" s="40"/>
      <c r="L5673" s="40"/>
      <c r="M5673" s="40"/>
      <c r="N5673" s="40"/>
      <c r="O5673" s="40"/>
      <c r="P5673" s="40"/>
      <c r="Q5673" s="40"/>
      <c r="R5673" s="40"/>
      <c r="S5673" s="40"/>
      <c r="T5673" s="40"/>
      <c r="U5673" s="40"/>
      <c r="V5673" s="40"/>
    </row>
    <row r="5674" spans="6:22" x14ac:dyDescent="0.25">
      <c r="F5674" s="40"/>
      <c r="G5674" s="40"/>
      <c r="H5674" s="40"/>
      <c r="I5674" s="40"/>
      <c r="J5674" s="40"/>
      <c r="K5674" s="40"/>
      <c r="L5674" s="40"/>
      <c r="M5674" s="40"/>
      <c r="N5674" s="40"/>
      <c r="O5674" s="40"/>
      <c r="P5674" s="40"/>
      <c r="Q5674" s="40"/>
      <c r="R5674" s="40"/>
      <c r="S5674" s="40"/>
      <c r="T5674" s="40"/>
      <c r="U5674" s="40"/>
      <c r="V5674" s="40"/>
    </row>
    <row r="5675" spans="6:22" x14ac:dyDescent="0.25">
      <c r="F5675" s="40"/>
      <c r="G5675" s="40"/>
      <c r="H5675" s="40"/>
      <c r="I5675" s="40"/>
      <c r="J5675" s="40"/>
      <c r="K5675" s="40"/>
      <c r="L5675" s="40"/>
      <c r="M5675" s="40"/>
      <c r="N5675" s="40"/>
      <c r="O5675" s="40"/>
      <c r="P5675" s="40"/>
      <c r="Q5675" s="40"/>
      <c r="R5675" s="40"/>
      <c r="S5675" s="40"/>
      <c r="T5675" s="40"/>
      <c r="U5675" s="40"/>
      <c r="V5675" s="40"/>
    </row>
    <row r="5676" spans="6:22" x14ac:dyDescent="0.25">
      <c r="F5676" s="40"/>
      <c r="G5676" s="40"/>
      <c r="H5676" s="40"/>
      <c r="I5676" s="40"/>
      <c r="J5676" s="40"/>
      <c r="K5676" s="40"/>
      <c r="L5676" s="40"/>
      <c r="M5676" s="40"/>
      <c r="N5676" s="40"/>
      <c r="O5676" s="40"/>
      <c r="P5676" s="40"/>
      <c r="Q5676" s="40"/>
      <c r="R5676" s="40"/>
      <c r="S5676" s="40"/>
      <c r="T5676" s="40"/>
      <c r="U5676" s="40"/>
      <c r="V5676" s="40"/>
    </row>
    <row r="5677" spans="6:22" x14ac:dyDescent="0.25">
      <c r="F5677" s="40"/>
      <c r="G5677" s="40"/>
      <c r="H5677" s="40"/>
      <c r="I5677" s="40"/>
      <c r="J5677" s="40"/>
      <c r="K5677" s="40"/>
      <c r="L5677" s="40"/>
      <c r="M5677" s="40"/>
      <c r="N5677" s="40"/>
      <c r="O5677" s="40"/>
      <c r="P5677" s="40"/>
      <c r="Q5677" s="40"/>
      <c r="R5677" s="40"/>
      <c r="S5677" s="40"/>
      <c r="T5677" s="40"/>
      <c r="U5677" s="40"/>
      <c r="V5677" s="40"/>
    </row>
    <row r="5678" spans="6:22" x14ac:dyDescent="0.25">
      <c r="F5678" s="40"/>
      <c r="G5678" s="40"/>
      <c r="H5678" s="40"/>
      <c r="I5678" s="40"/>
      <c r="J5678" s="40"/>
      <c r="K5678" s="40"/>
      <c r="L5678" s="40"/>
      <c r="M5678" s="40"/>
      <c r="N5678" s="40"/>
      <c r="O5678" s="40"/>
      <c r="P5678" s="40"/>
      <c r="Q5678" s="40"/>
      <c r="R5678" s="40"/>
      <c r="S5678" s="40"/>
      <c r="T5678" s="40"/>
      <c r="U5678" s="40"/>
      <c r="V5678" s="40"/>
    </row>
    <row r="5679" spans="6:22" x14ac:dyDescent="0.25">
      <c r="F5679" s="40"/>
      <c r="G5679" s="40"/>
      <c r="H5679" s="40"/>
      <c r="I5679" s="40"/>
      <c r="J5679" s="40"/>
      <c r="K5679" s="40"/>
      <c r="L5679" s="40"/>
      <c r="M5679" s="40"/>
      <c r="N5679" s="40"/>
      <c r="O5679" s="40"/>
      <c r="P5679" s="40"/>
      <c r="Q5679" s="40"/>
      <c r="R5679" s="40"/>
      <c r="S5679" s="40"/>
      <c r="T5679" s="40"/>
      <c r="U5679" s="40"/>
      <c r="V5679" s="40"/>
    </row>
    <row r="5680" spans="6:22" x14ac:dyDescent="0.25">
      <c r="F5680" s="40"/>
      <c r="G5680" s="40"/>
      <c r="H5680" s="40"/>
      <c r="I5680" s="40"/>
      <c r="J5680" s="40"/>
      <c r="K5680" s="40"/>
      <c r="L5680" s="40"/>
      <c r="M5680" s="40"/>
      <c r="N5680" s="40"/>
      <c r="O5680" s="40"/>
      <c r="P5680" s="40"/>
      <c r="Q5680" s="40"/>
      <c r="R5680" s="40"/>
      <c r="S5680" s="40"/>
      <c r="T5680" s="40"/>
      <c r="U5680" s="40"/>
      <c r="V5680" s="40"/>
    </row>
    <row r="5681" spans="6:22" x14ac:dyDescent="0.25">
      <c r="F5681" s="40"/>
      <c r="G5681" s="40"/>
      <c r="H5681" s="40"/>
      <c r="I5681" s="40"/>
      <c r="J5681" s="40"/>
      <c r="K5681" s="40"/>
      <c r="L5681" s="40"/>
      <c r="M5681" s="40"/>
      <c r="N5681" s="40"/>
      <c r="O5681" s="40"/>
      <c r="P5681" s="40"/>
      <c r="Q5681" s="40"/>
      <c r="R5681" s="40"/>
      <c r="S5681" s="40"/>
      <c r="T5681" s="40"/>
      <c r="U5681" s="40"/>
      <c r="V5681" s="40"/>
    </row>
    <row r="5682" spans="6:22" x14ac:dyDescent="0.25">
      <c r="F5682" s="40"/>
      <c r="G5682" s="40"/>
      <c r="H5682" s="40"/>
      <c r="I5682" s="40"/>
      <c r="J5682" s="40"/>
      <c r="K5682" s="40"/>
      <c r="L5682" s="40"/>
      <c r="M5682" s="40"/>
      <c r="N5682" s="40"/>
      <c r="O5682" s="40"/>
      <c r="P5682" s="40"/>
      <c r="Q5682" s="40"/>
      <c r="R5682" s="40"/>
      <c r="S5682" s="40"/>
      <c r="T5682" s="40"/>
      <c r="U5682" s="40"/>
      <c r="V5682" s="40"/>
    </row>
    <row r="5683" spans="6:22" x14ac:dyDescent="0.25">
      <c r="F5683" s="40"/>
      <c r="G5683" s="40"/>
      <c r="H5683" s="40"/>
      <c r="I5683" s="40"/>
      <c r="J5683" s="40"/>
      <c r="K5683" s="40"/>
      <c r="L5683" s="40"/>
      <c r="M5683" s="40"/>
      <c r="N5683" s="40"/>
      <c r="O5683" s="40"/>
      <c r="P5683" s="40"/>
      <c r="Q5683" s="40"/>
      <c r="R5683" s="40"/>
      <c r="S5683" s="40"/>
      <c r="T5683" s="40"/>
      <c r="U5683" s="40"/>
      <c r="V5683" s="40"/>
    </row>
    <row r="5684" spans="6:22" x14ac:dyDescent="0.25">
      <c r="F5684" s="40"/>
      <c r="G5684" s="40"/>
      <c r="H5684" s="40"/>
      <c r="I5684" s="40"/>
      <c r="J5684" s="40"/>
      <c r="K5684" s="40"/>
      <c r="L5684" s="40"/>
      <c r="M5684" s="40"/>
      <c r="N5684" s="40"/>
      <c r="O5684" s="40"/>
      <c r="P5684" s="40"/>
      <c r="Q5684" s="40"/>
      <c r="R5684" s="40"/>
      <c r="S5684" s="40"/>
      <c r="T5684" s="40"/>
      <c r="U5684" s="40"/>
      <c r="V5684" s="40"/>
    </row>
    <row r="5685" spans="6:22" x14ac:dyDescent="0.25">
      <c r="F5685" s="40"/>
      <c r="G5685" s="40"/>
      <c r="H5685" s="40"/>
      <c r="I5685" s="40"/>
      <c r="J5685" s="40"/>
      <c r="K5685" s="40"/>
      <c r="L5685" s="40"/>
      <c r="M5685" s="40"/>
      <c r="N5685" s="40"/>
      <c r="O5685" s="40"/>
      <c r="P5685" s="40"/>
      <c r="Q5685" s="40"/>
      <c r="R5685" s="40"/>
      <c r="S5685" s="40"/>
      <c r="T5685" s="40"/>
      <c r="U5685" s="40"/>
      <c r="V5685" s="40"/>
    </row>
    <row r="5686" spans="6:22" x14ac:dyDescent="0.25">
      <c r="F5686" s="40"/>
      <c r="G5686" s="40"/>
      <c r="H5686" s="40"/>
      <c r="I5686" s="40"/>
      <c r="J5686" s="40"/>
      <c r="K5686" s="40"/>
      <c r="L5686" s="40"/>
      <c r="M5686" s="40"/>
      <c r="N5686" s="40"/>
      <c r="O5686" s="40"/>
      <c r="P5686" s="40"/>
      <c r="Q5686" s="40"/>
      <c r="R5686" s="40"/>
      <c r="S5686" s="40"/>
      <c r="T5686" s="40"/>
      <c r="U5686" s="40"/>
      <c r="V5686" s="40"/>
    </row>
    <row r="5687" spans="6:22" x14ac:dyDescent="0.25">
      <c r="F5687" s="40"/>
      <c r="G5687" s="40"/>
      <c r="H5687" s="40"/>
      <c r="I5687" s="40"/>
      <c r="J5687" s="40"/>
      <c r="K5687" s="40"/>
      <c r="L5687" s="40"/>
      <c r="M5687" s="40"/>
      <c r="N5687" s="40"/>
      <c r="O5687" s="40"/>
      <c r="P5687" s="40"/>
      <c r="Q5687" s="40"/>
      <c r="R5687" s="40"/>
      <c r="S5687" s="40"/>
      <c r="T5687" s="40"/>
      <c r="U5687" s="40"/>
      <c r="V5687" s="40"/>
    </row>
    <row r="5688" spans="6:22" x14ac:dyDescent="0.25">
      <c r="F5688" s="40"/>
      <c r="G5688" s="40"/>
      <c r="H5688" s="40"/>
      <c r="I5688" s="40"/>
      <c r="J5688" s="40"/>
      <c r="K5688" s="40"/>
      <c r="L5688" s="40"/>
      <c r="M5688" s="40"/>
      <c r="N5688" s="40"/>
      <c r="O5688" s="40"/>
      <c r="P5688" s="40"/>
      <c r="Q5688" s="40"/>
      <c r="R5688" s="40"/>
      <c r="S5688" s="40"/>
      <c r="T5688" s="40"/>
      <c r="U5688" s="40"/>
      <c r="V5688" s="40"/>
    </row>
    <row r="5689" spans="6:22" x14ac:dyDescent="0.25">
      <c r="F5689" s="40"/>
      <c r="G5689" s="40"/>
      <c r="H5689" s="40"/>
      <c r="I5689" s="40"/>
      <c r="J5689" s="40"/>
      <c r="K5689" s="40"/>
      <c r="L5689" s="40"/>
      <c r="M5689" s="40"/>
      <c r="N5689" s="40"/>
      <c r="O5689" s="40"/>
      <c r="P5689" s="40"/>
      <c r="Q5689" s="40"/>
      <c r="R5689" s="40"/>
      <c r="S5689" s="40"/>
      <c r="T5689" s="40"/>
      <c r="U5689" s="40"/>
      <c r="V5689" s="40"/>
    </row>
    <row r="5690" spans="6:22" x14ac:dyDescent="0.25">
      <c r="F5690" s="40"/>
      <c r="G5690" s="40"/>
      <c r="H5690" s="40"/>
      <c r="I5690" s="40"/>
      <c r="J5690" s="40"/>
      <c r="K5690" s="40"/>
      <c r="L5690" s="40"/>
      <c r="M5690" s="40"/>
      <c r="N5690" s="40"/>
      <c r="O5690" s="40"/>
      <c r="P5690" s="40"/>
      <c r="Q5690" s="40"/>
      <c r="R5690" s="40"/>
      <c r="S5690" s="40"/>
      <c r="T5690" s="40"/>
      <c r="U5690" s="40"/>
      <c r="V5690" s="40"/>
    </row>
    <row r="5691" spans="6:22" x14ac:dyDescent="0.25">
      <c r="F5691" s="40"/>
      <c r="G5691" s="40"/>
      <c r="H5691" s="40"/>
      <c r="I5691" s="40"/>
      <c r="J5691" s="40"/>
      <c r="K5691" s="40"/>
      <c r="L5691" s="40"/>
      <c r="M5691" s="40"/>
      <c r="N5691" s="40"/>
      <c r="O5691" s="40"/>
      <c r="P5691" s="40"/>
      <c r="Q5691" s="40"/>
      <c r="R5691" s="40"/>
      <c r="S5691" s="40"/>
      <c r="T5691" s="40"/>
      <c r="U5691" s="40"/>
      <c r="V5691" s="40"/>
    </row>
    <row r="5692" spans="6:22" x14ac:dyDescent="0.25">
      <c r="F5692" s="40"/>
      <c r="G5692" s="40"/>
      <c r="H5692" s="40"/>
      <c r="I5692" s="40"/>
      <c r="J5692" s="40"/>
      <c r="K5692" s="40"/>
      <c r="L5692" s="40"/>
      <c r="M5692" s="40"/>
      <c r="N5692" s="40"/>
      <c r="O5692" s="40"/>
      <c r="P5692" s="40"/>
      <c r="Q5692" s="40"/>
      <c r="R5692" s="40"/>
      <c r="S5692" s="40"/>
      <c r="T5692" s="40"/>
      <c r="U5692" s="40"/>
      <c r="V5692" s="40"/>
    </row>
    <row r="5693" spans="6:22" x14ac:dyDescent="0.25">
      <c r="F5693" s="40"/>
      <c r="G5693" s="40"/>
      <c r="H5693" s="40"/>
      <c r="I5693" s="40"/>
      <c r="J5693" s="40"/>
      <c r="K5693" s="40"/>
      <c r="L5693" s="40"/>
      <c r="M5693" s="40"/>
      <c r="N5693" s="40"/>
      <c r="O5693" s="40"/>
      <c r="P5693" s="40"/>
      <c r="Q5693" s="40"/>
      <c r="R5693" s="40"/>
      <c r="S5693" s="40"/>
      <c r="T5693" s="40"/>
      <c r="U5693" s="40"/>
      <c r="V5693" s="40"/>
    </row>
    <row r="5694" spans="6:22" x14ac:dyDescent="0.25">
      <c r="F5694" s="40"/>
      <c r="G5694" s="40"/>
      <c r="H5694" s="40"/>
      <c r="I5694" s="40"/>
      <c r="J5694" s="40"/>
      <c r="K5694" s="40"/>
      <c r="L5694" s="40"/>
      <c r="M5694" s="40"/>
      <c r="N5694" s="40"/>
      <c r="O5694" s="40"/>
      <c r="P5694" s="40"/>
      <c r="Q5694" s="40"/>
      <c r="R5694" s="40"/>
      <c r="S5694" s="40"/>
      <c r="T5694" s="40"/>
      <c r="U5694" s="40"/>
      <c r="V5694" s="40"/>
    </row>
    <row r="5695" spans="6:22" x14ac:dyDescent="0.25">
      <c r="F5695" s="40"/>
      <c r="G5695" s="40"/>
      <c r="H5695" s="40"/>
      <c r="I5695" s="40"/>
      <c r="J5695" s="40"/>
      <c r="K5695" s="40"/>
      <c r="L5695" s="40"/>
      <c r="M5695" s="40"/>
      <c r="N5695" s="40"/>
      <c r="O5695" s="40"/>
      <c r="P5695" s="40"/>
      <c r="Q5695" s="40"/>
      <c r="R5695" s="40"/>
      <c r="S5695" s="40"/>
      <c r="T5695" s="40"/>
      <c r="U5695" s="40"/>
      <c r="V5695" s="40"/>
    </row>
    <row r="5696" spans="6:22" x14ac:dyDescent="0.25">
      <c r="F5696" s="40"/>
      <c r="G5696" s="40"/>
      <c r="H5696" s="40"/>
      <c r="I5696" s="40"/>
      <c r="J5696" s="40"/>
      <c r="K5696" s="40"/>
      <c r="L5696" s="40"/>
      <c r="M5696" s="40"/>
      <c r="N5696" s="40"/>
      <c r="O5696" s="40"/>
      <c r="P5696" s="40"/>
      <c r="Q5696" s="40"/>
      <c r="R5696" s="40"/>
      <c r="S5696" s="40"/>
      <c r="T5696" s="40"/>
      <c r="U5696" s="40"/>
      <c r="V5696" s="40"/>
    </row>
    <row r="5697" spans="6:22" x14ac:dyDescent="0.25">
      <c r="F5697" s="40"/>
      <c r="G5697" s="40"/>
      <c r="H5697" s="40"/>
      <c r="I5697" s="40"/>
      <c r="J5697" s="40"/>
      <c r="K5697" s="40"/>
      <c r="L5697" s="40"/>
      <c r="M5697" s="40"/>
      <c r="N5697" s="40"/>
      <c r="O5697" s="40"/>
      <c r="P5697" s="40"/>
      <c r="Q5697" s="40"/>
      <c r="R5697" s="40"/>
      <c r="S5697" s="40"/>
      <c r="T5697" s="40"/>
      <c r="U5697" s="40"/>
      <c r="V5697" s="40"/>
    </row>
    <row r="5698" spans="6:22" x14ac:dyDescent="0.25">
      <c r="F5698" s="40"/>
      <c r="G5698" s="40"/>
      <c r="H5698" s="40"/>
      <c r="I5698" s="40"/>
      <c r="J5698" s="40"/>
      <c r="K5698" s="40"/>
      <c r="L5698" s="40"/>
      <c r="M5698" s="40"/>
      <c r="N5698" s="40"/>
      <c r="O5698" s="40"/>
      <c r="P5698" s="40"/>
      <c r="Q5698" s="40"/>
      <c r="R5698" s="40"/>
      <c r="S5698" s="40"/>
      <c r="T5698" s="40"/>
      <c r="U5698" s="40"/>
      <c r="V5698" s="40"/>
    </row>
    <row r="5699" spans="6:22" x14ac:dyDescent="0.25">
      <c r="F5699" s="40"/>
      <c r="G5699" s="40"/>
      <c r="H5699" s="40"/>
      <c r="I5699" s="40"/>
      <c r="J5699" s="40"/>
      <c r="K5699" s="40"/>
      <c r="L5699" s="40"/>
      <c r="M5699" s="40"/>
      <c r="N5699" s="40"/>
      <c r="O5699" s="40"/>
      <c r="P5699" s="40"/>
      <c r="Q5699" s="40"/>
      <c r="R5699" s="40"/>
      <c r="S5699" s="40"/>
      <c r="T5699" s="40"/>
      <c r="U5699" s="40"/>
      <c r="V5699" s="40"/>
    </row>
    <row r="5700" spans="6:22" x14ac:dyDescent="0.25">
      <c r="F5700" s="40"/>
      <c r="G5700" s="40"/>
      <c r="H5700" s="40"/>
      <c r="I5700" s="40"/>
      <c r="J5700" s="40"/>
      <c r="K5700" s="40"/>
      <c r="L5700" s="40"/>
      <c r="M5700" s="40"/>
      <c r="N5700" s="40"/>
      <c r="O5700" s="40"/>
      <c r="P5700" s="40"/>
      <c r="Q5700" s="40"/>
      <c r="R5700" s="40"/>
      <c r="S5700" s="40"/>
      <c r="T5700" s="40"/>
      <c r="U5700" s="40"/>
      <c r="V5700" s="40"/>
    </row>
    <row r="5701" spans="6:22" x14ac:dyDescent="0.25">
      <c r="F5701" s="40"/>
      <c r="G5701" s="40"/>
      <c r="H5701" s="40"/>
      <c r="I5701" s="40"/>
      <c r="J5701" s="40"/>
      <c r="K5701" s="40"/>
      <c r="L5701" s="40"/>
      <c r="M5701" s="40"/>
      <c r="N5701" s="40"/>
      <c r="O5701" s="40"/>
      <c r="P5701" s="40"/>
      <c r="Q5701" s="40"/>
      <c r="R5701" s="40"/>
      <c r="S5701" s="40"/>
      <c r="T5701" s="40"/>
      <c r="U5701" s="40"/>
      <c r="V5701" s="40"/>
    </row>
    <row r="5702" spans="6:22" x14ac:dyDescent="0.25">
      <c r="F5702" s="40"/>
      <c r="G5702" s="40"/>
      <c r="H5702" s="40"/>
      <c r="I5702" s="40"/>
      <c r="J5702" s="40"/>
      <c r="K5702" s="40"/>
      <c r="L5702" s="40"/>
      <c r="M5702" s="40"/>
      <c r="N5702" s="40"/>
      <c r="O5702" s="40"/>
      <c r="P5702" s="40"/>
      <c r="Q5702" s="40"/>
      <c r="R5702" s="40"/>
      <c r="S5702" s="40"/>
      <c r="T5702" s="40"/>
      <c r="U5702" s="40"/>
      <c r="V5702" s="40"/>
    </row>
    <row r="5703" spans="6:22" x14ac:dyDescent="0.25">
      <c r="F5703" s="40"/>
      <c r="G5703" s="40"/>
      <c r="H5703" s="40"/>
      <c r="I5703" s="40"/>
      <c r="J5703" s="40"/>
      <c r="K5703" s="40"/>
      <c r="L5703" s="40"/>
      <c r="M5703" s="40"/>
      <c r="N5703" s="40"/>
      <c r="O5703" s="40"/>
      <c r="P5703" s="40"/>
      <c r="Q5703" s="40"/>
      <c r="R5703" s="40"/>
      <c r="S5703" s="40"/>
      <c r="T5703" s="40"/>
      <c r="U5703" s="40"/>
      <c r="V5703" s="40"/>
    </row>
    <row r="5704" spans="6:22" x14ac:dyDescent="0.25">
      <c r="F5704" s="40"/>
      <c r="G5704" s="40"/>
      <c r="H5704" s="40"/>
      <c r="I5704" s="40"/>
      <c r="J5704" s="40"/>
      <c r="K5704" s="40"/>
      <c r="L5704" s="40"/>
      <c r="M5704" s="40"/>
      <c r="N5704" s="40"/>
      <c r="O5704" s="40"/>
      <c r="P5704" s="40"/>
      <c r="Q5704" s="40"/>
      <c r="R5704" s="40"/>
      <c r="S5704" s="40"/>
      <c r="T5704" s="40"/>
      <c r="U5704" s="40"/>
      <c r="V5704" s="40"/>
    </row>
    <row r="5705" spans="6:22" x14ac:dyDescent="0.25">
      <c r="F5705" s="40"/>
      <c r="G5705" s="40"/>
      <c r="H5705" s="40"/>
      <c r="I5705" s="40"/>
      <c r="J5705" s="40"/>
      <c r="K5705" s="40"/>
      <c r="L5705" s="40"/>
      <c r="M5705" s="40"/>
      <c r="N5705" s="40"/>
      <c r="O5705" s="40"/>
      <c r="P5705" s="40"/>
      <c r="Q5705" s="40"/>
      <c r="R5705" s="40"/>
      <c r="S5705" s="40"/>
      <c r="T5705" s="40"/>
      <c r="U5705" s="40"/>
      <c r="V5705" s="40"/>
    </row>
    <row r="5706" spans="6:22" x14ac:dyDescent="0.25">
      <c r="F5706" s="40"/>
      <c r="G5706" s="40"/>
      <c r="H5706" s="40"/>
      <c r="I5706" s="40"/>
      <c r="J5706" s="40"/>
      <c r="K5706" s="40"/>
      <c r="L5706" s="40"/>
      <c r="M5706" s="40"/>
      <c r="N5706" s="40"/>
      <c r="O5706" s="40"/>
      <c r="P5706" s="40"/>
      <c r="Q5706" s="40"/>
      <c r="R5706" s="40"/>
      <c r="S5706" s="40"/>
      <c r="T5706" s="40"/>
      <c r="U5706" s="40"/>
      <c r="V5706" s="40"/>
    </row>
    <row r="5707" spans="6:22" x14ac:dyDescent="0.25">
      <c r="F5707" s="40"/>
      <c r="G5707" s="40"/>
      <c r="H5707" s="40"/>
      <c r="I5707" s="40"/>
      <c r="J5707" s="40"/>
      <c r="K5707" s="40"/>
      <c r="L5707" s="40"/>
      <c r="M5707" s="40"/>
      <c r="N5707" s="40"/>
      <c r="O5707" s="40"/>
      <c r="P5707" s="40"/>
      <c r="Q5707" s="40"/>
      <c r="R5707" s="40"/>
      <c r="S5707" s="40"/>
      <c r="T5707" s="40"/>
      <c r="U5707" s="40"/>
      <c r="V5707" s="40"/>
    </row>
    <row r="5708" spans="6:22" x14ac:dyDescent="0.25">
      <c r="F5708" s="40"/>
      <c r="G5708" s="40"/>
      <c r="H5708" s="40"/>
      <c r="I5708" s="40"/>
      <c r="J5708" s="40"/>
      <c r="K5708" s="40"/>
      <c r="L5708" s="40"/>
      <c r="M5708" s="40"/>
      <c r="N5708" s="40"/>
      <c r="O5708" s="40"/>
      <c r="P5708" s="40"/>
      <c r="Q5708" s="40"/>
      <c r="R5708" s="40"/>
      <c r="S5708" s="40"/>
      <c r="T5708" s="40"/>
      <c r="U5708" s="40"/>
      <c r="V5708" s="40"/>
    </row>
    <row r="5709" spans="6:22" x14ac:dyDescent="0.25">
      <c r="F5709" s="40"/>
      <c r="G5709" s="40"/>
      <c r="H5709" s="40"/>
      <c r="I5709" s="40"/>
      <c r="J5709" s="40"/>
      <c r="K5709" s="40"/>
      <c r="L5709" s="40"/>
      <c r="M5709" s="40"/>
      <c r="N5709" s="40"/>
      <c r="O5709" s="40"/>
      <c r="P5709" s="40"/>
      <c r="Q5709" s="40"/>
      <c r="R5709" s="40"/>
      <c r="S5709" s="40"/>
      <c r="T5709" s="40"/>
      <c r="U5709" s="40"/>
      <c r="V5709" s="40"/>
    </row>
    <row r="5710" spans="6:22" x14ac:dyDescent="0.25">
      <c r="F5710" s="40"/>
      <c r="G5710" s="40"/>
      <c r="H5710" s="40"/>
      <c r="I5710" s="40"/>
      <c r="J5710" s="40"/>
      <c r="K5710" s="40"/>
      <c r="L5710" s="40"/>
      <c r="M5710" s="40"/>
      <c r="N5710" s="40"/>
      <c r="O5710" s="40"/>
      <c r="P5710" s="40"/>
      <c r="Q5710" s="40"/>
      <c r="R5710" s="40"/>
      <c r="S5710" s="40"/>
      <c r="T5710" s="40"/>
      <c r="U5710" s="40"/>
      <c r="V5710" s="40"/>
    </row>
    <row r="5711" spans="6:22" x14ac:dyDescent="0.25">
      <c r="F5711" s="40"/>
      <c r="G5711" s="40"/>
      <c r="H5711" s="40"/>
      <c r="I5711" s="40"/>
      <c r="J5711" s="40"/>
      <c r="K5711" s="40"/>
      <c r="L5711" s="40"/>
      <c r="M5711" s="40"/>
      <c r="N5711" s="40"/>
      <c r="O5711" s="40"/>
      <c r="P5711" s="40"/>
      <c r="Q5711" s="40"/>
      <c r="R5711" s="40"/>
      <c r="S5711" s="40"/>
      <c r="T5711" s="40"/>
      <c r="U5711" s="40"/>
      <c r="V5711" s="40"/>
    </row>
    <row r="5712" spans="6:22" x14ac:dyDescent="0.25">
      <c r="F5712" s="40"/>
      <c r="G5712" s="40"/>
      <c r="H5712" s="40"/>
      <c r="I5712" s="40"/>
      <c r="J5712" s="40"/>
      <c r="K5712" s="40"/>
      <c r="L5712" s="40"/>
      <c r="M5712" s="40"/>
      <c r="N5712" s="40"/>
      <c r="O5712" s="40"/>
      <c r="P5712" s="40"/>
      <c r="Q5712" s="40"/>
      <c r="R5712" s="40"/>
      <c r="S5712" s="40"/>
      <c r="T5712" s="40"/>
      <c r="U5712" s="40"/>
      <c r="V5712" s="40"/>
    </row>
    <row r="5713" spans="6:22" x14ac:dyDescent="0.25">
      <c r="F5713" s="40"/>
      <c r="G5713" s="40"/>
      <c r="H5713" s="40"/>
      <c r="I5713" s="40"/>
      <c r="J5713" s="40"/>
      <c r="K5713" s="40"/>
      <c r="L5713" s="40"/>
      <c r="M5713" s="40"/>
      <c r="N5713" s="40"/>
      <c r="O5713" s="40"/>
      <c r="P5713" s="40"/>
      <c r="Q5713" s="40"/>
      <c r="R5713" s="40"/>
      <c r="S5713" s="40"/>
      <c r="T5713" s="40"/>
      <c r="U5713" s="40"/>
      <c r="V5713" s="40"/>
    </row>
    <row r="5714" spans="6:22" x14ac:dyDescent="0.25">
      <c r="F5714" s="40"/>
      <c r="G5714" s="40"/>
      <c r="H5714" s="40"/>
      <c r="I5714" s="40"/>
      <c r="J5714" s="40"/>
      <c r="K5714" s="40"/>
      <c r="L5714" s="40"/>
      <c r="M5714" s="40"/>
      <c r="N5714" s="40"/>
      <c r="O5714" s="40"/>
      <c r="P5714" s="40"/>
      <c r="Q5714" s="40"/>
      <c r="R5714" s="40"/>
      <c r="S5714" s="40"/>
      <c r="T5714" s="40"/>
      <c r="U5714" s="40"/>
      <c r="V5714" s="40"/>
    </row>
    <row r="5715" spans="6:22" x14ac:dyDescent="0.25">
      <c r="F5715" s="40"/>
      <c r="G5715" s="40"/>
      <c r="H5715" s="40"/>
      <c r="I5715" s="40"/>
      <c r="J5715" s="40"/>
      <c r="K5715" s="40"/>
      <c r="L5715" s="40"/>
      <c r="M5715" s="40"/>
      <c r="N5715" s="40"/>
      <c r="O5715" s="40"/>
      <c r="P5715" s="40"/>
      <c r="Q5715" s="40"/>
      <c r="R5715" s="40"/>
      <c r="S5715" s="40"/>
      <c r="T5715" s="40"/>
      <c r="U5715" s="40"/>
      <c r="V5715" s="40"/>
    </row>
    <row r="5716" spans="6:22" x14ac:dyDescent="0.25">
      <c r="F5716" s="40"/>
      <c r="G5716" s="40"/>
      <c r="H5716" s="40"/>
      <c r="I5716" s="40"/>
      <c r="J5716" s="40"/>
      <c r="K5716" s="40"/>
      <c r="L5716" s="40"/>
      <c r="M5716" s="40"/>
      <c r="N5716" s="40"/>
      <c r="O5716" s="40"/>
      <c r="P5716" s="40"/>
      <c r="Q5716" s="40"/>
      <c r="R5716" s="40"/>
      <c r="S5716" s="40"/>
      <c r="T5716" s="40"/>
      <c r="U5716" s="40"/>
      <c r="V5716" s="40"/>
    </row>
    <row r="5717" spans="6:22" x14ac:dyDescent="0.25">
      <c r="F5717" s="40"/>
      <c r="G5717" s="40"/>
      <c r="H5717" s="40"/>
      <c r="I5717" s="40"/>
      <c r="J5717" s="40"/>
      <c r="K5717" s="40"/>
      <c r="L5717" s="40"/>
      <c r="M5717" s="40"/>
      <c r="N5717" s="40"/>
      <c r="O5717" s="40"/>
      <c r="P5717" s="40"/>
      <c r="Q5717" s="40"/>
      <c r="R5717" s="40"/>
      <c r="S5717" s="40"/>
      <c r="T5717" s="40"/>
      <c r="U5717" s="40"/>
      <c r="V5717" s="40"/>
    </row>
    <row r="5718" spans="6:22" x14ac:dyDescent="0.25">
      <c r="F5718" s="40"/>
      <c r="G5718" s="40"/>
      <c r="H5718" s="40"/>
      <c r="I5718" s="40"/>
      <c r="J5718" s="40"/>
      <c r="K5718" s="40"/>
      <c r="L5718" s="40"/>
      <c r="M5718" s="40"/>
      <c r="N5718" s="40"/>
      <c r="O5718" s="40"/>
      <c r="P5718" s="40"/>
      <c r="Q5718" s="40"/>
      <c r="R5718" s="40"/>
      <c r="S5718" s="40"/>
      <c r="T5718" s="40"/>
      <c r="U5718" s="40"/>
      <c r="V5718" s="40"/>
    </row>
    <row r="5719" spans="6:22" x14ac:dyDescent="0.25">
      <c r="F5719" s="40"/>
      <c r="G5719" s="40"/>
      <c r="H5719" s="40"/>
      <c r="I5719" s="40"/>
      <c r="J5719" s="40"/>
      <c r="K5719" s="40"/>
      <c r="L5719" s="40"/>
      <c r="M5719" s="40"/>
      <c r="N5719" s="40"/>
      <c r="O5719" s="40"/>
      <c r="P5719" s="40"/>
      <c r="Q5719" s="40"/>
      <c r="R5719" s="40"/>
      <c r="S5719" s="40"/>
      <c r="T5719" s="40"/>
      <c r="U5719" s="40"/>
      <c r="V5719" s="40"/>
    </row>
    <row r="5720" spans="6:22" x14ac:dyDescent="0.25">
      <c r="F5720" s="40"/>
      <c r="G5720" s="40"/>
      <c r="H5720" s="40"/>
      <c r="I5720" s="40"/>
      <c r="J5720" s="40"/>
      <c r="K5720" s="40"/>
      <c r="L5720" s="40"/>
      <c r="M5720" s="40"/>
      <c r="N5720" s="40"/>
      <c r="O5720" s="40"/>
      <c r="P5720" s="40"/>
      <c r="Q5720" s="40"/>
      <c r="R5720" s="40"/>
      <c r="S5720" s="40"/>
      <c r="T5720" s="40"/>
      <c r="U5720" s="40"/>
      <c r="V5720" s="40"/>
    </row>
    <row r="5721" spans="6:22" x14ac:dyDescent="0.25">
      <c r="F5721" s="40"/>
      <c r="G5721" s="40"/>
      <c r="H5721" s="40"/>
      <c r="I5721" s="40"/>
      <c r="J5721" s="40"/>
      <c r="K5721" s="40"/>
      <c r="L5721" s="40"/>
      <c r="M5721" s="40"/>
      <c r="N5721" s="40"/>
      <c r="O5721" s="40"/>
      <c r="P5721" s="40"/>
      <c r="Q5721" s="40"/>
      <c r="R5721" s="40"/>
      <c r="S5721" s="40"/>
      <c r="T5721" s="40"/>
      <c r="U5721" s="40"/>
      <c r="V5721" s="40"/>
    </row>
    <row r="5722" spans="6:22" x14ac:dyDescent="0.25">
      <c r="F5722" s="40"/>
      <c r="G5722" s="40"/>
      <c r="H5722" s="40"/>
      <c r="I5722" s="40"/>
      <c r="J5722" s="40"/>
      <c r="K5722" s="40"/>
      <c r="L5722" s="40"/>
      <c r="M5722" s="40"/>
      <c r="N5722" s="40"/>
      <c r="O5722" s="40"/>
      <c r="P5722" s="40"/>
      <c r="Q5722" s="40"/>
      <c r="R5722" s="40"/>
      <c r="S5722" s="40"/>
      <c r="T5722" s="40"/>
      <c r="U5722" s="40"/>
      <c r="V5722" s="40"/>
    </row>
    <row r="5723" spans="6:22" x14ac:dyDescent="0.25">
      <c r="F5723" s="40"/>
      <c r="G5723" s="40"/>
      <c r="H5723" s="40"/>
      <c r="I5723" s="40"/>
      <c r="J5723" s="40"/>
      <c r="K5723" s="40"/>
      <c r="L5723" s="40"/>
      <c r="M5723" s="40"/>
      <c r="N5723" s="40"/>
      <c r="O5723" s="40"/>
      <c r="P5723" s="40"/>
      <c r="Q5723" s="40"/>
      <c r="R5723" s="40"/>
      <c r="S5723" s="40"/>
      <c r="T5723" s="40"/>
      <c r="U5723" s="40"/>
      <c r="V5723" s="40"/>
    </row>
    <row r="5724" spans="6:22" x14ac:dyDescent="0.25">
      <c r="F5724" s="40"/>
      <c r="G5724" s="40"/>
      <c r="H5724" s="40"/>
      <c r="I5724" s="40"/>
      <c r="J5724" s="40"/>
      <c r="K5724" s="40"/>
      <c r="L5724" s="40"/>
      <c r="M5724" s="40"/>
      <c r="N5724" s="40"/>
      <c r="O5724" s="40"/>
      <c r="P5724" s="40"/>
      <c r="Q5724" s="40"/>
      <c r="R5724" s="40"/>
      <c r="S5724" s="40"/>
      <c r="T5724" s="40"/>
      <c r="U5724" s="40"/>
      <c r="V5724" s="40"/>
    </row>
    <row r="5725" spans="6:22" x14ac:dyDescent="0.25">
      <c r="F5725" s="40"/>
      <c r="G5725" s="40"/>
      <c r="H5725" s="40"/>
      <c r="I5725" s="40"/>
      <c r="J5725" s="40"/>
      <c r="K5725" s="40"/>
      <c r="L5725" s="40"/>
      <c r="M5725" s="40"/>
      <c r="N5725" s="40"/>
      <c r="O5725" s="40"/>
      <c r="P5725" s="40"/>
      <c r="Q5725" s="40"/>
      <c r="R5725" s="40"/>
      <c r="S5725" s="40"/>
      <c r="T5725" s="40"/>
      <c r="U5725" s="40"/>
      <c r="V5725" s="40"/>
    </row>
    <row r="5726" spans="6:22" x14ac:dyDescent="0.25">
      <c r="F5726" s="40"/>
      <c r="G5726" s="40"/>
      <c r="H5726" s="40"/>
      <c r="I5726" s="40"/>
      <c r="J5726" s="40"/>
      <c r="K5726" s="40"/>
      <c r="L5726" s="40"/>
      <c r="M5726" s="40"/>
      <c r="N5726" s="40"/>
      <c r="O5726" s="40"/>
      <c r="P5726" s="40"/>
      <c r="Q5726" s="40"/>
      <c r="R5726" s="40"/>
      <c r="S5726" s="40"/>
      <c r="T5726" s="40"/>
      <c r="U5726" s="40"/>
      <c r="V5726" s="40"/>
    </row>
    <row r="5727" spans="6:22" x14ac:dyDescent="0.25">
      <c r="F5727" s="40"/>
      <c r="G5727" s="40"/>
      <c r="H5727" s="40"/>
      <c r="I5727" s="40"/>
      <c r="J5727" s="40"/>
      <c r="K5727" s="40"/>
      <c r="L5727" s="40"/>
      <c r="M5727" s="40"/>
      <c r="N5727" s="40"/>
      <c r="O5727" s="40"/>
      <c r="P5727" s="40"/>
      <c r="Q5727" s="40"/>
      <c r="R5727" s="40"/>
      <c r="S5727" s="40"/>
      <c r="T5727" s="40"/>
      <c r="U5727" s="40"/>
      <c r="V5727" s="40"/>
    </row>
    <row r="5728" spans="6:22" x14ac:dyDescent="0.25">
      <c r="F5728" s="40"/>
      <c r="G5728" s="40"/>
      <c r="H5728" s="40"/>
      <c r="I5728" s="40"/>
      <c r="J5728" s="40"/>
      <c r="K5728" s="40"/>
      <c r="L5728" s="40"/>
      <c r="M5728" s="40"/>
      <c r="N5728" s="40"/>
      <c r="O5728" s="40"/>
      <c r="P5728" s="40"/>
      <c r="Q5728" s="40"/>
      <c r="R5728" s="40"/>
      <c r="S5728" s="40"/>
      <c r="T5728" s="40"/>
      <c r="U5728" s="40"/>
      <c r="V5728" s="40"/>
    </row>
    <row r="5729" spans="6:22" x14ac:dyDescent="0.25">
      <c r="F5729" s="40"/>
      <c r="G5729" s="40"/>
      <c r="H5729" s="40"/>
      <c r="I5729" s="40"/>
      <c r="J5729" s="40"/>
      <c r="K5729" s="40"/>
      <c r="L5729" s="40"/>
      <c r="M5729" s="40"/>
      <c r="N5729" s="40"/>
      <c r="O5729" s="40"/>
      <c r="P5729" s="40"/>
      <c r="Q5729" s="40"/>
      <c r="R5729" s="40"/>
      <c r="S5729" s="40"/>
      <c r="T5729" s="40"/>
      <c r="U5729" s="40"/>
      <c r="V5729" s="40"/>
    </row>
    <row r="5730" spans="6:22" x14ac:dyDescent="0.25">
      <c r="F5730" s="40"/>
      <c r="G5730" s="40"/>
      <c r="H5730" s="40"/>
      <c r="I5730" s="40"/>
      <c r="J5730" s="40"/>
      <c r="K5730" s="40"/>
      <c r="L5730" s="40"/>
      <c r="M5730" s="40"/>
      <c r="N5730" s="40"/>
      <c r="O5730" s="40"/>
      <c r="P5730" s="40"/>
      <c r="Q5730" s="40"/>
      <c r="R5730" s="40"/>
      <c r="S5730" s="40"/>
      <c r="T5730" s="40"/>
      <c r="U5730" s="40"/>
      <c r="V5730" s="40"/>
    </row>
    <row r="5731" spans="6:22" x14ac:dyDescent="0.25">
      <c r="F5731" s="40"/>
      <c r="G5731" s="40"/>
      <c r="H5731" s="40"/>
      <c r="I5731" s="40"/>
      <c r="J5731" s="40"/>
      <c r="K5731" s="40"/>
      <c r="L5731" s="40"/>
      <c r="M5731" s="40"/>
      <c r="N5731" s="40"/>
      <c r="O5731" s="40"/>
      <c r="P5731" s="40"/>
      <c r="Q5731" s="40"/>
      <c r="R5731" s="40"/>
      <c r="S5731" s="40"/>
      <c r="T5731" s="40"/>
      <c r="U5731" s="40"/>
      <c r="V5731" s="40"/>
    </row>
    <row r="5732" spans="6:22" x14ac:dyDescent="0.25">
      <c r="F5732" s="40"/>
      <c r="G5732" s="40"/>
      <c r="H5732" s="40"/>
      <c r="I5732" s="40"/>
      <c r="J5732" s="40"/>
      <c r="K5732" s="40"/>
      <c r="L5732" s="40"/>
      <c r="M5732" s="40"/>
      <c r="N5732" s="40"/>
      <c r="O5732" s="40"/>
      <c r="P5732" s="40"/>
      <c r="Q5732" s="40"/>
      <c r="R5732" s="40"/>
      <c r="S5732" s="40"/>
      <c r="T5732" s="40"/>
      <c r="U5732" s="40"/>
      <c r="V5732" s="40"/>
    </row>
    <row r="5733" spans="6:22" x14ac:dyDescent="0.25">
      <c r="F5733" s="40"/>
      <c r="G5733" s="40"/>
      <c r="H5733" s="40"/>
      <c r="I5733" s="40"/>
      <c r="J5733" s="40"/>
      <c r="K5733" s="40"/>
      <c r="L5733" s="40"/>
      <c r="M5733" s="40"/>
      <c r="N5733" s="40"/>
      <c r="O5733" s="40"/>
      <c r="P5733" s="40"/>
      <c r="Q5733" s="40"/>
      <c r="R5733" s="40"/>
      <c r="S5733" s="40"/>
      <c r="T5733" s="40"/>
      <c r="U5733" s="40"/>
      <c r="V5733" s="40"/>
    </row>
    <row r="5734" spans="6:22" x14ac:dyDescent="0.25">
      <c r="F5734" s="40"/>
      <c r="G5734" s="40"/>
      <c r="H5734" s="40"/>
      <c r="I5734" s="40"/>
      <c r="J5734" s="40"/>
      <c r="K5734" s="40"/>
      <c r="L5734" s="40"/>
      <c r="M5734" s="40"/>
      <c r="N5734" s="40"/>
      <c r="O5734" s="40"/>
      <c r="P5734" s="40"/>
      <c r="Q5734" s="40"/>
      <c r="R5734" s="40"/>
      <c r="S5734" s="40"/>
      <c r="T5734" s="40"/>
      <c r="U5734" s="40"/>
      <c r="V5734" s="40"/>
    </row>
    <row r="5735" spans="6:22" x14ac:dyDescent="0.25">
      <c r="F5735" s="40"/>
      <c r="G5735" s="40"/>
      <c r="H5735" s="40"/>
      <c r="I5735" s="40"/>
      <c r="J5735" s="40"/>
      <c r="K5735" s="40"/>
      <c r="L5735" s="40"/>
      <c r="M5735" s="40"/>
      <c r="N5735" s="40"/>
      <c r="O5735" s="40"/>
      <c r="P5735" s="40"/>
      <c r="Q5735" s="40"/>
      <c r="R5735" s="40"/>
      <c r="S5735" s="40"/>
      <c r="T5735" s="40"/>
      <c r="U5735" s="40"/>
      <c r="V5735" s="40"/>
    </row>
    <row r="5736" spans="6:22" x14ac:dyDescent="0.25">
      <c r="F5736" s="40"/>
      <c r="G5736" s="40"/>
      <c r="H5736" s="40"/>
      <c r="I5736" s="40"/>
      <c r="J5736" s="40"/>
      <c r="K5736" s="40"/>
      <c r="L5736" s="40"/>
      <c r="M5736" s="40"/>
      <c r="N5736" s="40"/>
      <c r="O5736" s="40"/>
      <c r="P5736" s="40"/>
      <c r="Q5736" s="40"/>
      <c r="R5736" s="40"/>
      <c r="S5736" s="40"/>
      <c r="T5736" s="40"/>
      <c r="U5736" s="40"/>
      <c r="V5736" s="40"/>
    </row>
    <row r="5737" spans="6:22" x14ac:dyDescent="0.25">
      <c r="F5737" s="40"/>
      <c r="G5737" s="40"/>
      <c r="H5737" s="40"/>
      <c r="I5737" s="40"/>
      <c r="J5737" s="40"/>
      <c r="K5737" s="40"/>
      <c r="L5737" s="40"/>
      <c r="M5737" s="40"/>
      <c r="N5737" s="40"/>
      <c r="O5737" s="40"/>
      <c r="P5737" s="40"/>
      <c r="Q5737" s="40"/>
      <c r="R5737" s="40"/>
      <c r="S5737" s="40"/>
      <c r="T5737" s="40"/>
      <c r="U5737" s="40"/>
      <c r="V5737" s="40"/>
    </row>
    <row r="5738" spans="6:22" x14ac:dyDescent="0.25">
      <c r="F5738" s="40"/>
      <c r="G5738" s="40"/>
      <c r="H5738" s="40"/>
      <c r="I5738" s="40"/>
      <c r="J5738" s="40"/>
      <c r="K5738" s="40"/>
      <c r="L5738" s="40"/>
      <c r="M5738" s="40"/>
      <c r="N5738" s="40"/>
      <c r="O5738" s="40"/>
      <c r="P5738" s="40"/>
      <c r="Q5738" s="40"/>
      <c r="R5738" s="40"/>
      <c r="S5738" s="40"/>
      <c r="T5738" s="40"/>
      <c r="U5738" s="40"/>
      <c r="V5738" s="40"/>
    </row>
    <row r="5739" spans="6:22" x14ac:dyDescent="0.25">
      <c r="F5739" s="40"/>
      <c r="G5739" s="40"/>
      <c r="H5739" s="40"/>
      <c r="I5739" s="40"/>
      <c r="J5739" s="40"/>
      <c r="K5739" s="40"/>
      <c r="L5739" s="40"/>
      <c r="M5739" s="40"/>
      <c r="N5739" s="40"/>
      <c r="O5739" s="40"/>
      <c r="P5739" s="40"/>
      <c r="Q5739" s="40"/>
      <c r="R5739" s="40"/>
      <c r="S5739" s="40"/>
      <c r="T5739" s="40"/>
      <c r="U5739" s="40"/>
      <c r="V5739" s="40"/>
    </row>
    <row r="5740" spans="6:22" x14ac:dyDescent="0.25">
      <c r="F5740" s="40"/>
      <c r="G5740" s="40"/>
      <c r="H5740" s="40"/>
      <c r="I5740" s="40"/>
      <c r="J5740" s="40"/>
      <c r="K5740" s="40"/>
      <c r="L5740" s="40"/>
      <c r="M5740" s="40"/>
      <c r="N5740" s="40"/>
      <c r="O5740" s="40"/>
      <c r="P5740" s="40"/>
      <c r="Q5740" s="40"/>
      <c r="R5740" s="40"/>
      <c r="S5740" s="40"/>
      <c r="T5740" s="40"/>
      <c r="U5740" s="40"/>
      <c r="V5740" s="40"/>
    </row>
    <row r="5741" spans="6:22" x14ac:dyDescent="0.25">
      <c r="F5741" s="40"/>
      <c r="G5741" s="40"/>
      <c r="H5741" s="40"/>
      <c r="I5741" s="40"/>
      <c r="J5741" s="40"/>
      <c r="K5741" s="40"/>
      <c r="L5741" s="40"/>
      <c r="M5741" s="40"/>
      <c r="N5741" s="40"/>
      <c r="O5741" s="40"/>
      <c r="P5741" s="40"/>
      <c r="Q5741" s="40"/>
      <c r="R5741" s="40"/>
      <c r="S5741" s="40"/>
      <c r="T5741" s="40"/>
      <c r="U5741" s="40"/>
      <c r="V5741" s="40"/>
    </row>
    <row r="5742" spans="6:22" x14ac:dyDescent="0.25">
      <c r="F5742" s="40"/>
      <c r="G5742" s="40"/>
      <c r="H5742" s="40"/>
      <c r="I5742" s="40"/>
      <c r="J5742" s="40"/>
      <c r="K5742" s="40"/>
      <c r="L5742" s="40"/>
      <c r="M5742" s="40"/>
      <c r="N5742" s="40"/>
      <c r="O5742" s="40"/>
      <c r="P5742" s="40"/>
      <c r="Q5742" s="40"/>
      <c r="R5742" s="40"/>
      <c r="S5742" s="40"/>
      <c r="T5742" s="40"/>
      <c r="U5742" s="40"/>
      <c r="V5742" s="40"/>
    </row>
    <row r="5743" spans="6:22" x14ac:dyDescent="0.25">
      <c r="F5743" s="40"/>
      <c r="G5743" s="40"/>
      <c r="H5743" s="40"/>
      <c r="I5743" s="40"/>
      <c r="J5743" s="40"/>
      <c r="K5743" s="40"/>
      <c r="L5743" s="40"/>
      <c r="M5743" s="40"/>
      <c r="N5743" s="40"/>
      <c r="O5743" s="40"/>
      <c r="P5743" s="40"/>
      <c r="Q5743" s="40"/>
      <c r="R5743" s="40"/>
      <c r="S5743" s="40"/>
      <c r="T5743" s="40"/>
      <c r="U5743" s="40"/>
      <c r="V5743" s="40"/>
    </row>
    <row r="5744" spans="6:22" x14ac:dyDescent="0.25">
      <c r="F5744" s="40"/>
      <c r="G5744" s="40"/>
      <c r="H5744" s="40"/>
      <c r="I5744" s="40"/>
      <c r="J5744" s="40"/>
      <c r="K5744" s="40"/>
      <c r="L5744" s="40"/>
      <c r="M5744" s="40"/>
      <c r="N5744" s="40"/>
      <c r="O5744" s="40"/>
      <c r="P5744" s="40"/>
      <c r="Q5744" s="40"/>
      <c r="R5744" s="40"/>
      <c r="S5744" s="40"/>
      <c r="T5744" s="40"/>
      <c r="U5744" s="40"/>
      <c r="V5744" s="40"/>
    </row>
    <row r="5745" spans="6:22" x14ac:dyDescent="0.25">
      <c r="F5745" s="40"/>
      <c r="G5745" s="40"/>
      <c r="H5745" s="40"/>
      <c r="I5745" s="40"/>
      <c r="J5745" s="40"/>
      <c r="K5745" s="40"/>
      <c r="L5745" s="40"/>
      <c r="M5745" s="40"/>
      <c r="N5745" s="40"/>
      <c r="O5745" s="40"/>
      <c r="P5745" s="40"/>
      <c r="Q5745" s="40"/>
      <c r="R5745" s="40"/>
      <c r="S5745" s="40"/>
      <c r="T5745" s="40"/>
      <c r="U5745" s="40"/>
      <c r="V5745" s="40"/>
    </row>
    <row r="5746" spans="6:22" x14ac:dyDescent="0.25">
      <c r="F5746" s="40"/>
      <c r="G5746" s="40"/>
      <c r="H5746" s="40"/>
      <c r="I5746" s="40"/>
      <c r="J5746" s="40"/>
      <c r="K5746" s="40"/>
      <c r="L5746" s="40"/>
      <c r="M5746" s="40"/>
      <c r="N5746" s="40"/>
      <c r="O5746" s="40"/>
      <c r="P5746" s="40"/>
      <c r="Q5746" s="40"/>
      <c r="R5746" s="40"/>
      <c r="S5746" s="40"/>
      <c r="T5746" s="40"/>
      <c r="U5746" s="40"/>
      <c r="V5746" s="40"/>
    </row>
    <row r="5747" spans="6:22" x14ac:dyDescent="0.25">
      <c r="F5747" s="40"/>
      <c r="G5747" s="40"/>
      <c r="H5747" s="40"/>
      <c r="I5747" s="40"/>
      <c r="J5747" s="40"/>
      <c r="K5747" s="40"/>
      <c r="L5747" s="40"/>
      <c r="M5747" s="40"/>
      <c r="N5747" s="40"/>
      <c r="O5747" s="40"/>
      <c r="P5747" s="40"/>
      <c r="Q5747" s="40"/>
      <c r="R5747" s="40"/>
      <c r="S5747" s="40"/>
      <c r="T5747" s="40"/>
      <c r="U5747" s="40"/>
      <c r="V5747" s="40"/>
    </row>
    <row r="5748" spans="6:22" x14ac:dyDescent="0.25">
      <c r="F5748" s="40"/>
      <c r="G5748" s="40"/>
      <c r="H5748" s="40"/>
      <c r="I5748" s="40"/>
      <c r="J5748" s="40"/>
      <c r="K5748" s="40"/>
      <c r="L5748" s="40"/>
      <c r="M5748" s="40"/>
      <c r="N5748" s="40"/>
      <c r="O5748" s="40"/>
      <c r="P5748" s="40"/>
      <c r="Q5748" s="40"/>
      <c r="R5748" s="40"/>
      <c r="S5748" s="40"/>
      <c r="T5748" s="40"/>
      <c r="U5748" s="40"/>
      <c r="V5748" s="40"/>
    </row>
    <row r="5749" spans="6:22" x14ac:dyDescent="0.25">
      <c r="F5749" s="40"/>
      <c r="G5749" s="40"/>
      <c r="H5749" s="40"/>
      <c r="I5749" s="40"/>
      <c r="J5749" s="40"/>
      <c r="K5749" s="40"/>
      <c r="L5749" s="40"/>
      <c r="M5749" s="40"/>
      <c r="N5749" s="40"/>
      <c r="O5749" s="40"/>
      <c r="P5749" s="40"/>
      <c r="Q5749" s="40"/>
      <c r="R5749" s="40"/>
      <c r="S5749" s="40"/>
      <c r="T5749" s="40"/>
      <c r="U5749" s="40"/>
      <c r="V5749" s="40"/>
    </row>
    <row r="5750" spans="6:22" x14ac:dyDescent="0.25">
      <c r="F5750" s="40"/>
      <c r="G5750" s="40"/>
      <c r="H5750" s="40"/>
      <c r="I5750" s="40"/>
      <c r="J5750" s="40"/>
      <c r="K5750" s="40"/>
      <c r="L5750" s="40"/>
      <c r="M5750" s="40"/>
      <c r="N5750" s="40"/>
      <c r="O5750" s="40"/>
      <c r="P5750" s="40"/>
      <c r="Q5750" s="40"/>
      <c r="R5750" s="40"/>
      <c r="S5750" s="40"/>
      <c r="T5750" s="40"/>
      <c r="U5750" s="40"/>
      <c r="V5750" s="40"/>
    </row>
    <row r="5751" spans="6:22" x14ac:dyDescent="0.25">
      <c r="F5751" s="40"/>
      <c r="G5751" s="40"/>
      <c r="H5751" s="40"/>
      <c r="I5751" s="40"/>
      <c r="J5751" s="40"/>
      <c r="K5751" s="40"/>
      <c r="L5751" s="40"/>
      <c r="M5751" s="40"/>
      <c r="N5751" s="40"/>
      <c r="O5751" s="40"/>
      <c r="P5751" s="40"/>
      <c r="Q5751" s="40"/>
      <c r="R5751" s="40"/>
      <c r="S5751" s="40"/>
      <c r="T5751" s="40"/>
      <c r="U5751" s="40"/>
      <c r="V5751" s="40"/>
    </row>
    <row r="5752" spans="6:22" x14ac:dyDescent="0.25">
      <c r="F5752" s="40"/>
      <c r="G5752" s="40"/>
      <c r="H5752" s="40"/>
      <c r="I5752" s="40"/>
      <c r="J5752" s="40"/>
      <c r="K5752" s="40"/>
      <c r="L5752" s="40"/>
      <c r="M5752" s="40"/>
      <c r="N5752" s="40"/>
      <c r="O5752" s="40"/>
      <c r="P5752" s="40"/>
      <c r="Q5752" s="40"/>
      <c r="R5752" s="40"/>
      <c r="S5752" s="40"/>
      <c r="T5752" s="40"/>
      <c r="U5752" s="40"/>
      <c r="V5752" s="40"/>
    </row>
    <row r="5753" spans="6:22" x14ac:dyDescent="0.25">
      <c r="F5753" s="40"/>
      <c r="G5753" s="40"/>
      <c r="H5753" s="40"/>
      <c r="I5753" s="40"/>
      <c r="J5753" s="40"/>
      <c r="K5753" s="40"/>
      <c r="L5753" s="40"/>
      <c r="M5753" s="40"/>
      <c r="N5753" s="40"/>
      <c r="O5753" s="40"/>
      <c r="P5753" s="40"/>
      <c r="Q5753" s="40"/>
      <c r="R5753" s="40"/>
      <c r="S5753" s="40"/>
      <c r="T5753" s="40"/>
      <c r="U5753" s="40"/>
      <c r="V5753" s="40"/>
    </row>
    <row r="5754" spans="6:22" x14ac:dyDescent="0.25">
      <c r="F5754" s="40"/>
      <c r="G5754" s="40"/>
      <c r="H5754" s="40"/>
      <c r="I5754" s="40"/>
      <c r="J5754" s="40"/>
      <c r="K5754" s="40"/>
      <c r="L5754" s="40"/>
      <c r="M5754" s="40"/>
      <c r="N5754" s="40"/>
      <c r="O5754" s="40"/>
      <c r="P5754" s="40"/>
      <c r="Q5754" s="40"/>
      <c r="R5754" s="40"/>
      <c r="S5754" s="40"/>
      <c r="T5754" s="40"/>
      <c r="U5754" s="40"/>
      <c r="V5754" s="40"/>
    </row>
    <row r="5755" spans="6:22" x14ac:dyDescent="0.25">
      <c r="F5755" s="40"/>
      <c r="G5755" s="40"/>
      <c r="H5755" s="40"/>
      <c r="I5755" s="40"/>
      <c r="J5755" s="40"/>
      <c r="K5755" s="40"/>
      <c r="L5755" s="40"/>
      <c r="M5755" s="40"/>
      <c r="N5755" s="40"/>
      <c r="O5755" s="40"/>
      <c r="P5755" s="40"/>
      <c r="Q5755" s="40"/>
      <c r="R5755" s="40"/>
      <c r="S5755" s="40"/>
      <c r="T5755" s="40"/>
      <c r="U5755" s="40"/>
      <c r="V5755" s="40"/>
    </row>
    <row r="5756" spans="6:22" x14ac:dyDescent="0.25">
      <c r="F5756" s="40"/>
      <c r="G5756" s="40"/>
      <c r="H5756" s="40"/>
      <c r="I5756" s="40"/>
      <c r="J5756" s="40"/>
      <c r="K5756" s="40"/>
      <c r="L5756" s="40"/>
      <c r="M5756" s="40"/>
      <c r="N5756" s="40"/>
      <c r="O5756" s="40"/>
      <c r="P5756" s="40"/>
      <c r="Q5756" s="40"/>
      <c r="R5756" s="40"/>
      <c r="S5756" s="40"/>
      <c r="T5756" s="40"/>
      <c r="U5756" s="40"/>
      <c r="V5756" s="40"/>
    </row>
    <row r="5757" spans="6:22" x14ac:dyDescent="0.25">
      <c r="F5757" s="40"/>
      <c r="G5757" s="40"/>
      <c r="H5757" s="40"/>
      <c r="I5757" s="40"/>
      <c r="J5757" s="40"/>
      <c r="K5757" s="40"/>
      <c r="L5757" s="40"/>
      <c r="M5757" s="40"/>
      <c r="N5757" s="40"/>
      <c r="O5757" s="40"/>
      <c r="P5757" s="40"/>
      <c r="Q5757" s="40"/>
      <c r="R5757" s="40"/>
      <c r="S5757" s="40"/>
      <c r="T5757" s="40"/>
      <c r="U5757" s="40"/>
      <c r="V5757" s="40"/>
    </row>
    <row r="5758" spans="6:22" x14ac:dyDescent="0.25">
      <c r="F5758" s="40"/>
      <c r="G5758" s="40"/>
      <c r="H5758" s="40"/>
      <c r="I5758" s="40"/>
      <c r="J5758" s="40"/>
      <c r="K5758" s="40"/>
      <c r="L5758" s="40"/>
      <c r="M5758" s="40"/>
      <c r="N5758" s="40"/>
      <c r="O5758" s="40"/>
      <c r="P5758" s="40"/>
      <c r="Q5758" s="40"/>
      <c r="R5758" s="40"/>
      <c r="S5758" s="40"/>
      <c r="T5758" s="40"/>
      <c r="U5758" s="40"/>
      <c r="V5758" s="40"/>
    </row>
    <row r="5759" spans="6:22" x14ac:dyDescent="0.25">
      <c r="F5759" s="40"/>
      <c r="G5759" s="40"/>
      <c r="H5759" s="40"/>
      <c r="I5759" s="40"/>
      <c r="J5759" s="40"/>
      <c r="K5759" s="40"/>
      <c r="L5759" s="40"/>
      <c r="M5759" s="40"/>
      <c r="N5759" s="40"/>
      <c r="O5759" s="40"/>
      <c r="P5759" s="40"/>
      <c r="Q5759" s="40"/>
      <c r="R5759" s="40"/>
      <c r="S5759" s="40"/>
      <c r="T5759" s="40"/>
      <c r="U5759" s="40"/>
      <c r="V5759" s="40"/>
    </row>
    <row r="5760" spans="6:22" x14ac:dyDescent="0.25">
      <c r="F5760" s="40"/>
      <c r="G5760" s="40"/>
      <c r="H5760" s="40"/>
      <c r="I5760" s="40"/>
      <c r="J5760" s="40"/>
      <c r="K5760" s="40"/>
      <c r="L5760" s="40"/>
      <c r="M5760" s="40"/>
      <c r="N5760" s="40"/>
      <c r="O5760" s="40"/>
      <c r="P5760" s="40"/>
      <c r="Q5760" s="40"/>
      <c r="R5760" s="40"/>
      <c r="S5760" s="40"/>
      <c r="T5760" s="40"/>
      <c r="U5760" s="40"/>
      <c r="V5760" s="40"/>
    </row>
    <row r="5761" spans="6:22" x14ac:dyDescent="0.25">
      <c r="F5761" s="40"/>
      <c r="G5761" s="40"/>
      <c r="H5761" s="40"/>
      <c r="I5761" s="40"/>
      <c r="J5761" s="40"/>
      <c r="K5761" s="40"/>
      <c r="L5761" s="40"/>
      <c r="M5761" s="40"/>
      <c r="N5761" s="40"/>
      <c r="O5761" s="40"/>
      <c r="P5761" s="40"/>
      <c r="Q5761" s="40"/>
      <c r="R5761" s="40"/>
      <c r="S5761" s="40"/>
      <c r="T5761" s="40"/>
      <c r="U5761" s="40"/>
      <c r="V5761" s="40"/>
    </row>
    <row r="5762" spans="6:22" x14ac:dyDescent="0.25">
      <c r="F5762" s="40"/>
      <c r="G5762" s="40"/>
      <c r="H5762" s="40"/>
      <c r="I5762" s="40"/>
      <c r="J5762" s="40"/>
      <c r="K5762" s="40"/>
      <c r="L5762" s="40"/>
      <c r="M5762" s="40"/>
      <c r="N5762" s="40"/>
      <c r="O5762" s="40"/>
      <c r="P5762" s="40"/>
      <c r="Q5762" s="40"/>
      <c r="R5762" s="40"/>
      <c r="S5762" s="40"/>
      <c r="T5762" s="40"/>
      <c r="U5762" s="40"/>
      <c r="V5762" s="40"/>
    </row>
    <row r="5763" spans="6:22" x14ac:dyDescent="0.25">
      <c r="F5763" s="40"/>
      <c r="G5763" s="40"/>
      <c r="H5763" s="40"/>
      <c r="I5763" s="40"/>
      <c r="J5763" s="40"/>
      <c r="K5763" s="40"/>
      <c r="L5763" s="40"/>
      <c r="M5763" s="40"/>
      <c r="N5763" s="40"/>
      <c r="O5763" s="40"/>
      <c r="P5763" s="40"/>
      <c r="Q5763" s="40"/>
      <c r="R5763" s="40"/>
      <c r="S5763" s="40"/>
      <c r="T5763" s="40"/>
      <c r="U5763" s="40"/>
      <c r="V5763" s="40"/>
    </row>
    <row r="5764" spans="6:22" x14ac:dyDescent="0.25">
      <c r="F5764" s="40"/>
      <c r="G5764" s="40"/>
      <c r="H5764" s="40"/>
      <c r="I5764" s="40"/>
      <c r="J5764" s="40"/>
      <c r="K5764" s="40"/>
      <c r="L5764" s="40"/>
      <c r="M5764" s="40"/>
      <c r="N5764" s="40"/>
      <c r="O5764" s="40"/>
      <c r="P5764" s="40"/>
      <c r="Q5764" s="40"/>
      <c r="R5764" s="40"/>
      <c r="S5764" s="40"/>
      <c r="T5764" s="40"/>
      <c r="U5764" s="40"/>
      <c r="V5764" s="40"/>
    </row>
    <row r="5765" spans="6:22" x14ac:dyDescent="0.25">
      <c r="F5765" s="40"/>
      <c r="G5765" s="40"/>
      <c r="H5765" s="40"/>
      <c r="I5765" s="40"/>
      <c r="J5765" s="40"/>
      <c r="K5765" s="40"/>
      <c r="L5765" s="40"/>
      <c r="M5765" s="40"/>
      <c r="N5765" s="40"/>
      <c r="O5765" s="40"/>
      <c r="P5765" s="40"/>
      <c r="Q5765" s="40"/>
      <c r="R5765" s="40"/>
      <c r="S5765" s="40"/>
      <c r="T5765" s="40"/>
      <c r="U5765" s="40"/>
      <c r="V5765" s="40"/>
    </row>
    <row r="5766" spans="6:22" x14ac:dyDescent="0.25">
      <c r="F5766" s="40"/>
      <c r="G5766" s="40"/>
      <c r="H5766" s="40"/>
      <c r="I5766" s="40"/>
      <c r="J5766" s="40"/>
      <c r="K5766" s="40"/>
      <c r="L5766" s="40"/>
      <c r="M5766" s="40"/>
      <c r="N5766" s="40"/>
      <c r="O5766" s="40"/>
      <c r="P5766" s="40"/>
      <c r="Q5766" s="40"/>
      <c r="R5766" s="40"/>
      <c r="S5766" s="40"/>
      <c r="T5766" s="40"/>
      <c r="U5766" s="40"/>
      <c r="V5766" s="40"/>
    </row>
    <row r="5767" spans="6:22" x14ac:dyDescent="0.25">
      <c r="F5767" s="40"/>
      <c r="G5767" s="40"/>
      <c r="H5767" s="40"/>
      <c r="I5767" s="40"/>
      <c r="J5767" s="40"/>
      <c r="K5767" s="40"/>
      <c r="L5767" s="40"/>
      <c r="M5767" s="40"/>
      <c r="N5767" s="40"/>
      <c r="O5767" s="40"/>
      <c r="P5767" s="40"/>
      <c r="Q5767" s="40"/>
      <c r="R5767" s="40"/>
      <c r="S5767" s="40"/>
      <c r="T5767" s="40"/>
      <c r="U5767" s="40"/>
      <c r="V5767" s="40"/>
    </row>
    <row r="5768" spans="6:22" x14ac:dyDescent="0.25">
      <c r="F5768" s="40"/>
      <c r="G5768" s="40"/>
      <c r="H5768" s="40"/>
      <c r="I5768" s="40"/>
      <c r="J5768" s="40"/>
      <c r="K5768" s="40"/>
      <c r="L5768" s="40"/>
      <c r="M5768" s="40"/>
      <c r="N5768" s="40"/>
      <c r="O5768" s="40"/>
      <c r="P5768" s="40"/>
      <c r="Q5768" s="40"/>
      <c r="R5768" s="40"/>
      <c r="S5768" s="40"/>
      <c r="T5768" s="40"/>
      <c r="U5768" s="40"/>
      <c r="V5768" s="40"/>
    </row>
    <row r="5769" spans="6:22" x14ac:dyDescent="0.25">
      <c r="F5769" s="40"/>
      <c r="G5769" s="40"/>
      <c r="H5769" s="40"/>
      <c r="I5769" s="40"/>
      <c r="J5769" s="40"/>
      <c r="K5769" s="40"/>
      <c r="L5769" s="40"/>
      <c r="M5769" s="40"/>
      <c r="N5769" s="40"/>
      <c r="O5769" s="40"/>
      <c r="P5769" s="40"/>
      <c r="Q5769" s="40"/>
      <c r="R5769" s="40"/>
      <c r="S5769" s="40"/>
      <c r="T5769" s="40"/>
      <c r="U5769" s="40"/>
      <c r="V5769" s="40"/>
    </row>
    <row r="5770" spans="6:22" x14ac:dyDescent="0.25">
      <c r="F5770" s="40"/>
      <c r="G5770" s="40"/>
      <c r="H5770" s="40"/>
      <c r="I5770" s="40"/>
      <c r="J5770" s="40"/>
      <c r="K5770" s="40"/>
      <c r="L5770" s="40"/>
      <c r="M5770" s="40"/>
      <c r="N5770" s="40"/>
      <c r="O5770" s="40"/>
      <c r="P5770" s="40"/>
      <c r="Q5770" s="40"/>
      <c r="R5770" s="40"/>
      <c r="S5770" s="40"/>
      <c r="T5770" s="40"/>
      <c r="U5770" s="40"/>
      <c r="V5770" s="40"/>
    </row>
    <row r="5771" spans="6:22" x14ac:dyDescent="0.25">
      <c r="F5771" s="40"/>
      <c r="G5771" s="40"/>
      <c r="H5771" s="40"/>
      <c r="I5771" s="40"/>
      <c r="J5771" s="40"/>
      <c r="K5771" s="40"/>
      <c r="L5771" s="40"/>
      <c r="M5771" s="40"/>
      <c r="N5771" s="40"/>
      <c r="O5771" s="40"/>
      <c r="P5771" s="40"/>
      <c r="Q5771" s="40"/>
      <c r="R5771" s="40"/>
      <c r="S5771" s="40"/>
      <c r="T5771" s="40"/>
      <c r="U5771" s="40"/>
      <c r="V5771" s="40"/>
    </row>
    <row r="5772" spans="6:22" x14ac:dyDescent="0.25">
      <c r="F5772" s="40"/>
      <c r="G5772" s="40"/>
      <c r="H5772" s="40"/>
      <c r="I5772" s="40"/>
      <c r="J5772" s="40"/>
      <c r="K5772" s="40"/>
      <c r="L5772" s="40"/>
      <c r="M5772" s="40"/>
      <c r="N5772" s="40"/>
      <c r="O5772" s="40"/>
      <c r="P5772" s="40"/>
      <c r="Q5772" s="40"/>
      <c r="R5772" s="40"/>
      <c r="S5772" s="40"/>
      <c r="T5772" s="40"/>
      <c r="U5772" s="40"/>
      <c r="V5772" s="40"/>
    </row>
    <row r="5773" spans="6:22" x14ac:dyDescent="0.25">
      <c r="F5773" s="40"/>
      <c r="G5773" s="40"/>
      <c r="H5773" s="40"/>
      <c r="I5773" s="40"/>
      <c r="J5773" s="40"/>
      <c r="K5773" s="40"/>
      <c r="L5773" s="40"/>
      <c r="M5773" s="40"/>
      <c r="N5773" s="40"/>
      <c r="O5773" s="40"/>
      <c r="P5773" s="40"/>
      <c r="Q5773" s="40"/>
      <c r="R5773" s="40"/>
      <c r="S5773" s="40"/>
      <c r="T5773" s="40"/>
      <c r="U5773" s="40"/>
      <c r="V5773" s="40"/>
    </row>
    <row r="5774" spans="6:22" x14ac:dyDescent="0.25">
      <c r="F5774" s="40"/>
      <c r="G5774" s="40"/>
      <c r="H5774" s="40"/>
      <c r="I5774" s="40"/>
      <c r="J5774" s="40"/>
      <c r="K5774" s="40"/>
      <c r="L5774" s="40"/>
      <c r="M5774" s="40"/>
      <c r="N5774" s="40"/>
      <c r="O5774" s="40"/>
      <c r="P5774" s="40"/>
      <c r="Q5774" s="40"/>
      <c r="R5774" s="40"/>
      <c r="S5774" s="40"/>
      <c r="T5774" s="40"/>
      <c r="U5774" s="40"/>
      <c r="V5774" s="40"/>
    </row>
    <row r="5775" spans="6:22" x14ac:dyDescent="0.25">
      <c r="F5775" s="40"/>
      <c r="G5775" s="40"/>
      <c r="H5775" s="40"/>
      <c r="I5775" s="40"/>
      <c r="J5775" s="40"/>
      <c r="K5775" s="40"/>
      <c r="L5775" s="40"/>
      <c r="M5775" s="40"/>
      <c r="N5775" s="40"/>
      <c r="O5775" s="40"/>
      <c r="P5775" s="40"/>
      <c r="Q5775" s="40"/>
      <c r="R5775" s="40"/>
      <c r="S5775" s="40"/>
      <c r="T5775" s="40"/>
      <c r="U5775" s="40"/>
      <c r="V5775" s="40"/>
    </row>
    <row r="5776" spans="6:22" x14ac:dyDescent="0.25">
      <c r="F5776" s="40"/>
      <c r="G5776" s="40"/>
      <c r="H5776" s="40"/>
      <c r="I5776" s="40"/>
      <c r="J5776" s="40"/>
      <c r="K5776" s="40"/>
      <c r="L5776" s="40"/>
      <c r="M5776" s="40"/>
      <c r="N5776" s="40"/>
      <c r="O5776" s="40"/>
      <c r="P5776" s="40"/>
      <c r="Q5776" s="40"/>
      <c r="R5776" s="40"/>
      <c r="S5776" s="40"/>
      <c r="T5776" s="40"/>
      <c r="U5776" s="40"/>
      <c r="V5776" s="40"/>
    </row>
    <row r="5777" spans="6:22" x14ac:dyDescent="0.25">
      <c r="F5777" s="40"/>
      <c r="G5777" s="40"/>
      <c r="H5777" s="40"/>
      <c r="I5777" s="40"/>
      <c r="J5777" s="40"/>
      <c r="K5777" s="40"/>
      <c r="L5777" s="40"/>
      <c r="M5777" s="40"/>
      <c r="N5777" s="40"/>
      <c r="O5777" s="40"/>
      <c r="P5777" s="40"/>
      <c r="Q5777" s="40"/>
      <c r="R5777" s="40"/>
      <c r="S5777" s="40"/>
      <c r="T5777" s="40"/>
      <c r="U5777" s="40"/>
      <c r="V5777" s="40"/>
    </row>
    <row r="5778" spans="6:22" x14ac:dyDescent="0.25">
      <c r="F5778" s="40"/>
      <c r="G5778" s="40"/>
      <c r="H5778" s="40"/>
      <c r="I5778" s="40"/>
      <c r="J5778" s="40"/>
      <c r="K5778" s="40"/>
      <c r="L5778" s="40"/>
      <c r="M5778" s="40"/>
      <c r="N5778" s="40"/>
      <c r="O5778" s="40"/>
      <c r="P5778" s="40"/>
      <c r="Q5778" s="40"/>
      <c r="R5778" s="40"/>
      <c r="S5778" s="40"/>
      <c r="T5778" s="40"/>
      <c r="U5778" s="40"/>
      <c r="V5778" s="40"/>
    </row>
    <row r="5779" spans="6:22" x14ac:dyDescent="0.25">
      <c r="F5779" s="40"/>
      <c r="G5779" s="40"/>
      <c r="H5779" s="40"/>
      <c r="I5779" s="40"/>
      <c r="J5779" s="40"/>
      <c r="K5779" s="40"/>
      <c r="L5779" s="40"/>
      <c r="M5779" s="40"/>
      <c r="N5779" s="40"/>
      <c r="O5779" s="40"/>
      <c r="P5779" s="40"/>
      <c r="Q5779" s="40"/>
      <c r="R5779" s="40"/>
      <c r="S5779" s="40"/>
      <c r="T5779" s="40"/>
      <c r="U5779" s="40"/>
      <c r="V5779" s="40"/>
    </row>
    <row r="5780" spans="6:22" x14ac:dyDescent="0.25">
      <c r="F5780" s="40"/>
      <c r="G5780" s="40"/>
      <c r="H5780" s="40"/>
      <c r="I5780" s="40"/>
      <c r="J5780" s="40"/>
      <c r="K5780" s="40"/>
      <c r="L5780" s="40"/>
      <c r="M5780" s="40"/>
      <c r="N5780" s="40"/>
      <c r="O5780" s="40"/>
      <c r="P5780" s="40"/>
      <c r="Q5780" s="40"/>
      <c r="R5780" s="40"/>
      <c r="S5780" s="40"/>
      <c r="T5780" s="40"/>
      <c r="U5780" s="40"/>
      <c r="V5780" s="40"/>
    </row>
    <row r="5781" spans="6:22" x14ac:dyDescent="0.25">
      <c r="F5781" s="40"/>
      <c r="G5781" s="40"/>
      <c r="H5781" s="40"/>
      <c r="I5781" s="40"/>
      <c r="J5781" s="40"/>
      <c r="K5781" s="40"/>
      <c r="L5781" s="40"/>
      <c r="M5781" s="40"/>
      <c r="N5781" s="40"/>
      <c r="O5781" s="40"/>
      <c r="P5781" s="40"/>
      <c r="Q5781" s="40"/>
      <c r="R5781" s="40"/>
      <c r="S5781" s="40"/>
      <c r="T5781" s="40"/>
      <c r="U5781" s="40"/>
      <c r="V5781" s="40"/>
    </row>
    <row r="5782" spans="6:22" x14ac:dyDescent="0.25">
      <c r="F5782" s="40"/>
      <c r="G5782" s="40"/>
      <c r="H5782" s="40"/>
      <c r="I5782" s="40"/>
      <c r="J5782" s="40"/>
      <c r="K5782" s="40"/>
      <c r="L5782" s="40"/>
      <c r="M5782" s="40"/>
      <c r="N5782" s="40"/>
      <c r="O5782" s="40"/>
      <c r="P5782" s="40"/>
      <c r="Q5782" s="40"/>
      <c r="R5782" s="40"/>
      <c r="S5782" s="40"/>
      <c r="T5782" s="40"/>
      <c r="U5782" s="40"/>
      <c r="V5782" s="40"/>
    </row>
    <row r="5783" spans="6:22" x14ac:dyDescent="0.25">
      <c r="F5783" s="40"/>
      <c r="G5783" s="40"/>
      <c r="H5783" s="40"/>
      <c r="I5783" s="40"/>
      <c r="J5783" s="40"/>
      <c r="K5783" s="40"/>
      <c r="L5783" s="40"/>
      <c r="M5783" s="40"/>
      <c r="N5783" s="40"/>
      <c r="O5783" s="40"/>
      <c r="P5783" s="40"/>
      <c r="Q5783" s="40"/>
      <c r="R5783" s="40"/>
      <c r="S5783" s="40"/>
      <c r="T5783" s="40"/>
      <c r="U5783" s="40"/>
      <c r="V5783" s="40"/>
    </row>
    <row r="5784" spans="6:22" x14ac:dyDescent="0.25">
      <c r="F5784" s="40"/>
      <c r="G5784" s="40"/>
      <c r="H5784" s="40"/>
      <c r="I5784" s="40"/>
      <c r="J5784" s="40"/>
      <c r="K5784" s="40"/>
      <c r="L5784" s="40"/>
      <c r="M5784" s="40"/>
      <c r="N5784" s="40"/>
      <c r="O5784" s="40"/>
      <c r="P5784" s="40"/>
      <c r="Q5784" s="40"/>
      <c r="R5784" s="40"/>
      <c r="S5784" s="40"/>
      <c r="T5784" s="40"/>
      <c r="U5784" s="40"/>
      <c r="V5784" s="40"/>
    </row>
    <row r="5785" spans="6:22" x14ac:dyDescent="0.25">
      <c r="F5785" s="40"/>
      <c r="G5785" s="40"/>
      <c r="H5785" s="40"/>
      <c r="I5785" s="40"/>
      <c r="J5785" s="40"/>
      <c r="K5785" s="40"/>
      <c r="L5785" s="40"/>
      <c r="M5785" s="40"/>
      <c r="N5785" s="40"/>
      <c r="O5785" s="40"/>
      <c r="P5785" s="40"/>
      <c r="Q5785" s="40"/>
      <c r="R5785" s="40"/>
      <c r="S5785" s="40"/>
      <c r="T5785" s="40"/>
      <c r="U5785" s="40"/>
      <c r="V5785" s="40"/>
    </row>
    <row r="5786" spans="6:22" x14ac:dyDescent="0.25">
      <c r="F5786" s="40"/>
      <c r="G5786" s="40"/>
      <c r="H5786" s="40"/>
      <c r="I5786" s="40"/>
      <c r="J5786" s="40"/>
      <c r="K5786" s="40"/>
      <c r="L5786" s="40"/>
      <c r="M5786" s="40"/>
      <c r="N5786" s="40"/>
      <c r="O5786" s="40"/>
      <c r="P5786" s="40"/>
      <c r="Q5786" s="40"/>
      <c r="R5786" s="40"/>
      <c r="S5786" s="40"/>
      <c r="T5786" s="40"/>
      <c r="U5786" s="40"/>
      <c r="V5786" s="40"/>
    </row>
    <row r="5787" spans="6:22" x14ac:dyDescent="0.25">
      <c r="F5787" s="40"/>
      <c r="G5787" s="40"/>
      <c r="H5787" s="40"/>
      <c r="I5787" s="40"/>
      <c r="J5787" s="40"/>
      <c r="K5787" s="40"/>
      <c r="L5787" s="40"/>
      <c r="M5787" s="40"/>
      <c r="N5787" s="40"/>
      <c r="O5787" s="40"/>
      <c r="P5787" s="40"/>
      <c r="Q5787" s="40"/>
      <c r="R5787" s="40"/>
      <c r="S5787" s="40"/>
      <c r="T5787" s="40"/>
      <c r="U5787" s="40"/>
      <c r="V5787" s="40"/>
    </row>
    <row r="5788" spans="6:22" x14ac:dyDescent="0.25">
      <c r="F5788" s="40"/>
      <c r="G5788" s="40"/>
      <c r="H5788" s="40"/>
      <c r="I5788" s="40"/>
      <c r="J5788" s="40"/>
      <c r="K5788" s="40"/>
      <c r="L5788" s="40"/>
      <c r="M5788" s="40"/>
      <c r="N5788" s="40"/>
      <c r="O5788" s="40"/>
      <c r="P5788" s="40"/>
      <c r="Q5788" s="40"/>
      <c r="R5788" s="40"/>
      <c r="S5788" s="40"/>
      <c r="T5788" s="40"/>
      <c r="U5788" s="40"/>
      <c r="V5788" s="40"/>
    </row>
    <row r="5789" spans="6:22" x14ac:dyDescent="0.25">
      <c r="F5789" s="40"/>
      <c r="G5789" s="40"/>
      <c r="H5789" s="40"/>
      <c r="I5789" s="40"/>
      <c r="J5789" s="40"/>
      <c r="K5789" s="40"/>
      <c r="L5789" s="40"/>
      <c r="M5789" s="40"/>
      <c r="N5789" s="40"/>
      <c r="O5789" s="40"/>
      <c r="P5789" s="40"/>
      <c r="Q5789" s="40"/>
      <c r="R5789" s="40"/>
      <c r="S5789" s="40"/>
      <c r="T5789" s="40"/>
      <c r="U5789" s="40"/>
      <c r="V5789" s="40"/>
    </row>
    <row r="5790" spans="6:22" x14ac:dyDescent="0.25">
      <c r="F5790" s="40"/>
      <c r="G5790" s="40"/>
      <c r="H5790" s="40"/>
      <c r="I5790" s="40"/>
      <c r="J5790" s="40"/>
      <c r="K5790" s="40"/>
      <c r="L5790" s="40"/>
      <c r="M5790" s="40"/>
      <c r="N5790" s="40"/>
      <c r="O5790" s="40"/>
      <c r="P5790" s="40"/>
      <c r="Q5790" s="40"/>
      <c r="R5790" s="40"/>
      <c r="S5790" s="40"/>
      <c r="T5790" s="40"/>
      <c r="U5790" s="40"/>
      <c r="V5790" s="40"/>
    </row>
    <row r="5791" spans="6:22" x14ac:dyDescent="0.25">
      <c r="F5791" s="40"/>
      <c r="G5791" s="40"/>
      <c r="H5791" s="40"/>
      <c r="I5791" s="40"/>
      <c r="J5791" s="40"/>
      <c r="K5791" s="40"/>
      <c r="L5791" s="40"/>
      <c r="M5791" s="40"/>
      <c r="N5791" s="40"/>
      <c r="O5791" s="40"/>
      <c r="P5791" s="40"/>
      <c r="Q5791" s="40"/>
      <c r="R5791" s="40"/>
      <c r="S5791" s="40"/>
      <c r="T5791" s="40"/>
      <c r="U5791" s="40"/>
      <c r="V5791" s="40"/>
    </row>
    <row r="5792" spans="6:22" x14ac:dyDescent="0.25">
      <c r="F5792" s="40"/>
      <c r="G5792" s="40"/>
      <c r="H5792" s="40"/>
      <c r="I5792" s="40"/>
      <c r="J5792" s="40"/>
      <c r="K5792" s="40"/>
      <c r="L5792" s="40"/>
      <c r="M5792" s="40"/>
      <c r="N5792" s="40"/>
      <c r="O5792" s="40"/>
      <c r="P5792" s="40"/>
      <c r="Q5792" s="40"/>
      <c r="R5792" s="40"/>
      <c r="S5792" s="40"/>
      <c r="T5792" s="40"/>
      <c r="U5792" s="40"/>
      <c r="V5792" s="40"/>
    </row>
    <row r="5793" spans="6:22" x14ac:dyDescent="0.25">
      <c r="F5793" s="40"/>
      <c r="G5793" s="40"/>
      <c r="H5793" s="40"/>
      <c r="I5793" s="40"/>
      <c r="J5793" s="40"/>
      <c r="K5793" s="40"/>
      <c r="L5793" s="40"/>
      <c r="M5793" s="40"/>
      <c r="N5793" s="40"/>
      <c r="O5793" s="40"/>
      <c r="P5793" s="40"/>
      <c r="Q5793" s="40"/>
      <c r="R5793" s="40"/>
      <c r="S5793" s="40"/>
      <c r="T5793" s="40"/>
      <c r="U5793" s="40"/>
      <c r="V5793" s="40"/>
    </row>
    <row r="5794" spans="6:22" x14ac:dyDescent="0.25">
      <c r="F5794" s="40"/>
      <c r="G5794" s="40"/>
      <c r="H5794" s="40"/>
      <c r="I5794" s="40"/>
      <c r="J5794" s="40"/>
      <c r="K5794" s="40"/>
      <c r="L5794" s="40"/>
      <c r="M5794" s="40"/>
      <c r="N5794" s="40"/>
      <c r="O5794" s="40"/>
      <c r="P5794" s="40"/>
      <c r="Q5794" s="40"/>
      <c r="R5794" s="40"/>
      <c r="S5794" s="40"/>
      <c r="T5794" s="40"/>
      <c r="U5794" s="40"/>
      <c r="V5794" s="40"/>
    </row>
    <row r="5795" spans="6:22" x14ac:dyDescent="0.25">
      <c r="F5795" s="40"/>
      <c r="G5795" s="40"/>
      <c r="H5795" s="40"/>
      <c r="I5795" s="40"/>
      <c r="J5795" s="40"/>
      <c r="K5795" s="40"/>
      <c r="L5795" s="40"/>
      <c r="M5795" s="40"/>
      <c r="N5795" s="40"/>
      <c r="O5795" s="40"/>
      <c r="P5795" s="40"/>
      <c r="Q5795" s="40"/>
      <c r="R5795" s="40"/>
      <c r="S5795" s="40"/>
      <c r="T5795" s="40"/>
      <c r="U5795" s="40"/>
      <c r="V5795" s="40"/>
    </row>
    <row r="5796" spans="6:22" x14ac:dyDescent="0.25">
      <c r="F5796" s="40"/>
      <c r="G5796" s="40"/>
      <c r="H5796" s="40"/>
      <c r="I5796" s="40"/>
      <c r="J5796" s="40"/>
      <c r="K5796" s="40"/>
      <c r="L5796" s="40"/>
      <c r="M5796" s="40"/>
      <c r="N5796" s="40"/>
      <c r="O5796" s="40"/>
      <c r="P5796" s="40"/>
      <c r="Q5796" s="40"/>
      <c r="R5796" s="40"/>
      <c r="S5796" s="40"/>
      <c r="T5796" s="40"/>
      <c r="U5796" s="40"/>
      <c r="V5796" s="40"/>
    </row>
    <row r="5797" spans="6:22" x14ac:dyDescent="0.25">
      <c r="F5797" s="40"/>
      <c r="G5797" s="40"/>
      <c r="H5797" s="40"/>
      <c r="I5797" s="40"/>
      <c r="J5797" s="40"/>
      <c r="K5797" s="40"/>
      <c r="L5797" s="40"/>
      <c r="M5797" s="40"/>
      <c r="N5797" s="40"/>
      <c r="O5797" s="40"/>
      <c r="P5797" s="40"/>
      <c r="Q5797" s="40"/>
      <c r="R5797" s="40"/>
      <c r="S5797" s="40"/>
      <c r="T5797" s="40"/>
      <c r="U5797" s="40"/>
      <c r="V5797" s="40"/>
    </row>
    <row r="5798" spans="6:22" x14ac:dyDescent="0.25">
      <c r="F5798" s="40"/>
      <c r="G5798" s="40"/>
      <c r="H5798" s="40"/>
      <c r="I5798" s="40"/>
      <c r="J5798" s="40"/>
      <c r="K5798" s="40"/>
      <c r="L5798" s="40"/>
      <c r="M5798" s="40"/>
      <c r="N5798" s="40"/>
      <c r="O5798" s="40"/>
      <c r="P5798" s="40"/>
      <c r="Q5798" s="40"/>
      <c r="R5798" s="40"/>
      <c r="S5798" s="40"/>
      <c r="T5798" s="40"/>
      <c r="U5798" s="40"/>
      <c r="V5798" s="40"/>
    </row>
    <row r="5799" spans="6:22" x14ac:dyDescent="0.25">
      <c r="F5799" s="40"/>
      <c r="G5799" s="40"/>
      <c r="H5799" s="40"/>
      <c r="I5799" s="40"/>
      <c r="J5799" s="40"/>
      <c r="K5799" s="40"/>
      <c r="L5799" s="40"/>
      <c r="M5799" s="40"/>
      <c r="N5799" s="40"/>
      <c r="O5799" s="40"/>
      <c r="P5799" s="40"/>
      <c r="Q5799" s="40"/>
      <c r="R5799" s="40"/>
      <c r="S5799" s="40"/>
      <c r="T5799" s="40"/>
      <c r="U5799" s="40"/>
      <c r="V5799" s="40"/>
    </row>
    <row r="5800" spans="6:22" x14ac:dyDescent="0.25">
      <c r="F5800" s="40"/>
      <c r="G5800" s="40"/>
      <c r="H5800" s="40"/>
      <c r="I5800" s="40"/>
      <c r="J5800" s="40"/>
      <c r="K5800" s="40"/>
      <c r="L5800" s="40"/>
      <c r="M5800" s="40"/>
      <c r="N5800" s="40"/>
      <c r="O5800" s="40"/>
      <c r="P5800" s="40"/>
      <c r="Q5800" s="40"/>
      <c r="R5800" s="40"/>
      <c r="S5800" s="40"/>
      <c r="T5800" s="40"/>
      <c r="U5800" s="40"/>
      <c r="V5800" s="40"/>
    </row>
    <row r="5801" spans="6:22" x14ac:dyDescent="0.25">
      <c r="F5801" s="40"/>
      <c r="G5801" s="40"/>
      <c r="H5801" s="40"/>
      <c r="I5801" s="40"/>
      <c r="J5801" s="40"/>
      <c r="K5801" s="40"/>
      <c r="L5801" s="40"/>
      <c r="M5801" s="40"/>
      <c r="N5801" s="40"/>
      <c r="O5801" s="40"/>
      <c r="P5801" s="40"/>
      <c r="Q5801" s="40"/>
      <c r="R5801" s="40"/>
      <c r="S5801" s="40"/>
      <c r="T5801" s="40"/>
      <c r="U5801" s="40"/>
      <c r="V5801" s="40"/>
    </row>
    <row r="5802" spans="6:22" x14ac:dyDescent="0.25">
      <c r="F5802" s="40"/>
      <c r="G5802" s="40"/>
      <c r="H5802" s="40"/>
      <c r="I5802" s="40"/>
      <c r="J5802" s="40"/>
      <c r="K5802" s="40"/>
      <c r="L5802" s="40"/>
      <c r="M5802" s="40"/>
      <c r="N5802" s="40"/>
      <c r="O5802" s="40"/>
      <c r="P5802" s="40"/>
      <c r="Q5802" s="40"/>
      <c r="R5802" s="40"/>
      <c r="S5802" s="40"/>
      <c r="T5802" s="40"/>
      <c r="U5802" s="40"/>
      <c r="V5802" s="40"/>
    </row>
    <row r="5803" spans="6:22" x14ac:dyDescent="0.25">
      <c r="F5803" s="40"/>
      <c r="G5803" s="40"/>
      <c r="H5803" s="40"/>
      <c r="I5803" s="40"/>
      <c r="J5803" s="40"/>
      <c r="K5803" s="40"/>
      <c r="L5803" s="40"/>
      <c r="M5803" s="40"/>
      <c r="N5803" s="40"/>
      <c r="O5803" s="40"/>
      <c r="P5803" s="40"/>
      <c r="Q5803" s="40"/>
      <c r="R5803" s="40"/>
      <c r="S5803" s="40"/>
      <c r="T5803" s="40"/>
      <c r="U5803" s="40"/>
      <c r="V5803" s="40"/>
    </row>
    <row r="5804" spans="6:22" x14ac:dyDescent="0.25">
      <c r="F5804" s="40"/>
      <c r="G5804" s="40"/>
      <c r="H5804" s="40"/>
      <c r="I5804" s="40"/>
      <c r="J5804" s="40"/>
      <c r="K5804" s="40"/>
      <c r="L5804" s="40"/>
      <c r="M5804" s="40"/>
      <c r="N5804" s="40"/>
      <c r="O5804" s="40"/>
      <c r="P5804" s="40"/>
      <c r="Q5804" s="40"/>
      <c r="R5804" s="40"/>
      <c r="S5804" s="40"/>
      <c r="T5804" s="40"/>
      <c r="U5804" s="40"/>
      <c r="V5804" s="40"/>
    </row>
    <row r="5805" spans="6:22" x14ac:dyDescent="0.25">
      <c r="F5805" s="40"/>
      <c r="G5805" s="40"/>
      <c r="H5805" s="40"/>
      <c r="I5805" s="40"/>
      <c r="J5805" s="40"/>
      <c r="K5805" s="40"/>
      <c r="L5805" s="40"/>
      <c r="M5805" s="40"/>
      <c r="N5805" s="40"/>
      <c r="O5805" s="40"/>
      <c r="P5805" s="40"/>
      <c r="Q5805" s="40"/>
      <c r="R5805" s="40"/>
      <c r="S5805" s="40"/>
      <c r="T5805" s="40"/>
      <c r="U5805" s="40"/>
      <c r="V5805" s="40"/>
    </row>
    <row r="5806" spans="6:22" x14ac:dyDescent="0.25">
      <c r="F5806" s="40"/>
      <c r="G5806" s="40"/>
      <c r="H5806" s="40"/>
      <c r="I5806" s="40"/>
      <c r="J5806" s="40"/>
      <c r="K5806" s="40"/>
      <c r="L5806" s="40"/>
      <c r="M5806" s="40"/>
      <c r="N5806" s="40"/>
      <c r="O5806" s="40"/>
      <c r="P5806" s="40"/>
      <c r="Q5806" s="40"/>
      <c r="R5806" s="40"/>
      <c r="S5806" s="40"/>
      <c r="T5806" s="40"/>
      <c r="U5806" s="40"/>
      <c r="V5806" s="40"/>
    </row>
    <row r="5807" spans="6:22" x14ac:dyDescent="0.25">
      <c r="F5807" s="40"/>
      <c r="G5807" s="40"/>
      <c r="H5807" s="40"/>
      <c r="I5807" s="40"/>
      <c r="J5807" s="40"/>
      <c r="K5807" s="40"/>
      <c r="L5807" s="40"/>
      <c r="M5807" s="40"/>
      <c r="N5807" s="40"/>
      <c r="O5807" s="40"/>
      <c r="P5807" s="40"/>
      <c r="Q5807" s="40"/>
      <c r="R5807" s="40"/>
      <c r="S5807" s="40"/>
      <c r="T5807" s="40"/>
      <c r="U5807" s="40"/>
      <c r="V5807" s="40"/>
    </row>
    <row r="5808" spans="6:22" x14ac:dyDescent="0.25">
      <c r="F5808" s="40"/>
      <c r="G5808" s="40"/>
      <c r="H5808" s="40"/>
      <c r="I5808" s="40"/>
      <c r="J5808" s="40"/>
      <c r="K5808" s="40"/>
      <c r="L5808" s="40"/>
      <c r="M5808" s="40"/>
      <c r="N5808" s="40"/>
      <c r="O5808" s="40"/>
      <c r="P5808" s="40"/>
      <c r="Q5808" s="40"/>
      <c r="R5808" s="40"/>
      <c r="S5808" s="40"/>
      <c r="T5808" s="40"/>
      <c r="U5808" s="40"/>
      <c r="V5808" s="40"/>
    </row>
    <row r="5809" spans="6:22" x14ac:dyDescent="0.25">
      <c r="F5809" s="40"/>
      <c r="G5809" s="40"/>
      <c r="H5809" s="40"/>
      <c r="I5809" s="40"/>
      <c r="J5809" s="40"/>
      <c r="K5809" s="40"/>
      <c r="L5809" s="40"/>
      <c r="M5809" s="40"/>
      <c r="N5809" s="40"/>
      <c r="O5809" s="40"/>
      <c r="P5809" s="40"/>
      <c r="Q5809" s="40"/>
      <c r="R5809" s="40"/>
      <c r="S5809" s="40"/>
      <c r="T5809" s="40"/>
      <c r="U5809" s="40"/>
      <c r="V5809" s="40"/>
    </row>
    <row r="5810" spans="6:22" x14ac:dyDescent="0.25">
      <c r="F5810" s="40"/>
      <c r="G5810" s="40"/>
      <c r="H5810" s="40"/>
      <c r="I5810" s="40"/>
      <c r="J5810" s="40"/>
      <c r="K5810" s="40"/>
      <c r="L5810" s="40"/>
      <c r="M5810" s="40"/>
      <c r="N5810" s="40"/>
      <c r="O5810" s="40"/>
      <c r="P5810" s="40"/>
      <c r="Q5810" s="40"/>
      <c r="R5810" s="40"/>
      <c r="S5810" s="40"/>
      <c r="T5810" s="40"/>
      <c r="U5810" s="40"/>
      <c r="V5810" s="40"/>
    </row>
    <row r="5811" spans="6:22" x14ac:dyDescent="0.25">
      <c r="F5811" s="40"/>
      <c r="G5811" s="40"/>
      <c r="H5811" s="40"/>
      <c r="I5811" s="40"/>
      <c r="J5811" s="40"/>
      <c r="K5811" s="40"/>
      <c r="L5811" s="40"/>
      <c r="M5811" s="40"/>
      <c r="N5811" s="40"/>
      <c r="O5811" s="40"/>
      <c r="P5811" s="40"/>
      <c r="Q5811" s="40"/>
      <c r="R5811" s="40"/>
      <c r="S5811" s="40"/>
      <c r="T5811" s="40"/>
      <c r="U5811" s="40"/>
      <c r="V5811" s="40"/>
    </row>
    <row r="5812" spans="6:22" x14ac:dyDescent="0.25">
      <c r="F5812" s="40"/>
      <c r="G5812" s="40"/>
      <c r="H5812" s="40"/>
      <c r="I5812" s="40"/>
      <c r="J5812" s="40"/>
      <c r="K5812" s="40"/>
      <c r="L5812" s="40"/>
      <c r="M5812" s="40"/>
      <c r="N5812" s="40"/>
      <c r="O5812" s="40"/>
      <c r="P5812" s="40"/>
      <c r="Q5812" s="40"/>
      <c r="R5812" s="40"/>
      <c r="S5812" s="40"/>
      <c r="T5812" s="40"/>
      <c r="U5812" s="40"/>
      <c r="V5812" s="40"/>
    </row>
    <row r="5813" spans="6:22" x14ac:dyDescent="0.25">
      <c r="F5813" s="40"/>
      <c r="G5813" s="40"/>
      <c r="H5813" s="40"/>
      <c r="I5813" s="40"/>
      <c r="J5813" s="40"/>
      <c r="K5813" s="40"/>
      <c r="L5813" s="40"/>
      <c r="M5813" s="40"/>
      <c r="N5813" s="40"/>
      <c r="O5813" s="40"/>
      <c r="P5813" s="40"/>
      <c r="Q5813" s="40"/>
      <c r="R5813" s="40"/>
      <c r="S5813" s="40"/>
      <c r="T5813" s="40"/>
      <c r="U5813" s="40"/>
      <c r="V5813" s="40"/>
    </row>
    <row r="5814" spans="6:22" x14ac:dyDescent="0.25">
      <c r="F5814" s="40"/>
      <c r="G5814" s="40"/>
      <c r="H5814" s="40"/>
      <c r="I5814" s="40"/>
      <c r="J5814" s="40"/>
      <c r="K5814" s="40"/>
      <c r="L5814" s="40"/>
      <c r="M5814" s="40"/>
      <c r="N5814" s="40"/>
      <c r="O5814" s="40"/>
      <c r="P5814" s="40"/>
      <c r="Q5814" s="40"/>
      <c r="R5814" s="40"/>
      <c r="S5814" s="40"/>
      <c r="T5814" s="40"/>
      <c r="U5814" s="40"/>
      <c r="V5814" s="40"/>
    </row>
    <row r="5815" spans="6:22" x14ac:dyDescent="0.25">
      <c r="F5815" s="40"/>
      <c r="G5815" s="40"/>
      <c r="H5815" s="40"/>
      <c r="I5815" s="40"/>
      <c r="J5815" s="40"/>
      <c r="K5815" s="40"/>
      <c r="L5815" s="40"/>
      <c r="M5815" s="40"/>
      <c r="N5815" s="40"/>
      <c r="O5815" s="40"/>
      <c r="P5815" s="40"/>
      <c r="Q5815" s="40"/>
      <c r="R5815" s="40"/>
      <c r="S5815" s="40"/>
      <c r="T5815" s="40"/>
      <c r="U5815" s="40"/>
      <c r="V5815" s="40"/>
    </row>
    <row r="5816" spans="6:22" x14ac:dyDescent="0.25">
      <c r="F5816" s="40"/>
      <c r="G5816" s="40"/>
      <c r="H5816" s="40"/>
      <c r="I5816" s="40"/>
      <c r="J5816" s="40"/>
      <c r="K5816" s="40"/>
      <c r="L5816" s="40"/>
      <c r="M5816" s="40"/>
      <c r="N5816" s="40"/>
      <c r="O5816" s="40"/>
      <c r="P5816" s="40"/>
      <c r="Q5816" s="40"/>
      <c r="R5816" s="40"/>
      <c r="S5816" s="40"/>
      <c r="T5816" s="40"/>
      <c r="U5816" s="40"/>
      <c r="V5816" s="40"/>
    </row>
    <row r="5817" spans="6:22" x14ac:dyDescent="0.25">
      <c r="F5817" s="40"/>
      <c r="G5817" s="40"/>
      <c r="H5817" s="40"/>
      <c r="I5817" s="40"/>
      <c r="J5817" s="40"/>
      <c r="K5817" s="40"/>
      <c r="L5817" s="40"/>
      <c r="M5817" s="40"/>
      <c r="N5817" s="40"/>
      <c r="O5817" s="40"/>
      <c r="P5817" s="40"/>
      <c r="Q5817" s="40"/>
      <c r="R5817" s="40"/>
      <c r="S5817" s="40"/>
      <c r="T5817" s="40"/>
      <c r="U5817" s="40"/>
      <c r="V5817" s="40"/>
    </row>
    <row r="5818" spans="6:22" x14ac:dyDescent="0.25">
      <c r="F5818" s="40"/>
      <c r="G5818" s="40"/>
      <c r="H5818" s="40"/>
      <c r="I5818" s="40"/>
      <c r="J5818" s="40"/>
      <c r="K5818" s="40"/>
      <c r="L5818" s="40"/>
      <c r="M5818" s="40"/>
      <c r="N5818" s="40"/>
      <c r="O5818" s="40"/>
      <c r="P5818" s="40"/>
      <c r="Q5818" s="40"/>
      <c r="R5818" s="40"/>
      <c r="S5818" s="40"/>
      <c r="T5818" s="40"/>
      <c r="U5818" s="40"/>
      <c r="V5818" s="40"/>
    </row>
    <row r="5819" spans="6:22" x14ac:dyDescent="0.25">
      <c r="F5819" s="40"/>
      <c r="G5819" s="40"/>
      <c r="H5819" s="40"/>
      <c r="I5819" s="40"/>
      <c r="J5819" s="40"/>
      <c r="K5819" s="40"/>
      <c r="L5819" s="40"/>
      <c r="M5819" s="40"/>
      <c r="N5819" s="40"/>
      <c r="O5819" s="40"/>
      <c r="P5819" s="40"/>
      <c r="Q5819" s="40"/>
      <c r="R5819" s="40"/>
      <c r="S5819" s="40"/>
      <c r="T5819" s="40"/>
      <c r="U5819" s="40"/>
      <c r="V5819" s="40"/>
    </row>
    <row r="5820" spans="6:22" x14ac:dyDescent="0.25">
      <c r="F5820" s="40"/>
      <c r="G5820" s="40"/>
      <c r="H5820" s="40"/>
      <c r="I5820" s="40"/>
      <c r="J5820" s="40"/>
      <c r="K5820" s="40"/>
      <c r="L5820" s="40"/>
      <c r="M5820" s="40"/>
      <c r="N5820" s="40"/>
      <c r="O5820" s="40"/>
      <c r="P5820" s="40"/>
      <c r="Q5820" s="40"/>
      <c r="R5820" s="40"/>
      <c r="S5820" s="40"/>
      <c r="T5820" s="40"/>
      <c r="U5820" s="40"/>
      <c r="V5820" s="40"/>
    </row>
    <row r="5821" spans="6:22" x14ac:dyDescent="0.25">
      <c r="F5821" s="40"/>
      <c r="G5821" s="40"/>
      <c r="H5821" s="40"/>
      <c r="I5821" s="40"/>
      <c r="J5821" s="40"/>
      <c r="K5821" s="40"/>
      <c r="L5821" s="40"/>
      <c r="M5821" s="40"/>
      <c r="N5821" s="40"/>
      <c r="O5821" s="40"/>
      <c r="P5821" s="40"/>
      <c r="Q5821" s="40"/>
      <c r="R5821" s="40"/>
      <c r="S5821" s="40"/>
      <c r="T5821" s="40"/>
      <c r="U5821" s="40"/>
      <c r="V5821" s="40"/>
    </row>
    <row r="5822" spans="6:22" x14ac:dyDescent="0.25">
      <c r="F5822" s="40"/>
      <c r="G5822" s="40"/>
      <c r="H5822" s="40"/>
      <c r="I5822" s="40"/>
      <c r="J5822" s="40"/>
      <c r="K5822" s="40"/>
      <c r="L5822" s="40"/>
      <c r="M5822" s="40"/>
      <c r="N5822" s="40"/>
      <c r="O5822" s="40"/>
      <c r="P5822" s="40"/>
      <c r="Q5822" s="40"/>
      <c r="R5822" s="40"/>
      <c r="S5822" s="40"/>
      <c r="T5822" s="40"/>
      <c r="U5822" s="40"/>
      <c r="V5822" s="40"/>
    </row>
    <row r="5823" spans="6:22" x14ac:dyDescent="0.25">
      <c r="F5823" s="40"/>
      <c r="G5823" s="40"/>
      <c r="H5823" s="40"/>
      <c r="I5823" s="40"/>
      <c r="J5823" s="40"/>
      <c r="K5823" s="40"/>
      <c r="L5823" s="40"/>
      <c r="M5823" s="40"/>
      <c r="N5823" s="40"/>
      <c r="O5823" s="40"/>
      <c r="P5823" s="40"/>
      <c r="Q5823" s="40"/>
      <c r="R5823" s="40"/>
      <c r="S5823" s="40"/>
      <c r="T5823" s="40"/>
      <c r="U5823" s="40"/>
      <c r="V5823" s="40"/>
    </row>
    <row r="5824" spans="6:22" x14ac:dyDescent="0.25">
      <c r="F5824" s="40"/>
      <c r="G5824" s="40"/>
      <c r="H5824" s="40"/>
      <c r="I5824" s="40"/>
      <c r="J5824" s="40"/>
      <c r="K5824" s="40"/>
      <c r="L5824" s="40"/>
      <c r="M5824" s="40"/>
      <c r="N5824" s="40"/>
      <c r="O5824" s="40"/>
      <c r="P5824" s="40"/>
      <c r="Q5824" s="40"/>
      <c r="R5824" s="40"/>
      <c r="S5824" s="40"/>
      <c r="T5824" s="40"/>
      <c r="U5824" s="40"/>
      <c r="V5824" s="40"/>
    </row>
    <row r="5825" spans="6:22" x14ac:dyDescent="0.25">
      <c r="F5825" s="40"/>
      <c r="G5825" s="40"/>
      <c r="H5825" s="40"/>
      <c r="I5825" s="40"/>
      <c r="J5825" s="40"/>
      <c r="K5825" s="40"/>
      <c r="L5825" s="40"/>
      <c r="M5825" s="40"/>
      <c r="N5825" s="40"/>
      <c r="O5825" s="40"/>
      <c r="P5825" s="40"/>
      <c r="Q5825" s="40"/>
      <c r="R5825" s="40"/>
      <c r="S5825" s="40"/>
      <c r="T5825" s="40"/>
      <c r="U5825" s="40"/>
      <c r="V5825" s="40"/>
    </row>
    <row r="5826" spans="6:22" x14ac:dyDescent="0.25">
      <c r="F5826" s="40"/>
      <c r="G5826" s="40"/>
      <c r="H5826" s="40"/>
      <c r="I5826" s="40"/>
      <c r="J5826" s="40"/>
      <c r="K5826" s="40"/>
      <c r="L5826" s="40"/>
      <c r="M5826" s="40"/>
      <c r="N5826" s="40"/>
      <c r="O5826" s="40"/>
      <c r="P5826" s="40"/>
      <c r="Q5826" s="40"/>
      <c r="R5826" s="40"/>
      <c r="S5826" s="40"/>
      <c r="T5826" s="40"/>
      <c r="U5826" s="40"/>
      <c r="V5826" s="40"/>
    </row>
    <row r="5827" spans="6:22" x14ac:dyDescent="0.25">
      <c r="F5827" s="40"/>
      <c r="G5827" s="40"/>
      <c r="H5827" s="40"/>
      <c r="I5827" s="40"/>
      <c r="J5827" s="40"/>
      <c r="K5827" s="40"/>
      <c r="L5827" s="40"/>
      <c r="M5827" s="40"/>
      <c r="N5827" s="40"/>
      <c r="O5827" s="40"/>
      <c r="P5827" s="40"/>
      <c r="Q5827" s="40"/>
      <c r="R5827" s="40"/>
      <c r="S5827" s="40"/>
      <c r="T5827" s="40"/>
      <c r="U5827" s="40"/>
      <c r="V5827" s="40"/>
    </row>
    <row r="5828" spans="6:22" x14ac:dyDescent="0.25">
      <c r="F5828" s="40"/>
      <c r="G5828" s="40"/>
      <c r="H5828" s="40"/>
      <c r="I5828" s="40"/>
      <c r="J5828" s="40"/>
      <c r="K5828" s="40"/>
      <c r="L5828" s="40"/>
      <c r="M5828" s="40"/>
      <c r="N5828" s="40"/>
      <c r="O5828" s="40"/>
      <c r="P5828" s="40"/>
      <c r="Q5828" s="40"/>
      <c r="R5828" s="40"/>
      <c r="S5828" s="40"/>
      <c r="T5828" s="40"/>
      <c r="U5828" s="40"/>
      <c r="V5828" s="40"/>
    </row>
    <row r="5829" spans="6:22" x14ac:dyDescent="0.25">
      <c r="F5829" s="40"/>
      <c r="G5829" s="40"/>
      <c r="H5829" s="40"/>
      <c r="I5829" s="40"/>
      <c r="J5829" s="40"/>
      <c r="K5829" s="40"/>
      <c r="L5829" s="40"/>
      <c r="M5829" s="40"/>
      <c r="N5829" s="40"/>
      <c r="O5829" s="40"/>
      <c r="P5829" s="40"/>
      <c r="Q5829" s="40"/>
      <c r="R5829" s="40"/>
      <c r="S5829" s="40"/>
      <c r="T5829" s="40"/>
      <c r="U5829" s="40"/>
      <c r="V5829" s="40"/>
    </row>
    <row r="5830" spans="6:22" x14ac:dyDescent="0.25">
      <c r="F5830" s="40"/>
      <c r="G5830" s="40"/>
      <c r="H5830" s="40"/>
      <c r="I5830" s="40"/>
      <c r="J5830" s="40"/>
      <c r="K5830" s="40"/>
      <c r="L5830" s="40"/>
      <c r="M5830" s="40"/>
      <c r="N5830" s="40"/>
      <c r="O5830" s="40"/>
      <c r="P5830" s="40"/>
      <c r="Q5830" s="40"/>
      <c r="R5830" s="40"/>
      <c r="S5830" s="40"/>
      <c r="T5830" s="40"/>
      <c r="U5830" s="40"/>
      <c r="V5830" s="40"/>
    </row>
    <row r="5831" spans="6:22" x14ac:dyDescent="0.25">
      <c r="F5831" s="40"/>
      <c r="G5831" s="40"/>
      <c r="H5831" s="40"/>
      <c r="I5831" s="40"/>
      <c r="J5831" s="40"/>
      <c r="K5831" s="40"/>
      <c r="L5831" s="40"/>
      <c r="M5831" s="40"/>
      <c r="N5831" s="40"/>
      <c r="O5831" s="40"/>
      <c r="P5831" s="40"/>
      <c r="Q5831" s="40"/>
      <c r="R5831" s="40"/>
      <c r="S5831" s="40"/>
      <c r="T5831" s="40"/>
      <c r="U5831" s="40"/>
      <c r="V5831" s="40"/>
    </row>
    <row r="5832" spans="6:22" x14ac:dyDescent="0.25">
      <c r="F5832" s="40"/>
      <c r="G5832" s="40"/>
      <c r="H5832" s="40"/>
      <c r="I5832" s="40"/>
      <c r="J5832" s="40"/>
      <c r="K5832" s="40"/>
      <c r="L5832" s="40"/>
      <c r="M5832" s="40"/>
      <c r="N5832" s="40"/>
      <c r="O5832" s="40"/>
      <c r="P5832" s="40"/>
      <c r="Q5832" s="40"/>
      <c r="R5832" s="40"/>
      <c r="S5832" s="40"/>
      <c r="T5832" s="40"/>
      <c r="U5832" s="40"/>
      <c r="V5832" s="40"/>
    </row>
    <row r="5833" spans="6:22" x14ac:dyDescent="0.25">
      <c r="F5833" s="40"/>
      <c r="G5833" s="40"/>
      <c r="H5833" s="40"/>
      <c r="I5833" s="40"/>
      <c r="J5833" s="40"/>
      <c r="K5833" s="40"/>
      <c r="L5833" s="40"/>
      <c r="M5833" s="40"/>
      <c r="N5833" s="40"/>
      <c r="O5833" s="40"/>
      <c r="P5833" s="40"/>
      <c r="Q5833" s="40"/>
      <c r="R5833" s="40"/>
      <c r="S5833" s="40"/>
      <c r="T5833" s="40"/>
      <c r="U5833" s="40"/>
      <c r="V5833" s="40"/>
    </row>
    <row r="5834" spans="6:22" x14ac:dyDescent="0.25">
      <c r="F5834" s="40"/>
      <c r="G5834" s="40"/>
      <c r="H5834" s="40"/>
      <c r="I5834" s="40"/>
      <c r="J5834" s="40"/>
      <c r="K5834" s="40"/>
      <c r="L5834" s="40"/>
      <c r="M5834" s="40"/>
      <c r="N5834" s="40"/>
      <c r="O5834" s="40"/>
      <c r="P5834" s="40"/>
      <c r="Q5834" s="40"/>
      <c r="R5834" s="40"/>
      <c r="S5834" s="40"/>
      <c r="T5834" s="40"/>
      <c r="U5834" s="40"/>
      <c r="V5834" s="40"/>
    </row>
    <row r="5835" spans="6:22" x14ac:dyDescent="0.25">
      <c r="F5835" s="40"/>
      <c r="G5835" s="40"/>
      <c r="H5835" s="40"/>
      <c r="I5835" s="40"/>
      <c r="J5835" s="40"/>
      <c r="K5835" s="40"/>
      <c r="L5835" s="40"/>
      <c r="M5835" s="40"/>
      <c r="N5835" s="40"/>
      <c r="O5835" s="40"/>
      <c r="P5835" s="40"/>
      <c r="Q5835" s="40"/>
      <c r="R5835" s="40"/>
      <c r="S5835" s="40"/>
      <c r="T5835" s="40"/>
      <c r="U5835" s="40"/>
      <c r="V5835" s="40"/>
    </row>
    <row r="5836" spans="6:22" x14ac:dyDescent="0.25">
      <c r="F5836" s="40"/>
      <c r="G5836" s="40"/>
      <c r="H5836" s="40"/>
      <c r="I5836" s="40"/>
      <c r="J5836" s="40"/>
      <c r="K5836" s="40"/>
      <c r="L5836" s="40"/>
      <c r="M5836" s="40"/>
      <c r="N5836" s="40"/>
      <c r="O5836" s="40"/>
      <c r="P5836" s="40"/>
      <c r="Q5836" s="40"/>
      <c r="R5836" s="40"/>
      <c r="S5836" s="40"/>
      <c r="T5836" s="40"/>
      <c r="U5836" s="40"/>
      <c r="V5836" s="40"/>
    </row>
    <row r="5837" spans="6:22" x14ac:dyDescent="0.25">
      <c r="F5837" s="40"/>
      <c r="G5837" s="40"/>
      <c r="H5837" s="40"/>
      <c r="I5837" s="40"/>
      <c r="J5837" s="40"/>
      <c r="K5837" s="40"/>
      <c r="L5837" s="40"/>
      <c r="M5837" s="40"/>
      <c r="N5837" s="40"/>
      <c r="O5837" s="40"/>
      <c r="P5837" s="40"/>
      <c r="Q5837" s="40"/>
      <c r="R5837" s="40"/>
      <c r="S5837" s="40"/>
      <c r="T5837" s="40"/>
      <c r="U5837" s="40"/>
      <c r="V5837" s="40"/>
    </row>
    <row r="5838" spans="6:22" x14ac:dyDescent="0.25">
      <c r="F5838" s="40"/>
      <c r="G5838" s="40"/>
      <c r="H5838" s="40"/>
      <c r="I5838" s="40"/>
      <c r="J5838" s="40"/>
      <c r="K5838" s="40"/>
      <c r="L5838" s="40"/>
      <c r="M5838" s="40"/>
      <c r="N5838" s="40"/>
      <c r="O5838" s="40"/>
      <c r="P5838" s="40"/>
      <c r="Q5838" s="40"/>
      <c r="R5838" s="40"/>
      <c r="S5838" s="40"/>
      <c r="T5838" s="40"/>
      <c r="U5838" s="40"/>
      <c r="V5838" s="40"/>
    </row>
    <row r="5839" spans="6:22" x14ac:dyDescent="0.25">
      <c r="F5839" s="40"/>
      <c r="G5839" s="40"/>
      <c r="H5839" s="40"/>
      <c r="I5839" s="40"/>
      <c r="J5839" s="40"/>
      <c r="K5839" s="40"/>
      <c r="L5839" s="40"/>
      <c r="M5839" s="40"/>
      <c r="N5839" s="40"/>
      <c r="O5839" s="40"/>
      <c r="P5839" s="40"/>
      <c r="Q5839" s="40"/>
      <c r="R5839" s="40"/>
      <c r="S5839" s="40"/>
      <c r="T5839" s="40"/>
      <c r="U5839" s="40"/>
      <c r="V5839" s="40"/>
    </row>
    <row r="5840" spans="6:22" x14ac:dyDescent="0.25">
      <c r="F5840" s="40"/>
      <c r="G5840" s="40"/>
      <c r="H5840" s="40"/>
      <c r="I5840" s="40"/>
      <c r="J5840" s="40"/>
      <c r="K5840" s="40"/>
      <c r="L5840" s="40"/>
      <c r="M5840" s="40"/>
      <c r="N5840" s="40"/>
      <c r="O5840" s="40"/>
      <c r="P5840" s="40"/>
      <c r="Q5840" s="40"/>
      <c r="R5840" s="40"/>
      <c r="S5840" s="40"/>
      <c r="T5840" s="40"/>
      <c r="U5840" s="40"/>
      <c r="V5840" s="40"/>
    </row>
    <row r="5841" spans="6:22" x14ac:dyDescent="0.25">
      <c r="F5841" s="40"/>
      <c r="G5841" s="40"/>
      <c r="H5841" s="40"/>
      <c r="I5841" s="40"/>
      <c r="J5841" s="40"/>
      <c r="K5841" s="40"/>
      <c r="L5841" s="40"/>
      <c r="M5841" s="40"/>
      <c r="N5841" s="40"/>
      <c r="O5841" s="40"/>
      <c r="P5841" s="40"/>
      <c r="Q5841" s="40"/>
      <c r="R5841" s="40"/>
      <c r="S5841" s="40"/>
      <c r="T5841" s="40"/>
      <c r="U5841" s="40"/>
      <c r="V5841" s="40"/>
    </row>
    <row r="5842" spans="6:22" x14ac:dyDescent="0.25">
      <c r="F5842" s="40"/>
      <c r="G5842" s="40"/>
      <c r="H5842" s="40"/>
      <c r="I5842" s="40"/>
      <c r="J5842" s="40"/>
      <c r="K5842" s="40"/>
      <c r="L5842" s="40"/>
      <c r="M5842" s="40"/>
      <c r="N5842" s="40"/>
      <c r="O5842" s="40"/>
      <c r="P5842" s="40"/>
      <c r="Q5842" s="40"/>
      <c r="R5842" s="40"/>
      <c r="S5842" s="40"/>
      <c r="T5842" s="40"/>
      <c r="U5842" s="40"/>
      <c r="V5842" s="40"/>
    </row>
    <row r="5843" spans="6:22" x14ac:dyDescent="0.25">
      <c r="F5843" s="40"/>
      <c r="G5843" s="40"/>
      <c r="H5843" s="40"/>
      <c r="I5843" s="40"/>
      <c r="J5843" s="40"/>
      <c r="K5843" s="40"/>
      <c r="L5843" s="40"/>
      <c r="M5843" s="40"/>
      <c r="N5843" s="40"/>
      <c r="O5843" s="40"/>
      <c r="P5843" s="40"/>
      <c r="Q5843" s="40"/>
      <c r="R5843" s="40"/>
      <c r="S5843" s="40"/>
      <c r="T5843" s="40"/>
      <c r="U5843" s="40"/>
      <c r="V5843" s="40"/>
    </row>
    <row r="5844" spans="6:22" x14ac:dyDescent="0.25">
      <c r="F5844" s="40"/>
      <c r="G5844" s="40"/>
      <c r="H5844" s="40"/>
      <c r="I5844" s="40"/>
      <c r="J5844" s="40"/>
      <c r="K5844" s="40"/>
      <c r="L5844" s="40"/>
      <c r="M5844" s="40"/>
      <c r="N5844" s="40"/>
      <c r="O5844" s="40"/>
      <c r="P5844" s="40"/>
      <c r="Q5844" s="40"/>
      <c r="R5844" s="40"/>
      <c r="S5844" s="40"/>
      <c r="T5844" s="40"/>
      <c r="U5844" s="40"/>
      <c r="V5844" s="40"/>
    </row>
    <row r="5845" spans="6:22" x14ac:dyDescent="0.25">
      <c r="F5845" s="40"/>
      <c r="G5845" s="40"/>
      <c r="H5845" s="40"/>
      <c r="I5845" s="40"/>
      <c r="J5845" s="40"/>
      <c r="K5845" s="40"/>
      <c r="L5845" s="40"/>
      <c r="M5845" s="40"/>
      <c r="N5845" s="40"/>
      <c r="O5845" s="40"/>
      <c r="P5845" s="40"/>
      <c r="Q5845" s="40"/>
      <c r="R5845" s="40"/>
      <c r="S5845" s="40"/>
      <c r="T5845" s="40"/>
      <c r="U5845" s="40"/>
      <c r="V5845" s="40"/>
    </row>
    <row r="5846" spans="6:22" x14ac:dyDescent="0.25">
      <c r="F5846" s="40"/>
      <c r="G5846" s="40"/>
      <c r="H5846" s="40"/>
      <c r="I5846" s="40"/>
      <c r="J5846" s="40"/>
      <c r="K5846" s="40"/>
      <c r="L5846" s="40"/>
      <c r="M5846" s="40"/>
      <c r="N5846" s="40"/>
      <c r="O5846" s="40"/>
      <c r="P5846" s="40"/>
      <c r="Q5846" s="40"/>
      <c r="R5846" s="40"/>
      <c r="S5846" s="40"/>
      <c r="T5846" s="40"/>
      <c r="U5846" s="40"/>
      <c r="V5846" s="40"/>
    </row>
    <row r="5847" spans="6:22" x14ac:dyDescent="0.25">
      <c r="F5847" s="40"/>
      <c r="G5847" s="40"/>
      <c r="H5847" s="40"/>
      <c r="I5847" s="40"/>
      <c r="J5847" s="40"/>
      <c r="K5847" s="40"/>
      <c r="L5847" s="40"/>
      <c r="M5847" s="40"/>
      <c r="N5847" s="40"/>
      <c r="O5847" s="40"/>
      <c r="P5847" s="40"/>
      <c r="Q5847" s="40"/>
      <c r="R5847" s="40"/>
      <c r="S5847" s="40"/>
      <c r="T5847" s="40"/>
      <c r="U5847" s="40"/>
      <c r="V5847" s="40"/>
    </row>
    <row r="5848" spans="6:22" x14ac:dyDescent="0.25">
      <c r="F5848" s="40"/>
      <c r="G5848" s="40"/>
      <c r="H5848" s="40"/>
      <c r="I5848" s="40"/>
      <c r="J5848" s="40"/>
      <c r="K5848" s="40"/>
      <c r="L5848" s="40"/>
      <c r="M5848" s="40"/>
      <c r="N5848" s="40"/>
      <c r="O5848" s="40"/>
      <c r="P5848" s="40"/>
      <c r="Q5848" s="40"/>
      <c r="R5848" s="40"/>
      <c r="S5848" s="40"/>
      <c r="T5848" s="40"/>
      <c r="U5848" s="40"/>
      <c r="V5848" s="40"/>
    </row>
    <row r="5849" spans="6:22" x14ac:dyDescent="0.25">
      <c r="F5849" s="40"/>
      <c r="G5849" s="40"/>
      <c r="H5849" s="40"/>
      <c r="I5849" s="40"/>
      <c r="J5849" s="40"/>
      <c r="K5849" s="40"/>
      <c r="L5849" s="40"/>
      <c r="M5849" s="40"/>
      <c r="N5849" s="40"/>
      <c r="O5849" s="40"/>
      <c r="P5849" s="40"/>
      <c r="Q5849" s="40"/>
      <c r="R5849" s="40"/>
      <c r="S5849" s="40"/>
      <c r="T5849" s="40"/>
      <c r="U5849" s="40"/>
      <c r="V5849" s="40"/>
    </row>
    <row r="5850" spans="6:22" x14ac:dyDescent="0.25">
      <c r="F5850" s="40"/>
      <c r="G5850" s="40"/>
      <c r="H5850" s="40"/>
      <c r="I5850" s="40"/>
      <c r="J5850" s="40"/>
      <c r="K5850" s="40"/>
      <c r="L5850" s="40"/>
      <c r="M5850" s="40"/>
      <c r="N5850" s="40"/>
      <c r="O5850" s="40"/>
      <c r="P5850" s="40"/>
      <c r="Q5850" s="40"/>
      <c r="R5850" s="40"/>
      <c r="S5850" s="40"/>
      <c r="T5850" s="40"/>
      <c r="U5850" s="40"/>
      <c r="V5850" s="40"/>
    </row>
    <row r="5851" spans="6:22" x14ac:dyDescent="0.25">
      <c r="F5851" s="40"/>
      <c r="G5851" s="40"/>
      <c r="H5851" s="40"/>
      <c r="I5851" s="40"/>
      <c r="J5851" s="40"/>
      <c r="K5851" s="40"/>
      <c r="L5851" s="40"/>
      <c r="M5851" s="40"/>
      <c r="N5851" s="40"/>
      <c r="O5851" s="40"/>
      <c r="P5851" s="40"/>
      <c r="Q5851" s="40"/>
      <c r="R5851" s="40"/>
      <c r="S5851" s="40"/>
      <c r="T5851" s="40"/>
      <c r="U5851" s="40"/>
      <c r="V5851" s="40"/>
    </row>
    <row r="5852" spans="6:22" x14ac:dyDescent="0.25">
      <c r="F5852" s="40"/>
      <c r="G5852" s="40"/>
      <c r="H5852" s="40"/>
      <c r="I5852" s="40"/>
      <c r="J5852" s="40"/>
      <c r="K5852" s="40"/>
      <c r="L5852" s="40"/>
      <c r="M5852" s="40"/>
      <c r="N5852" s="40"/>
      <c r="O5852" s="40"/>
      <c r="P5852" s="40"/>
      <c r="Q5852" s="40"/>
      <c r="R5852" s="40"/>
      <c r="S5852" s="40"/>
      <c r="T5852" s="40"/>
      <c r="U5852" s="40"/>
      <c r="V5852" s="40"/>
    </row>
    <row r="5853" spans="6:22" x14ac:dyDescent="0.25">
      <c r="F5853" s="40"/>
      <c r="G5853" s="40"/>
      <c r="H5853" s="40"/>
      <c r="I5853" s="40"/>
      <c r="J5853" s="40"/>
      <c r="K5853" s="40"/>
      <c r="L5853" s="40"/>
      <c r="M5853" s="40"/>
      <c r="N5853" s="40"/>
      <c r="O5853" s="40"/>
      <c r="P5853" s="40"/>
      <c r="Q5853" s="40"/>
      <c r="R5853" s="40"/>
      <c r="S5853" s="40"/>
      <c r="T5853" s="40"/>
      <c r="U5853" s="40"/>
      <c r="V5853" s="40"/>
    </row>
    <row r="5854" spans="6:22" x14ac:dyDescent="0.25">
      <c r="F5854" s="40"/>
      <c r="G5854" s="40"/>
      <c r="H5854" s="40"/>
      <c r="I5854" s="40"/>
      <c r="J5854" s="40"/>
      <c r="K5854" s="40"/>
      <c r="L5854" s="40"/>
      <c r="M5854" s="40"/>
      <c r="N5854" s="40"/>
      <c r="O5854" s="40"/>
      <c r="P5854" s="40"/>
      <c r="Q5854" s="40"/>
      <c r="R5854" s="40"/>
      <c r="S5854" s="40"/>
      <c r="T5854" s="40"/>
      <c r="U5854" s="40"/>
      <c r="V5854" s="40"/>
    </row>
    <row r="5855" spans="6:22" x14ac:dyDescent="0.25">
      <c r="F5855" s="40"/>
      <c r="G5855" s="40"/>
      <c r="H5855" s="40"/>
      <c r="I5855" s="40"/>
      <c r="J5855" s="40"/>
      <c r="K5855" s="40"/>
      <c r="L5855" s="40"/>
      <c r="M5855" s="40"/>
      <c r="N5855" s="40"/>
      <c r="O5855" s="40"/>
      <c r="P5855" s="40"/>
      <c r="Q5855" s="40"/>
      <c r="R5855" s="40"/>
      <c r="S5855" s="40"/>
      <c r="T5855" s="40"/>
      <c r="U5855" s="40"/>
      <c r="V5855" s="40"/>
    </row>
    <row r="5856" spans="6:22" x14ac:dyDescent="0.25">
      <c r="F5856" s="40"/>
      <c r="G5856" s="40"/>
      <c r="H5856" s="40"/>
      <c r="I5856" s="40"/>
      <c r="J5856" s="40"/>
      <c r="K5856" s="40"/>
      <c r="L5856" s="40"/>
      <c r="M5856" s="40"/>
      <c r="N5856" s="40"/>
      <c r="O5856" s="40"/>
      <c r="P5856" s="40"/>
      <c r="Q5856" s="40"/>
      <c r="R5856" s="40"/>
      <c r="S5856" s="40"/>
      <c r="T5856" s="40"/>
      <c r="U5856" s="40"/>
      <c r="V5856" s="40"/>
    </row>
    <row r="5857" spans="6:22" x14ac:dyDescent="0.25">
      <c r="F5857" s="40"/>
      <c r="G5857" s="40"/>
      <c r="H5857" s="40"/>
      <c r="I5857" s="40"/>
      <c r="J5857" s="40"/>
      <c r="K5857" s="40"/>
      <c r="L5857" s="40"/>
      <c r="M5857" s="40"/>
      <c r="N5857" s="40"/>
      <c r="O5857" s="40"/>
      <c r="P5857" s="40"/>
      <c r="Q5857" s="40"/>
      <c r="R5857" s="40"/>
      <c r="S5857" s="40"/>
      <c r="T5857" s="40"/>
      <c r="U5857" s="40"/>
      <c r="V5857" s="40"/>
    </row>
    <row r="5858" spans="6:22" x14ac:dyDescent="0.25">
      <c r="F5858" s="40"/>
      <c r="G5858" s="40"/>
      <c r="H5858" s="40"/>
      <c r="I5858" s="40"/>
      <c r="J5858" s="40"/>
      <c r="K5858" s="40"/>
      <c r="L5858" s="40"/>
      <c r="M5858" s="40"/>
      <c r="N5858" s="40"/>
      <c r="O5858" s="40"/>
      <c r="P5858" s="40"/>
      <c r="Q5858" s="40"/>
      <c r="R5858" s="40"/>
      <c r="S5858" s="40"/>
      <c r="T5858" s="40"/>
      <c r="U5858" s="40"/>
      <c r="V5858" s="40"/>
    </row>
    <row r="5859" spans="6:22" x14ac:dyDescent="0.25">
      <c r="F5859" s="40"/>
      <c r="G5859" s="40"/>
      <c r="H5859" s="40"/>
      <c r="I5859" s="40"/>
      <c r="J5859" s="40"/>
      <c r="K5859" s="40"/>
      <c r="L5859" s="40"/>
      <c r="M5859" s="40"/>
      <c r="N5859" s="40"/>
      <c r="O5859" s="40"/>
      <c r="P5859" s="40"/>
      <c r="Q5859" s="40"/>
      <c r="R5859" s="40"/>
      <c r="S5859" s="40"/>
      <c r="T5859" s="40"/>
      <c r="U5859" s="40"/>
      <c r="V5859" s="40"/>
    </row>
    <row r="5860" spans="6:22" x14ac:dyDescent="0.25">
      <c r="F5860" s="40"/>
      <c r="G5860" s="40"/>
      <c r="H5860" s="40"/>
      <c r="I5860" s="40"/>
      <c r="J5860" s="40"/>
      <c r="K5860" s="40"/>
      <c r="L5860" s="40"/>
      <c r="M5860" s="40"/>
      <c r="N5860" s="40"/>
      <c r="O5860" s="40"/>
      <c r="P5860" s="40"/>
      <c r="Q5860" s="40"/>
      <c r="R5860" s="40"/>
      <c r="S5860" s="40"/>
      <c r="T5860" s="40"/>
      <c r="U5860" s="40"/>
      <c r="V5860" s="40"/>
    </row>
    <row r="5861" spans="6:22" x14ac:dyDescent="0.25">
      <c r="F5861" s="40"/>
      <c r="G5861" s="40"/>
      <c r="H5861" s="40"/>
      <c r="I5861" s="40"/>
      <c r="J5861" s="40"/>
      <c r="K5861" s="40"/>
      <c r="L5861" s="40"/>
      <c r="M5861" s="40"/>
      <c r="N5861" s="40"/>
      <c r="O5861" s="40"/>
      <c r="P5861" s="40"/>
      <c r="Q5861" s="40"/>
      <c r="R5861" s="40"/>
      <c r="S5861" s="40"/>
      <c r="T5861" s="40"/>
      <c r="U5861" s="40"/>
      <c r="V5861" s="40"/>
    </row>
    <row r="5862" spans="6:22" x14ac:dyDescent="0.25">
      <c r="F5862" s="40"/>
      <c r="G5862" s="40"/>
      <c r="H5862" s="40"/>
      <c r="I5862" s="40"/>
      <c r="J5862" s="40"/>
      <c r="K5862" s="40"/>
      <c r="L5862" s="40"/>
      <c r="M5862" s="40"/>
      <c r="N5862" s="40"/>
      <c r="O5862" s="40"/>
      <c r="P5862" s="40"/>
      <c r="Q5862" s="40"/>
      <c r="R5862" s="40"/>
      <c r="S5862" s="40"/>
      <c r="T5862" s="40"/>
      <c r="U5862" s="40"/>
      <c r="V5862" s="40"/>
    </row>
    <row r="5863" spans="6:22" x14ac:dyDescent="0.25">
      <c r="F5863" s="40"/>
      <c r="G5863" s="40"/>
      <c r="H5863" s="40"/>
      <c r="I5863" s="40"/>
      <c r="J5863" s="40"/>
      <c r="K5863" s="40"/>
      <c r="L5863" s="40"/>
      <c r="M5863" s="40"/>
      <c r="N5863" s="40"/>
      <c r="O5863" s="40"/>
      <c r="P5863" s="40"/>
      <c r="Q5863" s="40"/>
      <c r="R5863" s="40"/>
      <c r="S5863" s="40"/>
      <c r="T5863" s="40"/>
      <c r="U5863" s="40"/>
      <c r="V5863" s="40"/>
    </row>
    <row r="5864" spans="6:22" x14ac:dyDescent="0.25">
      <c r="F5864" s="40"/>
      <c r="G5864" s="40"/>
      <c r="H5864" s="40"/>
      <c r="I5864" s="40"/>
      <c r="J5864" s="40"/>
      <c r="K5864" s="40"/>
      <c r="L5864" s="40"/>
      <c r="M5864" s="40"/>
      <c r="N5864" s="40"/>
      <c r="O5864" s="40"/>
      <c r="P5864" s="40"/>
      <c r="Q5864" s="40"/>
      <c r="R5864" s="40"/>
      <c r="S5864" s="40"/>
      <c r="T5864" s="40"/>
      <c r="U5864" s="40"/>
      <c r="V5864" s="40"/>
    </row>
    <row r="5865" spans="6:22" x14ac:dyDescent="0.25">
      <c r="F5865" s="40"/>
      <c r="G5865" s="40"/>
      <c r="H5865" s="40"/>
      <c r="I5865" s="40"/>
      <c r="J5865" s="40"/>
      <c r="K5865" s="40"/>
      <c r="L5865" s="40"/>
      <c r="M5865" s="40"/>
      <c r="N5865" s="40"/>
      <c r="O5865" s="40"/>
      <c r="P5865" s="40"/>
      <c r="Q5865" s="40"/>
      <c r="R5865" s="40"/>
      <c r="S5865" s="40"/>
      <c r="T5865" s="40"/>
      <c r="U5865" s="40"/>
      <c r="V5865" s="40"/>
    </row>
    <row r="5866" spans="6:22" x14ac:dyDescent="0.25">
      <c r="F5866" s="40"/>
      <c r="G5866" s="40"/>
      <c r="H5866" s="40"/>
      <c r="I5866" s="40"/>
      <c r="J5866" s="40"/>
      <c r="K5866" s="40"/>
      <c r="L5866" s="40"/>
      <c r="M5866" s="40"/>
      <c r="N5866" s="40"/>
      <c r="O5866" s="40"/>
      <c r="P5866" s="40"/>
      <c r="Q5866" s="40"/>
      <c r="R5866" s="40"/>
      <c r="S5866" s="40"/>
      <c r="T5866" s="40"/>
      <c r="U5866" s="40"/>
      <c r="V5866" s="40"/>
    </row>
    <row r="5867" spans="6:22" x14ac:dyDescent="0.25">
      <c r="F5867" s="40"/>
      <c r="G5867" s="40"/>
      <c r="H5867" s="40"/>
      <c r="I5867" s="40"/>
      <c r="J5867" s="40"/>
      <c r="K5867" s="40"/>
      <c r="L5867" s="40"/>
      <c r="M5867" s="40"/>
      <c r="N5867" s="40"/>
      <c r="O5867" s="40"/>
      <c r="P5867" s="40"/>
      <c r="Q5867" s="40"/>
      <c r="R5867" s="40"/>
      <c r="S5867" s="40"/>
      <c r="T5867" s="40"/>
      <c r="U5867" s="40"/>
      <c r="V5867" s="40"/>
    </row>
    <row r="5868" spans="6:22" x14ac:dyDescent="0.25">
      <c r="F5868" s="40"/>
      <c r="G5868" s="40"/>
      <c r="H5868" s="40"/>
      <c r="I5868" s="40"/>
      <c r="J5868" s="40"/>
      <c r="K5868" s="40"/>
      <c r="L5868" s="40"/>
      <c r="M5868" s="40"/>
      <c r="N5868" s="40"/>
      <c r="O5868" s="40"/>
      <c r="P5868" s="40"/>
      <c r="Q5868" s="40"/>
      <c r="R5868" s="40"/>
      <c r="S5868" s="40"/>
      <c r="T5868" s="40"/>
      <c r="U5868" s="40"/>
      <c r="V5868" s="40"/>
    </row>
    <row r="5869" spans="6:22" x14ac:dyDescent="0.25">
      <c r="F5869" s="40"/>
      <c r="G5869" s="40"/>
      <c r="H5869" s="40"/>
      <c r="I5869" s="40"/>
      <c r="J5869" s="40"/>
      <c r="K5869" s="40"/>
      <c r="L5869" s="40"/>
      <c r="M5869" s="40"/>
      <c r="N5869" s="40"/>
      <c r="O5869" s="40"/>
      <c r="P5869" s="40"/>
      <c r="Q5869" s="40"/>
      <c r="R5869" s="40"/>
      <c r="S5869" s="40"/>
      <c r="T5869" s="40"/>
      <c r="U5869" s="40"/>
      <c r="V5869" s="40"/>
    </row>
    <row r="5870" spans="6:22" x14ac:dyDescent="0.25">
      <c r="F5870" s="40"/>
      <c r="G5870" s="40"/>
      <c r="H5870" s="40"/>
      <c r="I5870" s="40"/>
      <c r="J5870" s="40"/>
      <c r="K5870" s="40"/>
      <c r="L5870" s="40"/>
      <c r="M5870" s="40"/>
      <c r="N5870" s="40"/>
      <c r="O5870" s="40"/>
      <c r="P5870" s="40"/>
      <c r="Q5870" s="40"/>
      <c r="R5870" s="40"/>
      <c r="S5870" s="40"/>
      <c r="T5870" s="40"/>
      <c r="U5870" s="40"/>
      <c r="V5870" s="40"/>
    </row>
    <row r="5871" spans="6:22" x14ac:dyDescent="0.25">
      <c r="F5871" s="40"/>
      <c r="G5871" s="40"/>
      <c r="H5871" s="40"/>
      <c r="I5871" s="40"/>
      <c r="J5871" s="40"/>
      <c r="K5871" s="40"/>
      <c r="L5871" s="40"/>
      <c r="M5871" s="40"/>
      <c r="N5871" s="40"/>
      <c r="O5871" s="40"/>
      <c r="P5871" s="40"/>
      <c r="Q5871" s="40"/>
      <c r="R5871" s="40"/>
      <c r="S5871" s="40"/>
      <c r="T5871" s="40"/>
      <c r="U5871" s="40"/>
      <c r="V5871" s="40"/>
    </row>
    <row r="5872" spans="6:22" x14ac:dyDescent="0.25">
      <c r="F5872" s="40"/>
      <c r="G5872" s="40"/>
      <c r="H5872" s="40"/>
      <c r="I5872" s="40"/>
      <c r="J5872" s="40"/>
      <c r="K5872" s="40"/>
      <c r="L5872" s="40"/>
      <c r="M5872" s="40"/>
      <c r="N5872" s="40"/>
      <c r="O5872" s="40"/>
      <c r="P5872" s="40"/>
      <c r="Q5872" s="40"/>
      <c r="R5872" s="40"/>
      <c r="S5872" s="40"/>
      <c r="T5872" s="40"/>
      <c r="U5872" s="40"/>
      <c r="V5872" s="40"/>
    </row>
    <row r="5873" spans="6:22" x14ac:dyDescent="0.25">
      <c r="F5873" s="40"/>
      <c r="G5873" s="40"/>
      <c r="H5873" s="40"/>
      <c r="I5873" s="40"/>
      <c r="J5873" s="40"/>
      <c r="K5873" s="40"/>
      <c r="L5873" s="40"/>
      <c r="M5873" s="40"/>
      <c r="N5873" s="40"/>
      <c r="O5873" s="40"/>
      <c r="P5873" s="40"/>
      <c r="Q5873" s="40"/>
      <c r="R5873" s="40"/>
      <c r="S5873" s="40"/>
      <c r="T5873" s="40"/>
      <c r="U5873" s="40"/>
      <c r="V5873" s="40"/>
    </row>
    <row r="5874" spans="6:22" x14ac:dyDescent="0.25">
      <c r="F5874" s="40"/>
      <c r="G5874" s="40"/>
      <c r="H5874" s="40"/>
      <c r="I5874" s="40"/>
      <c r="J5874" s="40"/>
      <c r="K5874" s="40"/>
      <c r="L5874" s="40"/>
      <c r="M5874" s="40"/>
      <c r="N5874" s="40"/>
      <c r="O5874" s="40"/>
      <c r="P5874" s="40"/>
      <c r="Q5874" s="40"/>
      <c r="R5874" s="40"/>
      <c r="S5874" s="40"/>
      <c r="T5874" s="40"/>
      <c r="U5874" s="40"/>
      <c r="V5874" s="40"/>
    </row>
    <row r="5875" spans="6:22" x14ac:dyDescent="0.25">
      <c r="F5875" s="40"/>
      <c r="G5875" s="40"/>
      <c r="H5875" s="40"/>
      <c r="I5875" s="40"/>
      <c r="J5875" s="40"/>
      <c r="K5875" s="40"/>
      <c r="L5875" s="40"/>
      <c r="M5875" s="40"/>
      <c r="N5875" s="40"/>
      <c r="O5875" s="40"/>
      <c r="P5875" s="40"/>
      <c r="Q5875" s="40"/>
      <c r="R5875" s="40"/>
      <c r="S5875" s="40"/>
      <c r="T5875" s="40"/>
      <c r="U5875" s="40"/>
      <c r="V5875" s="40"/>
    </row>
    <row r="5876" spans="6:22" x14ac:dyDescent="0.25">
      <c r="F5876" s="40"/>
      <c r="G5876" s="40"/>
      <c r="H5876" s="40"/>
      <c r="I5876" s="40"/>
      <c r="J5876" s="40"/>
      <c r="K5876" s="40"/>
      <c r="L5876" s="40"/>
      <c r="M5876" s="40"/>
      <c r="N5876" s="40"/>
      <c r="O5876" s="40"/>
      <c r="P5876" s="40"/>
      <c r="Q5876" s="40"/>
      <c r="R5876" s="40"/>
      <c r="S5876" s="40"/>
      <c r="T5876" s="40"/>
      <c r="U5876" s="40"/>
      <c r="V5876" s="40"/>
    </row>
    <row r="5877" spans="6:22" x14ac:dyDescent="0.25">
      <c r="F5877" s="40"/>
      <c r="G5877" s="40"/>
      <c r="H5877" s="40"/>
      <c r="I5877" s="40"/>
      <c r="J5877" s="40"/>
      <c r="K5877" s="40"/>
      <c r="L5877" s="40"/>
      <c r="M5877" s="40"/>
      <c r="N5877" s="40"/>
      <c r="O5877" s="40"/>
      <c r="P5877" s="40"/>
      <c r="Q5877" s="40"/>
      <c r="R5877" s="40"/>
      <c r="S5877" s="40"/>
      <c r="T5877" s="40"/>
      <c r="U5877" s="40"/>
      <c r="V5877" s="40"/>
    </row>
    <row r="5878" spans="6:22" x14ac:dyDescent="0.25">
      <c r="F5878" s="40"/>
      <c r="G5878" s="40"/>
      <c r="H5878" s="40"/>
      <c r="I5878" s="40"/>
      <c r="J5878" s="40"/>
      <c r="K5878" s="40"/>
      <c r="L5878" s="40"/>
      <c r="M5878" s="40"/>
      <c r="N5878" s="40"/>
      <c r="O5878" s="40"/>
      <c r="P5878" s="40"/>
      <c r="Q5878" s="40"/>
      <c r="R5878" s="40"/>
      <c r="S5878" s="40"/>
      <c r="T5878" s="40"/>
      <c r="U5878" s="40"/>
      <c r="V5878" s="40"/>
    </row>
    <row r="5879" spans="6:22" x14ac:dyDescent="0.25">
      <c r="F5879" s="40"/>
      <c r="G5879" s="40"/>
      <c r="H5879" s="40"/>
      <c r="I5879" s="40"/>
      <c r="J5879" s="40"/>
      <c r="K5879" s="40"/>
      <c r="L5879" s="40"/>
      <c r="M5879" s="40"/>
      <c r="N5879" s="40"/>
      <c r="O5879" s="40"/>
      <c r="P5879" s="40"/>
      <c r="Q5879" s="40"/>
      <c r="R5879" s="40"/>
      <c r="S5879" s="40"/>
      <c r="T5879" s="40"/>
      <c r="U5879" s="40"/>
      <c r="V5879" s="40"/>
    </row>
    <row r="5880" spans="6:22" x14ac:dyDescent="0.25">
      <c r="F5880" s="40"/>
      <c r="G5880" s="40"/>
      <c r="H5880" s="40"/>
      <c r="I5880" s="40"/>
      <c r="J5880" s="40"/>
      <c r="K5880" s="40"/>
      <c r="L5880" s="40"/>
      <c r="M5880" s="40"/>
      <c r="N5880" s="40"/>
      <c r="O5880" s="40"/>
      <c r="P5880" s="40"/>
      <c r="Q5880" s="40"/>
      <c r="R5880" s="40"/>
      <c r="S5880" s="40"/>
      <c r="T5880" s="40"/>
      <c r="U5880" s="40"/>
      <c r="V5880" s="40"/>
    </row>
    <row r="5881" spans="6:22" x14ac:dyDescent="0.25">
      <c r="F5881" s="40"/>
      <c r="G5881" s="40"/>
      <c r="H5881" s="40"/>
      <c r="I5881" s="40"/>
      <c r="J5881" s="40"/>
      <c r="K5881" s="40"/>
      <c r="L5881" s="40"/>
      <c r="M5881" s="40"/>
      <c r="N5881" s="40"/>
      <c r="O5881" s="40"/>
      <c r="P5881" s="40"/>
      <c r="Q5881" s="40"/>
      <c r="R5881" s="40"/>
      <c r="S5881" s="40"/>
      <c r="T5881" s="40"/>
      <c r="U5881" s="40"/>
      <c r="V5881" s="40"/>
    </row>
    <row r="5882" spans="6:22" x14ac:dyDescent="0.25">
      <c r="F5882" s="40"/>
      <c r="G5882" s="40"/>
      <c r="H5882" s="40"/>
      <c r="I5882" s="40"/>
      <c r="J5882" s="40"/>
      <c r="K5882" s="40"/>
      <c r="L5882" s="40"/>
      <c r="M5882" s="40"/>
      <c r="N5882" s="40"/>
      <c r="O5882" s="40"/>
      <c r="P5882" s="40"/>
      <c r="Q5882" s="40"/>
      <c r="R5882" s="40"/>
      <c r="S5882" s="40"/>
      <c r="T5882" s="40"/>
      <c r="U5882" s="40"/>
      <c r="V5882" s="40"/>
    </row>
    <row r="5883" spans="6:22" x14ac:dyDescent="0.25">
      <c r="F5883" s="40"/>
      <c r="G5883" s="40"/>
      <c r="H5883" s="40"/>
      <c r="I5883" s="40"/>
      <c r="J5883" s="40"/>
      <c r="K5883" s="40"/>
      <c r="L5883" s="40"/>
      <c r="M5883" s="40"/>
      <c r="N5883" s="40"/>
      <c r="O5883" s="40"/>
      <c r="P5883" s="40"/>
      <c r="Q5883" s="40"/>
      <c r="R5883" s="40"/>
      <c r="S5883" s="40"/>
      <c r="T5883" s="40"/>
      <c r="U5883" s="40"/>
      <c r="V5883" s="40"/>
    </row>
    <row r="5884" spans="6:22" x14ac:dyDescent="0.25">
      <c r="F5884" s="40"/>
      <c r="G5884" s="40"/>
      <c r="H5884" s="40"/>
      <c r="I5884" s="40"/>
      <c r="J5884" s="40"/>
      <c r="K5884" s="40"/>
      <c r="L5884" s="40"/>
      <c r="M5884" s="40"/>
      <c r="N5884" s="40"/>
      <c r="O5884" s="40"/>
      <c r="P5884" s="40"/>
      <c r="Q5884" s="40"/>
      <c r="R5884" s="40"/>
      <c r="S5884" s="40"/>
      <c r="T5884" s="40"/>
      <c r="U5884" s="40"/>
      <c r="V5884" s="40"/>
    </row>
    <row r="5885" spans="6:22" x14ac:dyDescent="0.25">
      <c r="F5885" s="40"/>
      <c r="G5885" s="40"/>
      <c r="H5885" s="40"/>
      <c r="I5885" s="40"/>
      <c r="J5885" s="40"/>
      <c r="K5885" s="40"/>
      <c r="L5885" s="40"/>
      <c r="M5885" s="40"/>
      <c r="N5885" s="40"/>
      <c r="O5885" s="40"/>
      <c r="P5885" s="40"/>
      <c r="Q5885" s="40"/>
      <c r="R5885" s="40"/>
      <c r="S5885" s="40"/>
      <c r="T5885" s="40"/>
      <c r="U5885" s="40"/>
      <c r="V5885" s="40"/>
    </row>
    <row r="5886" spans="6:22" x14ac:dyDescent="0.25">
      <c r="F5886" s="40"/>
      <c r="G5886" s="40"/>
      <c r="H5886" s="40"/>
      <c r="I5886" s="40"/>
      <c r="J5886" s="40"/>
      <c r="K5886" s="40"/>
      <c r="L5886" s="40"/>
      <c r="M5886" s="40"/>
      <c r="N5886" s="40"/>
      <c r="O5886" s="40"/>
      <c r="P5886" s="40"/>
      <c r="Q5886" s="40"/>
      <c r="R5886" s="40"/>
      <c r="S5886" s="40"/>
      <c r="T5886" s="40"/>
      <c r="U5886" s="40"/>
      <c r="V5886" s="40"/>
    </row>
    <row r="5887" spans="6:22" x14ac:dyDescent="0.25">
      <c r="F5887" s="40"/>
      <c r="G5887" s="40"/>
      <c r="H5887" s="40"/>
      <c r="I5887" s="40"/>
      <c r="J5887" s="40"/>
      <c r="K5887" s="40"/>
      <c r="L5887" s="40"/>
      <c r="M5887" s="40"/>
      <c r="N5887" s="40"/>
      <c r="O5887" s="40"/>
      <c r="P5887" s="40"/>
      <c r="Q5887" s="40"/>
      <c r="R5887" s="40"/>
      <c r="S5887" s="40"/>
      <c r="T5887" s="40"/>
      <c r="U5887" s="40"/>
      <c r="V5887" s="40"/>
    </row>
    <row r="5888" spans="6:22" x14ac:dyDescent="0.25">
      <c r="F5888" s="40"/>
      <c r="G5888" s="40"/>
      <c r="H5888" s="40"/>
      <c r="I5888" s="40"/>
      <c r="J5888" s="40"/>
      <c r="K5888" s="40"/>
      <c r="L5888" s="40"/>
      <c r="M5888" s="40"/>
      <c r="N5888" s="40"/>
      <c r="O5888" s="40"/>
      <c r="P5888" s="40"/>
      <c r="Q5888" s="40"/>
      <c r="R5888" s="40"/>
      <c r="S5888" s="40"/>
      <c r="T5888" s="40"/>
      <c r="U5888" s="40"/>
      <c r="V5888" s="40"/>
    </row>
    <row r="5889" spans="6:22" x14ac:dyDescent="0.25">
      <c r="F5889" s="40"/>
      <c r="G5889" s="40"/>
      <c r="H5889" s="40"/>
      <c r="I5889" s="40"/>
      <c r="J5889" s="40"/>
      <c r="K5889" s="40"/>
      <c r="L5889" s="40"/>
      <c r="M5889" s="40"/>
      <c r="N5889" s="40"/>
      <c r="O5889" s="40"/>
      <c r="P5889" s="40"/>
      <c r="Q5889" s="40"/>
      <c r="R5889" s="40"/>
      <c r="S5889" s="40"/>
      <c r="T5889" s="40"/>
      <c r="U5889" s="40"/>
      <c r="V5889" s="40"/>
    </row>
    <row r="5890" spans="6:22" x14ac:dyDescent="0.25">
      <c r="F5890" s="40"/>
      <c r="G5890" s="40"/>
      <c r="H5890" s="40"/>
      <c r="I5890" s="40"/>
      <c r="J5890" s="40"/>
      <c r="K5890" s="40"/>
      <c r="L5890" s="40"/>
      <c r="M5890" s="40"/>
      <c r="N5890" s="40"/>
      <c r="O5890" s="40"/>
      <c r="P5890" s="40"/>
      <c r="Q5890" s="40"/>
      <c r="R5890" s="40"/>
      <c r="S5890" s="40"/>
      <c r="T5890" s="40"/>
      <c r="U5890" s="40"/>
      <c r="V5890" s="40"/>
    </row>
    <row r="5891" spans="6:22" x14ac:dyDescent="0.25">
      <c r="F5891" s="40"/>
      <c r="G5891" s="40"/>
      <c r="H5891" s="40"/>
      <c r="I5891" s="40"/>
      <c r="J5891" s="40"/>
      <c r="K5891" s="40"/>
      <c r="L5891" s="40"/>
      <c r="M5891" s="40"/>
      <c r="N5891" s="40"/>
      <c r="O5891" s="40"/>
      <c r="P5891" s="40"/>
      <c r="Q5891" s="40"/>
      <c r="R5891" s="40"/>
      <c r="S5891" s="40"/>
      <c r="T5891" s="40"/>
      <c r="U5891" s="40"/>
      <c r="V5891" s="40"/>
    </row>
    <row r="5892" spans="6:22" x14ac:dyDescent="0.25">
      <c r="F5892" s="40"/>
      <c r="G5892" s="40"/>
      <c r="H5892" s="40"/>
      <c r="I5892" s="40"/>
      <c r="J5892" s="40"/>
      <c r="K5892" s="40"/>
      <c r="L5892" s="40"/>
      <c r="M5892" s="40"/>
      <c r="N5892" s="40"/>
      <c r="O5892" s="40"/>
      <c r="P5892" s="40"/>
      <c r="Q5892" s="40"/>
      <c r="R5892" s="40"/>
      <c r="S5892" s="40"/>
      <c r="T5892" s="40"/>
      <c r="U5892" s="40"/>
      <c r="V5892" s="40"/>
    </row>
    <row r="5893" spans="6:22" x14ac:dyDescent="0.25">
      <c r="F5893" s="40"/>
      <c r="G5893" s="40"/>
      <c r="H5893" s="40"/>
      <c r="I5893" s="40"/>
      <c r="J5893" s="40"/>
      <c r="K5893" s="40"/>
      <c r="L5893" s="40"/>
      <c r="M5893" s="40"/>
      <c r="N5893" s="40"/>
      <c r="O5893" s="40"/>
      <c r="P5893" s="40"/>
      <c r="Q5893" s="40"/>
      <c r="R5893" s="40"/>
      <c r="S5893" s="40"/>
      <c r="T5893" s="40"/>
      <c r="U5893" s="40"/>
      <c r="V5893" s="40"/>
    </row>
    <row r="5894" spans="6:22" x14ac:dyDescent="0.25">
      <c r="F5894" s="40"/>
      <c r="G5894" s="40"/>
      <c r="H5894" s="40"/>
      <c r="I5894" s="40"/>
      <c r="J5894" s="40"/>
      <c r="K5894" s="40"/>
      <c r="L5894" s="40"/>
      <c r="M5894" s="40"/>
      <c r="N5894" s="40"/>
      <c r="O5894" s="40"/>
      <c r="P5894" s="40"/>
      <c r="Q5894" s="40"/>
      <c r="R5894" s="40"/>
      <c r="S5894" s="40"/>
      <c r="T5894" s="40"/>
      <c r="U5894" s="40"/>
      <c r="V5894" s="40"/>
    </row>
    <row r="5895" spans="6:22" x14ac:dyDescent="0.25">
      <c r="F5895" s="40"/>
      <c r="G5895" s="40"/>
      <c r="H5895" s="40"/>
      <c r="I5895" s="40"/>
      <c r="J5895" s="40"/>
      <c r="K5895" s="40"/>
      <c r="L5895" s="40"/>
      <c r="M5895" s="40"/>
      <c r="N5895" s="40"/>
      <c r="O5895" s="40"/>
      <c r="P5895" s="40"/>
      <c r="Q5895" s="40"/>
      <c r="R5895" s="40"/>
      <c r="S5895" s="40"/>
      <c r="T5895" s="40"/>
      <c r="U5895" s="40"/>
      <c r="V5895" s="40"/>
    </row>
    <row r="5896" spans="6:22" x14ac:dyDescent="0.25">
      <c r="F5896" s="40"/>
      <c r="G5896" s="40"/>
      <c r="H5896" s="40"/>
      <c r="I5896" s="40"/>
      <c r="J5896" s="40"/>
      <c r="K5896" s="40"/>
      <c r="L5896" s="40"/>
      <c r="M5896" s="40"/>
      <c r="N5896" s="40"/>
      <c r="O5896" s="40"/>
      <c r="P5896" s="40"/>
      <c r="Q5896" s="40"/>
      <c r="R5896" s="40"/>
      <c r="S5896" s="40"/>
      <c r="T5896" s="40"/>
      <c r="U5896" s="40"/>
      <c r="V5896" s="40"/>
    </row>
    <row r="5897" spans="6:22" x14ac:dyDescent="0.25">
      <c r="F5897" s="40"/>
      <c r="G5897" s="40"/>
      <c r="H5897" s="40"/>
      <c r="I5897" s="40"/>
      <c r="J5897" s="40"/>
      <c r="K5897" s="40"/>
      <c r="L5897" s="40"/>
      <c r="M5897" s="40"/>
      <c r="N5897" s="40"/>
      <c r="O5897" s="40"/>
      <c r="P5897" s="40"/>
      <c r="Q5897" s="40"/>
      <c r="R5897" s="40"/>
      <c r="S5897" s="40"/>
      <c r="T5897" s="40"/>
      <c r="U5897" s="40"/>
      <c r="V5897" s="40"/>
    </row>
    <row r="5898" spans="6:22" x14ac:dyDescent="0.25">
      <c r="F5898" s="40"/>
      <c r="G5898" s="40"/>
      <c r="H5898" s="40"/>
      <c r="I5898" s="40"/>
      <c r="J5898" s="40"/>
      <c r="K5898" s="40"/>
      <c r="L5898" s="40"/>
      <c r="M5898" s="40"/>
      <c r="N5898" s="40"/>
      <c r="O5898" s="40"/>
      <c r="P5898" s="40"/>
      <c r="Q5898" s="40"/>
      <c r="R5898" s="40"/>
      <c r="S5898" s="40"/>
      <c r="T5898" s="40"/>
      <c r="U5898" s="40"/>
      <c r="V5898" s="40"/>
    </row>
    <row r="5899" spans="6:22" x14ac:dyDescent="0.25">
      <c r="F5899" s="40"/>
      <c r="G5899" s="40"/>
      <c r="H5899" s="40"/>
      <c r="I5899" s="40"/>
      <c r="J5899" s="40"/>
      <c r="K5899" s="40"/>
      <c r="L5899" s="40"/>
      <c r="M5899" s="40"/>
      <c r="N5899" s="40"/>
      <c r="O5899" s="40"/>
      <c r="P5899" s="40"/>
      <c r="Q5899" s="40"/>
      <c r="R5899" s="40"/>
      <c r="S5899" s="40"/>
      <c r="T5899" s="40"/>
      <c r="U5899" s="40"/>
      <c r="V5899" s="40"/>
    </row>
    <row r="5900" spans="6:22" x14ac:dyDescent="0.25">
      <c r="F5900" s="40"/>
      <c r="G5900" s="40"/>
      <c r="H5900" s="40"/>
      <c r="I5900" s="40"/>
      <c r="J5900" s="40"/>
      <c r="K5900" s="40"/>
      <c r="L5900" s="40"/>
      <c r="M5900" s="40"/>
      <c r="N5900" s="40"/>
      <c r="O5900" s="40"/>
      <c r="P5900" s="40"/>
      <c r="Q5900" s="40"/>
      <c r="R5900" s="40"/>
      <c r="S5900" s="40"/>
      <c r="T5900" s="40"/>
      <c r="U5900" s="40"/>
      <c r="V5900" s="40"/>
    </row>
    <row r="5901" spans="6:22" x14ac:dyDescent="0.25">
      <c r="F5901" s="40"/>
      <c r="G5901" s="40"/>
      <c r="H5901" s="40"/>
      <c r="I5901" s="40"/>
      <c r="J5901" s="40"/>
      <c r="K5901" s="40"/>
      <c r="L5901" s="40"/>
      <c r="M5901" s="40"/>
      <c r="N5901" s="40"/>
      <c r="O5901" s="40"/>
      <c r="P5901" s="40"/>
      <c r="Q5901" s="40"/>
      <c r="R5901" s="40"/>
      <c r="S5901" s="40"/>
      <c r="T5901" s="40"/>
      <c r="U5901" s="40"/>
      <c r="V5901" s="40"/>
    </row>
    <row r="5902" spans="6:22" x14ac:dyDescent="0.25">
      <c r="F5902" s="40"/>
      <c r="G5902" s="40"/>
      <c r="H5902" s="40"/>
      <c r="I5902" s="40"/>
      <c r="J5902" s="40"/>
      <c r="K5902" s="40"/>
      <c r="L5902" s="40"/>
      <c r="M5902" s="40"/>
      <c r="N5902" s="40"/>
      <c r="O5902" s="40"/>
      <c r="P5902" s="40"/>
      <c r="Q5902" s="40"/>
      <c r="R5902" s="40"/>
      <c r="S5902" s="40"/>
      <c r="T5902" s="40"/>
      <c r="U5902" s="40"/>
      <c r="V5902" s="40"/>
    </row>
    <row r="5903" spans="6:22" x14ac:dyDescent="0.25">
      <c r="F5903" s="40"/>
      <c r="G5903" s="40"/>
      <c r="H5903" s="40"/>
      <c r="I5903" s="40"/>
      <c r="J5903" s="40"/>
      <c r="K5903" s="40"/>
      <c r="L5903" s="40"/>
      <c r="M5903" s="40"/>
      <c r="N5903" s="40"/>
      <c r="O5903" s="40"/>
      <c r="P5903" s="40"/>
      <c r="Q5903" s="40"/>
      <c r="R5903" s="40"/>
      <c r="S5903" s="40"/>
      <c r="T5903" s="40"/>
      <c r="U5903" s="40"/>
      <c r="V5903" s="40"/>
    </row>
    <row r="5904" spans="6:22" x14ac:dyDescent="0.25">
      <c r="F5904" s="40"/>
      <c r="G5904" s="40"/>
      <c r="H5904" s="40"/>
      <c r="I5904" s="40"/>
      <c r="J5904" s="40"/>
      <c r="K5904" s="40"/>
      <c r="L5904" s="40"/>
      <c r="M5904" s="40"/>
      <c r="N5904" s="40"/>
      <c r="O5904" s="40"/>
      <c r="P5904" s="40"/>
      <c r="Q5904" s="40"/>
      <c r="R5904" s="40"/>
      <c r="S5904" s="40"/>
      <c r="T5904" s="40"/>
      <c r="U5904" s="40"/>
      <c r="V5904" s="40"/>
    </row>
    <row r="5905" spans="6:22" x14ac:dyDescent="0.25">
      <c r="F5905" s="40"/>
      <c r="G5905" s="40"/>
      <c r="H5905" s="40"/>
      <c r="I5905" s="40"/>
      <c r="J5905" s="40"/>
      <c r="K5905" s="40"/>
      <c r="L5905" s="40"/>
      <c r="M5905" s="40"/>
      <c r="N5905" s="40"/>
      <c r="O5905" s="40"/>
      <c r="P5905" s="40"/>
      <c r="Q5905" s="40"/>
      <c r="R5905" s="40"/>
      <c r="S5905" s="40"/>
      <c r="T5905" s="40"/>
      <c r="U5905" s="40"/>
      <c r="V5905" s="40"/>
    </row>
    <row r="5906" spans="6:22" x14ac:dyDescent="0.25">
      <c r="F5906" s="40"/>
      <c r="G5906" s="40"/>
      <c r="H5906" s="40"/>
      <c r="I5906" s="40"/>
      <c r="J5906" s="40"/>
      <c r="K5906" s="40"/>
      <c r="L5906" s="40"/>
      <c r="M5906" s="40"/>
      <c r="N5906" s="40"/>
      <c r="O5906" s="40"/>
      <c r="P5906" s="40"/>
      <c r="Q5906" s="40"/>
      <c r="R5906" s="40"/>
      <c r="S5906" s="40"/>
      <c r="T5906" s="40"/>
      <c r="U5906" s="40"/>
      <c r="V5906" s="40"/>
    </row>
    <row r="5907" spans="6:22" x14ac:dyDescent="0.25">
      <c r="F5907" s="40"/>
      <c r="G5907" s="40"/>
      <c r="H5907" s="40"/>
      <c r="I5907" s="40"/>
      <c r="J5907" s="40"/>
      <c r="K5907" s="40"/>
      <c r="L5907" s="40"/>
      <c r="M5907" s="40"/>
      <c r="N5907" s="40"/>
      <c r="O5907" s="40"/>
      <c r="P5907" s="40"/>
      <c r="Q5907" s="40"/>
      <c r="R5907" s="40"/>
      <c r="S5907" s="40"/>
      <c r="T5907" s="40"/>
      <c r="U5907" s="40"/>
      <c r="V5907" s="40"/>
    </row>
    <row r="5908" spans="6:22" x14ac:dyDescent="0.25">
      <c r="F5908" s="40"/>
      <c r="G5908" s="40"/>
      <c r="H5908" s="40"/>
      <c r="I5908" s="40"/>
      <c r="J5908" s="40"/>
      <c r="K5908" s="40"/>
      <c r="L5908" s="40"/>
      <c r="M5908" s="40"/>
      <c r="N5908" s="40"/>
      <c r="O5908" s="40"/>
      <c r="P5908" s="40"/>
      <c r="Q5908" s="40"/>
      <c r="R5908" s="40"/>
      <c r="S5908" s="40"/>
      <c r="T5908" s="40"/>
      <c r="U5908" s="40"/>
      <c r="V5908" s="40"/>
    </row>
    <row r="5909" spans="6:22" x14ac:dyDescent="0.25">
      <c r="F5909" s="40"/>
      <c r="G5909" s="40"/>
      <c r="H5909" s="40"/>
      <c r="I5909" s="40"/>
      <c r="J5909" s="40"/>
      <c r="K5909" s="40"/>
      <c r="L5909" s="40"/>
      <c r="M5909" s="40"/>
      <c r="N5909" s="40"/>
      <c r="O5909" s="40"/>
      <c r="P5909" s="40"/>
      <c r="Q5909" s="40"/>
      <c r="R5909" s="40"/>
      <c r="S5909" s="40"/>
      <c r="T5909" s="40"/>
      <c r="U5909" s="40"/>
      <c r="V5909" s="40"/>
    </row>
    <row r="5910" spans="6:22" x14ac:dyDescent="0.25">
      <c r="F5910" s="40"/>
      <c r="G5910" s="40"/>
      <c r="H5910" s="40"/>
      <c r="I5910" s="40"/>
      <c r="J5910" s="40"/>
      <c r="K5910" s="40"/>
      <c r="L5910" s="40"/>
      <c r="M5910" s="40"/>
      <c r="N5910" s="40"/>
      <c r="O5910" s="40"/>
      <c r="P5910" s="40"/>
      <c r="Q5910" s="40"/>
      <c r="R5910" s="40"/>
      <c r="S5910" s="40"/>
      <c r="T5910" s="40"/>
      <c r="U5910" s="40"/>
      <c r="V5910" s="40"/>
    </row>
    <row r="5911" spans="6:22" x14ac:dyDescent="0.25">
      <c r="F5911" s="40"/>
      <c r="G5911" s="40"/>
      <c r="H5911" s="40"/>
      <c r="I5911" s="40"/>
      <c r="J5911" s="40"/>
      <c r="K5911" s="40"/>
      <c r="L5911" s="40"/>
      <c r="M5911" s="40"/>
      <c r="N5911" s="40"/>
      <c r="O5911" s="40"/>
      <c r="P5911" s="40"/>
      <c r="Q5911" s="40"/>
      <c r="R5911" s="40"/>
      <c r="S5911" s="40"/>
      <c r="T5911" s="40"/>
      <c r="U5911" s="40"/>
      <c r="V5911" s="40"/>
    </row>
    <row r="5912" spans="6:22" x14ac:dyDescent="0.25">
      <c r="F5912" s="40"/>
      <c r="G5912" s="40"/>
      <c r="H5912" s="40"/>
      <c r="I5912" s="40"/>
      <c r="J5912" s="40"/>
      <c r="K5912" s="40"/>
      <c r="L5912" s="40"/>
      <c r="M5912" s="40"/>
      <c r="N5912" s="40"/>
      <c r="O5912" s="40"/>
      <c r="P5912" s="40"/>
      <c r="Q5912" s="40"/>
      <c r="R5912" s="40"/>
      <c r="S5912" s="40"/>
      <c r="T5912" s="40"/>
      <c r="U5912" s="40"/>
      <c r="V5912" s="40"/>
    </row>
    <row r="5913" spans="6:22" x14ac:dyDescent="0.25">
      <c r="F5913" s="40"/>
      <c r="G5913" s="40"/>
      <c r="H5913" s="40"/>
      <c r="I5913" s="40"/>
      <c r="J5913" s="40"/>
      <c r="K5913" s="40"/>
      <c r="L5913" s="40"/>
      <c r="M5913" s="40"/>
      <c r="N5913" s="40"/>
      <c r="O5913" s="40"/>
      <c r="P5913" s="40"/>
      <c r="Q5913" s="40"/>
      <c r="R5913" s="40"/>
      <c r="S5913" s="40"/>
      <c r="T5913" s="40"/>
      <c r="U5913" s="40"/>
      <c r="V5913" s="40"/>
    </row>
    <row r="5914" spans="6:22" x14ac:dyDescent="0.25">
      <c r="F5914" s="40"/>
      <c r="G5914" s="40"/>
      <c r="H5914" s="40"/>
      <c r="I5914" s="40"/>
      <c r="J5914" s="40"/>
      <c r="K5914" s="40"/>
      <c r="L5914" s="40"/>
      <c r="M5914" s="40"/>
      <c r="N5914" s="40"/>
      <c r="O5914" s="40"/>
      <c r="P5914" s="40"/>
      <c r="Q5914" s="40"/>
      <c r="R5914" s="40"/>
      <c r="S5914" s="40"/>
      <c r="T5914" s="40"/>
      <c r="U5914" s="40"/>
      <c r="V5914" s="40"/>
    </row>
    <row r="5915" spans="6:22" x14ac:dyDescent="0.25">
      <c r="F5915" s="40"/>
      <c r="G5915" s="40"/>
      <c r="H5915" s="40"/>
      <c r="I5915" s="40"/>
      <c r="J5915" s="40"/>
      <c r="K5915" s="40"/>
      <c r="L5915" s="40"/>
      <c r="M5915" s="40"/>
      <c r="N5915" s="40"/>
      <c r="O5915" s="40"/>
      <c r="P5915" s="40"/>
      <c r="Q5915" s="40"/>
      <c r="R5915" s="40"/>
      <c r="S5915" s="40"/>
      <c r="T5915" s="40"/>
      <c r="U5915" s="40"/>
      <c r="V5915" s="40"/>
    </row>
    <row r="5916" spans="6:22" x14ac:dyDescent="0.25">
      <c r="F5916" s="40"/>
      <c r="G5916" s="40"/>
      <c r="H5916" s="40"/>
      <c r="I5916" s="40"/>
      <c r="J5916" s="40"/>
      <c r="K5916" s="40"/>
      <c r="L5916" s="40"/>
      <c r="M5916" s="40"/>
      <c r="N5916" s="40"/>
      <c r="O5916" s="40"/>
      <c r="P5916" s="40"/>
      <c r="Q5916" s="40"/>
      <c r="R5916" s="40"/>
      <c r="S5916" s="40"/>
      <c r="T5916" s="40"/>
      <c r="U5916" s="40"/>
      <c r="V5916" s="40"/>
    </row>
    <row r="5917" spans="6:22" x14ac:dyDescent="0.25">
      <c r="F5917" s="40"/>
      <c r="G5917" s="40"/>
      <c r="H5917" s="40"/>
      <c r="I5917" s="40"/>
      <c r="J5917" s="40"/>
      <c r="K5917" s="40"/>
      <c r="L5917" s="40"/>
      <c r="M5917" s="40"/>
      <c r="N5917" s="40"/>
      <c r="O5917" s="40"/>
      <c r="P5917" s="40"/>
      <c r="Q5917" s="40"/>
      <c r="R5917" s="40"/>
      <c r="S5917" s="40"/>
      <c r="T5917" s="40"/>
      <c r="U5917" s="40"/>
      <c r="V5917" s="40"/>
    </row>
    <row r="5918" spans="6:22" x14ac:dyDescent="0.25">
      <c r="F5918" s="40"/>
      <c r="G5918" s="40"/>
      <c r="H5918" s="40"/>
      <c r="I5918" s="40"/>
      <c r="J5918" s="40"/>
      <c r="K5918" s="40"/>
      <c r="L5918" s="40"/>
      <c r="M5918" s="40"/>
      <c r="N5918" s="40"/>
      <c r="O5918" s="40"/>
      <c r="P5918" s="40"/>
      <c r="Q5918" s="40"/>
      <c r="R5918" s="40"/>
      <c r="S5918" s="40"/>
      <c r="T5918" s="40"/>
      <c r="U5918" s="40"/>
      <c r="V5918" s="40"/>
    </row>
    <row r="5919" spans="6:22" x14ac:dyDescent="0.25">
      <c r="F5919" s="40"/>
      <c r="G5919" s="40"/>
      <c r="H5919" s="40"/>
      <c r="I5919" s="40"/>
      <c r="J5919" s="40"/>
      <c r="K5919" s="40"/>
      <c r="L5919" s="40"/>
      <c r="M5919" s="40"/>
      <c r="N5919" s="40"/>
      <c r="O5919" s="40"/>
      <c r="P5919" s="40"/>
      <c r="Q5919" s="40"/>
      <c r="R5919" s="40"/>
      <c r="S5919" s="40"/>
      <c r="T5919" s="40"/>
      <c r="U5919" s="40"/>
      <c r="V5919" s="40"/>
    </row>
    <row r="5920" spans="6:22" x14ac:dyDescent="0.25">
      <c r="F5920" s="40"/>
      <c r="G5920" s="40"/>
      <c r="H5920" s="40"/>
      <c r="I5920" s="40"/>
      <c r="J5920" s="40"/>
      <c r="K5920" s="40"/>
      <c r="L5920" s="40"/>
      <c r="M5920" s="40"/>
      <c r="N5920" s="40"/>
      <c r="O5920" s="40"/>
      <c r="P5920" s="40"/>
      <c r="Q5920" s="40"/>
      <c r="R5920" s="40"/>
      <c r="S5920" s="40"/>
      <c r="T5920" s="40"/>
      <c r="U5920" s="40"/>
      <c r="V5920" s="40"/>
    </row>
    <row r="5921" spans="6:22" x14ac:dyDescent="0.25">
      <c r="F5921" s="40"/>
      <c r="G5921" s="40"/>
      <c r="H5921" s="40"/>
      <c r="I5921" s="40"/>
      <c r="J5921" s="40"/>
      <c r="K5921" s="40"/>
      <c r="L5921" s="40"/>
      <c r="M5921" s="40"/>
      <c r="N5921" s="40"/>
      <c r="O5921" s="40"/>
      <c r="P5921" s="40"/>
      <c r="Q5921" s="40"/>
      <c r="R5921" s="40"/>
      <c r="S5921" s="40"/>
      <c r="T5921" s="40"/>
      <c r="U5921" s="40"/>
      <c r="V5921" s="40"/>
    </row>
    <row r="5922" spans="6:22" x14ac:dyDescent="0.25">
      <c r="F5922" s="40"/>
      <c r="G5922" s="40"/>
      <c r="H5922" s="40"/>
      <c r="I5922" s="40"/>
      <c r="J5922" s="40"/>
      <c r="K5922" s="40"/>
      <c r="L5922" s="40"/>
      <c r="M5922" s="40"/>
      <c r="N5922" s="40"/>
      <c r="O5922" s="40"/>
      <c r="P5922" s="40"/>
      <c r="Q5922" s="40"/>
      <c r="R5922" s="40"/>
      <c r="S5922" s="40"/>
      <c r="T5922" s="40"/>
      <c r="U5922" s="40"/>
      <c r="V5922" s="40"/>
    </row>
    <row r="5923" spans="6:22" x14ac:dyDescent="0.25">
      <c r="F5923" s="40"/>
      <c r="G5923" s="40"/>
      <c r="H5923" s="40"/>
      <c r="I5923" s="40"/>
      <c r="J5923" s="40"/>
      <c r="K5923" s="40"/>
      <c r="L5923" s="40"/>
      <c r="M5923" s="40"/>
      <c r="N5923" s="40"/>
      <c r="O5923" s="40"/>
      <c r="P5923" s="40"/>
      <c r="Q5923" s="40"/>
      <c r="R5923" s="40"/>
      <c r="S5923" s="40"/>
      <c r="T5923" s="40"/>
      <c r="U5923" s="40"/>
      <c r="V5923" s="40"/>
    </row>
    <row r="5924" spans="6:22" x14ac:dyDescent="0.25">
      <c r="F5924" s="40"/>
      <c r="G5924" s="40"/>
      <c r="H5924" s="40"/>
      <c r="I5924" s="40"/>
      <c r="J5924" s="40"/>
      <c r="K5924" s="40"/>
      <c r="L5924" s="40"/>
      <c r="M5924" s="40"/>
      <c r="N5924" s="40"/>
      <c r="O5924" s="40"/>
      <c r="P5924" s="40"/>
      <c r="Q5924" s="40"/>
      <c r="R5924" s="40"/>
      <c r="S5924" s="40"/>
      <c r="T5924" s="40"/>
      <c r="U5924" s="40"/>
      <c r="V5924" s="40"/>
    </row>
    <row r="5925" spans="6:22" x14ac:dyDescent="0.25">
      <c r="F5925" s="40"/>
      <c r="G5925" s="40"/>
      <c r="H5925" s="40"/>
      <c r="I5925" s="40"/>
      <c r="J5925" s="40"/>
      <c r="K5925" s="40"/>
      <c r="L5925" s="40"/>
      <c r="M5925" s="40"/>
      <c r="N5925" s="40"/>
      <c r="O5925" s="40"/>
      <c r="P5925" s="40"/>
      <c r="Q5925" s="40"/>
      <c r="R5925" s="40"/>
      <c r="S5925" s="40"/>
      <c r="T5925" s="40"/>
      <c r="U5925" s="40"/>
      <c r="V5925" s="40"/>
    </row>
    <row r="5926" spans="6:22" x14ac:dyDescent="0.25">
      <c r="F5926" s="40"/>
      <c r="G5926" s="40"/>
      <c r="H5926" s="40"/>
      <c r="I5926" s="40"/>
      <c r="J5926" s="40"/>
      <c r="K5926" s="40"/>
      <c r="L5926" s="40"/>
      <c r="M5926" s="40"/>
      <c r="N5926" s="40"/>
      <c r="O5926" s="40"/>
      <c r="P5926" s="40"/>
      <c r="Q5926" s="40"/>
      <c r="R5926" s="40"/>
      <c r="S5926" s="40"/>
      <c r="T5926" s="40"/>
      <c r="U5926" s="40"/>
      <c r="V5926" s="40"/>
    </row>
    <row r="5927" spans="6:22" x14ac:dyDescent="0.25">
      <c r="F5927" s="40"/>
      <c r="G5927" s="40"/>
      <c r="H5927" s="40"/>
      <c r="I5927" s="40"/>
      <c r="J5927" s="40"/>
      <c r="K5927" s="40"/>
      <c r="L5927" s="40"/>
      <c r="M5927" s="40"/>
      <c r="N5927" s="40"/>
      <c r="O5927" s="40"/>
      <c r="P5927" s="40"/>
      <c r="Q5927" s="40"/>
      <c r="R5927" s="40"/>
      <c r="S5927" s="40"/>
      <c r="T5927" s="40"/>
      <c r="U5927" s="40"/>
      <c r="V5927" s="40"/>
    </row>
    <row r="5928" spans="6:22" x14ac:dyDescent="0.25">
      <c r="F5928" s="40"/>
      <c r="G5928" s="40"/>
      <c r="H5928" s="40"/>
      <c r="I5928" s="40"/>
      <c r="J5928" s="40"/>
      <c r="K5928" s="40"/>
      <c r="L5928" s="40"/>
      <c r="M5928" s="40"/>
      <c r="N5928" s="40"/>
      <c r="O5928" s="40"/>
      <c r="P5928" s="40"/>
      <c r="Q5928" s="40"/>
      <c r="R5928" s="40"/>
      <c r="S5928" s="40"/>
      <c r="T5928" s="40"/>
      <c r="U5928" s="40"/>
      <c r="V5928" s="40"/>
    </row>
    <row r="5929" spans="6:22" x14ac:dyDescent="0.25">
      <c r="F5929" s="40"/>
      <c r="G5929" s="40"/>
      <c r="H5929" s="40"/>
      <c r="I5929" s="40"/>
      <c r="J5929" s="40"/>
      <c r="K5929" s="40"/>
      <c r="L5929" s="40"/>
      <c r="M5929" s="40"/>
      <c r="N5929" s="40"/>
      <c r="O5929" s="40"/>
      <c r="P5929" s="40"/>
      <c r="Q5929" s="40"/>
      <c r="R5929" s="40"/>
      <c r="S5929" s="40"/>
      <c r="T5929" s="40"/>
      <c r="U5929" s="40"/>
      <c r="V5929" s="40"/>
    </row>
    <row r="5930" spans="6:22" x14ac:dyDescent="0.25">
      <c r="F5930" s="40"/>
      <c r="G5930" s="40"/>
      <c r="H5930" s="40"/>
      <c r="I5930" s="40"/>
      <c r="J5930" s="40"/>
      <c r="K5930" s="40"/>
      <c r="L5930" s="40"/>
      <c r="M5930" s="40"/>
      <c r="N5930" s="40"/>
      <c r="O5930" s="40"/>
      <c r="P5930" s="40"/>
      <c r="Q5930" s="40"/>
      <c r="R5930" s="40"/>
      <c r="S5930" s="40"/>
      <c r="T5930" s="40"/>
      <c r="U5930" s="40"/>
      <c r="V5930" s="40"/>
    </row>
    <row r="5931" spans="6:22" x14ac:dyDescent="0.25">
      <c r="F5931" s="40"/>
      <c r="G5931" s="40"/>
      <c r="H5931" s="40"/>
      <c r="I5931" s="40"/>
      <c r="J5931" s="40"/>
      <c r="K5931" s="40"/>
      <c r="L5931" s="40"/>
      <c r="M5931" s="40"/>
      <c r="N5931" s="40"/>
      <c r="O5931" s="40"/>
      <c r="P5931" s="40"/>
      <c r="Q5931" s="40"/>
      <c r="R5931" s="40"/>
      <c r="S5931" s="40"/>
      <c r="T5931" s="40"/>
      <c r="U5931" s="40"/>
      <c r="V5931" s="40"/>
    </row>
    <row r="5932" spans="6:22" x14ac:dyDescent="0.25">
      <c r="F5932" s="40"/>
      <c r="G5932" s="40"/>
      <c r="H5932" s="40"/>
      <c r="I5932" s="40"/>
      <c r="J5932" s="40"/>
      <c r="K5932" s="40"/>
      <c r="L5932" s="40"/>
      <c r="M5932" s="40"/>
      <c r="N5932" s="40"/>
      <c r="O5932" s="40"/>
      <c r="P5932" s="40"/>
      <c r="Q5932" s="40"/>
      <c r="R5932" s="40"/>
      <c r="S5932" s="40"/>
      <c r="T5932" s="40"/>
      <c r="U5932" s="40"/>
      <c r="V5932" s="40"/>
    </row>
    <row r="5933" spans="6:22" x14ac:dyDescent="0.25">
      <c r="F5933" s="40"/>
      <c r="G5933" s="40"/>
      <c r="H5933" s="40"/>
      <c r="I5933" s="40"/>
      <c r="J5933" s="40"/>
      <c r="K5933" s="40"/>
      <c r="L5933" s="40"/>
      <c r="M5933" s="40"/>
      <c r="N5933" s="40"/>
      <c r="O5933" s="40"/>
      <c r="P5933" s="40"/>
      <c r="Q5933" s="40"/>
      <c r="R5933" s="40"/>
      <c r="S5933" s="40"/>
      <c r="T5933" s="40"/>
      <c r="U5933" s="40"/>
      <c r="V5933" s="40"/>
    </row>
    <row r="5934" spans="6:22" x14ac:dyDescent="0.25">
      <c r="F5934" s="40"/>
      <c r="G5934" s="40"/>
      <c r="H5934" s="40"/>
      <c r="I5934" s="40"/>
      <c r="J5934" s="40"/>
      <c r="K5934" s="40"/>
      <c r="L5934" s="40"/>
      <c r="M5934" s="40"/>
      <c r="N5934" s="40"/>
      <c r="O5934" s="40"/>
      <c r="P5934" s="40"/>
      <c r="Q5934" s="40"/>
      <c r="R5934" s="40"/>
      <c r="S5934" s="40"/>
      <c r="T5934" s="40"/>
      <c r="U5934" s="40"/>
      <c r="V5934" s="40"/>
    </row>
    <row r="5935" spans="6:22" x14ac:dyDescent="0.25">
      <c r="F5935" s="40"/>
      <c r="G5935" s="40"/>
      <c r="H5935" s="40"/>
      <c r="I5935" s="40"/>
      <c r="J5935" s="40"/>
      <c r="K5935" s="40"/>
      <c r="L5935" s="40"/>
      <c r="M5935" s="40"/>
      <c r="N5935" s="40"/>
      <c r="O5935" s="40"/>
      <c r="P5935" s="40"/>
      <c r="Q5935" s="40"/>
      <c r="R5935" s="40"/>
      <c r="S5935" s="40"/>
      <c r="T5935" s="40"/>
      <c r="U5935" s="40"/>
      <c r="V5935" s="40"/>
    </row>
    <row r="5936" spans="6:22" x14ac:dyDescent="0.25">
      <c r="F5936" s="40"/>
      <c r="G5936" s="40"/>
      <c r="H5936" s="40"/>
      <c r="I5936" s="40"/>
      <c r="J5936" s="40"/>
      <c r="K5936" s="40"/>
      <c r="L5936" s="40"/>
      <c r="M5936" s="40"/>
      <c r="N5936" s="40"/>
      <c r="O5936" s="40"/>
      <c r="P5936" s="40"/>
      <c r="Q5936" s="40"/>
      <c r="R5936" s="40"/>
      <c r="S5936" s="40"/>
      <c r="T5936" s="40"/>
      <c r="U5936" s="40"/>
      <c r="V5936" s="40"/>
    </row>
    <row r="5937" spans="6:22" x14ac:dyDescent="0.25">
      <c r="F5937" s="40"/>
      <c r="G5937" s="40"/>
      <c r="H5937" s="40"/>
      <c r="I5937" s="40"/>
      <c r="J5937" s="40"/>
      <c r="K5937" s="40"/>
      <c r="L5937" s="40"/>
      <c r="M5937" s="40"/>
      <c r="N5937" s="40"/>
      <c r="O5937" s="40"/>
      <c r="P5937" s="40"/>
      <c r="Q5937" s="40"/>
      <c r="R5937" s="40"/>
      <c r="S5937" s="40"/>
      <c r="T5937" s="40"/>
      <c r="U5937" s="40"/>
      <c r="V5937" s="40"/>
    </row>
    <row r="5938" spans="6:22" x14ac:dyDescent="0.25">
      <c r="F5938" s="40"/>
      <c r="G5938" s="40"/>
      <c r="H5938" s="40"/>
      <c r="I5938" s="40"/>
      <c r="J5938" s="40"/>
      <c r="K5938" s="40"/>
      <c r="L5938" s="40"/>
      <c r="M5938" s="40"/>
      <c r="N5938" s="40"/>
      <c r="O5938" s="40"/>
      <c r="P5938" s="40"/>
      <c r="Q5938" s="40"/>
      <c r="R5938" s="40"/>
      <c r="S5938" s="40"/>
      <c r="T5938" s="40"/>
      <c r="U5938" s="40"/>
      <c r="V5938" s="40"/>
    </row>
    <row r="5939" spans="6:22" x14ac:dyDescent="0.25">
      <c r="F5939" s="40"/>
      <c r="G5939" s="40"/>
      <c r="H5939" s="40"/>
      <c r="I5939" s="40"/>
      <c r="J5939" s="40"/>
      <c r="K5939" s="40"/>
      <c r="L5939" s="40"/>
      <c r="M5939" s="40"/>
      <c r="N5939" s="40"/>
      <c r="O5939" s="40"/>
      <c r="P5939" s="40"/>
      <c r="Q5939" s="40"/>
      <c r="R5939" s="40"/>
      <c r="S5939" s="40"/>
      <c r="T5939" s="40"/>
      <c r="U5939" s="40"/>
      <c r="V5939" s="40"/>
    </row>
    <row r="5940" spans="6:22" x14ac:dyDescent="0.25">
      <c r="F5940" s="40"/>
      <c r="G5940" s="40"/>
      <c r="H5940" s="40"/>
      <c r="I5940" s="40"/>
      <c r="J5940" s="40"/>
      <c r="K5940" s="40"/>
      <c r="L5940" s="40"/>
      <c r="M5940" s="40"/>
      <c r="N5940" s="40"/>
      <c r="O5940" s="40"/>
      <c r="P5940" s="40"/>
      <c r="Q5940" s="40"/>
      <c r="R5940" s="40"/>
      <c r="S5940" s="40"/>
      <c r="T5940" s="40"/>
      <c r="U5940" s="40"/>
      <c r="V5940" s="40"/>
    </row>
    <row r="5941" spans="6:22" x14ac:dyDescent="0.25">
      <c r="F5941" s="40"/>
      <c r="G5941" s="40"/>
      <c r="H5941" s="40"/>
      <c r="I5941" s="40"/>
      <c r="J5941" s="40"/>
      <c r="K5941" s="40"/>
      <c r="L5941" s="40"/>
      <c r="M5941" s="40"/>
      <c r="N5941" s="40"/>
      <c r="O5941" s="40"/>
      <c r="P5941" s="40"/>
      <c r="Q5941" s="40"/>
      <c r="R5941" s="40"/>
      <c r="S5941" s="40"/>
      <c r="T5941" s="40"/>
      <c r="U5941" s="40"/>
      <c r="V5941" s="40"/>
    </row>
    <row r="5942" spans="6:22" x14ac:dyDescent="0.25">
      <c r="F5942" s="40"/>
      <c r="G5942" s="40"/>
      <c r="H5942" s="40"/>
      <c r="I5942" s="40"/>
      <c r="J5942" s="40"/>
      <c r="K5942" s="40"/>
      <c r="L5942" s="40"/>
      <c r="M5942" s="40"/>
      <c r="N5942" s="40"/>
      <c r="O5942" s="40"/>
      <c r="P5942" s="40"/>
      <c r="Q5942" s="40"/>
      <c r="R5942" s="40"/>
      <c r="S5942" s="40"/>
      <c r="T5942" s="40"/>
      <c r="U5942" s="40"/>
      <c r="V5942" s="40"/>
    </row>
    <row r="5943" spans="6:22" x14ac:dyDescent="0.25">
      <c r="F5943" s="40"/>
      <c r="G5943" s="40"/>
      <c r="H5943" s="40"/>
      <c r="I5943" s="40"/>
      <c r="J5943" s="40"/>
      <c r="K5943" s="40"/>
      <c r="L5943" s="40"/>
      <c r="M5943" s="40"/>
      <c r="N5943" s="40"/>
      <c r="O5943" s="40"/>
      <c r="P5943" s="40"/>
      <c r="Q5943" s="40"/>
      <c r="R5943" s="40"/>
      <c r="S5943" s="40"/>
      <c r="T5943" s="40"/>
      <c r="U5943" s="40"/>
      <c r="V5943" s="40"/>
    </row>
    <row r="5944" spans="6:22" x14ac:dyDescent="0.25">
      <c r="F5944" s="40"/>
      <c r="G5944" s="40"/>
      <c r="H5944" s="40"/>
      <c r="I5944" s="40"/>
      <c r="J5944" s="40"/>
      <c r="K5944" s="40"/>
      <c r="L5944" s="40"/>
      <c r="M5944" s="40"/>
      <c r="N5944" s="40"/>
      <c r="O5944" s="40"/>
      <c r="P5944" s="40"/>
      <c r="Q5944" s="40"/>
      <c r="R5944" s="40"/>
      <c r="S5944" s="40"/>
      <c r="T5944" s="40"/>
      <c r="U5944" s="40"/>
      <c r="V5944" s="40"/>
    </row>
    <row r="5945" spans="6:22" x14ac:dyDescent="0.25">
      <c r="F5945" s="40"/>
      <c r="G5945" s="40"/>
      <c r="H5945" s="40"/>
      <c r="I5945" s="40"/>
      <c r="J5945" s="40"/>
      <c r="K5945" s="40"/>
      <c r="L5945" s="40"/>
      <c r="M5945" s="40"/>
      <c r="N5945" s="40"/>
      <c r="O5945" s="40"/>
      <c r="P5945" s="40"/>
      <c r="Q5945" s="40"/>
      <c r="R5945" s="40"/>
      <c r="S5945" s="40"/>
      <c r="T5945" s="40"/>
      <c r="U5945" s="40"/>
      <c r="V5945" s="40"/>
    </row>
    <row r="5946" spans="6:22" x14ac:dyDescent="0.25">
      <c r="F5946" s="40"/>
      <c r="G5946" s="40"/>
      <c r="H5946" s="40"/>
      <c r="I5946" s="40"/>
      <c r="J5946" s="40"/>
      <c r="K5946" s="40"/>
      <c r="L5946" s="40"/>
      <c r="M5946" s="40"/>
      <c r="N5946" s="40"/>
      <c r="O5946" s="40"/>
      <c r="P5946" s="40"/>
      <c r="Q5946" s="40"/>
      <c r="R5946" s="40"/>
      <c r="S5946" s="40"/>
      <c r="T5946" s="40"/>
      <c r="U5946" s="40"/>
      <c r="V5946" s="40"/>
    </row>
    <row r="5947" spans="6:22" x14ac:dyDescent="0.25">
      <c r="F5947" s="40"/>
      <c r="G5947" s="40"/>
      <c r="H5947" s="40"/>
      <c r="I5947" s="40"/>
      <c r="J5947" s="40"/>
      <c r="K5947" s="40"/>
      <c r="L5947" s="40"/>
      <c r="M5947" s="40"/>
      <c r="N5947" s="40"/>
      <c r="O5947" s="40"/>
      <c r="P5947" s="40"/>
      <c r="Q5947" s="40"/>
      <c r="R5947" s="40"/>
      <c r="S5947" s="40"/>
      <c r="T5947" s="40"/>
      <c r="U5947" s="40"/>
      <c r="V5947" s="40"/>
    </row>
    <row r="5948" spans="6:22" x14ac:dyDescent="0.25">
      <c r="F5948" s="40"/>
      <c r="G5948" s="40"/>
      <c r="H5948" s="40"/>
      <c r="I5948" s="40"/>
      <c r="J5948" s="40"/>
      <c r="K5948" s="40"/>
      <c r="L5948" s="40"/>
      <c r="M5948" s="40"/>
      <c r="N5948" s="40"/>
      <c r="O5948" s="40"/>
      <c r="P5948" s="40"/>
      <c r="Q5948" s="40"/>
      <c r="R5948" s="40"/>
      <c r="S5948" s="40"/>
      <c r="T5948" s="40"/>
      <c r="U5948" s="40"/>
      <c r="V5948" s="40"/>
    </row>
    <row r="5949" spans="6:22" x14ac:dyDescent="0.25">
      <c r="F5949" s="40"/>
      <c r="G5949" s="40"/>
      <c r="H5949" s="40"/>
      <c r="I5949" s="40"/>
      <c r="J5949" s="40"/>
      <c r="K5949" s="40"/>
      <c r="L5949" s="40"/>
      <c r="M5949" s="40"/>
      <c r="N5949" s="40"/>
      <c r="O5949" s="40"/>
      <c r="P5949" s="40"/>
      <c r="Q5949" s="40"/>
      <c r="R5949" s="40"/>
      <c r="S5949" s="40"/>
      <c r="T5949" s="40"/>
      <c r="U5949" s="40"/>
      <c r="V5949" s="40"/>
    </row>
    <row r="5950" spans="6:22" x14ac:dyDescent="0.25">
      <c r="F5950" s="40"/>
      <c r="G5950" s="40"/>
      <c r="H5950" s="40"/>
      <c r="I5950" s="40"/>
      <c r="J5950" s="40"/>
      <c r="K5950" s="40"/>
      <c r="L5950" s="40"/>
      <c r="M5950" s="40"/>
      <c r="N5950" s="40"/>
      <c r="O5950" s="40"/>
      <c r="P5950" s="40"/>
      <c r="Q5950" s="40"/>
      <c r="R5950" s="40"/>
      <c r="S5950" s="40"/>
      <c r="T5950" s="40"/>
      <c r="U5950" s="40"/>
      <c r="V5950" s="40"/>
    </row>
    <row r="5951" spans="6:22" x14ac:dyDescent="0.25">
      <c r="F5951" s="40"/>
      <c r="G5951" s="40"/>
      <c r="H5951" s="40"/>
      <c r="I5951" s="40"/>
      <c r="J5951" s="40"/>
      <c r="K5951" s="40"/>
      <c r="L5951" s="40"/>
      <c r="M5951" s="40"/>
      <c r="N5951" s="40"/>
      <c r="O5951" s="40"/>
      <c r="P5951" s="40"/>
      <c r="Q5951" s="40"/>
      <c r="R5951" s="40"/>
      <c r="S5951" s="40"/>
      <c r="T5951" s="40"/>
      <c r="U5951" s="40"/>
      <c r="V5951" s="40"/>
    </row>
    <row r="5952" spans="6:22" x14ac:dyDescent="0.25">
      <c r="F5952" s="40"/>
      <c r="G5952" s="40"/>
      <c r="H5952" s="40"/>
      <c r="I5952" s="40"/>
      <c r="J5952" s="40"/>
      <c r="K5952" s="40"/>
      <c r="L5952" s="40"/>
      <c r="M5952" s="40"/>
      <c r="N5952" s="40"/>
      <c r="O5952" s="40"/>
      <c r="P5952" s="40"/>
      <c r="Q5952" s="40"/>
      <c r="R5952" s="40"/>
      <c r="S5952" s="40"/>
      <c r="T5952" s="40"/>
      <c r="U5952" s="40"/>
      <c r="V5952" s="40"/>
    </row>
    <row r="5953" spans="6:22" x14ac:dyDescent="0.25">
      <c r="F5953" s="40"/>
      <c r="G5953" s="40"/>
      <c r="H5953" s="40"/>
      <c r="I5953" s="40"/>
      <c r="J5953" s="40"/>
      <c r="K5953" s="40"/>
      <c r="L5953" s="40"/>
      <c r="M5953" s="40"/>
      <c r="N5953" s="40"/>
      <c r="O5953" s="40"/>
      <c r="P5953" s="40"/>
      <c r="Q5953" s="40"/>
      <c r="R5953" s="40"/>
      <c r="S5953" s="40"/>
      <c r="T5953" s="40"/>
      <c r="U5953" s="40"/>
      <c r="V5953" s="40"/>
    </row>
    <row r="5954" spans="6:22" x14ac:dyDescent="0.25">
      <c r="F5954" s="40"/>
      <c r="G5954" s="40"/>
      <c r="H5954" s="40"/>
      <c r="I5954" s="40"/>
      <c r="J5954" s="40"/>
      <c r="K5954" s="40"/>
      <c r="L5954" s="40"/>
      <c r="M5954" s="40"/>
      <c r="N5954" s="40"/>
      <c r="O5954" s="40"/>
      <c r="P5954" s="40"/>
      <c r="Q5954" s="40"/>
      <c r="R5954" s="40"/>
      <c r="S5954" s="40"/>
      <c r="T5954" s="40"/>
      <c r="U5954" s="40"/>
      <c r="V5954" s="40"/>
    </row>
    <row r="5955" spans="6:22" x14ac:dyDescent="0.25">
      <c r="F5955" s="40"/>
      <c r="G5955" s="40"/>
      <c r="H5955" s="40"/>
      <c r="I5955" s="40"/>
      <c r="J5955" s="40"/>
      <c r="K5955" s="40"/>
      <c r="L5955" s="40"/>
      <c r="M5955" s="40"/>
      <c r="N5955" s="40"/>
      <c r="O5955" s="40"/>
      <c r="P5955" s="40"/>
      <c r="Q5955" s="40"/>
      <c r="R5955" s="40"/>
      <c r="S5955" s="40"/>
      <c r="T5955" s="40"/>
      <c r="U5955" s="40"/>
      <c r="V5955" s="40"/>
    </row>
    <row r="5956" spans="6:22" x14ac:dyDescent="0.25">
      <c r="F5956" s="40"/>
      <c r="G5956" s="40"/>
      <c r="H5956" s="40"/>
      <c r="I5956" s="40"/>
      <c r="J5956" s="40"/>
      <c r="K5956" s="40"/>
      <c r="L5956" s="40"/>
      <c r="M5956" s="40"/>
      <c r="N5956" s="40"/>
      <c r="O5956" s="40"/>
      <c r="P5956" s="40"/>
      <c r="Q5956" s="40"/>
      <c r="R5956" s="40"/>
      <c r="S5956" s="40"/>
      <c r="T5956" s="40"/>
      <c r="U5956" s="40"/>
      <c r="V5956" s="40"/>
    </row>
    <row r="5957" spans="6:22" x14ac:dyDescent="0.25">
      <c r="F5957" s="40"/>
      <c r="G5957" s="40"/>
      <c r="H5957" s="40"/>
      <c r="I5957" s="40"/>
      <c r="J5957" s="40"/>
      <c r="K5957" s="40"/>
      <c r="L5957" s="40"/>
      <c r="M5957" s="40"/>
      <c r="N5957" s="40"/>
      <c r="O5957" s="40"/>
      <c r="P5957" s="40"/>
      <c r="Q5957" s="40"/>
      <c r="R5957" s="40"/>
      <c r="S5957" s="40"/>
      <c r="T5957" s="40"/>
      <c r="U5957" s="40"/>
      <c r="V5957" s="40"/>
    </row>
    <row r="5958" spans="6:22" x14ac:dyDescent="0.25">
      <c r="F5958" s="40"/>
      <c r="G5958" s="40"/>
      <c r="H5958" s="40"/>
      <c r="I5958" s="40"/>
      <c r="J5958" s="40"/>
      <c r="K5958" s="40"/>
      <c r="L5958" s="40"/>
      <c r="M5958" s="40"/>
      <c r="N5958" s="40"/>
      <c r="O5958" s="40"/>
      <c r="P5958" s="40"/>
      <c r="Q5958" s="40"/>
      <c r="R5958" s="40"/>
      <c r="S5958" s="40"/>
      <c r="T5958" s="40"/>
      <c r="U5958" s="40"/>
      <c r="V5958" s="40"/>
    </row>
    <row r="5959" spans="6:22" x14ac:dyDescent="0.25">
      <c r="F5959" s="40"/>
      <c r="G5959" s="40"/>
      <c r="H5959" s="40"/>
      <c r="I5959" s="40"/>
      <c r="J5959" s="40"/>
      <c r="K5959" s="40"/>
      <c r="L5959" s="40"/>
      <c r="M5959" s="40"/>
      <c r="N5959" s="40"/>
      <c r="O5959" s="40"/>
      <c r="P5959" s="40"/>
      <c r="Q5959" s="40"/>
      <c r="R5959" s="40"/>
      <c r="S5959" s="40"/>
      <c r="T5959" s="40"/>
      <c r="U5959" s="40"/>
      <c r="V5959" s="40"/>
    </row>
    <row r="5960" spans="6:22" x14ac:dyDescent="0.25">
      <c r="F5960" s="40"/>
      <c r="G5960" s="40"/>
      <c r="H5960" s="40"/>
      <c r="I5960" s="40"/>
      <c r="J5960" s="40"/>
      <c r="K5960" s="40"/>
      <c r="L5960" s="40"/>
      <c r="M5960" s="40"/>
      <c r="N5960" s="40"/>
      <c r="O5960" s="40"/>
      <c r="P5960" s="40"/>
      <c r="Q5960" s="40"/>
      <c r="R5960" s="40"/>
      <c r="S5960" s="40"/>
      <c r="T5960" s="40"/>
      <c r="U5960" s="40"/>
      <c r="V5960" s="40"/>
    </row>
    <row r="5961" spans="6:22" x14ac:dyDescent="0.25">
      <c r="F5961" s="40"/>
      <c r="G5961" s="40"/>
      <c r="H5961" s="40"/>
      <c r="I5961" s="40"/>
      <c r="J5961" s="40"/>
      <c r="K5961" s="40"/>
      <c r="L5961" s="40"/>
      <c r="M5961" s="40"/>
      <c r="N5961" s="40"/>
      <c r="O5961" s="40"/>
      <c r="P5961" s="40"/>
      <c r="Q5961" s="40"/>
      <c r="R5961" s="40"/>
      <c r="S5961" s="40"/>
      <c r="T5961" s="40"/>
      <c r="U5961" s="40"/>
      <c r="V5961" s="40"/>
    </row>
    <row r="5962" spans="6:22" x14ac:dyDescent="0.25">
      <c r="F5962" s="40"/>
      <c r="G5962" s="40"/>
      <c r="H5962" s="40"/>
      <c r="I5962" s="40"/>
      <c r="J5962" s="40"/>
      <c r="K5962" s="40"/>
      <c r="L5962" s="40"/>
      <c r="M5962" s="40"/>
      <c r="N5962" s="40"/>
      <c r="O5962" s="40"/>
      <c r="P5962" s="40"/>
      <c r="Q5962" s="40"/>
      <c r="R5962" s="40"/>
      <c r="S5962" s="40"/>
      <c r="T5962" s="40"/>
      <c r="U5962" s="40"/>
      <c r="V5962" s="40"/>
    </row>
    <row r="5963" spans="6:22" x14ac:dyDescent="0.25">
      <c r="F5963" s="40"/>
      <c r="G5963" s="40"/>
      <c r="H5963" s="40"/>
      <c r="I5963" s="40"/>
      <c r="J5963" s="40"/>
      <c r="K5963" s="40"/>
      <c r="L5963" s="40"/>
      <c r="M5963" s="40"/>
      <c r="N5963" s="40"/>
      <c r="O5963" s="40"/>
      <c r="P5963" s="40"/>
      <c r="Q5963" s="40"/>
      <c r="R5963" s="40"/>
      <c r="S5963" s="40"/>
      <c r="T5963" s="40"/>
      <c r="U5963" s="40"/>
      <c r="V5963" s="40"/>
    </row>
    <row r="5964" spans="6:22" x14ac:dyDescent="0.25">
      <c r="F5964" s="40"/>
      <c r="G5964" s="40"/>
      <c r="H5964" s="40"/>
      <c r="I5964" s="40"/>
      <c r="J5964" s="40"/>
      <c r="K5964" s="40"/>
      <c r="L5964" s="40"/>
      <c r="M5964" s="40"/>
      <c r="N5964" s="40"/>
      <c r="O5964" s="40"/>
      <c r="P5964" s="40"/>
      <c r="Q5964" s="40"/>
      <c r="R5964" s="40"/>
      <c r="S5964" s="40"/>
      <c r="T5964" s="40"/>
      <c r="U5964" s="40"/>
      <c r="V5964" s="40"/>
    </row>
    <row r="5965" spans="6:22" x14ac:dyDescent="0.25">
      <c r="F5965" s="40"/>
      <c r="G5965" s="40"/>
      <c r="H5965" s="40"/>
      <c r="I5965" s="40"/>
      <c r="J5965" s="40"/>
      <c r="K5965" s="40"/>
      <c r="L5965" s="40"/>
      <c r="M5965" s="40"/>
      <c r="N5965" s="40"/>
      <c r="O5965" s="40"/>
      <c r="P5965" s="40"/>
      <c r="Q5965" s="40"/>
      <c r="R5965" s="40"/>
      <c r="S5965" s="40"/>
      <c r="T5965" s="40"/>
      <c r="U5965" s="40"/>
      <c r="V5965" s="40"/>
    </row>
    <row r="5966" spans="6:22" x14ac:dyDescent="0.25">
      <c r="F5966" s="40"/>
      <c r="G5966" s="40"/>
      <c r="H5966" s="40"/>
      <c r="I5966" s="40"/>
      <c r="J5966" s="40"/>
      <c r="K5966" s="40"/>
      <c r="L5966" s="40"/>
      <c r="M5966" s="40"/>
      <c r="N5966" s="40"/>
      <c r="O5966" s="40"/>
      <c r="P5966" s="40"/>
      <c r="Q5966" s="40"/>
      <c r="R5966" s="40"/>
      <c r="S5966" s="40"/>
      <c r="T5966" s="40"/>
      <c r="U5966" s="40"/>
      <c r="V5966" s="40"/>
    </row>
    <row r="5967" spans="6:22" x14ac:dyDescent="0.25">
      <c r="F5967" s="40"/>
      <c r="G5967" s="40"/>
      <c r="H5967" s="40"/>
      <c r="I5967" s="40"/>
      <c r="J5967" s="40"/>
      <c r="K5967" s="40"/>
      <c r="L5967" s="40"/>
      <c r="M5967" s="40"/>
      <c r="N5967" s="40"/>
      <c r="O5967" s="40"/>
      <c r="P5967" s="40"/>
      <c r="Q5967" s="40"/>
      <c r="R5967" s="40"/>
      <c r="S5967" s="40"/>
      <c r="T5967" s="40"/>
      <c r="U5967" s="40"/>
      <c r="V5967" s="40"/>
    </row>
    <row r="5968" spans="6:22" x14ac:dyDescent="0.25">
      <c r="F5968" s="40"/>
      <c r="G5968" s="40"/>
      <c r="H5968" s="40"/>
      <c r="I5968" s="40"/>
      <c r="J5968" s="40"/>
      <c r="K5968" s="40"/>
      <c r="L5968" s="40"/>
      <c r="M5968" s="40"/>
      <c r="N5968" s="40"/>
      <c r="O5968" s="40"/>
      <c r="P5968" s="40"/>
      <c r="Q5968" s="40"/>
      <c r="R5968" s="40"/>
      <c r="S5968" s="40"/>
      <c r="T5968" s="40"/>
      <c r="U5968" s="40"/>
      <c r="V5968" s="40"/>
    </row>
    <row r="5969" spans="6:22" x14ac:dyDescent="0.25">
      <c r="F5969" s="40"/>
      <c r="G5969" s="40"/>
      <c r="H5969" s="40"/>
      <c r="I5969" s="40"/>
      <c r="J5969" s="40"/>
      <c r="K5969" s="40"/>
      <c r="L5969" s="40"/>
      <c r="M5969" s="40"/>
      <c r="N5969" s="40"/>
      <c r="O5969" s="40"/>
      <c r="P5969" s="40"/>
      <c r="Q5969" s="40"/>
      <c r="R5969" s="40"/>
      <c r="S5969" s="40"/>
      <c r="T5969" s="40"/>
      <c r="U5969" s="40"/>
      <c r="V5969" s="40"/>
    </row>
    <row r="5970" spans="6:22" x14ac:dyDescent="0.25">
      <c r="F5970" s="40"/>
      <c r="G5970" s="40"/>
      <c r="H5970" s="40"/>
      <c r="I5970" s="40"/>
      <c r="J5970" s="40"/>
      <c r="K5970" s="40"/>
      <c r="L5970" s="40"/>
      <c r="M5970" s="40"/>
      <c r="N5970" s="40"/>
      <c r="O5970" s="40"/>
      <c r="P5970" s="40"/>
      <c r="Q5970" s="40"/>
      <c r="R5970" s="40"/>
      <c r="S5970" s="40"/>
      <c r="T5970" s="40"/>
      <c r="U5970" s="40"/>
      <c r="V5970" s="40"/>
    </row>
    <row r="5971" spans="6:22" x14ac:dyDescent="0.25">
      <c r="F5971" s="40"/>
      <c r="G5971" s="40"/>
      <c r="H5971" s="40"/>
      <c r="I5971" s="40"/>
      <c r="J5971" s="40"/>
      <c r="K5971" s="40"/>
      <c r="L5971" s="40"/>
      <c r="M5971" s="40"/>
      <c r="N5971" s="40"/>
      <c r="O5971" s="40"/>
      <c r="P5971" s="40"/>
      <c r="Q5971" s="40"/>
      <c r="R5971" s="40"/>
      <c r="S5971" s="40"/>
      <c r="T5971" s="40"/>
      <c r="U5971" s="40"/>
      <c r="V5971" s="40"/>
    </row>
    <row r="5972" spans="6:22" x14ac:dyDescent="0.25">
      <c r="F5972" s="40"/>
      <c r="G5972" s="40"/>
      <c r="H5972" s="40"/>
      <c r="I5972" s="40"/>
      <c r="J5972" s="40"/>
      <c r="K5972" s="40"/>
      <c r="L5972" s="40"/>
      <c r="M5972" s="40"/>
      <c r="N5972" s="40"/>
      <c r="O5972" s="40"/>
      <c r="P5972" s="40"/>
      <c r="Q5972" s="40"/>
      <c r="R5972" s="40"/>
      <c r="S5972" s="40"/>
      <c r="T5972" s="40"/>
      <c r="U5972" s="40"/>
      <c r="V5972" s="40"/>
    </row>
    <row r="5973" spans="6:22" x14ac:dyDescent="0.25">
      <c r="F5973" s="40"/>
      <c r="G5973" s="40"/>
      <c r="H5973" s="40"/>
      <c r="I5973" s="40"/>
      <c r="J5973" s="40"/>
      <c r="K5973" s="40"/>
      <c r="L5973" s="40"/>
      <c r="M5973" s="40"/>
      <c r="N5973" s="40"/>
      <c r="O5973" s="40"/>
      <c r="P5973" s="40"/>
      <c r="Q5973" s="40"/>
      <c r="R5973" s="40"/>
      <c r="S5973" s="40"/>
      <c r="T5973" s="40"/>
      <c r="U5973" s="40"/>
      <c r="V5973" s="40"/>
    </row>
    <row r="5974" spans="6:22" x14ac:dyDescent="0.25">
      <c r="F5974" s="40"/>
      <c r="G5974" s="40"/>
      <c r="H5974" s="40"/>
      <c r="I5974" s="40"/>
      <c r="J5974" s="40"/>
      <c r="K5974" s="40"/>
      <c r="L5974" s="40"/>
      <c r="M5974" s="40"/>
      <c r="N5974" s="40"/>
      <c r="O5974" s="40"/>
      <c r="P5974" s="40"/>
      <c r="Q5974" s="40"/>
      <c r="R5974" s="40"/>
      <c r="S5974" s="40"/>
      <c r="T5974" s="40"/>
      <c r="U5974" s="40"/>
      <c r="V5974" s="40"/>
    </row>
    <row r="5975" spans="6:22" x14ac:dyDescent="0.25">
      <c r="F5975" s="40"/>
      <c r="G5975" s="40"/>
      <c r="H5975" s="40"/>
      <c r="I5975" s="40"/>
      <c r="J5975" s="40"/>
      <c r="K5975" s="40"/>
      <c r="L5975" s="40"/>
      <c r="M5975" s="40"/>
      <c r="N5975" s="40"/>
      <c r="O5975" s="40"/>
      <c r="P5975" s="40"/>
      <c r="Q5975" s="40"/>
      <c r="R5975" s="40"/>
      <c r="S5975" s="40"/>
      <c r="T5975" s="40"/>
      <c r="U5975" s="40"/>
      <c r="V5975" s="40"/>
    </row>
    <row r="5976" spans="6:22" x14ac:dyDescent="0.25">
      <c r="F5976" s="40"/>
      <c r="G5976" s="40"/>
      <c r="H5976" s="40"/>
      <c r="I5976" s="40"/>
      <c r="J5976" s="40"/>
      <c r="K5976" s="40"/>
      <c r="L5976" s="40"/>
      <c r="M5976" s="40"/>
      <c r="N5976" s="40"/>
      <c r="O5976" s="40"/>
      <c r="P5976" s="40"/>
      <c r="Q5976" s="40"/>
      <c r="R5976" s="40"/>
      <c r="S5976" s="40"/>
      <c r="T5976" s="40"/>
      <c r="U5976" s="40"/>
      <c r="V5976" s="40"/>
    </row>
    <row r="5977" spans="6:22" x14ac:dyDescent="0.25">
      <c r="F5977" s="40"/>
      <c r="G5977" s="40"/>
      <c r="H5977" s="40"/>
      <c r="I5977" s="40"/>
      <c r="J5977" s="40"/>
      <c r="K5977" s="40"/>
      <c r="L5977" s="40"/>
      <c r="M5977" s="40"/>
      <c r="N5977" s="40"/>
      <c r="O5977" s="40"/>
      <c r="P5977" s="40"/>
      <c r="Q5977" s="40"/>
      <c r="R5977" s="40"/>
      <c r="S5977" s="40"/>
      <c r="T5977" s="40"/>
      <c r="U5977" s="40"/>
      <c r="V5977" s="40"/>
    </row>
    <row r="5978" spans="6:22" x14ac:dyDescent="0.25">
      <c r="F5978" s="40"/>
      <c r="G5978" s="40"/>
      <c r="H5978" s="40"/>
      <c r="I5978" s="40"/>
      <c r="J5978" s="40"/>
      <c r="K5978" s="40"/>
      <c r="L5978" s="40"/>
      <c r="M5978" s="40"/>
      <c r="N5978" s="40"/>
      <c r="O5978" s="40"/>
      <c r="P5978" s="40"/>
      <c r="Q5978" s="40"/>
      <c r="R5978" s="40"/>
      <c r="S5978" s="40"/>
      <c r="T5978" s="40"/>
      <c r="U5978" s="40"/>
      <c r="V5978" s="40"/>
    </row>
    <row r="5979" spans="6:22" x14ac:dyDescent="0.25">
      <c r="F5979" s="40"/>
      <c r="G5979" s="40"/>
      <c r="H5979" s="40"/>
      <c r="I5979" s="40"/>
      <c r="J5979" s="40"/>
      <c r="K5979" s="40"/>
      <c r="L5979" s="40"/>
      <c r="M5979" s="40"/>
      <c r="N5979" s="40"/>
      <c r="O5979" s="40"/>
      <c r="P5979" s="40"/>
      <c r="Q5979" s="40"/>
      <c r="R5979" s="40"/>
      <c r="S5979" s="40"/>
      <c r="T5979" s="40"/>
      <c r="U5979" s="40"/>
      <c r="V5979" s="40"/>
    </row>
    <row r="5980" spans="6:22" x14ac:dyDescent="0.25">
      <c r="F5980" s="40"/>
      <c r="G5980" s="40"/>
      <c r="H5980" s="40"/>
      <c r="I5980" s="40"/>
      <c r="J5980" s="40"/>
      <c r="K5980" s="40"/>
      <c r="L5980" s="40"/>
      <c r="M5980" s="40"/>
      <c r="N5980" s="40"/>
      <c r="O5980" s="40"/>
      <c r="P5980" s="40"/>
      <c r="Q5980" s="40"/>
      <c r="R5980" s="40"/>
      <c r="S5980" s="40"/>
      <c r="T5980" s="40"/>
      <c r="U5980" s="40"/>
      <c r="V5980" s="40"/>
    </row>
  </sheetData>
  <mergeCells count="6">
    <mergeCell ref="B15:D27"/>
    <mergeCell ref="S11:V11"/>
    <mergeCell ref="F7:V9"/>
    <mergeCell ref="G11:J11"/>
    <mergeCell ref="K11:N11"/>
    <mergeCell ref="O11:R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7856D-F1AA-4F5C-96BA-B3AA494BB143}">
  <dimension ref="A1:Z27"/>
  <sheetViews>
    <sheetView workbookViewId="0">
      <selection activeCell="G17" sqref="G17"/>
    </sheetView>
  </sheetViews>
  <sheetFormatPr defaultRowHeight="15" x14ac:dyDescent="0.25"/>
  <cols>
    <col min="1" max="1" width="23.140625" customWidth="1"/>
    <col min="2" max="2" width="13.42578125" customWidth="1"/>
    <col min="3" max="3" width="22.140625" customWidth="1"/>
    <col min="4" max="4" width="10.5703125" bestFit="1" customWidth="1"/>
    <col min="6" max="6" width="23.140625" customWidth="1"/>
    <col min="7" max="7" width="14.42578125" customWidth="1"/>
    <col min="8" max="8" width="11.5703125" bestFit="1" customWidth="1"/>
    <col min="9" max="9" width="10.5703125" bestFit="1" customWidth="1"/>
    <col min="10" max="10" width="18.5703125" customWidth="1"/>
    <col min="11" max="11" width="17.85546875" customWidth="1"/>
    <col min="12" max="12" width="14.5703125" bestFit="1" customWidth="1"/>
    <col min="13" max="14" width="16.5703125" customWidth="1"/>
    <col min="15" max="15" width="14.5703125" bestFit="1" customWidth="1"/>
    <col min="16" max="16" width="13.5703125" bestFit="1" customWidth="1"/>
    <col min="17" max="17" width="17.5703125" customWidth="1"/>
    <col min="18" max="26" width="10.5703125" bestFit="1" customWidth="1"/>
  </cols>
  <sheetData>
    <row r="1" spans="1:26" ht="29.25" x14ac:dyDescent="0.35">
      <c r="A1" s="2" t="s">
        <v>1017</v>
      </c>
      <c r="J1" s="2"/>
    </row>
    <row r="2" spans="1:26" ht="15.75" x14ac:dyDescent="0.25">
      <c r="A2" s="379" t="s">
        <v>1018</v>
      </c>
      <c r="F2" t="s">
        <v>631</v>
      </c>
      <c r="G2">
        <v>1</v>
      </c>
      <c r="H2">
        <v>2</v>
      </c>
      <c r="I2">
        <v>3</v>
      </c>
      <c r="J2">
        <v>4</v>
      </c>
      <c r="K2">
        <v>5</v>
      </c>
      <c r="L2">
        <v>6</v>
      </c>
      <c r="M2">
        <v>7</v>
      </c>
      <c r="N2">
        <v>8</v>
      </c>
      <c r="O2">
        <v>9</v>
      </c>
      <c r="P2">
        <v>10</v>
      </c>
      <c r="Q2">
        <v>11</v>
      </c>
      <c r="R2">
        <v>12</v>
      </c>
      <c r="S2">
        <v>13</v>
      </c>
      <c r="T2">
        <v>14</v>
      </c>
      <c r="U2">
        <v>15</v>
      </c>
      <c r="V2">
        <v>16</v>
      </c>
      <c r="W2">
        <v>17</v>
      </c>
      <c r="X2">
        <v>18</v>
      </c>
      <c r="Y2">
        <v>19</v>
      </c>
      <c r="Z2">
        <v>20</v>
      </c>
    </row>
    <row r="3" spans="1:26" x14ac:dyDescent="0.25">
      <c r="A3" t="s">
        <v>1028</v>
      </c>
      <c r="B3" s="466">
        <v>4092.9252971137521</v>
      </c>
      <c r="F3" s="421" t="s">
        <v>630</v>
      </c>
      <c r="G3" s="421">
        <f>INDEX('CBI - BUILD_SCENARIO'!$G$60:$BC$60, MATCH(DEMAND!G2, 'CBI - BUILD_SCENARIO'!$G$59:$BC$59, 0))</f>
        <v>2026</v>
      </c>
      <c r="H3" s="421">
        <f>INDEX('CBI - BUILD_SCENARIO'!$G$60:$BC$60, MATCH(DEMAND!H2, 'CBI - BUILD_SCENARIO'!$G$59:$BC$59, 0))</f>
        <v>2027</v>
      </c>
      <c r="I3" s="421">
        <f>INDEX('CBI - BUILD_SCENARIO'!$G$60:$BC$60, MATCH(DEMAND!I2, 'CBI - BUILD_SCENARIO'!$G$59:$BC$59, 0))</f>
        <v>2028</v>
      </c>
      <c r="J3" s="421">
        <f>INDEX('CBI - BUILD_SCENARIO'!$G$60:$BC$60, MATCH(DEMAND!J2, 'CBI - BUILD_SCENARIO'!$G$59:$BC$59, 0))</f>
        <v>2029</v>
      </c>
      <c r="K3" s="421">
        <f>INDEX('CBI - BUILD_SCENARIO'!$G$60:$BC$60, MATCH(DEMAND!K2, 'CBI - BUILD_SCENARIO'!$G$59:$BC$59, 0))</f>
        <v>2030</v>
      </c>
      <c r="L3" s="421">
        <f>INDEX('CBI - BUILD_SCENARIO'!$G$60:$BC$60, MATCH(DEMAND!L2, 'CBI - BUILD_SCENARIO'!$G$59:$BC$59, 0))</f>
        <v>2031</v>
      </c>
      <c r="M3" s="421">
        <f>INDEX('CBI - BUILD_SCENARIO'!$G$60:$BC$60, MATCH(DEMAND!M2, 'CBI - BUILD_SCENARIO'!$G$59:$BC$59, 0))</f>
        <v>2032</v>
      </c>
      <c r="N3" s="421">
        <f>INDEX('CBI - BUILD_SCENARIO'!$G$60:$BC$60, MATCH(DEMAND!N2, 'CBI - BUILD_SCENARIO'!$G$59:$BC$59, 0))</f>
        <v>2033</v>
      </c>
      <c r="O3" s="421">
        <f>INDEX('CBI - BUILD_SCENARIO'!$G$60:$BC$60, MATCH(DEMAND!O2, 'CBI - BUILD_SCENARIO'!$G$59:$BC$59, 0))</f>
        <v>2034</v>
      </c>
      <c r="P3" s="421">
        <f>INDEX('CBI - BUILD_SCENARIO'!$G$60:$BC$60, MATCH(DEMAND!P2, 'CBI - BUILD_SCENARIO'!$G$59:$BC$59, 0))</f>
        <v>2035</v>
      </c>
      <c r="Q3" s="421">
        <f>INDEX('CBI - BUILD_SCENARIO'!$G$60:$BC$60, MATCH(DEMAND!Q2, 'CBI - BUILD_SCENARIO'!$G$59:$BC$59, 0))</f>
        <v>2036</v>
      </c>
      <c r="R3" s="421">
        <f>INDEX('CBI - BUILD_SCENARIO'!$G$60:$BC$60, MATCH(DEMAND!R2, 'CBI - BUILD_SCENARIO'!$G$59:$BC$59, 0))</f>
        <v>2037</v>
      </c>
      <c r="S3" s="421">
        <f>INDEX('CBI - BUILD_SCENARIO'!$G$60:$BC$60, MATCH(DEMAND!S2, 'CBI - BUILD_SCENARIO'!$G$59:$BC$59, 0))</f>
        <v>2038</v>
      </c>
      <c r="T3" s="421">
        <f>INDEX('CBI - BUILD_SCENARIO'!$G$60:$BC$60, MATCH(DEMAND!T2, 'CBI - BUILD_SCENARIO'!$G$59:$BC$59, 0))</f>
        <v>2039</v>
      </c>
      <c r="U3" s="421">
        <f>INDEX('CBI - BUILD_SCENARIO'!$G$60:$BC$60, MATCH(DEMAND!U2, 'CBI - BUILD_SCENARIO'!$G$59:$BC$59, 0))</f>
        <v>2040</v>
      </c>
      <c r="V3" s="421">
        <f>INDEX('CBI - BUILD_SCENARIO'!$G$60:$BC$60, MATCH(DEMAND!V2, 'CBI - BUILD_SCENARIO'!$G$59:$BC$59, 0))</f>
        <v>2041</v>
      </c>
      <c r="W3" s="421">
        <f>INDEX('CBI - BUILD_SCENARIO'!$G$60:$BC$60, MATCH(DEMAND!W2, 'CBI - BUILD_SCENARIO'!$G$59:$BC$59, 0))</f>
        <v>2042</v>
      </c>
      <c r="X3" s="421">
        <f>INDEX('CBI - BUILD_SCENARIO'!$G$60:$BC$60, MATCH(DEMAND!X2, 'CBI - BUILD_SCENARIO'!$G$59:$BC$59, 0))</f>
        <v>2043</v>
      </c>
      <c r="Y3" s="421">
        <f>INDEX('CBI - BUILD_SCENARIO'!$G$60:$BC$60, MATCH(DEMAND!Y2, 'CBI - BUILD_SCENARIO'!$G$59:$BC$59, 0))</f>
        <v>2044</v>
      </c>
      <c r="Z3" s="421">
        <f>INDEX('CBI - BUILD_SCENARIO'!$G$60:$BC$60, MATCH(DEMAND!Z2, 'CBI - BUILD_SCENARIO'!$G$59:$BC$59, 0))</f>
        <v>2045</v>
      </c>
    </row>
    <row r="4" spans="1:26" x14ac:dyDescent="0.25">
      <c r="A4" t="s">
        <v>1029</v>
      </c>
      <c r="B4" s="467">
        <v>0.63200000000000001</v>
      </c>
      <c r="F4" s="421" t="s">
        <v>1073</v>
      </c>
      <c r="G4">
        <v>1</v>
      </c>
      <c r="H4" s="419">
        <f>INDEX('CBI - BUILD_SCENARIO'!$G$61:$BC$61, MATCH(DEMAND!H2, 'CBI - BUILD_SCENARIO'!$G$59:$BC$59, 0))/INDEX('CBI - BUILD_SCENARIO'!$G$61:$BC$61, MATCH(DEMAND!G2, 'CBI - BUILD_SCENARIO'!$G$59:$BC$59, 0))</f>
        <v>1.0044144081740645</v>
      </c>
      <c r="I4" s="419">
        <f>INDEX('CBI - BUILD_SCENARIO'!$G$61:$BC$61, MATCH(DEMAND!I2, 'CBI - BUILD_SCENARIO'!$G$59:$BC$59, 0))/INDEX('CBI - BUILD_SCENARIO'!$G$61:$BC$61, MATCH(DEMAND!H2, 'CBI - BUILD_SCENARIO'!$G$59:$BC$59, 0))</f>
        <v>1.0043950068200329</v>
      </c>
      <c r="J4" s="419">
        <f>INDEX('CBI - BUILD_SCENARIO'!$G$61:$BC$61, MATCH(DEMAND!J2, 'CBI - BUILD_SCENARIO'!$G$59:$BC$59, 0))/INDEX('CBI - BUILD_SCENARIO'!$G$61:$BC$61, MATCH(DEMAND!I2, 'CBI - BUILD_SCENARIO'!$G$59:$BC$59, 0))</f>
        <v>1.0043757752579316</v>
      </c>
      <c r="K4" s="419">
        <f>INDEX('CBI - BUILD_SCENARIO'!$G$61:$BC$61, MATCH(DEMAND!K2, 'CBI - BUILD_SCENARIO'!$G$59:$BC$59, 0))/INDEX('CBI - BUILD_SCENARIO'!$G$61:$BC$61, MATCH(DEMAND!J2, 'CBI - BUILD_SCENARIO'!$G$59:$BC$59, 0))</f>
        <v>1.0043567112685567</v>
      </c>
      <c r="L4" s="419">
        <f>INDEX('CBI - BUILD_SCENARIO'!$G$61:$BC$61, MATCH(DEMAND!L2, 'CBI - BUILD_SCENARIO'!$G$59:$BC$59, 0))/INDEX('CBI - BUILD_SCENARIO'!$G$61:$BC$61, MATCH(DEMAND!K2, 'CBI - BUILD_SCENARIO'!$G$59:$BC$59, 0))</f>
        <v>1.004337812671211</v>
      </c>
      <c r="M4" s="419">
        <f>INDEX('CBI - BUILD_SCENARIO'!$G$61:$BC$61, MATCH(DEMAND!M2, 'CBI - BUILD_SCENARIO'!$G$59:$BC$59, 0))/INDEX('CBI - BUILD_SCENARIO'!$G$61:$BC$61, MATCH(DEMAND!L2, 'CBI - BUILD_SCENARIO'!$G$59:$BC$59, 0))</f>
        <v>1.0043190773228721</v>
      </c>
      <c r="N4" s="419">
        <f>INDEX('CBI - BUILD_SCENARIO'!$G$61:$BC$61, MATCH(DEMAND!N2, 'CBI - BUILD_SCENARIO'!$G$59:$BC$59, 0))/INDEX('CBI - BUILD_SCENARIO'!$G$61:$BC$61, MATCH(DEMAND!M2, 'CBI - BUILD_SCENARIO'!$G$59:$BC$59, 0))</f>
        <v>1.0043005031173808</v>
      </c>
      <c r="O4" s="419">
        <f>INDEX('CBI - BUILD_SCENARIO'!$G$61:$BC$61, MATCH(DEMAND!O2, 'CBI - BUILD_SCENARIO'!$G$59:$BC$59, 0))/INDEX('CBI - BUILD_SCENARIO'!$G$61:$BC$61, MATCH(DEMAND!N2, 'CBI - BUILD_SCENARIO'!$G$59:$BC$59, 0))</f>
        <v>1.0042820879846539</v>
      </c>
      <c r="P4" s="419">
        <f>INDEX('CBI - BUILD_SCENARIO'!$G$61:$BC$61, MATCH(DEMAND!P2, 'CBI - BUILD_SCENARIO'!$G$59:$BC$59, 0))/INDEX('CBI - BUILD_SCENARIO'!$G$61:$BC$61, MATCH(DEMAND!O2, 'CBI - BUILD_SCENARIO'!$G$59:$BC$59, 0))</f>
        <v>1.0042638298899136</v>
      </c>
      <c r="Q4" s="419">
        <f>INDEX('CBI - BUILD_SCENARIO'!$G$61:$BC$61, MATCH(DEMAND!Q2, 'CBI - BUILD_SCENARIO'!$G$59:$BC$59, 0))/INDEX('CBI - BUILD_SCENARIO'!$G$61:$BC$61, MATCH(DEMAND!P2, 'CBI - BUILD_SCENARIO'!$G$59:$BC$59, 0))</f>
        <v>1.004245726832939</v>
      </c>
      <c r="R4" s="419">
        <f>INDEX('CBI - BUILD_SCENARIO'!$G$61:$BC$61, MATCH(DEMAND!R2, 'CBI - BUILD_SCENARIO'!$G$59:$BC$59, 0))/INDEX('CBI - BUILD_SCENARIO'!$G$61:$BC$61, MATCH(DEMAND!Q2, 'CBI - BUILD_SCENARIO'!$G$59:$BC$59, 0))</f>
        <v>1.0042277768473347</v>
      </c>
      <c r="S4" s="419">
        <f>INDEX('CBI - BUILD_SCENARIO'!$G$61:$BC$61, MATCH(DEMAND!S2, 'CBI - BUILD_SCENARIO'!$G$59:$BC$59, 0))/INDEX('CBI - BUILD_SCENARIO'!$G$61:$BC$61, MATCH(DEMAND!R2, 'CBI - BUILD_SCENARIO'!$G$59:$BC$59, 0))</f>
        <v>1.0042099779998193</v>
      </c>
      <c r="T4" s="419">
        <f>INDEX('CBI - BUILD_SCENARIO'!$G$61:$BC$61, MATCH(DEMAND!T2, 'CBI - BUILD_SCENARIO'!$G$59:$BC$59, 0))/INDEX('CBI - BUILD_SCENARIO'!$G$61:$BC$61, MATCH(DEMAND!S2, 'CBI - BUILD_SCENARIO'!$G$59:$BC$59, 0))</f>
        <v>1.0041923283895313</v>
      </c>
      <c r="U4" s="419">
        <f>INDEX('CBI - BUILD_SCENARIO'!$G$61:$BC$61, MATCH(DEMAND!U2, 'CBI - BUILD_SCENARIO'!$G$59:$BC$59, 0))/INDEX('CBI - BUILD_SCENARIO'!$G$61:$BC$61, MATCH(DEMAND!T2, 'CBI - BUILD_SCENARIO'!$G$59:$BC$59, 0))</f>
        <v>1.0041748261473522</v>
      </c>
      <c r="V4" s="419">
        <f>INDEX('CBI - BUILD_SCENARIO'!$G$61:$BC$61, MATCH(DEMAND!V2, 'CBI - BUILD_SCENARIO'!$G$59:$BC$59, 0))/INDEX('CBI - BUILD_SCENARIO'!$G$61:$BC$61, MATCH(DEMAND!U2, 'CBI - BUILD_SCENARIO'!$G$59:$BC$59, 0))</f>
        <v>1.0041574694352473</v>
      </c>
      <c r="W4" s="419">
        <f>INDEX('CBI - BUILD_SCENARIO'!$G$61:$BC$61, MATCH(DEMAND!W2, 'CBI - BUILD_SCENARIO'!$G$59:$BC$59, 0))/INDEX('CBI - BUILD_SCENARIO'!$G$61:$BC$61, MATCH(DEMAND!V2, 'CBI - BUILD_SCENARIO'!$G$59:$BC$59, 0))</f>
        <v>1.0041402564456205</v>
      </c>
      <c r="X4" s="419">
        <f>INDEX('CBI - BUILD_SCENARIO'!$G$61:$BC$61, MATCH(DEMAND!X2, 'CBI - BUILD_SCENARIO'!$G$59:$BC$59, 0))/INDEX('CBI - BUILD_SCENARIO'!$G$61:$BC$61, MATCH(DEMAND!W2, 'CBI - BUILD_SCENARIO'!$G$59:$BC$59, 0))</f>
        <v>1.0041231854006887</v>
      </c>
      <c r="Y4" s="419">
        <f>INDEX('CBI - BUILD_SCENARIO'!$G$61:$BC$61, MATCH(DEMAND!Y2, 'CBI - BUILD_SCENARIO'!$G$59:$BC$59, 0))/INDEX('CBI - BUILD_SCENARIO'!$G$61:$BC$61, MATCH(DEMAND!X2, 'CBI - BUILD_SCENARIO'!$G$59:$BC$59, 0))</f>
        <v>1.0041062545518691</v>
      </c>
      <c r="Z4" s="419">
        <f>INDEX('CBI - BUILD_SCENARIO'!$G$61:$BC$61, MATCH(DEMAND!Z2, 'CBI - BUILD_SCENARIO'!$G$59:$BC$59, 0))/INDEX('CBI - BUILD_SCENARIO'!$G$61:$BC$61, MATCH(DEMAND!Y2, 'CBI - BUILD_SCENARIO'!$G$59:$BC$59, 0))</f>
        <v>1.0040894621791809</v>
      </c>
    </row>
    <row r="5" spans="1:26" x14ac:dyDescent="0.25">
      <c r="A5" t="s">
        <v>1097</v>
      </c>
      <c r="B5" s="467">
        <v>0.36799999999999999</v>
      </c>
      <c r="F5" s="421" t="s">
        <v>1072</v>
      </c>
      <c r="G5" s="468">
        <f>B3</f>
        <v>4092.9252971137521</v>
      </c>
      <c r="H5" s="378">
        <f>G5*H4</f>
        <v>4110.9931400011665</v>
      </c>
      <c r="I5" s="378">
        <f t="shared" ref="I5:Z5" si="0">H5*I4</f>
        <v>4129.0609828885799</v>
      </c>
      <c r="J5" s="378">
        <f t="shared" si="0"/>
        <v>4147.1288257759943</v>
      </c>
      <c r="K5" s="378">
        <f t="shared" si="0"/>
        <v>4165.1966686634087</v>
      </c>
      <c r="L5" s="378">
        <f t="shared" si="0"/>
        <v>4183.264511550823</v>
      </c>
      <c r="M5" s="378">
        <f t="shared" si="0"/>
        <v>4201.3323544382374</v>
      </c>
      <c r="N5" s="378">
        <f t="shared" si="0"/>
        <v>4219.4001973256518</v>
      </c>
      <c r="O5" s="378">
        <f t="shared" si="0"/>
        <v>4237.4680402130662</v>
      </c>
      <c r="P5" s="378">
        <f t="shared" si="0"/>
        <v>4255.5358831004805</v>
      </c>
      <c r="Q5" s="378">
        <f t="shared" si="0"/>
        <v>4273.6037259878949</v>
      </c>
      <c r="R5" s="378">
        <f t="shared" si="0"/>
        <v>4291.6715688753093</v>
      </c>
      <c r="S5" s="378">
        <f t="shared" si="0"/>
        <v>4309.7394117627246</v>
      </c>
      <c r="T5" s="378">
        <f t="shared" si="0"/>
        <v>4327.8072546501398</v>
      </c>
      <c r="U5" s="378">
        <f t="shared" si="0"/>
        <v>4345.8750975375542</v>
      </c>
      <c r="V5" s="378">
        <f t="shared" si="0"/>
        <v>4363.9429404249686</v>
      </c>
      <c r="W5" s="378">
        <f t="shared" si="0"/>
        <v>4382.010783312383</v>
      </c>
      <c r="X5" s="378">
        <f t="shared" si="0"/>
        <v>4400.0786261997973</v>
      </c>
      <c r="Y5" s="378">
        <f t="shared" si="0"/>
        <v>4418.1464690872117</v>
      </c>
      <c r="Z5" s="378">
        <f t="shared" si="0"/>
        <v>4436.2143119746261</v>
      </c>
    </row>
    <row r="6" spans="1:26" x14ac:dyDescent="0.25">
      <c r="A6" t="s">
        <v>1030</v>
      </c>
      <c r="B6" s="378">
        <f>B3*B4</f>
        <v>2586.7287877758913</v>
      </c>
      <c r="C6" s="372"/>
      <c r="F6" s="421" t="s">
        <v>1030</v>
      </c>
      <c r="G6" s="378">
        <f>G5*$B$4</f>
        <v>2586.7287877758913</v>
      </c>
      <c r="H6" s="378">
        <f t="shared" ref="H6:Z6" si="1">H5*$B$4</f>
        <v>2598.1476644807371</v>
      </c>
      <c r="I6" s="378">
        <f t="shared" si="1"/>
        <v>2609.5665411855825</v>
      </c>
      <c r="J6" s="378">
        <f t="shared" si="1"/>
        <v>2620.9854178904284</v>
      </c>
      <c r="K6" s="378">
        <f t="shared" si="1"/>
        <v>2632.4042945952742</v>
      </c>
      <c r="L6" s="378">
        <f t="shared" si="1"/>
        <v>2643.8231713001201</v>
      </c>
      <c r="M6" s="378">
        <f t="shared" si="1"/>
        <v>2655.2420480049659</v>
      </c>
      <c r="N6" s="378">
        <f t="shared" si="1"/>
        <v>2666.6609247098118</v>
      </c>
      <c r="O6" s="378">
        <f t="shared" si="1"/>
        <v>2678.079801414658</v>
      </c>
      <c r="P6" s="378">
        <f t="shared" si="1"/>
        <v>2689.4986781195039</v>
      </c>
      <c r="Q6" s="378">
        <f t="shared" si="1"/>
        <v>2700.9175548243497</v>
      </c>
      <c r="R6" s="378">
        <f t="shared" si="1"/>
        <v>2712.3364315291956</v>
      </c>
      <c r="S6" s="378">
        <f t="shared" si="1"/>
        <v>2723.7553082340419</v>
      </c>
      <c r="T6" s="378">
        <f t="shared" si="1"/>
        <v>2735.1741849388886</v>
      </c>
      <c r="U6" s="378">
        <f t="shared" si="1"/>
        <v>2746.5930616437345</v>
      </c>
      <c r="V6" s="378">
        <f t="shared" si="1"/>
        <v>2758.0119383485803</v>
      </c>
      <c r="W6" s="378">
        <f t="shared" si="1"/>
        <v>2769.4308150534262</v>
      </c>
      <c r="X6" s="378">
        <f t="shared" si="1"/>
        <v>2780.849691758272</v>
      </c>
      <c r="Y6" s="378">
        <f t="shared" si="1"/>
        <v>2792.2685684631178</v>
      </c>
      <c r="Z6" s="378">
        <f t="shared" si="1"/>
        <v>2803.6874451679637</v>
      </c>
    </row>
    <row r="7" spans="1:26" x14ac:dyDescent="0.25">
      <c r="A7" t="s">
        <v>1031</v>
      </c>
      <c r="B7" s="378">
        <f>B3*B5</f>
        <v>1506.1965093378608</v>
      </c>
      <c r="C7" s="372"/>
      <c r="F7" s="421" t="s">
        <v>1031</v>
      </c>
      <c r="G7" s="378">
        <f>G5*$B$5</f>
        <v>1506.1965093378608</v>
      </c>
      <c r="H7" s="378">
        <f t="shared" ref="H7:Z7" si="2">H5*$B$5</f>
        <v>1512.8454755204293</v>
      </c>
      <c r="I7" s="378">
        <f t="shared" si="2"/>
        <v>1519.4944417029974</v>
      </c>
      <c r="J7" s="378">
        <f t="shared" si="2"/>
        <v>1526.1434078855659</v>
      </c>
      <c r="K7" s="378">
        <f t="shared" si="2"/>
        <v>1532.7923740681344</v>
      </c>
      <c r="L7" s="378">
        <f t="shared" si="2"/>
        <v>1539.4413402507028</v>
      </c>
      <c r="M7" s="378">
        <f t="shared" si="2"/>
        <v>1546.0903064332713</v>
      </c>
      <c r="N7" s="378">
        <f t="shared" si="2"/>
        <v>1552.7392726158398</v>
      </c>
      <c r="O7" s="378">
        <f t="shared" si="2"/>
        <v>1559.3882387984083</v>
      </c>
      <c r="P7" s="378">
        <f t="shared" si="2"/>
        <v>1566.0372049809769</v>
      </c>
      <c r="Q7" s="378">
        <f t="shared" si="2"/>
        <v>1572.6861711635454</v>
      </c>
      <c r="R7" s="378">
        <f t="shared" si="2"/>
        <v>1579.3351373461137</v>
      </c>
      <c r="S7" s="378">
        <f t="shared" si="2"/>
        <v>1585.9841035286827</v>
      </c>
      <c r="T7" s="378">
        <f t="shared" si="2"/>
        <v>1592.6330697112514</v>
      </c>
      <c r="U7" s="378">
        <f t="shared" si="2"/>
        <v>1599.28203589382</v>
      </c>
      <c r="V7" s="378">
        <f t="shared" si="2"/>
        <v>1605.9310020763885</v>
      </c>
      <c r="W7" s="378">
        <f t="shared" si="2"/>
        <v>1612.5799682589568</v>
      </c>
      <c r="X7" s="378">
        <f t="shared" si="2"/>
        <v>1619.2289344415253</v>
      </c>
      <c r="Y7" s="378">
        <f t="shared" si="2"/>
        <v>1625.8779006240939</v>
      </c>
      <c r="Z7" s="378">
        <f t="shared" si="2"/>
        <v>1632.5268668066624</v>
      </c>
    </row>
    <row r="8" spans="1:26" x14ac:dyDescent="0.25">
      <c r="L8" s="373"/>
    </row>
    <row r="9" spans="1:26" x14ac:dyDescent="0.25">
      <c r="L9" s="373"/>
    </row>
    <row r="10" spans="1:26" x14ac:dyDescent="0.25">
      <c r="L10" s="359"/>
      <c r="O10" s="373"/>
    </row>
    <row r="11" spans="1:26" ht="15.75" x14ac:dyDescent="0.25">
      <c r="A11" s="379" t="s">
        <v>1074</v>
      </c>
      <c r="L11" s="359"/>
      <c r="O11" s="373"/>
    </row>
    <row r="12" spans="1:26" x14ac:dyDescent="0.25">
      <c r="A12" t="s">
        <v>599</v>
      </c>
      <c r="B12" t="s">
        <v>1011</v>
      </c>
      <c r="C12" t="s">
        <v>1015</v>
      </c>
    </row>
    <row r="13" spans="1:26" x14ac:dyDescent="0.25">
      <c r="A13" t="s">
        <v>601</v>
      </c>
      <c r="B13" s="377">
        <f>'CBI - BASELINE'!O92</f>
        <v>55.603953592853934</v>
      </c>
      <c r="C13" s="371">
        <f>B13/$B$18</f>
        <v>0.13969783371829964</v>
      </c>
      <c r="G13" s="371"/>
    </row>
    <row r="14" spans="1:26" x14ac:dyDescent="0.25">
      <c r="A14" t="s">
        <v>602</v>
      </c>
      <c r="B14" s="377">
        <f>'CBI - BASELINE'!O96</f>
        <v>22.665573921845603</v>
      </c>
      <c r="C14" s="371">
        <f>B14/$B$18</f>
        <v>5.6944360468474738E-2</v>
      </c>
      <c r="G14" s="371"/>
    </row>
    <row r="15" spans="1:26" x14ac:dyDescent="0.25">
      <c r="A15" t="s">
        <v>1012</v>
      </c>
      <c r="B15" s="377">
        <f>'CBI - BASELINE'!O100</f>
        <v>23.289346148945011</v>
      </c>
      <c r="C15" s="371">
        <f>B15/$B$18</f>
        <v>5.8511508543906292E-2</v>
      </c>
      <c r="G15" s="371"/>
    </row>
    <row r="16" spans="1:26" x14ac:dyDescent="0.25">
      <c r="A16" t="s">
        <v>1014</v>
      </c>
      <c r="B16" s="377">
        <f>'CBI - BASELINE'!O104</f>
        <v>296.47130413409559</v>
      </c>
      <c r="C16" s="371">
        <f>B16/$B$18</f>
        <v>0.74484629726931939</v>
      </c>
      <c r="G16" s="371"/>
    </row>
    <row r="17" spans="1:16" x14ac:dyDescent="0.25">
      <c r="A17" t="s">
        <v>1013</v>
      </c>
      <c r="C17" s="371">
        <f>B17/$B$18</f>
        <v>0</v>
      </c>
      <c r="O17" s="372"/>
      <c r="P17" s="373"/>
    </row>
    <row r="18" spans="1:16" x14ac:dyDescent="0.25">
      <c r="B18">
        <f>SUM(B13:B17)</f>
        <v>398.03017779774012</v>
      </c>
      <c r="O18" s="372"/>
      <c r="P18" s="373"/>
    </row>
    <row r="19" spans="1:16" x14ac:dyDescent="0.25">
      <c r="O19" s="372"/>
      <c r="P19" s="373"/>
    </row>
    <row r="20" spans="1:16" x14ac:dyDescent="0.25">
      <c r="O20" s="372"/>
      <c r="P20" s="373"/>
    </row>
    <row r="21" spans="1:16" x14ac:dyDescent="0.25">
      <c r="A21" t="s">
        <v>600</v>
      </c>
      <c r="O21" s="372"/>
    </row>
    <row r="22" spans="1:16" x14ac:dyDescent="0.25">
      <c r="A22" t="s">
        <v>601</v>
      </c>
      <c r="B22" s="359">
        <v>9786.2120654632108</v>
      </c>
      <c r="C22" s="371">
        <f>B22/$B$27</f>
        <v>9.4214659469371437E-2</v>
      </c>
      <c r="D22" s="359"/>
    </row>
    <row r="23" spans="1:16" x14ac:dyDescent="0.25">
      <c r="A23" t="s">
        <v>602</v>
      </c>
      <c r="B23" s="359">
        <v>5172.3826568732211</v>
      </c>
      <c r="C23" s="371">
        <f>B23/$B$27</f>
        <v>4.9796005584467902E-2</v>
      </c>
      <c r="D23" s="359"/>
    </row>
    <row r="24" spans="1:16" x14ac:dyDescent="0.25">
      <c r="A24" t="s">
        <v>1012</v>
      </c>
      <c r="B24" s="359">
        <v>3050.0169315967064</v>
      </c>
      <c r="C24" s="371">
        <f>B24/$B$27</f>
        <v>2.9363384388564177E-2</v>
      </c>
      <c r="D24" s="359"/>
    </row>
    <row r="25" spans="1:16" x14ac:dyDescent="0.25">
      <c r="A25" t="s">
        <v>1014</v>
      </c>
      <c r="B25" s="359">
        <v>85862.82534515344</v>
      </c>
      <c r="C25" s="371">
        <f>B25/$B$27</f>
        <v>0.82662595055759647</v>
      </c>
      <c r="D25" s="359"/>
    </row>
    <row r="26" spans="1:16" x14ac:dyDescent="0.25">
      <c r="A26" t="s">
        <v>1013</v>
      </c>
      <c r="B26" s="359"/>
      <c r="C26" s="371">
        <f>B26/$B$27</f>
        <v>0</v>
      </c>
      <c r="D26" s="359"/>
    </row>
    <row r="27" spans="1:16" x14ac:dyDescent="0.25">
      <c r="B27" s="359">
        <f>SUM(B22:B26)</f>
        <v>103871.43699908658</v>
      </c>
      <c r="D27" s="359"/>
    </row>
  </sheetData>
  <pageMargins left="0.7" right="0.7" top="0.75" bottom="0.75" header="0.3" footer="0.3"/>
  <pageSetup orientation="portrait" horizontalDpi="30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N179"/>
  <sheetViews>
    <sheetView topLeftCell="A23" workbookViewId="0">
      <selection activeCell="AH21" sqref="AH21:AJ21"/>
    </sheetView>
  </sheetViews>
  <sheetFormatPr defaultColWidth="9.140625" defaultRowHeight="15" x14ac:dyDescent="0.25"/>
  <cols>
    <col min="1" max="1" width="4.5703125" style="190" customWidth="1"/>
    <col min="2" max="4" width="9.140625" style="190"/>
    <col min="5" max="5" width="4.5703125" style="190" customWidth="1"/>
    <col min="6" max="9" width="13.85546875" style="190" customWidth="1"/>
    <col min="10" max="10" width="11.85546875" style="190" customWidth="1"/>
    <col min="11" max="12" width="9.140625" style="190"/>
    <col min="13" max="13" width="11.42578125" style="190" bestFit="1" customWidth="1"/>
    <col min="14" max="14" width="26.42578125" style="190" customWidth="1"/>
    <col min="15" max="15" width="12.85546875" style="190" customWidth="1"/>
    <col min="16" max="16" width="4.5703125" style="190" customWidth="1"/>
    <col min="17" max="17" width="12.140625" style="190" customWidth="1"/>
    <col min="18" max="18" width="62" style="190" customWidth="1"/>
    <col min="19" max="20" width="9.140625" style="190"/>
    <col min="21" max="21" width="13" style="190" customWidth="1"/>
    <col min="22" max="22" width="9.140625" style="190"/>
    <col min="23" max="23" width="11" style="190" customWidth="1"/>
    <col min="24" max="24" width="15" style="190" bestFit="1" customWidth="1"/>
    <col min="25" max="26" width="9.140625" style="190"/>
    <col min="27" max="27" width="12.5703125" style="190" bestFit="1" customWidth="1"/>
    <col min="28" max="28" width="12.85546875" style="190" customWidth="1"/>
    <col min="29" max="29" width="13.42578125" style="190" customWidth="1"/>
    <col min="30" max="30" width="9.140625" style="190"/>
    <col min="31" max="31" width="11.85546875" style="190" customWidth="1"/>
    <col min="32" max="32" width="43.85546875" style="190" customWidth="1"/>
    <col min="33" max="37" width="9.140625" style="190"/>
    <col min="38" max="38" width="13" style="190" customWidth="1"/>
    <col min="39" max="40" width="9.140625" style="190"/>
    <col min="41" max="41" width="11.42578125" style="190" bestFit="1" customWidth="1"/>
    <col min="42" max="42" width="12.85546875" style="190" bestFit="1" customWidth="1"/>
    <col min="43" max="43" width="13.140625" style="190" bestFit="1" customWidth="1"/>
    <col min="44" max="44" width="9.140625" style="190"/>
    <col min="45" max="45" width="20.42578125" style="190" bestFit="1" customWidth="1"/>
    <col min="46" max="46" width="46.85546875" style="190" customWidth="1"/>
    <col min="47" max="51" width="9.140625" style="190"/>
    <col min="52" max="52" width="15" style="190" bestFit="1" customWidth="1"/>
    <col min="53" max="54" width="9.140625" style="190"/>
    <col min="55" max="55" width="11.42578125" style="190" bestFit="1" customWidth="1"/>
    <col min="56" max="56" width="12.85546875" style="190" bestFit="1" customWidth="1"/>
    <col min="57" max="57" width="13.140625" style="190" bestFit="1" customWidth="1"/>
    <col min="58" max="58" width="9.140625" style="190"/>
    <col min="59" max="59" width="20.42578125" style="190" bestFit="1" customWidth="1"/>
    <col min="60" max="60" width="41.140625" style="190" customWidth="1"/>
    <col min="61" max="65" width="9.140625" style="190"/>
    <col min="66" max="66" width="15" style="190" bestFit="1" customWidth="1"/>
    <col min="67" max="16384" width="9.140625" style="190"/>
  </cols>
  <sheetData>
    <row r="2" spans="2:66" ht="29.25" x14ac:dyDescent="0.35">
      <c r="F2" s="191" t="s">
        <v>858</v>
      </c>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row>
    <row r="3" spans="2:66" ht="17.25" x14ac:dyDescent="0.3">
      <c r="F3" s="193" t="str">
        <f>UPFRONTS!F4</f>
        <v>ALTA PLANNING + DESIGN</v>
      </c>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row>
    <row r="4" spans="2:66" ht="17.25" x14ac:dyDescent="0.3">
      <c r="F4" s="193" t="str">
        <f>UPFRONTS!F5</f>
        <v>2021 RAISE GRANT</v>
      </c>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row>
    <row r="5" spans="2:66" ht="16.5" x14ac:dyDescent="0.3">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row>
    <row r="6" spans="2:66" ht="16.5" x14ac:dyDescent="0.3">
      <c r="F6" s="194" t="s">
        <v>856</v>
      </c>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row>
    <row r="7" spans="2:66" x14ac:dyDescent="0.25">
      <c r="F7" s="688" t="s">
        <v>857</v>
      </c>
      <c r="G7" s="688"/>
      <c r="H7" s="688"/>
      <c r="I7" s="688"/>
      <c r="J7" s="688"/>
      <c r="K7" s="688"/>
      <c r="L7" s="688"/>
      <c r="M7" s="688"/>
      <c r="N7" s="688"/>
      <c r="O7" s="688"/>
      <c r="P7" s="688"/>
      <c r="Q7" s="688"/>
      <c r="R7" s="688"/>
      <c r="S7" s="688"/>
      <c r="T7" s="688"/>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c r="AT7" s="688"/>
      <c r="AU7" s="688"/>
      <c r="AV7" s="195"/>
      <c r="AW7" s="195"/>
      <c r="AX7" s="195"/>
      <c r="AY7" s="195"/>
      <c r="AZ7" s="195"/>
    </row>
    <row r="8" spans="2:66" x14ac:dyDescent="0.25">
      <c r="F8" s="688"/>
      <c r="G8" s="688"/>
      <c r="H8" s="688"/>
      <c r="I8" s="688"/>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195"/>
      <c r="AW8" s="195"/>
      <c r="AX8" s="195"/>
      <c r="AY8" s="195"/>
      <c r="AZ8" s="195"/>
    </row>
    <row r="9" spans="2:66" x14ac:dyDescent="0.25">
      <c r="F9" s="688"/>
      <c r="G9" s="688"/>
      <c r="H9" s="688"/>
      <c r="I9" s="688"/>
      <c r="J9" s="688"/>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195"/>
      <c r="AW9" s="195"/>
      <c r="AX9" s="195"/>
      <c r="AY9" s="195"/>
      <c r="AZ9" s="195"/>
    </row>
    <row r="10" spans="2:66" x14ac:dyDescent="0.25">
      <c r="F10" s="688"/>
      <c r="G10" s="688"/>
      <c r="H10" s="688"/>
      <c r="I10" s="688"/>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195"/>
      <c r="AW10" s="195"/>
      <c r="AX10" s="195"/>
      <c r="AY10" s="195"/>
      <c r="AZ10" s="195"/>
    </row>
    <row r="14" spans="2:66" ht="16.5" x14ac:dyDescent="0.3">
      <c r="B14" s="196" t="s">
        <v>862</v>
      </c>
      <c r="C14" s="197"/>
      <c r="D14" s="197"/>
      <c r="E14" s="197"/>
      <c r="F14" s="198"/>
      <c r="G14" s="197"/>
      <c r="H14" s="197"/>
      <c r="I14" s="197"/>
      <c r="J14" s="197"/>
      <c r="L14" s="196" t="s">
        <v>906</v>
      </c>
      <c r="M14" s="196"/>
      <c r="N14" s="196"/>
      <c r="O14" s="196"/>
      <c r="P14" s="196"/>
      <c r="Q14" s="197"/>
      <c r="R14" s="197"/>
      <c r="S14" s="197"/>
      <c r="T14" s="197"/>
      <c r="U14" s="198"/>
      <c r="V14" s="197"/>
      <c r="W14" s="197"/>
      <c r="X14" s="197"/>
      <c r="Z14" s="196" t="s">
        <v>913</v>
      </c>
      <c r="AA14" s="197"/>
      <c r="AB14" s="197"/>
      <c r="AC14" s="197"/>
      <c r="AD14" s="198"/>
      <c r="AE14" s="197"/>
      <c r="AF14" s="197"/>
      <c r="AG14" s="197"/>
      <c r="AH14" s="197"/>
      <c r="AI14" s="197"/>
      <c r="AJ14" s="197"/>
      <c r="AK14" s="197"/>
      <c r="AL14" s="197"/>
      <c r="AN14" s="196" t="s">
        <v>918</v>
      </c>
      <c r="AO14" s="197"/>
      <c r="AP14" s="197"/>
      <c r="AQ14" s="197"/>
      <c r="AR14" s="198"/>
      <c r="AS14" s="197"/>
      <c r="AT14" s="197"/>
      <c r="AU14" s="197"/>
      <c r="AV14" s="197"/>
      <c r="AW14" s="197"/>
      <c r="AX14" s="197"/>
      <c r="AY14" s="197"/>
      <c r="AZ14" s="197"/>
      <c r="BB14" s="196" t="s">
        <v>919</v>
      </c>
      <c r="BC14" s="197"/>
      <c r="BD14" s="197"/>
      <c r="BE14" s="197"/>
      <c r="BF14" s="198"/>
      <c r="BG14" s="197"/>
      <c r="BH14" s="197"/>
      <c r="BI14" s="197"/>
      <c r="BJ14" s="199"/>
      <c r="BK14" s="199"/>
      <c r="BL14" s="199"/>
      <c r="BM14" s="199"/>
      <c r="BN14" s="199"/>
    </row>
    <row r="16" spans="2:66" x14ac:dyDescent="0.25">
      <c r="B16" s="194" t="s">
        <v>860</v>
      </c>
      <c r="E16" s="691" t="s">
        <v>1027</v>
      </c>
      <c r="F16" s="692"/>
      <c r="G16" s="692"/>
      <c r="H16" s="692"/>
      <c r="I16" s="693"/>
      <c r="L16" s="194" t="s">
        <v>425</v>
      </c>
      <c r="M16" s="194"/>
      <c r="N16" s="194"/>
      <c r="O16" s="690" t="str">
        <f>UPFRONTS!F26</f>
        <v>Baseline</v>
      </c>
      <c r="P16" s="690"/>
      <c r="Q16" s="690"/>
      <c r="R16" s="690"/>
      <c r="S16" s="690"/>
      <c r="T16" s="690"/>
      <c r="U16" s="690"/>
      <c r="V16" s="690"/>
      <c r="W16" s="690"/>
      <c r="X16" s="690"/>
      <c r="Z16" s="194" t="s">
        <v>425</v>
      </c>
      <c r="AC16" s="689" t="str">
        <f>UPFRONTS!O26</f>
        <v>Sunset Drive/Monlieu Avenue Road Diet and Sidepath</v>
      </c>
      <c r="AD16" s="690"/>
      <c r="AE16" s="690"/>
      <c r="AF16" s="690"/>
      <c r="AG16" s="690"/>
      <c r="AH16" s="200"/>
      <c r="AI16" s="200"/>
      <c r="AJ16" s="200"/>
      <c r="AK16" s="200"/>
      <c r="AL16" s="200"/>
      <c r="AN16" s="194" t="s">
        <v>425</v>
      </c>
      <c r="AQ16" s="690">
        <f>UPFRONTS!X26</f>
        <v>0</v>
      </c>
      <c r="AR16" s="690"/>
      <c r="AS16" s="690"/>
      <c r="AT16" s="690"/>
      <c r="AU16" s="690"/>
      <c r="AV16" s="200"/>
      <c r="AW16" s="200"/>
      <c r="AX16" s="200"/>
      <c r="AY16" s="200"/>
      <c r="AZ16" s="200"/>
      <c r="BB16" s="194" t="s">
        <v>425</v>
      </c>
      <c r="BE16" s="690">
        <f>UPFRONTS!AG26</f>
        <v>0</v>
      </c>
      <c r="BF16" s="690"/>
      <c r="BG16" s="690"/>
      <c r="BH16" s="690"/>
      <c r="BI16" s="690"/>
    </row>
    <row r="17" spans="2:66" x14ac:dyDescent="0.25">
      <c r="B17" s="194" t="s">
        <v>861</v>
      </c>
      <c r="E17" s="691" t="s">
        <v>1032</v>
      </c>
      <c r="F17" s="692"/>
      <c r="G17" s="692"/>
      <c r="H17" s="692"/>
      <c r="I17" s="693"/>
    </row>
    <row r="18" spans="2:66" x14ac:dyDescent="0.25">
      <c r="B18" s="194" t="s">
        <v>859</v>
      </c>
      <c r="E18" s="702" t="s">
        <v>855</v>
      </c>
      <c r="F18" s="692"/>
      <c r="G18" s="692"/>
      <c r="H18" s="692"/>
      <c r="I18" s="693"/>
      <c r="J18" s="201" t="s">
        <v>73</v>
      </c>
    </row>
    <row r="19" spans="2:66" x14ac:dyDescent="0.25">
      <c r="J19" s="202"/>
    </row>
    <row r="20" spans="2:66" ht="27" customHeight="1" x14ac:dyDescent="0.25">
      <c r="B20" s="194" t="s">
        <v>865</v>
      </c>
      <c r="L20" s="203" t="s">
        <v>869</v>
      </c>
      <c r="M20" s="697" t="s">
        <v>164</v>
      </c>
      <c r="N20" s="697"/>
      <c r="O20" s="203"/>
      <c r="P20" s="204"/>
      <c r="Q20" s="697" t="s">
        <v>870</v>
      </c>
      <c r="R20" s="697"/>
      <c r="S20" s="205"/>
      <c r="T20" s="203" t="s">
        <v>669</v>
      </c>
      <c r="U20" s="203" t="s">
        <v>871</v>
      </c>
      <c r="V20" s="203" t="s">
        <v>674</v>
      </c>
      <c r="W20" s="206" t="s">
        <v>901</v>
      </c>
      <c r="X20" s="206" t="s">
        <v>872</v>
      </c>
      <c r="Z20" s="203" t="s">
        <v>869</v>
      </c>
      <c r="AA20" s="697" t="s">
        <v>164</v>
      </c>
      <c r="AB20" s="697"/>
      <c r="AC20" s="203"/>
      <c r="AD20" s="204"/>
      <c r="AE20" s="697" t="s">
        <v>870</v>
      </c>
      <c r="AF20" s="697"/>
      <c r="AG20" s="205"/>
      <c r="AH20" s="203" t="s">
        <v>669</v>
      </c>
      <c r="AI20" s="203" t="s">
        <v>871</v>
      </c>
      <c r="AJ20" s="203" t="s">
        <v>674</v>
      </c>
      <c r="AK20" s="206" t="s">
        <v>901</v>
      </c>
      <c r="AL20" s="206" t="s">
        <v>872</v>
      </c>
      <c r="AN20" s="203" t="s">
        <v>869</v>
      </c>
      <c r="AO20" s="697" t="s">
        <v>164</v>
      </c>
      <c r="AP20" s="697"/>
      <c r="AQ20" s="203"/>
      <c r="AR20" s="204"/>
      <c r="AS20" s="697" t="s">
        <v>870</v>
      </c>
      <c r="AT20" s="697"/>
      <c r="AU20" s="205"/>
      <c r="AV20" s="203" t="s">
        <v>669</v>
      </c>
      <c r="AW20" s="203" t="s">
        <v>871</v>
      </c>
      <c r="AX20" s="203" t="s">
        <v>674</v>
      </c>
      <c r="AY20" s="206" t="s">
        <v>901</v>
      </c>
      <c r="AZ20" s="206" t="s">
        <v>872</v>
      </c>
      <c r="BB20" s="203" t="s">
        <v>869</v>
      </c>
      <c r="BC20" s="697" t="s">
        <v>164</v>
      </c>
      <c r="BD20" s="697"/>
      <c r="BE20" s="203"/>
      <c r="BF20" s="204"/>
      <c r="BG20" s="697" t="s">
        <v>870</v>
      </c>
      <c r="BH20" s="697"/>
      <c r="BI20" s="205"/>
      <c r="BJ20" s="203" t="s">
        <v>669</v>
      </c>
      <c r="BK20" s="203" t="s">
        <v>871</v>
      </c>
      <c r="BL20" s="203" t="s">
        <v>674</v>
      </c>
      <c r="BM20" s="206" t="s">
        <v>901</v>
      </c>
      <c r="BN20" s="206" t="s">
        <v>872</v>
      </c>
    </row>
    <row r="21" spans="2:66" x14ac:dyDescent="0.25">
      <c r="B21" s="207" t="s">
        <v>863</v>
      </c>
      <c r="E21" s="699">
        <v>41640</v>
      </c>
      <c r="F21" s="700"/>
      <c r="G21" s="700"/>
      <c r="H21" s="700"/>
      <c r="I21" s="701"/>
      <c r="J21" s="208" t="s">
        <v>905</v>
      </c>
      <c r="L21" s="209">
        <v>1</v>
      </c>
      <c r="M21" s="695" t="s">
        <v>879</v>
      </c>
      <c r="N21" s="696"/>
      <c r="O21" s="201" t="s">
        <v>73</v>
      </c>
      <c r="P21" s="210"/>
      <c r="Q21" s="695" t="s">
        <v>885</v>
      </c>
      <c r="R21" s="696"/>
      <c r="S21" s="201" t="s">
        <v>73</v>
      </c>
      <c r="T21" s="207" t="str">
        <f>IFERROR(VLOOKUP($Q21,CMList!$E$4:$M$80,2,FALSE),"")</f>
        <v/>
      </c>
      <c r="U21" s="207" t="str">
        <f>IFERROR(VLOOKUP($Q21,CMList!$E$4:$M$80,6,FALSE),"")</f>
        <v/>
      </c>
      <c r="V21" s="209" t="str">
        <f>IFERROR(VLOOKUP($Q21,CMList!$E$4:$M$80,4,FALSE),"")</f>
        <v/>
      </c>
      <c r="W21" s="211" t="str">
        <f>IFERROR(VLOOKUP($Q21,CMList!$E$4:$M$80,5,FALSE),"")</f>
        <v/>
      </c>
      <c r="X21" s="212" t="str">
        <f>IFERROR(VLOOKUP(L21,#REF!,IF(CRF!U21="All",5,IF(CRF!U21="Active",6,IF(CRF!U21="Emergency",7,IF(CRF!U21="Night",8,0)))),FALSE),"")</f>
        <v/>
      </c>
      <c r="Z21" s="209">
        <v>1</v>
      </c>
      <c r="AA21" s="695" t="s">
        <v>879</v>
      </c>
      <c r="AB21" s="696"/>
      <c r="AC21" s="201" t="s">
        <v>73</v>
      </c>
      <c r="AD21" s="210"/>
      <c r="AE21" s="695" t="s">
        <v>831</v>
      </c>
      <c r="AF21" s="696"/>
      <c r="AG21" s="201" t="s">
        <v>73</v>
      </c>
      <c r="AH21" s="207" t="str">
        <f>IFERROR(VLOOKUP(AE21,CMList!$E$4:$M$80,2,FALSE),"")</f>
        <v>R37</v>
      </c>
      <c r="AI21" s="207" t="str">
        <f>IFERROR(VLOOKUP(AE21,CMList!$E$4:$M$80,6,FALSE),"")</f>
        <v>Active</v>
      </c>
      <c r="AJ21" s="209">
        <f>IFERROR(VLOOKUP(AE21,CMList!$E$4:$M$80,4,FALSE),"")</f>
        <v>0.8</v>
      </c>
      <c r="AK21" s="211">
        <f>IFERROR(VLOOKUP(AE21,CMList!$E$4:$M$80,5,FALSE),"")</f>
        <v>20</v>
      </c>
      <c r="AL21" s="212" t="e">
        <f>VLOOKUP(Z21,#REF!,IF(CRF!AI21="All",5,IF(CRF!AI21="Active",6,IF(CRF!AI21="Emergency",7,IF(CRF!AI21="Night",8,0)))),FALSE)</f>
        <v>#REF!</v>
      </c>
      <c r="AN21" s="209">
        <v>1</v>
      </c>
      <c r="AO21" s="695" t="s">
        <v>879</v>
      </c>
      <c r="AP21" s="696"/>
      <c r="AQ21" s="201" t="s">
        <v>73</v>
      </c>
      <c r="AR21" s="210"/>
      <c r="AS21" s="695" t="s">
        <v>831</v>
      </c>
      <c r="AT21" s="696"/>
      <c r="AU21" s="201" t="s">
        <v>73</v>
      </c>
      <c r="AV21" s="207" t="str">
        <f>IFERROR(VLOOKUP(AS21,CMList!$E$4:$M$80,2,FALSE),"")</f>
        <v>R37</v>
      </c>
      <c r="AW21" s="207" t="str">
        <f>IFERROR(VLOOKUP(AS21,CMList!$E$4:$M$80,6,FALSE),"")</f>
        <v>Active</v>
      </c>
      <c r="AX21" s="209">
        <f>IFERROR(VLOOKUP(AS21,CMList!$E$4:$M$80,4,FALSE),"")</f>
        <v>0.8</v>
      </c>
      <c r="AY21" s="211">
        <f>IFERROR(VLOOKUP(AS21,CMList!$E$4:$M$80,5,FALSE),"")</f>
        <v>20</v>
      </c>
      <c r="AZ21" s="212" t="str">
        <f>IFERROR(VLOOKUP(AN21,#REF!,IF(CRF!AW21="All",5,IF(CRF!AW21="Active",6,IF(CRF!AW21="Emergency",7,IF(CRF!AW21="Night",8,0)))),FALSE),"")</f>
        <v/>
      </c>
      <c r="BB21" s="209">
        <v>1</v>
      </c>
      <c r="BC21" s="695" t="s">
        <v>879</v>
      </c>
      <c r="BD21" s="696"/>
      <c r="BE21" s="201" t="s">
        <v>73</v>
      </c>
      <c r="BF21" s="210"/>
      <c r="BG21" s="695" t="s">
        <v>831</v>
      </c>
      <c r="BH21" s="696"/>
      <c r="BI21" s="201" t="s">
        <v>73</v>
      </c>
      <c r="BJ21" s="207" t="str">
        <f>IFERROR(VLOOKUP(BG21,CMList!$E$4:$M$80,2,FALSE),"")</f>
        <v>R37</v>
      </c>
      <c r="BK21" s="207" t="str">
        <f>IFERROR(VLOOKUP(BG21,CMList!$E$4:$M$80,6,FALSE),"")</f>
        <v>Active</v>
      </c>
      <c r="BL21" s="209">
        <f>IFERROR(VLOOKUP(BG21,CMList!$E$4:$M$80,4,FALSE),"")</f>
        <v>0.8</v>
      </c>
      <c r="BM21" s="211">
        <f>IFERROR(VLOOKUP(BG21,CMList!$E$4:$M$80,5,FALSE),"")</f>
        <v>20</v>
      </c>
      <c r="BN21" s="212" t="str">
        <f>IFERROR(VLOOKUP(BB21,#REF!,IF(CRF!BK21="All",5,IF(CRF!BK21="Active",6,IF(CRF!BK21="Emergency",7,IF(CRF!BK21="Night",8,0)))),FALSE),"")</f>
        <v/>
      </c>
    </row>
    <row r="22" spans="2:66" x14ac:dyDescent="0.25">
      <c r="B22" s="207" t="s">
        <v>864</v>
      </c>
      <c r="E22" s="699">
        <v>43465</v>
      </c>
      <c r="F22" s="700"/>
      <c r="G22" s="700"/>
      <c r="H22" s="700"/>
      <c r="I22" s="701"/>
      <c r="J22" s="208" t="s">
        <v>905</v>
      </c>
      <c r="L22" s="209">
        <v>2</v>
      </c>
      <c r="M22" s="695" t="s">
        <v>876</v>
      </c>
      <c r="N22" s="696"/>
      <c r="O22" s="201" t="s">
        <v>73</v>
      </c>
      <c r="P22" s="210"/>
      <c r="Q22" s="695" t="s">
        <v>882</v>
      </c>
      <c r="R22" s="696"/>
      <c r="S22" s="201" t="s">
        <v>73</v>
      </c>
      <c r="T22" s="207" t="str">
        <f>IFERROR(VLOOKUP($Q22,CMList!$E$4:$M$80,2,FALSE),"")</f>
        <v/>
      </c>
      <c r="U22" s="207" t="str">
        <f>IFERROR(VLOOKUP($Q22,CMList!$E$4:$M$80,6,FALSE),"")</f>
        <v/>
      </c>
      <c r="V22" s="209" t="str">
        <f>IFERROR(VLOOKUP($Q22,CMList!$E$4:$M$80,4,FALSE),"")</f>
        <v/>
      </c>
      <c r="W22" s="211" t="str">
        <f>IFERROR(VLOOKUP($Q22,CMList!$E$4:$M$80,5,FALSE),"")</f>
        <v/>
      </c>
      <c r="X22" s="212" t="str">
        <f>IFERROR(VLOOKUP(L22,#REF!,IF(CRF!U22="All",5,IF(CRF!U22="Active",6,IF(CRF!U22="Emergency",7,IF(CRF!U22="Night",8,0)))),FALSE),"")</f>
        <v/>
      </c>
      <c r="Z22" s="209">
        <v>2</v>
      </c>
      <c r="AA22" s="695" t="s">
        <v>875</v>
      </c>
      <c r="AB22" s="696"/>
      <c r="AC22" s="201" t="s">
        <v>73</v>
      </c>
      <c r="AD22" s="210"/>
      <c r="AE22" s="695" t="s">
        <v>885</v>
      </c>
      <c r="AF22" s="696"/>
      <c r="AG22" s="201" t="s">
        <v>73</v>
      </c>
      <c r="AH22" s="207" t="str">
        <f>IFERROR(VLOOKUP(AE22,CMList!$E$4:$M$80,2,FALSE),"")</f>
        <v/>
      </c>
      <c r="AI22" s="207" t="str">
        <f>IFERROR(VLOOKUP(AE22,CMList!$E$4:$M$80,6,FALSE),"")</f>
        <v/>
      </c>
      <c r="AJ22" s="209" t="str">
        <f>IFERROR(VLOOKUP(AE22,CMList!$E$4:$M$80,4,FALSE),"")</f>
        <v/>
      </c>
      <c r="AK22" s="211" t="str">
        <f>IFERROR(VLOOKUP(AE22,CMList!$E$4:$M$80,5,FALSE),"")</f>
        <v/>
      </c>
      <c r="AL22" s="212" t="str">
        <f>IFERROR(VLOOKUP(Z22,#REF!,IF(CRF!AI22="All",5,IF(CRF!AI22="Active",6,IF(CRF!AI22="Emergency",7,IF(CRF!AI22="Night",8,0)))),FALSE),"")</f>
        <v/>
      </c>
      <c r="AN22" s="209">
        <v>2</v>
      </c>
      <c r="AO22" s="695" t="s">
        <v>875</v>
      </c>
      <c r="AP22" s="696"/>
      <c r="AQ22" s="201" t="s">
        <v>73</v>
      </c>
      <c r="AR22" s="210"/>
      <c r="AS22" s="695" t="s">
        <v>885</v>
      </c>
      <c r="AT22" s="696"/>
      <c r="AU22" s="201" t="s">
        <v>73</v>
      </c>
      <c r="AV22" s="207" t="str">
        <f>IFERROR(VLOOKUP(AS22,CMList!$E$4:$M$80,2,FALSE),"")</f>
        <v/>
      </c>
      <c r="AW22" s="207" t="str">
        <f>IFERROR(VLOOKUP(AS22,CMList!$E$4:$M$80,6,FALSE),"")</f>
        <v/>
      </c>
      <c r="AX22" s="209" t="str">
        <f>IFERROR(VLOOKUP(AS22,CMList!$E$4:$M$80,4,FALSE),"")</f>
        <v/>
      </c>
      <c r="AY22" s="211" t="str">
        <f>IFERROR(VLOOKUP(AS22,CMList!$E$4:$M$80,5,FALSE),"")</f>
        <v/>
      </c>
      <c r="AZ22" s="212" t="str">
        <f>IFERROR(VLOOKUP(AN22,#REF!,IF(CRF!AW22="All",5,IF(CRF!AW22="Active",6,IF(CRF!AW22="Emergency",7,IF(CRF!AW22="Night",8,0)))),FALSE),"")</f>
        <v/>
      </c>
      <c r="BB22" s="209">
        <v>2</v>
      </c>
      <c r="BC22" s="695" t="s">
        <v>875</v>
      </c>
      <c r="BD22" s="696"/>
      <c r="BE22" s="201" t="s">
        <v>73</v>
      </c>
      <c r="BF22" s="210"/>
      <c r="BG22" s="695" t="s">
        <v>885</v>
      </c>
      <c r="BH22" s="696"/>
      <c r="BI22" s="201" t="s">
        <v>73</v>
      </c>
      <c r="BJ22" s="207" t="str">
        <f>IFERROR(VLOOKUP(BG22,CMList!$E$4:$M$80,2,FALSE),"")</f>
        <v/>
      </c>
      <c r="BK22" s="207" t="str">
        <f>IFERROR(VLOOKUP(BG22,CMList!$E$4:$M$80,6,FALSE),"")</f>
        <v/>
      </c>
      <c r="BL22" s="209" t="str">
        <f>IFERROR(VLOOKUP(BG22,CMList!$E$4:$M$80,4,FALSE),"")</f>
        <v/>
      </c>
      <c r="BM22" s="211" t="str">
        <f>IFERROR(VLOOKUP(BG22,CMList!$E$4:$M$80,5,FALSE),"")</f>
        <v/>
      </c>
      <c r="BN22" s="212" t="str">
        <f>IFERROR(VLOOKUP(BB22,#REF!,IF(CRF!BK22="All",5,IF(CRF!BK22="Active",6,IF(CRF!BK22="Emergency",7,IF(CRF!BK22="Night",8,0)))),FALSE),"")</f>
        <v/>
      </c>
    </row>
    <row r="23" spans="2:66" x14ac:dyDescent="0.25">
      <c r="B23" s="207" t="s">
        <v>137</v>
      </c>
      <c r="E23" s="698">
        <f>ABS(E22-E21)/365</f>
        <v>5</v>
      </c>
      <c r="F23" s="698"/>
      <c r="G23" s="698"/>
      <c r="H23" s="698"/>
      <c r="I23" s="698"/>
      <c r="J23" s="213"/>
      <c r="L23" s="209">
        <v>3</v>
      </c>
      <c r="M23" s="695" t="s">
        <v>878</v>
      </c>
      <c r="N23" s="696"/>
      <c r="O23" s="201" t="s">
        <v>73</v>
      </c>
      <c r="P23" s="210"/>
      <c r="Q23" s="695" t="s">
        <v>883</v>
      </c>
      <c r="R23" s="696"/>
      <c r="S23" s="201" t="s">
        <v>73</v>
      </c>
      <c r="T23" s="207" t="str">
        <f>IFERROR(VLOOKUP($Q23,CMList!$E$4:$M$80,2,FALSE),"")</f>
        <v/>
      </c>
      <c r="U23" s="207" t="str">
        <f>IFERROR(VLOOKUP($Q23,CMList!$E$4:$M$80,6,FALSE),"")</f>
        <v/>
      </c>
      <c r="V23" s="209" t="str">
        <f>IFERROR(VLOOKUP($Q23,CMList!$E$4:$M$80,4,FALSE),"")</f>
        <v/>
      </c>
      <c r="W23" s="211" t="str">
        <f>IFERROR(VLOOKUP($Q23,CMList!$E$4:$M$80,5,FALSE),"")</f>
        <v/>
      </c>
      <c r="X23" s="212" t="str">
        <f>IFERROR(VLOOKUP(L23,#REF!,IF(CRF!U23="All",5,IF(CRF!U23="Active",6,IF(CRF!U23="Emergency",7,IF(CRF!U23="Night",8,0)))),FALSE),"")</f>
        <v/>
      </c>
      <c r="Z23" s="209">
        <v>3</v>
      </c>
      <c r="AA23" s="695" t="s">
        <v>875</v>
      </c>
      <c r="AB23" s="696"/>
      <c r="AC23" s="201" t="s">
        <v>73</v>
      </c>
      <c r="AD23" s="210"/>
      <c r="AE23" s="695" t="s">
        <v>885</v>
      </c>
      <c r="AF23" s="696"/>
      <c r="AG23" s="201" t="s">
        <v>73</v>
      </c>
      <c r="AH23" s="207" t="str">
        <f>IFERROR(VLOOKUP(AE23,CMList!$E$4:$M$80,2,FALSE),"")</f>
        <v/>
      </c>
      <c r="AI23" s="207" t="str">
        <f>IFERROR(VLOOKUP(AE23,CMList!$E$4:$M$80,6,FALSE),"")</f>
        <v/>
      </c>
      <c r="AJ23" s="209" t="str">
        <f>IFERROR(VLOOKUP(AE23,CMList!$E$4:$M$80,4,FALSE),"")</f>
        <v/>
      </c>
      <c r="AK23" s="211" t="str">
        <f>IFERROR(VLOOKUP(AE23,CMList!$E$4:$M$80,5,FALSE),"")</f>
        <v/>
      </c>
      <c r="AL23" s="212" t="str">
        <f>IFERROR(VLOOKUP(Z23,#REF!,IF(CRF!AI23="All",5,IF(CRF!AI23="Active",6,IF(CRF!AI23="Emergency",7,IF(CRF!AI23="Night",8,0)))),FALSE),"")</f>
        <v/>
      </c>
      <c r="AN23" s="209">
        <v>3</v>
      </c>
      <c r="AO23" s="695" t="s">
        <v>875</v>
      </c>
      <c r="AP23" s="696"/>
      <c r="AQ23" s="201" t="s">
        <v>73</v>
      </c>
      <c r="AR23" s="210"/>
      <c r="AS23" s="695" t="s">
        <v>885</v>
      </c>
      <c r="AT23" s="696"/>
      <c r="AU23" s="201" t="s">
        <v>73</v>
      </c>
      <c r="AV23" s="207" t="str">
        <f>IFERROR(VLOOKUP(AS23,CMList!$E$4:$M$80,2,FALSE),"")</f>
        <v/>
      </c>
      <c r="AW23" s="207" t="str">
        <f>IFERROR(VLOOKUP(AS23,CMList!$E$4:$M$80,6,FALSE),"")</f>
        <v/>
      </c>
      <c r="AX23" s="209" t="str">
        <f>IFERROR(VLOOKUP(AS23,CMList!$E$4:$M$80,4,FALSE),"")</f>
        <v/>
      </c>
      <c r="AY23" s="211" t="str">
        <f>IFERROR(VLOOKUP(AS23,CMList!$E$4:$M$80,5,FALSE),"")</f>
        <v/>
      </c>
      <c r="AZ23" s="212" t="str">
        <f>IFERROR(VLOOKUP(AN23,#REF!,IF(CRF!AW23="All",5,IF(CRF!AW23="Active",6,IF(CRF!AW23="Emergency",7,IF(CRF!AW23="Night",8,0)))),FALSE),"")</f>
        <v/>
      </c>
      <c r="BB23" s="209">
        <v>3</v>
      </c>
      <c r="BC23" s="695" t="s">
        <v>875</v>
      </c>
      <c r="BD23" s="696"/>
      <c r="BE23" s="201" t="s">
        <v>73</v>
      </c>
      <c r="BF23" s="210"/>
      <c r="BG23" s="695" t="s">
        <v>885</v>
      </c>
      <c r="BH23" s="696"/>
      <c r="BI23" s="201" t="s">
        <v>73</v>
      </c>
      <c r="BJ23" s="207" t="str">
        <f>IFERROR(VLOOKUP(BG23,CMList!$E$4:$M$80,2,FALSE),"")</f>
        <v/>
      </c>
      <c r="BK23" s="207" t="str">
        <f>IFERROR(VLOOKUP(BG23,CMList!$E$4:$M$80,6,FALSE),"")</f>
        <v/>
      </c>
      <c r="BL23" s="209" t="str">
        <f>IFERROR(VLOOKUP(BG23,CMList!$E$4:$M$80,4,FALSE),"")</f>
        <v/>
      </c>
      <c r="BM23" s="211" t="str">
        <f>IFERROR(VLOOKUP(BG23,CMList!$E$4:$M$80,5,FALSE),"")</f>
        <v/>
      </c>
      <c r="BN23" s="212" t="str">
        <f>IFERROR(VLOOKUP(BB23,#REF!,IF(CRF!BK23="All",5,IF(CRF!BK23="Active",6,IF(CRF!BK23="Emergency",7,IF(CRF!BK23="Night",8,0)))),FALSE),"")</f>
        <v/>
      </c>
    </row>
    <row r="24" spans="2:66" x14ac:dyDescent="0.25">
      <c r="L24" s="209">
        <v>4</v>
      </c>
      <c r="M24" s="695" t="s">
        <v>877</v>
      </c>
      <c r="N24" s="696"/>
      <c r="O24" s="201" t="s">
        <v>73</v>
      </c>
      <c r="P24" s="210"/>
      <c r="Q24" s="695" t="s">
        <v>881</v>
      </c>
      <c r="R24" s="696"/>
      <c r="S24" s="201" t="s">
        <v>73</v>
      </c>
      <c r="T24" s="207" t="str">
        <f>IFERROR(VLOOKUP($Q24,CMList!$E$4:$M$80,2,FALSE),"")</f>
        <v/>
      </c>
      <c r="U24" s="207" t="str">
        <f>IFERROR(VLOOKUP($Q24,CMList!$E$4:$M$80,6,FALSE),"")</f>
        <v/>
      </c>
      <c r="V24" s="209" t="str">
        <f>IFERROR(VLOOKUP($Q24,CMList!$E$4:$M$80,4,FALSE),"")</f>
        <v/>
      </c>
      <c r="W24" s="211" t="str">
        <f>IFERROR(VLOOKUP($Q24,CMList!$E$4:$M$80,5,FALSE),"")</f>
        <v/>
      </c>
      <c r="X24" s="212" t="str">
        <f>IFERROR(VLOOKUP(L24,#REF!,IF(CRF!U24="All",5,IF(CRF!U24="Active",6,IF(CRF!U24="Emergency",7,IF(CRF!U24="Night",8,0)))),FALSE),"")</f>
        <v/>
      </c>
      <c r="Z24" s="209">
        <v>4</v>
      </c>
      <c r="AA24" s="695" t="s">
        <v>875</v>
      </c>
      <c r="AB24" s="696"/>
      <c r="AC24" s="201" t="s">
        <v>73</v>
      </c>
      <c r="AD24" s="210"/>
      <c r="AE24" s="695" t="s">
        <v>883</v>
      </c>
      <c r="AF24" s="696"/>
      <c r="AG24" s="201" t="s">
        <v>73</v>
      </c>
      <c r="AH24" s="207" t="str">
        <f>IFERROR(VLOOKUP(AE24,CMList!$E$4:$M$80,2,FALSE),"")</f>
        <v/>
      </c>
      <c r="AI24" s="207" t="str">
        <f>IFERROR(VLOOKUP(AE24,CMList!$E$4:$M$80,6,FALSE),"")</f>
        <v/>
      </c>
      <c r="AJ24" s="209" t="str">
        <f>IFERROR(VLOOKUP(AE24,CMList!$E$4:$M$80,4,FALSE),"")</f>
        <v/>
      </c>
      <c r="AK24" s="211" t="str">
        <f>IFERROR(VLOOKUP(AE24,CMList!$E$4:$M$80,5,FALSE),"")</f>
        <v/>
      </c>
      <c r="AL24" s="212" t="str">
        <f>IFERROR(VLOOKUP(Z24,#REF!,IF(CRF!AI24="All",5,IF(CRF!AI24="Active",6,IF(CRF!AI24="Emergency",7,IF(CRF!AI24="Night",8,0)))),FALSE),"")</f>
        <v/>
      </c>
      <c r="AN24" s="209">
        <v>4</v>
      </c>
      <c r="AO24" s="695" t="s">
        <v>875</v>
      </c>
      <c r="AP24" s="696"/>
      <c r="AQ24" s="201" t="s">
        <v>73</v>
      </c>
      <c r="AR24" s="210"/>
      <c r="AS24" s="695" t="s">
        <v>883</v>
      </c>
      <c r="AT24" s="696"/>
      <c r="AU24" s="201" t="s">
        <v>73</v>
      </c>
      <c r="AV24" s="207" t="str">
        <f>IFERROR(VLOOKUP(AS24,CMList!$E$4:$M$80,2,FALSE),"")</f>
        <v/>
      </c>
      <c r="AW24" s="207" t="str">
        <f>IFERROR(VLOOKUP(AS24,CMList!$E$4:$M$80,6,FALSE),"")</f>
        <v/>
      </c>
      <c r="AX24" s="209" t="str">
        <f>IFERROR(VLOOKUP(AS24,CMList!$E$4:$M$80,4,FALSE),"")</f>
        <v/>
      </c>
      <c r="AY24" s="211" t="str">
        <f>IFERROR(VLOOKUP(AS24,CMList!$E$4:$M$80,5,FALSE),"")</f>
        <v/>
      </c>
      <c r="AZ24" s="212" t="str">
        <f>IFERROR(VLOOKUP(AN24,#REF!,IF(CRF!AW24="All",5,IF(CRF!AW24="Active",6,IF(CRF!AW24="Emergency",7,IF(CRF!AW24="Night",8,0)))),FALSE),"")</f>
        <v/>
      </c>
      <c r="BB24" s="209">
        <v>4</v>
      </c>
      <c r="BC24" s="695" t="s">
        <v>875</v>
      </c>
      <c r="BD24" s="696"/>
      <c r="BE24" s="201" t="s">
        <v>73</v>
      </c>
      <c r="BF24" s="210"/>
      <c r="BG24" s="695" t="s">
        <v>883</v>
      </c>
      <c r="BH24" s="696"/>
      <c r="BI24" s="201" t="s">
        <v>73</v>
      </c>
      <c r="BJ24" s="207" t="str">
        <f>IFERROR(VLOOKUP(BG24,CMList!$E$4:$M$80,2,FALSE),"")</f>
        <v/>
      </c>
      <c r="BK24" s="207" t="str">
        <f>IFERROR(VLOOKUP(BG24,CMList!$E$4:$M$80,6,FALSE),"")</f>
        <v/>
      </c>
      <c r="BL24" s="209" t="str">
        <f>IFERROR(VLOOKUP(BG24,CMList!$E$4:$M$80,4,FALSE),"")</f>
        <v/>
      </c>
      <c r="BM24" s="211" t="str">
        <f>IFERROR(VLOOKUP(BG24,CMList!$E$4:$M$80,5,FALSE),"")</f>
        <v/>
      </c>
      <c r="BN24" s="212" t="str">
        <f>IFERROR(VLOOKUP(BB24,#REF!,IF(CRF!BK24="All",5,IF(CRF!BK24="Active",6,IF(CRF!BK24="Emergency",7,IF(CRF!BK24="Night",8,0)))),FALSE),"")</f>
        <v/>
      </c>
    </row>
    <row r="25" spans="2:66" x14ac:dyDescent="0.25">
      <c r="B25" s="214" t="s">
        <v>896</v>
      </c>
      <c r="C25" s="215"/>
      <c r="D25" s="216" t="s">
        <v>137</v>
      </c>
      <c r="E25" s="217"/>
      <c r="F25" s="218" t="s">
        <v>866</v>
      </c>
      <c r="G25" s="218" t="s">
        <v>867</v>
      </c>
      <c r="H25" s="218" t="s">
        <v>892</v>
      </c>
      <c r="I25" s="218" t="s">
        <v>891</v>
      </c>
      <c r="J25" s="218" t="s">
        <v>890</v>
      </c>
      <c r="L25" s="219">
        <v>5</v>
      </c>
      <c r="M25" s="695" t="s">
        <v>725</v>
      </c>
      <c r="N25" s="696"/>
      <c r="O25" s="201" t="s">
        <v>73</v>
      </c>
      <c r="P25" s="210"/>
      <c r="Q25" s="695" t="s">
        <v>881</v>
      </c>
      <c r="R25" s="696"/>
      <c r="S25" s="201" t="s">
        <v>73</v>
      </c>
      <c r="T25" s="207" t="str">
        <f>IFERROR(VLOOKUP($Q25,CMList!$E$4:$M$80,2,FALSE),"")</f>
        <v/>
      </c>
      <c r="U25" s="207" t="str">
        <f>IFERROR(VLOOKUP($Q25,CMList!$E$4:$M$80,6,FALSE),"")</f>
        <v/>
      </c>
      <c r="V25" s="209" t="str">
        <f>IFERROR(VLOOKUP($Q25,CMList!$E$4:$M$80,4,FALSE),"")</f>
        <v/>
      </c>
      <c r="W25" s="211" t="str">
        <f>IFERROR(VLOOKUP($Q25,CMList!$E$4:$M$80,5,FALSE),"")</f>
        <v/>
      </c>
      <c r="X25" s="212" t="str">
        <f>IFERROR(VLOOKUP(L25,#REF!,IF(CRF!U25="All",5,IF(CRF!U25="Active",6,IF(CRF!U25="Emergency",7,IF(CRF!U25="Night",8,0)))),FALSE),"")</f>
        <v/>
      </c>
      <c r="Z25" s="219">
        <v>5</v>
      </c>
      <c r="AA25" s="695" t="s">
        <v>875</v>
      </c>
      <c r="AB25" s="696"/>
      <c r="AC25" s="201" t="s">
        <v>73</v>
      </c>
      <c r="AD25" s="210"/>
      <c r="AE25" s="695" t="s">
        <v>883</v>
      </c>
      <c r="AF25" s="696"/>
      <c r="AG25" s="201" t="s">
        <v>73</v>
      </c>
      <c r="AH25" s="207" t="str">
        <f>IFERROR(VLOOKUP(AE25,CMList!$E$4:$M$80,2,FALSE),"")</f>
        <v/>
      </c>
      <c r="AI25" s="207" t="str">
        <f>IFERROR(VLOOKUP(AE25,CMList!$E$4:$M$80,6,FALSE),"")</f>
        <v/>
      </c>
      <c r="AJ25" s="209" t="str">
        <f>IFERROR(VLOOKUP(AE25,CMList!$E$4:$M$80,4,FALSE),"")</f>
        <v/>
      </c>
      <c r="AK25" s="211" t="str">
        <f>IFERROR(VLOOKUP(AE25,CMList!$E$4:$M$80,5,FALSE),"")</f>
        <v/>
      </c>
      <c r="AL25" s="212" t="str">
        <f>IFERROR(VLOOKUP(Z25,#REF!,IF(CRF!AI25="All",5,IF(CRF!AI25="Active",6,IF(CRF!AI25="Emergency",7,IF(CRF!AI25="Night",8,0)))),FALSE),"")</f>
        <v/>
      </c>
      <c r="AN25" s="219">
        <v>5</v>
      </c>
      <c r="AO25" s="695" t="s">
        <v>875</v>
      </c>
      <c r="AP25" s="696"/>
      <c r="AQ25" s="201" t="s">
        <v>73</v>
      </c>
      <c r="AR25" s="210"/>
      <c r="AS25" s="695" t="s">
        <v>886</v>
      </c>
      <c r="AT25" s="696"/>
      <c r="AU25" s="201" t="s">
        <v>73</v>
      </c>
      <c r="AV25" s="207" t="str">
        <f>IFERROR(VLOOKUP(AS25,CMList!$E$4:$M$80,2,FALSE),"")</f>
        <v/>
      </c>
      <c r="AW25" s="207" t="str">
        <f>IFERROR(VLOOKUP(AS25,CMList!$E$4:$M$80,6,FALSE),"")</f>
        <v/>
      </c>
      <c r="AX25" s="209" t="str">
        <f>IFERROR(VLOOKUP(AS25,CMList!$E$4:$M$80,4,FALSE),"")</f>
        <v/>
      </c>
      <c r="AY25" s="211" t="str">
        <f>IFERROR(VLOOKUP(AS25,CMList!$E$4:$M$80,5,FALSE),"")</f>
        <v/>
      </c>
      <c r="AZ25" s="212" t="str">
        <f>IFERROR(VLOOKUP(AN25,#REF!,IF(CRF!AW25="All",5,IF(CRF!AW25="Active",6,IF(CRF!AW25="Emergency",7,IF(CRF!AW25="Night",8,0)))),FALSE),"")</f>
        <v/>
      </c>
      <c r="BB25" s="219">
        <v>5</v>
      </c>
      <c r="BC25" s="695" t="s">
        <v>875</v>
      </c>
      <c r="BD25" s="696"/>
      <c r="BE25" s="201" t="s">
        <v>73</v>
      </c>
      <c r="BF25" s="210"/>
      <c r="BG25" s="695" t="s">
        <v>886</v>
      </c>
      <c r="BH25" s="696"/>
      <c r="BI25" s="201" t="s">
        <v>73</v>
      </c>
      <c r="BJ25" s="207" t="str">
        <f>IFERROR(VLOOKUP(BG25,CMList!$E$4:$M$80,2,FALSE),"")</f>
        <v/>
      </c>
      <c r="BK25" s="207" t="str">
        <f>IFERROR(VLOOKUP(BG25,CMList!$E$4:$M$80,6,FALSE),"")</f>
        <v/>
      </c>
      <c r="BL25" s="209" t="str">
        <f>IFERROR(VLOOKUP(BG25,CMList!$E$4:$M$80,4,FALSE),"")</f>
        <v/>
      </c>
      <c r="BM25" s="211" t="str">
        <f>IFERROR(VLOOKUP(BG25,CMList!$E$4:$M$80,5,FALSE),"")</f>
        <v/>
      </c>
      <c r="BN25" s="212" t="str">
        <f>IFERROR(VLOOKUP(BB25,#REF!,IF(CRF!BK25="All",5,IF(CRF!BK25="Active",6,IF(CRF!BK25="Emergency",7,IF(CRF!BK25="Night",8,0)))),FALSE),"")</f>
        <v/>
      </c>
    </row>
    <row r="26" spans="2:66" x14ac:dyDescent="0.25">
      <c r="B26" s="207" t="s">
        <v>895</v>
      </c>
      <c r="D26" s="220">
        <f>SUM(F26:J26)</f>
        <v>0</v>
      </c>
      <c r="E26" s="221"/>
      <c r="F26" s="333"/>
      <c r="G26" s="333"/>
      <c r="H26" s="333"/>
      <c r="I26" s="333"/>
      <c r="J26" s="333"/>
      <c r="W26" s="223"/>
      <c r="X26" s="223"/>
      <c r="AK26" s="223"/>
      <c r="AL26" s="223"/>
      <c r="AY26" s="223"/>
      <c r="AZ26" s="223"/>
      <c r="BM26" s="223"/>
      <c r="BN26" s="223"/>
    </row>
    <row r="27" spans="2:66" x14ac:dyDescent="0.25">
      <c r="B27" s="207" t="s">
        <v>894</v>
      </c>
      <c r="D27" s="220">
        <f>SUM(F27:J27)</f>
        <v>29</v>
      </c>
      <c r="E27" s="224"/>
      <c r="F27" s="333">
        <v>4</v>
      </c>
      <c r="G27" s="333">
        <v>3</v>
      </c>
      <c r="H27" s="333">
        <v>11</v>
      </c>
      <c r="I27" s="333">
        <v>11</v>
      </c>
      <c r="J27" s="333"/>
      <c r="L27" s="694" t="s">
        <v>873</v>
      </c>
      <c r="M27" s="694"/>
      <c r="N27" s="694"/>
      <c r="O27" s="694"/>
      <c r="P27" s="694"/>
      <c r="Q27" s="694"/>
      <c r="R27" s="694"/>
      <c r="S27" s="694"/>
      <c r="T27" s="694"/>
      <c r="U27" s="694"/>
      <c r="V27" s="694"/>
      <c r="W27" s="225"/>
      <c r="X27" s="226">
        <f>SUM(X21:X25)</f>
        <v>0</v>
      </c>
      <c r="Z27" s="694" t="s">
        <v>873</v>
      </c>
      <c r="AA27" s="694"/>
      <c r="AB27" s="694"/>
      <c r="AC27" s="694"/>
      <c r="AD27" s="694"/>
      <c r="AE27" s="694"/>
      <c r="AF27" s="694"/>
      <c r="AG27" s="694"/>
      <c r="AH27" s="694"/>
      <c r="AI27" s="694"/>
      <c r="AJ27" s="694"/>
      <c r="AK27" s="225"/>
      <c r="AL27" s="226" t="e">
        <f>SUM(AL21:AL25)</f>
        <v>#REF!</v>
      </c>
      <c r="AN27" s="694" t="s">
        <v>873</v>
      </c>
      <c r="AO27" s="694"/>
      <c r="AP27" s="694"/>
      <c r="AQ27" s="694"/>
      <c r="AR27" s="694"/>
      <c r="AS27" s="694"/>
      <c r="AT27" s="694"/>
      <c r="AU27" s="694"/>
      <c r="AV27" s="694"/>
      <c r="AW27" s="694"/>
      <c r="AX27" s="694"/>
      <c r="AY27" s="225"/>
      <c r="AZ27" s="226">
        <f>SUM(AZ21:AZ25)</f>
        <v>0</v>
      </c>
      <c r="BB27" s="694" t="s">
        <v>873</v>
      </c>
      <c r="BC27" s="694"/>
      <c r="BD27" s="694"/>
      <c r="BE27" s="694"/>
      <c r="BF27" s="694"/>
      <c r="BG27" s="694"/>
      <c r="BH27" s="694"/>
      <c r="BI27" s="694"/>
      <c r="BJ27" s="694"/>
      <c r="BK27" s="694"/>
      <c r="BL27" s="694"/>
      <c r="BM27" s="225"/>
      <c r="BN27" s="226">
        <f>SUM(BN21:BN25)</f>
        <v>0</v>
      </c>
    </row>
    <row r="28" spans="2:66" x14ac:dyDescent="0.25">
      <c r="B28" s="207" t="s">
        <v>888</v>
      </c>
      <c r="D28" s="220">
        <f>SUM(F28:J28)</f>
        <v>0</v>
      </c>
      <c r="E28" s="224"/>
      <c r="F28" s="334">
        <v>0</v>
      </c>
      <c r="G28" s="334">
        <v>0</v>
      </c>
      <c r="H28" s="334">
        <v>0</v>
      </c>
      <c r="I28" s="334">
        <v>0</v>
      </c>
      <c r="J28" s="334">
        <v>0</v>
      </c>
    </row>
    <row r="29" spans="2:66" x14ac:dyDescent="0.25">
      <c r="B29" s="207" t="s">
        <v>868</v>
      </c>
      <c r="D29" s="220">
        <f>SUM(F29:J29)</f>
        <v>0</v>
      </c>
      <c r="E29" s="224"/>
      <c r="F29" s="334">
        <v>0</v>
      </c>
      <c r="G29" s="334">
        <v>0</v>
      </c>
      <c r="H29" s="334">
        <v>0</v>
      </c>
      <c r="I29" s="334">
        <v>0</v>
      </c>
      <c r="J29" s="334">
        <v>0</v>
      </c>
    </row>
    <row r="30" spans="2:66" x14ac:dyDescent="0.25">
      <c r="B30" s="228"/>
      <c r="C30" s="229"/>
      <c r="D30" s="230"/>
      <c r="E30" s="230"/>
      <c r="F30" s="230"/>
      <c r="G30" s="230"/>
      <c r="H30" s="230"/>
      <c r="I30" s="230"/>
      <c r="J30" s="230"/>
    </row>
    <row r="31" spans="2:66" x14ac:dyDescent="0.25">
      <c r="B31" s="214" t="s">
        <v>889</v>
      </c>
      <c r="C31" s="215"/>
      <c r="D31" s="216" t="s">
        <v>137</v>
      </c>
      <c r="E31" s="217"/>
      <c r="F31" s="218" t="str">
        <f>F25</f>
        <v>FATAL</v>
      </c>
      <c r="G31" s="218" t="str">
        <f>G25</f>
        <v>SEVERE</v>
      </c>
      <c r="H31" s="218" t="str">
        <f>H25</f>
        <v>VISIBLE</v>
      </c>
      <c r="I31" s="218" t="str">
        <f>I25</f>
        <v>COMPLAINT</v>
      </c>
      <c r="J31" s="218" t="str">
        <f>J25</f>
        <v>PDO</v>
      </c>
      <c r="R31" s="231"/>
    </row>
    <row r="32" spans="2:66" x14ac:dyDescent="0.25">
      <c r="B32" s="207" t="s">
        <v>895</v>
      </c>
      <c r="D32" s="232">
        <f>SUM(F32:J32)</f>
        <v>0</v>
      </c>
      <c r="E32" s="233"/>
      <c r="F32" s="234">
        <f t="shared" ref="F32:J35" si="0">F26/$E$23</f>
        <v>0</v>
      </c>
      <c r="G32" s="234">
        <f t="shared" si="0"/>
        <v>0</v>
      </c>
      <c r="H32" s="234">
        <f t="shared" si="0"/>
        <v>0</v>
      </c>
      <c r="I32" s="234">
        <f t="shared" si="0"/>
        <v>0</v>
      </c>
      <c r="J32" s="234">
        <f t="shared" si="0"/>
        <v>0</v>
      </c>
      <c r="R32" s="231"/>
    </row>
    <row r="33" spans="2:66" x14ac:dyDescent="0.25">
      <c r="B33" s="207" t="s">
        <v>894</v>
      </c>
      <c r="D33" s="232">
        <f>SUM(F33:J33)</f>
        <v>5.8000000000000007</v>
      </c>
      <c r="E33" s="209"/>
      <c r="F33" s="234">
        <f t="shared" si="0"/>
        <v>0.8</v>
      </c>
      <c r="G33" s="234">
        <f t="shared" si="0"/>
        <v>0.6</v>
      </c>
      <c r="H33" s="234">
        <f t="shared" si="0"/>
        <v>2.2000000000000002</v>
      </c>
      <c r="I33" s="234">
        <f t="shared" si="0"/>
        <v>2.2000000000000002</v>
      </c>
      <c r="J33" s="234">
        <f t="shared" si="0"/>
        <v>0</v>
      </c>
      <c r="R33" s="231"/>
    </row>
    <row r="34" spans="2:66" x14ac:dyDescent="0.25">
      <c r="B34" s="207" t="s">
        <v>888</v>
      </c>
      <c r="D34" s="232">
        <f>SUM(F34:J34)</f>
        <v>0</v>
      </c>
      <c r="E34" s="209"/>
      <c r="F34" s="234">
        <f t="shared" si="0"/>
        <v>0</v>
      </c>
      <c r="G34" s="234">
        <f t="shared" si="0"/>
        <v>0</v>
      </c>
      <c r="H34" s="234">
        <f t="shared" si="0"/>
        <v>0</v>
      </c>
      <c r="I34" s="234">
        <f t="shared" si="0"/>
        <v>0</v>
      </c>
      <c r="J34" s="234">
        <f t="shared" si="0"/>
        <v>0</v>
      </c>
      <c r="O34" s="235"/>
    </row>
    <row r="35" spans="2:66" x14ac:dyDescent="0.25">
      <c r="B35" s="207" t="s">
        <v>868</v>
      </c>
      <c r="D35" s="232">
        <f>SUM(F35:J35)</f>
        <v>0</v>
      </c>
      <c r="E35" s="209"/>
      <c r="F35" s="234">
        <f t="shared" si="0"/>
        <v>0</v>
      </c>
      <c r="G35" s="234">
        <f t="shared" si="0"/>
        <v>0</v>
      </c>
      <c r="H35" s="234">
        <f t="shared" si="0"/>
        <v>0</v>
      </c>
      <c r="I35" s="234">
        <f t="shared" si="0"/>
        <v>0</v>
      </c>
      <c r="J35" s="234">
        <f t="shared" si="0"/>
        <v>0</v>
      </c>
    </row>
    <row r="36" spans="2:66" x14ac:dyDescent="0.25">
      <c r="O36" s="231"/>
      <c r="P36" s="231"/>
      <c r="Q36" s="231"/>
    </row>
    <row r="37" spans="2:66" ht="16.5" x14ac:dyDescent="0.3">
      <c r="B37" s="196" t="s">
        <v>897</v>
      </c>
      <c r="C37" s="197"/>
      <c r="D37" s="197"/>
      <c r="E37" s="197"/>
      <c r="F37" s="198"/>
      <c r="G37" s="197"/>
      <c r="H37" s="197"/>
      <c r="I37" s="197"/>
      <c r="J37" s="197"/>
      <c r="L37" s="196" t="s">
        <v>907</v>
      </c>
      <c r="M37" s="196"/>
      <c r="N37" s="196"/>
      <c r="O37" s="196"/>
      <c r="P37" s="196"/>
      <c r="Q37" s="197"/>
      <c r="R37" s="197"/>
      <c r="S37" s="197"/>
      <c r="T37" s="197"/>
      <c r="U37" s="198"/>
      <c r="V37" s="197"/>
      <c r="W37" s="197"/>
      <c r="X37" s="197"/>
      <c r="Z37" s="196" t="s">
        <v>914</v>
      </c>
      <c r="AA37" s="197"/>
      <c r="AB37" s="197"/>
      <c r="AC37" s="197"/>
      <c r="AD37" s="198"/>
      <c r="AE37" s="197"/>
      <c r="AF37" s="197"/>
      <c r="AG37" s="197"/>
      <c r="AH37" s="197"/>
      <c r="AI37" s="197"/>
      <c r="AJ37" s="197"/>
      <c r="AK37" s="197"/>
      <c r="AL37" s="197"/>
      <c r="AN37" s="196" t="s">
        <v>921</v>
      </c>
      <c r="AO37" s="197"/>
      <c r="AP37" s="197"/>
      <c r="AQ37" s="197"/>
      <c r="AR37" s="198"/>
      <c r="AS37" s="197"/>
      <c r="AT37" s="197"/>
      <c r="AU37" s="197"/>
      <c r="AV37" s="197"/>
      <c r="AW37" s="197"/>
      <c r="AX37" s="197"/>
      <c r="AY37" s="197"/>
      <c r="AZ37" s="197"/>
      <c r="BB37" s="196" t="s">
        <v>920</v>
      </c>
      <c r="BC37" s="197"/>
      <c r="BD37" s="197"/>
      <c r="BE37" s="197"/>
      <c r="BF37" s="198"/>
      <c r="BG37" s="197"/>
      <c r="BH37" s="197"/>
      <c r="BI37" s="197"/>
      <c r="BJ37" s="199"/>
      <c r="BK37" s="199"/>
      <c r="BL37" s="199"/>
      <c r="BM37" s="199"/>
      <c r="BN37" s="199"/>
    </row>
    <row r="39" spans="2:66" x14ac:dyDescent="0.25">
      <c r="B39" s="194" t="s">
        <v>860</v>
      </c>
      <c r="E39" s="691" t="s">
        <v>1003</v>
      </c>
      <c r="F39" s="692"/>
      <c r="G39" s="692"/>
      <c r="H39" s="692"/>
      <c r="I39" s="693"/>
      <c r="L39" s="194" t="s">
        <v>425</v>
      </c>
      <c r="M39" s="194"/>
      <c r="N39" s="194"/>
      <c r="O39" s="690" t="str">
        <f>O16</f>
        <v>Baseline</v>
      </c>
      <c r="P39" s="690"/>
      <c r="Q39" s="690"/>
      <c r="R39" s="690"/>
      <c r="S39" s="690"/>
      <c r="T39" s="690"/>
      <c r="U39" s="690"/>
      <c r="V39" s="690"/>
      <c r="W39" s="690"/>
      <c r="X39" s="690"/>
      <c r="Z39" s="194" t="s">
        <v>425</v>
      </c>
      <c r="AC39" s="690" t="str">
        <f>AC16</f>
        <v>Sunset Drive/Monlieu Avenue Road Diet and Sidepath</v>
      </c>
      <c r="AD39" s="690"/>
      <c r="AE39" s="690"/>
      <c r="AF39" s="690"/>
      <c r="AG39" s="690"/>
      <c r="AH39" s="200"/>
      <c r="AI39" s="200"/>
      <c r="AJ39" s="200"/>
      <c r="AK39" s="200"/>
      <c r="AL39" s="200"/>
      <c r="AN39" s="194" t="s">
        <v>425</v>
      </c>
      <c r="AQ39" s="690">
        <f>AQ16</f>
        <v>0</v>
      </c>
      <c r="AR39" s="690"/>
      <c r="AS39" s="690"/>
      <c r="AT39" s="690"/>
      <c r="AU39" s="690"/>
      <c r="AV39" s="200"/>
      <c r="AW39" s="200"/>
      <c r="AX39" s="200"/>
      <c r="AY39" s="200"/>
      <c r="AZ39" s="200"/>
      <c r="BB39" s="194" t="s">
        <v>425</v>
      </c>
      <c r="BE39" s="690">
        <f>BE16</f>
        <v>0</v>
      </c>
      <c r="BF39" s="690"/>
      <c r="BG39" s="690"/>
      <c r="BH39" s="690"/>
      <c r="BI39" s="690"/>
    </row>
    <row r="40" spans="2:66" x14ac:dyDescent="0.25">
      <c r="B40" s="194" t="s">
        <v>861</v>
      </c>
      <c r="E40" s="691" t="s">
        <v>1002</v>
      </c>
      <c r="F40" s="692"/>
      <c r="G40" s="692"/>
      <c r="H40" s="692"/>
      <c r="I40" s="693"/>
    </row>
    <row r="41" spans="2:66" x14ac:dyDescent="0.25">
      <c r="B41" s="194" t="s">
        <v>859</v>
      </c>
      <c r="E41" s="702" t="s">
        <v>904</v>
      </c>
      <c r="F41" s="692"/>
      <c r="G41" s="692"/>
      <c r="H41" s="692"/>
      <c r="I41" s="693"/>
      <c r="J41" s="201" t="s">
        <v>73</v>
      </c>
    </row>
    <row r="42" spans="2:66" x14ac:dyDescent="0.25">
      <c r="J42" s="202"/>
    </row>
    <row r="43" spans="2:66" ht="27" customHeight="1" x14ac:dyDescent="0.25">
      <c r="B43" s="194" t="s">
        <v>865</v>
      </c>
      <c r="L43" s="203" t="s">
        <v>869</v>
      </c>
      <c r="M43" s="697" t="s">
        <v>164</v>
      </c>
      <c r="N43" s="697"/>
      <c r="O43" s="203"/>
      <c r="P43" s="204"/>
      <c r="Q43" s="697" t="s">
        <v>870</v>
      </c>
      <c r="R43" s="697"/>
      <c r="S43" s="205"/>
      <c r="T43" s="203" t="s">
        <v>669</v>
      </c>
      <c r="U43" s="203" t="s">
        <v>871</v>
      </c>
      <c r="V43" s="203" t="s">
        <v>674</v>
      </c>
      <c r="W43" s="206" t="s">
        <v>901</v>
      </c>
      <c r="X43" s="206" t="s">
        <v>872</v>
      </c>
      <c r="Z43" s="203" t="s">
        <v>869</v>
      </c>
      <c r="AA43" s="697" t="s">
        <v>164</v>
      </c>
      <c r="AB43" s="697"/>
      <c r="AC43" s="203"/>
      <c r="AD43" s="204"/>
      <c r="AE43" s="697" t="s">
        <v>870</v>
      </c>
      <c r="AF43" s="697"/>
      <c r="AG43" s="205"/>
      <c r="AH43" s="203" t="s">
        <v>669</v>
      </c>
      <c r="AI43" s="203" t="s">
        <v>871</v>
      </c>
      <c r="AJ43" s="203" t="s">
        <v>674</v>
      </c>
      <c r="AK43" s="206" t="s">
        <v>901</v>
      </c>
      <c r="AL43" s="206" t="s">
        <v>872</v>
      </c>
      <c r="AN43" s="203" t="s">
        <v>869</v>
      </c>
      <c r="AO43" s="697" t="s">
        <v>164</v>
      </c>
      <c r="AP43" s="697"/>
      <c r="AQ43" s="203"/>
      <c r="AR43" s="204"/>
      <c r="AS43" s="697" t="s">
        <v>870</v>
      </c>
      <c r="AT43" s="697"/>
      <c r="AU43" s="205"/>
      <c r="AV43" s="203" t="s">
        <v>669</v>
      </c>
      <c r="AW43" s="203" t="s">
        <v>871</v>
      </c>
      <c r="AX43" s="203" t="s">
        <v>674</v>
      </c>
      <c r="AY43" s="206" t="s">
        <v>901</v>
      </c>
      <c r="AZ43" s="206" t="s">
        <v>872</v>
      </c>
      <c r="BB43" s="203" t="s">
        <v>869</v>
      </c>
      <c r="BC43" s="697" t="s">
        <v>164</v>
      </c>
      <c r="BD43" s="697"/>
      <c r="BE43" s="203"/>
      <c r="BF43" s="204"/>
      <c r="BG43" s="697" t="s">
        <v>870</v>
      </c>
      <c r="BH43" s="697"/>
      <c r="BI43" s="205"/>
      <c r="BJ43" s="203" t="s">
        <v>669</v>
      </c>
      <c r="BK43" s="203" t="s">
        <v>871</v>
      </c>
      <c r="BL43" s="203" t="s">
        <v>674</v>
      </c>
      <c r="BM43" s="206" t="s">
        <v>901</v>
      </c>
      <c r="BN43" s="206" t="s">
        <v>872</v>
      </c>
    </row>
    <row r="44" spans="2:66" x14ac:dyDescent="0.25">
      <c r="B44" s="207" t="s">
        <v>863</v>
      </c>
      <c r="E44" s="699">
        <v>39083</v>
      </c>
      <c r="F44" s="700"/>
      <c r="G44" s="700"/>
      <c r="H44" s="700"/>
      <c r="I44" s="701"/>
      <c r="J44" s="208" t="s">
        <v>905</v>
      </c>
      <c r="L44" s="209">
        <v>1</v>
      </c>
      <c r="M44" s="695" t="s">
        <v>875</v>
      </c>
      <c r="N44" s="696"/>
      <c r="O44" s="201" t="s">
        <v>73</v>
      </c>
      <c r="P44" s="210"/>
      <c r="Q44" s="695" t="s">
        <v>885</v>
      </c>
      <c r="R44" s="696"/>
      <c r="S44" s="201" t="s">
        <v>73</v>
      </c>
      <c r="T44" s="207" t="str">
        <f>IFERROR(VLOOKUP($Q44,CMList!$E$4:$M$80,2,FALSE),"")</f>
        <v/>
      </c>
      <c r="U44" s="207" t="str">
        <f>IFERROR(VLOOKUP($Q44,CMList!$E$4:$M$80,6,FALSE),"")</f>
        <v/>
      </c>
      <c r="V44" s="209" t="str">
        <f>IFERROR(VLOOKUP($Q44,CMList!$E$4:$M$80,4,FALSE),"")</f>
        <v/>
      </c>
      <c r="W44" s="211" t="str">
        <f>IFERROR(VLOOKUP($Q44,CMList!$E$4:$M$80,5,FALSE),"")</f>
        <v/>
      </c>
      <c r="X44" s="212" t="str">
        <f>IFERROR(VLOOKUP(L44,#REF!,IF(U44="All",5,IF(U44="Active",6,IF(U44="Emergency",7,IF(U44="Night",8,0)))),FALSE),"")</f>
        <v/>
      </c>
      <c r="Z44" s="209">
        <v>1</v>
      </c>
      <c r="AA44" s="695" t="s">
        <v>879</v>
      </c>
      <c r="AB44" s="696"/>
      <c r="AC44" s="201" t="s">
        <v>73</v>
      </c>
      <c r="AD44" s="210"/>
      <c r="AE44" s="695" t="s">
        <v>885</v>
      </c>
      <c r="AF44" s="696"/>
      <c r="AG44" s="201" t="s">
        <v>73</v>
      </c>
      <c r="AH44" s="207" t="str">
        <f>IFERROR(VLOOKUP(AE44,CMList!$E$4:$M$80,2,FALSE),"")</f>
        <v/>
      </c>
      <c r="AI44" s="207" t="str">
        <f>IFERROR(VLOOKUP(AE44,CMList!$E$4:$M$80,6,FALSE),"")</f>
        <v/>
      </c>
      <c r="AJ44" s="209" t="str">
        <f>IFERROR(VLOOKUP(AE44,CMList!$E$4:$M$80,4,FALSE),"")</f>
        <v/>
      </c>
      <c r="AK44" s="211" t="str">
        <f>IFERROR(VLOOKUP(AE44,CMList!$E$4:$M$80,5,FALSE),"")</f>
        <v/>
      </c>
      <c r="AL44" s="212" t="str">
        <f>IFERROR(VLOOKUP(Z44,#REF!,IF(CRF!AI44="All",5,IF(CRF!AI44="Active",6,IF(CRF!AI44="Emergency",7,IF(CRF!AI44="Night",8,0)))),FALSE),"")</f>
        <v/>
      </c>
      <c r="AN44" s="209">
        <v>1</v>
      </c>
      <c r="AO44" s="695" t="s">
        <v>879</v>
      </c>
      <c r="AP44" s="696"/>
      <c r="AQ44" s="201" t="s">
        <v>73</v>
      </c>
      <c r="AR44" s="210"/>
      <c r="AS44" s="695" t="s">
        <v>760</v>
      </c>
      <c r="AT44" s="696"/>
      <c r="AU44" s="201" t="s">
        <v>73</v>
      </c>
      <c r="AV44" s="207" t="str">
        <f>IFERROR(VLOOKUP(AS44,CMList!$E$4:$M$80,2,FALSE),"")</f>
        <v>NS18</v>
      </c>
      <c r="AW44" s="207" t="str">
        <f>IFERROR(VLOOKUP(AS44,CMList!$E$4:$M$80,6,FALSE),"")</f>
        <v>Active</v>
      </c>
      <c r="AX44" s="209">
        <f>IFERROR(VLOOKUP(AS44,CMList!$E$4:$M$80,4,FALSE),"")</f>
        <v>0.35</v>
      </c>
      <c r="AY44" s="211">
        <f>IFERROR(VLOOKUP(AS44,CMList!$E$4:$M$80,5,FALSE),"")</f>
        <v>20</v>
      </c>
      <c r="AZ44" s="212" t="str">
        <f>IFERROR(VLOOKUP(AN44,#REF!,IF(CRF!AW44="All",5,IF(CRF!AW44="Active",6,IF(CRF!AW44="Emergency",7,IF(CRF!AW44="Night",8,0)))),FALSE),"")</f>
        <v/>
      </c>
      <c r="BB44" s="209">
        <v>1</v>
      </c>
      <c r="BC44" s="695" t="s">
        <v>879</v>
      </c>
      <c r="BD44" s="696"/>
      <c r="BE44" s="201" t="s">
        <v>73</v>
      </c>
      <c r="BF44" s="210"/>
      <c r="BG44" s="695" t="s">
        <v>760</v>
      </c>
      <c r="BH44" s="696"/>
      <c r="BI44" s="201" t="s">
        <v>73</v>
      </c>
      <c r="BJ44" s="207" t="str">
        <f>IFERROR(VLOOKUP(BG44,CMList!$E$4:$M$80,2,FALSE),"")</f>
        <v>NS18</v>
      </c>
      <c r="BK44" s="207" t="str">
        <f>IFERROR(VLOOKUP(BG44,CMList!$E$4:$M$80,6,FALSE),"")</f>
        <v>Active</v>
      </c>
      <c r="BL44" s="209">
        <f>IFERROR(VLOOKUP(BG44,CMList!$E$4:$M$80,4,FALSE),"")</f>
        <v>0.35</v>
      </c>
      <c r="BM44" s="211">
        <f>IFERROR(VLOOKUP(BG44,CMList!$E$4:$M$80,5,FALSE),"")</f>
        <v>20</v>
      </c>
      <c r="BN44" s="212" t="str">
        <f>IFERROR(VLOOKUP(BB44,#REF!,IF(CRF!BK44="All",5,IF(CRF!BK44="Active",6,IF(CRF!BK44="Emergency",7,IF(CRF!BK44="Night",8,0)))),FALSE),"")</f>
        <v/>
      </c>
    </row>
    <row r="45" spans="2:66" x14ac:dyDescent="0.25">
      <c r="B45" s="207" t="s">
        <v>864</v>
      </c>
      <c r="E45" s="699">
        <v>43465</v>
      </c>
      <c r="F45" s="700"/>
      <c r="G45" s="700"/>
      <c r="H45" s="700"/>
      <c r="I45" s="701"/>
      <c r="J45" s="208" t="s">
        <v>905</v>
      </c>
      <c r="L45" s="209">
        <v>2</v>
      </c>
      <c r="M45" s="695" t="s">
        <v>875</v>
      </c>
      <c r="N45" s="696"/>
      <c r="O45" s="201" t="s">
        <v>73</v>
      </c>
      <c r="P45" s="210"/>
      <c r="Q45" s="695" t="s">
        <v>885</v>
      </c>
      <c r="R45" s="696"/>
      <c r="S45" s="201" t="s">
        <v>73</v>
      </c>
      <c r="T45" s="207" t="str">
        <f>IFERROR(VLOOKUP($Q45,CMList!$E$4:$M$80,2,FALSE),"")</f>
        <v/>
      </c>
      <c r="U45" s="207" t="str">
        <f>IFERROR(VLOOKUP($Q45,CMList!$E$4:$M$80,6,FALSE),"")</f>
        <v/>
      </c>
      <c r="V45" s="209" t="str">
        <f>IFERROR(VLOOKUP($Q45,CMList!$E$4:$M$80,4,FALSE),"")</f>
        <v/>
      </c>
      <c r="W45" s="211" t="str">
        <f>IFERROR(VLOOKUP($Q45,CMList!$E$4:$M$80,5,FALSE),"")</f>
        <v/>
      </c>
      <c r="X45" s="212" t="str">
        <f>IFERROR(VLOOKUP(L45,#REF!,IF(U45="All",5,IF(U45="Active",6,IF(U45="Emergency",7,IF(U45="Night",8,0)))),FALSE),"")</f>
        <v/>
      </c>
      <c r="Z45" s="209">
        <v>2</v>
      </c>
      <c r="AA45" s="695" t="s">
        <v>879</v>
      </c>
      <c r="AB45" s="696"/>
      <c r="AC45" s="201" t="s">
        <v>73</v>
      </c>
      <c r="AD45" s="210"/>
      <c r="AE45" s="695" t="s">
        <v>885</v>
      </c>
      <c r="AF45" s="696"/>
      <c r="AG45" s="201" t="s">
        <v>73</v>
      </c>
      <c r="AH45" s="207" t="str">
        <f>IFERROR(VLOOKUP(AE45,CMList!$E$4:$M$80,2,FALSE),"")</f>
        <v/>
      </c>
      <c r="AI45" s="207" t="str">
        <f>IFERROR(VLOOKUP(AE45,CMList!$E$4:$M$80,6,FALSE),"")</f>
        <v/>
      </c>
      <c r="AJ45" s="209" t="str">
        <f>IFERROR(VLOOKUP(AE45,CMList!$E$4:$M$80,4,FALSE),"")</f>
        <v/>
      </c>
      <c r="AK45" s="211" t="str">
        <f>IFERROR(VLOOKUP(AE45,CMList!$E$4:$M$80,5,FALSE),"")</f>
        <v/>
      </c>
      <c r="AL45" s="212" t="str">
        <f>IFERROR(VLOOKUP(Z45,#REF!,IF(CRF!AI45="All",5,IF(CRF!AI45="Active",6,IF(CRF!AI45="Emergency",7,IF(CRF!AI45="Night",8,0)))),FALSE),"")</f>
        <v/>
      </c>
      <c r="AN45" s="209">
        <v>2</v>
      </c>
      <c r="AO45" s="695" t="s">
        <v>879</v>
      </c>
      <c r="AP45" s="696"/>
      <c r="AQ45" s="201" t="s">
        <v>73</v>
      </c>
      <c r="AR45" s="210"/>
      <c r="AS45" s="695" t="s">
        <v>756</v>
      </c>
      <c r="AT45" s="696"/>
      <c r="AU45" s="201" t="s">
        <v>73</v>
      </c>
      <c r="AV45" s="207" t="str">
        <f>IFERROR(VLOOKUP(AS45,CMList!$E$4:$M$80,2,FALSE),"")</f>
        <v>NS16</v>
      </c>
      <c r="AW45" s="207" t="str">
        <f>IFERROR(VLOOKUP(AS45,CMList!$E$4:$M$80,6,FALSE),"")</f>
        <v>Active</v>
      </c>
      <c r="AX45" s="209">
        <f>IFERROR(VLOOKUP(AS45,CMList!$E$4:$M$80,4,FALSE),"")</f>
        <v>0.45</v>
      </c>
      <c r="AY45" s="211">
        <f>IFERROR(VLOOKUP(AS45,CMList!$E$4:$M$80,5,FALSE),"")</f>
        <v>20</v>
      </c>
      <c r="AZ45" s="212" t="str">
        <f>IFERROR(VLOOKUP(AN45,#REF!,IF(CRF!AW45="All",5,IF(CRF!AW45="Active",6,IF(CRF!AW45="Emergency",7,IF(CRF!AW45="Night",8,0)))),FALSE),"")</f>
        <v/>
      </c>
      <c r="BB45" s="209">
        <v>2</v>
      </c>
      <c r="BC45" s="695" t="s">
        <v>879</v>
      </c>
      <c r="BD45" s="696"/>
      <c r="BE45" s="201" t="s">
        <v>73</v>
      </c>
      <c r="BF45" s="210"/>
      <c r="BG45" s="695" t="s">
        <v>756</v>
      </c>
      <c r="BH45" s="696"/>
      <c r="BI45" s="201" t="s">
        <v>73</v>
      </c>
      <c r="BJ45" s="207" t="str">
        <f>IFERROR(VLOOKUP(BG45,CMList!$E$4:$M$80,2,FALSE),"")</f>
        <v>NS16</v>
      </c>
      <c r="BK45" s="207" t="str">
        <f>IFERROR(VLOOKUP(BG45,CMList!$E$4:$M$80,6,FALSE),"")</f>
        <v>Active</v>
      </c>
      <c r="BL45" s="209">
        <f>IFERROR(VLOOKUP(BG45,CMList!$E$4:$M$80,4,FALSE),"")</f>
        <v>0.45</v>
      </c>
      <c r="BM45" s="211">
        <f>IFERROR(VLOOKUP(BG45,CMList!$E$4:$M$80,5,FALSE),"")</f>
        <v>20</v>
      </c>
      <c r="BN45" s="212" t="str">
        <f>IFERROR(VLOOKUP(BB45,#REF!,IF(CRF!BK45="All",5,IF(CRF!BK45="Active",6,IF(CRF!BK45="Emergency",7,IF(CRF!BK45="Night",8,0)))),FALSE),"")</f>
        <v/>
      </c>
    </row>
    <row r="46" spans="2:66" x14ac:dyDescent="0.25">
      <c r="B46" s="207" t="s">
        <v>137</v>
      </c>
      <c r="E46" s="698">
        <f>ABS(E45-E44)/365</f>
        <v>12.005479452054795</v>
      </c>
      <c r="F46" s="698"/>
      <c r="G46" s="698"/>
      <c r="H46" s="698"/>
      <c r="I46" s="698"/>
      <c r="J46" s="213"/>
      <c r="L46" s="209">
        <v>3</v>
      </c>
      <c r="M46" s="695" t="s">
        <v>875</v>
      </c>
      <c r="N46" s="696"/>
      <c r="O46" s="201" t="s">
        <v>73</v>
      </c>
      <c r="P46" s="210"/>
      <c r="Q46" s="695" t="s">
        <v>883</v>
      </c>
      <c r="R46" s="696"/>
      <c r="S46" s="201" t="s">
        <v>73</v>
      </c>
      <c r="T46" s="207" t="str">
        <f>IFERROR(VLOOKUP($Q46,CMList!$E$4:$M$80,2,FALSE),"")</f>
        <v/>
      </c>
      <c r="U46" s="207" t="str">
        <f>IFERROR(VLOOKUP($Q46,CMList!$E$4:$M$80,6,FALSE),"")</f>
        <v/>
      </c>
      <c r="V46" s="209" t="str">
        <f>IFERROR(VLOOKUP($Q46,CMList!$E$4:$M$80,4,FALSE),"")</f>
        <v/>
      </c>
      <c r="W46" s="211" t="str">
        <f>IFERROR(VLOOKUP($Q46,CMList!$E$4:$M$80,5,FALSE),"")</f>
        <v/>
      </c>
      <c r="X46" s="212" t="str">
        <f>IFERROR(VLOOKUP(L46,#REF!,IF(U46="All",5,IF(U46="Active",6,IF(U46="Emergency",7,IF(U46="Night",8,0)))),FALSE),"")</f>
        <v/>
      </c>
      <c r="Z46" s="209">
        <v>3</v>
      </c>
      <c r="AA46" s="695" t="s">
        <v>878</v>
      </c>
      <c r="AB46" s="696"/>
      <c r="AC46" s="201" t="s">
        <v>73</v>
      </c>
      <c r="AD46" s="210"/>
      <c r="AE46" s="695" t="s">
        <v>883</v>
      </c>
      <c r="AF46" s="696"/>
      <c r="AG46" s="201" t="s">
        <v>73</v>
      </c>
      <c r="AH46" s="207" t="str">
        <f>IFERROR(VLOOKUP(AE46,CMList!$E$4:$M$80,2,FALSE),"")</f>
        <v/>
      </c>
      <c r="AI46" s="207" t="s">
        <v>879</v>
      </c>
      <c r="AJ46" s="209" t="str">
        <f>IFERROR(VLOOKUP(AE46,CMList!$E$4:$M$80,4,FALSE),"")</f>
        <v/>
      </c>
      <c r="AK46" s="211" t="str">
        <f>IFERROR(VLOOKUP(AE46,CMList!$E$4:$M$80,5,FALSE),"")</f>
        <v/>
      </c>
      <c r="AL46" s="212" t="str">
        <f>IFERROR(VLOOKUP(Z46,#REF!,IF(CRF!AI46="All",5,IF(CRF!AI46="Active",6,IF(CRF!AI46="Emergency",7,IF(CRF!AI46="Night",8,0)))),FALSE),"")</f>
        <v/>
      </c>
      <c r="AN46" s="209">
        <v>3</v>
      </c>
      <c r="AO46" s="695" t="s">
        <v>875</v>
      </c>
      <c r="AP46" s="696"/>
      <c r="AQ46" s="201" t="s">
        <v>73</v>
      </c>
      <c r="AR46" s="210"/>
      <c r="AS46" s="695" t="s">
        <v>883</v>
      </c>
      <c r="AT46" s="696"/>
      <c r="AU46" s="201" t="s">
        <v>73</v>
      </c>
      <c r="AV46" s="207" t="str">
        <f>IFERROR(VLOOKUP(AS46,CMList!$E$4:$M$80,2,FALSE),"")</f>
        <v/>
      </c>
      <c r="AW46" s="207" t="str">
        <f>IFERROR(VLOOKUP(AS46,CMList!$E$4:$M$80,6,FALSE),"")</f>
        <v/>
      </c>
      <c r="AX46" s="209" t="str">
        <f>IFERROR(VLOOKUP(AS46,CMList!$E$4:$M$80,4,FALSE),"")</f>
        <v/>
      </c>
      <c r="AY46" s="211" t="str">
        <f>IFERROR(VLOOKUP(AS46,CMList!$E$4:$M$80,5,FALSE),"")</f>
        <v/>
      </c>
      <c r="AZ46" s="212" t="str">
        <f>IFERROR(VLOOKUP(AN46,#REF!,IF(CRF!AW46="All",5,IF(CRF!AW46="Active",6,IF(CRF!AW46="Emergency",7,IF(CRF!AW46="Night",8,0)))),FALSE),"")</f>
        <v/>
      </c>
      <c r="BB46" s="209">
        <v>3</v>
      </c>
      <c r="BC46" s="695" t="s">
        <v>875</v>
      </c>
      <c r="BD46" s="696"/>
      <c r="BE46" s="201" t="s">
        <v>73</v>
      </c>
      <c r="BF46" s="210"/>
      <c r="BG46" s="695" t="s">
        <v>883</v>
      </c>
      <c r="BH46" s="696"/>
      <c r="BI46" s="201" t="s">
        <v>73</v>
      </c>
      <c r="BJ46" s="207" t="str">
        <f>IFERROR(VLOOKUP(BG46,CMList!$E$4:$M$80,2,FALSE),"")</f>
        <v/>
      </c>
      <c r="BK46" s="207" t="str">
        <f>IFERROR(VLOOKUP(BG46,CMList!$E$4:$M$80,6,FALSE),"")</f>
        <v/>
      </c>
      <c r="BL46" s="209" t="str">
        <f>IFERROR(VLOOKUP(BG46,CMList!$E$4:$M$80,4,FALSE),"")</f>
        <v/>
      </c>
      <c r="BM46" s="211" t="str">
        <f>IFERROR(VLOOKUP(BG46,CMList!$E$4:$M$80,5,FALSE),"")</f>
        <v/>
      </c>
      <c r="BN46" s="212" t="str">
        <f>IFERROR(VLOOKUP(BB46,#REF!,IF(CRF!BK46="All",5,IF(CRF!BK46="Active",6,IF(CRF!BK46="Emergency",7,IF(CRF!BK46="Night",8,0)))),FALSE),"")</f>
        <v/>
      </c>
    </row>
    <row r="47" spans="2:66" x14ac:dyDescent="0.25">
      <c r="L47" s="209">
        <v>4</v>
      </c>
      <c r="M47" s="695" t="s">
        <v>875</v>
      </c>
      <c r="N47" s="696"/>
      <c r="O47" s="201" t="s">
        <v>73</v>
      </c>
      <c r="P47" s="210"/>
      <c r="Q47" s="695" t="s">
        <v>884</v>
      </c>
      <c r="R47" s="696"/>
      <c r="S47" s="201" t="s">
        <v>73</v>
      </c>
      <c r="T47" s="207" t="str">
        <f>IFERROR(VLOOKUP($Q47,CMList!$E$4:$M$80,2,FALSE),"")</f>
        <v/>
      </c>
      <c r="U47" s="207" t="str">
        <f>IFERROR(VLOOKUP($Q47,CMList!$E$4:$M$80,6,FALSE),"")</f>
        <v/>
      </c>
      <c r="V47" s="209" t="str">
        <f>IFERROR(VLOOKUP($Q47,CMList!$E$4:$M$80,4,FALSE),"")</f>
        <v/>
      </c>
      <c r="W47" s="211" t="str">
        <f>IFERROR(VLOOKUP($Q47,CMList!$E$4:$M$80,5,FALSE),"")</f>
        <v/>
      </c>
      <c r="X47" s="212" t="str">
        <f>IFERROR(VLOOKUP(L47,#REF!,IF(U47="All",5,IF(U47="Active",6,IF(U47="Emergency",7,IF(U47="Night",8,0)))),FALSE),"")</f>
        <v/>
      </c>
      <c r="Z47" s="209">
        <v>4</v>
      </c>
      <c r="AA47" s="695" t="s">
        <v>878</v>
      </c>
      <c r="AB47" s="696"/>
      <c r="AC47" s="201" t="s">
        <v>73</v>
      </c>
      <c r="AD47" s="210"/>
      <c r="AE47" s="695" t="s">
        <v>883</v>
      </c>
      <c r="AF47" s="696"/>
      <c r="AG47" s="201" t="s">
        <v>73</v>
      </c>
      <c r="AH47" s="207" t="str">
        <f>IFERROR(VLOOKUP(AE47,CMList!$E$4:$M$80,2,FALSE),"")</f>
        <v/>
      </c>
      <c r="AI47" s="207" t="s">
        <v>879</v>
      </c>
      <c r="AJ47" s="209" t="str">
        <f>IFERROR(VLOOKUP(AE47,CMList!$E$4:$M$80,4,FALSE),"")</f>
        <v/>
      </c>
      <c r="AK47" s="211" t="str">
        <f>IFERROR(VLOOKUP(AE47,CMList!$E$4:$M$80,5,FALSE),"")</f>
        <v/>
      </c>
      <c r="AL47" s="212" t="str">
        <f>IFERROR(VLOOKUP(Z47,#REF!,IF(CRF!AI47="All",5,IF(CRF!AI47="Active",6,IF(CRF!AI47="Emergency",7,IF(CRF!AI47="Night",8,0)))),FALSE),"")</f>
        <v/>
      </c>
      <c r="AN47" s="209">
        <v>4</v>
      </c>
      <c r="AO47" s="695" t="s">
        <v>875</v>
      </c>
      <c r="AP47" s="696"/>
      <c r="AQ47" s="201" t="s">
        <v>73</v>
      </c>
      <c r="AR47" s="210"/>
      <c r="AS47" s="695" t="s">
        <v>883</v>
      </c>
      <c r="AT47" s="696"/>
      <c r="AU47" s="201" t="s">
        <v>73</v>
      </c>
      <c r="AV47" s="207" t="str">
        <f>IFERROR(VLOOKUP(AS47,CMList!$E$4:$M$80,2,FALSE),"")</f>
        <v/>
      </c>
      <c r="AW47" s="207" t="str">
        <f>IFERROR(VLOOKUP(AS47,CMList!$E$4:$M$80,6,FALSE),"")</f>
        <v/>
      </c>
      <c r="AX47" s="209" t="str">
        <f>IFERROR(VLOOKUP(AS47,CMList!$E$4:$M$80,4,FALSE),"")</f>
        <v/>
      </c>
      <c r="AY47" s="211" t="str">
        <f>IFERROR(VLOOKUP(AS47,CMList!$E$4:$M$80,5,FALSE),"")</f>
        <v/>
      </c>
      <c r="AZ47" s="212" t="str">
        <f>IFERROR(VLOOKUP(AN47,#REF!,IF(CRF!AW47="All",5,IF(CRF!AW47="Active",6,IF(CRF!AW47="Emergency",7,IF(CRF!AW47="Night",8,0)))),FALSE),"")</f>
        <v/>
      </c>
      <c r="BB47" s="209">
        <v>4</v>
      </c>
      <c r="BC47" s="695" t="s">
        <v>875</v>
      </c>
      <c r="BD47" s="696"/>
      <c r="BE47" s="201" t="s">
        <v>73</v>
      </c>
      <c r="BF47" s="210"/>
      <c r="BG47" s="695" t="s">
        <v>883</v>
      </c>
      <c r="BH47" s="696"/>
      <c r="BI47" s="201" t="s">
        <v>73</v>
      </c>
      <c r="BJ47" s="207" t="str">
        <f>IFERROR(VLOOKUP(BG47,CMList!$E$4:$M$80,2,FALSE),"")</f>
        <v/>
      </c>
      <c r="BK47" s="207" t="str">
        <f>IFERROR(VLOOKUP(BG47,CMList!$E$4:$M$80,6,FALSE),"")</f>
        <v/>
      </c>
      <c r="BL47" s="209" t="str">
        <f>IFERROR(VLOOKUP(BG47,CMList!$E$4:$M$80,4,FALSE),"")</f>
        <v/>
      </c>
      <c r="BM47" s="211" t="str">
        <f>IFERROR(VLOOKUP(BG47,CMList!$E$4:$M$80,5,FALSE),"")</f>
        <v/>
      </c>
      <c r="BN47" s="212" t="str">
        <f>IFERROR(VLOOKUP(BB47,#REF!,IF(CRF!BK47="All",5,IF(CRF!BK47="Active",6,IF(CRF!BK47="Emergency",7,IF(CRF!BK47="Night",8,0)))),FALSE),"")</f>
        <v/>
      </c>
    </row>
    <row r="48" spans="2:66" x14ac:dyDescent="0.25">
      <c r="B48" s="214" t="s">
        <v>896</v>
      </c>
      <c r="C48" s="215"/>
      <c r="D48" s="216" t="s">
        <v>137</v>
      </c>
      <c r="E48" s="217"/>
      <c r="F48" s="218" t="s">
        <v>866</v>
      </c>
      <c r="G48" s="218" t="s">
        <v>867</v>
      </c>
      <c r="H48" s="218" t="s">
        <v>892</v>
      </c>
      <c r="I48" s="218" t="s">
        <v>891</v>
      </c>
      <c r="J48" s="218" t="s">
        <v>890</v>
      </c>
      <c r="L48" s="219">
        <v>5</v>
      </c>
      <c r="M48" s="695" t="s">
        <v>875</v>
      </c>
      <c r="N48" s="696"/>
      <c r="O48" s="201" t="s">
        <v>73</v>
      </c>
      <c r="P48" s="210"/>
      <c r="Q48" s="695" t="s">
        <v>886</v>
      </c>
      <c r="R48" s="696"/>
      <c r="S48" s="201" t="s">
        <v>73</v>
      </c>
      <c r="T48" s="207" t="str">
        <f>IFERROR(VLOOKUP($Q48,CMList!$E$4:$M$80,2,FALSE),"")</f>
        <v/>
      </c>
      <c r="U48" s="207" t="str">
        <f>IFERROR(VLOOKUP($Q48,CMList!$E$4:$M$80,6,FALSE),"")</f>
        <v/>
      </c>
      <c r="V48" s="209" t="str">
        <f>IFERROR(VLOOKUP($Q48,CMList!$E$4:$M$80,4,FALSE),"")</f>
        <v/>
      </c>
      <c r="W48" s="211" t="str">
        <f>IFERROR(VLOOKUP($Q48,CMList!$E$4:$M$80,5,FALSE),"")</f>
        <v/>
      </c>
      <c r="X48" s="212" t="str">
        <f>IFERROR(VLOOKUP(L48,#REF!,IF(U48="All",5,IF(U48="Active",6,IF(U48="Emergency",7,IF(U48="Night",8,0)))),FALSE),"")</f>
        <v/>
      </c>
      <c r="Z48" s="219">
        <v>5</v>
      </c>
      <c r="AA48" s="703" t="s">
        <v>879</v>
      </c>
      <c r="AB48" s="696"/>
      <c r="AC48" s="201" t="s">
        <v>73</v>
      </c>
      <c r="AD48" s="210"/>
      <c r="AE48" s="704" t="s">
        <v>1010</v>
      </c>
      <c r="AF48" s="705"/>
      <c r="AG48" s="201" t="s">
        <v>73</v>
      </c>
      <c r="AH48" s="207" t="str">
        <f>IFERROR(VLOOKUP(AE48,CMList!$E$4:$M$80,2,FALSE),"")</f>
        <v/>
      </c>
      <c r="AI48" s="360" t="s">
        <v>879</v>
      </c>
      <c r="AJ48" s="209"/>
      <c r="AK48" s="211">
        <v>20</v>
      </c>
      <c r="AL48" s="212"/>
      <c r="AN48" s="219">
        <v>5</v>
      </c>
      <c r="AO48" s="695" t="s">
        <v>879</v>
      </c>
      <c r="AP48" s="696"/>
      <c r="AQ48" s="201" t="s">
        <v>73</v>
      </c>
      <c r="AR48" s="210"/>
      <c r="AS48" s="703" t="s">
        <v>1010</v>
      </c>
      <c r="AT48" s="696"/>
      <c r="AU48" s="201" t="s">
        <v>73</v>
      </c>
      <c r="AV48" s="207" t="str">
        <f>IFERROR(VLOOKUP(AS48,CMList!$E$4:$M$80,2,FALSE),"")</f>
        <v/>
      </c>
      <c r="AW48" s="360" t="s">
        <v>879</v>
      </c>
      <c r="AX48" s="209" t="e">
        <f>#REF!</f>
        <v>#REF!</v>
      </c>
      <c r="AY48" s="211">
        <v>20</v>
      </c>
      <c r="AZ48" s="212" t="str">
        <f>IFERROR(VLOOKUP(AN48,#REF!,IF(CRF!AW48="All",5,IF(CRF!AW48="Active",6,IF(CRF!AW48="Emergency",7,IF(CRF!AW48="Night",8,0)))),FALSE),"")</f>
        <v/>
      </c>
      <c r="BB48" s="219">
        <v>5</v>
      </c>
      <c r="BC48" s="695" t="s">
        <v>879</v>
      </c>
      <c r="BD48" s="696"/>
      <c r="BE48" s="201" t="s">
        <v>73</v>
      </c>
      <c r="BF48" s="210"/>
      <c r="BG48" s="703" t="s">
        <v>1010</v>
      </c>
      <c r="BH48" s="696"/>
      <c r="BI48" s="201" t="s">
        <v>73</v>
      </c>
      <c r="BJ48" s="207" t="str">
        <f>IFERROR(VLOOKUP(BG48,CMList!$E$4:$M$80,2,FALSE),"")</f>
        <v/>
      </c>
      <c r="BK48" s="360" t="s">
        <v>879</v>
      </c>
      <c r="BL48" s="209" t="str">
        <f>IFERROR(VLOOKUP(BG48,CMList!$E$4:$M$80,4,FALSE),"")</f>
        <v/>
      </c>
      <c r="BM48" s="211">
        <v>20</v>
      </c>
      <c r="BN48" s="212" t="str">
        <f>IFERROR(VLOOKUP(BB48,#REF!,IF(CRF!BK48="All",5,IF(CRF!BK48="Active",6,IF(CRF!BK48="Emergency",7,IF(CRF!BK48="Night",8,0)))),FALSE),"")</f>
        <v/>
      </c>
    </row>
    <row r="49" spans="2:66" x14ac:dyDescent="0.25">
      <c r="B49" s="207" t="s">
        <v>895</v>
      </c>
      <c r="D49" s="220">
        <f>SUM(F49:J49)</f>
        <v>63</v>
      </c>
      <c r="E49" s="221"/>
      <c r="F49" s="222">
        <v>0</v>
      </c>
      <c r="G49" s="222">
        <v>8</v>
      </c>
      <c r="H49" s="222">
        <v>23</v>
      </c>
      <c r="I49" s="222">
        <v>24</v>
      </c>
      <c r="J49" s="222">
        <v>8</v>
      </c>
      <c r="W49" s="223"/>
      <c r="X49" s="223"/>
      <c r="AK49" s="223"/>
      <c r="AL49" s="223"/>
      <c r="AY49" s="223"/>
      <c r="AZ49" s="223"/>
      <c r="BM49" s="223"/>
      <c r="BN49" s="223"/>
    </row>
    <row r="50" spans="2:66" x14ac:dyDescent="0.25">
      <c r="B50" s="207" t="s">
        <v>894</v>
      </c>
      <c r="D50" s="220">
        <f>SUM(F50:J50)</f>
        <v>63</v>
      </c>
      <c r="E50" s="224"/>
      <c r="F50" s="222">
        <v>0</v>
      </c>
      <c r="G50" s="222">
        <v>8</v>
      </c>
      <c r="H50" s="222">
        <v>23</v>
      </c>
      <c r="I50" s="222">
        <v>24</v>
      </c>
      <c r="J50" s="222">
        <v>8</v>
      </c>
      <c r="L50" s="694" t="s">
        <v>873</v>
      </c>
      <c r="M50" s="694"/>
      <c r="N50" s="694"/>
      <c r="O50" s="694"/>
      <c r="P50" s="694"/>
      <c r="Q50" s="694"/>
      <c r="R50" s="694"/>
      <c r="S50" s="694"/>
      <c r="T50" s="694"/>
      <c r="U50" s="694"/>
      <c r="V50" s="694"/>
      <c r="W50" s="225"/>
      <c r="X50" s="226">
        <f>SUM(X44:X48)</f>
        <v>0</v>
      </c>
      <c r="Z50" s="694" t="s">
        <v>873</v>
      </c>
      <c r="AA50" s="694"/>
      <c r="AB50" s="694"/>
      <c r="AC50" s="694"/>
      <c r="AD50" s="694"/>
      <c r="AE50" s="694"/>
      <c r="AF50" s="694"/>
      <c r="AG50" s="694"/>
      <c r="AH50" s="694"/>
      <c r="AI50" s="694"/>
      <c r="AJ50" s="694"/>
      <c r="AK50" s="225"/>
      <c r="AL50" s="226">
        <f>SUM(AL44:AL48)</f>
        <v>0</v>
      </c>
      <c r="AN50" s="694" t="s">
        <v>873</v>
      </c>
      <c r="AO50" s="694"/>
      <c r="AP50" s="694"/>
      <c r="AQ50" s="694"/>
      <c r="AR50" s="694"/>
      <c r="AS50" s="694"/>
      <c r="AT50" s="694"/>
      <c r="AU50" s="694"/>
      <c r="AV50" s="694"/>
      <c r="AW50" s="694"/>
      <c r="AX50" s="694"/>
      <c r="AY50" s="225"/>
      <c r="AZ50" s="226">
        <f>SUM(AZ44:AZ48)</f>
        <v>0</v>
      </c>
      <c r="BB50" s="694" t="s">
        <v>873</v>
      </c>
      <c r="BC50" s="694"/>
      <c r="BD50" s="694"/>
      <c r="BE50" s="694"/>
      <c r="BF50" s="694"/>
      <c r="BG50" s="694"/>
      <c r="BH50" s="694"/>
      <c r="BI50" s="694"/>
      <c r="BJ50" s="694"/>
      <c r="BK50" s="694"/>
      <c r="BL50" s="694"/>
      <c r="BM50" s="225"/>
      <c r="BN50" s="226">
        <f>SUM(BN44:BN48)</f>
        <v>0</v>
      </c>
    </row>
    <row r="51" spans="2:66" x14ac:dyDescent="0.25">
      <c r="B51" s="207" t="s">
        <v>888</v>
      </c>
      <c r="D51" s="220">
        <f>SUM(F51:J51)</f>
        <v>0</v>
      </c>
      <c r="E51" s="224"/>
      <c r="F51" s="227">
        <v>0</v>
      </c>
      <c r="G51" s="227">
        <v>0</v>
      </c>
      <c r="H51" s="227">
        <v>0</v>
      </c>
      <c r="I51" s="227">
        <v>0</v>
      </c>
      <c r="J51" s="227">
        <v>0</v>
      </c>
    </row>
    <row r="52" spans="2:66" x14ac:dyDescent="0.25">
      <c r="B52" s="207" t="s">
        <v>868</v>
      </c>
      <c r="D52" s="220">
        <f>SUM(F52:J52)</f>
        <v>0</v>
      </c>
      <c r="E52" s="224"/>
      <c r="F52" s="227">
        <v>0</v>
      </c>
      <c r="G52" s="227">
        <v>0</v>
      </c>
      <c r="H52" s="227">
        <v>0</v>
      </c>
      <c r="I52" s="227">
        <v>0</v>
      </c>
      <c r="J52" s="227">
        <v>0</v>
      </c>
    </row>
    <row r="53" spans="2:66" x14ac:dyDescent="0.25">
      <c r="B53" s="228"/>
      <c r="C53" s="229"/>
      <c r="D53" s="230"/>
      <c r="E53" s="230"/>
      <c r="F53" s="230"/>
      <c r="G53" s="230"/>
      <c r="H53" s="230"/>
      <c r="I53" s="230"/>
      <c r="J53" s="230"/>
    </row>
    <row r="54" spans="2:66" x14ac:dyDescent="0.25">
      <c r="B54" s="214" t="s">
        <v>889</v>
      </c>
      <c r="C54" s="215"/>
      <c r="D54" s="216" t="s">
        <v>137</v>
      </c>
      <c r="E54" s="217"/>
      <c r="F54" s="218" t="str">
        <f>F48</f>
        <v>FATAL</v>
      </c>
      <c r="G54" s="218" t="str">
        <f>G48</f>
        <v>SEVERE</v>
      </c>
      <c r="H54" s="218" t="str">
        <f>H48</f>
        <v>VISIBLE</v>
      </c>
      <c r="I54" s="218" t="str">
        <f>I48</f>
        <v>COMPLAINT</v>
      </c>
      <c r="J54" s="218" t="str">
        <f>J48</f>
        <v>PDO</v>
      </c>
    </row>
    <row r="55" spans="2:66" x14ac:dyDescent="0.25">
      <c r="B55" s="207" t="s">
        <v>895</v>
      </c>
      <c r="D55" s="232">
        <f>SUM(F55:J55)</f>
        <v>5.2476038338658144</v>
      </c>
      <c r="E55" s="230"/>
      <c r="F55" s="236">
        <f t="shared" ref="F55:J58" si="1">F49/$E$46</f>
        <v>0</v>
      </c>
      <c r="G55" s="236">
        <f t="shared" si="1"/>
        <v>0.66636239160200816</v>
      </c>
      <c r="H55" s="236">
        <f t="shared" si="1"/>
        <v>1.9157918758557735</v>
      </c>
      <c r="I55" s="236">
        <f t="shared" si="1"/>
        <v>1.9990871748060246</v>
      </c>
      <c r="J55" s="236">
        <f t="shared" si="1"/>
        <v>0.66636239160200816</v>
      </c>
    </row>
    <row r="56" spans="2:66" x14ac:dyDescent="0.25">
      <c r="B56" s="207" t="s">
        <v>894</v>
      </c>
      <c r="D56" s="232">
        <f>SUM(F56:J56)</f>
        <v>5.2476038338658144</v>
      </c>
      <c r="E56" s="209"/>
      <c r="F56" s="232">
        <f t="shared" si="1"/>
        <v>0</v>
      </c>
      <c r="G56" s="232">
        <f t="shared" si="1"/>
        <v>0.66636239160200816</v>
      </c>
      <c r="H56" s="232">
        <f t="shared" si="1"/>
        <v>1.9157918758557735</v>
      </c>
      <c r="I56" s="232">
        <f t="shared" si="1"/>
        <v>1.9990871748060246</v>
      </c>
      <c r="J56" s="232">
        <f t="shared" si="1"/>
        <v>0.66636239160200816</v>
      </c>
    </row>
    <row r="57" spans="2:66" x14ac:dyDescent="0.25">
      <c r="B57" s="207" t="s">
        <v>888</v>
      </c>
      <c r="D57" s="232">
        <f>SUM(F57:J57)</f>
        <v>0</v>
      </c>
      <c r="E57" s="209"/>
      <c r="F57" s="232">
        <f t="shared" si="1"/>
        <v>0</v>
      </c>
      <c r="G57" s="232">
        <f t="shared" si="1"/>
        <v>0</v>
      </c>
      <c r="H57" s="232">
        <f t="shared" si="1"/>
        <v>0</v>
      </c>
      <c r="I57" s="232">
        <f t="shared" si="1"/>
        <v>0</v>
      </c>
      <c r="J57" s="232">
        <f t="shared" si="1"/>
        <v>0</v>
      </c>
    </row>
    <row r="58" spans="2:66" x14ac:dyDescent="0.25">
      <c r="B58" s="207" t="s">
        <v>868</v>
      </c>
      <c r="D58" s="232">
        <f>SUM(F58:J58)</f>
        <v>0</v>
      </c>
      <c r="E58" s="209"/>
      <c r="F58" s="232">
        <f t="shared" si="1"/>
        <v>0</v>
      </c>
      <c r="G58" s="232">
        <f t="shared" si="1"/>
        <v>0</v>
      </c>
      <c r="H58" s="232">
        <f t="shared" si="1"/>
        <v>0</v>
      </c>
      <c r="I58" s="232">
        <f t="shared" si="1"/>
        <v>0</v>
      </c>
      <c r="J58" s="232">
        <f t="shared" si="1"/>
        <v>0</v>
      </c>
    </row>
    <row r="60" spans="2:66" ht="16.5" x14ac:dyDescent="0.3">
      <c r="B60" s="196" t="s">
        <v>898</v>
      </c>
      <c r="C60" s="197"/>
      <c r="D60" s="197"/>
      <c r="E60" s="197"/>
      <c r="F60" s="198"/>
      <c r="G60" s="197"/>
      <c r="H60" s="197"/>
      <c r="I60" s="197"/>
      <c r="J60" s="197"/>
      <c r="L60" s="196" t="s">
        <v>908</v>
      </c>
      <c r="M60" s="196"/>
      <c r="N60" s="196"/>
      <c r="O60" s="196"/>
      <c r="P60" s="196"/>
      <c r="Q60" s="197"/>
      <c r="R60" s="197"/>
      <c r="S60" s="197"/>
      <c r="T60" s="197"/>
      <c r="U60" s="198"/>
      <c r="V60" s="197"/>
      <c r="W60" s="197"/>
      <c r="X60" s="197"/>
      <c r="Z60" s="196" t="s">
        <v>915</v>
      </c>
      <c r="AA60" s="197"/>
      <c r="AB60" s="197"/>
      <c r="AC60" s="197"/>
      <c r="AD60" s="198"/>
      <c r="AE60" s="197"/>
      <c r="AF60" s="197"/>
      <c r="AG60" s="197"/>
      <c r="AH60" s="197"/>
      <c r="AI60" s="197"/>
      <c r="AJ60" s="197"/>
      <c r="AK60" s="197"/>
      <c r="AL60" s="197"/>
      <c r="AN60" s="196" t="s">
        <v>922</v>
      </c>
      <c r="AO60" s="197"/>
      <c r="AP60" s="197"/>
      <c r="AQ60" s="197"/>
      <c r="AR60" s="198"/>
      <c r="AS60" s="197"/>
      <c r="AT60" s="197"/>
      <c r="AU60" s="197"/>
      <c r="AV60" s="197"/>
      <c r="AW60" s="197"/>
      <c r="AX60" s="197"/>
      <c r="AY60" s="197"/>
      <c r="AZ60" s="197"/>
      <c r="BB60" s="196" t="s">
        <v>923</v>
      </c>
      <c r="BC60" s="197"/>
      <c r="BD60" s="197"/>
      <c r="BE60" s="197"/>
      <c r="BF60" s="198"/>
      <c r="BG60" s="197"/>
      <c r="BH60" s="197"/>
      <c r="BI60" s="197"/>
      <c r="BJ60" s="199"/>
      <c r="BK60" s="199"/>
      <c r="BL60" s="199"/>
      <c r="BM60" s="199"/>
      <c r="BN60" s="199"/>
    </row>
    <row r="62" spans="2:66" x14ac:dyDescent="0.25">
      <c r="B62" s="194" t="s">
        <v>860</v>
      </c>
      <c r="E62" s="691" t="s">
        <v>1004</v>
      </c>
      <c r="F62" s="692"/>
      <c r="G62" s="692"/>
      <c r="H62" s="692"/>
      <c r="I62" s="693"/>
      <c r="L62" s="194" t="s">
        <v>425</v>
      </c>
      <c r="M62" s="194"/>
      <c r="N62" s="194"/>
      <c r="O62" s="690" t="str">
        <f>O39</f>
        <v>Baseline</v>
      </c>
      <c r="P62" s="690"/>
      <c r="Q62" s="690"/>
      <c r="R62" s="690"/>
      <c r="S62" s="690"/>
      <c r="T62" s="690"/>
      <c r="U62" s="690"/>
      <c r="V62" s="690"/>
      <c r="W62" s="690"/>
      <c r="X62" s="690"/>
      <c r="Z62" s="194" t="s">
        <v>425</v>
      </c>
      <c r="AC62" s="690" t="str">
        <f>AC39</f>
        <v>Sunset Drive/Monlieu Avenue Road Diet and Sidepath</v>
      </c>
      <c r="AD62" s="690"/>
      <c r="AE62" s="690"/>
      <c r="AF62" s="690"/>
      <c r="AG62" s="690"/>
      <c r="AH62" s="200"/>
      <c r="AI62" s="200"/>
      <c r="AJ62" s="200"/>
      <c r="AK62" s="200"/>
      <c r="AL62" s="200"/>
      <c r="AN62" s="194" t="s">
        <v>425</v>
      </c>
      <c r="AQ62" s="690">
        <f>AQ39</f>
        <v>0</v>
      </c>
      <c r="AR62" s="690"/>
      <c r="AS62" s="690"/>
      <c r="AT62" s="690"/>
      <c r="AU62" s="690"/>
      <c r="AV62" s="200"/>
      <c r="AW62" s="200"/>
      <c r="AX62" s="200"/>
      <c r="AY62" s="200"/>
      <c r="AZ62" s="200"/>
      <c r="BB62" s="194" t="s">
        <v>425</v>
      </c>
      <c r="BE62" s="690">
        <f>BE39</f>
        <v>0</v>
      </c>
      <c r="BF62" s="690"/>
      <c r="BG62" s="690"/>
      <c r="BH62" s="690"/>
      <c r="BI62" s="690"/>
    </row>
    <row r="63" spans="2:66" x14ac:dyDescent="0.25">
      <c r="B63" s="194" t="s">
        <v>861</v>
      </c>
      <c r="E63" s="691" t="s">
        <v>1005</v>
      </c>
      <c r="F63" s="692"/>
      <c r="G63" s="692"/>
      <c r="H63" s="692"/>
      <c r="I63" s="693"/>
    </row>
    <row r="64" spans="2:66" x14ac:dyDescent="0.25">
      <c r="B64" s="194" t="s">
        <v>859</v>
      </c>
      <c r="E64" s="702" t="s">
        <v>853</v>
      </c>
      <c r="F64" s="692"/>
      <c r="G64" s="692"/>
      <c r="H64" s="692"/>
      <c r="I64" s="693"/>
      <c r="J64" s="201" t="s">
        <v>73</v>
      </c>
    </row>
    <row r="65" spans="2:66" x14ac:dyDescent="0.25">
      <c r="J65" s="202"/>
    </row>
    <row r="66" spans="2:66" ht="27" x14ac:dyDescent="0.25">
      <c r="B66" s="194" t="s">
        <v>865</v>
      </c>
      <c r="L66" s="203" t="s">
        <v>869</v>
      </c>
      <c r="M66" s="697" t="s">
        <v>164</v>
      </c>
      <c r="N66" s="697"/>
      <c r="O66" s="203"/>
      <c r="P66" s="204"/>
      <c r="Q66" s="697" t="s">
        <v>870</v>
      </c>
      <c r="R66" s="697"/>
      <c r="S66" s="205"/>
      <c r="T66" s="203" t="s">
        <v>669</v>
      </c>
      <c r="U66" s="203" t="s">
        <v>871</v>
      </c>
      <c r="V66" s="203" t="s">
        <v>674</v>
      </c>
      <c r="W66" s="206" t="s">
        <v>901</v>
      </c>
      <c r="X66" s="206" t="s">
        <v>872</v>
      </c>
      <c r="Z66" s="203" t="s">
        <v>869</v>
      </c>
      <c r="AA66" s="697" t="s">
        <v>164</v>
      </c>
      <c r="AB66" s="697"/>
      <c r="AC66" s="203"/>
      <c r="AD66" s="204"/>
      <c r="AE66" s="697" t="s">
        <v>870</v>
      </c>
      <c r="AF66" s="697"/>
      <c r="AG66" s="205"/>
      <c r="AH66" s="203" t="s">
        <v>669</v>
      </c>
      <c r="AI66" s="203" t="s">
        <v>871</v>
      </c>
      <c r="AJ66" s="203" t="s">
        <v>674</v>
      </c>
      <c r="AK66" s="206" t="s">
        <v>901</v>
      </c>
      <c r="AL66" s="206" t="s">
        <v>872</v>
      </c>
      <c r="AN66" s="203" t="s">
        <v>869</v>
      </c>
      <c r="AO66" s="697" t="s">
        <v>164</v>
      </c>
      <c r="AP66" s="697"/>
      <c r="AQ66" s="203"/>
      <c r="AR66" s="204"/>
      <c r="AS66" s="697" t="s">
        <v>870</v>
      </c>
      <c r="AT66" s="697"/>
      <c r="AU66" s="205"/>
      <c r="AV66" s="203" t="s">
        <v>669</v>
      </c>
      <c r="AW66" s="203" t="s">
        <v>871</v>
      </c>
      <c r="AX66" s="203" t="s">
        <v>674</v>
      </c>
      <c r="AY66" s="206" t="s">
        <v>901</v>
      </c>
      <c r="AZ66" s="206" t="s">
        <v>872</v>
      </c>
      <c r="BB66" s="203" t="s">
        <v>869</v>
      </c>
      <c r="BC66" s="697" t="s">
        <v>164</v>
      </c>
      <c r="BD66" s="697"/>
      <c r="BE66" s="203"/>
      <c r="BF66" s="204"/>
      <c r="BG66" s="697" t="s">
        <v>870</v>
      </c>
      <c r="BH66" s="697"/>
      <c r="BI66" s="205"/>
      <c r="BJ66" s="203" t="s">
        <v>669</v>
      </c>
      <c r="BK66" s="203" t="s">
        <v>871</v>
      </c>
      <c r="BL66" s="203" t="s">
        <v>674</v>
      </c>
      <c r="BM66" s="206" t="s">
        <v>901</v>
      </c>
      <c r="BN66" s="206" t="s">
        <v>872</v>
      </c>
    </row>
    <row r="67" spans="2:66" x14ac:dyDescent="0.25">
      <c r="B67" s="207" t="s">
        <v>863</v>
      </c>
      <c r="E67" s="699">
        <v>39083</v>
      </c>
      <c r="F67" s="700"/>
      <c r="G67" s="700"/>
      <c r="H67" s="700"/>
      <c r="I67" s="701"/>
      <c r="J67" s="208" t="s">
        <v>905</v>
      </c>
      <c r="L67" s="209">
        <v>1</v>
      </c>
      <c r="M67" s="695" t="s">
        <v>875</v>
      </c>
      <c r="N67" s="696"/>
      <c r="O67" s="201" t="s">
        <v>73</v>
      </c>
      <c r="P67" s="210"/>
      <c r="Q67" s="695" t="s">
        <v>884</v>
      </c>
      <c r="R67" s="696"/>
      <c r="S67" s="201" t="s">
        <v>73</v>
      </c>
      <c r="T67" s="207" t="str">
        <f>IFERROR(VLOOKUP($Q67,CMList!$E$4:$M$80,2,FALSE),"")</f>
        <v/>
      </c>
      <c r="U67" s="207" t="str">
        <f>IFERROR(VLOOKUP($Q67,CMList!$E$4:$M$80,6,FALSE),"")</f>
        <v/>
      </c>
      <c r="V67" s="209" t="str">
        <f>IFERROR(VLOOKUP($Q67,CMList!$E$4:$M$80,4,FALSE),"")</f>
        <v/>
      </c>
      <c r="W67" s="211" t="str">
        <f>IFERROR(VLOOKUP($Q67,CMList!$E$4:$M$80,5,FALSE),"")</f>
        <v/>
      </c>
      <c r="X67" s="212" t="str">
        <f>IFERROR(VLOOKUP(L67,#REF!,IF(CRF!U67="All",5,IF(CRF!U67="Active",6,IF(CRF!U67="Emergency",7,IF(CRF!U67="Night",8,0)))),FALSE),"")</f>
        <v/>
      </c>
      <c r="Z67" s="209">
        <v>1</v>
      </c>
      <c r="AA67" s="695" t="s">
        <v>879</v>
      </c>
      <c r="AB67" s="696"/>
      <c r="AC67" s="201" t="s">
        <v>73</v>
      </c>
      <c r="AD67" s="210"/>
      <c r="AE67" s="695" t="s">
        <v>885</v>
      </c>
      <c r="AF67" s="696"/>
      <c r="AG67" s="201" t="s">
        <v>73</v>
      </c>
      <c r="AH67" s="207" t="str">
        <f>IFERROR(VLOOKUP(AE67,CMList!$E$4:$M$80,2,FALSE),"")</f>
        <v/>
      </c>
      <c r="AI67" s="207" t="str">
        <f>IFERROR(VLOOKUP(AE67,CMList!$E$4:$M$80,6,FALSE),"")</f>
        <v/>
      </c>
      <c r="AJ67" s="209" t="str">
        <f>IFERROR(VLOOKUP(AE67,CMList!$E$4:$M$80,4,FALSE),"")</f>
        <v/>
      </c>
      <c r="AK67" s="211" t="str">
        <f>IFERROR(VLOOKUP(AE67,CMList!$E$4:$M$80,5,FALSE),"")</f>
        <v/>
      </c>
      <c r="AL67" s="212" t="str">
        <f>IFERROR(VLOOKUP(Z67,#REF!,IF(CRF!AI67="All",5,IF(CRF!AI67="Active",6,IF(CRF!AI67="Emergency",7,IF(CRF!AI67="Night",8,0)))),FALSE),"")</f>
        <v/>
      </c>
      <c r="AN67" s="209">
        <v>1</v>
      </c>
      <c r="AO67" s="695" t="s">
        <v>879</v>
      </c>
      <c r="AP67" s="696"/>
      <c r="AQ67" s="201" t="s">
        <v>73</v>
      </c>
      <c r="AR67" s="210"/>
      <c r="AS67" s="695" t="s">
        <v>714</v>
      </c>
      <c r="AT67" s="696"/>
      <c r="AU67" s="201" t="s">
        <v>73</v>
      </c>
      <c r="AV67" s="207" t="str">
        <f>IFERROR(VLOOKUP(AS67,CMList!$E$4:$M$80,2,FALSE),"")</f>
        <v>S19</v>
      </c>
      <c r="AW67" s="207" t="str">
        <f>IFERROR(VLOOKUP(AS67,CMList!$E$4:$M$80,6,FALSE),"")</f>
        <v>Active</v>
      </c>
      <c r="AX67" s="209">
        <f>IFERROR(VLOOKUP(AS67,CMList!$E$4:$M$80,4,FALSE),"")</f>
        <v>0.25</v>
      </c>
      <c r="AY67" s="211">
        <f>IFERROR(VLOOKUP(AS67,CMList!$E$4:$M$80,5,FALSE),"")</f>
        <v>20</v>
      </c>
      <c r="AZ67" s="212" t="str">
        <f>IFERROR(VLOOKUP(AN67,#REF!,IF(CRF!AW67="All",5,IF(CRF!AW67="Active",6,IF(CRF!AW67="Emergency",7,IF(CRF!AW67="Night",8,0)))),FALSE),"")</f>
        <v/>
      </c>
      <c r="BB67" s="209">
        <v>1</v>
      </c>
      <c r="BC67" s="695" t="s">
        <v>879</v>
      </c>
      <c r="BD67" s="696"/>
      <c r="BE67" s="201" t="s">
        <v>73</v>
      </c>
      <c r="BF67" s="210"/>
      <c r="BG67" s="695" t="s">
        <v>714</v>
      </c>
      <c r="BH67" s="696"/>
      <c r="BI67" s="201" t="s">
        <v>73</v>
      </c>
      <c r="BJ67" s="207" t="str">
        <f>IFERROR(VLOOKUP(BG67,CMList!$E$4:$M$80,2,FALSE),"")</f>
        <v>S19</v>
      </c>
      <c r="BK67" s="207" t="str">
        <f>IFERROR(VLOOKUP(BG67,CMList!$E$4:$M$80,6,FALSE),"")</f>
        <v>Active</v>
      </c>
      <c r="BL67" s="209">
        <f>IFERROR(VLOOKUP(BG67,CMList!$E$4:$M$80,4,FALSE),"")</f>
        <v>0.25</v>
      </c>
      <c r="BM67" s="211">
        <f>IFERROR(VLOOKUP(BG67,CMList!$E$4:$M$80,5,FALSE),"")</f>
        <v>20</v>
      </c>
      <c r="BN67" s="212" t="str">
        <f>IFERROR(VLOOKUP(BB67,#REF!,IF(CRF!BK67="All",5,IF(CRF!BK67="Active",6,IF(CRF!BK67="Emergency",7,IF(CRF!BK67="Night",8,0)))),FALSE),"")</f>
        <v/>
      </c>
    </row>
    <row r="68" spans="2:66" x14ac:dyDescent="0.25">
      <c r="B68" s="207" t="s">
        <v>864</v>
      </c>
      <c r="E68" s="699">
        <v>43465</v>
      </c>
      <c r="F68" s="700"/>
      <c r="G68" s="700"/>
      <c r="H68" s="700"/>
      <c r="I68" s="701"/>
      <c r="J68" s="208" t="s">
        <v>905</v>
      </c>
      <c r="L68" s="209">
        <v>2</v>
      </c>
      <c r="M68" s="695" t="s">
        <v>875</v>
      </c>
      <c r="N68" s="696"/>
      <c r="O68" s="201" t="s">
        <v>73</v>
      </c>
      <c r="P68" s="210"/>
      <c r="Q68" s="695" t="s">
        <v>885</v>
      </c>
      <c r="R68" s="696"/>
      <c r="S68" s="201" t="s">
        <v>73</v>
      </c>
      <c r="T68" s="207" t="str">
        <f>IFERROR(VLOOKUP($Q68,CMList!$E$4:$M$80,2,FALSE),"")</f>
        <v/>
      </c>
      <c r="U68" s="207" t="str">
        <f>IFERROR(VLOOKUP($Q68,CMList!$E$4:$M$80,6,FALSE),"")</f>
        <v/>
      </c>
      <c r="V68" s="209" t="str">
        <f>IFERROR(VLOOKUP($Q68,CMList!$E$4:$M$80,4,FALSE),"")</f>
        <v/>
      </c>
      <c r="W68" s="211" t="str">
        <f>IFERROR(VLOOKUP($Q68,CMList!$E$4:$M$80,5,FALSE),"")</f>
        <v/>
      </c>
      <c r="X68" s="212" t="str">
        <f>IFERROR(VLOOKUP(L68,#REF!,IF(CRF!U68="All",5,IF(CRF!U68="Active",6,IF(CRF!U68="Emergency",7,IF(CRF!U68="Night",8,0)))),FALSE),"")</f>
        <v/>
      </c>
      <c r="Z68" s="209">
        <v>2</v>
      </c>
      <c r="AA68" s="695" t="s">
        <v>875</v>
      </c>
      <c r="AB68" s="696"/>
      <c r="AC68" s="201" t="s">
        <v>73</v>
      </c>
      <c r="AD68" s="210"/>
      <c r="AE68" s="695" t="s">
        <v>885</v>
      </c>
      <c r="AF68" s="696"/>
      <c r="AG68" s="201" t="s">
        <v>73</v>
      </c>
      <c r="AH68" s="207" t="str">
        <f>IFERROR(VLOOKUP(AE68,CMList!$E$4:$M$80,2,FALSE),"")</f>
        <v/>
      </c>
      <c r="AI68" s="207" t="str">
        <f>IFERROR(VLOOKUP(AE68,CMList!$E$4:$M$80,6,FALSE),"")</f>
        <v/>
      </c>
      <c r="AJ68" s="209" t="str">
        <f>IFERROR(VLOOKUP(AE68,CMList!$E$4:$M$80,4,FALSE),"")</f>
        <v/>
      </c>
      <c r="AK68" s="211" t="str">
        <f>IFERROR(VLOOKUP(AE68,CMList!$E$4:$M$80,5,FALSE),"")</f>
        <v/>
      </c>
      <c r="AL68" s="212" t="str">
        <f>IFERROR(VLOOKUP(Z68,#REF!,IF(CRF!AI68="All",5,IF(CRF!AI68="Active",6,IF(CRF!AI68="Emergency",7,IF(CRF!AI68="Night",8,0)))),FALSE),"")</f>
        <v/>
      </c>
      <c r="AN68" s="209">
        <v>2</v>
      </c>
      <c r="AO68" s="695" t="s">
        <v>875</v>
      </c>
      <c r="AP68" s="696"/>
      <c r="AQ68" s="201" t="s">
        <v>73</v>
      </c>
      <c r="AR68" s="210"/>
      <c r="AS68" s="695" t="s">
        <v>885</v>
      </c>
      <c r="AT68" s="696"/>
      <c r="AU68" s="201" t="s">
        <v>73</v>
      </c>
      <c r="AV68" s="207" t="str">
        <f>IFERROR(VLOOKUP(AS68,CMList!$E$4:$M$80,2,FALSE),"")</f>
        <v/>
      </c>
      <c r="AW68" s="207" t="str">
        <f>IFERROR(VLOOKUP(AS68,CMList!$E$4:$M$80,6,FALSE),"")</f>
        <v/>
      </c>
      <c r="AX68" s="209" t="str">
        <f>IFERROR(VLOOKUP(AS68,CMList!$E$4:$M$80,4,FALSE),"")</f>
        <v/>
      </c>
      <c r="AY68" s="211" t="str">
        <f>IFERROR(VLOOKUP(AS68,CMList!$E$4:$M$80,5,FALSE),"")</f>
        <v/>
      </c>
      <c r="AZ68" s="212" t="str">
        <f>IFERROR(VLOOKUP(AN68,#REF!,IF(CRF!AW68="All",5,IF(CRF!AW68="Active",6,IF(CRF!AW68="Emergency",7,IF(CRF!AW68="Night",8,0)))),FALSE),"")</f>
        <v/>
      </c>
      <c r="BB68" s="209">
        <v>2</v>
      </c>
      <c r="BC68" s="695" t="s">
        <v>875</v>
      </c>
      <c r="BD68" s="696"/>
      <c r="BE68" s="201" t="s">
        <v>73</v>
      </c>
      <c r="BF68" s="210"/>
      <c r="BG68" s="695" t="s">
        <v>885</v>
      </c>
      <c r="BH68" s="696"/>
      <c r="BI68" s="201" t="s">
        <v>73</v>
      </c>
      <c r="BJ68" s="207" t="str">
        <f>IFERROR(VLOOKUP(BG68,CMList!$E$4:$M$80,2,FALSE),"")</f>
        <v/>
      </c>
      <c r="BK68" s="207" t="str">
        <f>IFERROR(VLOOKUP(BG68,CMList!$E$4:$M$80,6,FALSE),"")</f>
        <v/>
      </c>
      <c r="BL68" s="209" t="str">
        <f>IFERROR(VLOOKUP(BG68,CMList!$E$4:$M$80,4,FALSE),"")</f>
        <v/>
      </c>
      <c r="BM68" s="211" t="str">
        <f>IFERROR(VLOOKUP(BG68,CMList!$E$4:$M$80,5,FALSE),"")</f>
        <v/>
      </c>
      <c r="BN68" s="212" t="str">
        <f>IFERROR(VLOOKUP(BB68,#REF!,IF(CRF!BK68="All",5,IF(CRF!BK68="Active",6,IF(CRF!BK68="Emergency",7,IF(CRF!BK68="Night",8,0)))),FALSE),"")</f>
        <v/>
      </c>
    </row>
    <row r="69" spans="2:66" x14ac:dyDescent="0.25">
      <c r="B69" s="207" t="s">
        <v>137</v>
      </c>
      <c r="E69" s="698">
        <f>ABS(E68-E67)/365</f>
        <v>12.005479452054795</v>
      </c>
      <c r="F69" s="698"/>
      <c r="G69" s="698"/>
      <c r="H69" s="698"/>
      <c r="I69" s="698"/>
      <c r="J69" s="213"/>
      <c r="L69" s="209">
        <v>3</v>
      </c>
      <c r="M69" s="695" t="s">
        <v>875</v>
      </c>
      <c r="N69" s="696"/>
      <c r="O69" s="201" t="s">
        <v>73</v>
      </c>
      <c r="P69" s="210"/>
      <c r="Q69" s="695" t="s">
        <v>883</v>
      </c>
      <c r="R69" s="696"/>
      <c r="S69" s="201" t="s">
        <v>73</v>
      </c>
      <c r="T69" s="207" t="str">
        <f>IFERROR(VLOOKUP($Q69,CMList!$E$4:$M$80,2,FALSE),"")</f>
        <v/>
      </c>
      <c r="U69" s="207" t="str">
        <f>IFERROR(VLOOKUP($Q69,CMList!$E$4:$M$80,6,FALSE),"")</f>
        <v/>
      </c>
      <c r="V69" s="209" t="str">
        <f>IFERROR(VLOOKUP($Q69,CMList!$E$4:$M$80,4,FALSE),"")</f>
        <v/>
      </c>
      <c r="W69" s="211" t="str">
        <f>IFERROR(VLOOKUP($Q69,CMList!$E$4:$M$80,5,FALSE),"")</f>
        <v/>
      </c>
      <c r="X69" s="212" t="str">
        <f>IFERROR(VLOOKUP(L69,#REF!,IF(CRF!U69="All",5,IF(CRF!U69="Active",6,IF(CRF!U69="Emergency",7,IF(CRF!U69="Night",8,0)))),FALSE),"")</f>
        <v/>
      </c>
      <c r="Z69" s="209">
        <v>3</v>
      </c>
      <c r="AA69" s="695" t="s">
        <v>875</v>
      </c>
      <c r="AB69" s="696"/>
      <c r="AC69" s="201" t="s">
        <v>73</v>
      </c>
      <c r="AD69" s="210"/>
      <c r="AE69" s="695" t="s">
        <v>885</v>
      </c>
      <c r="AF69" s="696"/>
      <c r="AG69" s="201" t="s">
        <v>73</v>
      </c>
      <c r="AH69" s="207" t="str">
        <f>IFERROR(VLOOKUP(AE69,CMList!$E$4:$M$80,2,FALSE),"")</f>
        <v/>
      </c>
      <c r="AI69" s="207" t="str">
        <f>IFERROR(VLOOKUP(AE69,CMList!$E$4:$M$80,6,FALSE),"")</f>
        <v/>
      </c>
      <c r="AJ69" s="209" t="str">
        <f>IFERROR(VLOOKUP(AE69,CMList!$E$4:$M$80,4,FALSE),"")</f>
        <v/>
      </c>
      <c r="AK69" s="211" t="str">
        <f>IFERROR(VLOOKUP(AE69,CMList!$E$4:$M$80,5,FALSE),"")</f>
        <v/>
      </c>
      <c r="AL69" s="212" t="str">
        <f>IFERROR(VLOOKUP(Z69,#REF!,IF(CRF!AI69="All",5,IF(CRF!AI69="Active",6,IF(CRF!AI69="Emergency",7,IF(CRF!AI69="Night",8,0)))),FALSE),"")</f>
        <v/>
      </c>
      <c r="AN69" s="209">
        <v>3</v>
      </c>
      <c r="AO69" s="695" t="s">
        <v>875</v>
      </c>
      <c r="AP69" s="696"/>
      <c r="AQ69" s="201" t="s">
        <v>73</v>
      </c>
      <c r="AR69" s="210"/>
      <c r="AS69" s="695" t="s">
        <v>885</v>
      </c>
      <c r="AT69" s="696"/>
      <c r="AU69" s="201" t="s">
        <v>73</v>
      </c>
      <c r="AV69" s="207" t="str">
        <f>IFERROR(VLOOKUP(AS69,CMList!$E$4:$M$80,2,FALSE),"")</f>
        <v/>
      </c>
      <c r="AW69" s="207" t="str">
        <f>IFERROR(VLOOKUP(AS69,CMList!$E$4:$M$80,6,FALSE),"")</f>
        <v/>
      </c>
      <c r="AX69" s="209" t="str">
        <f>IFERROR(VLOOKUP(AS69,CMList!$E$4:$M$80,4,FALSE),"")</f>
        <v/>
      </c>
      <c r="AY69" s="211" t="str">
        <f>IFERROR(VLOOKUP(AS69,CMList!$E$4:$M$80,5,FALSE),"")</f>
        <v/>
      </c>
      <c r="AZ69" s="212" t="str">
        <f>IFERROR(VLOOKUP(AN69,#REF!,IF(CRF!AW69="All",5,IF(CRF!AW69="Active",6,IF(CRF!AW69="Emergency",7,IF(CRF!AW69="Night",8,0)))),FALSE),"")</f>
        <v/>
      </c>
      <c r="BB69" s="209">
        <v>3</v>
      </c>
      <c r="BC69" s="695" t="s">
        <v>875</v>
      </c>
      <c r="BD69" s="696"/>
      <c r="BE69" s="201" t="s">
        <v>73</v>
      </c>
      <c r="BF69" s="210"/>
      <c r="BG69" s="695" t="s">
        <v>885</v>
      </c>
      <c r="BH69" s="696"/>
      <c r="BI69" s="201" t="s">
        <v>73</v>
      </c>
      <c r="BJ69" s="207" t="str">
        <f>IFERROR(VLOOKUP(BG69,CMList!$E$4:$M$80,2,FALSE),"")</f>
        <v/>
      </c>
      <c r="BK69" s="207" t="str">
        <f>IFERROR(VLOOKUP(BG69,CMList!$E$4:$M$80,6,FALSE),"")</f>
        <v/>
      </c>
      <c r="BL69" s="209" t="str">
        <f>IFERROR(VLOOKUP(BG69,CMList!$E$4:$M$80,4,FALSE),"")</f>
        <v/>
      </c>
      <c r="BM69" s="211" t="str">
        <f>IFERROR(VLOOKUP(BG69,CMList!$E$4:$M$80,5,FALSE),"")</f>
        <v/>
      </c>
      <c r="BN69" s="212" t="str">
        <f>IFERROR(VLOOKUP(BB69,#REF!,IF(CRF!BK69="All",5,IF(CRF!BK69="Active",6,IF(CRF!BK69="Emergency",7,IF(CRF!BK69="Night",8,0)))),FALSE),"")</f>
        <v/>
      </c>
    </row>
    <row r="70" spans="2:66" x14ac:dyDescent="0.25">
      <c r="L70" s="209">
        <v>4</v>
      </c>
      <c r="M70" s="695" t="s">
        <v>875</v>
      </c>
      <c r="N70" s="696"/>
      <c r="O70" s="201" t="s">
        <v>73</v>
      </c>
      <c r="P70" s="210"/>
      <c r="Q70" s="695" t="s">
        <v>884</v>
      </c>
      <c r="R70" s="696"/>
      <c r="S70" s="201" t="s">
        <v>73</v>
      </c>
      <c r="T70" s="207" t="str">
        <f>IFERROR(VLOOKUP($Q70,CMList!$E$4:$M$80,2,FALSE),"")</f>
        <v/>
      </c>
      <c r="U70" s="207" t="str">
        <f>IFERROR(VLOOKUP($Q70,CMList!$E$4:$M$80,6,FALSE),"")</f>
        <v/>
      </c>
      <c r="V70" s="209" t="str">
        <f>IFERROR(VLOOKUP($Q70,CMList!$E$4:$M$80,4,FALSE),"")</f>
        <v/>
      </c>
      <c r="W70" s="211" t="str">
        <f>IFERROR(VLOOKUP($Q70,CMList!$E$4:$M$80,5,FALSE),"")</f>
        <v/>
      </c>
      <c r="X70" s="212" t="str">
        <f>IFERROR(VLOOKUP(L70,#REF!,IF(CRF!U70="All",5,IF(CRF!U70="Active",6,IF(CRF!U70="Emergency",7,IF(CRF!U70="Night",8,0)))),FALSE),"")</f>
        <v/>
      </c>
      <c r="Z70" s="209">
        <v>4</v>
      </c>
      <c r="AA70" s="695" t="s">
        <v>875</v>
      </c>
      <c r="AB70" s="696"/>
      <c r="AC70" s="201" t="s">
        <v>73</v>
      </c>
      <c r="AD70" s="210"/>
      <c r="AE70" s="703" t="s">
        <v>883</v>
      </c>
      <c r="AF70" s="643"/>
      <c r="AG70" s="201" t="s">
        <v>73</v>
      </c>
      <c r="AH70" s="207" t="str">
        <f>IFERROR(VLOOKUP(AE70,CMList!$E$4:$M$80,2,FALSE),"")</f>
        <v/>
      </c>
      <c r="AI70" s="207" t="str">
        <f>IFERROR(VLOOKUP(AE70,CMList!$E$4:$M$80,6,FALSE),"")</f>
        <v/>
      </c>
      <c r="AJ70" s="209" t="str">
        <f>IFERROR(VLOOKUP(AE70,CMList!$E$4:$M$80,4,FALSE),"")</f>
        <v/>
      </c>
      <c r="AK70" s="211" t="str">
        <f>IFERROR(VLOOKUP(AE70,CMList!$E$4:$M$80,5,FALSE),"")</f>
        <v/>
      </c>
      <c r="AL70" s="212" t="str">
        <f>IFERROR(VLOOKUP(Z70,#REF!,IF(CRF!AI70="All",5,IF(CRF!AI70="Active",6,IF(CRF!AI70="Emergency",7,IF(CRF!AI70="Night",8,0)))),FALSE),"")</f>
        <v/>
      </c>
      <c r="AN70" s="209">
        <v>4</v>
      </c>
      <c r="AO70" s="695" t="s">
        <v>875</v>
      </c>
      <c r="AP70" s="696"/>
      <c r="AQ70" s="201" t="s">
        <v>73</v>
      </c>
      <c r="AR70" s="210"/>
      <c r="AS70" s="695" t="s">
        <v>883</v>
      </c>
      <c r="AT70" s="696"/>
      <c r="AU70" s="201" t="s">
        <v>73</v>
      </c>
      <c r="AV70" s="207" t="str">
        <f>IFERROR(VLOOKUP(AS70,CMList!$E$4:$M$80,2,FALSE),"")</f>
        <v/>
      </c>
      <c r="AW70" s="207" t="str">
        <f>IFERROR(VLOOKUP(AS70,CMList!$E$4:$M$80,6,FALSE),"")</f>
        <v/>
      </c>
      <c r="AX70" s="209" t="str">
        <f>IFERROR(VLOOKUP(AS70,CMList!$E$4:$M$80,4,FALSE),"")</f>
        <v/>
      </c>
      <c r="AY70" s="211" t="str">
        <f>IFERROR(VLOOKUP(AS70,CMList!$E$4:$M$80,5,FALSE),"")</f>
        <v/>
      </c>
      <c r="AZ70" s="212" t="str">
        <f>IFERROR(VLOOKUP(AN70,#REF!,IF(CRF!AW70="All",5,IF(CRF!AW70="Active",6,IF(CRF!AW70="Emergency",7,IF(CRF!AW70="Night",8,0)))),FALSE),"")</f>
        <v/>
      </c>
      <c r="BB70" s="209">
        <v>4</v>
      </c>
      <c r="BC70" s="695" t="s">
        <v>875</v>
      </c>
      <c r="BD70" s="696"/>
      <c r="BE70" s="201" t="s">
        <v>73</v>
      </c>
      <c r="BF70" s="210"/>
      <c r="BG70" s="695" t="s">
        <v>883</v>
      </c>
      <c r="BH70" s="696"/>
      <c r="BI70" s="201" t="s">
        <v>73</v>
      </c>
      <c r="BJ70" s="207" t="str">
        <f>IFERROR(VLOOKUP(BG70,CMList!$E$4:$M$80,2,FALSE),"")</f>
        <v/>
      </c>
      <c r="BK70" s="207" t="str">
        <f>IFERROR(VLOOKUP(BG70,CMList!$E$4:$M$80,6,FALSE),"")</f>
        <v/>
      </c>
      <c r="BL70" s="209" t="str">
        <f>IFERROR(VLOOKUP(BG70,CMList!$E$4:$M$80,4,FALSE),"")</f>
        <v/>
      </c>
      <c r="BM70" s="211" t="str">
        <f>IFERROR(VLOOKUP(BG70,CMList!$E$4:$M$80,5,FALSE),"")</f>
        <v/>
      </c>
      <c r="BN70" s="212" t="str">
        <f>IFERROR(VLOOKUP(BB70,#REF!,IF(CRF!BK70="All",5,IF(CRF!BK70="Active",6,IF(CRF!BK70="Emergency",7,IF(CRF!BK70="Night",8,0)))),FALSE),"")</f>
        <v/>
      </c>
    </row>
    <row r="71" spans="2:66" x14ac:dyDescent="0.25">
      <c r="B71" s="214" t="s">
        <v>896</v>
      </c>
      <c r="C71" s="215"/>
      <c r="D71" s="216" t="s">
        <v>137</v>
      </c>
      <c r="E71" s="217"/>
      <c r="F71" s="218" t="s">
        <v>866</v>
      </c>
      <c r="G71" s="218" t="s">
        <v>867</v>
      </c>
      <c r="H71" s="218" t="s">
        <v>892</v>
      </c>
      <c r="I71" s="218" t="s">
        <v>891</v>
      </c>
      <c r="J71" s="218" t="s">
        <v>890</v>
      </c>
      <c r="L71" s="219">
        <v>5</v>
      </c>
      <c r="M71" s="695" t="s">
        <v>875</v>
      </c>
      <c r="N71" s="696"/>
      <c r="O71" s="201" t="s">
        <v>73</v>
      </c>
      <c r="P71" s="210"/>
      <c r="Q71" s="695" t="s">
        <v>886</v>
      </c>
      <c r="R71" s="696"/>
      <c r="S71" s="201" t="s">
        <v>73</v>
      </c>
      <c r="T71" s="207" t="str">
        <f>IFERROR(VLOOKUP($Q71,CMList!$E$4:$M$80,2,FALSE),"")</f>
        <v/>
      </c>
      <c r="U71" s="207" t="str">
        <f>IFERROR(VLOOKUP($Q71,CMList!$E$4:$M$80,6,FALSE),"")</f>
        <v/>
      </c>
      <c r="V71" s="209" t="str">
        <f>IFERROR(VLOOKUP($Q71,CMList!$E$4:$M$80,4,FALSE),"")</f>
        <v/>
      </c>
      <c r="W71" s="211" t="str">
        <f>IFERROR(VLOOKUP($Q71,CMList!$E$4:$M$80,5,FALSE),"")</f>
        <v/>
      </c>
      <c r="X71" s="212" t="str">
        <f>IFERROR(VLOOKUP(L71,#REF!,IF(CRF!U71="All",5,IF(CRF!U71="Active",6,IF(CRF!U71="Emergency",7,IF(CRF!U71="Night",8,0)))),FALSE),"")</f>
        <v/>
      </c>
      <c r="Z71" s="219">
        <v>5</v>
      </c>
      <c r="AA71" s="695" t="s">
        <v>875</v>
      </c>
      <c r="AB71" s="696"/>
      <c r="AC71" s="201" t="s">
        <v>73</v>
      </c>
      <c r="AD71" s="210"/>
      <c r="AE71" s="703" t="s">
        <v>883</v>
      </c>
      <c r="AF71" s="643"/>
      <c r="AG71" s="201" t="s">
        <v>73</v>
      </c>
      <c r="AH71" s="207" t="str">
        <f>IFERROR(VLOOKUP(AE71,CMList!$E$4:$M$80,2,FALSE),"")</f>
        <v/>
      </c>
      <c r="AI71" s="207" t="str">
        <f>IFERROR(VLOOKUP(AE71,CMList!$E$4:$M$80,6,FALSE),"")</f>
        <v/>
      </c>
      <c r="AJ71" s="209" t="str">
        <f>IFERROR(VLOOKUP(AE71,CMList!$E$4:$M$80,4,FALSE),"")</f>
        <v/>
      </c>
      <c r="AK71" s="211" t="str">
        <f>IFERROR(VLOOKUP(AE71,CMList!$E$4:$M$80,5,FALSE),"")</f>
        <v/>
      </c>
      <c r="AL71" s="212" t="str">
        <f>IFERROR(VLOOKUP(Z71,#REF!,IF(CRF!AI71="All",5,IF(CRF!AI71="Active",6,IF(CRF!AI71="Emergency",7,IF(CRF!AI71="Night",8,0)))),FALSE),"")</f>
        <v/>
      </c>
      <c r="AN71" s="219">
        <v>5</v>
      </c>
      <c r="AO71" s="695" t="s">
        <v>875</v>
      </c>
      <c r="AP71" s="696"/>
      <c r="AQ71" s="201" t="s">
        <v>73</v>
      </c>
      <c r="AR71" s="210"/>
      <c r="AS71" s="695" t="s">
        <v>883</v>
      </c>
      <c r="AT71" s="696"/>
      <c r="AU71" s="201" t="s">
        <v>73</v>
      </c>
      <c r="AV71" s="207" t="str">
        <f>IFERROR(VLOOKUP(AS71,CMList!$E$4:$M$80,2,FALSE),"")</f>
        <v/>
      </c>
      <c r="AW71" s="207" t="str">
        <f>IFERROR(VLOOKUP(AS71,CMList!$E$4:$M$80,6,FALSE),"")</f>
        <v/>
      </c>
      <c r="AX71" s="209" t="str">
        <f>IFERROR(VLOOKUP(AS71,CMList!$E$4:$M$80,4,FALSE),"")</f>
        <v/>
      </c>
      <c r="AY71" s="211" t="str">
        <f>IFERROR(VLOOKUP(AS71,CMList!$E$4:$M$80,5,FALSE),"")</f>
        <v/>
      </c>
      <c r="AZ71" s="212" t="str">
        <f>IFERROR(VLOOKUP(AN71,#REF!,IF(CRF!AW71="All",5,IF(CRF!AW71="Active",6,IF(CRF!AW71="Emergency",7,IF(CRF!AW71="Night",8,0)))),FALSE),"")</f>
        <v/>
      </c>
      <c r="BB71" s="219">
        <v>5</v>
      </c>
      <c r="BC71" s="695" t="s">
        <v>875</v>
      </c>
      <c r="BD71" s="696"/>
      <c r="BE71" s="201" t="s">
        <v>73</v>
      </c>
      <c r="BF71" s="210"/>
      <c r="BG71" s="695" t="s">
        <v>883</v>
      </c>
      <c r="BH71" s="696"/>
      <c r="BI71" s="201" t="s">
        <v>73</v>
      </c>
      <c r="BJ71" s="207" t="str">
        <f>IFERROR(VLOOKUP(BG71,CMList!$E$4:$M$80,2,FALSE),"")</f>
        <v/>
      </c>
      <c r="BK71" s="207" t="str">
        <f>IFERROR(VLOOKUP(BG71,CMList!$E$4:$M$80,6,FALSE),"")</f>
        <v/>
      </c>
      <c r="BL71" s="209" t="str">
        <f>IFERROR(VLOOKUP(BG71,CMList!$E$4:$M$80,4,FALSE),"")</f>
        <v/>
      </c>
      <c r="BM71" s="211" t="str">
        <f>IFERROR(VLOOKUP(BG71,CMList!$E$4:$M$80,5,FALSE),"")</f>
        <v/>
      </c>
      <c r="BN71" s="212" t="str">
        <f>IFERROR(VLOOKUP(BB71,#REF!,IF(CRF!BK71="All",5,IF(CRF!BK71="Active",6,IF(CRF!BK71="Emergency",7,IF(CRF!BK71="Night",8,0)))),FALSE),"")</f>
        <v/>
      </c>
    </row>
    <row r="72" spans="2:66" x14ac:dyDescent="0.25">
      <c r="B72" s="207" t="s">
        <v>895</v>
      </c>
      <c r="D72" s="220">
        <f>SUM(F72:J72)</f>
        <v>44</v>
      </c>
      <c r="E72" s="221"/>
      <c r="F72" s="222">
        <v>0</v>
      </c>
      <c r="G72" s="222">
        <v>5</v>
      </c>
      <c r="H72" s="222">
        <v>11</v>
      </c>
      <c r="I72" s="222">
        <v>22</v>
      </c>
      <c r="J72" s="222">
        <v>6</v>
      </c>
      <c r="W72" s="223"/>
      <c r="X72" s="223"/>
      <c r="AK72" s="223"/>
      <c r="AL72" s="223"/>
      <c r="AY72" s="223"/>
      <c r="AZ72" s="223"/>
      <c r="BM72" s="223"/>
      <c r="BN72" s="223"/>
    </row>
    <row r="73" spans="2:66" x14ac:dyDescent="0.25">
      <c r="B73" s="207" t="s">
        <v>894</v>
      </c>
      <c r="D73" s="220">
        <f>SUM(F73:J73)</f>
        <v>44</v>
      </c>
      <c r="E73" s="224"/>
      <c r="F73" s="222">
        <v>0</v>
      </c>
      <c r="G73" s="222">
        <v>5</v>
      </c>
      <c r="H73" s="222">
        <v>11</v>
      </c>
      <c r="I73" s="222">
        <v>22</v>
      </c>
      <c r="J73" s="222">
        <v>6</v>
      </c>
      <c r="L73" s="694" t="s">
        <v>873</v>
      </c>
      <c r="M73" s="694"/>
      <c r="N73" s="694"/>
      <c r="O73" s="694"/>
      <c r="P73" s="694"/>
      <c r="Q73" s="694"/>
      <c r="R73" s="694"/>
      <c r="S73" s="694"/>
      <c r="T73" s="694"/>
      <c r="U73" s="694"/>
      <c r="V73" s="694"/>
      <c r="W73" s="225"/>
      <c r="X73" s="226">
        <f>SUM(X67:X71)</f>
        <v>0</v>
      </c>
      <c r="Z73" s="694" t="s">
        <v>873</v>
      </c>
      <c r="AA73" s="694"/>
      <c r="AB73" s="694"/>
      <c r="AC73" s="694"/>
      <c r="AD73" s="694"/>
      <c r="AE73" s="694"/>
      <c r="AF73" s="694"/>
      <c r="AG73" s="694"/>
      <c r="AH73" s="694"/>
      <c r="AI73" s="694"/>
      <c r="AJ73" s="694"/>
      <c r="AK73" s="225"/>
      <c r="AL73" s="226">
        <f>SUM(AL67:AL71)</f>
        <v>0</v>
      </c>
      <c r="AN73" s="694" t="s">
        <v>873</v>
      </c>
      <c r="AO73" s="694"/>
      <c r="AP73" s="694"/>
      <c r="AQ73" s="694"/>
      <c r="AR73" s="694"/>
      <c r="AS73" s="694"/>
      <c r="AT73" s="694"/>
      <c r="AU73" s="694"/>
      <c r="AV73" s="694"/>
      <c r="AW73" s="694"/>
      <c r="AX73" s="694"/>
      <c r="AY73" s="225"/>
      <c r="AZ73" s="226">
        <f>SUM(AZ67:AZ71)</f>
        <v>0</v>
      </c>
      <c r="BB73" s="694" t="s">
        <v>873</v>
      </c>
      <c r="BC73" s="694"/>
      <c r="BD73" s="694"/>
      <c r="BE73" s="694"/>
      <c r="BF73" s="694"/>
      <c r="BG73" s="694"/>
      <c r="BH73" s="694"/>
      <c r="BI73" s="694"/>
      <c r="BJ73" s="694"/>
      <c r="BK73" s="694"/>
      <c r="BL73" s="694"/>
      <c r="BM73" s="225"/>
      <c r="BN73" s="226">
        <f>SUM(BN67:BN71)</f>
        <v>0</v>
      </c>
    </row>
    <row r="74" spans="2:66" x14ac:dyDescent="0.25">
      <c r="B74" s="207" t="s">
        <v>888</v>
      </c>
      <c r="D74" s="220">
        <f>SUM(F74:J74)</f>
        <v>0</v>
      </c>
      <c r="E74" s="224"/>
      <c r="F74" s="227">
        <v>0</v>
      </c>
      <c r="G74" s="227">
        <v>0</v>
      </c>
      <c r="H74" s="227">
        <v>0</v>
      </c>
      <c r="I74" s="227">
        <v>0</v>
      </c>
      <c r="J74" s="227">
        <v>0</v>
      </c>
    </row>
    <row r="75" spans="2:66" x14ac:dyDescent="0.25">
      <c r="B75" s="207" t="s">
        <v>868</v>
      </c>
      <c r="D75" s="220">
        <f>SUM(F75:J75)</f>
        <v>0</v>
      </c>
      <c r="E75" s="224"/>
      <c r="F75" s="227">
        <v>0</v>
      </c>
      <c r="G75" s="227">
        <v>0</v>
      </c>
      <c r="H75" s="227">
        <v>0</v>
      </c>
      <c r="I75" s="227">
        <v>0</v>
      </c>
      <c r="J75" s="227">
        <v>0</v>
      </c>
    </row>
    <row r="76" spans="2:66" x14ac:dyDescent="0.25">
      <c r="B76" s="228"/>
      <c r="C76" s="229"/>
      <c r="D76" s="230"/>
      <c r="E76" s="230"/>
      <c r="F76" s="230"/>
      <c r="G76" s="230"/>
      <c r="H76" s="230"/>
      <c r="I76" s="230"/>
      <c r="J76" s="230"/>
    </row>
    <row r="77" spans="2:66" x14ac:dyDescent="0.25">
      <c r="B77" s="214" t="s">
        <v>889</v>
      </c>
      <c r="C77" s="215"/>
      <c r="D77" s="216" t="s">
        <v>137</v>
      </c>
      <c r="E77" s="217"/>
      <c r="F77" s="218" t="str">
        <f>F71</f>
        <v>FATAL</v>
      </c>
      <c r="G77" s="218" t="str">
        <f>G71</f>
        <v>SEVERE</v>
      </c>
      <c r="H77" s="218" t="str">
        <f>H71</f>
        <v>VISIBLE</v>
      </c>
      <c r="I77" s="218" t="str">
        <f>I71</f>
        <v>COMPLAINT</v>
      </c>
      <c r="J77" s="218" t="str">
        <f>J71</f>
        <v>PDO</v>
      </c>
    </row>
    <row r="78" spans="2:66" x14ac:dyDescent="0.25">
      <c r="B78" s="207" t="s">
        <v>895</v>
      </c>
      <c r="D78" s="232">
        <f>SUM(F78:J78)</f>
        <v>3.6649931538110456</v>
      </c>
      <c r="E78" s="230"/>
      <c r="F78" s="236">
        <f t="shared" ref="F78:J81" si="2">F72/$E$69</f>
        <v>0</v>
      </c>
      <c r="G78" s="236">
        <f t="shared" si="2"/>
        <v>0.41647649475125514</v>
      </c>
      <c r="H78" s="236">
        <f t="shared" si="2"/>
        <v>0.91624828845276129</v>
      </c>
      <c r="I78" s="236">
        <f t="shared" si="2"/>
        <v>1.8324965769055226</v>
      </c>
      <c r="J78" s="236">
        <f t="shared" si="2"/>
        <v>0.49977179370150615</v>
      </c>
    </row>
    <row r="79" spans="2:66" x14ac:dyDescent="0.25">
      <c r="B79" s="207" t="s">
        <v>894</v>
      </c>
      <c r="D79" s="232">
        <f>SUM(F79:J79)</f>
        <v>3.6649931538110456</v>
      </c>
      <c r="E79" s="209"/>
      <c r="F79" s="232">
        <f t="shared" si="2"/>
        <v>0</v>
      </c>
      <c r="G79" s="232">
        <f t="shared" si="2"/>
        <v>0.41647649475125514</v>
      </c>
      <c r="H79" s="232">
        <f t="shared" si="2"/>
        <v>0.91624828845276129</v>
      </c>
      <c r="I79" s="232">
        <f t="shared" si="2"/>
        <v>1.8324965769055226</v>
      </c>
      <c r="J79" s="232">
        <f t="shared" si="2"/>
        <v>0.49977179370150615</v>
      </c>
    </row>
    <row r="80" spans="2:66" x14ac:dyDescent="0.25">
      <c r="B80" s="207" t="s">
        <v>888</v>
      </c>
      <c r="D80" s="232">
        <f>SUM(F80:J80)</f>
        <v>0</v>
      </c>
      <c r="E80" s="209"/>
      <c r="F80" s="232">
        <f t="shared" si="2"/>
        <v>0</v>
      </c>
      <c r="G80" s="232">
        <f t="shared" si="2"/>
        <v>0</v>
      </c>
      <c r="H80" s="232">
        <f t="shared" si="2"/>
        <v>0</v>
      </c>
      <c r="I80" s="232">
        <f t="shared" si="2"/>
        <v>0</v>
      </c>
      <c r="J80" s="232">
        <f t="shared" si="2"/>
        <v>0</v>
      </c>
    </row>
    <row r="81" spans="2:66" x14ac:dyDescent="0.25">
      <c r="B81" s="207" t="s">
        <v>868</v>
      </c>
      <c r="D81" s="232">
        <f>SUM(F81:J81)</f>
        <v>0</v>
      </c>
      <c r="E81" s="209"/>
      <c r="F81" s="232">
        <f t="shared" si="2"/>
        <v>0</v>
      </c>
      <c r="G81" s="232">
        <f t="shared" si="2"/>
        <v>0</v>
      </c>
      <c r="H81" s="232">
        <f t="shared" si="2"/>
        <v>0</v>
      </c>
      <c r="I81" s="232">
        <f t="shared" si="2"/>
        <v>0</v>
      </c>
      <c r="J81" s="232">
        <f t="shared" si="2"/>
        <v>0</v>
      </c>
    </row>
    <row r="83" spans="2:66" ht="16.5" x14ac:dyDescent="0.3">
      <c r="B83" s="196" t="s">
        <v>899</v>
      </c>
      <c r="C83" s="197"/>
      <c r="D83" s="197"/>
      <c r="E83" s="197"/>
      <c r="F83" s="198"/>
      <c r="G83" s="197"/>
      <c r="H83" s="197"/>
      <c r="I83" s="197"/>
      <c r="J83" s="197"/>
      <c r="L83" s="196" t="s">
        <v>909</v>
      </c>
      <c r="M83" s="196"/>
      <c r="N83" s="196"/>
      <c r="O83" s="196"/>
      <c r="P83" s="196"/>
      <c r="Q83" s="197"/>
      <c r="R83" s="197"/>
      <c r="S83" s="197"/>
      <c r="T83" s="197"/>
      <c r="U83" s="198"/>
      <c r="V83" s="197"/>
      <c r="W83" s="197"/>
      <c r="X83" s="197"/>
      <c r="Z83" s="196" t="s">
        <v>916</v>
      </c>
      <c r="AA83" s="197"/>
      <c r="AB83" s="197"/>
      <c r="AC83" s="197"/>
      <c r="AD83" s="198"/>
      <c r="AE83" s="197"/>
      <c r="AF83" s="197"/>
      <c r="AG83" s="197"/>
      <c r="AH83" s="197"/>
      <c r="AI83" s="197"/>
      <c r="AJ83" s="197"/>
      <c r="AK83" s="197"/>
      <c r="AL83" s="197"/>
      <c r="AN83" s="196" t="s">
        <v>924</v>
      </c>
      <c r="AO83" s="197"/>
      <c r="AP83" s="197"/>
      <c r="AQ83" s="197"/>
      <c r="AR83" s="198"/>
      <c r="AS83" s="197"/>
      <c r="AT83" s="197"/>
      <c r="AU83" s="197"/>
      <c r="AV83" s="197"/>
      <c r="AW83" s="197"/>
      <c r="AX83" s="197"/>
      <c r="AY83" s="197"/>
      <c r="AZ83" s="197"/>
      <c r="BB83" s="196" t="s">
        <v>925</v>
      </c>
      <c r="BC83" s="197"/>
      <c r="BD83" s="197"/>
      <c r="BE83" s="197"/>
      <c r="BF83" s="198"/>
      <c r="BG83" s="197"/>
      <c r="BH83" s="197"/>
      <c r="BI83" s="197"/>
      <c r="BJ83" s="199"/>
      <c r="BK83" s="199"/>
      <c r="BL83" s="199"/>
      <c r="BM83" s="199"/>
      <c r="BN83" s="199"/>
    </row>
    <row r="85" spans="2:66" x14ac:dyDescent="0.25">
      <c r="B85" s="194" t="s">
        <v>860</v>
      </c>
      <c r="E85" s="691" t="s">
        <v>1006</v>
      </c>
      <c r="F85" s="692"/>
      <c r="G85" s="692"/>
      <c r="H85" s="692"/>
      <c r="I85" s="693"/>
      <c r="L85" s="194" t="s">
        <v>425</v>
      </c>
      <c r="M85" s="194"/>
      <c r="N85" s="194"/>
      <c r="O85" s="690" t="str">
        <f>O62</f>
        <v>Baseline</v>
      </c>
      <c r="P85" s="690"/>
      <c r="Q85" s="690"/>
      <c r="R85" s="690"/>
      <c r="S85" s="690"/>
      <c r="T85" s="690"/>
      <c r="U85" s="690"/>
      <c r="V85" s="690"/>
      <c r="W85" s="690"/>
      <c r="X85" s="690"/>
      <c r="Z85" s="194" t="s">
        <v>425</v>
      </c>
      <c r="AC85" s="690" t="str">
        <f>AC62</f>
        <v>Sunset Drive/Monlieu Avenue Road Diet and Sidepath</v>
      </c>
      <c r="AD85" s="690"/>
      <c r="AE85" s="690"/>
      <c r="AF85" s="690"/>
      <c r="AG85" s="690"/>
      <c r="AH85" s="200"/>
      <c r="AI85" s="200"/>
      <c r="AJ85" s="200"/>
      <c r="AK85" s="200"/>
      <c r="AL85" s="200"/>
      <c r="AN85" s="194" t="s">
        <v>425</v>
      </c>
      <c r="AQ85" s="690">
        <f>AQ62</f>
        <v>0</v>
      </c>
      <c r="AR85" s="690"/>
      <c r="AS85" s="690"/>
      <c r="AT85" s="690"/>
      <c r="AU85" s="690"/>
      <c r="AV85" s="200"/>
      <c r="AW85" s="200"/>
      <c r="AX85" s="200"/>
      <c r="AY85" s="200"/>
      <c r="AZ85" s="200"/>
      <c r="BB85" s="194" t="s">
        <v>425</v>
      </c>
      <c r="BE85" s="690">
        <f>BE62</f>
        <v>0</v>
      </c>
      <c r="BF85" s="690"/>
      <c r="BG85" s="690"/>
      <c r="BH85" s="690"/>
      <c r="BI85" s="690"/>
    </row>
    <row r="86" spans="2:66" x14ac:dyDescent="0.25">
      <c r="B86" s="194" t="s">
        <v>861</v>
      </c>
      <c r="E86" s="691" t="s">
        <v>1007</v>
      </c>
      <c r="F86" s="692"/>
      <c r="G86" s="692"/>
      <c r="H86" s="692"/>
      <c r="I86" s="693"/>
    </row>
    <row r="87" spans="2:66" x14ac:dyDescent="0.25">
      <c r="B87" s="194" t="s">
        <v>859</v>
      </c>
      <c r="E87" s="702" t="s">
        <v>904</v>
      </c>
      <c r="F87" s="692"/>
      <c r="G87" s="692"/>
      <c r="H87" s="692"/>
      <c r="I87" s="693"/>
      <c r="J87" s="201" t="s">
        <v>73</v>
      </c>
    </row>
    <row r="88" spans="2:66" x14ac:dyDescent="0.25">
      <c r="J88" s="202"/>
    </row>
    <row r="89" spans="2:66" ht="27" customHeight="1" x14ac:dyDescent="0.25">
      <c r="B89" s="194" t="s">
        <v>865</v>
      </c>
      <c r="L89" s="203" t="s">
        <v>869</v>
      </c>
      <c r="M89" s="697" t="s">
        <v>164</v>
      </c>
      <c r="N89" s="697"/>
      <c r="O89" s="203"/>
      <c r="P89" s="204"/>
      <c r="Q89" s="697" t="s">
        <v>870</v>
      </c>
      <c r="R89" s="697"/>
      <c r="S89" s="205"/>
      <c r="T89" s="203" t="s">
        <v>669</v>
      </c>
      <c r="U89" s="203" t="s">
        <v>871</v>
      </c>
      <c r="V89" s="203" t="s">
        <v>674</v>
      </c>
      <c r="W89" s="206" t="s">
        <v>901</v>
      </c>
      <c r="X89" s="206" t="s">
        <v>872</v>
      </c>
      <c r="Z89" s="203" t="s">
        <v>869</v>
      </c>
      <c r="AA89" s="697" t="s">
        <v>164</v>
      </c>
      <c r="AB89" s="697"/>
      <c r="AC89" s="203"/>
      <c r="AD89" s="204"/>
      <c r="AE89" s="697" t="s">
        <v>870</v>
      </c>
      <c r="AF89" s="697"/>
      <c r="AG89" s="205"/>
      <c r="AH89" s="203" t="s">
        <v>669</v>
      </c>
      <c r="AI89" s="203" t="s">
        <v>871</v>
      </c>
      <c r="AJ89" s="203" t="s">
        <v>674</v>
      </c>
      <c r="AK89" s="206" t="s">
        <v>901</v>
      </c>
      <c r="AL89" s="206" t="s">
        <v>872</v>
      </c>
      <c r="AN89" s="203" t="s">
        <v>869</v>
      </c>
      <c r="AO89" s="237" t="s">
        <v>164</v>
      </c>
      <c r="AP89" s="237"/>
      <c r="AQ89" s="203"/>
      <c r="AR89" s="204"/>
      <c r="AS89" s="237" t="s">
        <v>870</v>
      </c>
      <c r="AT89" s="237"/>
      <c r="AU89" s="205"/>
      <c r="AV89" s="203" t="s">
        <v>669</v>
      </c>
      <c r="AW89" s="203" t="s">
        <v>871</v>
      </c>
      <c r="AX89" s="203" t="s">
        <v>674</v>
      </c>
      <c r="AY89" s="206" t="s">
        <v>901</v>
      </c>
      <c r="AZ89" s="206" t="s">
        <v>872</v>
      </c>
      <c r="BB89" s="203" t="s">
        <v>869</v>
      </c>
      <c r="BC89" s="237" t="s">
        <v>164</v>
      </c>
      <c r="BD89" s="237"/>
      <c r="BE89" s="203"/>
      <c r="BF89" s="204"/>
      <c r="BG89" s="237" t="s">
        <v>870</v>
      </c>
      <c r="BH89" s="237"/>
      <c r="BI89" s="205"/>
      <c r="BJ89" s="203" t="s">
        <v>669</v>
      </c>
      <c r="BK89" s="203" t="s">
        <v>871</v>
      </c>
      <c r="BL89" s="203" t="s">
        <v>674</v>
      </c>
      <c r="BM89" s="206" t="s">
        <v>901</v>
      </c>
      <c r="BN89" s="206" t="s">
        <v>872</v>
      </c>
    </row>
    <row r="90" spans="2:66" x14ac:dyDescent="0.25">
      <c r="B90" s="207" t="s">
        <v>863</v>
      </c>
      <c r="E90" s="699">
        <v>39083</v>
      </c>
      <c r="F90" s="700"/>
      <c r="G90" s="700"/>
      <c r="H90" s="700"/>
      <c r="I90" s="701"/>
      <c r="J90" s="208" t="s">
        <v>905</v>
      </c>
      <c r="L90" s="209">
        <v>1</v>
      </c>
      <c r="M90" s="695" t="s">
        <v>875</v>
      </c>
      <c r="N90" s="696"/>
      <c r="O90" s="201" t="s">
        <v>73</v>
      </c>
      <c r="P90" s="210"/>
      <c r="Q90" s="695" t="s">
        <v>881</v>
      </c>
      <c r="R90" s="696"/>
      <c r="S90" s="201" t="s">
        <v>73</v>
      </c>
      <c r="T90" s="207" t="str">
        <f>IFERROR(VLOOKUP($Q90,CMList!$E$4:$M$80,2,FALSE),"")</f>
        <v/>
      </c>
      <c r="U90" s="207" t="str">
        <f>IFERROR(VLOOKUP($Q90,CMList!$E$4:$M$80,6,FALSE),"")</f>
        <v/>
      </c>
      <c r="V90" s="209" t="str">
        <f>IFERROR(VLOOKUP($Q90,CMList!$E$4:$M$80,4,FALSE),"")</f>
        <v/>
      </c>
      <c r="W90" s="211" t="str">
        <f>IFERROR(VLOOKUP($Q90,CMList!$E$4:$M$80,5,FALSE),"")</f>
        <v/>
      </c>
      <c r="X90" s="212" t="str">
        <f>IFERROR(VLOOKUP(L90,#REF!,IF(CRF!U90="All",5,IF(CRF!U90="Active",6,IF(CRF!U90="Emergency",7,IF(CRF!U90="Night",8,0)))),FALSE),"")</f>
        <v/>
      </c>
      <c r="Z90" s="209">
        <v>1</v>
      </c>
      <c r="AA90" s="695" t="s">
        <v>875</v>
      </c>
      <c r="AB90" s="696"/>
      <c r="AC90" s="201" t="s">
        <v>73</v>
      </c>
      <c r="AD90" s="210"/>
      <c r="AE90" s="695" t="s">
        <v>760</v>
      </c>
      <c r="AF90" s="696"/>
      <c r="AG90" s="201" t="s">
        <v>73</v>
      </c>
      <c r="AH90" s="207" t="str">
        <f>IFERROR(VLOOKUP(AE90,CMList!$E$4:$M$80,2,FALSE),"")</f>
        <v>NS18</v>
      </c>
      <c r="AI90" s="207" t="str">
        <f>IFERROR(VLOOKUP(AE90,CMList!$E$4:$M$80,6,FALSE),"")</f>
        <v>Active</v>
      </c>
      <c r="AJ90" s="209"/>
      <c r="AK90" s="211">
        <f>IFERROR(VLOOKUP(AE90,CMList!$E$4:$M$80,5,FALSE),"")</f>
        <v>20</v>
      </c>
      <c r="AL90" s="212" t="str">
        <f>IFERROR(VLOOKUP(Z90,#REF!,IF(CRF!AI90="All",5,IF(CRF!AI90="Active",6,IF(CRF!AI90="Emergency",7,IF(CRF!AI90="Night",8,0)))),FALSE),"")</f>
        <v/>
      </c>
      <c r="AN90" s="209">
        <v>1</v>
      </c>
      <c r="AO90" s="695" t="s">
        <v>879</v>
      </c>
      <c r="AP90" s="696"/>
      <c r="AQ90" s="201" t="s">
        <v>73</v>
      </c>
      <c r="AR90" s="210"/>
      <c r="AS90" s="695" t="s">
        <v>760</v>
      </c>
      <c r="AT90" s="696"/>
      <c r="AU90" s="201" t="s">
        <v>73</v>
      </c>
      <c r="AV90" s="207" t="str">
        <f>IFERROR(VLOOKUP(AS90,CMList!$E$4:$M$80,2,FALSE),"")</f>
        <v>NS18</v>
      </c>
      <c r="AW90" s="207" t="str">
        <f>IFERROR(VLOOKUP(AS90,CMList!$E$4:$M$80,6,FALSE),"")</f>
        <v>Active</v>
      </c>
      <c r="AX90" s="209">
        <f>IFERROR(VLOOKUP(AS90,CMList!$E$4:$M$80,4,FALSE),"")</f>
        <v>0.35</v>
      </c>
      <c r="AY90" s="211">
        <f>IFERROR(VLOOKUP(AS90,CMList!$E$4:$M$80,5,FALSE),"")</f>
        <v>20</v>
      </c>
      <c r="AZ90" s="212" t="str">
        <f>IFERROR(VLOOKUP(AN90,#REF!,IF(CRF!AW90="All",5,IF(CRF!AW90="Active",6,IF(CRF!AW90="Emergency",7,IF(CRF!AW90="Night",8,0)))),FALSE),"")</f>
        <v/>
      </c>
      <c r="BB90" s="209">
        <v>1</v>
      </c>
      <c r="BC90" s="695" t="s">
        <v>879</v>
      </c>
      <c r="BD90" s="696"/>
      <c r="BE90" s="201" t="s">
        <v>73</v>
      </c>
      <c r="BF90" s="210"/>
      <c r="BG90" s="695" t="s">
        <v>760</v>
      </c>
      <c r="BH90" s="696"/>
      <c r="BI90" s="201" t="s">
        <v>73</v>
      </c>
      <c r="BJ90" s="207" t="str">
        <f>IFERROR(VLOOKUP(BG90,CMList!$E$4:$M$80,2,FALSE),"")</f>
        <v>NS18</v>
      </c>
      <c r="BK90" s="207" t="str">
        <f>IFERROR(VLOOKUP(BG90,CMList!$E$4:$M$80,6,FALSE),"")</f>
        <v>Active</v>
      </c>
      <c r="BL90" s="209">
        <f>IFERROR(VLOOKUP(BG90,CMList!$E$4:$M$80,4,FALSE),"")</f>
        <v>0.35</v>
      </c>
      <c r="BM90" s="211">
        <f>IFERROR(VLOOKUP(BG90,CMList!$E$4:$M$80,5,FALSE),"")</f>
        <v>20</v>
      </c>
      <c r="BN90" s="212" t="str">
        <f>IFERROR(VLOOKUP(BB90,#REF!,IF(CRF!BK90="All",5,IF(CRF!BK90="Active",6,IF(CRF!BK90="Emergency",7,IF(CRF!BK90="Night",8,0)))),FALSE),"")</f>
        <v/>
      </c>
    </row>
    <row r="91" spans="2:66" x14ac:dyDescent="0.25">
      <c r="B91" s="207" t="s">
        <v>864</v>
      </c>
      <c r="E91" s="699">
        <v>43465</v>
      </c>
      <c r="F91" s="700"/>
      <c r="G91" s="700"/>
      <c r="H91" s="700"/>
      <c r="I91" s="701"/>
      <c r="J91" s="208" t="s">
        <v>905</v>
      </c>
      <c r="L91" s="209">
        <v>2</v>
      </c>
      <c r="M91" s="695" t="s">
        <v>875</v>
      </c>
      <c r="N91" s="696"/>
      <c r="O91" s="201" t="s">
        <v>73</v>
      </c>
      <c r="P91" s="210"/>
      <c r="Q91" s="695" t="s">
        <v>882</v>
      </c>
      <c r="R91" s="696"/>
      <c r="S91" s="201" t="s">
        <v>73</v>
      </c>
      <c r="T91" s="207" t="str">
        <f>IFERROR(VLOOKUP($Q91,CMList!$E$4:$M$80,2,FALSE),"")</f>
        <v/>
      </c>
      <c r="U91" s="207" t="str">
        <f>IFERROR(VLOOKUP($Q91,CMList!$E$4:$M$80,6,FALSE),"")</f>
        <v/>
      </c>
      <c r="V91" s="209" t="str">
        <f>IFERROR(VLOOKUP($Q91,CMList!$E$4:$M$80,4,FALSE),"")</f>
        <v/>
      </c>
      <c r="W91" s="211" t="str">
        <f>IFERROR(VLOOKUP($Q91,CMList!$E$4:$M$80,5,FALSE),"")</f>
        <v/>
      </c>
      <c r="X91" s="212" t="str">
        <f>IFERROR(VLOOKUP(L91,#REF!,IF(CRF!U91="All",5,IF(CRF!U91="Active",6,IF(CRF!U91="Emergency",7,IF(CRF!U91="Night",8,0)))),FALSE),"")</f>
        <v/>
      </c>
      <c r="Z91" s="209">
        <v>2</v>
      </c>
      <c r="AA91" s="695" t="s">
        <v>875</v>
      </c>
      <c r="AB91" s="696"/>
      <c r="AC91" s="201" t="s">
        <v>73</v>
      </c>
      <c r="AD91" s="210"/>
      <c r="AE91" s="695" t="s">
        <v>756</v>
      </c>
      <c r="AF91" s="696"/>
      <c r="AG91" s="201" t="s">
        <v>73</v>
      </c>
      <c r="AH91" s="207" t="str">
        <f>IFERROR(VLOOKUP(AE91,CMList!$E$4:$M$80,2,FALSE),"")</f>
        <v>NS16</v>
      </c>
      <c r="AI91" s="207" t="str">
        <f>IFERROR(VLOOKUP(AE91,CMList!$E$4:$M$80,6,FALSE),"")</f>
        <v>Active</v>
      </c>
      <c r="AJ91" s="209"/>
      <c r="AK91" s="211">
        <f>IFERROR(VLOOKUP(AE91,CMList!$E$4:$M$80,5,FALSE),"")</f>
        <v>20</v>
      </c>
      <c r="AL91" s="212" t="str">
        <f>IFERROR(VLOOKUP(Z91,#REF!,IF(CRF!AI91="All",5,IF(CRF!AI91="Active",6,IF(CRF!AI91="Emergency",7,IF(CRF!AI91="Night",8,0)))),FALSE),"")</f>
        <v/>
      </c>
      <c r="AN91" s="209">
        <v>2</v>
      </c>
      <c r="AO91" s="695" t="s">
        <v>879</v>
      </c>
      <c r="AP91" s="696"/>
      <c r="AQ91" s="201" t="s">
        <v>73</v>
      </c>
      <c r="AR91" s="210"/>
      <c r="AS91" s="695" t="s">
        <v>756</v>
      </c>
      <c r="AT91" s="696"/>
      <c r="AU91" s="201" t="s">
        <v>73</v>
      </c>
      <c r="AV91" s="207" t="str">
        <f>IFERROR(VLOOKUP(AS91,CMList!$E$4:$M$80,2,FALSE),"")</f>
        <v>NS16</v>
      </c>
      <c r="AW91" s="207" t="str">
        <f>IFERROR(VLOOKUP(AS91,CMList!$E$4:$M$80,6,FALSE),"")</f>
        <v>Active</v>
      </c>
      <c r="AX91" s="209">
        <f>IFERROR(VLOOKUP(AS91,CMList!$E$4:$M$80,4,FALSE),"")</f>
        <v>0.45</v>
      </c>
      <c r="AY91" s="211">
        <f>IFERROR(VLOOKUP(AS91,CMList!$E$4:$M$80,5,FALSE),"")</f>
        <v>20</v>
      </c>
      <c r="AZ91" s="212" t="str">
        <f>IFERROR(VLOOKUP(AN91,#REF!,IF(CRF!AW91="All",5,IF(CRF!AW91="Active",6,IF(CRF!AW91="Emergency",7,IF(CRF!AW91="Night",8,0)))),FALSE),"")</f>
        <v/>
      </c>
      <c r="BB91" s="209">
        <v>2</v>
      </c>
      <c r="BC91" s="695" t="s">
        <v>879</v>
      </c>
      <c r="BD91" s="696"/>
      <c r="BE91" s="201" t="s">
        <v>73</v>
      </c>
      <c r="BF91" s="210"/>
      <c r="BG91" s="695" t="s">
        <v>756</v>
      </c>
      <c r="BH91" s="696"/>
      <c r="BI91" s="201" t="s">
        <v>73</v>
      </c>
      <c r="BJ91" s="207" t="str">
        <f>IFERROR(VLOOKUP(BG91,CMList!$E$4:$M$80,2,FALSE),"")</f>
        <v>NS16</v>
      </c>
      <c r="BK91" s="207" t="str">
        <f>IFERROR(VLOOKUP(BG91,CMList!$E$4:$M$80,6,FALSE),"")</f>
        <v>Active</v>
      </c>
      <c r="BL91" s="209">
        <f>IFERROR(VLOOKUP(BG91,CMList!$E$4:$M$80,4,FALSE),"")</f>
        <v>0.45</v>
      </c>
      <c r="BM91" s="211">
        <f>IFERROR(VLOOKUP(BG91,CMList!$E$4:$M$80,5,FALSE),"")</f>
        <v>20</v>
      </c>
      <c r="BN91" s="212" t="str">
        <f>IFERROR(VLOOKUP(BB91,#REF!,IF(CRF!BK91="All",5,IF(CRF!BK91="Active",6,IF(CRF!BK91="Emergency",7,IF(CRF!BK91="Night",8,0)))),FALSE),"")</f>
        <v/>
      </c>
    </row>
    <row r="92" spans="2:66" x14ac:dyDescent="0.25">
      <c r="B92" s="207" t="s">
        <v>137</v>
      </c>
      <c r="E92" s="698">
        <f>ABS(E91-E90)/365</f>
        <v>12.005479452054795</v>
      </c>
      <c r="F92" s="698"/>
      <c r="G92" s="698"/>
      <c r="H92" s="698"/>
      <c r="I92" s="698"/>
      <c r="J92" s="213"/>
      <c r="L92" s="209">
        <v>3</v>
      </c>
      <c r="M92" s="695" t="s">
        <v>875</v>
      </c>
      <c r="N92" s="696"/>
      <c r="O92" s="201" t="s">
        <v>73</v>
      </c>
      <c r="P92" s="210"/>
      <c r="Q92" s="695" t="s">
        <v>883</v>
      </c>
      <c r="R92" s="696"/>
      <c r="S92" s="201" t="s">
        <v>73</v>
      </c>
      <c r="T92" s="207" t="str">
        <f>IFERROR(VLOOKUP($Q92,CMList!$E$4:$M$80,2,FALSE),"")</f>
        <v/>
      </c>
      <c r="U92" s="207" t="str">
        <f>IFERROR(VLOOKUP($Q92,CMList!$E$4:$M$80,6,FALSE),"")</f>
        <v/>
      </c>
      <c r="V92" s="209" t="str">
        <f>IFERROR(VLOOKUP($Q92,CMList!$E$4:$M$80,4,FALSE),"")</f>
        <v/>
      </c>
      <c r="W92" s="211" t="str">
        <f>IFERROR(VLOOKUP($Q92,CMList!$E$4:$M$80,5,FALSE),"")</f>
        <v/>
      </c>
      <c r="X92" s="212" t="str">
        <f>IFERROR(VLOOKUP(L92,#REF!,IF(CRF!U92="All",5,IF(CRF!U92="Active",6,IF(CRF!U92="Emergency",7,IF(CRF!U92="Night",8,0)))),FALSE),"")</f>
        <v/>
      </c>
      <c r="Z92" s="209">
        <v>3</v>
      </c>
      <c r="AA92" s="695" t="s">
        <v>875</v>
      </c>
      <c r="AB92" s="696"/>
      <c r="AC92" s="201" t="s">
        <v>73</v>
      </c>
      <c r="AD92" s="210"/>
      <c r="AE92" s="695" t="s">
        <v>883</v>
      </c>
      <c r="AF92" s="696"/>
      <c r="AG92" s="201" t="s">
        <v>73</v>
      </c>
      <c r="AH92" s="207" t="str">
        <f>IFERROR(VLOOKUP(AE92,CMList!$E$4:$M$80,2,FALSE),"")</f>
        <v/>
      </c>
      <c r="AI92" s="207" t="str">
        <f>IFERROR(VLOOKUP(AE92,CMList!$E$4:$M$80,6,FALSE),"")</f>
        <v/>
      </c>
      <c r="AJ92" s="209" t="str">
        <f>IFERROR(VLOOKUP(AE92,CMList!$E$4:$M$80,4,FALSE),"")</f>
        <v/>
      </c>
      <c r="AK92" s="211" t="str">
        <f>IFERROR(VLOOKUP(AE92,CMList!$E$4:$M$80,5,FALSE),"")</f>
        <v/>
      </c>
      <c r="AL92" s="212" t="str">
        <f>IFERROR(VLOOKUP(Z92,#REF!,IF(CRF!AI92="All",5,IF(CRF!AI92="Active",6,IF(CRF!AI92="Emergency",7,IF(CRF!AI92="Night",8,0)))),FALSE),"")</f>
        <v/>
      </c>
      <c r="AN92" s="209">
        <v>3</v>
      </c>
      <c r="AO92" s="695" t="s">
        <v>875</v>
      </c>
      <c r="AP92" s="696"/>
      <c r="AQ92" s="201" t="s">
        <v>73</v>
      </c>
      <c r="AR92" s="210"/>
      <c r="AS92" s="695" t="s">
        <v>883</v>
      </c>
      <c r="AT92" s="696"/>
      <c r="AU92" s="201" t="s">
        <v>73</v>
      </c>
      <c r="AV92" s="207" t="str">
        <f>IFERROR(VLOOKUP(AS92,CMList!$E$4:$M$80,2,FALSE),"")</f>
        <v/>
      </c>
      <c r="AW92" s="207" t="str">
        <f>IFERROR(VLOOKUP(AS92,CMList!$E$4:$M$80,6,FALSE),"")</f>
        <v/>
      </c>
      <c r="AX92" s="209" t="str">
        <f>IFERROR(VLOOKUP(AS92,CMList!$E$4:$M$80,4,FALSE),"")</f>
        <v/>
      </c>
      <c r="AY92" s="211" t="str">
        <f>IFERROR(VLOOKUP(AS92,CMList!$E$4:$M$80,5,FALSE),"")</f>
        <v/>
      </c>
      <c r="AZ92" s="212" t="str">
        <f>IFERROR(VLOOKUP(AN92,#REF!,IF(CRF!AW92="All",5,IF(CRF!AW92="Active",6,IF(CRF!AW92="Emergency",7,IF(CRF!AW92="Night",8,0)))),FALSE),"")</f>
        <v/>
      </c>
      <c r="BB92" s="209">
        <v>3</v>
      </c>
      <c r="BC92" s="695" t="s">
        <v>875</v>
      </c>
      <c r="BD92" s="696"/>
      <c r="BE92" s="201" t="s">
        <v>73</v>
      </c>
      <c r="BF92" s="210"/>
      <c r="BG92" s="695" t="s">
        <v>883</v>
      </c>
      <c r="BH92" s="696"/>
      <c r="BI92" s="201" t="s">
        <v>73</v>
      </c>
      <c r="BJ92" s="207" t="str">
        <f>IFERROR(VLOOKUP(BG92,CMList!$E$4:$M$80,2,FALSE),"")</f>
        <v/>
      </c>
      <c r="BK92" s="207" t="str">
        <f>IFERROR(VLOOKUP(BG92,CMList!$E$4:$M$80,6,FALSE),"")</f>
        <v/>
      </c>
      <c r="BL92" s="209" t="str">
        <f>IFERROR(VLOOKUP(BG92,CMList!$E$4:$M$80,4,FALSE),"")</f>
        <v/>
      </c>
      <c r="BM92" s="211" t="str">
        <f>IFERROR(VLOOKUP(BG92,CMList!$E$4:$M$80,5,FALSE),"")</f>
        <v/>
      </c>
      <c r="BN92" s="212" t="str">
        <f>IFERROR(VLOOKUP(BB92,#REF!,IF(CRF!BK92="All",5,IF(CRF!BK92="Active",6,IF(CRF!BK92="Emergency",7,IF(CRF!BK92="Night",8,0)))),FALSE),"")</f>
        <v/>
      </c>
    </row>
    <row r="93" spans="2:66" x14ac:dyDescent="0.25">
      <c r="L93" s="209">
        <v>4</v>
      </c>
      <c r="M93" s="695" t="s">
        <v>875</v>
      </c>
      <c r="N93" s="696"/>
      <c r="O93" s="201" t="s">
        <v>73</v>
      </c>
      <c r="P93" s="210"/>
      <c r="Q93" s="695" t="s">
        <v>884</v>
      </c>
      <c r="R93" s="696"/>
      <c r="S93" s="201" t="s">
        <v>73</v>
      </c>
      <c r="T93" s="207" t="str">
        <f>IFERROR(VLOOKUP($Q93,CMList!$E$4:$M$80,2,FALSE),"")</f>
        <v/>
      </c>
      <c r="U93" s="207" t="str">
        <f>IFERROR(VLOOKUP($Q93,CMList!$E$4:$M$80,6,FALSE),"")</f>
        <v/>
      </c>
      <c r="V93" s="209" t="str">
        <f>IFERROR(VLOOKUP($Q93,CMList!$E$4:$M$80,4,FALSE),"")</f>
        <v/>
      </c>
      <c r="W93" s="211" t="str">
        <f>IFERROR(VLOOKUP($Q93,CMList!$E$4:$M$80,5,FALSE),"")</f>
        <v/>
      </c>
      <c r="X93" s="212" t="str">
        <f>IFERROR(VLOOKUP(L93,#REF!,IF(CRF!U93="All",5,IF(CRF!U93="Active",6,IF(CRF!U93="Emergency",7,IF(CRF!U93="Night",8,0)))),FALSE),"")</f>
        <v/>
      </c>
      <c r="Z93" s="209">
        <v>4</v>
      </c>
      <c r="AA93" s="695" t="s">
        <v>875</v>
      </c>
      <c r="AB93" s="696"/>
      <c r="AC93" s="201" t="s">
        <v>73</v>
      </c>
      <c r="AD93" s="210"/>
      <c r="AE93" s="695" t="s">
        <v>883</v>
      </c>
      <c r="AF93" s="696"/>
      <c r="AG93" s="201" t="s">
        <v>73</v>
      </c>
      <c r="AH93" s="207" t="str">
        <f>IFERROR(VLOOKUP(AE93,CMList!$E$4:$M$80,2,FALSE),"")</f>
        <v/>
      </c>
      <c r="AI93" s="207" t="str">
        <f>IFERROR(VLOOKUP(AE93,CMList!$E$4:$M$80,6,FALSE),"")</f>
        <v/>
      </c>
      <c r="AJ93" s="209" t="str">
        <f>IFERROR(VLOOKUP(AE93,CMList!$E$4:$M$80,4,FALSE),"")</f>
        <v/>
      </c>
      <c r="AK93" s="211" t="str">
        <f>IFERROR(VLOOKUP(AE93,CMList!$E$4:$M$80,5,FALSE),"")</f>
        <v/>
      </c>
      <c r="AL93" s="212" t="str">
        <f>IFERROR(VLOOKUP(Z93,#REF!,IF(CRF!AI93="All",5,IF(CRF!AI93="Active",6,IF(CRF!AI93="Emergency",7,IF(CRF!AI93="Night",8,0)))),FALSE),"")</f>
        <v/>
      </c>
      <c r="AN93" s="209">
        <v>4</v>
      </c>
      <c r="AO93" s="695" t="s">
        <v>875</v>
      </c>
      <c r="AP93" s="696"/>
      <c r="AQ93" s="201" t="s">
        <v>73</v>
      </c>
      <c r="AR93" s="210"/>
      <c r="AS93" s="695" t="s">
        <v>883</v>
      </c>
      <c r="AT93" s="696"/>
      <c r="AU93" s="201" t="s">
        <v>73</v>
      </c>
      <c r="AV93" s="207" t="str">
        <f>IFERROR(VLOOKUP(AS93,CMList!$E$4:$M$80,2,FALSE),"")</f>
        <v/>
      </c>
      <c r="AW93" s="207" t="str">
        <f>IFERROR(VLOOKUP(AS93,CMList!$E$4:$M$80,6,FALSE),"")</f>
        <v/>
      </c>
      <c r="AX93" s="209" t="str">
        <f>IFERROR(VLOOKUP(AS93,CMList!$E$4:$M$80,4,FALSE),"")</f>
        <v/>
      </c>
      <c r="AY93" s="211" t="str">
        <f>IFERROR(VLOOKUP(AS93,CMList!$E$4:$M$80,5,FALSE),"")</f>
        <v/>
      </c>
      <c r="AZ93" s="212" t="str">
        <f>IFERROR(VLOOKUP(AN93,#REF!,IF(CRF!AW93="All",5,IF(CRF!AW93="Active",6,IF(CRF!AW93="Emergency",7,IF(CRF!AW93="Night",8,0)))),FALSE),"")</f>
        <v/>
      </c>
      <c r="BB93" s="209">
        <v>4</v>
      </c>
      <c r="BC93" s="695" t="s">
        <v>875</v>
      </c>
      <c r="BD93" s="696"/>
      <c r="BE93" s="201" t="s">
        <v>73</v>
      </c>
      <c r="BF93" s="210"/>
      <c r="BG93" s="695" t="s">
        <v>883</v>
      </c>
      <c r="BH93" s="696"/>
      <c r="BI93" s="201" t="s">
        <v>73</v>
      </c>
      <c r="BJ93" s="207" t="str">
        <f>IFERROR(VLOOKUP(BG93,CMList!$E$4:$M$80,2,FALSE),"")</f>
        <v/>
      </c>
      <c r="BK93" s="207" t="str">
        <f>IFERROR(VLOOKUP(BG93,CMList!$E$4:$M$80,6,FALSE),"")</f>
        <v/>
      </c>
      <c r="BL93" s="209" t="str">
        <f>IFERROR(VLOOKUP(BG93,CMList!$E$4:$M$80,4,FALSE),"")</f>
        <v/>
      </c>
      <c r="BM93" s="211" t="str">
        <f>IFERROR(VLOOKUP(BG93,CMList!$E$4:$M$80,5,FALSE),"")</f>
        <v/>
      </c>
      <c r="BN93" s="212" t="str">
        <f>IFERROR(VLOOKUP(BB93,#REF!,IF(CRF!BK93="All",5,IF(CRF!BK93="Active",6,IF(CRF!BK93="Emergency",7,IF(CRF!BK93="Night",8,0)))),FALSE),"")</f>
        <v/>
      </c>
    </row>
    <row r="94" spans="2:66" x14ac:dyDescent="0.25">
      <c r="B94" s="214" t="s">
        <v>896</v>
      </c>
      <c r="C94" s="215"/>
      <c r="D94" s="216" t="s">
        <v>137</v>
      </c>
      <c r="E94" s="217"/>
      <c r="F94" s="218" t="s">
        <v>866</v>
      </c>
      <c r="G94" s="218" t="s">
        <v>867</v>
      </c>
      <c r="H94" s="218" t="s">
        <v>892</v>
      </c>
      <c r="I94" s="218" t="s">
        <v>891</v>
      </c>
      <c r="J94" s="218" t="s">
        <v>890</v>
      </c>
      <c r="L94" s="219">
        <v>5</v>
      </c>
      <c r="M94" s="695" t="s">
        <v>875</v>
      </c>
      <c r="N94" s="696"/>
      <c r="O94" s="201" t="s">
        <v>73</v>
      </c>
      <c r="P94" s="210"/>
      <c r="Q94" s="695" t="s">
        <v>886</v>
      </c>
      <c r="R94" s="696"/>
      <c r="S94" s="201" t="s">
        <v>73</v>
      </c>
      <c r="T94" s="207" t="str">
        <f>IFERROR(VLOOKUP($Q94,CMList!$E$4:$M$80,2,FALSE),"")</f>
        <v/>
      </c>
      <c r="U94" s="207" t="str">
        <f>IFERROR(VLOOKUP($Q94,CMList!$E$4:$M$80,6,FALSE),"")</f>
        <v/>
      </c>
      <c r="V94" s="209" t="str">
        <f>IFERROR(VLOOKUP($Q94,CMList!$E$4:$M$80,4,FALSE),"")</f>
        <v/>
      </c>
      <c r="W94" s="211" t="str">
        <f>IFERROR(VLOOKUP($Q94,CMList!$E$4:$M$80,5,FALSE),"")</f>
        <v/>
      </c>
      <c r="X94" s="212" t="str">
        <f>IFERROR(VLOOKUP(L94,#REF!,IF(CRF!U94="All",5,IF(CRF!U94="Active",6,IF(CRF!U94="Emergency",7,IF(CRF!U94="Night",8,0)))),FALSE),"")</f>
        <v/>
      </c>
      <c r="Z94" s="219">
        <v>5</v>
      </c>
      <c r="AA94" s="695" t="s">
        <v>875</v>
      </c>
      <c r="AB94" s="696"/>
      <c r="AC94" s="201" t="s">
        <v>73</v>
      </c>
      <c r="AD94" s="210"/>
      <c r="AE94" s="703" t="s">
        <v>1010</v>
      </c>
      <c r="AF94" s="696"/>
      <c r="AG94" s="201" t="s">
        <v>73</v>
      </c>
      <c r="AH94" s="207" t="str">
        <f>IFERROR(VLOOKUP(AE94,CMList!$E$4:$M$80,2,FALSE),"")</f>
        <v/>
      </c>
      <c r="AI94" s="360" t="s">
        <v>879</v>
      </c>
      <c r="AJ94" s="209" t="e">
        <f>#REF!</f>
        <v>#REF!</v>
      </c>
      <c r="AK94" s="211">
        <v>20</v>
      </c>
      <c r="AL94" s="212" t="str">
        <f>IFERROR(VLOOKUP(Z94,#REF!,IF(CRF!AI94="All",5,IF(CRF!AI94="Active",6,IF(CRF!AI94="Emergency",7,IF(CRF!AI94="Night",8,0)))),FALSE),"")</f>
        <v/>
      </c>
      <c r="AN94" s="219">
        <v>5</v>
      </c>
      <c r="AO94" s="695" t="s">
        <v>875</v>
      </c>
      <c r="AP94" s="696"/>
      <c r="AQ94" s="201" t="s">
        <v>73</v>
      </c>
      <c r="AR94" s="210"/>
      <c r="AS94" s="703" t="s">
        <v>1010</v>
      </c>
      <c r="AT94" s="696"/>
      <c r="AU94" s="201" t="s">
        <v>73</v>
      </c>
      <c r="AV94" s="207" t="str">
        <f>IFERROR(VLOOKUP(AS94,CMList!$E$4:$M$80,2,FALSE),"")</f>
        <v/>
      </c>
      <c r="AW94" s="360" t="s">
        <v>879</v>
      </c>
      <c r="AX94" s="209" t="e">
        <f>#REF!</f>
        <v>#REF!</v>
      </c>
      <c r="AY94" s="211">
        <v>20</v>
      </c>
      <c r="AZ94" s="212" t="str">
        <f>IFERROR(VLOOKUP(AN94,#REF!,IF(CRF!AW94="All",5,IF(CRF!AW94="Active",6,IF(CRF!AW94="Emergency",7,IF(CRF!AW94="Night",8,0)))),FALSE),"")</f>
        <v/>
      </c>
      <c r="BB94" s="219">
        <v>5</v>
      </c>
      <c r="BC94" s="695" t="s">
        <v>879</v>
      </c>
      <c r="BD94" s="696"/>
      <c r="BE94" s="201" t="s">
        <v>73</v>
      </c>
      <c r="BF94" s="210"/>
      <c r="BG94" s="703" t="s">
        <v>1010</v>
      </c>
      <c r="BH94" s="696"/>
      <c r="BI94" s="201" t="s">
        <v>73</v>
      </c>
      <c r="BJ94" s="207" t="str">
        <f>IFERROR(VLOOKUP(BG94,CMList!$E$4:$M$80,2,FALSE),"")</f>
        <v/>
      </c>
      <c r="BK94" s="360" t="s">
        <v>879</v>
      </c>
      <c r="BL94" s="209" t="e">
        <f>#REF!</f>
        <v>#REF!</v>
      </c>
      <c r="BM94" s="211">
        <v>20</v>
      </c>
      <c r="BN94" s="212" t="str">
        <f>IFERROR(VLOOKUP(BB94,#REF!,IF(CRF!BK94="All",5,IF(CRF!BK94="Active",6,IF(CRF!BK94="Emergency",7,IF(CRF!BK94="Night",8,0)))),FALSE),"")</f>
        <v/>
      </c>
    </row>
    <row r="95" spans="2:66" x14ac:dyDescent="0.25">
      <c r="B95" s="207" t="s">
        <v>895</v>
      </c>
      <c r="D95" s="220">
        <f>SUM(F95:J95)</f>
        <v>30</v>
      </c>
      <c r="E95" s="221"/>
      <c r="F95" s="222">
        <v>0</v>
      </c>
      <c r="G95" s="222">
        <v>2</v>
      </c>
      <c r="H95" s="222">
        <v>10</v>
      </c>
      <c r="I95" s="222">
        <v>14</v>
      </c>
      <c r="J95" s="222">
        <v>4</v>
      </c>
      <c r="W95" s="223"/>
      <c r="X95" s="223"/>
      <c r="AK95" s="223"/>
      <c r="AL95" s="223"/>
      <c r="AY95" s="223"/>
      <c r="AZ95" s="223"/>
      <c r="BM95" s="223"/>
      <c r="BN95" s="223"/>
    </row>
    <row r="96" spans="2:66" x14ac:dyDescent="0.25">
      <c r="B96" s="207" t="s">
        <v>894</v>
      </c>
      <c r="D96" s="220">
        <f>SUM(F96:J96)</f>
        <v>30</v>
      </c>
      <c r="E96" s="224"/>
      <c r="F96" s="222">
        <v>0</v>
      </c>
      <c r="G96" s="222">
        <v>2</v>
      </c>
      <c r="H96" s="222">
        <v>10</v>
      </c>
      <c r="I96" s="222">
        <v>14</v>
      </c>
      <c r="J96" s="222">
        <v>4</v>
      </c>
      <c r="L96" s="694" t="s">
        <v>873</v>
      </c>
      <c r="M96" s="694"/>
      <c r="N96" s="694"/>
      <c r="O96" s="694"/>
      <c r="P96" s="694"/>
      <c r="Q96" s="694"/>
      <c r="R96" s="694"/>
      <c r="S96" s="694"/>
      <c r="T96" s="694"/>
      <c r="U96" s="694"/>
      <c r="V96" s="694"/>
      <c r="W96" s="225"/>
      <c r="X96" s="226">
        <f>SUM(X90:X94)</f>
        <v>0</v>
      </c>
      <c r="Z96" s="694" t="s">
        <v>873</v>
      </c>
      <c r="AA96" s="694"/>
      <c r="AB96" s="694"/>
      <c r="AC96" s="694"/>
      <c r="AD96" s="694"/>
      <c r="AE96" s="694"/>
      <c r="AF96" s="694"/>
      <c r="AG96" s="694"/>
      <c r="AH96" s="694"/>
      <c r="AI96" s="694"/>
      <c r="AJ96" s="694"/>
      <c r="AK96" s="225"/>
      <c r="AL96" s="226">
        <f>SUM(AL90:AL94)</f>
        <v>0</v>
      </c>
      <c r="AN96" s="238" t="s">
        <v>873</v>
      </c>
      <c r="AO96" s="238"/>
      <c r="AP96" s="238"/>
      <c r="AQ96" s="238"/>
      <c r="AR96" s="238"/>
      <c r="AS96" s="238"/>
      <c r="AT96" s="238"/>
      <c r="AU96" s="238"/>
      <c r="AV96" s="238"/>
      <c r="AW96" s="238"/>
      <c r="AX96" s="238"/>
      <c r="AY96" s="225"/>
      <c r="AZ96" s="226">
        <f>SUM(AZ90:AZ94)</f>
        <v>0</v>
      </c>
      <c r="BB96" s="238" t="s">
        <v>873</v>
      </c>
      <c r="BC96" s="238"/>
      <c r="BD96" s="238"/>
      <c r="BE96" s="238"/>
      <c r="BF96" s="238"/>
      <c r="BG96" s="238"/>
      <c r="BH96" s="238"/>
      <c r="BI96" s="238"/>
      <c r="BJ96" s="238"/>
      <c r="BK96" s="238"/>
      <c r="BL96" s="238"/>
      <c r="BM96" s="225"/>
      <c r="BN96" s="226">
        <f>SUM(BN90:BN94)</f>
        <v>0</v>
      </c>
    </row>
    <row r="97" spans="2:66" x14ac:dyDescent="0.25">
      <c r="B97" s="207" t="s">
        <v>888</v>
      </c>
      <c r="D97" s="220">
        <f>SUM(F97:J97)</f>
        <v>0</v>
      </c>
      <c r="E97" s="224"/>
      <c r="F97" s="227">
        <v>0</v>
      </c>
      <c r="G97" s="227">
        <v>0</v>
      </c>
      <c r="H97" s="227">
        <v>0</v>
      </c>
      <c r="I97" s="227">
        <v>0</v>
      </c>
      <c r="J97" s="227">
        <v>0</v>
      </c>
    </row>
    <row r="98" spans="2:66" x14ac:dyDescent="0.25">
      <c r="B98" s="207" t="s">
        <v>868</v>
      </c>
      <c r="D98" s="220">
        <f>SUM(F98:J98)</f>
        <v>0</v>
      </c>
      <c r="E98" s="224"/>
      <c r="F98" s="227">
        <v>0</v>
      </c>
      <c r="G98" s="227">
        <v>0</v>
      </c>
      <c r="H98" s="227">
        <v>0</v>
      </c>
      <c r="I98" s="227">
        <v>0</v>
      </c>
      <c r="J98" s="227">
        <v>0</v>
      </c>
    </row>
    <row r="99" spans="2:66" x14ac:dyDescent="0.25">
      <c r="B99" s="228"/>
      <c r="C99" s="229"/>
      <c r="D99" s="230"/>
      <c r="E99" s="230"/>
      <c r="F99" s="230"/>
      <c r="G99" s="230"/>
      <c r="H99" s="230"/>
      <c r="I99" s="230"/>
      <c r="J99" s="230"/>
    </row>
    <row r="100" spans="2:66" x14ac:dyDescent="0.25">
      <c r="B100" s="214" t="s">
        <v>889</v>
      </c>
      <c r="C100" s="215"/>
      <c r="D100" s="216" t="s">
        <v>137</v>
      </c>
      <c r="E100" s="217"/>
      <c r="F100" s="216" t="str">
        <f>F94</f>
        <v>FATAL</v>
      </c>
      <c r="G100" s="216" t="str">
        <f>G94</f>
        <v>SEVERE</v>
      </c>
      <c r="H100" s="216" t="str">
        <f>H94</f>
        <v>VISIBLE</v>
      </c>
      <c r="I100" s="216" t="str">
        <f>I94</f>
        <v>COMPLAINT</v>
      </c>
      <c r="J100" s="216" t="str">
        <f>J94</f>
        <v>PDO</v>
      </c>
    </row>
    <row r="101" spans="2:66" x14ac:dyDescent="0.25">
      <c r="B101" s="207" t="s">
        <v>895</v>
      </c>
      <c r="D101" s="232">
        <f>SUM(F101:J101)</f>
        <v>2.4988589685075309</v>
      </c>
      <c r="E101" s="230"/>
      <c r="F101" s="232">
        <f t="shared" ref="F101:J104" si="3">F95/$E$92</f>
        <v>0</v>
      </c>
      <c r="G101" s="232">
        <f t="shared" si="3"/>
        <v>0.16659059790050204</v>
      </c>
      <c r="H101" s="232">
        <f t="shared" si="3"/>
        <v>0.83295298950251029</v>
      </c>
      <c r="I101" s="232">
        <f t="shared" si="3"/>
        <v>1.1661341853035143</v>
      </c>
      <c r="J101" s="232">
        <f t="shared" si="3"/>
        <v>0.33318119580100408</v>
      </c>
    </row>
    <row r="102" spans="2:66" x14ac:dyDescent="0.25">
      <c r="B102" s="207" t="s">
        <v>894</v>
      </c>
      <c r="D102" s="232">
        <f>SUM(F102:J102)</f>
        <v>2.4988589685075309</v>
      </c>
      <c r="E102" s="209"/>
      <c r="F102" s="232">
        <f t="shared" si="3"/>
        <v>0</v>
      </c>
      <c r="G102" s="232">
        <f t="shared" si="3"/>
        <v>0.16659059790050204</v>
      </c>
      <c r="H102" s="232">
        <f t="shared" si="3"/>
        <v>0.83295298950251029</v>
      </c>
      <c r="I102" s="232">
        <f t="shared" si="3"/>
        <v>1.1661341853035143</v>
      </c>
      <c r="J102" s="232">
        <f t="shared" si="3"/>
        <v>0.33318119580100408</v>
      </c>
    </row>
    <row r="103" spans="2:66" x14ac:dyDescent="0.25">
      <c r="B103" s="207" t="s">
        <v>888</v>
      </c>
      <c r="D103" s="232">
        <f>SUM(F103:J103)</f>
        <v>0</v>
      </c>
      <c r="E103" s="209"/>
      <c r="F103" s="232">
        <f t="shared" si="3"/>
        <v>0</v>
      </c>
      <c r="G103" s="232">
        <f t="shared" si="3"/>
        <v>0</v>
      </c>
      <c r="H103" s="232">
        <f t="shared" si="3"/>
        <v>0</v>
      </c>
      <c r="I103" s="232">
        <f t="shared" si="3"/>
        <v>0</v>
      </c>
      <c r="J103" s="232">
        <f t="shared" si="3"/>
        <v>0</v>
      </c>
    </row>
    <row r="104" spans="2:66" x14ac:dyDescent="0.25">
      <c r="B104" s="207" t="s">
        <v>868</v>
      </c>
      <c r="D104" s="232">
        <f>SUM(F104:J104)</f>
        <v>0</v>
      </c>
      <c r="E104" s="209"/>
      <c r="F104" s="232">
        <f t="shared" si="3"/>
        <v>0</v>
      </c>
      <c r="G104" s="232">
        <f t="shared" si="3"/>
        <v>0</v>
      </c>
      <c r="H104" s="232">
        <f t="shared" si="3"/>
        <v>0</v>
      </c>
      <c r="I104" s="232">
        <f t="shared" si="3"/>
        <v>0</v>
      </c>
      <c r="J104" s="232">
        <f t="shared" si="3"/>
        <v>0</v>
      </c>
    </row>
    <row r="106" spans="2:66" ht="16.5" x14ac:dyDescent="0.3">
      <c r="B106" s="196" t="s">
        <v>900</v>
      </c>
      <c r="C106" s="197"/>
      <c r="D106" s="197"/>
      <c r="E106" s="197"/>
      <c r="F106" s="198"/>
      <c r="G106" s="197"/>
      <c r="H106" s="197"/>
      <c r="I106" s="197"/>
      <c r="J106" s="197"/>
      <c r="L106" s="196" t="s">
        <v>910</v>
      </c>
      <c r="M106" s="196"/>
      <c r="N106" s="196"/>
      <c r="O106" s="196"/>
      <c r="P106" s="196"/>
      <c r="Q106" s="197"/>
      <c r="R106" s="197"/>
      <c r="S106" s="197"/>
      <c r="T106" s="197"/>
      <c r="U106" s="198"/>
      <c r="V106" s="197"/>
      <c r="W106" s="197"/>
      <c r="X106" s="197"/>
      <c r="Z106" s="196" t="s">
        <v>917</v>
      </c>
      <c r="AA106" s="197"/>
      <c r="AB106" s="197"/>
      <c r="AC106" s="197"/>
      <c r="AD106" s="198"/>
      <c r="AE106" s="197"/>
      <c r="AF106" s="197"/>
      <c r="AG106" s="197"/>
      <c r="AH106" s="197"/>
      <c r="AI106" s="197"/>
      <c r="AJ106" s="197"/>
      <c r="AK106" s="197"/>
      <c r="AL106" s="197"/>
      <c r="AN106" s="196" t="s">
        <v>927</v>
      </c>
      <c r="AO106" s="197"/>
      <c r="AP106" s="197"/>
      <c r="AQ106" s="197"/>
      <c r="AR106" s="198"/>
      <c r="AS106" s="197"/>
      <c r="AT106" s="197"/>
      <c r="AU106" s="197"/>
      <c r="AV106" s="197"/>
      <c r="AW106" s="197"/>
      <c r="AX106" s="197"/>
      <c r="AY106" s="197"/>
      <c r="AZ106" s="197"/>
      <c r="BB106" s="196" t="s">
        <v>926</v>
      </c>
      <c r="BC106" s="197"/>
      <c r="BD106" s="197"/>
      <c r="BE106" s="197"/>
      <c r="BF106" s="198"/>
      <c r="BG106" s="197"/>
      <c r="BH106" s="197"/>
      <c r="BI106" s="197"/>
      <c r="BJ106" s="199"/>
      <c r="BK106" s="199"/>
      <c r="BL106" s="199"/>
      <c r="BM106" s="199"/>
      <c r="BN106" s="199"/>
    </row>
    <row r="108" spans="2:66" x14ac:dyDescent="0.25">
      <c r="B108" s="194" t="s">
        <v>860</v>
      </c>
      <c r="E108" s="691" t="s">
        <v>1008</v>
      </c>
      <c r="F108" s="692"/>
      <c r="G108" s="692"/>
      <c r="H108" s="692"/>
      <c r="I108" s="693"/>
      <c r="L108" s="194" t="s">
        <v>425</v>
      </c>
      <c r="M108" s="194"/>
      <c r="N108" s="194"/>
      <c r="O108" s="690" t="str">
        <f>O85</f>
        <v>Baseline</v>
      </c>
      <c r="P108" s="690"/>
      <c r="Q108" s="690"/>
      <c r="R108" s="690"/>
      <c r="S108" s="690"/>
      <c r="T108" s="690"/>
      <c r="U108" s="690"/>
      <c r="V108" s="690"/>
      <c r="W108" s="690"/>
      <c r="X108" s="690"/>
      <c r="Z108" s="194" t="s">
        <v>425</v>
      </c>
      <c r="AC108" s="690" t="str">
        <f>AC85</f>
        <v>Sunset Drive/Monlieu Avenue Road Diet and Sidepath</v>
      </c>
      <c r="AD108" s="690"/>
      <c r="AE108" s="690"/>
      <c r="AF108" s="690"/>
      <c r="AG108" s="690"/>
      <c r="AH108" s="200"/>
      <c r="AI108" s="200"/>
      <c r="AJ108" s="200"/>
      <c r="AK108" s="200"/>
      <c r="AL108" s="200"/>
      <c r="AN108" s="194" t="s">
        <v>425</v>
      </c>
      <c r="AQ108" s="690">
        <f>AQ85</f>
        <v>0</v>
      </c>
      <c r="AR108" s="690"/>
      <c r="AS108" s="690"/>
      <c r="AT108" s="690"/>
      <c r="AU108" s="690"/>
      <c r="AV108" s="200"/>
      <c r="AW108" s="200"/>
      <c r="AX108" s="200"/>
      <c r="AY108" s="200"/>
      <c r="AZ108" s="200"/>
      <c r="BB108" s="194" t="s">
        <v>425</v>
      </c>
      <c r="BE108" s="690">
        <f>BE85</f>
        <v>0</v>
      </c>
      <c r="BF108" s="690"/>
      <c r="BG108" s="690"/>
      <c r="BH108" s="690"/>
      <c r="BI108" s="690"/>
    </row>
    <row r="109" spans="2:66" x14ac:dyDescent="0.25">
      <c r="B109" s="194" t="s">
        <v>861</v>
      </c>
      <c r="E109" s="691" t="s">
        <v>1009</v>
      </c>
      <c r="F109" s="692"/>
      <c r="G109" s="692"/>
      <c r="H109" s="692"/>
      <c r="I109" s="693"/>
    </row>
    <row r="110" spans="2:66" x14ac:dyDescent="0.25">
      <c r="B110" s="194" t="s">
        <v>859</v>
      </c>
      <c r="E110" s="702" t="s">
        <v>853</v>
      </c>
      <c r="F110" s="692"/>
      <c r="G110" s="692"/>
      <c r="H110" s="692"/>
      <c r="I110" s="693"/>
      <c r="J110" s="201" t="s">
        <v>73</v>
      </c>
    </row>
    <row r="111" spans="2:66" x14ac:dyDescent="0.25">
      <c r="J111" s="202"/>
    </row>
    <row r="112" spans="2:66" ht="27" customHeight="1" x14ac:dyDescent="0.25">
      <c r="B112" s="194" t="s">
        <v>865</v>
      </c>
      <c r="L112" s="203" t="s">
        <v>869</v>
      </c>
      <c r="M112" s="697" t="s">
        <v>164</v>
      </c>
      <c r="N112" s="697"/>
      <c r="O112" s="203"/>
      <c r="P112" s="204"/>
      <c r="Q112" s="697" t="s">
        <v>870</v>
      </c>
      <c r="R112" s="697"/>
      <c r="S112" s="205"/>
      <c r="T112" s="203" t="s">
        <v>669</v>
      </c>
      <c r="U112" s="203" t="s">
        <v>871</v>
      </c>
      <c r="V112" s="203" t="s">
        <v>674</v>
      </c>
      <c r="W112" s="206" t="s">
        <v>901</v>
      </c>
      <c r="X112" s="206" t="s">
        <v>872</v>
      </c>
      <c r="Z112" s="203" t="s">
        <v>869</v>
      </c>
      <c r="AA112" s="697" t="s">
        <v>164</v>
      </c>
      <c r="AB112" s="697"/>
      <c r="AC112" s="203"/>
      <c r="AD112" s="204"/>
      <c r="AE112" s="697" t="s">
        <v>870</v>
      </c>
      <c r="AF112" s="697"/>
      <c r="AG112" s="205"/>
      <c r="AH112" s="203" t="s">
        <v>669</v>
      </c>
      <c r="AI112" s="203" t="s">
        <v>871</v>
      </c>
      <c r="AJ112" s="203" t="s">
        <v>674</v>
      </c>
      <c r="AK112" s="206" t="s">
        <v>901</v>
      </c>
      <c r="AL112" s="206" t="s">
        <v>872</v>
      </c>
      <c r="AN112" s="203" t="s">
        <v>869</v>
      </c>
      <c r="AO112" s="237" t="s">
        <v>164</v>
      </c>
      <c r="AP112" s="237"/>
      <c r="AQ112" s="203"/>
      <c r="AR112" s="204"/>
      <c r="AS112" s="237" t="s">
        <v>870</v>
      </c>
      <c r="AT112" s="237"/>
      <c r="AU112" s="205"/>
      <c r="AV112" s="203" t="s">
        <v>669</v>
      </c>
      <c r="AW112" s="203" t="s">
        <v>871</v>
      </c>
      <c r="AX112" s="203" t="s">
        <v>674</v>
      </c>
      <c r="AY112" s="206" t="s">
        <v>901</v>
      </c>
      <c r="AZ112" s="206" t="s">
        <v>872</v>
      </c>
      <c r="BB112" s="203" t="s">
        <v>869</v>
      </c>
      <c r="BC112" s="237" t="s">
        <v>164</v>
      </c>
      <c r="BD112" s="237"/>
      <c r="BE112" s="203"/>
      <c r="BF112" s="204"/>
      <c r="BG112" s="237" t="s">
        <v>870</v>
      </c>
      <c r="BH112" s="237"/>
      <c r="BI112" s="205"/>
      <c r="BJ112" s="203" t="s">
        <v>669</v>
      </c>
      <c r="BK112" s="203" t="s">
        <v>871</v>
      </c>
      <c r="BL112" s="203" t="s">
        <v>674</v>
      </c>
      <c r="BM112" s="206" t="s">
        <v>901</v>
      </c>
      <c r="BN112" s="206" t="s">
        <v>872</v>
      </c>
    </row>
    <row r="113" spans="2:66" x14ac:dyDescent="0.25">
      <c r="B113" s="207" t="s">
        <v>863</v>
      </c>
      <c r="E113" s="699">
        <v>39083</v>
      </c>
      <c r="F113" s="700"/>
      <c r="G113" s="700"/>
      <c r="H113" s="700"/>
      <c r="I113" s="701"/>
      <c r="J113" s="208" t="s">
        <v>905</v>
      </c>
      <c r="L113" s="209">
        <v>1</v>
      </c>
      <c r="M113" s="695" t="s">
        <v>875</v>
      </c>
      <c r="N113" s="696"/>
      <c r="O113" s="201" t="s">
        <v>73</v>
      </c>
      <c r="P113" s="210"/>
      <c r="Q113" s="695" t="s">
        <v>881</v>
      </c>
      <c r="R113" s="696"/>
      <c r="S113" s="201" t="s">
        <v>73</v>
      </c>
      <c r="T113" s="207" t="str">
        <f>IFERROR(VLOOKUP($Q113,CMList!$E$4:$M$80,2,FALSE),"")</f>
        <v/>
      </c>
      <c r="U113" s="207" t="str">
        <f>IFERROR(VLOOKUP($Q113,CMList!$E$4:$M$80,6,FALSE),"")</f>
        <v/>
      </c>
      <c r="V113" s="209" t="str">
        <f>IFERROR(VLOOKUP($Q113,CMList!$E$4:$M$80,4,FALSE),"")</f>
        <v/>
      </c>
      <c r="W113" s="211" t="str">
        <f>IFERROR(VLOOKUP($Q113,CMList!$E$4:$M$80,5,FALSE),"")</f>
        <v/>
      </c>
      <c r="X113" s="212" t="str">
        <f>IFERROR(VLOOKUP(L113,#REF!,IF(CRF!U113="All",5,IF(CRF!U113="Active",6,IF(CRF!U113="Emergency",7,IF(CRF!U113="Night",8,0)))),FALSE),"")</f>
        <v/>
      </c>
      <c r="Z113" s="209">
        <v>1</v>
      </c>
      <c r="AA113" s="695" t="s">
        <v>879</v>
      </c>
      <c r="AB113" s="696"/>
      <c r="AC113" s="201" t="s">
        <v>73</v>
      </c>
      <c r="AD113" s="210"/>
      <c r="AE113" s="695" t="s">
        <v>714</v>
      </c>
      <c r="AF113" s="696"/>
      <c r="AG113" s="201" t="s">
        <v>73</v>
      </c>
      <c r="AH113" s="207" t="str">
        <f>IFERROR(VLOOKUP(AE113,CMList!$E$4:$M$80,2,FALSE),"")</f>
        <v>S19</v>
      </c>
      <c r="AI113" s="207" t="str">
        <f>IFERROR(VLOOKUP(AE113,CMList!$E$4:$M$80,6,FALSE),"")</f>
        <v>Active</v>
      </c>
      <c r="AJ113" s="209"/>
      <c r="AK113" s="211">
        <f>IFERROR(VLOOKUP(AE113,CMList!$E$4:$M$80,5,FALSE),"")</f>
        <v>20</v>
      </c>
      <c r="AL113" s="212" t="str">
        <f>IFERROR(VLOOKUP(Z113,#REF!,IF(CRF!AI113="All",5,IF(CRF!AI113="Active",6,IF(CRF!AI113="Emergency",7,IF(CRF!AI113="Night",8,0)))),FALSE),"")</f>
        <v/>
      </c>
      <c r="AN113" s="209">
        <v>1</v>
      </c>
      <c r="AO113" s="695" t="s">
        <v>879</v>
      </c>
      <c r="AP113" s="696"/>
      <c r="AQ113" s="201" t="s">
        <v>73</v>
      </c>
      <c r="AR113" s="210"/>
      <c r="AS113" s="695" t="s">
        <v>714</v>
      </c>
      <c r="AT113" s="696"/>
      <c r="AU113" s="201" t="s">
        <v>73</v>
      </c>
      <c r="AV113" s="207" t="str">
        <f>IFERROR(VLOOKUP(AS113,CMList!$E$4:$M$80,2,FALSE),"")</f>
        <v>S19</v>
      </c>
      <c r="AW113" s="207" t="str">
        <f>IFERROR(VLOOKUP(AS113,CMList!$E$4:$M$80,6,FALSE),"")</f>
        <v>Active</v>
      </c>
      <c r="AX113" s="209">
        <f>IFERROR(VLOOKUP(AS113,CMList!$E$4:$M$80,4,FALSE),"")</f>
        <v>0.25</v>
      </c>
      <c r="AY113" s="211">
        <f>IFERROR(VLOOKUP(AS113,CMList!$E$4:$M$80,5,FALSE),"")</f>
        <v>20</v>
      </c>
      <c r="AZ113" s="212" t="str">
        <f>IFERROR(VLOOKUP(AN113,#REF!,IF(CRF!AW113="All",5,IF(CRF!AW113="Active",6,IF(CRF!AW113="Emergency",7,IF(CRF!AW113="Night",8,0)))),FALSE),"")</f>
        <v/>
      </c>
      <c r="BB113" s="209">
        <v>1</v>
      </c>
      <c r="BC113" s="695" t="s">
        <v>879</v>
      </c>
      <c r="BD113" s="696"/>
      <c r="BE113" s="201" t="s">
        <v>73</v>
      </c>
      <c r="BF113" s="210"/>
      <c r="BG113" s="695" t="s">
        <v>714</v>
      </c>
      <c r="BH113" s="696"/>
      <c r="BI113" s="201" t="s">
        <v>73</v>
      </c>
      <c r="BJ113" s="207" t="str">
        <f>IFERROR(VLOOKUP(BG113,CMList!$E$4:$M$80,2,FALSE),"")</f>
        <v>S19</v>
      </c>
      <c r="BK113" s="207" t="str">
        <f>IFERROR(VLOOKUP(BG113,CMList!$E$4:$M$80,6,FALSE),"")</f>
        <v>Active</v>
      </c>
      <c r="BL113" s="209">
        <f>IFERROR(VLOOKUP(BG113,CMList!$E$4:$M$80,4,FALSE),"")</f>
        <v>0.25</v>
      </c>
      <c r="BM113" s="211">
        <f>IFERROR(VLOOKUP(BG113,CMList!$E$4:$M$80,5,FALSE),"")</f>
        <v>20</v>
      </c>
      <c r="BN113" s="212" t="str">
        <f>IFERROR(VLOOKUP(BB113,#REF!,IF(CRF!BK113="All",5,IF(CRF!BK113="Active",6,IF(CRF!BK113="Emergency",7,IF(CRF!BK113="Night",8,0)))),FALSE),"")</f>
        <v/>
      </c>
    </row>
    <row r="114" spans="2:66" x14ac:dyDescent="0.25">
      <c r="B114" s="207" t="s">
        <v>864</v>
      </c>
      <c r="E114" s="699">
        <v>43465</v>
      </c>
      <c r="F114" s="700"/>
      <c r="G114" s="700"/>
      <c r="H114" s="700"/>
      <c r="I114" s="701"/>
      <c r="J114" s="208" t="s">
        <v>905</v>
      </c>
      <c r="L114" s="209">
        <v>2</v>
      </c>
      <c r="M114" s="695" t="s">
        <v>875</v>
      </c>
      <c r="N114" s="696"/>
      <c r="O114" s="201" t="s">
        <v>73</v>
      </c>
      <c r="P114" s="210"/>
      <c r="Q114" s="695" t="s">
        <v>882</v>
      </c>
      <c r="R114" s="696"/>
      <c r="S114" s="201" t="s">
        <v>73</v>
      </c>
      <c r="T114" s="207" t="str">
        <f>IFERROR(VLOOKUP($Q114,CMList!$E$4:$M$80,2,FALSE),"")</f>
        <v/>
      </c>
      <c r="U114" s="207" t="str">
        <f>IFERROR(VLOOKUP($Q114,CMList!$E$4:$M$80,6,FALSE),"")</f>
        <v/>
      </c>
      <c r="V114" s="209" t="str">
        <f>IFERROR(VLOOKUP($Q114,CMList!$E$4:$M$80,4,FALSE),"")</f>
        <v/>
      </c>
      <c r="W114" s="211" t="str">
        <f>IFERROR(VLOOKUP($Q114,CMList!$E$4:$M$80,5,FALSE),"")</f>
        <v/>
      </c>
      <c r="X114" s="212" t="str">
        <f>IFERROR(VLOOKUP(L114,#REF!,IF(CRF!U114="All",5,IF(CRF!U114="Active",6,IF(CRF!U114="Emergency",7,IF(CRF!U114="Night",8,0)))),FALSE),"")</f>
        <v/>
      </c>
      <c r="Z114" s="209">
        <v>2</v>
      </c>
      <c r="AA114" s="695" t="s">
        <v>875</v>
      </c>
      <c r="AB114" s="696"/>
      <c r="AC114" s="201" t="s">
        <v>73</v>
      </c>
      <c r="AD114" s="210"/>
      <c r="AE114" s="695" t="s">
        <v>885</v>
      </c>
      <c r="AF114" s="696"/>
      <c r="AG114" s="201" t="s">
        <v>73</v>
      </c>
      <c r="AH114" s="207" t="str">
        <f>IFERROR(VLOOKUP(AE114,CMList!$E$4:$M$80,2,FALSE),"")</f>
        <v/>
      </c>
      <c r="AI114" s="207" t="str">
        <f>IFERROR(VLOOKUP(AE114,CMList!$E$4:$M$80,6,FALSE),"")</f>
        <v/>
      </c>
      <c r="AJ114" s="209" t="str">
        <f>IFERROR(VLOOKUP(AE114,CMList!$E$4:$M$80,4,FALSE),"")</f>
        <v/>
      </c>
      <c r="AK114" s="211" t="str">
        <f>IFERROR(VLOOKUP(AE114,CMList!$E$4:$M$80,5,FALSE),"")</f>
        <v/>
      </c>
      <c r="AL114" s="212" t="str">
        <f>IFERROR(VLOOKUP(Z114,#REF!,IF(CRF!AI114="All",5,IF(CRF!AI114="Active",6,IF(CRF!AI114="Emergency",7,IF(CRF!AI114="Night",8,0)))),FALSE),"")</f>
        <v/>
      </c>
      <c r="AN114" s="209">
        <v>2</v>
      </c>
      <c r="AO114" s="695" t="s">
        <v>875</v>
      </c>
      <c r="AP114" s="696"/>
      <c r="AQ114" s="201" t="s">
        <v>73</v>
      </c>
      <c r="AR114" s="210"/>
      <c r="AS114" s="695" t="s">
        <v>885</v>
      </c>
      <c r="AT114" s="696"/>
      <c r="AU114" s="201" t="s">
        <v>73</v>
      </c>
      <c r="AV114" s="207" t="str">
        <f>IFERROR(VLOOKUP(AS114,CMList!$E$4:$M$80,2,FALSE),"")</f>
        <v/>
      </c>
      <c r="AW114" s="207" t="str">
        <f>IFERROR(VLOOKUP(AS114,CMList!$E$4:$M$80,6,FALSE),"")</f>
        <v/>
      </c>
      <c r="AX114" s="209" t="str">
        <f>IFERROR(VLOOKUP(AS114,CMList!$E$4:$M$80,4,FALSE),"")</f>
        <v/>
      </c>
      <c r="AY114" s="211" t="str">
        <f>IFERROR(VLOOKUP(AS114,CMList!$E$4:$M$80,5,FALSE),"")</f>
        <v/>
      </c>
      <c r="AZ114" s="212" t="str">
        <f>IFERROR(VLOOKUP(AN114,#REF!,IF(CRF!AW114="All",5,IF(CRF!AW114="Active",6,IF(CRF!AW114="Emergency",7,IF(CRF!AW114="Night",8,0)))),FALSE),"")</f>
        <v/>
      </c>
      <c r="BB114" s="209">
        <v>2</v>
      </c>
      <c r="BC114" s="695" t="s">
        <v>875</v>
      </c>
      <c r="BD114" s="696"/>
      <c r="BE114" s="201" t="s">
        <v>73</v>
      </c>
      <c r="BF114" s="210"/>
      <c r="BG114" s="695" t="s">
        <v>885</v>
      </c>
      <c r="BH114" s="696"/>
      <c r="BI114" s="201" t="s">
        <v>73</v>
      </c>
      <c r="BJ114" s="207" t="str">
        <f>IFERROR(VLOOKUP(BG114,CMList!$E$4:$M$80,2,FALSE),"")</f>
        <v/>
      </c>
      <c r="BK114" s="207" t="str">
        <f>IFERROR(VLOOKUP(BG114,CMList!$E$4:$M$80,6,FALSE),"")</f>
        <v/>
      </c>
      <c r="BL114" s="209" t="str">
        <f>IFERROR(VLOOKUP(BG114,CMList!$E$4:$M$80,4,FALSE),"")</f>
        <v/>
      </c>
      <c r="BM114" s="211" t="str">
        <f>IFERROR(VLOOKUP(BG114,CMList!$E$4:$M$80,5,FALSE),"")</f>
        <v/>
      </c>
      <c r="BN114" s="212" t="str">
        <f>IFERROR(VLOOKUP(BB114,#REF!,IF(CRF!BK114="All",5,IF(CRF!BK114="Active",6,IF(CRF!BK114="Emergency",7,IF(CRF!BK114="Night",8,0)))),FALSE),"")</f>
        <v/>
      </c>
    </row>
    <row r="115" spans="2:66" x14ac:dyDescent="0.25">
      <c r="B115" s="207" t="s">
        <v>137</v>
      </c>
      <c r="E115" s="698">
        <f>ABS(E114-E113)/365</f>
        <v>12.005479452054795</v>
      </c>
      <c r="F115" s="698"/>
      <c r="G115" s="698"/>
      <c r="H115" s="698"/>
      <c r="I115" s="698"/>
      <c r="J115" s="213"/>
      <c r="L115" s="209">
        <v>3</v>
      </c>
      <c r="M115" s="695" t="s">
        <v>875</v>
      </c>
      <c r="N115" s="696"/>
      <c r="O115" s="201" t="s">
        <v>73</v>
      </c>
      <c r="P115" s="210"/>
      <c r="Q115" s="695" t="s">
        <v>883</v>
      </c>
      <c r="R115" s="696"/>
      <c r="S115" s="201" t="s">
        <v>73</v>
      </c>
      <c r="T115" s="207" t="str">
        <f>IFERROR(VLOOKUP($Q115,CMList!$E$4:$M$80,2,FALSE),"")</f>
        <v/>
      </c>
      <c r="U115" s="207" t="str">
        <f>IFERROR(VLOOKUP($Q115,CMList!$E$4:$M$80,6,FALSE),"")</f>
        <v/>
      </c>
      <c r="V115" s="209" t="str">
        <f>IFERROR(VLOOKUP($Q115,CMList!$E$4:$M$80,4,FALSE),"")</f>
        <v/>
      </c>
      <c r="W115" s="211" t="str">
        <f>IFERROR(VLOOKUP($Q115,CMList!$E$4:$M$80,5,FALSE),"")</f>
        <v/>
      </c>
      <c r="X115" s="212" t="str">
        <f>IFERROR(VLOOKUP(L115,#REF!,IF(CRF!U115="All",5,IF(CRF!U115="Active",6,IF(CRF!U115="Emergency",7,IF(CRF!U115="Night",8,0)))),FALSE),"")</f>
        <v/>
      </c>
      <c r="Z115" s="209">
        <v>3</v>
      </c>
      <c r="AA115" s="695" t="s">
        <v>875</v>
      </c>
      <c r="AB115" s="696"/>
      <c r="AC115" s="201" t="s">
        <v>73</v>
      </c>
      <c r="AD115" s="210"/>
      <c r="AE115" s="695" t="s">
        <v>885</v>
      </c>
      <c r="AF115" s="696"/>
      <c r="AG115" s="201" t="s">
        <v>73</v>
      </c>
      <c r="AH115" s="207" t="str">
        <f>IFERROR(VLOOKUP(AE115,CMList!$E$4:$M$80,2,FALSE),"")</f>
        <v/>
      </c>
      <c r="AI115" s="207" t="str">
        <f>IFERROR(VLOOKUP(AE115,CMList!$E$4:$M$80,6,FALSE),"")</f>
        <v/>
      </c>
      <c r="AJ115" s="209" t="str">
        <f>IFERROR(VLOOKUP(AE115,CMList!$E$4:$M$80,4,FALSE),"")</f>
        <v/>
      </c>
      <c r="AK115" s="211" t="str">
        <f>IFERROR(VLOOKUP(AE115,CMList!$E$4:$M$80,5,FALSE),"")</f>
        <v/>
      </c>
      <c r="AL115" s="212" t="str">
        <f>IFERROR(VLOOKUP(Z115,#REF!,IF(CRF!AI115="All",5,IF(CRF!AI115="Active",6,IF(CRF!AI115="Emergency",7,IF(CRF!AI115="Night",8,0)))),FALSE),"")</f>
        <v/>
      </c>
      <c r="AN115" s="209">
        <v>3</v>
      </c>
      <c r="AO115" s="695" t="s">
        <v>875</v>
      </c>
      <c r="AP115" s="696"/>
      <c r="AQ115" s="201" t="s">
        <v>73</v>
      </c>
      <c r="AR115" s="210"/>
      <c r="AS115" s="695" t="s">
        <v>885</v>
      </c>
      <c r="AT115" s="696"/>
      <c r="AU115" s="201" t="s">
        <v>73</v>
      </c>
      <c r="AV115" s="207" t="str">
        <f>IFERROR(VLOOKUP(AS115,CMList!$E$4:$M$80,2,FALSE),"")</f>
        <v/>
      </c>
      <c r="AW115" s="207" t="str">
        <f>IFERROR(VLOOKUP(AS115,CMList!$E$4:$M$80,6,FALSE),"")</f>
        <v/>
      </c>
      <c r="AX115" s="209" t="str">
        <f>IFERROR(VLOOKUP(AS115,CMList!$E$4:$M$80,4,FALSE),"")</f>
        <v/>
      </c>
      <c r="AY115" s="211" t="str">
        <f>IFERROR(VLOOKUP(AS115,CMList!$E$4:$M$80,5,FALSE),"")</f>
        <v/>
      </c>
      <c r="AZ115" s="212" t="str">
        <f>IFERROR(VLOOKUP(AN115,#REF!,IF(CRF!AW115="All",5,IF(CRF!AW115="Active",6,IF(CRF!AW115="Emergency",7,IF(CRF!AW115="Night",8,0)))),FALSE),"")</f>
        <v/>
      </c>
      <c r="BB115" s="209">
        <v>3</v>
      </c>
      <c r="BC115" s="695" t="s">
        <v>875</v>
      </c>
      <c r="BD115" s="696"/>
      <c r="BE115" s="201" t="s">
        <v>73</v>
      </c>
      <c r="BF115" s="210"/>
      <c r="BG115" s="695" t="s">
        <v>885</v>
      </c>
      <c r="BH115" s="696"/>
      <c r="BI115" s="201" t="s">
        <v>73</v>
      </c>
      <c r="BJ115" s="207" t="str">
        <f>IFERROR(VLOOKUP(BG115,CMList!$E$4:$M$80,2,FALSE),"")</f>
        <v/>
      </c>
      <c r="BK115" s="207" t="str">
        <f>IFERROR(VLOOKUP(BG115,CMList!$E$4:$M$80,6,FALSE),"")</f>
        <v/>
      </c>
      <c r="BL115" s="209" t="str">
        <f>IFERROR(VLOOKUP(BG115,CMList!$E$4:$M$80,4,FALSE),"")</f>
        <v/>
      </c>
      <c r="BM115" s="211" t="str">
        <f>IFERROR(VLOOKUP(BG115,CMList!$E$4:$M$80,5,FALSE),"")</f>
        <v/>
      </c>
      <c r="BN115" s="212" t="str">
        <f>IFERROR(VLOOKUP(BB115,#REF!,IF(CRF!BK115="All",5,IF(CRF!BK115="Active",6,IF(CRF!BK115="Emergency",7,IF(CRF!BK115="Night",8,0)))),FALSE),"")</f>
        <v/>
      </c>
    </row>
    <row r="116" spans="2:66" x14ac:dyDescent="0.25">
      <c r="L116" s="209">
        <v>4</v>
      </c>
      <c r="M116" s="695" t="s">
        <v>875</v>
      </c>
      <c r="N116" s="696"/>
      <c r="O116" s="201" t="s">
        <v>73</v>
      </c>
      <c r="P116" s="210"/>
      <c r="Q116" s="695" t="s">
        <v>884</v>
      </c>
      <c r="R116" s="696"/>
      <c r="S116" s="201" t="s">
        <v>73</v>
      </c>
      <c r="T116" s="207" t="str">
        <f>IFERROR(VLOOKUP($Q116,CMList!$E$4:$M$80,2,FALSE),"")</f>
        <v/>
      </c>
      <c r="U116" s="207" t="str">
        <f>IFERROR(VLOOKUP($Q116,CMList!$E$4:$M$80,6,FALSE),"")</f>
        <v/>
      </c>
      <c r="V116" s="209" t="str">
        <f>IFERROR(VLOOKUP($Q116,CMList!$E$4:$M$80,4,FALSE),"")</f>
        <v/>
      </c>
      <c r="W116" s="211" t="str">
        <f>IFERROR(VLOOKUP($Q116,CMList!$E$4:$M$80,5,FALSE),"")</f>
        <v/>
      </c>
      <c r="X116" s="212" t="str">
        <f>IFERROR(VLOOKUP(L116,#REF!,IF(CRF!U116="All",5,IF(CRF!U116="Active",6,IF(CRF!U116="Emergency",7,IF(CRF!U116="Night",8,0)))),FALSE),"")</f>
        <v/>
      </c>
      <c r="Z116" s="209">
        <v>4</v>
      </c>
      <c r="AA116" s="695" t="s">
        <v>875</v>
      </c>
      <c r="AB116" s="696"/>
      <c r="AC116" s="201" t="s">
        <v>73</v>
      </c>
      <c r="AD116" s="210"/>
      <c r="AE116" s="695" t="s">
        <v>883</v>
      </c>
      <c r="AF116" s="696"/>
      <c r="AG116" s="201" t="s">
        <v>73</v>
      </c>
      <c r="AH116" s="207" t="str">
        <f>IFERROR(VLOOKUP(AE116,CMList!$E$4:$M$80,2,FALSE),"")</f>
        <v/>
      </c>
      <c r="AI116" s="207" t="str">
        <f>IFERROR(VLOOKUP(AE116,CMList!$E$4:$M$80,6,FALSE),"")</f>
        <v/>
      </c>
      <c r="AJ116" s="209" t="str">
        <f>IFERROR(VLOOKUP(AE116,CMList!$E$4:$M$80,4,FALSE),"")</f>
        <v/>
      </c>
      <c r="AK116" s="211" t="str">
        <f>IFERROR(VLOOKUP(AE116,CMList!$E$4:$M$80,5,FALSE),"")</f>
        <v/>
      </c>
      <c r="AL116" s="212" t="str">
        <f>IFERROR(VLOOKUP(Z116,#REF!,IF(CRF!AI116="All",5,IF(CRF!AI116="Active",6,IF(CRF!AI116="Emergency",7,IF(CRF!AI116="Night",8,0)))),FALSE),"")</f>
        <v/>
      </c>
      <c r="AN116" s="209">
        <v>4</v>
      </c>
      <c r="AO116" s="695" t="s">
        <v>875</v>
      </c>
      <c r="AP116" s="696"/>
      <c r="AQ116" s="201" t="s">
        <v>73</v>
      </c>
      <c r="AR116" s="210"/>
      <c r="AS116" s="695" t="s">
        <v>883</v>
      </c>
      <c r="AT116" s="696"/>
      <c r="AU116" s="201" t="s">
        <v>73</v>
      </c>
      <c r="AV116" s="207" t="str">
        <f>IFERROR(VLOOKUP(AS116,CMList!$E$4:$M$80,2,FALSE),"")</f>
        <v/>
      </c>
      <c r="AW116" s="207" t="str">
        <f>IFERROR(VLOOKUP(AS116,CMList!$E$4:$M$80,6,FALSE),"")</f>
        <v/>
      </c>
      <c r="AX116" s="209" t="str">
        <f>IFERROR(VLOOKUP(AS116,CMList!$E$4:$M$80,4,FALSE),"")</f>
        <v/>
      </c>
      <c r="AY116" s="211" t="str">
        <f>IFERROR(VLOOKUP(AS116,CMList!$E$4:$M$80,5,FALSE),"")</f>
        <v/>
      </c>
      <c r="AZ116" s="212" t="str">
        <f>IFERROR(VLOOKUP(AN116,#REF!,IF(CRF!AW116="All",5,IF(CRF!AW116="Active",6,IF(CRF!AW116="Emergency",7,IF(CRF!AW116="Night",8,0)))),FALSE),"")</f>
        <v/>
      </c>
      <c r="BB116" s="209">
        <v>4</v>
      </c>
      <c r="BC116" s="695" t="s">
        <v>875</v>
      </c>
      <c r="BD116" s="696"/>
      <c r="BE116" s="201" t="s">
        <v>73</v>
      </c>
      <c r="BF116" s="210"/>
      <c r="BG116" s="695" t="s">
        <v>883</v>
      </c>
      <c r="BH116" s="696"/>
      <c r="BI116" s="201" t="s">
        <v>73</v>
      </c>
      <c r="BJ116" s="207" t="str">
        <f>IFERROR(VLOOKUP(BG116,CMList!$E$4:$M$80,2,FALSE),"")</f>
        <v/>
      </c>
      <c r="BK116" s="207" t="str">
        <f>IFERROR(VLOOKUP(BG116,CMList!$E$4:$M$80,6,FALSE),"")</f>
        <v/>
      </c>
      <c r="BL116" s="209" t="str">
        <f>IFERROR(VLOOKUP(BG116,CMList!$E$4:$M$80,4,FALSE),"")</f>
        <v/>
      </c>
      <c r="BM116" s="211" t="str">
        <f>IFERROR(VLOOKUP(BG116,CMList!$E$4:$M$80,5,FALSE),"")</f>
        <v/>
      </c>
      <c r="BN116" s="212" t="str">
        <f>IFERROR(VLOOKUP(BB116,#REF!,IF(CRF!BK116="All",5,IF(CRF!BK116="Active",6,IF(CRF!BK116="Emergency",7,IF(CRF!BK116="Night",8,0)))),FALSE),"")</f>
        <v/>
      </c>
    </row>
    <row r="117" spans="2:66" x14ac:dyDescent="0.25">
      <c r="B117" s="214" t="s">
        <v>896</v>
      </c>
      <c r="C117" s="215"/>
      <c r="D117" s="216" t="s">
        <v>137</v>
      </c>
      <c r="E117" s="217"/>
      <c r="F117" s="218" t="s">
        <v>866</v>
      </c>
      <c r="G117" s="218" t="s">
        <v>867</v>
      </c>
      <c r="H117" s="218" t="s">
        <v>892</v>
      </c>
      <c r="I117" s="218" t="s">
        <v>891</v>
      </c>
      <c r="J117" s="218" t="s">
        <v>890</v>
      </c>
      <c r="L117" s="219">
        <v>5</v>
      </c>
      <c r="M117" s="695" t="s">
        <v>875</v>
      </c>
      <c r="N117" s="696"/>
      <c r="O117" s="201" t="s">
        <v>73</v>
      </c>
      <c r="P117" s="210"/>
      <c r="Q117" s="695" t="s">
        <v>886</v>
      </c>
      <c r="R117" s="696"/>
      <c r="S117" s="201" t="s">
        <v>73</v>
      </c>
      <c r="T117" s="207" t="str">
        <f>IFERROR(VLOOKUP($Q117,CMList!$E$4:$M$80,2,FALSE),"")</f>
        <v/>
      </c>
      <c r="U117" s="207" t="str">
        <f>IFERROR(VLOOKUP($Q117,CMList!$E$4:$M$80,6,FALSE),"")</f>
        <v/>
      </c>
      <c r="V117" s="209" t="str">
        <f>IFERROR(VLOOKUP($Q117,CMList!$E$4:$M$80,4,FALSE),"")</f>
        <v/>
      </c>
      <c r="W117" s="211" t="str">
        <f>IFERROR(VLOOKUP($Q117,CMList!$E$4:$M$80,5,FALSE),"")</f>
        <v/>
      </c>
      <c r="X117" s="212" t="str">
        <f>IFERROR(VLOOKUP(L117,#REF!,IF(CRF!U117="All",5,IF(CRF!U117="Active",6,IF(CRF!U117="Emergency",7,IF(CRF!U117="Night",8,0)))),FALSE),"")</f>
        <v/>
      </c>
      <c r="Z117" s="219">
        <v>5</v>
      </c>
      <c r="AA117" s="695" t="s">
        <v>875</v>
      </c>
      <c r="AB117" s="696"/>
      <c r="AC117" s="201" t="s">
        <v>73</v>
      </c>
      <c r="AD117" s="210"/>
      <c r="AE117" s="695" t="s">
        <v>883</v>
      </c>
      <c r="AF117" s="696"/>
      <c r="AG117" s="201" t="s">
        <v>73</v>
      </c>
      <c r="AH117" s="207" t="str">
        <f>IFERROR(VLOOKUP(AE117,CMList!$E$4:$M$80,2,FALSE),"")</f>
        <v/>
      </c>
      <c r="AI117" s="207" t="str">
        <f>IFERROR(VLOOKUP(AE117,CMList!$E$4:$M$80,6,FALSE),"")</f>
        <v/>
      </c>
      <c r="AJ117" s="209" t="str">
        <f>IFERROR(VLOOKUP(AE117,CMList!$E$4:$M$80,4,FALSE),"")</f>
        <v/>
      </c>
      <c r="AK117" s="211" t="str">
        <f>IFERROR(VLOOKUP(AE117,CMList!$E$4:$M$80,5,FALSE),"")</f>
        <v/>
      </c>
      <c r="AL117" s="212" t="str">
        <f>IFERROR(VLOOKUP(Z117,#REF!,IF(CRF!AI117="All",5,IF(CRF!AI117="Active",6,IF(CRF!AI117="Emergency",7,IF(CRF!AI117="Night",8,0)))),FALSE),"")</f>
        <v/>
      </c>
      <c r="AN117" s="219">
        <v>5</v>
      </c>
      <c r="AO117" s="695" t="s">
        <v>875</v>
      </c>
      <c r="AP117" s="696"/>
      <c r="AQ117" s="201" t="s">
        <v>73</v>
      </c>
      <c r="AR117" s="210"/>
      <c r="AS117" s="695" t="s">
        <v>883</v>
      </c>
      <c r="AT117" s="696"/>
      <c r="AU117" s="201" t="s">
        <v>73</v>
      </c>
      <c r="AV117" s="207" t="str">
        <f>IFERROR(VLOOKUP(AS117,CMList!$E$4:$M$80,2,FALSE),"")</f>
        <v/>
      </c>
      <c r="AW117" s="207" t="str">
        <f>IFERROR(VLOOKUP(AS117,CMList!$E$4:$M$80,6,FALSE),"")</f>
        <v/>
      </c>
      <c r="AX117" s="209" t="str">
        <f>IFERROR(VLOOKUP(AS117,CMList!$E$4:$M$80,4,FALSE),"")</f>
        <v/>
      </c>
      <c r="AY117" s="211" t="str">
        <f>IFERROR(VLOOKUP(AS117,CMList!$E$4:$M$80,5,FALSE),"")</f>
        <v/>
      </c>
      <c r="AZ117" s="212" t="str">
        <f>IFERROR(VLOOKUP(AN117,#REF!,IF(CRF!AW117="All",5,IF(CRF!AW117="Active",6,IF(CRF!AW117="Emergency",7,IF(CRF!AW117="Night",8,0)))),FALSE),"")</f>
        <v/>
      </c>
      <c r="BB117" s="219">
        <v>5</v>
      </c>
      <c r="BC117" s="695" t="s">
        <v>875</v>
      </c>
      <c r="BD117" s="696"/>
      <c r="BE117" s="201" t="s">
        <v>73</v>
      </c>
      <c r="BF117" s="210"/>
      <c r="BG117" s="695" t="s">
        <v>883</v>
      </c>
      <c r="BH117" s="696"/>
      <c r="BI117" s="201" t="s">
        <v>73</v>
      </c>
      <c r="BJ117" s="207" t="str">
        <f>IFERROR(VLOOKUP(BG117,CMList!$E$4:$M$80,2,FALSE),"")</f>
        <v/>
      </c>
      <c r="BK117" s="207" t="str">
        <f>IFERROR(VLOOKUP(BG117,CMList!$E$4:$M$80,6,FALSE),"")</f>
        <v/>
      </c>
      <c r="BL117" s="209" t="str">
        <f>IFERROR(VLOOKUP(BG117,CMList!$E$4:$M$80,4,FALSE),"")</f>
        <v/>
      </c>
      <c r="BM117" s="211" t="str">
        <f>IFERROR(VLOOKUP(BG117,CMList!$E$4:$M$80,5,FALSE),"")</f>
        <v/>
      </c>
      <c r="BN117" s="212" t="str">
        <f>IFERROR(VLOOKUP(BB117,#REF!,IF(CRF!BK117="All",5,IF(CRF!BK117="Active",6,IF(CRF!BK117="Emergency",7,IF(CRF!BK117="Night",8,0)))),FALSE),"")</f>
        <v/>
      </c>
    </row>
    <row r="118" spans="2:66" x14ac:dyDescent="0.25">
      <c r="B118" s="207" t="s">
        <v>895</v>
      </c>
      <c r="D118" s="220">
        <f>SUM(F118:J118)</f>
        <v>23</v>
      </c>
      <c r="E118" s="221"/>
      <c r="F118" s="222">
        <v>0</v>
      </c>
      <c r="G118" s="222">
        <v>2</v>
      </c>
      <c r="H118" s="222">
        <v>8</v>
      </c>
      <c r="I118" s="222">
        <v>9</v>
      </c>
      <c r="J118" s="222">
        <v>4</v>
      </c>
      <c r="W118" s="223"/>
      <c r="X118" s="223"/>
      <c r="AK118" s="223"/>
      <c r="AL118" s="223"/>
      <c r="AY118" s="223"/>
      <c r="AZ118" s="223"/>
      <c r="BM118" s="223"/>
      <c r="BN118" s="223"/>
    </row>
    <row r="119" spans="2:66" x14ac:dyDescent="0.25">
      <c r="B119" s="207" t="s">
        <v>894</v>
      </c>
      <c r="D119" s="220">
        <f>SUM(F119:J119)</f>
        <v>23</v>
      </c>
      <c r="E119" s="224"/>
      <c r="F119" s="222">
        <v>0</v>
      </c>
      <c r="G119" s="222">
        <v>2</v>
      </c>
      <c r="H119" s="222">
        <v>8</v>
      </c>
      <c r="I119" s="222">
        <v>9</v>
      </c>
      <c r="J119" s="222">
        <v>4</v>
      </c>
      <c r="L119" s="694" t="s">
        <v>873</v>
      </c>
      <c r="M119" s="694"/>
      <c r="N119" s="694"/>
      <c r="O119" s="694"/>
      <c r="P119" s="694"/>
      <c r="Q119" s="694"/>
      <c r="R119" s="694"/>
      <c r="S119" s="694"/>
      <c r="T119" s="694"/>
      <c r="U119" s="694"/>
      <c r="V119" s="694"/>
      <c r="W119" s="225"/>
      <c r="X119" s="226">
        <f>SUM(X113:X117)</f>
        <v>0</v>
      </c>
      <c r="Z119" s="694" t="s">
        <v>873</v>
      </c>
      <c r="AA119" s="694"/>
      <c r="AB119" s="694"/>
      <c r="AC119" s="694"/>
      <c r="AD119" s="694"/>
      <c r="AE119" s="694"/>
      <c r="AF119" s="694"/>
      <c r="AG119" s="694"/>
      <c r="AH119" s="694"/>
      <c r="AI119" s="694"/>
      <c r="AJ119" s="694"/>
      <c r="AK119" s="225"/>
      <c r="AL119" s="226">
        <f>SUM(AL113:AL117)</f>
        <v>0</v>
      </c>
      <c r="AN119" s="238" t="s">
        <v>873</v>
      </c>
      <c r="AO119" s="238"/>
      <c r="AP119" s="238"/>
      <c r="AQ119" s="238"/>
      <c r="AR119" s="238"/>
      <c r="AS119" s="238"/>
      <c r="AT119" s="238"/>
      <c r="AU119" s="238"/>
      <c r="AV119" s="238"/>
      <c r="AW119" s="238"/>
      <c r="AX119" s="238"/>
      <c r="AY119" s="225"/>
      <c r="AZ119" s="226">
        <f>SUM(AZ113:AZ117)</f>
        <v>0</v>
      </c>
      <c r="BB119" s="238" t="s">
        <v>873</v>
      </c>
      <c r="BC119" s="238"/>
      <c r="BD119" s="238"/>
      <c r="BE119" s="238"/>
      <c r="BF119" s="238"/>
      <c r="BG119" s="238"/>
      <c r="BH119" s="238"/>
      <c r="BI119" s="238"/>
      <c r="BJ119" s="238"/>
      <c r="BK119" s="238"/>
      <c r="BL119" s="238"/>
      <c r="BM119" s="225"/>
      <c r="BN119" s="226">
        <f>SUM(BN113:BN117)</f>
        <v>0</v>
      </c>
    </row>
    <row r="120" spans="2:66" x14ac:dyDescent="0.25">
      <c r="B120" s="207" t="s">
        <v>888</v>
      </c>
      <c r="D120" s="220">
        <f>SUM(F120:J120)</f>
        <v>0</v>
      </c>
      <c r="E120" s="224"/>
      <c r="F120" s="227">
        <v>0</v>
      </c>
      <c r="G120" s="227">
        <v>0</v>
      </c>
      <c r="H120" s="227">
        <v>0</v>
      </c>
      <c r="I120" s="227">
        <v>0</v>
      </c>
      <c r="J120" s="227">
        <v>0</v>
      </c>
    </row>
    <row r="121" spans="2:66" x14ac:dyDescent="0.25">
      <c r="B121" s="207" t="s">
        <v>868</v>
      </c>
      <c r="D121" s="220">
        <f>SUM(F121:J121)</f>
        <v>0</v>
      </c>
      <c r="E121" s="224"/>
      <c r="F121" s="227">
        <v>0</v>
      </c>
      <c r="G121" s="227">
        <v>0</v>
      </c>
      <c r="H121" s="227">
        <v>0</v>
      </c>
      <c r="I121" s="227">
        <v>0</v>
      </c>
      <c r="J121" s="227">
        <v>0</v>
      </c>
    </row>
    <row r="122" spans="2:66" x14ac:dyDescent="0.25">
      <c r="B122" s="228"/>
      <c r="C122" s="229"/>
      <c r="D122" s="230"/>
      <c r="E122" s="230"/>
      <c r="F122" s="230"/>
      <c r="G122" s="230"/>
      <c r="H122" s="230"/>
      <c r="I122" s="230"/>
      <c r="J122" s="230"/>
    </row>
    <row r="123" spans="2:66" x14ac:dyDescent="0.25">
      <c r="B123" s="214" t="s">
        <v>889</v>
      </c>
      <c r="C123" s="215"/>
      <c r="D123" s="216" t="s">
        <v>137</v>
      </c>
      <c r="E123" s="217"/>
      <c r="F123" s="218" t="str">
        <f>F117</f>
        <v>FATAL</v>
      </c>
      <c r="G123" s="218" t="str">
        <f>G117</f>
        <v>SEVERE</v>
      </c>
      <c r="H123" s="218" t="str">
        <f>H117</f>
        <v>VISIBLE</v>
      </c>
      <c r="I123" s="218" t="str">
        <f>I117</f>
        <v>COMPLAINT</v>
      </c>
      <c r="J123" s="218" t="str">
        <f>J117</f>
        <v>PDO</v>
      </c>
      <c r="L123" s="239"/>
      <c r="M123" s="240"/>
      <c r="N123" s="240"/>
      <c r="O123" s="240"/>
      <c r="P123" s="240"/>
      <c r="Q123" s="240"/>
      <c r="R123" s="240"/>
      <c r="S123" s="240"/>
      <c r="T123" s="240"/>
      <c r="U123" s="240"/>
      <c r="V123" s="240"/>
      <c r="W123" s="240"/>
      <c r="X123" s="240"/>
    </row>
    <row r="124" spans="2:66" x14ac:dyDescent="0.25">
      <c r="B124" s="207" t="s">
        <v>895</v>
      </c>
      <c r="D124" s="232">
        <f>SUM(F124:J124)</f>
        <v>1.9157918758557735</v>
      </c>
      <c r="E124" s="230"/>
      <c r="F124" s="236">
        <f t="shared" ref="F124:J127" si="4">F118/$E$115</f>
        <v>0</v>
      </c>
      <c r="G124" s="236">
        <f t="shared" si="4"/>
        <v>0.16659059790050204</v>
      </c>
      <c r="H124" s="236">
        <f t="shared" si="4"/>
        <v>0.66636239160200816</v>
      </c>
      <c r="I124" s="236">
        <f t="shared" si="4"/>
        <v>0.74965769055225928</v>
      </c>
      <c r="J124" s="236">
        <f t="shared" si="4"/>
        <v>0.33318119580100408</v>
      </c>
      <c r="L124" s="240"/>
      <c r="M124" s="241"/>
      <c r="N124" s="240"/>
      <c r="O124" s="240"/>
      <c r="P124" s="240"/>
      <c r="Q124" s="240"/>
      <c r="R124" s="240"/>
      <c r="S124" s="240"/>
      <c r="T124" s="240"/>
      <c r="U124" s="240"/>
      <c r="V124" s="240"/>
      <c r="W124" s="240"/>
      <c r="X124" s="240"/>
    </row>
    <row r="125" spans="2:66" x14ac:dyDescent="0.25">
      <c r="B125" s="207" t="s">
        <v>894</v>
      </c>
      <c r="D125" s="232">
        <f>SUM(F125:J125)</f>
        <v>1.9157918758557735</v>
      </c>
      <c r="E125" s="209"/>
      <c r="F125" s="232">
        <f t="shared" si="4"/>
        <v>0</v>
      </c>
      <c r="G125" s="232">
        <f t="shared" si="4"/>
        <v>0.16659059790050204</v>
      </c>
      <c r="H125" s="232">
        <f t="shared" si="4"/>
        <v>0.66636239160200816</v>
      </c>
      <c r="I125" s="232">
        <f t="shared" si="4"/>
        <v>0.74965769055225928</v>
      </c>
      <c r="J125" s="232">
        <f t="shared" si="4"/>
        <v>0.33318119580100408</v>
      </c>
      <c r="L125" s="240"/>
      <c r="M125" s="241"/>
      <c r="N125" s="240"/>
      <c r="O125" s="240"/>
      <c r="P125" s="240"/>
      <c r="Q125" s="240"/>
      <c r="R125" s="240"/>
      <c r="S125" s="240"/>
      <c r="T125" s="240"/>
      <c r="U125" s="240"/>
      <c r="V125" s="240"/>
      <c r="W125" s="240"/>
      <c r="X125" s="240"/>
    </row>
    <row r="126" spans="2:66" x14ac:dyDescent="0.25">
      <c r="B126" s="207" t="s">
        <v>888</v>
      </c>
      <c r="D126" s="232">
        <f>SUM(F126:J126)</f>
        <v>0</v>
      </c>
      <c r="E126" s="209"/>
      <c r="F126" s="232">
        <f t="shared" si="4"/>
        <v>0</v>
      </c>
      <c r="G126" s="232">
        <f t="shared" si="4"/>
        <v>0</v>
      </c>
      <c r="H126" s="232">
        <f t="shared" si="4"/>
        <v>0</v>
      </c>
      <c r="I126" s="232">
        <f t="shared" si="4"/>
        <v>0</v>
      </c>
      <c r="J126" s="232">
        <f t="shared" si="4"/>
        <v>0</v>
      </c>
      <c r="L126" s="240"/>
      <c r="M126" s="241"/>
      <c r="N126" s="240"/>
      <c r="O126" s="240"/>
      <c r="P126" s="240"/>
      <c r="Q126" s="240"/>
      <c r="R126" s="240"/>
      <c r="S126" s="240"/>
      <c r="T126" s="240"/>
      <c r="U126" s="240"/>
      <c r="V126" s="240"/>
      <c r="W126" s="240"/>
      <c r="X126" s="240"/>
    </row>
    <row r="127" spans="2:66" x14ac:dyDescent="0.25">
      <c r="B127" s="207" t="s">
        <v>868</v>
      </c>
      <c r="D127" s="232">
        <f>SUM(F127:J127)</f>
        <v>0</v>
      </c>
      <c r="E127" s="209"/>
      <c r="F127" s="232">
        <f t="shared" si="4"/>
        <v>0</v>
      </c>
      <c r="G127" s="232">
        <f t="shared" si="4"/>
        <v>0</v>
      </c>
      <c r="H127" s="232">
        <f t="shared" si="4"/>
        <v>0</v>
      </c>
      <c r="I127" s="232">
        <f t="shared" si="4"/>
        <v>0</v>
      </c>
      <c r="J127" s="232">
        <f t="shared" si="4"/>
        <v>0</v>
      </c>
      <c r="L127" s="240"/>
      <c r="M127" s="241"/>
      <c r="N127" s="240"/>
      <c r="O127" s="240"/>
      <c r="P127" s="240"/>
      <c r="Q127" s="240"/>
      <c r="R127" s="240"/>
      <c r="S127" s="240"/>
      <c r="T127" s="240"/>
      <c r="U127" s="240"/>
      <c r="V127" s="240"/>
      <c r="W127" s="240"/>
      <c r="X127" s="240"/>
    </row>
    <row r="129" spans="2:66" x14ac:dyDescent="0.25">
      <c r="B129" s="242"/>
      <c r="C129" s="242"/>
      <c r="D129" s="242"/>
      <c r="E129" s="242"/>
      <c r="F129" s="242"/>
      <c r="G129" s="242"/>
      <c r="H129" s="242"/>
      <c r="I129" s="242"/>
      <c r="J129" s="242"/>
      <c r="K129" s="242"/>
      <c r="L129" s="243" t="s">
        <v>66</v>
      </c>
      <c r="M129" s="242"/>
      <c r="N129" s="242"/>
      <c r="O129" s="242"/>
      <c r="P129" s="242"/>
      <c r="Q129" s="242"/>
      <c r="R129" s="242"/>
      <c r="S129" s="242"/>
      <c r="T129" s="242"/>
      <c r="U129" s="242"/>
      <c r="V129" s="242"/>
      <c r="W129" s="242"/>
      <c r="X129" s="242"/>
      <c r="Y129" s="244"/>
      <c r="Z129" s="243" t="s">
        <v>67</v>
      </c>
      <c r="AA129" s="242"/>
      <c r="AB129" s="242"/>
      <c r="AC129" s="242"/>
      <c r="AD129" s="242"/>
      <c r="AE129" s="242"/>
      <c r="AF129" s="244"/>
      <c r="AG129" s="244"/>
      <c r="AH129" s="244"/>
      <c r="AI129" s="244"/>
      <c r="AJ129" s="244"/>
      <c r="AK129" s="244"/>
      <c r="AL129" s="244"/>
      <c r="AM129" s="244"/>
      <c r="AN129" s="243" t="s">
        <v>68</v>
      </c>
      <c r="AO129" s="242"/>
      <c r="AP129" s="242"/>
      <c r="AQ129" s="242"/>
      <c r="AR129" s="242"/>
      <c r="AS129" s="242"/>
      <c r="AT129" s="244"/>
      <c r="AU129" s="244"/>
      <c r="AV129" s="244"/>
      <c r="AW129" s="244"/>
      <c r="AX129" s="244"/>
      <c r="AY129" s="244"/>
      <c r="AZ129" s="244"/>
      <c r="BA129" s="244"/>
      <c r="BB129" s="243" t="s">
        <v>69</v>
      </c>
      <c r="BC129" s="242"/>
      <c r="BD129" s="242"/>
      <c r="BE129" s="242"/>
      <c r="BF129" s="242"/>
      <c r="BG129" s="242"/>
      <c r="BH129" s="244"/>
      <c r="BI129" s="244"/>
      <c r="BJ129" s="244"/>
      <c r="BK129" s="244"/>
      <c r="BL129" s="244"/>
      <c r="BM129" s="244"/>
      <c r="BN129" s="244"/>
    </row>
    <row r="130" spans="2:66" ht="16.5" x14ac:dyDescent="0.3">
      <c r="B130" s="199"/>
      <c r="C130" s="199"/>
      <c r="D130" s="199"/>
      <c r="E130" s="199"/>
      <c r="F130" s="199"/>
      <c r="G130" s="199"/>
      <c r="H130" s="199"/>
      <c r="I130" s="199"/>
      <c r="J130" s="199"/>
      <c r="K130" s="199"/>
      <c r="L130" s="196" t="s">
        <v>902</v>
      </c>
      <c r="M130" s="196"/>
      <c r="N130" s="196" t="s">
        <v>911</v>
      </c>
      <c r="O130" s="196" t="s">
        <v>912</v>
      </c>
      <c r="P130" s="196"/>
      <c r="Q130" s="198" t="s">
        <v>137</v>
      </c>
      <c r="R130" s="197"/>
      <c r="S130" s="197"/>
      <c r="T130" s="197"/>
      <c r="U130" s="198"/>
      <c r="V130" s="197"/>
      <c r="W130" s="197"/>
      <c r="X130" s="197"/>
      <c r="Y130" s="245"/>
      <c r="Z130" s="196" t="s">
        <v>902</v>
      </c>
      <c r="AA130" s="196"/>
      <c r="AB130" s="196" t="s">
        <v>911</v>
      </c>
      <c r="AC130" s="196" t="s">
        <v>912</v>
      </c>
      <c r="AD130" s="196"/>
      <c r="AE130" s="198" t="s">
        <v>137</v>
      </c>
      <c r="AF130" s="245"/>
      <c r="AG130" s="245"/>
      <c r="AH130" s="245"/>
      <c r="AI130" s="245"/>
      <c r="AJ130" s="245"/>
      <c r="AK130" s="245"/>
      <c r="AL130" s="245"/>
      <c r="AM130" s="245"/>
      <c r="AN130" s="196" t="s">
        <v>902</v>
      </c>
      <c r="AO130" s="196"/>
      <c r="AP130" s="196" t="s">
        <v>911</v>
      </c>
      <c r="AQ130" s="196" t="s">
        <v>912</v>
      </c>
      <c r="AR130" s="196"/>
      <c r="AS130" s="198" t="s">
        <v>137</v>
      </c>
      <c r="AT130" s="245"/>
      <c r="AU130" s="245"/>
      <c r="AV130" s="245"/>
      <c r="AW130" s="245"/>
      <c r="AX130" s="245"/>
      <c r="AY130" s="245"/>
      <c r="AZ130" s="245"/>
      <c r="BA130" s="245"/>
      <c r="BB130" s="196" t="s">
        <v>902</v>
      </c>
      <c r="BC130" s="196"/>
      <c r="BD130" s="196" t="s">
        <v>911</v>
      </c>
      <c r="BE130" s="196" t="s">
        <v>912</v>
      </c>
      <c r="BF130" s="196"/>
      <c r="BG130" s="198" t="s">
        <v>137</v>
      </c>
      <c r="BH130" s="245"/>
      <c r="BI130" s="245"/>
      <c r="BJ130" s="245"/>
      <c r="BK130" s="245"/>
      <c r="BL130" s="245"/>
      <c r="BM130" s="245"/>
      <c r="BN130" s="245"/>
    </row>
    <row r="131" spans="2:66" x14ac:dyDescent="0.25">
      <c r="L131" s="246">
        <v>1</v>
      </c>
      <c r="N131" s="247">
        <f>SUMIFS(X21:X25,W21:W25,10)</f>
        <v>0</v>
      </c>
      <c r="O131" s="247">
        <f>SUMIFS(X21:X25,W21:W25,20)</f>
        <v>0</v>
      </c>
      <c r="Q131" s="247">
        <f>SUM(N131:O131)</f>
        <v>0</v>
      </c>
      <c r="Z131" s="246">
        <v>1</v>
      </c>
      <c r="AB131" s="247">
        <f>SUMIFS(AL21:AL25,AK21:AK25,10)</f>
        <v>0</v>
      </c>
      <c r="AC131" s="247" t="e">
        <f>SUMIFS(AL21:AL25,AK21:AK25,20)</f>
        <v>#REF!</v>
      </c>
      <c r="AE131" s="247" t="e">
        <f>SUM(AB131:AC131)</f>
        <v>#REF!</v>
      </c>
      <c r="AN131" s="246">
        <v>1</v>
      </c>
      <c r="AP131" s="247">
        <f>SUMIFS(AZ21:AZ25,AY21:AY25,10)</f>
        <v>0</v>
      </c>
      <c r="AQ131" s="247">
        <f>SUMIFS(AZ21:AZ25,AY21:AY25,20)</f>
        <v>0</v>
      </c>
      <c r="AS131" s="247">
        <f>SUM(AP131:AQ131)</f>
        <v>0</v>
      </c>
      <c r="BB131" s="246">
        <v>1</v>
      </c>
      <c r="BD131" s="247">
        <f>SUMIFS(BN21:BN25,BM21:BM25,10)</f>
        <v>0</v>
      </c>
      <c r="BE131" s="247">
        <f>SUMIFS(BN21:BN25,BM21:BM25,20)</f>
        <v>0</v>
      </c>
      <c r="BG131" s="247">
        <f>SUM(BD131:BE131)</f>
        <v>0</v>
      </c>
    </row>
    <row r="132" spans="2:66" x14ac:dyDescent="0.25">
      <c r="L132" s="246">
        <v>2</v>
      </c>
      <c r="N132" s="247">
        <f>SUMIFS(X44:X48,W44:W48,10)</f>
        <v>0</v>
      </c>
      <c r="O132" s="247">
        <f>SUMIFS(X44:X48,W44:W48,20)</f>
        <v>0</v>
      </c>
      <c r="Q132" s="247">
        <f>SUM(N132:O132)</f>
        <v>0</v>
      </c>
      <c r="Z132" s="246">
        <v>2</v>
      </c>
      <c r="AB132" s="247">
        <f>SUMIFS(AL44:AL48,AK44:AK48,10)</f>
        <v>0</v>
      </c>
      <c r="AC132" s="247">
        <f>SUMIFS(AL44:AL48,AK44:AK48,20)</f>
        <v>0</v>
      </c>
      <c r="AE132" s="247">
        <f>SUM(AB132:AC132)</f>
        <v>0</v>
      </c>
      <c r="AN132" s="246">
        <v>2</v>
      </c>
      <c r="AP132" s="247">
        <f>SUMIFS(AZ44:AZ48,AY44:AY48,10)</f>
        <v>0</v>
      </c>
      <c r="AQ132" s="247">
        <f>SUMIFS(AZ44:AZ48,AY44:AY48,20)</f>
        <v>0</v>
      </c>
      <c r="AS132" s="247">
        <f>SUM(AP132:AQ132)</f>
        <v>0</v>
      </c>
      <c r="BB132" s="246">
        <v>2</v>
      </c>
      <c r="BD132" s="247">
        <f>SUMIFS(BN44:BN48,BM44:BM48,10)</f>
        <v>0</v>
      </c>
      <c r="BE132" s="247">
        <f>SUMIFS(BN44:BN48,BM44:BM48,20)</f>
        <v>0</v>
      </c>
      <c r="BG132" s="247">
        <f>SUM(BD132:BE132)</f>
        <v>0</v>
      </c>
    </row>
    <row r="133" spans="2:66" x14ac:dyDescent="0.25">
      <c r="L133" s="246">
        <v>3</v>
      </c>
      <c r="N133" s="247">
        <f>SUMIFS(X67:X71,W67:W71,10)</f>
        <v>0</v>
      </c>
      <c r="O133" s="247">
        <f>SUMIFS(X67:X71,W67:W71,20)</f>
        <v>0</v>
      </c>
      <c r="Q133" s="247">
        <f>SUM(N133:O133)</f>
        <v>0</v>
      </c>
      <c r="Z133" s="246">
        <v>3</v>
      </c>
      <c r="AB133" s="247">
        <f>SUMIFS(AL67:AL71,AK67:AK71,10)</f>
        <v>0</v>
      </c>
      <c r="AC133" s="247">
        <f>SUMIFS(AL67:AL71,AK67:AK71,20)</f>
        <v>0</v>
      </c>
      <c r="AE133" s="247">
        <f>SUM(AB133:AC133)</f>
        <v>0</v>
      </c>
      <c r="AN133" s="246">
        <v>3</v>
      </c>
      <c r="AP133" s="247">
        <f>SUMIFS(AZ67:AZ71,AY67:AY71,10)</f>
        <v>0</v>
      </c>
      <c r="AQ133" s="247">
        <f>SUMIFS(AZ67:AZ71,AY67:AY71,20)</f>
        <v>0</v>
      </c>
      <c r="AS133" s="247">
        <f>SUM(AP133:AQ133)</f>
        <v>0</v>
      </c>
      <c r="BB133" s="246">
        <v>3</v>
      </c>
      <c r="BD133" s="247">
        <f>SUMIFS(BN67:BN71,BM67:BM71,10)</f>
        <v>0</v>
      </c>
      <c r="BE133" s="247">
        <f>SUMIFS(BN67:BN71,BM67:BM71,20)</f>
        <v>0</v>
      </c>
      <c r="BG133" s="247">
        <f>SUM(BD133:BE133)</f>
        <v>0</v>
      </c>
    </row>
    <row r="134" spans="2:66" x14ac:dyDescent="0.25">
      <c r="L134" s="246">
        <v>4</v>
      </c>
      <c r="N134" s="247">
        <f>SUMIFS(X90:X94,W90:W94,10)</f>
        <v>0</v>
      </c>
      <c r="O134" s="247">
        <f>SUMIFS(X90:X94,W90:W94,20)</f>
        <v>0</v>
      </c>
      <c r="Q134" s="247">
        <f>SUM(N134:O134)</f>
        <v>0</v>
      </c>
      <c r="Z134" s="246">
        <v>4</v>
      </c>
      <c r="AB134" s="247">
        <f>SUMIFS(AL90:AL94,AK90:AK94,10)</f>
        <v>0</v>
      </c>
      <c r="AC134" s="247">
        <f>SUMIFS(AL90:AL94,AK90:AK94,20)</f>
        <v>0</v>
      </c>
      <c r="AE134" s="247">
        <f>SUM(AB134:AC134)</f>
        <v>0</v>
      </c>
      <c r="AN134" s="246">
        <v>4</v>
      </c>
      <c r="AP134" s="247">
        <f>SUMIFS(AZ90:AZ94,AY90:AY94,10)</f>
        <v>0</v>
      </c>
      <c r="AQ134" s="247">
        <f>SUMIFS(AZ90:AZ94,AY90:AY94,20)</f>
        <v>0</v>
      </c>
      <c r="AS134" s="247">
        <f>SUM(AP134:AQ134)</f>
        <v>0</v>
      </c>
      <c r="BB134" s="246">
        <v>4</v>
      </c>
      <c r="BD134" s="247">
        <f>SUMIFS(BN90:BN94,BM90:BM94,10)</f>
        <v>0</v>
      </c>
      <c r="BE134" s="247">
        <f>SUMIFS(BN90:BN94,BM90:BM94,20)</f>
        <v>0</v>
      </c>
      <c r="BG134" s="247">
        <f>SUM(BD134:BE134)</f>
        <v>0</v>
      </c>
    </row>
    <row r="135" spans="2:66" x14ac:dyDescent="0.25">
      <c r="L135" s="246">
        <v>5</v>
      </c>
      <c r="N135" s="247">
        <f>SUMIFS(X113:X117,W113:W117,10)</f>
        <v>0</v>
      </c>
      <c r="O135" s="247">
        <f>SUMIFS(X113:X117,W113:W117,20)</f>
        <v>0</v>
      </c>
      <c r="Q135" s="247">
        <f>SUM(N135:O135)</f>
        <v>0</v>
      </c>
      <c r="Z135" s="246">
        <v>5</v>
      </c>
      <c r="AB135" s="247">
        <f>SUMIFS(AL113:AL117,AK113:AK117,10)</f>
        <v>0</v>
      </c>
      <c r="AC135" s="247">
        <f>SUMIFS(AL113:AL117,AK113:AK117,20)</f>
        <v>0</v>
      </c>
      <c r="AE135" s="247">
        <f>SUM(AB135:AC135)</f>
        <v>0</v>
      </c>
      <c r="AN135" s="246">
        <v>5</v>
      </c>
      <c r="AP135" s="247">
        <f>SUMIFS(AZ113:AZ117,AY113:AY117,10)</f>
        <v>0</v>
      </c>
      <c r="AQ135" s="247">
        <f>SUMIFS(AZ113:AZ117,AY113:AY117,20)</f>
        <v>0</v>
      </c>
      <c r="AS135" s="247">
        <f>SUM(AP135:AQ135)</f>
        <v>0</v>
      </c>
      <c r="BB135" s="246">
        <v>5</v>
      </c>
      <c r="BD135" s="247">
        <f>SUMIFS(BN113:BN117,BM113:BM117,10)</f>
        <v>0</v>
      </c>
      <c r="BE135" s="247">
        <f>SUMIFS(BN113:BN117,BM113:BM117,20)</f>
        <v>0</v>
      </c>
      <c r="BG135" s="247">
        <f>SUM(BD135:BE135)</f>
        <v>0</v>
      </c>
    </row>
    <row r="136" spans="2:66" x14ac:dyDescent="0.25">
      <c r="L136" s="248" t="s">
        <v>137</v>
      </c>
      <c r="M136" s="248"/>
      <c r="N136" s="249">
        <f>SUM(N131:N135)</f>
        <v>0</v>
      </c>
      <c r="O136" s="249">
        <f>SUM(O131:O135)</f>
        <v>0</v>
      </c>
      <c r="Q136" s="250">
        <f>SUM(Q131:Q135)</f>
        <v>0</v>
      </c>
      <c r="Z136" s="248" t="s">
        <v>137</v>
      </c>
      <c r="AA136" s="248"/>
      <c r="AB136" s="249">
        <f>SUM(AB131:AB135)</f>
        <v>0</v>
      </c>
      <c r="AC136" s="249" t="e">
        <f>SUM(AC131:AC135)</f>
        <v>#REF!</v>
      </c>
      <c r="AE136" s="250" t="e">
        <f>SUM(AE131:AE135)</f>
        <v>#REF!</v>
      </c>
      <c r="AN136" s="248" t="s">
        <v>137</v>
      </c>
      <c r="AO136" s="248"/>
      <c r="AP136" s="249">
        <f>SUM(AP131:AP135)</f>
        <v>0</v>
      </c>
      <c r="AQ136" s="249">
        <f>SUM(AQ131:AQ135)</f>
        <v>0</v>
      </c>
      <c r="AS136" s="250">
        <f>SUM(AS131:AS135)</f>
        <v>0</v>
      </c>
      <c r="BB136" s="248" t="s">
        <v>137</v>
      </c>
      <c r="BC136" s="248"/>
      <c r="BD136" s="249">
        <f>SUM(BD131:BD135)</f>
        <v>0</v>
      </c>
      <c r="BE136" s="249">
        <f>SUM(BE131:BE135)</f>
        <v>0</v>
      </c>
      <c r="BG136" s="250">
        <f>SUM(BG131:BG135)</f>
        <v>0</v>
      </c>
    </row>
    <row r="137" spans="2:66" x14ac:dyDescent="0.25">
      <c r="Z137" s="295"/>
      <c r="AB137" s="297"/>
    </row>
    <row r="138" spans="2:66" x14ac:dyDescent="0.25">
      <c r="Z138" s="295"/>
      <c r="AB138" s="231"/>
    </row>
    <row r="139" spans="2:66" x14ac:dyDescent="0.25">
      <c r="L139" s="295" t="s">
        <v>59</v>
      </c>
      <c r="M139" s="295" t="s">
        <v>957</v>
      </c>
      <c r="Z139" s="295" t="s">
        <v>59</v>
      </c>
      <c r="AA139" s="295" t="s">
        <v>957</v>
      </c>
      <c r="AN139" s="295" t="s">
        <v>59</v>
      </c>
      <c r="AO139" s="295" t="s">
        <v>957</v>
      </c>
      <c r="BB139" s="295" t="s">
        <v>59</v>
      </c>
      <c r="BC139" s="295" t="s">
        <v>957</v>
      </c>
    </row>
    <row r="140" spans="2:66" x14ac:dyDescent="0.25">
      <c r="L140" s="296">
        <v>1</v>
      </c>
      <c r="M140" s="298">
        <f>$N$1366/10+$O$136/20</f>
        <v>0</v>
      </c>
      <c r="Z140" s="296">
        <v>1</v>
      </c>
      <c r="AA140" s="298" t="e">
        <f>$AB$136/10+$AC$136/20</f>
        <v>#REF!</v>
      </c>
      <c r="AN140" s="296">
        <v>1</v>
      </c>
      <c r="AO140" s="298">
        <f>$AP$136/10+$AQ$136/20</f>
        <v>0</v>
      </c>
      <c r="BB140" s="296">
        <v>1</v>
      </c>
      <c r="BC140" s="298">
        <f>$BD$136/10+$BE$136/20</f>
        <v>0</v>
      </c>
    </row>
    <row r="141" spans="2:66" x14ac:dyDescent="0.25">
      <c r="L141" s="296">
        <v>2</v>
      </c>
      <c r="M141" s="298">
        <f t="shared" ref="M141:M149" si="5">$N$1366/10+$O$136/20</f>
        <v>0</v>
      </c>
      <c r="Z141" s="296">
        <v>2</v>
      </c>
      <c r="AA141" s="298" t="e">
        <f t="shared" ref="AA141:AA148" si="6">$AB$136/10+$AC$136/20</f>
        <v>#REF!</v>
      </c>
      <c r="AN141" s="296">
        <v>2</v>
      </c>
      <c r="AO141" s="298">
        <f t="shared" ref="AO141:AO149" si="7">$AP$136/10+$AQ$136/20</f>
        <v>0</v>
      </c>
      <c r="BB141" s="296">
        <v>2</v>
      </c>
      <c r="BC141" s="298">
        <f t="shared" ref="BC141:BC149" si="8">$BD$136/10+$BE$136/20</f>
        <v>0</v>
      </c>
    </row>
    <row r="142" spans="2:66" x14ac:dyDescent="0.25">
      <c r="L142" s="296">
        <v>3</v>
      </c>
      <c r="M142" s="298">
        <f t="shared" si="5"/>
        <v>0</v>
      </c>
      <c r="Z142" s="296">
        <v>3</v>
      </c>
      <c r="AA142" s="298" t="e">
        <f t="shared" si="6"/>
        <v>#REF!</v>
      </c>
      <c r="AN142" s="296">
        <v>3</v>
      </c>
      <c r="AO142" s="298">
        <f t="shared" si="7"/>
        <v>0</v>
      </c>
      <c r="BB142" s="296">
        <v>3</v>
      </c>
      <c r="BC142" s="298">
        <f t="shared" si="8"/>
        <v>0</v>
      </c>
    </row>
    <row r="143" spans="2:66" x14ac:dyDescent="0.25">
      <c r="L143" s="296">
        <v>4</v>
      </c>
      <c r="M143" s="298">
        <f t="shared" si="5"/>
        <v>0</v>
      </c>
      <c r="Z143" s="296">
        <v>4</v>
      </c>
      <c r="AA143" s="298" t="e">
        <f t="shared" si="6"/>
        <v>#REF!</v>
      </c>
      <c r="AN143" s="296">
        <v>4</v>
      </c>
      <c r="AO143" s="298">
        <f t="shared" si="7"/>
        <v>0</v>
      </c>
      <c r="BB143" s="296">
        <v>4</v>
      </c>
      <c r="BC143" s="298">
        <f t="shared" si="8"/>
        <v>0</v>
      </c>
    </row>
    <row r="144" spans="2:66" x14ac:dyDescent="0.25">
      <c r="L144" s="296">
        <v>5</v>
      </c>
      <c r="M144" s="298">
        <f t="shared" si="5"/>
        <v>0</v>
      </c>
      <c r="Z144" s="296">
        <v>5</v>
      </c>
      <c r="AA144" s="298" t="e">
        <f t="shared" si="6"/>
        <v>#REF!</v>
      </c>
      <c r="AN144" s="296">
        <v>5</v>
      </c>
      <c r="AO144" s="298">
        <f t="shared" si="7"/>
        <v>0</v>
      </c>
      <c r="BB144" s="296">
        <v>5</v>
      </c>
      <c r="BC144" s="298">
        <f t="shared" si="8"/>
        <v>0</v>
      </c>
    </row>
    <row r="145" spans="12:55" x14ac:dyDescent="0.25">
      <c r="L145" s="296">
        <v>6</v>
      </c>
      <c r="M145" s="298">
        <f t="shared" si="5"/>
        <v>0</v>
      </c>
      <c r="Z145" s="296">
        <v>6</v>
      </c>
      <c r="AA145" s="298" t="e">
        <f t="shared" si="6"/>
        <v>#REF!</v>
      </c>
      <c r="AN145" s="296">
        <v>6</v>
      </c>
      <c r="AO145" s="298">
        <f t="shared" si="7"/>
        <v>0</v>
      </c>
      <c r="BB145" s="296">
        <v>6</v>
      </c>
      <c r="BC145" s="298">
        <f t="shared" si="8"/>
        <v>0</v>
      </c>
    </row>
    <row r="146" spans="12:55" x14ac:dyDescent="0.25">
      <c r="L146" s="296">
        <v>7</v>
      </c>
      <c r="M146" s="298">
        <f t="shared" si="5"/>
        <v>0</v>
      </c>
      <c r="Z146" s="296">
        <v>7</v>
      </c>
      <c r="AA146" s="298" t="e">
        <f t="shared" si="6"/>
        <v>#REF!</v>
      </c>
      <c r="AN146" s="296">
        <v>7</v>
      </c>
      <c r="AO146" s="298">
        <f>$AP$136/10+$AQ$136/20</f>
        <v>0</v>
      </c>
      <c r="BB146" s="296">
        <v>7</v>
      </c>
      <c r="BC146" s="298">
        <f t="shared" si="8"/>
        <v>0</v>
      </c>
    </row>
    <row r="147" spans="12:55" x14ac:dyDescent="0.25">
      <c r="L147" s="296">
        <v>8</v>
      </c>
      <c r="M147" s="298">
        <f t="shared" si="5"/>
        <v>0</v>
      </c>
      <c r="Z147" s="296">
        <v>8</v>
      </c>
      <c r="AA147" s="298" t="e">
        <f t="shared" si="6"/>
        <v>#REF!</v>
      </c>
      <c r="AN147" s="296">
        <v>8</v>
      </c>
      <c r="AO147" s="298">
        <f t="shared" si="7"/>
        <v>0</v>
      </c>
      <c r="BB147" s="296">
        <v>8</v>
      </c>
      <c r="BC147" s="298">
        <f t="shared" si="8"/>
        <v>0</v>
      </c>
    </row>
    <row r="148" spans="12:55" x14ac:dyDescent="0.25">
      <c r="L148" s="296">
        <v>9</v>
      </c>
      <c r="M148" s="298">
        <f t="shared" si="5"/>
        <v>0</v>
      </c>
      <c r="Z148" s="296">
        <v>9</v>
      </c>
      <c r="AA148" s="298" t="e">
        <f t="shared" si="6"/>
        <v>#REF!</v>
      </c>
      <c r="AN148" s="296">
        <v>9</v>
      </c>
      <c r="AO148" s="298">
        <f t="shared" si="7"/>
        <v>0</v>
      </c>
      <c r="BB148" s="296">
        <v>9</v>
      </c>
      <c r="BC148" s="298">
        <f t="shared" si="8"/>
        <v>0</v>
      </c>
    </row>
    <row r="149" spans="12:55" x14ac:dyDescent="0.25">
      <c r="L149" s="296">
        <v>10</v>
      </c>
      <c r="M149" s="298">
        <f t="shared" si="5"/>
        <v>0</v>
      </c>
      <c r="Z149" s="296">
        <v>10</v>
      </c>
      <c r="AA149" s="298" t="e">
        <f>$AB$136/10+$AC$136/20</f>
        <v>#REF!</v>
      </c>
      <c r="AN149" s="296">
        <v>10</v>
      </c>
      <c r="AO149" s="298">
        <f t="shared" si="7"/>
        <v>0</v>
      </c>
      <c r="BB149" s="296">
        <v>10</v>
      </c>
      <c r="BC149" s="298">
        <f t="shared" si="8"/>
        <v>0</v>
      </c>
    </row>
    <row r="150" spans="12:55" x14ac:dyDescent="0.25">
      <c r="L150" s="296">
        <v>11</v>
      </c>
      <c r="M150" s="298">
        <f>$O$136/20</f>
        <v>0</v>
      </c>
      <c r="Z150" s="296">
        <v>11</v>
      </c>
      <c r="AA150" s="298" t="e">
        <f>$AC$136/20</f>
        <v>#REF!</v>
      </c>
      <c r="AN150" s="296">
        <v>11</v>
      </c>
      <c r="AO150" s="298">
        <f>$AQ$136/20</f>
        <v>0</v>
      </c>
      <c r="BB150" s="296">
        <v>11</v>
      </c>
      <c r="BC150" s="298">
        <f>$BE$136/20</f>
        <v>0</v>
      </c>
    </row>
    <row r="151" spans="12:55" x14ac:dyDescent="0.25">
      <c r="L151" s="296">
        <v>12</v>
      </c>
      <c r="M151" s="298">
        <f t="shared" ref="M151:M159" si="9">$O$136/20</f>
        <v>0</v>
      </c>
      <c r="Z151" s="296">
        <v>12</v>
      </c>
      <c r="AA151" s="298" t="e">
        <f t="shared" ref="AA151:AA159" si="10">$AC$136/20</f>
        <v>#REF!</v>
      </c>
      <c r="AN151" s="296">
        <v>12</v>
      </c>
      <c r="AO151" s="298">
        <f t="shared" ref="AO151:AO159" si="11">$AQ$136/20</f>
        <v>0</v>
      </c>
      <c r="BB151" s="296">
        <v>12</v>
      </c>
      <c r="BC151" s="298">
        <f t="shared" ref="BC151:BC159" si="12">$BE$136/20</f>
        <v>0</v>
      </c>
    </row>
    <row r="152" spans="12:55" x14ac:dyDescent="0.25">
      <c r="L152" s="296">
        <v>13</v>
      </c>
      <c r="M152" s="298">
        <f t="shared" si="9"/>
        <v>0</v>
      </c>
      <c r="Z152" s="296">
        <v>13</v>
      </c>
      <c r="AA152" s="298" t="e">
        <f t="shared" si="10"/>
        <v>#REF!</v>
      </c>
      <c r="AN152" s="296">
        <v>13</v>
      </c>
      <c r="AO152" s="298">
        <f t="shared" si="11"/>
        <v>0</v>
      </c>
      <c r="BB152" s="296">
        <v>13</v>
      </c>
      <c r="BC152" s="298">
        <f t="shared" si="12"/>
        <v>0</v>
      </c>
    </row>
    <row r="153" spans="12:55" x14ac:dyDescent="0.25">
      <c r="L153" s="296">
        <v>14</v>
      </c>
      <c r="M153" s="298">
        <f t="shared" si="9"/>
        <v>0</v>
      </c>
      <c r="Z153" s="296">
        <v>14</v>
      </c>
      <c r="AA153" s="298" t="e">
        <f t="shared" si="10"/>
        <v>#REF!</v>
      </c>
      <c r="AN153" s="296">
        <v>14</v>
      </c>
      <c r="AO153" s="298">
        <f t="shared" si="11"/>
        <v>0</v>
      </c>
      <c r="BB153" s="296">
        <v>14</v>
      </c>
      <c r="BC153" s="298">
        <f t="shared" si="12"/>
        <v>0</v>
      </c>
    </row>
    <row r="154" spans="12:55" x14ac:dyDescent="0.25">
      <c r="L154" s="296">
        <v>15</v>
      </c>
      <c r="M154" s="298">
        <f t="shared" si="9"/>
        <v>0</v>
      </c>
      <c r="Z154" s="296">
        <v>15</v>
      </c>
      <c r="AA154" s="298" t="e">
        <f t="shared" si="10"/>
        <v>#REF!</v>
      </c>
      <c r="AN154" s="296">
        <v>15</v>
      </c>
      <c r="AO154" s="298">
        <f t="shared" si="11"/>
        <v>0</v>
      </c>
      <c r="BB154" s="296">
        <v>15</v>
      </c>
      <c r="BC154" s="298">
        <f t="shared" si="12"/>
        <v>0</v>
      </c>
    </row>
    <row r="155" spans="12:55" x14ac:dyDescent="0.25">
      <c r="L155" s="296">
        <v>16</v>
      </c>
      <c r="M155" s="298">
        <f t="shared" si="9"/>
        <v>0</v>
      </c>
      <c r="Z155" s="296">
        <v>16</v>
      </c>
      <c r="AA155" s="298" t="e">
        <f t="shared" si="10"/>
        <v>#REF!</v>
      </c>
      <c r="AN155" s="296">
        <v>16</v>
      </c>
      <c r="AO155" s="298">
        <f t="shared" si="11"/>
        <v>0</v>
      </c>
      <c r="BB155" s="296">
        <v>16</v>
      </c>
      <c r="BC155" s="298">
        <f t="shared" si="12"/>
        <v>0</v>
      </c>
    </row>
    <row r="156" spans="12:55" x14ac:dyDescent="0.25">
      <c r="L156" s="296">
        <v>17</v>
      </c>
      <c r="M156" s="298">
        <f t="shared" si="9"/>
        <v>0</v>
      </c>
      <c r="Z156" s="296">
        <v>17</v>
      </c>
      <c r="AA156" s="298" t="e">
        <f t="shared" si="10"/>
        <v>#REF!</v>
      </c>
      <c r="AN156" s="296">
        <v>17</v>
      </c>
      <c r="AO156" s="298">
        <f t="shared" si="11"/>
        <v>0</v>
      </c>
      <c r="BB156" s="296">
        <v>17</v>
      </c>
      <c r="BC156" s="298">
        <f t="shared" si="12"/>
        <v>0</v>
      </c>
    </row>
    <row r="157" spans="12:55" x14ac:dyDescent="0.25">
      <c r="L157" s="296">
        <v>18</v>
      </c>
      <c r="M157" s="298">
        <f t="shared" si="9"/>
        <v>0</v>
      </c>
      <c r="Z157" s="296">
        <v>18</v>
      </c>
      <c r="AA157" s="298" t="e">
        <f>$AC$136/20</f>
        <v>#REF!</v>
      </c>
      <c r="AN157" s="296">
        <v>18</v>
      </c>
      <c r="AO157" s="298">
        <f t="shared" si="11"/>
        <v>0</v>
      </c>
      <c r="BB157" s="296">
        <v>18</v>
      </c>
      <c r="BC157" s="298">
        <f t="shared" si="12"/>
        <v>0</v>
      </c>
    </row>
    <row r="158" spans="12:55" x14ac:dyDescent="0.25">
      <c r="L158" s="296">
        <v>19</v>
      </c>
      <c r="M158" s="298">
        <f t="shared" si="9"/>
        <v>0</v>
      </c>
      <c r="Z158" s="296">
        <v>19</v>
      </c>
      <c r="AA158" s="298" t="e">
        <f t="shared" si="10"/>
        <v>#REF!</v>
      </c>
      <c r="AN158" s="296">
        <v>19</v>
      </c>
      <c r="AO158" s="298">
        <f t="shared" si="11"/>
        <v>0</v>
      </c>
      <c r="BB158" s="296">
        <v>19</v>
      </c>
      <c r="BC158" s="298">
        <f t="shared" si="12"/>
        <v>0</v>
      </c>
    </row>
    <row r="159" spans="12:55" x14ac:dyDescent="0.25">
      <c r="L159" s="296">
        <v>20</v>
      </c>
      <c r="M159" s="298">
        <f t="shared" si="9"/>
        <v>0</v>
      </c>
      <c r="Z159" s="296">
        <v>20</v>
      </c>
      <c r="AA159" s="298" t="e">
        <f t="shared" si="10"/>
        <v>#REF!</v>
      </c>
      <c r="AN159" s="296">
        <v>20</v>
      </c>
      <c r="AO159" s="298">
        <f t="shared" si="11"/>
        <v>0</v>
      </c>
      <c r="BB159" s="296">
        <v>20</v>
      </c>
      <c r="BC159" s="298">
        <f t="shared" si="12"/>
        <v>0</v>
      </c>
    </row>
    <row r="160" spans="12:55" x14ac:dyDescent="0.25">
      <c r="L160" s="296">
        <v>21</v>
      </c>
      <c r="M160" s="298">
        <v>0</v>
      </c>
      <c r="Z160" s="296">
        <v>21</v>
      </c>
      <c r="AA160" s="298">
        <v>0</v>
      </c>
      <c r="AN160" s="296">
        <v>21</v>
      </c>
      <c r="AO160" s="298">
        <v>0</v>
      </c>
      <c r="BB160" s="296">
        <v>21</v>
      </c>
      <c r="BC160" s="298">
        <v>0</v>
      </c>
    </row>
    <row r="161" spans="12:55" x14ac:dyDescent="0.25">
      <c r="L161" s="296">
        <v>22</v>
      </c>
      <c r="M161" s="298">
        <v>0</v>
      </c>
      <c r="Z161" s="296">
        <v>22</v>
      </c>
      <c r="AA161" s="298">
        <v>0</v>
      </c>
      <c r="AN161" s="296">
        <v>22</v>
      </c>
      <c r="AO161" s="298">
        <v>0</v>
      </c>
      <c r="BB161" s="296">
        <v>22</v>
      </c>
      <c r="BC161" s="298">
        <v>0</v>
      </c>
    </row>
    <row r="162" spans="12:55" x14ac:dyDescent="0.25">
      <c r="L162" s="296">
        <v>23</v>
      </c>
      <c r="M162" s="298">
        <v>0</v>
      </c>
      <c r="Z162" s="296">
        <v>23</v>
      </c>
      <c r="AA162" s="298">
        <v>0</v>
      </c>
      <c r="AN162" s="296">
        <v>23</v>
      </c>
      <c r="AO162" s="298">
        <v>0</v>
      </c>
      <c r="BB162" s="296">
        <v>23</v>
      </c>
      <c r="BC162" s="298">
        <v>0</v>
      </c>
    </row>
    <row r="163" spans="12:55" x14ac:dyDescent="0.25">
      <c r="L163" s="296">
        <v>24</v>
      </c>
      <c r="M163" s="298">
        <v>0</v>
      </c>
      <c r="Z163" s="296">
        <v>24</v>
      </c>
      <c r="AA163" s="298">
        <v>0</v>
      </c>
      <c r="AN163" s="296">
        <v>24</v>
      </c>
      <c r="AO163" s="298">
        <v>0</v>
      </c>
      <c r="BB163" s="296">
        <v>24</v>
      </c>
      <c r="BC163" s="298">
        <v>0</v>
      </c>
    </row>
    <row r="164" spans="12:55" x14ac:dyDescent="0.25">
      <c r="L164" s="296">
        <v>25</v>
      </c>
      <c r="M164" s="298">
        <v>0</v>
      </c>
      <c r="Z164" s="296">
        <v>25</v>
      </c>
      <c r="AA164" s="298">
        <v>0</v>
      </c>
      <c r="AN164" s="296">
        <v>25</v>
      </c>
      <c r="AO164" s="298">
        <v>0</v>
      </c>
      <c r="BB164" s="296">
        <v>25</v>
      </c>
      <c r="BC164" s="298">
        <v>0</v>
      </c>
    </row>
    <row r="165" spans="12:55" x14ac:dyDescent="0.25">
      <c r="L165" s="296">
        <v>26</v>
      </c>
      <c r="M165" s="298">
        <v>0</v>
      </c>
      <c r="Z165" s="296">
        <v>26</v>
      </c>
      <c r="AA165" s="298">
        <v>0</v>
      </c>
      <c r="AN165" s="296">
        <v>26</v>
      </c>
      <c r="AO165" s="298">
        <v>0</v>
      </c>
      <c r="BB165" s="296">
        <v>26</v>
      </c>
      <c r="BC165" s="298">
        <v>0</v>
      </c>
    </row>
    <row r="166" spans="12:55" x14ac:dyDescent="0.25">
      <c r="L166" s="296">
        <v>27</v>
      </c>
      <c r="M166" s="298">
        <v>0</v>
      </c>
      <c r="Z166" s="296">
        <v>27</v>
      </c>
      <c r="AA166" s="298">
        <v>0</v>
      </c>
      <c r="AN166" s="296">
        <v>27</v>
      </c>
      <c r="AO166" s="298">
        <v>0</v>
      </c>
      <c r="BB166" s="296">
        <v>27</v>
      </c>
      <c r="BC166" s="298">
        <v>0</v>
      </c>
    </row>
    <row r="167" spans="12:55" x14ac:dyDescent="0.25">
      <c r="L167" s="296">
        <v>28</v>
      </c>
      <c r="M167" s="298">
        <v>0</v>
      </c>
      <c r="Z167" s="296">
        <v>28</v>
      </c>
      <c r="AA167" s="298">
        <v>0</v>
      </c>
      <c r="AN167" s="296">
        <v>28</v>
      </c>
      <c r="AO167" s="298">
        <v>0</v>
      </c>
      <c r="BB167" s="296">
        <v>28</v>
      </c>
      <c r="BC167" s="298">
        <v>0</v>
      </c>
    </row>
    <row r="168" spans="12:55" x14ac:dyDescent="0.25">
      <c r="L168" s="296">
        <v>29</v>
      </c>
      <c r="M168" s="298">
        <v>0</v>
      </c>
      <c r="Z168" s="296">
        <v>29</v>
      </c>
      <c r="AA168" s="298">
        <v>0</v>
      </c>
      <c r="AN168" s="296">
        <v>29</v>
      </c>
      <c r="AO168" s="298">
        <v>0</v>
      </c>
      <c r="BB168" s="296">
        <v>29</v>
      </c>
      <c r="BC168" s="298">
        <v>0</v>
      </c>
    </row>
    <row r="169" spans="12:55" x14ac:dyDescent="0.25">
      <c r="L169" s="296">
        <v>30</v>
      </c>
      <c r="M169" s="298">
        <v>0</v>
      </c>
      <c r="Z169" s="296">
        <v>30</v>
      </c>
      <c r="AA169" s="298">
        <v>0</v>
      </c>
      <c r="AN169" s="296">
        <v>30</v>
      </c>
      <c r="AO169" s="298">
        <v>0</v>
      </c>
      <c r="BB169" s="296">
        <v>30</v>
      </c>
      <c r="BC169" s="298">
        <v>0</v>
      </c>
    </row>
    <row r="170" spans="12:55" x14ac:dyDescent="0.25">
      <c r="L170" s="296">
        <v>31</v>
      </c>
      <c r="M170" s="298">
        <v>0</v>
      </c>
      <c r="Z170" s="296">
        <v>31</v>
      </c>
      <c r="AA170" s="298">
        <v>0</v>
      </c>
      <c r="AN170" s="296">
        <v>31</v>
      </c>
      <c r="AO170" s="298">
        <v>0</v>
      </c>
      <c r="BB170" s="296">
        <v>31</v>
      </c>
      <c r="BC170" s="298">
        <v>0</v>
      </c>
    </row>
    <row r="171" spans="12:55" x14ac:dyDescent="0.25">
      <c r="L171" s="296">
        <v>32</v>
      </c>
      <c r="M171" s="298">
        <v>0</v>
      </c>
      <c r="Z171" s="296">
        <v>32</v>
      </c>
      <c r="AA171" s="298">
        <v>0</v>
      </c>
      <c r="AN171" s="296">
        <v>32</v>
      </c>
      <c r="AO171" s="298">
        <v>0</v>
      </c>
      <c r="BB171" s="296">
        <v>32</v>
      </c>
      <c r="BC171" s="298">
        <v>0</v>
      </c>
    </row>
    <row r="172" spans="12:55" x14ac:dyDescent="0.25">
      <c r="L172" s="296">
        <v>33</v>
      </c>
      <c r="M172" s="298">
        <v>0</v>
      </c>
      <c r="Z172" s="296">
        <v>33</v>
      </c>
      <c r="AA172" s="298">
        <v>0</v>
      </c>
      <c r="AN172" s="296">
        <v>33</v>
      </c>
      <c r="AO172" s="298">
        <v>0</v>
      </c>
      <c r="BB172" s="296">
        <v>33</v>
      </c>
      <c r="BC172" s="298">
        <v>0</v>
      </c>
    </row>
    <row r="173" spans="12:55" x14ac:dyDescent="0.25">
      <c r="L173" s="296">
        <v>34</v>
      </c>
      <c r="M173" s="298">
        <v>0</v>
      </c>
      <c r="Z173" s="296">
        <v>34</v>
      </c>
      <c r="AA173" s="298">
        <v>0</v>
      </c>
      <c r="AN173" s="296">
        <v>34</v>
      </c>
      <c r="AO173" s="298">
        <v>0</v>
      </c>
      <c r="BB173" s="296">
        <v>34</v>
      </c>
      <c r="BC173" s="298">
        <v>0</v>
      </c>
    </row>
    <row r="174" spans="12:55" x14ac:dyDescent="0.25">
      <c r="L174" s="296">
        <v>35</v>
      </c>
      <c r="M174" s="298">
        <v>0</v>
      </c>
      <c r="Z174" s="296">
        <v>35</v>
      </c>
      <c r="AA174" s="298">
        <v>0</v>
      </c>
      <c r="AN174" s="296">
        <v>35</v>
      </c>
      <c r="AO174" s="298">
        <v>0</v>
      </c>
      <c r="BB174" s="296">
        <v>35</v>
      </c>
      <c r="BC174" s="298">
        <v>0</v>
      </c>
    </row>
    <row r="175" spans="12:55" x14ac:dyDescent="0.25">
      <c r="L175" s="296">
        <v>36</v>
      </c>
      <c r="M175" s="298">
        <v>0</v>
      </c>
      <c r="Z175" s="296">
        <v>36</v>
      </c>
      <c r="AA175" s="298">
        <v>0</v>
      </c>
      <c r="AN175" s="296">
        <v>36</v>
      </c>
      <c r="AO175" s="298">
        <v>0</v>
      </c>
      <c r="BB175" s="296">
        <v>36</v>
      </c>
      <c r="BC175" s="298">
        <v>0</v>
      </c>
    </row>
    <row r="176" spans="12:55" x14ac:dyDescent="0.25">
      <c r="L176" s="296">
        <v>37</v>
      </c>
      <c r="M176" s="298">
        <v>0</v>
      </c>
      <c r="Z176" s="296">
        <v>37</v>
      </c>
      <c r="AA176" s="298">
        <v>0</v>
      </c>
      <c r="AN176" s="296">
        <v>37</v>
      </c>
      <c r="AO176" s="298">
        <v>0</v>
      </c>
      <c r="BB176" s="296">
        <v>37</v>
      </c>
      <c r="BC176" s="298">
        <v>0</v>
      </c>
    </row>
    <row r="177" spans="12:55" x14ac:dyDescent="0.25">
      <c r="L177" s="296">
        <v>38</v>
      </c>
      <c r="M177" s="298">
        <v>0</v>
      </c>
      <c r="Z177" s="296">
        <v>38</v>
      </c>
      <c r="AA177" s="298">
        <v>0</v>
      </c>
      <c r="AN177" s="296">
        <v>38</v>
      </c>
      <c r="AO177" s="298">
        <v>0</v>
      </c>
      <c r="BB177" s="296">
        <v>38</v>
      </c>
      <c r="BC177" s="298">
        <v>0</v>
      </c>
    </row>
    <row r="178" spans="12:55" x14ac:dyDescent="0.25">
      <c r="L178" s="296">
        <v>39</v>
      </c>
      <c r="M178" s="298">
        <v>0</v>
      </c>
      <c r="Z178" s="296">
        <v>39</v>
      </c>
      <c r="AA178" s="298">
        <v>0</v>
      </c>
      <c r="AN178" s="296">
        <v>39</v>
      </c>
      <c r="AO178" s="298">
        <v>0</v>
      </c>
      <c r="BB178" s="296">
        <v>39</v>
      </c>
      <c r="BC178" s="298">
        <v>0</v>
      </c>
    </row>
    <row r="179" spans="12:55" x14ac:dyDescent="0.25">
      <c r="L179" s="296">
        <v>40</v>
      </c>
      <c r="M179" s="298">
        <v>0</v>
      </c>
      <c r="Z179" s="296">
        <v>40</v>
      </c>
      <c r="AA179" s="298">
        <v>0</v>
      </c>
      <c r="AN179" s="296">
        <v>40</v>
      </c>
      <c r="AO179" s="298">
        <v>0</v>
      </c>
      <c r="BB179" s="296">
        <v>40</v>
      </c>
      <c r="BC179" s="298">
        <v>0</v>
      </c>
    </row>
  </sheetData>
  <mergeCells count="299">
    <mergeCell ref="BG113:BH113"/>
    <mergeCell ref="BG114:BH114"/>
    <mergeCell ref="BG115:BH115"/>
    <mergeCell ref="BG116:BH116"/>
    <mergeCell ref="BG117:BH117"/>
    <mergeCell ref="AO113:AP113"/>
    <mergeCell ref="AO114:AP114"/>
    <mergeCell ref="AO115:AP115"/>
    <mergeCell ref="AO116:AP116"/>
    <mergeCell ref="AO117:AP117"/>
    <mergeCell ref="AS117:AT117"/>
    <mergeCell ref="AS115:AT115"/>
    <mergeCell ref="AS116:AT116"/>
    <mergeCell ref="AS113:AT113"/>
    <mergeCell ref="AS114:AT114"/>
    <mergeCell ref="BC113:BD113"/>
    <mergeCell ref="BC114:BD114"/>
    <mergeCell ref="BC115:BD115"/>
    <mergeCell ref="BC116:BD116"/>
    <mergeCell ref="BC117:BD117"/>
    <mergeCell ref="AO90:AP90"/>
    <mergeCell ref="AO91:AP91"/>
    <mergeCell ref="AO92:AP92"/>
    <mergeCell ref="AO93:AP93"/>
    <mergeCell ref="AO94:AP94"/>
    <mergeCell ref="AQ85:AU85"/>
    <mergeCell ref="AQ108:AU108"/>
    <mergeCell ref="BE85:BI85"/>
    <mergeCell ref="BE108:BI108"/>
    <mergeCell ref="AS90:AT90"/>
    <mergeCell ref="AS93:AT93"/>
    <mergeCell ref="AS94:AT94"/>
    <mergeCell ref="AS92:AT92"/>
    <mergeCell ref="AS91:AT91"/>
    <mergeCell ref="BC90:BD90"/>
    <mergeCell ref="BG90:BH90"/>
    <mergeCell ref="BG91:BH91"/>
    <mergeCell ref="BG92:BH92"/>
    <mergeCell ref="BG93:BH93"/>
    <mergeCell ref="BG94:BH94"/>
    <mergeCell ref="BC94:BD94"/>
    <mergeCell ref="BC92:BD92"/>
    <mergeCell ref="BC93:BD93"/>
    <mergeCell ref="BC91:BD91"/>
    <mergeCell ref="AN73:AX73"/>
    <mergeCell ref="BB73:BL73"/>
    <mergeCell ref="AO70:AP70"/>
    <mergeCell ref="AS70:AT70"/>
    <mergeCell ref="BC70:BD70"/>
    <mergeCell ref="BG70:BH70"/>
    <mergeCell ref="AO71:AP71"/>
    <mergeCell ref="AS71:AT71"/>
    <mergeCell ref="BC71:BD71"/>
    <mergeCell ref="BG71:BH71"/>
    <mergeCell ref="AO68:AP68"/>
    <mergeCell ref="AS68:AT68"/>
    <mergeCell ref="BC68:BD68"/>
    <mergeCell ref="BG68:BH68"/>
    <mergeCell ref="AO69:AP69"/>
    <mergeCell ref="AS69:AT69"/>
    <mergeCell ref="BC69:BD69"/>
    <mergeCell ref="BG69:BH69"/>
    <mergeCell ref="AO66:AP66"/>
    <mergeCell ref="AS66:AT66"/>
    <mergeCell ref="BC66:BD66"/>
    <mergeCell ref="BG66:BH66"/>
    <mergeCell ref="AO67:AP67"/>
    <mergeCell ref="AS67:AT67"/>
    <mergeCell ref="BC67:BD67"/>
    <mergeCell ref="BG67:BH67"/>
    <mergeCell ref="BB50:BL50"/>
    <mergeCell ref="AQ62:AU62"/>
    <mergeCell ref="BE62:BI62"/>
    <mergeCell ref="AO45:AP45"/>
    <mergeCell ref="AS45:AT45"/>
    <mergeCell ref="BC45:BD45"/>
    <mergeCell ref="BG45:BH45"/>
    <mergeCell ref="AO46:AP46"/>
    <mergeCell ref="AS46:AT46"/>
    <mergeCell ref="BC46:BD46"/>
    <mergeCell ref="BG46:BH46"/>
    <mergeCell ref="AO48:AP48"/>
    <mergeCell ref="AS48:AT48"/>
    <mergeCell ref="AN50:AX50"/>
    <mergeCell ref="BC25:BD25"/>
    <mergeCell ref="BG25:BH25"/>
    <mergeCell ref="BB27:BL27"/>
    <mergeCell ref="AQ39:AU39"/>
    <mergeCell ref="BE39:BI39"/>
    <mergeCell ref="AN27:AX27"/>
    <mergeCell ref="BC47:BD47"/>
    <mergeCell ref="BG47:BH47"/>
    <mergeCell ref="BC48:BD48"/>
    <mergeCell ref="BG48:BH48"/>
    <mergeCell ref="AO24:AP24"/>
    <mergeCell ref="AS24:AT24"/>
    <mergeCell ref="AO25:AP25"/>
    <mergeCell ref="AS25:AT25"/>
    <mergeCell ref="AO47:AP47"/>
    <mergeCell ref="AS47:AT47"/>
    <mergeCell ref="BC20:BD20"/>
    <mergeCell ref="BG20:BH20"/>
    <mergeCell ref="BC21:BD21"/>
    <mergeCell ref="BG21:BH21"/>
    <mergeCell ref="BC22:BD22"/>
    <mergeCell ref="BG22:BH22"/>
    <mergeCell ref="BC23:BD23"/>
    <mergeCell ref="BG23:BH23"/>
    <mergeCell ref="BC24:BD24"/>
    <mergeCell ref="AO43:AP43"/>
    <mergeCell ref="AS43:AT43"/>
    <mergeCell ref="BC43:BD43"/>
    <mergeCell ref="BG43:BH43"/>
    <mergeCell ref="AO44:AP44"/>
    <mergeCell ref="AS44:AT44"/>
    <mergeCell ref="BC44:BD44"/>
    <mergeCell ref="BG44:BH44"/>
    <mergeCell ref="BG24:BH24"/>
    <mergeCell ref="AS21:AT21"/>
    <mergeCell ref="AO22:AP22"/>
    <mergeCell ref="Z119:AJ119"/>
    <mergeCell ref="AA115:AB115"/>
    <mergeCell ref="AE115:AF115"/>
    <mergeCell ref="AA116:AB116"/>
    <mergeCell ref="AE116:AF116"/>
    <mergeCell ref="AA117:AB117"/>
    <mergeCell ref="AE117:AF117"/>
    <mergeCell ref="AA112:AB112"/>
    <mergeCell ref="AE112:AF112"/>
    <mergeCell ref="AA113:AB113"/>
    <mergeCell ref="AE113:AF113"/>
    <mergeCell ref="AA114:AB114"/>
    <mergeCell ref="AE114:AF114"/>
    <mergeCell ref="AA93:AB93"/>
    <mergeCell ref="AE93:AF93"/>
    <mergeCell ref="AA94:AB94"/>
    <mergeCell ref="AE94:AF94"/>
    <mergeCell ref="Z96:AJ96"/>
    <mergeCell ref="AC108:AG108"/>
    <mergeCell ref="AS22:AT22"/>
    <mergeCell ref="AO23:AP23"/>
    <mergeCell ref="AS23:AT23"/>
    <mergeCell ref="AC85:AG85"/>
    <mergeCell ref="AA89:AB89"/>
    <mergeCell ref="AE89:AF89"/>
    <mergeCell ref="AA90:AB90"/>
    <mergeCell ref="AE90:AF90"/>
    <mergeCell ref="AA91:AB91"/>
    <mergeCell ref="AE91:AF91"/>
    <mergeCell ref="AA92:AB92"/>
    <mergeCell ref="AE92:AF92"/>
    <mergeCell ref="AA71:AB71"/>
    <mergeCell ref="AE71:AF71"/>
    <mergeCell ref="Z73:AJ73"/>
    <mergeCell ref="AA68:AB68"/>
    <mergeCell ref="AE68:AF68"/>
    <mergeCell ref="AA69:AB69"/>
    <mergeCell ref="AE69:AF69"/>
    <mergeCell ref="AA70:AB70"/>
    <mergeCell ref="AE70:AF70"/>
    <mergeCell ref="Z50:AJ50"/>
    <mergeCell ref="AC62:AG62"/>
    <mergeCell ref="AA66:AB66"/>
    <mergeCell ref="AE66:AF66"/>
    <mergeCell ref="AA67:AB67"/>
    <mergeCell ref="AE67:AF67"/>
    <mergeCell ref="AA46:AB46"/>
    <mergeCell ref="AE46:AF46"/>
    <mergeCell ref="AA47:AB47"/>
    <mergeCell ref="AE47:AF47"/>
    <mergeCell ref="AA48:AB48"/>
    <mergeCell ref="AE48:AF48"/>
    <mergeCell ref="AC39:AG39"/>
    <mergeCell ref="AA43:AB43"/>
    <mergeCell ref="AE43:AF43"/>
    <mergeCell ref="AA44:AB44"/>
    <mergeCell ref="AE44:AF44"/>
    <mergeCell ref="AA45:AB45"/>
    <mergeCell ref="AE45:AF45"/>
    <mergeCell ref="Z27:AJ27"/>
    <mergeCell ref="AA20:AB20"/>
    <mergeCell ref="AE20:AF20"/>
    <mergeCell ref="AA21:AB21"/>
    <mergeCell ref="AE21:AF21"/>
    <mergeCell ref="AA22:AB22"/>
    <mergeCell ref="AE22:AF22"/>
    <mergeCell ref="AA23:AB23"/>
    <mergeCell ref="AE23:AF23"/>
    <mergeCell ref="AA24:AB24"/>
    <mergeCell ref="AE24:AF24"/>
    <mergeCell ref="AA25:AB25"/>
    <mergeCell ref="AE25:AF25"/>
    <mergeCell ref="L119:V119"/>
    <mergeCell ref="E41:I41"/>
    <mergeCell ref="E64:I64"/>
    <mergeCell ref="E87:I87"/>
    <mergeCell ref="M115:N115"/>
    <mergeCell ref="Q115:R115"/>
    <mergeCell ref="M116:N116"/>
    <mergeCell ref="Q116:R116"/>
    <mergeCell ref="M117:N117"/>
    <mergeCell ref="Q117:R117"/>
    <mergeCell ref="M112:N112"/>
    <mergeCell ref="Q112:R112"/>
    <mergeCell ref="M113:N113"/>
    <mergeCell ref="Q113:R113"/>
    <mergeCell ref="M114:N114"/>
    <mergeCell ref="Q114:R114"/>
    <mergeCell ref="M93:N93"/>
    <mergeCell ref="Q93:R93"/>
    <mergeCell ref="M94:N94"/>
    <mergeCell ref="Q94:R94"/>
    <mergeCell ref="L96:V96"/>
    <mergeCell ref="O108:X108"/>
    <mergeCell ref="M90:N90"/>
    <mergeCell ref="Q90:R90"/>
    <mergeCell ref="M91:N91"/>
    <mergeCell ref="Q91:R91"/>
    <mergeCell ref="M92:N92"/>
    <mergeCell ref="Q92:R92"/>
    <mergeCell ref="M71:N71"/>
    <mergeCell ref="Q71:R71"/>
    <mergeCell ref="L73:V73"/>
    <mergeCell ref="O85:X85"/>
    <mergeCell ref="M89:N89"/>
    <mergeCell ref="Q89:R89"/>
    <mergeCell ref="M68:N68"/>
    <mergeCell ref="Q68:R68"/>
    <mergeCell ref="M69:N69"/>
    <mergeCell ref="Q69:R69"/>
    <mergeCell ref="M70:N70"/>
    <mergeCell ref="Q70:R70"/>
    <mergeCell ref="L50:V50"/>
    <mergeCell ref="O62:X62"/>
    <mergeCell ref="M66:N66"/>
    <mergeCell ref="Q66:R66"/>
    <mergeCell ref="M67:N67"/>
    <mergeCell ref="Q67:R67"/>
    <mergeCell ref="M46:N46"/>
    <mergeCell ref="Q46:R46"/>
    <mergeCell ref="M47:N47"/>
    <mergeCell ref="Q47:R47"/>
    <mergeCell ref="M48:N48"/>
    <mergeCell ref="Q48:R48"/>
    <mergeCell ref="O39:X39"/>
    <mergeCell ref="M43:N43"/>
    <mergeCell ref="Q43:R43"/>
    <mergeCell ref="M44:N44"/>
    <mergeCell ref="Q44:R44"/>
    <mergeCell ref="M45:N45"/>
    <mergeCell ref="Q45:R45"/>
    <mergeCell ref="E108:I108"/>
    <mergeCell ref="E109:I109"/>
    <mergeCell ref="E113:I113"/>
    <mergeCell ref="E114:I114"/>
    <mergeCell ref="E115:I115"/>
    <mergeCell ref="E18:I18"/>
    <mergeCell ref="E69:I69"/>
    <mergeCell ref="E85:I85"/>
    <mergeCell ref="E86:I86"/>
    <mergeCell ref="E90:I90"/>
    <mergeCell ref="E91:I91"/>
    <mergeCell ref="E92:I92"/>
    <mergeCell ref="E45:I45"/>
    <mergeCell ref="E46:I46"/>
    <mergeCell ref="E62:I62"/>
    <mergeCell ref="E63:I63"/>
    <mergeCell ref="E67:I67"/>
    <mergeCell ref="E68:I68"/>
    <mergeCell ref="E22:I22"/>
    <mergeCell ref="E21:I21"/>
    <mergeCell ref="E39:I39"/>
    <mergeCell ref="E40:I40"/>
    <mergeCell ref="E44:I44"/>
    <mergeCell ref="E110:I110"/>
    <mergeCell ref="F7:AU10"/>
    <mergeCell ref="AC16:AG16"/>
    <mergeCell ref="AQ16:AU16"/>
    <mergeCell ref="BE16:BI16"/>
    <mergeCell ref="E16:I16"/>
    <mergeCell ref="E17:I17"/>
    <mergeCell ref="L27:V27"/>
    <mergeCell ref="O16:X16"/>
    <mergeCell ref="M25:N25"/>
    <mergeCell ref="M24:N24"/>
    <mergeCell ref="M23:N23"/>
    <mergeCell ref="M22:N22"/>
    <mergeCell ref="M21:N21"/>
    <mergeCell ref="M20:N20"/>
    <mergeCell ref="E23:I23"/>
    <mergeCell ref="Q20:R20"/>
    <mergeCell ref="Q25:R25"/>
    <mergeCell ref="Q24:R24"/>
    <mergeCell ref="Q23:R23"/>
    <mergeCell ref="Q22:R22"/>
    <mergeCell ref="Q21:R21"/>
    <mergeCell ref="AO20:AP20"/>
    <mergeCell ref="AS20:AT20"/>
    <mergeCell ref="AO21:AP21"/>
  </mergeCells>
  <dataValidations count="93">
    <dataValidation type="list" allowBlank="1" showInputMessage="1" showErrorMessage="1" sqref="Q21:R21" xr:uid="{00000000-0002-0000-0200-000000000000}">
      <formula1>INDIRECT($M$21)</formula1>
    </dataValidation>
    <dataValidation type="list" allowBlank="1" showInputMessage="1" showErrorMessage="1" sqref="Q22:R22" xr:uid="{00000000-0002-0000-0200-000001000000}">
      <formula1>INDIRECT($M$22)</formula1>
    </dataValidation>
    <dataValidation type="list" allowBlank="1" showInputMessage="1" showErrorMessage="1" sqref="Q23:R23" xr:uid="{00000000-0002-0000-0200-000002000000}">
      <formula1>INDIRECT($M$23)</formula1>
    </dataValidation>
    <dataValidation type="list" allowBlank="1" showInputMessage="1" showErrorMessage="1" sqref="Q24:R24" xr:uid="{00000000-0002-0000-0200-000003000000}">
      <formula1>INDIRECT($M$24)</formula1>
    </dataValidation>
    <dataValidation type="list" allowBlank="1" showInputMessage="1" showErrorMessage="1" sqref="Q25:R25" xr:uid="{00000000-0002-0000-0200-000004000000}">
      <formula1>INDIRECT($M$25)</formula1>
    </dataValidation>
    <dataValidation type="list" allowBlank="1" showInputMessage="1" showErrorMessage="1" sqref="E18:I18 E41:I41 E64:I64 E87:I87 E110:I110" xr:uid="{00000000-0002-0000-0200-000005000000}">
      <formula1>Location</formula1>
    </dataValidation>
    <dataValidation type="list" allowBlank="1" showInputMessage="1" showErrorMessage="1" sqref="AE21:AF21" xr:uid="{00000000-0002-0000-0200-000006000000}">
      <formula1>INDIRECT($AA$21)</formula1>
    </dataValidation>
    <dataValidation type="list" allowBlank="1" showInputMessage="1" showErrorMessage="1" sqref="AE22:AF22" xr:uid="{00000000-0002-0000-0200-000007000000}">
      <formula1>INDIRECT($AA$22)</formula1>
    </dataValidation>
    <dataValidation type="list" allowBlank="1" showInputMessage="1" showErrorMessage="1" sqref="AE23:AF23" xr:uid="{00000000-0002-0000-0200-000008000000}">
      <formula1>INDIRECT($AA$23)</formula1>
    </dataValidation>
    <dataValidation type="list" allowBlank="1" showInputMessage="1" showErrorMessage="1" sqref="AE24:AF24" xr:uid="{00000000-0002-0000-0200-000009000000}">
      <formula1>INDIRECT($AA$24)</formula1>
    </dataValidation>
    <dataValidation type="list" allowBlank="1" showInputMessage="1" showErrorMessage="1" sqref="AE25:AF25" xr:uid="{00000000-0002-0000-0200-00000A000000}">
      <formula1>INDIRECT($AA$25)</formula1>
    </dataValidation>
    <dataValidation type="list" allowBlank="1" showInputMessage="1" showErrorMessage="1" sqref="AE44:AF44" xr:uid="{00000000-0002-0000-0200-00000B000000}">
      <formula1>INDIRECT($AA$44)</formula1>
    </dataValidation>
    <dataValidation type="list" allowBlank="1" showInputMessage="1" showErrorMessage="1" sqref="AE45:AF45" xr:uid="{00000000-0002-0000-0200-00000C000000}">
      <formula1>INDIRECT($AA$45)</formula1>
    </dataValidation>
    <dataValidation type="list" allowBlank="1" showInputMessage="1" showErrorMessage="1" sqref="AE46:AF46" xr:uid="{00000000-0002-0000-0200-00000D000000}">
      <formula1>INDIRECT($AA$46)</formula1>
    </dataValidation>
    <dataValidation type="list" allowBlank="1" showInputMessage="1" showErrorMessage="1" sqref="Q47:R47" xr:uid="{00000000-0002-0000-0200-00000E000000}">
      <formula1>INDIRECT($M$47)</formula1>
    </dataValidation>
    <dataValidation type="list" allowBlank="1" showInputMessage="1" showErrorMessage="1" sqref="Q48:R48" xr:uid="{00000000-0002-0000-0200-00000F000000}">
      <formula1>INDIRECT($M$48)</formula1>
    </dataValidation>
    <dataValidation type="list" allowBlank="1" showInputMessage="1" showErrorMessage="1" sqref="AE67:AF67" xr:uid="{00000000-0002-0000-0200-000010000000}">
      <formula1>INDIRECT($AA$67)</formula1>
    </dataValidation>
    <dataValidation type="list" allowBlank="1" showInputMessage="1" showErrorMessage="1" sqref="AE68:AF68" xr:uid="{00000000-0002-0000-0200-000011000000}">
      <formula1>INDIRECT($AA$68)</formula1>
    </dataValidation>
    <dataValidation type="list" allowBlank="1" showInputMessage="1" showErrorMessage="1" sqref="AE69:AF69" xr:uid="{00000000-0002-0000-0200-000012000000}">
      <formula1>INDIRECT($AA$69)</formula1>
    </dataValidation>
    <dataValidation type="list" allowBlank="1" showInputMessage="1" showErrorMessage="1" sqref="AE70:AF71" xr:uid="{00000000-0002-0000-0200-000013000000}">
      <formula1>INDIRECT($AA$70)</formula1>
    </dataValidation>
    <dataValidation type="list" allowBlank="1" showInputMessage="1" showErrorMessage="1" sqref="AE90:AF90" xr:uid="{00000000-0002-0000-0200-000015000000}">
      <formula1>INDIRECT($AA$90)</formula1>
    </dataValidation>
    <dataValidation type="list" allowBlank="1" showInputMessage="1" showErrorMessage="1" sqref="AE91:AF91" xr:uid="{00000000-0002-0000-0200-000016000000}">
      <formula1>INDIRECT($AA$91)</formula1>
    </dataValidation>
    <dataValidation type="list" allowBlank="1" showInputMessage="1" showErrorMessage="1" sqref="AE92:AF92" xr:uid="{00000000-0002-0000-0200-000017000000}">
      <formula1>INDIRECT($AA$92)</formula1>
    </dataValidation>
    <dataValidation type="list" allowBlank="1" showInputMessage="1" showErrorMessage="1" sqref="AE93:AF93" xr:uid="{00000000-0002-0000-0200-000018000000}">
      <formula1>INDIRECT($AA$93)</formula1>
    </dataValidation>
    <dataValidation type="list" allowBlank="1" showInputMessage="1" showErrorMessage="1" sqref="AE113:AF113" xr:uid="{00000000-0002-0000-0200-00001A000000}">
      <formula1>INDIRECT($AA$113)</formula1>
    </dataValidation>
    <dataValidation type="list" allowBlank="1" showInputMessage="1" showErrorMessage="1" sqref="AE114:AF114" xr:uid="{00000000-0002-0000-0200-00001B000000}">
      <formula1>INDIRECT($AA$114)</formula1>
    </dataValidation>
    <dataValidation type="list" allowBlank="1" showInputMessage="1" showErrorMessage="1" sqref="AE115:AF115" xr:uid="{00000000-0002-0000-0200-00001C000000}">
      <formula1>INDIRECT($AA$115)</formula1>
    </dataValidation>
    <dataValidation type="list" allowBlank="1" showInputMessage="1" showErrorMessage="1" sqref="AE116:AF116" xr:uid="{00000000-0002-0000-0200-00001D000000}">
      <formula1>INDIRECT($AA$116)</formula1>
    </dataValidation>
    <dataValidation type="list" allowBlank="1" showInputMessage="1" showErrorMessage="1" sqref="AE117:AF117" xr:uid="{00000000-0002-0000-0200-00001E000000}">
      <formula1>INDIRECT($AA$117)</formula1>
    </dataValidation>
    <dataValidation type="list" allowBlank="1" showInputMessage="1" showErrorMessage="1" sqref="AS21:AT21" xr:uid="{00000000-0002-0000-0200-00001F000000}">
      <formula1>INDIRECT($AO$21)</formula1>
    </dataValidation>
    <dataValidation type="list" allowBlank="1" showInputMessage="1" showErrorMessage="1" sqref="AS22:AT22" xr:uid="{00000000-0002-0000-0200-000020000000}">
      <formula1>INDIRECT($AO$22)</formula1>
    </dataValidation>
    <dataValidation type="list" allowBlank="1" showInputMessage="1" showErrorMessage="1" sqref="AS23:AT23" xr:uid="{00000000-0002-0000-0200-000021000000}">
      <formula1>INDIRECT($AO$23)</formula1>
    </dataValidation>
    <dataValidation type="list" allowBlank="1" showInputMessage="1" showErrorMessage="1" sqref="AS24:AT24" xr:uid="{00000000-0002-0000-0200-000022000000}">
      <formula1>INDIRECT($AO$24)</formula1>
    </dataValidation>
    <dataValidation type="list" allowBlank="1" showInputMessage="1" showErrorMessage="1" sqref="AS25:AT25" xr:uid="{00000000-0002-0000-0200-000023000000}">
      <formula1>INDIRECT($AO$25)</formula1>
    </dataValidation>
    <dataValidation type="list" allowBlank="1" showInputMessage="1" showErrorMessage="1" sqref="AS44:AT44" xr:uid="{00000000-0002-0000-0200-000024000000}">
      <formula1>INDIRECT($AO$44)</formula1>
    </dataValidation>
    <dataValidation type="list" allowBlank="1" showInputMessage="1" showErrorMessage="1" sqref="AS45:AT45" xr:uid="{00000000-0002-0000-0200-000025000000}">
      <formula1>INDIRECT($AO$45)</formula1>
    </dataValidation>
    <dataValidation type="list" allowBlank="1" showInputMessage="1" showErrorMessage="1" sqref="AS46:AT46" xr:uid="{00000000-0002-0000-0200-000026000000}">
      <formula1>INDIRECT($AO$46)</formula1>
    </dataValidation>
    <dataValidation type="list" allowBlank="1" showInputMessage="1" showErrorMessage="1" sqref="AS47:AT47 AE47:AF47" xr:uid="{00000000-0002-0000-0200-000027000000}">
      <formula1>INDIRECT($AO$47)</formula1>
    </dataValidation>
    <dataValidation type="list" allowBlank="1" showInputMessage="1" showErrorMessage="1" sqref="AS67:AT67" xr:uid="{00000000-0002-0000-0200-000029000000}">
      <formula1>INDIRECT($AO$67)</formula1>
    </dataValidation>
    <dataValidation type="list" allowBlank="1" showInputMessage="1" showErrorMessage="1" sqref="AS68:AT68" xr:uid="{00000000-0002-0000-0200-00002A000000}">
      <formula1>INDIRECT($AO$68)</formula1>
    </dataValidation>
    <dataValidation type="list" allowBlank="1" showInputMessage="1" showErrorMessage="1" sqref="AS69:AT69" xr:uid="{00000000-0002-0000-0200-00002B000000}">
      <formula1>INDIRECT($AO$69)</formula1>
    </dataValidation>
    <dataValidation type="list" allowBlank="1" showInputMessage="1" showErrorMessage="1" sqref="AS70:AT71" xr:uid="{00000000-0002-0000-0200-00002C000000}">
      <formula1>INDIRECT($AO$70)</formula1>
    </dataValidation>
    <dataValidation type="list" allowBlank="1" showInputMessage="1" showErrorMessage="1" sqref="AS90:AT90" xr:uid="{00000000-0002-0000-0200-00002E000000}">
      <formula1>INDIRECT($AO$90)</formula1>
    </dataValidation>
    <dataValidation type="list" allowBlank="1" showInputMessage="1" showErrorMessage="1" sqref="AS91:AT91" xr:uid="{00000000-0002-0000-0200-00002F000000}">
      <formula1>INDIRECT($AO$91)</formula1>
    </dataValidation>
    <dataValidation type="list" allowBlank="1" showInputMessage="1" showErrorMessage="1" sqref="AS92:AT92" xr:uid="{00000000-0002-0000-0200-000030000000}">
      <formula1>INDIRECT($AO$92)</formula1>
    </dataValidation>
    <dataValidation type="list" allowBlank="1" showInputMessage="1" showErrorMessage="1" sqref="AS93:AT93" xr:uid="{00000000-0002-0000-0200-000031000000}">
      <formula1>INDIRECT($AO$93)</formula1>
    </dataValidation>
    <dataValidation allowBlank="1" showInputMessage="1" showErrorMessage="1" sqref="AS94:AT94 BG94:BH94" xr:uid="{00000000-0002-0000-0200-000032000000}"/>
    <dataValidation type="list" allowBlank="1" showInputMessage="1" showErrorMessage="1" sqref="AS113:AT113" xr:uid="{00000000-0002-0000-0200-000033000000}">
      <formula1>INDIRECT($AO$113)</formula1>
    </dataValidation>
    <dataValidation type="list" allowBlank="1" showInputMessage="1" showErrorMessage="1" sqref="AS114:AT114" xr:uid="{00000000-0002-0000-0200-000034000000}">
      <formula1>INDIRECT($AO$114)</formula1>
    </dataValidation>
    <dataValidation type="list" allowBlank="1" showInputMessage="1" showErrorMessage="1" sqref="AS115:AT115" xr:uid="{00000000-0002-0000-0200-000035000000}">
      <formula1>INDIRECT($AO$115)</formula1>
    </dataValidation>
    <dataValidation type="list" allowBlank="1" showInputMessage="1" showErrorMessage="1" sqref="AS116:AT116" xr:uid="{00000000-0002-0000-0200-000036000000}">
      <formula1>INDIRECT($AO$116)</formula1>
    </dataValidation>
    <dataValidation type="list" allowBlank="1" showInputMessage="1" showErrorMessage="1" sqref="AS117:AT117" xr:uid="{00000000-0002-0000-0200-000037000000}">
      <formula1>INDIRECT($AO$117)</formula1>
    </dataValidation>
    <dataValidation type="list" allowBlank="1" showInputMessage="1" showErrorMessage="1" sqref="BG113:BH113" xr:uid="{00000000-0002-0000-0200-000038000000}">
      <formula1>INDIRECT($BC$113)</formula1>
    </dataValidation>
    <dataValidation type="list" allowBlank="1" showInputMessage="1" showErrorMessage="1" sqref="BG114:BH114" xr:uid="{00000000-0002-0000-0200-000039000000}">
      <formula1>INDIRECT($BC$114)</formula1>
    </dataValidation>
    <dataValidation type="list" allowBlank="1" showInputMessage="1" showErrorMessage="1" sqref="BG115:BH115" xr:uid="{00000000-0002-0000-0200-00003A000000}">
      <formula1>INDIRECT($BC$115)</formula1>
    </dataValidation>
    <dataValidation type="list" allowBlank="1" showInputMessage="1" showErrorMessage="1" sqref="BG116:BH116" xr:uid="{00000000-0002-0000-0200-00003B000000}">
      <formula1>INDIRECT($BC$116)</formula1>
    </dataValidation>
    <dataValidation type="list" allowBlank="1" showInputMessage="1" showErrorMessage="1" sqref="BG117:BH117" xr:uid="{00000000-0002-0000-0200-00003C000000}">
      <formula1>INDIRECT($BC$117)</formula1>
    </dataValidation>
    <dataValidation type="list" allowBlank="1" showInputMessage="1" showErrorMessage="1" sqref="BG90:BH90" xr:uid="{00000000-0002-0000-0200-00003D000000}">
      <formula1>INDIRECT($BC$90)</formula1>
    </dataValidation>
    <dataValidation type="list" allowBlank="1" showInputMessage="1" showErrorMessage="1" sqref="BG91:BH91" xr:uid="{00000000-0002-0000-0200-00003E000000}">
      <formula1>INDIRECT($BC$91)</formula1>
    </dataValidation>
    <dataValidation type="list" allowBlank="1" showInputMessage="1" showErrorMessage="1" sqref="BG92:BH92" xr:uid="{00000000-0002-0000-0200-00003F000000}">
      <formula1>INDIRECT($BC$92)</formula1>
    </dataValidation>
    <dataValidation type="list" allowBlank="1" showInputMessage="1" showErrorMessage="1" sqref="BG93:BH93" xr:uid="{00000000-0002-0000-0200-000040000000}">
      <formula1>INDIRECT($BC$93)</formula1>
    </dataValidation>
    <dataValidation type="list" allowBlank="1" showInputMessage="1" showErrorMessage="1" sqref="BG67:BH67" xr:uid="{00000000-0002-0000-0200-000042000000}">
      <formula1>INDIRECT($BC$67)</formula1>
    </dataValidation>
    <dataValidation type="list" allowBlank="1" showInputMessage="1" showErrorMessage="1" sqref="BG68:BH68" xr:uid="{00000000-0002-0000-0200-000043000000}">
      <formula1>INDIRECT($BC$68)</formula1>
    </dataValidation>
    <dataValidation type="list" allowBlank="1" showInputMessage="1" showErrorMessage="1" sqref="BG69:BH69" xr:uid="{00000000-0002-0000-0200-000044000000}">
      <formula1>INDIRECT($BC$69)</formula1>
    </dataValidation>
    <dataValidation type="list" allowBlank="1" showInputMessage="1" showErrorMessage="1" sqref="BG70:BH70" xr:uid="{00000000-0002-0000-0200-000045000000}">
      <formula1>INDIRECT($BC$70)</formula1>
    </dataValidation>
    <dataValidation type="list" allowBlank="1" showInputMessage="1" showErrorMessage="1" sqref="BG71:BH71" xr:uid="{00000000-0002-0000-0200-000046000000}">
      <formula1>INDIRECT($BC$71)</formula1>
    </dataValidation>
    <dataValidation type="list" allowBlank="1" showInputMessage="1" showErrorMessage="1" sqref="BG44:BH44" xr:uid="{00000000-0002-0000-0200-000047000000}">
      <formula1>INDIRECT($BC$44)</formula1>
    </dataValidation>
    <dataValidation type="list" allowBlank="1" showInputMessage="1" showErrorMessage="1" sqref="BG45:BH45" xr:uid="{00000000-0002-0000-0200-000048000000}">
      <formula1>INDIRECT($BC$45)</formula1>
    </dataValidation>
    <dataValidation type="list" allowBlank="1" showInputMessage="1" showErrorMessage="1" sqref="BG46:BH46" xr:uid="{00000000-0002-0000-0200-000049000000}">
      <formula1>INDIRECT($BC$46)</formula1>
    </dataValidation>
    <dataValidation type="list" allowBlank="1" showInputMessage="1" showErrorMessage="1" sqref="BG47:BH47" xr:uid="{00000000-0002-0000-0200-00004A000000}">
      <formula1>INDIRECT($BC$47)</formula1>
    </dataValidation>
    <dataValidation type="list" allowBlank="1" showInputMessage="1" showErrorMessage="1" sqref="BG21:BH21" xr:uid="{00000000-0002-0000-0200-00004C000000}">
      <formula1>INDIRECT($BC$21)</formula1>
    </dataValidation>
    <dataValidation type="list" allowBlank="1" showInputMessage="1" showErrorMessage="1" sqref="BG22:BH22" xr:uid="{00000000-0002-0000-0200-00004D000000}">
      <formula1>INDIRECT($BC$22)</formula1>
    </dataValidation>
    <dataValidation type="list" allowBlank="1" showInputMessage="1" showErrorMessage="1" sqref="BG23:BH23" xr:uid="{00000000-0002-0000-0200-00004E000000}">
      <formula1>INDIRECT($BC$23)</formula1>
    </dataValidation>
    <dataValidation type="list" allowBlank="1" showInputMessage="1" showErrorMessage="1" sqref="BG24:BH24" xr:uid="{00000000-0002-0000-0200-00004F000000}">
      <formula1>INDIRECT($BC$24)</formula1>
    </dataValidation>
    <dataValidation type="list" allowBlank="1" showInputMessage="1" showErrorMessage="1" sqref="BG25:BH25" xr:uid="{00000000-0002-0000-0200-000050000000}">
      <formula1>INDIRECT($BC$25)</formula1>
    </dataValidation>
    <dataValidation type="list" allowBlank="1" showInputMessage="1" showErrorMessage="1" sqref="Q44:R44" xr:uid="{00000000-0002-0000-0200-000051000000}">
      <formula1>INDIRECT($M$44)</formula1>
    </dataValidation>
    <dataValidation type="list" allowBlank="1" showInputMessage="1" showErrorMessage="1" sqref="Q45:R45" xr:uid="{00000000-0002-0000-0200-000052000000}">
      <formula1>INDIRECT($M$45)</formula1>
    </dataValidation>
    <dataValidation type="list" allowBlank="1" showInputMessage="1" showErrorMessage="1" sqref="Q46:R46" xr:uid="{00000000-0002-0000-0200-000053000000}">
      <formula1>INDIRECT($M$46)</formula1>
    </dataValidation>
    <dataValidation type="list" allowBlank="1" showInputMessage="1" showErrorMessage="1" sqref="Q67:R67" xr:uid="{00000000-0002-0000-0200-000054000000}">
      <formula1>INDIRECT($M$67)</formula1>
    </dataValidation>
    <dataValidation type="list" allowBlank="1" showInputMessage="1" showErrorMessage="1" sqref="Q68:R68" xr:uid="{00000000-0002-0000-0200-000055000000}">
      <formula1>INDIRECT($M$68)</formula1>
    </dataValidation>
    <dataValidation type="list" allowBlank="1" showInputMessage="1" showErrorMessage="1" sqref="Q69:R69" xr:uid="{00000000-0002-0000-0200-000056000000}">
      <formula1>INDIRECT($M$69)</formula1>
    </dataValidation>
    <dataValidation type="list" allowBlank="1" showInputMessage="1" showErrorMessage="1" sqref="Q70:R70" xr:uid="{00000000-0002-0000-0200-000057000000}">
      <formula1>INDIRECT($M$70)</formula1>
    </dataValidation>
    <dataValidation type="list" allowBlank="1" showInputMessage="1" showErrorMessage="1" sqref="Q71:R71" xr:uid="{00000000-0002-0000-0200-000058000000}">
      <formula1>INDIRECT($M$71)</formula1>
    </dataValidation>
    <dataValidation type="list" allowBlank="1" showInputMessage="1" showErrorMessage="1" sqref="Q90:R90" xr:uid="{00000000-0002-0000-0200-000059000000}">
      <formula1>INDIRECT($M$90)</formula1>
    </dataValidation>
    <dataValidation type="list" allowBlank="1" showInputMessage="1" showErrorMessage="1" sqref="Q91:R91" xr:uid="{00000000-0002-0000-0200-00005A000000}">
      <formula1>INDIRECT($M$91)</formula1>
    </dataValidation>
    <dataValidation type="list" allowBlank="1" showInputMessage="1" showErrorMessage="1" sqref="Q92:R92" xr:uid="{00000000-0002-0000-0200-00005B000000}">
      <formula1>INDIRECT($M$92)</formula1>
    </dataValidation>
    <dataValidation type="list" allowBlank="1" showInputMessage="1" showErrorMessage="1" sqref="Q93:R93" xr:uid="{00000000-0002-0000-0200-00005C000000}">
      <formula1>INDIRECT($M$93)</formula1>
    </dataValidation>
    <dataValidation type="list" allowBlank="1" showInputMessage="1" showErrorMessage="1" sqref="Q94:R94" xr:uid="{00000000-0002-0000-0200-00005D000000}">
      <formula1>INDIRECT($M$94)</formula1>
    </dataValidation>
    <dataValidation type="list" allowBlank="1" showInputMessage="1" showErrorMessage="1" sqref="Q113:R113" xr:uid="{00000000-0002-0000-0200-00005E000000}">
      <formula1>INDIRECT($M$113)</formula1>
    </dataValidation>
    <dataValidation type="list" allowBlank="1" showInputMessage="1" showErrorMessage="1" sqref="Q114:R114" xr:uid="{00000000-0002-0000-0200-00005F000000}">
      <formula1>INDIRECT($M$114)</formula1>
    </dataValidation>
    <dataValidation type="list" allowBlank="1" showInputMessage="1" showErrorMessage="1" sqref="Q115:R115" xr:uid="{00000000-0002-0000-0200-000060000000}">
      <formula1>INDIRECT($M$115)</formula1>
    </dataValidation>
    <dataValidation type="list" allowBlank="1" showInputMessage="1" showErrorMessage="1" sqref="Q116:R116" xr:uid="{00000000-0002-0000-0200-000061000000}">
      <formula1>INDIRECT($M$116)</formula1>
    </dataValidation>
    <dataValidation type="list" allowBlank="1" showInputMessage="1" showErrorMessage="1" sqref="Q117:R117" xr:uid="{00000000-0002-0000-0200-000062000000}">
      <formula1>INDIRECT($M$117)</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63000000}">
          <x14:formula1>
            <xm:f>DROPDOWNS!$H$2:$H$9</xm:f>
          </x14:formula1>
          <xm:sqref>M21:N25 M44:N48 M67:N71 M90:N94 M113:N117 AA21:AB25 AA44:AB48 AA67:AB71 AA90:AB94 AA113:AB117 AO21:AP25 BC21:BD25 AO44:AP48 BC44:BD48 AO67:AP71 BC67:BD71 AO113:AP117 AO90:AP94 BC90:BD94 BC113:BD117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DC44-C718-4881-8CC2-077BE5AC882D}">
  <sheetPr>
    <tabColor rgb="FF008000"/>
  </sheetPr>
  <dimension ref="B3:R36"/>
  <sheetViews>
    <sheetView topLeftCell="A10" workbookViewId="0">
      <selection activeCell="F16" sqref="F16"/>
    </sheetView>
  </sheetViews>
  <sheetFormatPr defaultRowHeight="15" x14ac:dyDescent="0.25"/>
  <cols>
    <col min="5" max="5" width="16.85546875" customWidth="1"/>
    <col min="7" max="7" width="13" customWidth="1"/>
    <col min="9" max="9" width="10.5703125" customWidth="1"/>
    <col min="10" max="10" width="12.85546875" customWidth="1"/>
    <col min="14" max="14" width="34.5703125" customWidth="1"/>
    <col min="15" max="15" width="15.42578125" bestFit="1" customWidth="1"/>
  </cols>
  <sheetData>
    <row r="3" spans="2:18" ht="16.5" x14ac:dyDescent="0.3">
      <c r="B3" s="196" t="s">
        <v>1075</v>
      </c>
      <c r="C3" s="197"/>
      <c r="D3" s="197"/>
      <c r="E3" s="197"/>
      <c r="F3" s="198"/>
      <c r="G3" s="197"/>
      <c r="H3" s="197"/>
      <c r="I3" s="197"/>
      <c r="J3" s="197"/>
      <c r="N3" s="196" t="s">
        <v>1076</v>
      </c>
    </row>
    <row r="4" spans="2:18" x14ac:dyDescent="0.25">
      <c r="B4" s="190"/>
      <c r="C4" s="190"/>
      <c r="D4" s="190"/>
      <c r="E4" s="190"/>
      <c r="F4" s="190"/>
      <c r="G4" s="190"/>
      <c r="H4" s="190"/>
      <c r="I4" s="190"/>
      <c r="J4" s="190"/>
      <c r="N4" s="335" t="s">
        <v>1079</v>
      </c>
      <c r="O4" s="335" t="s">
        <v>1080</v>
      </c>
    </row>
    <row r="5" spans="2:18" x14ac:dyDescent="0.25">
      <c r="B5" s="194" t="s">
        <v>860</v>
      </c>
      <c r="C5" s="190"/>
      <c r="D5" s="190"/>
      <c r="E5" s="691" t="s">
        <v>1111</v>
      </c>
      <c r="F5" s="692"/>
      <c r="G5" s="692"/>
      <c r="H5" s="692"/>
      <c r="I5" s="693"/>
      <c r="J5" s="190"/>
      <c r="N5" s="335" t="s">
        <v>78</v>
      </c>
      <c r="O5" s="424">
        <f>'CBI - MULTIPLIERS'!H569</f>
        <v>4500</v>
      </c>
    </row>
    <row r="6" spans="2:18" x14ac:dyDescent="0.25">
      <c r="B6" s="194" t="s">
        <v>861</v>
      </c>
      <c r="C6" s="190"/>
      <c r="D6" s="190"/>
      <c r="E6" s="691" t="s">
        <v>1032</v>
      </c>
      <c r="F6" s="692"/>
      <c r="G6" s="692"/>
      <c r="H6" s="692"/>
      <c r="I6" s="693"/>
      <c r="J6" s="190"/>
      <c r="N6" s="36" t="s">
        <v>82</v>
      </c>
      <c r="O6" s="424">
        <f>'CBI - MULTIPLIERS'!H570</f>
        <v>32700</v>
      </c>
    </row>
    <row r="7" spans="2:18" x14ac:dyDescent="0.25">
      <c r="B7" s="194" t="s">
        <v>859</v>
      </c>
      <c r="C7" s="190"/>
      <c r="D7" s="190"/>
      <c r="E7" s="702" t="s">
        <v>853</v>
      </c>
      <c r="F7" s="692"/>
      <c r="G7" s="692"/>
      <c r="H7" s="692"/>
      <c r="I7" s="693"/>
      <c r="J7" s="201" t="s">
        <v>73</v>
      </c>
      <c r="N7" s="36" t="s">
        <v>83</v>
      </c>
      <c r="O7" s="424">
        <f>'CBI - MULTIPLIERS'!H571</f>
        <v>512300</v>
      </c>
    </row>
    <row r="8" spans="2:18" x14ac:dyDescent="0.25">
      <c r="B8" s="190"/>
      <c r="C8" s="190"/>
      <c r="D8" s="190"/>
      <c r="E8" s="190"/>
      <c r="F8" s="190"/>
      <c r="G8" s="190"/>
      <c r="H8" s="190"/>
      <c r="I8" s="190"/>
      <c r="J8" s="202"/>
      <c r="N8" s="36" t="s">
        <v>84</v>
      </c>
      <c r="O8" s="424">
        <f>'CBI - MULTIPLIERS'!H572</f>
        <v>1114500</v>
      </c>
    </row>
    <row r="9" spans="2:18" x14ac:dyDescent="0.25">
      <c r="B9" s="194" t="s">
        <v>865</v>
      </c>
      <c r="C9" s="190"/>
      <c r="D9" s="190"/>
      <c r="E9" s="190"/>
      <c r="F9" s="190"/>
      <c r="G9" s="190"/>
      <c r="H9" s="190"/>
      <c r="I9" s="190"/>
      <c r="J9" s="190"/>
      <c r="N9" s="36" t="s">
        <v>81</v>
      </c>
      <c r="O9" s="424">
        <f>'CBI - MULTIPLIERS'!H573</f>
        <v>2899400</v>
      </c>
    </row>
    <row r="10" spans="2:18" x14ac:dyDescent="0.25">
      <c r="B10" s="207" t="s">
        <v>863</v>
      </c>
      <c r="C10" s="190"/>
      <c r="D10" s="190"/>
      <c r="E10" s="699">
        <v>39083</v>
      </c>
      <c r="F10" s="700"/>
      <c r="G10" s="700"/>
      <c r="H10" s="700"/>
      <c r="I10" s="701"/>
      <c r="J10" s="208" t="s">
        <v>905</v>
      </c>
      <c r="N10" s="36" t="s">
        <v>80</v>
      </c>
      <c r="O10" s="424">
        <f>'CBI - MULTIPLIERS'!H574</f>
        <v>6463700</v>
      </c>
    </row>
    <row r="11" spans="2:18" x14ac:dyDescent="0.25">
      <c r="B11" s="207" t="s">
        <v>864</v>
      </c>
      <c r="C11" s="190"/>
      <c r="D11" s="190"/>
      <c r="E11" s="699">
        <v>43830</v>
      </c>
      <c r="F11" s="700"/>
      <c r="G11" s="700"/>
      <c r="H11" s="700"/>
      <c r="I11" s="701"/>
      <c r="J11" s="208" t="s">
        <v>905</v>
      </c>
      <c r="N11" s="36" t="s">
        <v>79</v>
      </c>
      <c r="O11" s="424">
        <f>'CBI - MULTIPLIERS'!H575</f>
        <v>10900000</v>
      </c>
    </row>
    <row r="12" spans="2:18" x14ac:dyDescent="0.25">
      <c r="B12" s="207" t="s">
        <v>137</v>
      </c>
      <c r="C12" s="190"/>
      <c r="D12" s="190"/>
      <c r="E12" s="698">
        <f>ABS(E11-E10)/365</f>
        <v>13.005479452054795</v>
      </c>
      <c r="F12" s="698"/>
      <c r="G12" s="698"/>
      <c r="H12" s="698"/>
      <c r="I12" s="698"/>
      <c r="J12" s="213"/>
    </row>
    <row r="13" spans="2:18" x14ac:dyDescent="0.25">
      <c r="B13" s="190"/>
      <c r="C13" s="190"/>
      <c r="D13" s="190"/>
      <c r="E13" s="190"/>
      <c r="F13" s="190"/>
      <c r="G13" s="190"/>
      <c r="H13" s="190"/>
      <c r="I13" s="190"/>
      <c r="J13" s="190"/>
    </row>
    <row r="14" spans="2:18" x14ac:dyDescent="0.25">
      <c r="B14" s="214" t="s">
        <v>896</v>
      </c>
      <c r="C14" s="215"/>
      <c r="D14" s="216" t="s">
        <v>137</v>
      </c>
      <c r="E14" s="217"/>
      <c r="F14" s="218" t="s">
        <v>866</v>
      </c>
      <c r="G14" s="218" t="s">
        <v>1084</v>
      </c>
      <c r="H14" s="218" t="s">
        <v>867</v>
      </c>
      <c r="I14" s="425" t="s">
        <v>1078</v>
      </c>
      <c r="J14" s="425" t="s">
        <v>1081</v>
      </c>
      <c r="K14" s="425" t="s">
        <v>1082</v>
      </c>
      <c r="L14" s="425" t="s">
        <v>1083</v>
      </c>
      <c r="N14" s="196" t="s">
        <v>858</v>
      </c>
    </row>
    <row r="15" spans="2:18" ht="27" x14ac:dyDescent="0.25">
      <c r="B15" s="207" t="s">
        <v>895</v>
      </c>
      <c r="C15" s="190"/>
      <c r="D15" s="220">
        <f>SUM(F15:L15)</f>
        <v>0</v>
      </c>
      <c r="E15" s="221"/>
      <c r="F15" s="333"/>
      <c r="G15" s="333"/>
      <c r="H15" s="333"/>
      <c r="I15" s="333"/>
      <c r="J15" s="333"/>
      <c r="K15" s="333"/>
      <c r="L15" s="333"/>
      <c r="N15" t="s">
        <v>1077</v>
      </c>
      <c r="O15" s="203" t="s">
        <v>669</v>
      </c>
      <c r="P15" s="203" t="s">
        <v>871</v>
      </c>
      <c r="Q15" s="203" t="s">
        <v>674</v>
      </c>
      <c r="R15" s="206"/>
    </row>
    <row r="16" spans="2:18" x14ac:dyDescent="0.25">
      <c r="B16" s="207" t="s">
        <v>894</v>
      </c>
      <c r="C16" s="190"/>
      <c r="D16" s="220">
        <f>SUM(F16:L16)</f>
        <v>11</v>
      </c>
      <c r="E16" s="224"/>
      <c r="F16" s="333">
        <v>1</v>
      </c>
      <c r="G16" s="333"/>
      <c r="H16" s="333"/>
      <c r="I16" s="427">
        <v>1</v>
      </c>
      <c r="J16" s="333">
        <v>2</v>
      </c>
      <c r="K16" s="333">
        <v>6</v>
      </c>
      <c r="L16" s="333">
        <v>1</v>
      </c>
      <c r="N16" s="360" t="s">
        <v>1112</v>
      </c>
      <c r="O16" s="360" t="s">
        <v>832</v>
      </c>
      <c r="P16" s="360" t="s">
        <v>879</v>
      </c>
      <c r="Q16" s="471">
        <v>0.3</v>
      </c>
    </row>
    <row r="17" spans="2:12" x14ac:dyDescent="0.25">
      <c r="B17" s="207" t="s">
        <v>888</v>
      </c>
      <c r="C17" s="190"/>
      <c r="D17" s="220">
        <f>SUM(F17:L17)</f>
        <v>0</v>
      </c>
      <c r="E17" s="224"/>
      <c r="F17" s="334">
        <v>0</v>
      </c>
      <c r="G17" s="334">
        <v>0</v>
      </c>
      <c r="H17" s="334">
        <v>0</v>
      </c>
      <c r="I17" s="334">
        <v>0</v>
      </c>
      <c r="J17" s="334">
        <v>0</v>
      </c>
      <c r="K17" s="334">
        <v>0</v>
      </c>
      <c r="L17" s="334">
        <v>0</v>
      </c>
    </row>
    <row r="18" spans="2:12" x14ac:dyDescent="0.25">
      <c r="B18" s="207" t="s">
        <v>868</v>
      </c>
      <c r="C18" s="190"/>
      <c r="D18" s="220">
        <f>SUM(F18:L18)</f>
        <v>0</v>
      </c>
      <c r="E18" s="224"/>
      <c r="F18" s="334">
        <v>0</v>
      </c>
      <c r="G18" s="426">
        <v>0</v>
      </c>
      <c r="H18" s="334">
        <v>0</v>
      </c>
      <c r="I18" s="334">
        <v>0</v>
      </c>
      <c r="J18" s="334">
        <v>0</v>
      </c>
      <c r="K18" s="334">
        <v>0</v>
      </c>
      <c r="L18" s="426">
        <v>0</v>
      </c>
    </row>
    <row r="19" spans="2:12" x14ac:dyDescent="0.25">
      <c r="B19" s="228"/>
      <c r="C19" s="229"/>
      <c r="D19" s="230"/>
      <c r="E19" s="230"/>
      <c r="F19" s="230"/>
      <c r="H19" s="230"/>
      <c r="I19" s="230"/>
      <c r="J19" s="230"/>
      <c r="K19" s="230"/>
    </row>
    <row r="20" spans="2:12" x14ac:dyDescent="0.25">
      <c r="B20" s="214" t="s">
        <v>889</v>
      </c>
      <c r="C20" s="215"/>
      <c r="D20" s="216" t="s">
        <v>137</v>
      </c>
      <c r="E20" s="217"/>
      <c r="F20" s="218" t="s">
        <v>866</v>
      </c>
      <c r="G20" s="218" t="s">
        <v>1084</v>
      </c>
      <c r="H20" s="218" t="s">
        <v>867</v>
      </c>
      <c r="I20" s="425" t="s">
        <v>1078</v>
      </c>
      <c r="J20" s="425" t="s">
        <v>1081</v>
      </c>
      <c r="K20" s="425" t="s">
        <v>1082</v>
      </c>
      <c r="L20" s="425" t="s">
        <v>1083</v>
      </c>
    </row>
    <row r="21" spans="2:12" x14ac:dyDescent="0.25">
      <c r="B21" s="207" t="s">
        <v>895</v>
      </c>
      <c r="C21" s="190"/>
      <c r="D21" s="232">
        <f>SUM(F21:L21)</f>
        <v>0</v>
      </c>
      <c r="E21" s="233"/>
      <c r="F21" s="234">
        <f>F15/$E$12</f>
        <v>0</v>
      </c>
      <c r="G21" s="234">
        <f t="shared" ref="G21:L21" si="0">G15/$E$12</f>
        <v>0</v>
      </c>
      <c r="H21" s="234">
        <f t="shared" si="0"/>
        <v>0</v>
      </c>
      <c r="I21" s="234">
        <f t="shared" si="0"/>
        <v>0</v>
      </c>
      <c r="J21" s="234">
        <f t="shared" si="0"/>
        <v>0</v>
      </c>
      <c r="K21" s="234">
        <f t="shared" si="0"/>
        <v>0</v>
      </c>
      <c r="L21" s="234">
        <f t="shared" si="0"/>
        <v>0</v>
      </c>
    </row>
    <row r="22" spans="2:12" x14ac:dyDescent="0.25">
      <c r="B22" s="207" t="s">
        <v>894</v>
      </c>
      <c r="C22" s="190"/>
      <c r="D22" s="232">
        <f>SUM(F22:L22)</f>
        <v>0.84579734569201603</v>
      </c>
      <c r="E22" s="209"/>
      <c r="F22" s="234">
        <f t="shared" ref="F22:K24" si="1">F16/$E$12</f>
        <v>7.6890667790183276E-2</v>
      </c>
      <c r="G22" s="234">
        <f t="shared" si="1"/>
        <v>0</v>
      </c>
      <c r="H22" s="234">
        <f t="shared" si="1"/>
        <v>0</v>
      </c>
      <c r="I22" s="234">
        <f t="shared" si="1"/>
        <v>7.6890667790183276E-2</v>
      </c>
      <c r="J22" s="234">
        <f t="shared" si="1"/>
        <v>0.15378133558036655</v>
      </c>
      <c r="K22" s="234">
        <f t="shared" si="1"/>
        <v>0.46134400674109965</v>
      </c>
      <c r="L22" s="234">
        <f t="shared" ref="L22:L24" si="2">L16/$E$12</f>
        <v>7.6890667790183276E-2</v>
      </c>
    </row>
    <row r="23" spans="2:12" x14ac:dyDescent="0.25">
      <c r="B23" s="207" t="s">
        <v>888</v>
      </c>
      <c r="C23" s="190"/>
      <c r="D23" s="232">
        <f>SUM(F23:L23)</f>
        <v>0</v>
      </c>
      <c r="E23" s="209"/>
      <c r="F23" s="234">
        <f t="shared" si="1"/>
        <v>0</v>
      </c>
      <c r="G23" s="234">
        <f t="shared" si="1"/>
        <v>0</v>
      </c>
      <c r="H23" s="234">
        <f t="shared" si="1"/>
        <v>0</v>
      </c>
      <c r="I23" s="234">
        <f t="shared" si="1"/>
        <v>0</v>
      </c>
      <c r="J23" s="234">
        <f t="shared" si="1"/>
        <v>0</v>
      </c>
      <c r="K23" s="234">
        <f t="shared" si="1"/>
        <v>0</v>
      </c>
      <c r="L23" s="234">
        <f t="shared" si="2"/>
        <v>0</v>
      </c>
    </row>
    <row r="24" spans="2:12" x14ac:dyDescent="0.25">
      <c r="B24" s="207" t="s">
        <v>868</v>
      </c>
      <c r="C24" s="190"/>
      <c r="D24" s="232">
        <f>SUM(F24:L24)</f>
        <v>0</v>
      </c>
      <c r="E24" s="209"/>
      <c r="F24" s="234">
        <f t="shared" si="1"/>
        <v>0</v>
      </c>
      <c r="G24" s="234">
        <f t="shared" si="1"/>
        <v>0</v>
      </c>
      <c r="H24" s="234">
        <f t="shared" si="1"/>
        <v>0</v>
      </c>
      <c r="I24" s="234">
        <f t="shared" si="1"/>
        <v>0</v>
      </c>
      <c r="J24" s="234">
        <f t="shared" si="1"/>
        <v>0</v>
      </c>
      <c r="K24" s="234">
        <f t="shared" si="1"/>
        <v>0</v>
      </c>
      <c r="L24" s="234">
        <f t="shared" si="2"/>
        <v>0</v>
      </c>
    </row>
    <row r="27" spans="2:12" x14ac:dyDescent="0.25">
      <c r="B27" s="706" t="s">
        <v>535</v>
      </c>
      <c r="C27" s="707"/>
      <c r="D27" s="707"/>
      <c r="E27" s="707"/>
      <c r="F27" s="707"/>
      <c r="G27" s="707"/>
      <c r="H27" s="707"/>
      <c r="I27" s="707"/>
      <c r="J27" s="707"/>
    </row>
    <row r="28" spans="2:12" x14ac:dyDescent="0.25">
      <c r="E28" s="335" t="s">
        <v>1115</v>
      </c>
      <c r="F28" s="335"/>
      <c r="G28" s="335" t="s">
        <v>1114</v>
      </c>
      <c r="H28" s="335"/>
      <c r="I28" s="335" t="s">
        <v>651</v>
      </c>
    </row>
    <row r="29" spans="2:12" x14ac:dyDescent="0.25">
      <c r="B29" s="335" t="s">
        <v>78</v>
      </c>
      <c r="E29" s="424">
        <f>$Q$16*O5*INDEX($L$21:$L$24, MATCH($P$16, $B$21:$B$24, 0))</f>
        <v>103.80240151674742</v>
      </c>
      <c r="G29" s="424">
        <f>SAFETY_CRF_VEH!E29</f>
        <v>75533.20895522389</v>
      </c>
      <c r="H29" s="424"/>
      <c r="I29" s="424">
        <f>SUM(E29,G29)</f>
        <v>75637.011356740637</v>
      </c>
    </row>
    <row r="30" spans="2:12" x14ac:dyDescent="0.25">
      <c r="B30" s="36" t="s">
        <v>82</v>
      </c>
      <c r="E30" s="424">
        <f>$Q$16*O6*INDEX($K$21:$K$24, MATCH($P$16, $B$21:$B$24, 0))</f>
        <v>4525.7847061301873</v>
      </c>
      <c r="G30" s="424">
        <f>SAFETY_CRF_VEH!E30</f>
        <v>60469.241293532337</v>
      </c>
      <c r="H30" s="424"/>
      <c r="I30" s="424">
        <f t="shared" ref="I30:I35" si="3">SUM(E30,G30)</f>
        <v>64995.025999662525</v>
      </c>
    </row>
    <row r="31" spans="2:12" x14ac:dyDescent="0.25">
      <c r="B31" s="36" t="s">
        <v>83</v>
      </c>
      <c r="E31" s="424">
        <f>$Q$16*O7*INDEX($J$21:$J$24, MATCH($P$16, $B$21:$B$24, 0))</f>
        <v>23634.653465346535</v>
      </c>
      <c r="G31" s="424">
        <f>SAFETY_CRF_VEH!E31</f>
        <v>72873.188225538979</v>
      </c>
      <c r="H31" s="424"/>
      <c r="I31" s="424">
        <f t="shared" si="3"/>
        <v>96507.841690885514</v>
      </c>
    </row>
    <row r="32" spans="2:12" x14ac:dyDescent="0.25">
      <c r="B32" s="36" t="s">
        <v>84</v>
      </c>
      <c r="E32" s="424">
        <f>$Q$16*O8*INDEX($I$21:$I$24, MATCH($P$16, $B$21:$B$24, 0))</f>
        <v>25708.394775647779</v>
      </c>
      <c r="G32" s="424">
        <f>SAFETY_CRF_VEH!E32</f>
        <v>0</v>
      </c>
      <c r="H32" s="424"/>
      <c r="I32" s="424">
        <f t="shared" si="3"/>
        <v>25708.394775647779</v>
      </c>
    </row>
    <row r="33" spans="2:9" x14ac:dyDescent="0.25">
      <c r="B33" s="36" t="s">
        <v>81</v>
      </c>
      <c r="E33" s="424">
        <f>$Q$16*O9*INDEX($H$21:$H$24, MATCH($P$16, $B$21:$B$24, 0))</f>
        <v>0</v>
      </c>
      <c r="G33" s="424">
        <f>SAFETY_CRF_VEH!E33</f>
        <v>0</v>
      </c>
      <c r="H33" s="424"/>
      <c r="I33" s="424">
        <f t="shared" si="3"/>
        <v>0</v>
      </c>
    </row>
    <row r="34" spans="2:9" x14ac:dyDescent="0.25">
      <c r="B34" s="36" t="s">
        <v>80</v>
      </c>
      <c r="E34" s="424">
        <f>$Q$16*O10*INDEX($G$21:$G$24, MATCH($P$16, $B$21:$B$24, 0))</f>
        <v>0</v>
      </c>
      <c r="G34" s="424">
        <f>SAFETY_CRF_VEH!E34</f>
        <v>0</v>
      </c>
      <c r="H34" s="424"/>
      <c r="I34" s="424">
        <f t="shared" si="3"/>
        <v>0</v>
      </c>
    </row>
    <row r="35" spans="2:9" x14ac:dyDescent="0.25">
      <c r="B35" s="36" t="s">
        <v>79</v>
      </c>
      <c r="E35" s="424">
        <f>$Q$16*O11*INDEX($F$21:$F$24, MATCH($P$16, $B$21:$B$24, 0))</f>
        <v>251432.48367389932</v>
      </c>
      <c r="G35" s="424">
        <f>SAFETY_CRF_VEH!E35</f>
        <v>0</v>
      </c>
      <c r="H35" s="424"/>
      <c r="I35" s="424">
        <f t="shared" si="3"/>
        <v>251432.48367389932</v>
      </c>
    </row>
    <row r="36" spans="2:9" x14ac:dyDescent="0.25">
      <c r="B36" s="481" t="s">
        <v>137</v>
      </c>
      <c r="C36" s="421"/>
      <c r="D36" s="421"/>
      <c r="E36" s="482">
        <f>I36</f>
        <v>514280.75749683578</v>
      </c>
      <c r="G36" s="424">
        <f>SAFETY_CRF_VEH!E36</f>
        <v>208875.63847429521</v>
      </c>
      <c r="H36" s="424"/>
      <c r="I36" s="424">
        <f>SUM(I29:I35)</f>
        <v>514280.75749683578</v>
      </c>
    </row>
  </sheetData>
  <mergeCells count="7">
    <mergeCell ref="B27:J27"/>
    <mergeCell ref="E5:I5"/>
    <mergeCell ref="E6:I6"/>
    <mergeCell ref="E7:I7"/>
    <mergeCell ref="E10:I10"/>
    <mergeCell ref="E11:I11"/>
    <mergeCell ref="E12:I12"/>
  </mergeCells>
  <dataValidations count="1">
    <dataValidation type="list" allowBlank="1" showInputMessage="1" showErrorMessage="1" sqref="E7:I7" xr:uid="{BD5BC911-AB13-42BD-AC0E-5BF650B5BB0D}">
      <formula1>Location</formula1>
    </dataValidation>
  </dataValidations>
  <pageMargins left="0.7" right="0.7" top="0.75" bottom="0.75" header="0.3" footer="0.3"/>
  <pageSetup orientation="portrait" horizontalDpi="300" verticalDpi="0" copies="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2A6-286F-4044-98F9-83E7EDD4091D}">
  <sheetPr>
    <tabColor rgb="FF008000"/>
  </sheetPr>
  <dimension ref="B3:R36"/>
  <sheetViews>
    <sheetView topLeftCell="A7" workbookViewId="0">
      <selection activeCell="P17" sqref="P17"/>
    </sheetView>
  </sheetViews>
  <sheetFormatPr defaultRowHeight="15" x14ac:dyDescent="0.25"/>
  <cols>
    <col min="5" max="5" width="16.85546875" customWidth="1"/>
    <col min="9" max="9" width="9.140625" customWidth="1"/>
    <col min="10" max="10" width="12.85546875" customWidth="1"/>
    <col min="14" max="14" width="34.5703125" customWidth="1"/>
    <col min="15" max="15" width="15.42578125" bestFit="1" customWidth="1"/>
  </cols>
  <sheetData>
    <row r="3" spans="2:18" ht="16.5" x14ac:dyDescent="0.3">
      <c r="B3" s="479" t="s">
        <v>1075</v>
      </c>
      <c r="C3" s="197"/>
      <c r="D3" s="197"/>
      <c r="E3" s="197"/>
      <c r="F3" s="198"/>
      <c r="G3" s="197"/>
      <c r="H3" s="197"/>
      <c r="I3" s="197"/>
      <c r="J3" s="197"/>
      <c r="N3" s="479" t="s">
        <v>1076</v>
      </c>
    </row>
    <row r="4" spans="2:18" x14ac:dyDescent="0.25">
      <c r="B4" s="190"/>
      <c r="C4" s="190"/>
      <c r="D4" s="190"/>
      <c r="E4" s="190"/>
      <c r="F4" s="190"/>
      <c r="G4" s="190"/>
      <c r="H4" s="190"/>
      <c r="I4" s="190"/>
      <c r="J4" s="190"/>
      <c r="N4" s="335" t="s">
        <v>1079</v>
      </c>
      <c r="O4" s="335" t="s">
        <v>1080</v>
      </c>
    </row>
    <row r="5" spans="2:18" x14ac:dyDescent="0.25">
      <c r="B5" s="194" t="s">
        <v>860</v>
      </c>
      <c r="C5" s="190"/>
      <c r="D5" s="190"/>
      <c r="E5" s="691" t="s">
        <v>1111</v>
      </c>
      <c r="F5" s="692"/>
      <c r="G5" s="692"/>
      <c r="H5" s="692"/>
      <c r="I5" s="693"/>
      <c r="J5" s="190"/>
      <c r="N5" s="335" t="s">
        <v>78</v>
      </c>
      <c r="O5" s="424">
        <f>'CBI - MULTIPLIERS'!H569</f>
        <v>4500</v>
      </c>
    </row>
    <row r="6" spans="2:18" x14ac:dyDescent="0.25">
      <c r="B6" s="194" t="s">
        <v>861</v>
      </c>
      <c r="C6" s="190"/>
      <c r="D6" s="190"/>
      <c r="E6" s="691" t="s">
        <v>1032</v>
      </c>
      <c r="F6" s="692"/>
      <c r="G6" s="692"/>
      <c r="H6" s="692"/>
      <c r="I6" s="693"/>
      <c r="J6" s="190"/>
      <c r="N6" s="36" t="s">
        <v>82</v>
      </c>
      <c r="O6" s="424">
        <f>'CBI - MULTIPLIERS'!H570</f>
        <v>32700</v>
      </c>
    </row>
    <row r="7" spans="2:18" x14ac:dyDescent="0.25">
      <c r="B7" s="194" t="s">
        <v>859</v>
      </c>
      <c r="C7" s="190"/>
      <c r="D7" s="190"/>
      <c r="E7" s="702" t="s">
        <v>853</v>
      </c>
      <c r="F7" s="692"/>
      <c r="G7" s="692"/>
      <c r="H7" s="692"/>
      <c r="I7" s="693"/>
      <c r="J7" s="201" t="s">
        <v>73</v>
      </c>
      <c r="N7" s="36" t="s">
        <v>83</v>
      </c>
      <c r="O7" s="424">
        <f>'CBI - MULTIPLIERS'!H571</f>
        <v>512300</v>
      </c>
    </row>
    <row r="8" spans="2:18" x14ac:dyDescent="0.25">
      <c r="B8" s="190"/>
      <c r="C8" s="190"/>
      <c r="D8" s="190"/>
      <c r="E8" s="190"/>
      <c r="F8" s="190"/>
      <c r="G8" s="190"/>
      <c r="H8" s="190"/>
      <c r="I8" s="190"/>
      <c r="J8" s="202"/>
      <c r="N8" s="36" t="s">
        <v>84</v>
      </c>
      <c r="O8" s="424">
        <f>'CBI - MULTIPLIERS'!H572</f>
        <v>1114500</v>
      </c>
    </row>
    <row r="9" spans="2:18" x14ac:dyDescent="0.25">
      <c r="B9" s="194" t="s">
        <v>865</v>
      </c>
      <c r="C9" s="190"/>
      <c r="D9" s="190"/>
      <c r="E9" s="190"/>
      <c r="F9" s="190"/>
      <c r="G9" s="190"/>
      <c r="H9" s="190"/>
      <c r="I9" s="190"/>
      <c r="J9" s="190"/>
      <c r="N9" s="36" t="s">
        <v>81</v>
      </c>
      <c r="O9" s="424">
        <f>'CBI - MULTIPLIERS'!H573</f>
        <v>2899400</v>
      </c>
    </row>
    <row r="10" spans="2:18" x14ac:dyDescent="0.25">
      <c r="B10" s="207" t="s">
        <v>863</v>
      </c>
      <c r="C10" s="190"/>
      <c r="D10" s="190"/>
      <c r="E10" s="699">
        <v>42522</v>
      </c>
      <c r="F10" s="700"/>
      <c r="G10" s="700"/>
      <c r="H10" s="700"/>
      <c r="I10" s="701"/>
      <c r="J10" s="208" t="s">
        <v>905</v>
      </c>
      <c r="N10" s="36" t="s">
        <v>80</v>
      </c>
      <c r="O10" s="424">
        <f>'CBI - MULTIPLIERS'!H574</f>
        <v>6463700</v>
      </c>
    </row>
    <row r="11" spans="2:18" x14ac:dyDescent="0.25">
      <c r="B11" s="207" t="s">
        <v>864</v>
      </c>
      <c r="C11" s="190"/>
      <c r="D11" s="190"/>
      <c r="E11" s="699">
        <v>43728</v>
      </c>
      <c r="F11" s="700"/>
      <c r="G11" s="700"/>
      <c r="H11" s="700"/>
      <c r="I11" s="701"/>
      <c r="J11" s="208" t="s">
        <v>905</v>
      </c>
      <c r="N11" s="36" t="s">
        <v>79</v>
      </c>
      <c r="O11" s="424">
        <f>'CBI - MULTIPLIERS'!H575</f>
        <v>10900000</v>
      </c>
    </row>
    <row r="12" spans="2:18" x14ac:dyDescent="0.25">
      <c r="B12" s="207" t="s">
        <v>137</v>
      </c>
      <c r="C12" s="190"/>
      <c r="D12" s="190"/>
      <c r="E12" s="698">
        <f>ABS(E11-E10)/365</f>
        <v>3.3041095890410959</v>
      </c>
      <c r="F12" s="698"/>
      <c r="G12" s="698"/>
      <c r="H12" s="698"/>
      <c r="I12" s="698"/>
      <c r="J12" s="213"/>
    </row>
    <row r="13" spans="2:18" x14ac:dyDescent="0.25">
      <c r="B13" s="190"/>
      <c r="C13" s="190"/>
      <c r="D13" s="190"/>
      <c r="E13" s="190"/>
      <c r="F13" s="190"/>
      <c r="G13" s="190"/>
      <c r="H13" s="190"/>
      <c r="I13" s="190"/>
      <c r="J13" s="190"/>
    </row>
    <row r="14" spans="2:18" x14ac:dyDescent="0.25">
      <c r="B14" s="214" t="s">
        <v>896</v>
      </c>
      <c r="C14" s="215"/>
      <c r="D14" s="216" t="s">
        <v>137</v>
      </c>
      <c r="E14" s="217"/>
      <c r="F14" s="218" t="s">
        <v>866</v>
      </c>
      <c r="G14" s="218" t="s">
        <v>1084</v>
      </c>
      <c r="H14" s="218" t="s">
        <v>867</v>
      </c>
      <c r="I14" s="425" t="s">
        <v>1078</v>
      </c>
      <c r="J14" s="425" t="s">
        <v>1081</v>
      </c>
      <c r="K14" s="425" t="s">
        <v>1082</v>
      </c>
      <c r="L14" s="425" t="s">
        <v>1083</v>
      </c>
      <c r="N14" s="479" t="s">
        <v>858</v>
      </c>
    </row>
    <row r="15" spans="2:18" ht="27" x14ac:dyDescent="0.25">
      <c r="B15" s="207" t="s">
        <v>895</v>
      </c>
      <c r="C15" s="190"/>
      <c r="D15" s="220">
        <f>SUM(F15:L15)</f>
        <v>132</v>
      </c>
      <c r="E15" s="221"/>
      <c r="F15" s="333"/>
      <c r="G15" s="333"/>
      <c r="H15" s="333"/>
      <c r="I15" s="333"/>
      <c r="J15" s="333">
        <v>1</v>
      </c>
      <c r="K15" s="333">
        <v>13</v>
      </c>
      <c r="L15" s="333">
        <v>118</v>
      </c>
      <c r="N15" t="s">
        <v>1077</v>
      </c>
      <c r="O15" s="203" t="s">
        <v>669</v>
      </c>
      <c r="P15" s="203" t="s">
        <v>871</v>
      </c>
      <c r="Q15" s="203" t="s">
        <v>674</v>
      </c>
      <c r="R15" s="206"/>
    </row>
    <row r="16" spans="2:18" x14ac:dyDescent="0.25">
      <c r="B16" s="207" t="s">
        <v>894</v>
      </c>
      <c r="C16" s="190"/>
      <c r="D16" s="220">
        <f>SUM(F16:L16)</f>
        <v>0</v>
      </c>
      <c r="E16" s="224"/>
      <c r="F16" s="333">
        <v>0</v>
      </c>
      <c r="G16" s="333"/>
      <c r="H16" s="333"/>
      <c r="I16" s="427">
        <v>0</v>
      </c>
      <c r="J16" s="427">
        <v>0</v>
      </c>
      <c r="K16" s="427">
        <v>0</v>
      </c>
      <c r="L16" s="427">
        <v>0</v>
      </c>
      <c r="N16" s="360" t="s">
        <v>1114</v>
      </c>
      <c r="O16" s="360">
        <v>2841</v>
      </c>
      <c r="P16" s="360" t="s">
        <v>895</v>
      </c>
      <c r="Q16" s="471">
        <v>0.47</v>
      </c>
    </row>
    <row r="17" spans="2:12" x14ac:dyDescent="0.25">
      <c r="B17" s="207" t="s">
        <v>888</v>
      </c>
      <c r="C17" s="190"/>
      <c r="D17" s="220">
        <f>SUM(F17:L17)</f>
        <v>0</v>
      </c>
      <c r="E17" s="224"/>
      <c r="F17" s="334">
        <v>0</v>
      </c>
      <c r="G17" s="334">
        <v>0</v>
      </c>
      <c r="H17" s="334">
        <v>0</v>
      </c>
      <c r="I17" s="334">
        <v>0</v>
      </c>
      <c r="J17" s="334">
        <v>0</v>
      </c>
      <c r="K17" s="334">
        <v>0</v>
      </c>
      <c r="L17" s="334">
        <v>0</v>
      </c>
    </row>
    <row r="18" spans="2:12" x14ac:dyDescent="0.25">
      <c r="B18" s="207" t="s">
        <v>868</v>
      </c>
      <c r="C18" s="190"/>
      <c r="D18" s="220">
        <f>SUM(F18:L18)</f>
        <v>0</v>
      </c>
      <c r="E18" s="224"/>
      <c r="F18" s="334">
        <v>0</v>
      </c>
      <c r="G18" s="426">
        <v>0</v>
      </c>
      <c r="H18" s="334">
        <v>0</v>
      </c>
      <c r="I18" s="334">
        <v>0</v>
      </c>
      <c r="J18" s="334">
        <v>0</v>
      </c>
      <c r="K18" s="334">
        <v>0</v>
      </c>
      <c r="L18" s="426">
        <v>0</v>
      </c>
    </row>
    <row r="19" spans="2:12" x14ac:dyDescent="0.25">
      <c r="B19" s="228"/>
      <c r="C19" s="229"/>
      <c r="D19" s="230"/>
      <c r="E19" s="230"/>
      <c r="F19" s="230"/>
      <c r="H19" s="230"/>
      <c r="I19" s="230"/>
      <c r="J19" s="230"/>
      <c r="K19" s="230"/>
    </row>
    <row r="20" spans="2:12" x14ac:dyDescent="0.25">
      <c r="B20" s="214" t="s">
        <v>889</v>
      </c>
      <c r="C20" s="215"/>
      <c r="D20" s="216" t="s">
        <v>137</v>
      </c>
      <c r="E20" s="217"/>
      <c r="F20" s="218" t="s">
        <v>866</v>
      </c>
      <c r="G20" s="218" t="s">
        <v>1084</v>
      </c>
      <c r="H20" s="218" t="s">
        <v>867</v>
      </c>
      <c r="I20" s="425" t="s">
        <v>1078</v>
      </c>
      <c r="J20" s="425" t="s">
        <v>1081</v>
      </c>
      <c r="K20" s="425" t="s">
        <v>1082</v>
      </c>
      <c r="L20" s="425" t="s">
        <v>1083</v>
      </c>
    </row>
    <row r="21" spans="2:12" x14ac:dyDescent="0.25">
      <c r="B21" s="207" t="s">
        <v>895</v>
      </c>
      <c r="C21" s="190"/>
      <c r="D21" s="232">
        <f>SUM(F21:L21)</f>
        <v>39.950248756218912</v>
      </c>
      <c r="E21" s="233"/>
      <c r="F21" s="234">
        <f>F15/$E$12</f>
        <v>0</v>
      </c>
      <c r="G21" s="234">
        <f t="shared" ref="G21:L24" si="0">G15/$E$12</f>
        <v>0</v>
      </c>
      <c r="H21" s="234">
        <f t="shared" si="0"/>
        <v>0</v>
      </c>
      <c r="I21" s="234">
        <f t="shared" si="0"/>
        <v>0</v>
      </c>
      <c r="J21" s="234">
        <f t="shared" si="0"/>
        <v>0.30265339966832505</v>
      </c>
      <c r="K21" s="234">
        <f t="shared" si="0"/>
        <v>3.9344941956882256</v>
      </c>
      <c r="L21" s="234">
        <f t="shared" si="0"/>
        <v>35.713101160862358</v>
      </c>
    </row>
    <row r="22" spans="2:12" x14ac:dyDescent="0.25">
      <c r="B22" s="207" t="s">
        <v>894</v>
      </c>
      <c r="C22" s="190"/>
      <c r="D22" s="232">
        <f>SUM(F22:L22)</f>
        <v>0</v>
      </c>
      <c r="E22" s="209"/>
      <c r="F22" s="234">
        <f t="shared" ref="F22:K24" si="1">F16/$E$12</f>
        <v>0</v>
      </c>
      <c r="G22" s="234">
        <f t="shared" si="1"/>
        <v>0</v>
      </c>
      <c r="H22" s="234">
        <f t="shared" si="1"/>
        <v>0</v>
      </c>
      <c r="I22" s="234">
        <f t="shared" si="1"/>
        <v>0</v>
      </c>
      <c r="J22" s="234">
        <f t="shared" si="1"/>
        <v>0</v>
      </c>
      <c r="K22" s="234">
        <f>K16/$E$12</f>
        <v>0</v>
      </c>
      <c r="L22" s="234">
        <f t="shared" si="0"/>
        <v>0</v>
      </c>
    </row>
    <row r="23" spans="2:12" x14ac:dyDescent="0.25">
      <c r="B23" s="207" t="s">
        <v>888</v>
      </c>
      <c r="C23" s="190"/>
      <c r="D23" s="232">
        <f>SUM(F23:L23)</f>
        <v>0</v>
      </c>
      <c r="E23" s="209"/>
      <c r="F23" s="234">
        <f t="shared" si="1"/>
        <v>0</v>
      </c>
      <c r="G23" s="234">
        <f t="shared" si="1"/>
        <v>0</v>
      </c>
      <c r="H23" s="234">
        <f t="shared" si="1"/>
        <v>0</v>
      </c>
      <c r="I23" s="234">
        <f t="shared" si="1"/>
        <v>0</v>
      </c>
      <c r="J23" s="234">
        <f t="shared" si="1"/>
        <v>0</v>
      </c>
      <c r="K23" s="234">
        <f t="shared" si="1"/>
        <v>0</v>
      </c>
      <c r="L23" s="234">
        <f t="shared" si="0"/>
        <v>0</v>
      </c>
    </row>
    <row r="24" spans="2:12" x14ac:dyDescent="0.25">
      <c r="B24" s="207" t="s">
        <v>868</v>
      </c>
      <c r="C24" s="190"/>
      <c r="D24" s="232">
        <f>SUM(F24:L24)</f>
        <v>0</v>
      </c>
      <c r="E24" s="209"/>
      <c r="F24" s="234">
        <f t="shared" si="1"/>
        <v>0</v>
      </c>
      <c r="G24" s="234">
        <f t="shared" si="1"/>
        <v>0</v>
      </c>
      <c r="H24" s="234">
        <f t="shared" si="1"/>
        <v>0</v>
      </c>
      <c r="I24" s="234">
        <f t="shared" si="1"/>
        <v>0</v>
      </c>
      <c r="J24" s="234">
        <f t="shared" si="1"/>
        <v>0</v>
      </c>
      <c r="K24" s="234">
        <f t="shared" si="1"/>
        <v>0</v>
      </c>
      <c r="L24" s="234">
        <f t="shared" si="0"/>
        <v>0</v>
      </c>
    </row>
    <row r="27" spans="2:12" x14ac:dyDescent="0.25">
      <c r="B27" s="706" t="s">
        <v>535</v>
      </c>
      <c r="C27" s="707"/>
      <c r="D27" s="707"/>
      <c r="E27" s="707"/>
      <c r="F27" s="707"/>
      <c r="G27" s="707"/>
      <c r="H27" s="707"/>
      <c r="I27" s="707"/>
      <c r="J27" s="707"/>
    </row>
    <row r="29" spans="2:12" x14ac:dyDescent="0.25">
      <c r="B29" s="335" t="s">
        <v>78</v>
      </c>
      <c r="E29" s="424">
        <f>$Q$16*O5*INDEX($L$21:$L$24, MATCH($P$16, $B$21:$B$24, 0))</f>
        <v>75533.20895522389</v>
      </c>
    </row>
    <row r="30" spans="2:12" x14ac:dyDescent="0.25">
      <c r="B30" s="36" t="s">
        <v>82</v>
      </c>
      <c r="E30" s="424">
        <f>$Q$16*O6*INDEX($K$21:$K$24, MATCH($P$16, $B$21:$B$24, 0))</f>
        <v>60469.241293532337</v>
      </c>
    </row>
    <row r="31" spans="2:12" x14ac:dyDescent="0.25">
      <c r="B31" s="36" t="s">
        <v>83</v>
      </c>
      <c r="E31" s="424">
        <f>$Q$16*O7*INDEX($J$21:$J$24, MATCH($P$16, $B$21:$B$24, 0))</f>
        <v>72873.188225538979</v>
      </c>
    </row>
    <row r="32" spans="2:12" x14ac:dyDescent="0.25">
      <c r="B32" s="36" t="s">
        <v>84</v>
      </c>
      <c r="E32" s="424">
        <f>$Q$16*O8*INDEX($I$21:$I$24, MATCH($P$16, $B$21:$B$24, 0))</f>
        <v>0</v>
      </c>
    </row>
    <row r="33" spans="2:5" x14ac:dyDescent="0.25">
      <c r="B33" s="36" t="s">
        <v>81</v>
      </c>
      <c r="E33" s="424">
        <f>$Q$16*O9*INDEX($H$21:$H$24, MATCH($P$16, $B$21:$B$24, 0))</f>
        <v>0</v>
      </c>
    </row>
    <row r="34" spans="2:5" x14ac:dyDescent="0.25">
      <c r="B34" s="36" t="s">
        <v>80</v>
      </c>
      <c r="E34" s="424">
        <f>$Q$16*O10*INDEX($G$21:$G$24, MATCH($P$16, $B$21:$B$24, 0))</f>
        <v>0</v>
      </c>
    </row>
    <row r="35" spans="2:5" x14ac:dyDescent="0.25">
      <c r="B35" s="36" t="s">
        <v>79</v>
      </c>
      <c r="E35" s="424">
        <f>$Q$16*O11*INDEX($F$21:$F$24, MATCH($P$16, $B$21:$B$24, 0))</f>
        <v>0</v>
      </c>
    </row>
    <row r="36" spans="2:5" x14ac:dyDescent="0.25">
      <c r="B36" s="399" t="s">
        <v>137</v>
      </c>
      <c r="E36" s="424">
        <f>SUM(E29:E35)</f>
        <v>208875.63847429521</v>
      </c>
    </row>
  </sheetData>
  <mergeCells count="7">
    <mergeCell ref="B27:J27"/>
    <mergeCell ref="E5:I5"/>
    <mergeCell ref="E6:I6"/>
    <mergeCell ref="E7:I7"/>
    <mergeCell ref="E10:I10"/>
    <mergeCell ref="E11:I11"/>
    <mergeCell ref="E12:I12"/>
  </mergeCells>
  <dataValidations count="1">
    <dataValidation type="list" allowBlank="1" showInputMessage="1" showErrorMessage="1" sqref="E7:I7" xr:uid="{79D1E5A1-571D-4D39-AB0F-2A9014F08E12}">
      <formula1>Location</formula1>
    </dataValidation>
  </dataValidations>
  <pageMargins left="0.7" right="0.7" top="0.75" bottom="0.75" header="0.3" footer="0.3"/>
  <pageSetup orientation="portrait" horizontalDpi="300" verticalDpi="0" copies="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2:CZ439"/>
  <sheetViews>
    <sheetView topLeftCell="A121" workbookViewId="0">
      <selection activeCell="F152" sqref="F152"/>
    </sheetView>
  </sheetViews>
  <sheetFormatPr defaultColWidth="9.140625" defaultRowHeight="13.5" x14ac:dyDescent="0.25"/>
  <cols>
    <col min="1" max="1" width="4.5703125" style="4" customWidth="1"/>
    <col min="2" max="2" width="9.140625" style="4"/>
    <col min="3" max="3" width="13.140625" style="4" bestFit="1" customWidth="1"/>
    <col min="4" max="4" width="9.140625" style="4"/>
    <col min="5" max="5" width="4.5703125" style="4" customWidth="1"/>
    <col min="6" max="6" width="83.42578125" style="4" customWidth="1"/>
    <col min="7" max="55" width="20.5703125" style="4" customWidth="1"/>
    <col min="56" max="16384" width="9.140625" style="4"/>
  </cols>
  <sheetData>
    <row r="2" spans="4:55" ht="29.25" x14ac:dyDescent="0.35">
      <c r="F2" s="2" t="str">
        <f>CONCATENATE("ANALYSIS - ALTERNATIVE A: ",UPFRONTS!F26)</f>
        <v>ANALYSIS - ALTERNATIVE A: Baseline</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84" t="s">
        <v>426</v>
      </c>
      <c r="G7" s="684"/>
      <c r="H7" s="684"/>
      <c r="I7" s="684"/>
      <c r="J7" s="684"/>
      <c r="K7" s="684"/>
      <c r="L7" s="684"/>
      <c r="M7" s="684"/>
      <c r="N7" s="684"/>
    </row>
    <row r="8" spans="4:55" x14ac:dyDescent="0.25">
      <c r="F8" s="684"/>
      <c r="G8" s="684"/>
      <c r="H8" s="684"/>
      <c r="I8" s="684"/>
      <c r="J8" s="684"/>
      <c r="K8" s="684"/>
      <c r="L8" s="684"/>
      <c r="M8" s="684"/>
      <c r="N8" s="684"/>
    </row>
    <row r="9" spans="4:55" x14ac:dyDescent="0.25">
      <c r="F9" s="684"/>
      <c r="G9" s="684"/>
      <c r="H9" s="684"/>
      <c r="I9" s="684"/>
      <c r="J9" s="684"/>
      <c r="K9" s="684"/>
      <c r="L9" s="684"/>
      <c r="M9" s="684"/>
      <c r="N9" s="684"/>
    </row>
    <row r="10" spans="4:55" x14ac:dyDescent="0.25">
      <c r="F10" s="21">
        <f>COUNTA(#REF!)+13</f>
        <v>14</v>
      </c>
      <c r="G10" s="40"/>
      <c r="H10" s="40"/>
      <c r="I10" s="40"/>
      <c r="J10" s="40"/>
      <c r="K10" s="40"/>
      <c r="L10" s="40"/>
      <c r="M10" s="40"/>
      <c r="N10" s="40"/>
    </row>
    <row r="11" spans="4:55" x14ac:dyDescent="0.25">
      <c r="F11" s="40"/>
    </row>
    <row r="12" spans="4:55" x14ac:dyDescent="0.25">
      <c r="D12" s="55" t="s">
        <v>510</v>
      </c>
      <c r="F12" s="57" t="s">
        <v>455</v>
      </c>
      <c r="G12" s="58"/>
      <c r="H12" s="59"/>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UPFRONTS!B27</f>
        <v>IS THIS THE BASELINE?</v>
      </c>
    </row>
    <row r="14" spans="4:55" x14ac:dyDescent="0.25">
      <c r="F14" s="65" t="s">
        <v>428</v>
      </c>
      <c r="G14" s="367">
        <f>'CBI - MULTIPLIERS'!H405</f>
        <v>8.8743258925523929E-4</v>
      </c>
      <c r="H14" s="368">
        <f>'CBI - MULTIPLIERS'!H399</f>
        <v>9.7588978185993106E-3</v>
      </c>
      <c r="J14" s="4" t="str">
        <f>UPFRONTS!F27</f>
        <v>Yes</v>
      </c>
    </row>
    <row r="15" spans="4:55" x14ac:dyDescent="0.25">
      <c r="F15" s="10" t="s">
        <v>429</v>
      </c>
      <c r="G15" s="369">
        <f>'CBI - MULTIPLIERS'!J419</f>
        <v>1.5936941755780171E-3</v>
      </c>
      <c r="H15" s="370">
        <f>'CBI - MULTIPLIERS'!J413</f>
        <v>3.851541722143375E-2</v>
      </c>
    </row>
    <row r="16" spans="4:55" x14ac:dyDescent="0.25">
      <c r="F16" s="10" t="s">
        <v>430</v>
      </c>
      <c r="G16" s="369">
        <f>'CBI - MULTIPLIERS'!J433</f>
        <v>8.716689145691431E-4</v>
      </c>
      <c r="H16" s="370">
        <f>'CBI - MULTIPLIERS'!J427</f>
        <v>9.7588978185993106E-3</v>
      </c>
    </row>
    <row r="17" spans="6:55" x14ac:dyDescent="0.25">
      <c r="F17" s="10" t="s">
        <v>568</v>
      </c>
      <c r="G17" s="369">
        <f>'CBI - MULTIPLIERS'!J447</f>
        <v>9.160735677542105E-4</v>
      </c>
      <c r="H17" s="370">
        <f>'CBI - MULTIPLIERS'!J441</f>
        <v>1.0585305105853052E-2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367">
        <f>G14</f>
        <v>8.8743258925523929E-4</v>
      </c>
      <c r="H19" s="367">
        <f>H14</f>
        <v>9.7588978185993106E-3</v>
      </c>
    </row>
    <row r="20" spans="6:55" x14ac:dyDescent="0.25">
      <c r="F20" s="10" t="s">
        <v>429</v>
      </c>
      <c r="G20" s="367">
        <f t="shared" ref="G20:H22" si="0">G15</f>
        <v>1.5936941755780171E-3</v>
      </c>
      <c r="H20" s="367">
        <f t="shared" si="0"/>
        <v>3.851541722143375E-2</v>
      </c>
    </row>
    <row r="21" spans="6:55" x14ac:dyDescent="0.25">
      <c r="F21" s="10" t="s">
        <v>430</v>
      </c>
      <c r="G21" s="367">
        <f t="shared" si="0"/>
        <v>8.716689145691431E-4</v>
      </c>
      <c r="H21" s="367">
        <f t="shared" si="0"/>
        <v>9.7588978185993106E-3</v>
      </c>
    </row>
    <row r="22" spans="6:55" x14ac:dyDescent="0.25">
      <c r="F22" s="10" t="s">
        <v>568</v>
      </c>
      <c r="G22" s="367">
        <f t="shared" si="0"/>
        <v>9.160735677542105E-4</v>
      </c>
      <c r="H22" s="367">
        <f t="shared" si="0"/>
        <v>1.0585305105853052E-2</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321">
        <f>'CBI - MULTIPLIERS'!J461</f>
        <v>0.57959568871750866</v>
      </c>
      <c r="H24" s="322">
        <f>'CBI - MULTIPLIERS'!J458</f>
        <v>0.3870012728069705</v>
      </c>
    </row>
    <row r="25" spans="6:55" x14ac:dyDescent="0.25">
      <c r="F25" s="10" t="s">
        <v>432</v>
      </c>
      <c r="G25" s="323">
        <f>'CBI - MULTIPLIERS'!J465</f>
        <v>0.76352631773732127</v>
      </c>
      <c r="H25" s="324">
        <f>'CBI - MULTIPLIERS'!J462</f>
        <v>0.8403395370312442</v>
      </c>
    </row>
    <row r="26" spans="6:55" x14ac:dyDescent="0.25">
      <c r="F26" s="10" t="s">
        <v>433</v>
      </c>
      <c r="G26" s="323">
        <f>'CBI - MULTIPLIERS'!J469</f>
        <v>0.52808269119533557</v>
      </c>
      <c r="H26" s="324">
        <f>'CBI - MULTIPLIERS'!J466</f>
        <v>0.54313456314764763</v>
      </c>
    </row>
    <row r="27" spans="6:55" x14ac:dyDescent="0.25">
      <c r="F27" s="10" t="s">
        <v>463</v>
      </c>
      <c r="G27" s="323">
        <f>'CBI - MULTIPLIERS'!J473</f>
        <v>0.8413284526378465</v>
      </c>
      <c r="H27" s="324">
        <f>'CBI - MULTIPLIERS'!J470</f>
        <v>0.8140392882882832</v>
      </c>
    </row>
    <row r="28" spans="6:55" x14ac:dyDescent="0.25">
      <c r="F28" s="19" t="s">
        <v>434</v>
      </c>
      <c r="G28" s="325">
        <f>'CBI - MULTIPLIERS'!J477</f>
        <v>0.15507689999999999</v>
      </c>
      <c r="H28" s="326">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71">
        <f>'CBI - MULTIPLIERS'!J356</f>
        <v>2.2806258148631029</v>
      </c>
      <c r="H33" s="92">
        <f>'CBI - MULTIPLIERS'!J357</f>
        <v>0.83261611522805545</v>
      </c>
    </row>
    <row r="34" spans="6:55" x14ac:dyDescent="0.25">
      <c r="F34" s="10" t="s">
        <v>434</v>
      </c>
      <c r="G34" s="23">
        <f>'CBI - MULTIPLIERS'!J358</f>
        <v>2.73</v>
      </c>
      <c r="H34" s="68">
        <f>'CBI - MULTIPLIERS'!J359</f>
        <v>1.1200000000000001</v>
      </c>
    </row>
    <row r="35" spans="6:55" x14ac:dyDescent="0.25">
      <c r="F35" s="95" t="s">
        <v>569</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570</v>
      </c>
      <c r="H38" s="64" t="s">
        <v>571</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328">
        <f>'CBI - MULTIPLIERS'!J207</f>
        <v>1.8829732483981159E-2</v>
      </c>
    </row>
    <row r="40" spans="6:55" x14ac:dyDescent="0.25">
      <c r="F40" s="10" t="str">
        <f>'CBI - MULTIPLIERS'!G208</f>
        <v>NITROUS OXIDES (NOx)</v>
      </c>
      <c r="G40" s="114">
        <f>'CBI - MULTIPLIERS'!H201</f>
        <v>8.2842445557149045E-7</v>
      </c>
      <c r="H40" s="327">
        <f>'CBI - MULTIPLIERS'!J208</f>
        <v>7.5071960781413587E-3</v>
      </c>
    </row>
    <row r="41" spans="6:55" x14ac:dyDescent="0.25">
      <c r="F41" s="10" t="str">
        <f>'CBI - MULTIPLIERS'!G210</f>
        <v>SULFUR OXIDES (SOx)</v>
      </c>
      <c r="G41" s="114">
        <f>'CBI - MULTIPLIERS'!H203</f>
        <v>7.6809714996901566E-9</v>
      </c>
      <c r="H41" s="327">
        <f>'CBI - MULTIPLIERS'!J210</f>
        <v>4.0549011964994294E-4</v>
      </c>
    </row>
    <row r="42" spans="6:55" x14ac:dyDescent="0.25">
      <c r="F42" s="10" t="str">
        <f>'CBI - MULTIPLIERS'!G211</f>
        <v>VOLATILE ORGANIC COMPOUNDS (VOC)</v>
      </c>
      <c r="G42" s="114">
        <f>'CBI - MULTIPLIERS'!H204</f>
        <v>1.1338632273989127E-6</v>
      </c>
      <c r="H42" s="327">
        <f>'CBI - MULTIPLIERS'!J211</f>
        <v>2.5090329369263139E-3</v>
      </c>
    </row>
    <row r="43" spans="6:55" x14ac:dyDescent="0.25">
      <c r="F43" s="19" t="str">
        <f>'CBI - MULTIPLIERS'!G212</f>
        <v>CARBON DIOXIDE</v>
      </c>
      <c r="G43" s="115">
        <f>'CBI - MULTIPLIERS'!J214</f>
        <v>4.2046615460289845E-4</v>
      </c>
      <c r="H43" s="329">
        <f>'CBI - MULTIPLIERS'!J215</f>
        <v>5.2011663324378534E-3</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5" t="s">
        <v>442</v>
      </c>
      <c r="G45" s="70">
        <f ca="1">'OPTIONAL - PROPERTY DATA'!G13</f>
        <v>0</v>
      </c>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BASELINE'!G46,VLOOKUP(UPFRONTS!$F$19,'CBI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f>IF(UPFRONTS!F38="General Estimates",VLOOKUP('CBI - MULTIPLIERS'!H568,'CBI - MULTIPLIERS'!G558:J562,4,FALSE),IF(J14="Yes",0,IF(UPFRONTS!F38="Specific Values",'CBI - MULTIPLIERS'!J576,"N/A")))</f>
        <v>0</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55" t="s">
        <v>511</v>
      </c>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56">
        <f>-1*(UPFRONTS!F30-UPFRONTS!F20)</f>
        <v>-4</v>
      </c>
      <c r="H59" s="56">
        <f>IF(G59="","",IF(G59=21,"",G59+1))</f>
        <v>-3</v>
      </c>
      <c r="I59" s="56">
        <f t="shared" ref="I59:BC59" si="1">IF(H59="","",IF(H59=21,"",H59+1))</f>
        <v>-2</v>
      </c>
      <c r="J59" s="56">
        <f t="shared" si="1"/>
        <v>-1</v>
      </c>
      <c r="K59" s="56">
        <f t="shared" si="1"/>
        <v>0</v>
      </c>
      <c r="L59" s="56">
        <f t="shared" si="1"/>
        <v>1</v>
      </c>
      <c r="M59" s="56">
        <f t="shared" si="1"/>
        <v>2</v>
      </c>
      <c r="N59" s="56">
        <f t="shared" si="1"/>
        <v>3</v>
      </c>
      <c r="O59" s="56">
        <f t="shared" si="1"/>
        <v>4</v>
      </c>
      <c r="P59" s="56">
        <f t="shared" si="1"/>
        <v>5</v>
      </c>
      <c r="Q59" s="56">
        <f t="shared" si="1"/>
        <v>6</v>
      </c>
      <c r="R59" s="56">
        <f t="shared" si="1"/>
        <v>7</v>
      </c>
      <c r="S59" s="56">
        <f t="shared" si="1"/>
        <v>8</v>
      </c>
      <c r="T59" s="56">
        <f t="shared" si="1"/>
        <v>9</v>
      </c>
      <c r="U59" s="56">
        <f t="shared" si="1"/>
        <v>10</v>
      </c>
      <c r="V59" s="56">
        <f t="shared" si="1"/>
        <v>11</v>
      </c>
      <c r="W59" s="56">
        <f t="shared" si="1"/>
        <v>12</v>
      </c>
      <c r="X59" s="56">
        <f t="shared" si="1"/>
        <v>13</v>
      </c>
      <c r="Y59" s="56">
        <f t="shared" si="1"/>
        <v>14</v>
      </c>
      <c r="Z59" s="56">
        <f t="shared" si="1"/>
        <v>15</v>
      </c>
      <c r="AA59" s="56">
        <f t="shared" si="1"/>
        <v>16</v>
      </c>
      <c r="AB59" s="56">
        <f t="shared" si="1"/>
        <v>17</v>
      </c>
      <c r="AC59" s="56">
        <f t="shared" si="1"/>
        <v>18</v>
      </c>
      <c r="AD59" s="56">
        <f t="shared" si="1"/>
        <v>19</v>
      </c>
      <c r="AE59" s="56">
        <f t="shared" si="1"/>
        <v>20</v>
      </c>
      <c r="AF59" s="56">
        <f t="shared" si="1"/>
        <v>21</v>
      </c>
      <c r="AG59" s="56" t="str">
        <f t="shared" si="1"/>
        <v/>
      </c>
      <c r="AH59" s="56" t="str">
        <f t="shared" si="1"/>
        <v/>
      </c>
      <c r="AI59" s="56" t="str">
        <f t="shared" si="1"/>
        <v/>
      </c>
      <c r="AJ59" s="56" t="str">
        <f t="shared" si="1"/>
        <v/>
      </c>
      <c r="AK59" s="56" t="str">
        <f t="shared" si="1"/>
        <v/>
      </c>
      <c r="AL59" s="56" t="str">
        <f t="shared" si="1"/>
        <v/>
      </c>
      <c r="AM59" s="56" t="str">
        <f t="shared" si="1"/>
        <v/>
      </c>
      <c r="AN59" s="56" t="str">
        <f t="shared" si="1"/>
        <v/>
      </c>
      <c r="AO59" s="56" t="str">
        <f t="shared" si="1"/>
        <v/>
      </c>
      <c r="AP59" s="56" t="str">
        <f t="shared" si="1"/>
        <v/>
      </c>
      <c r="AQ59" s="56" t="str">
        <f t="shared" si="1"/>
        <v/>
      </c>
      <c r="AR59" s="56" t="str">
        <f t="shared" si="1"/>
        <v/>
      </c>
      <c r="AS59" s="56" t="str">
        <f t="shared" si="1"/>
        <v/>
      </c>
      <c r="AT59" s="56" t="str">
        <f t="shared" si="1"/>
        <v/>
      </c>
      <c r="AU59" s="56" t="str">
        <f t="shared" si="1"/>
        <v/>
      </c>
      <c r="AV59" s="56" t="str">
        <f t="shared" si="1"/>
        <v/>
      </c>
      <c r="AW59" s="56" t="str">
        <f t="shared" si="1"/>
        <v/>
      </c>
      <c r="AX59" s="56" t="str">
        <f t="shared" si="1"/>
        <v/>
      </c>
      <c r="AY59" s="56" t="str">
        <f t="shared" si="1"/>
        <v/>
      </c>
      <c r="AZ59" s="56" t="str">
        <f t="shared" si="1"/>
        <v/>
      </c>
      <c r="BA59" s="56" t="str">
        <f t="shared" si="1"/>
        <v/>
      </c>
      <c r="BB59" s="56" t="str">
        <f t="shared" si="1"/>
        <v/>
      </c>
      <c r="BC59" s="56" t="str">
        <f t="shared" si="1"/>
        <v/>
      </c>
    </row>
    <row r="60" spans="4:55" x14ac:dyDescent="0.25">
      <c r="F60" s="86" t="s">
        <v>458</v>
      </c>
      <c r="G60" s="87">
        <f>UPFRONTS!F20</f>
        <v>2021</v>
      </c>
      <c r="H60" s="87">
        <f>IF(H59="","",G60+1)</f>
        <v>2022</v>
      </c>
      <c r="I60" s="87">
        <f t="shared" ref="I60:BC60" si="2">IF(I59="","",H60+1)</f>
        <v>2023</v>
      </c>
      <c r="J60" s="87">
        <f t="shared" si="2"/>
        <v>2024</v>
      </c>
      <c r="K60" s="87">
        <f t="shared" si="2"/>
        <v>2025</v>
      </c>
      <c r="L60" s="87">
        <f t="shared" si="2"/>
        <v>2026</v>
      </c>
      <c r="M60" s="87">
        <f t="shared" si="2"/>
        <v>2027</v>
      </c>
      <c r="N60" s="87">
        <f t="shared" si="2"/>
        <v>2028</v>
      </c>
      <c r="O60" s="87">
        <f t="shared" si="2"/>
        <v>2029</v>
      </c>
      <c r="P60" s="87">
        <f t="shared" si="2"/>
        <v>2030</v>
      </c>
      <c r="Q60" s="87">
        <f t="shared" si="2"/>
        <v>2031</v>
      </c>
      <c r="R60" s="87">
        <f t="shared" si="2"/>
        <v>2032</v>
      </c>
      <c r="S60" s="87">
        <f t="shared" si="2"/>
        <v>2033</v>
      </c>
      <c r="T60" s="87">
        <f t="shared" si="2"/>
        <v>2034</v>
      </c>
      <c r="U60" s="87">
        <f t="shared" si="2"/>
        <v>2035</v>
      </c>
      <c r="V60" s="87">
        <f t="shared" si="2"/>
        <v>2036</v>
      </c>
      <c r="W60" s="87">
        <f t="shared" si="2"/>
        <v>2037</v>
      </c>
      <c r="X60" s="87">
        <f t="shared" si="2"/>
        <v>2038</v>
      </c>
      <c r="Y60" s="87">
        <f t="shared" si="2"/>
        <v>2039</v>
      </c>
      <c r="Z60" s="87">
        <f t="shared" si="2"/>
        <v>2040</v>
      </c>
      <c r="AA60" s="87">
        <f t="shared" si="2"/>
        <v>2041</v>
      </c>
      <c r="AB60" s="87">
        <f t="shared" si="2"/>
        <v>2042</v>
      </c>
      <c r="AC60" s="87">
        <f t="shared" si="2"/>
        <v>2043</v>
      </c>
      <c r="AD60" s="87">
        <f t="shared" si="2"/>
        <v>2044</v>
      </c>
      <c r="AE60" s="87">
        <f t="shared" si="2"/>
        <v>2045</v>
      </c>
      <c r="AF60" s="87">
        <f t="shared" si="2"/>
        <v>2046</v>
      </c>
      <c r="AG60" s="87" t="str">
        <f t="shared" si="2"/>
        <v/>
      </c>
      <c r="AH60" s="87" t="str">
        <f t="shared" si="2"/>
        <v/>
      </c>
      <c r="AI60" s="87" t="str">
        <f t="shared" si="2"/>
        <v/>
      </c>
      <c r="AJ60" s="87" t="str">
        <f t="shared" si="2"/>
        <v/>
      </c>
      <c r="AK60" s="87" t="str">
        <f t="shared" si="2"/>
        <v/>
      </c>
      <c r="AL60" s="87" t="str">
        <f t="shared" si="2"/>
        <v/>
      </c>
      <c r="AM60" s="87" t="str">
        <f t="shared" si="2"/>
        <v/>
      </c>
      <c r="AN60" s="87" t="str">
        <f t="shared" si="2"/>
        <v/>
      </c>
      <c r="AO60" s="87" t="str">
        <f t="shared" si="2"/>
        <v/>
      </c>
      <c r="AP60" s="87" t="str">
        <f t="shared" si="2"/>
        <v/>
      </c>
      <c r="AQ60" s="87" t="str">
        <f t="shared" si="2"/>
        <v/>
      </c>
      <c r="AR60" s="87" t="str">
        <f t="shared" si="2"/>
        <v/>
      </c>
      <c r="AS60" s="87" t="str">
        <f t="shared" si="2"/>
        <v/>
      </c>
      <c r="AT60" s="87" t="str">
        <f t="shared" si="2"/>
        <v/>
      </c>
      <c r="AU60" s="87" t="str">
        <f t="shared" si="2"/>
        <v/>
      </c>
      <c r="AV60" s="87" t="str">
        <f t="shared" si="2"/>
        <v/>
      </c>
      <c r="AW60" s="87" t="str">
        <f t="shared" si="2"/>
        <v/>
      </c>
      <c r="AX60" s="87" t="str">
        <f t="shared" si="2"/>
        <v/>
      </c>
      <c r="AY60" s="87" t="str">
        <f t="shared" si="2"/>
        <v/>
      </c>
      <c r="AZ60" s="87" t="str">
        <f t="shared" si="2"/>
        <v/>
      </c>
      <c r="BA60" s="87" t="str">
        <f t="shared" si="2"/>
        <v/>
      </c>
      <c r="BB60" s="87" t="str">
        <f t="shared" si="2"/>
        <v/>
      </c>
      <c r="BC60" s="88" t="str">
        <f t="shared" si="2"/>
        <v/>
      </c>
    </row>
    <row r="61" spans="4:55" x14ac:dyDescent="0.25">
      <c r="F61" s="65" t="s">
        <v>459</v>
      </c>
      <c r="G61" s="98">
        <f>IF(G60="","",TAZ!$G$13+((TAZ!$S$13-TAZ!$G$13)/(TAZ!$S$11-TAZ!$G$11))*(G$60-TAZ!$G$11))</f>
        <v>63792.703703703701</v>
      </c>
      <c r="H61" s="98">
        <f>IF(H60="","",TAZ!$G$13+((TAZ!$S$13-TAZ!$G$13)/(TAZ!$S$11-TAZ!$G$11))*(H$60-TAZ!$G$11))</f>
        <v>64080.666666666664</v>
      </c>
      <c r="I61" s="98">
        <f>IF(I60="","",TAZ!$G$13+((TAZ!$S$13-TAZ!$G$13)/(TAZ!$S$11-TAZ!$G$11))*(I$60-TAZ!$G$11))</f>
        <v>64368.629629629628</v>
      </c>
      <c r="J61" s="98">
        <f>IF(J60="","",TAZ!$G$13+((TAZ!$S$13-TAZ!$G$13)/(TAZ!$S$11-TAZ!$G$11))*(J$60-TAZ!$G$11))</f>
        <v>64656.592592592591</v>
      </c>
      <c r="K61" s="98">
        <f>IF(K60="","",TAZ!$G$13+((TAZ!$S$13-TAZ!$G$13)/(TAZ!$S$11-TAZ!$G$11))*(K$60-TAZ!$G$11))</f>
        <v>64944.555555555555</v>
      </c>
      <c r="L61" s="98">
        <f>IF(L60="","",TAZ!$G$13+((TAZ!$S$13-TAZ!$G$13)/(TAZ!$S$11-TAZ!$G$11))*(L$60-TAZ!$G$11))</f>
        <v>65232.518518518518</v>
      </c>
      <c r="M61" s="98">
        <f>IF(M60="","",TAZ!$G$13+((TAZ!$S$13-TAZ!$G$13)/(TAZ!$S$11-TAZ!$G$11))*(M$60-TAZ!$G$11))</f>
        <v>65520.481481481482</v>
      </c>
      <c r="N61" s="98">
        <f>IF(N60="","",TAZ!$G$13+((TAZ!$S$13-TAZ!$G$13)/(TAZ!$S$11-TAZ!$G$11))*(N$60-TAZ!$G$11))</f>
        <v>65808.444444444438</v>
      </c>
      <c r="O61" s="98">
        <f>IF(O60="","",TAZ!$G$13+((TAZ!$S$13-TAZ!$G$13)/(TAZ!$S$11-TAZ!$G$11))*(O$60-TAZ!$G$11))</f>
        <v>66096.407407407401</v>
      </c>
      <c r="P61" s="98">
        <f>IF(P60="","",TAZ!$G$13+((TAZ!$S$13-TAZ!$G$13)/(TAZ!$S$11-TAZ!$G$11))*(P$60-TAZ!$G$11))</f>
        <v>66384.370370370365</v>
      </c>
      <c r="Q61" s="98">
        <f>IF(Q60="","",TAZ!$G$13+((TAZ!$S$13-TAZ!$G$13)/(TAZ!$S$11-TAZ!$G$11))*(Q$60-TAZ!$G$11))</f>
        <v>66672.333333333328</v>
      </c>
      <c r="R61" s="98">
        <f>IF(R60="","",TAZ!$G$13+((TAZ!$S$13-TAZ!$G$13)/(TAZ!$S$11-TAZ!$G$11))*(R$60-TAZ!$G$11))</f>
        <v>66960.296296296292</v>
      </c>
      <c r="S61" s="98">
        <f>IF(S60="","",TAZ!$G$13+((TAZ!$S$13-TAZ!$G$13)/(TAZ!$S$11-TAZ!$G$11))*(S$60-TAZ!$G$11))</f>
        <v>67248.259259259255</v>
      </c>
      <c r="T61" s="98">
        <f>IF(T60="","",TAZ!$G$13+((TAZ!$S$13-TAZ!$G$13)/(TAZ!$S$11-TAZ!$G$11))*(T$60-TAZ!$G$11))</f>
        <v>67536.222222222219</v>
      </c>
      <c r="U61" s="98">
        <f>IF(U60="","",TAZ!$G$13+((TAZ!$S$13-TAZ!$G$13)/(TAZ!$S$11-TAZ!$G$11))*(U$60-TAZ!$G$11))</f>
        <v>67824.185185185182</v>
      </c>
      <c r="V61" s="98">
        <f>IF(V60="","",TAZ!$G$13+((TAZ!$S$13-TAZ!$G$13)/(TAZ!$S$11-TAZ!$G$11))*(V$60-TAZ!$G$11))</f>
        <v>68112.148148148146</v>
      </c>
      <c r="W61" s="98">
        <f>IF(W60="","",TAZ!$G$13+((TAZ!$S$13-TAZ!$G$13)/(TAZ!$S$11-TAZ!$G$11))*(W$60-TAZ!$G$11))</f>
        <v>68400.111111111109</v>
      </c>
      <c r="X61" s="98">
        <f>IF(X60="","",TAZ!$G$13+((TAZ!$S$13-TAZ!$G$13)/(TAZ!$S$11-TAZ!$G$11))*(X$60-TAZ!$G$11))</f>
        <v>68688.074074074073</v>
      </c>
      <c r="Y61" s="98">
        <f>IF(Y60="","",TAZ!$G$13+((TAZ!$S$13-TAZ!$G$13)/(TAZ!$S$11-TAZ!$G$11))*(Y$60-TAZ!$G$11))</f>
        <v>68976.037037037036</v>
      </c>
      <c r="Z61" s="98">
        <f>IF(Z60="","",TAZ!$G$13+((TAZ!$S$13-TAZ!$G$13)/(TAZ!$S$11-TAZ!$G$11))*(Z$60-TAZ!$G$11))</f>
        <v>69264</v>
      </c>
      <c r="AA61" s="98">
        <f>IF(AA60="","",TAZ!$G$13+((TAZ!$S$13-TAZ!$G$13)/(TAZ!$S$11-TAZ!$G$11))*(AA$60-TAZ!$G$11))</f>
        <v>69551.962962962964</v>
      </c>
      <c r="AB61" s="98">
        <f>IF(AB60="","",TAZ!$G$13+((TAZ!$S$13-TAZ!$G$13)/(TAZ!$S$11-TAZ!$G$11))*(AB$60-TAZ!$G$11))</f>
        <v>69839.925925925927</v>
      </c>
      <c r="AC61" s="98">
        <f>IF(AC60="","",TAZ!$G$13+((TAZ!$S$13-TAZ!$G$13)/(TAZ!$S$11-TAZ!$G$11))*(AC$60-TAZ!$G$11))</f>
        <v>70127.888888888891</v>
      </c>
      <c r="AD61" s="98">
        <f>IF(AD60="","",TAZ!$G$13+((TAZ!$S$13-TAZ!$G$13)/(TAZ!$S$11-TAZ!$G$11))*(AD$60-TAZ!$G$11))</f>
        <v>70415.851851851854</v>
      </c>
      <c r="AE61" s="98">
        <f>IF(AE60="","",TAZ!$G$13+((TAZ!$S$13-TAZ!$G$13)/(TAZ!$S$11-TAZ!$G$11))*(AE$60-TAZ!$G$11))</f>
        <v>70703.814814814818</v>
      </c>
      <c r="AF61" s="98">
        <f>IF(AF60="","",TAZ!$G$13+((TAZ!$S$13-TAZ!$G$13)/(TAZ!$S$11-TAZ!$G$11))*(AF$60-TAZ!$G$11))</f>
        <v>70991.777777777781</v>
      </c>
      <c r="AG61" s="98" t="str">
        <f>IF(AG60="","",TAZ!$G$13+((TAZ!$S$13-TAZ!$G$13)/(TAZ!$S$11-TAZ!$G$11))*(AG$60-TAZ!$G$11))</f>
        <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52627.703703703701</v>
      </c>
      <c r="H62" s="99">
        <f>IF(H60="","",TAZ!$H$13+((TAZ!$T$13-TAZ!$H$13)/(TAZ!$S$11-TAZ!$G$11))*(H$60-TAZ!$G$11))</f>
        <v>52899.666666666664</v>
      </c>
      <c r="I62" s="99">
        <f>IF(I60="","",TAZ!$H$13+((TAZ!$T$13-TAZ!$H$13)/(TAZ!$S$11-TAZ!$G$11))*(I$60-TAZ!$G$11))</f>
        <v>53171.629629629628</v>
      </c>
      <c r="J62" s="99">
        <f>IF(J60="","",TAZ!$H$13+((TAZ!$T$13-TAZ!$H$13)/(TAZ!$S$11-TAZ!$G$11))*(J$60-TAZ!$G$11))</f>
        <v>53443.592592592591</v>
      </c>
      <c r="K62" s="99">
        <f>IF(K60="","",TAZ!$H$13+((TAZ!$T$13-TAZ!$H$13)/(TAZ!$S$11-TAZ!$G$11))*(K$60-TAZ!$G$11))</f>
        <v>53715.555555555555</v>
      </c>
      <c r="L62" s="99">
        <f>IF(L60="","",TAZ!$H$13+((TAZ!$T$13-TAZ!$H$13)/(TAZ!$S$11-TAZ!$G$11))*(L$60-TAZ!$G$11))</f>
        <v>53987.518518518518</v>
      </c>
      <c r="M62" s="99">
        <f>IF(M60="","",TAZ!$H$13+((TAZ!$T$13-TAZ!$H$13)/(TAZ!$S$11-TAZ!$G$11))*(M$60-TAZ!$G$11))</f>
        <v>54259.481481481482</v>
      </c>
      <c r="N62" s="99">
        <f>IF(N60="","",TAZ!$H$13+((TAZ!$T$13-TAZ!$H$13)/(TAZ!$S$11-TAZ!$G$11))*(N$60-TAZ!$G$11))</f>
        <v>54531.444444444445</v>
      </c>
      <c r="O62" s="99">
        <f>IF(O60="","",TAZ!$H$13+((TAZ!$T$13-TAZ!$H$13)/(TAZ!$S$11-TAZ!$G$11))*(O$60-TAZ!$G$11))</f>
        <v>54803.407407407409</v>
      </c>
      <c r="P62" s="99">
        <f>IF(P60="","",TAZ!$H$13+((TAZ!$T$13-TAZ!$H$13)/(TAZ!$S$11-TAZ!$G$11))*(P$60-TAZ!$G$11))</f>
        <v>55075.370370370372</v>
      </c>
      <c r="Q62" s="99">
        <f>IF(Q60="","",TAZ!$H$13+((TAZ!$T$13-TAZ!$H$13)/(TAZ!$S$11-TAZ!$G$11))*(Q$60-TAZ!$G$11))</f>
        <v>55347.333333333336</v>
      </c>
      <c r="R62" s="99">
        <f>IF(R60="","",TAZ!$H$13+((TAZ!$T$13-TAZ!$H$13)/(TAZ!$S$11-TAZ!$G$11))*(R$60-TAZ!$G$11))</f>
        <v>55619.296296296299</v>
      </c>
      <c r="S62" s="99">
        <f>IF(S60="","",TAZ!$H$13+((TAZ!$T$13-TAZ!$H$13)/(TAZ!$S$11-TAZ!$G$11))*(S$60-TAZ!$G$11))</f>
        <v>55891.259259259263</v>
      </c>
      <c r="T62" s="99">
        <f>IF(T60="","",TAZ!$H$13+((TAZ!$T$13-TAZ!$H$13)/(TAZ!$S$11-TAZ!$G$11))*(T$60-TAZ!$G$11))</f>
        <v>56163.222222222219</v>
      </c>
      <c r="U62" s="99">
        <f>IF(U60="","",TAZ!$H$13+((TAZ!$T$13-TAZ!$H$13)/(TAZ!$S$11-TAZ!$G$11))*(U$60-TAZ!$G$11))</f>
        <v>56435.185185185182</v>
      </c>
      <c r="V62" s="99">
        <f>IF(V60="","",TAZ!$H$13+((TAZ!$T$13-TAZ!$H$13)/(TAZ!$S$11-TAZ!$G$11))*(V$60-TAZ!$G$11))</f>
        <v>56707.148148148146</v>
      </c>
      <c r="W62" s="99">
        <f>IF(W60="","",TAZ!$H$13+((TAZ!$T$13-TAZ!$H$13)/(TAZ!$S$11-TAZ!$G$11))*(W$60-TAZ!$G$11))</f>
        <v>56979.111111111109</v>
      </c>
      <c r="X62" s="99">
        <f>IF(X60="","",TAZ!$H$13+((TAZ!$T$13-TAZ!$H$13)/(TAZ!$S$11-TAZ!$G$11))*(X$60-TAZ!$G$11))</f>
        <v>57251.074074074073</v>
      </c>
      <c r="Y62" s="99">
        <f>IF(Y60="","",TAZ!$H$13+((TAZ!$T$13-TAZ!$H$13)/(TAZ!$S$11-TAZ!$G$11))*(Y$60-TAZ!$G$11))</f>
        <v>57523.037037037036</v>
      </c>
      <c r="Z62" s="99">
        <f>IF(Z60="","",TAZ!$H$13+((TAZ!$T$13-TAZ!$H$13)/(TAZ!$S$11-TAZ!$G$11))*(Z$60-TAZ!$G$11))</f>
        <v>57795</v>
      </c>
      <c r="AA62" s="99">
        <f>IF(AA60="","",TAZ!$H$13+((TAZ!$T$13-TAZ!$H$13)/(TAZ!$S$11-TAZ!$G$11))*(AA$60-TAZ!$G$11))</f>
        <v>58066.962962962964</v>
      </c>
      <c r="AB62" s="99">
        <f>IF(AB60="","",TAZ!$H$13+((TAZ!$T$13-TAZ!$H$13)/(TAZ!$S$11-TAZ!$G$11))*(AB$60-TAZ!$G$11))</f>
        <v>58338.925925925927</v>
      </c>
      <c r="AC62" s="99">
        <f>IF(AC60="","",TAZ!$H$13+((TAZ!$T$13-TAZ!$H$13)/(TAZ!$S$11-TAZ!$G$11))*(AC$60-TAZ!$G$11))</f>
        <v>58610.888888888891</v>
      </c>
      <c r="AD62" s="99">
        <f>IF(AD60="","",TAZ!$H$13+((TAZ!$T$13-TAZ!$H$13)/(TAZ!$S$11-TAZ!$G$11))*(AD$60-TAZ!$G$11))</f>
        <v>58882.851851851854</v>
      </c>
      <c r="AE62" s="99">
        <f>IF(AE60="","",TAZ!$H$13+((TAZ!$T$13-TAZ!$H$13)/(TAZ!$S$11-TAZ!$G$11))*(AE$60-TAZ!$G$11))</f>
        <v>59154.814814814818</v>
      </c>
      <c r="AF62" s="99">
        <f>IF(AF60="","",TAZ!$H$13+((TAZ!$T$13-TAZ!$H$13)/(TAZ!$S$11-TAZ!$G$11))*(AF$60-TAZ!$G$11))</f>
        <v>59426.777777777781</v>
      </c>
      <c r="AG62" s="99" t="str">
        <f>IF(AG60="","",TAZ!$H$13+((TAZ!$T$13-TAZ!$H$13)/(TAZ!$S$11-TAZ!$G$11))*(AG$60-TAZ!$G$11))</f>
        <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7028.9629629629635</v>
      </c>
      <c r="H63" s="99">
        <f>IF(H60="","",TAZ!$J$13+((TAZ!$U$13-TAZ!$J$13)/(TAZ!$S$11-TAZ!$G$11))*(H$60-TAZ!$G$11))</f>
        <v>7339.3333333333339</v>
      </c>
      <c r="I63" s="99">
        <f>IF(I60="","",TAZ!$J$13+((TAZ!$U$13-TAZ!$J$13)/(TAZ!$S$11-TAZ!$G$11))*(I$60-TAZ!$G$11))</f>
        <v>7649.7037037037044</v>
      </c>
      <c r="J63" s="99">
        <f>IF(J60="","",TAZ!$J$13+((TAZ!$U$13-TAZ!$J$13)/(TAZ!$S$11-TAZ!$G$11))*(J$60-TAZ!$G$11))</f>
        <v>7960.0740740740748</v>
      </c>
      <c r="K63" s="99">
        <f>IF(K60="","",TAZ!$J$13+((TAZ!$U$13-TAZ!$J$13)/(TAZ!$S$11-TAZ!$G$11))*(K$60-TAZ!$G$11))</f>
        <v>8270.4444444444453</v>
      </c>
      <c r="L63" s="99">
        <f>IF(L60="","",TAZ!$J$13+((TAZ!$U$13-TAZ!$J$13)/(TAZ!$S$11-TAZ!$G$11))*(L$60-TAZ!$G$11))</f>
        <v>8580.8148148148139</v>
      </c>
      <c r="M63" s="99">
        <f>IF(M60="","",TAZ!$J$13+((TAZ!$U$13-TAZ!$J$13)/(TAZ!$S$11-TAZ!$G$11))*(M$60-TAZ!$G$11))</f>
        <v>8891.1851851851861</v>
      </c>
      <c r="N63" s="99">
        <f>IF(N60="","",TAZ!$J$13+((TAZ!$U$13-TAZ!$J$13)/(TAZ!$S$11-TAZ!$G$11))*(N$60-TAZ!$G$11))</f>
        <v>9201.5555555555547</v>
      </c>
      <c r="O63" s="99">
        <f>IF(O60="","",TAZ!$J$13+((TAZ!$U$13-TAZ!$J$13)/(TAZ!$S$11-TAZ!$G$11))*(O$60-TAZ!$G$11))</f>
        <v>9511.925925925927</v>
      </c>
      <c r="P63" s="99">
        <f>IF(P60="","",TAZ!$J$13+((TAZ!$U$13-TAZ!$J$13)/(TAZ!$S$11-TAZ!$G$11))*(P$60-TAZ!$G$11))</f>
        <v>9822.2962962962956</v>
      </c>
      <c r="Q63" s="99">
        <f>IF(Q60="","",TAZ!$J$13+((TAZ!$U$13-TAZ!$J$13)/(TAZ!$S$11-TAZ!$G$11))*(Q$60-TAZ!$G$11))</f>
        <v>10132.666666666668</v>
      </c>
      <c r="R63" s="99">
        <f>IF(R60="","",TAZ!$J$13+((TAZ!$U$13-TAZ!$J$13)/(TAZ!$S$11-TAZ!$G$11))*(R$60-TAZ!$G$11))</f>
        <v>10443.037037037036</v>
      </c>
      <c r="S63" s="99">
        <f>IF(S60="","",TAZ!$J$13+((TAZ!$U$13-TAZ!$J$13)/(TAZ!$S$11-TAZ!$G$11))*(S$60-TAZ!$G$11))</f>
        <v>10753.407407407409</v>
      </c>
      <c r="T63" s="99">
        <f>IF(T60="","",TAZ!$J$13+((TAZ!$U$13-TAZ!$J$13)/(TAZ!$S$11-TAZ!$G$11))*(T$60-TAZ!$G$11))</f>
        <v>11063.777777777777</v>
      </c>
      <c r="U63" s="99">
        <f>IF(U60="","",TAZ!$J$13+((TAZ!$U$13-TAZ!$J$13)/(TAZ!$S$11-TAZ!$G$11))*(U$60-TAZ!$G$11))</f>
        <v>11374.14814814815</v>
      </c>
      <c r="V63" s="99">
        <f>IF(V60="","",TAZ!$J$13+((TAZ!$U$13-TAZ!$J$13)/(TAZ!$S$11-TAZ!$G$11))*(V$60-TAZ!$G$11))</f>
        <v>11684.518518518518</v>
      </c>
      <c r="W63" s="99">
        <f>IF(W60="","",TAZ!$J$13+((TAZ!$U$13-TAZ!$J$13)/(TAZ!$S$11-TAZ!$G$11))*(W$60-TAZ!$G$11))</f>
        <v>11994.888888888889</v>
      </c>
      <c r="X63" s="99">
        <f>IF(X60="","",TAZ!$J$13+((TAZ!$U$13-TAZ!$J$13)/(TAZ!$S$11-TAZ!$G$11))*(X$60-TAZ!$G$11))</f>
        <v>12305.259259259259</v>
      </c>
      <c r="Y63" s="99">
        <f>IF(Y60="","",TAZ!$J$13+((TAZ!$U$13-TAZ!$J$13)/(TAZ!$S$11-TAZ!$G$11))*(Y$60-TAZ!$G$11))</f>
        <v>12615.62962962963</v>
      </c>
      <c r="Z63" s="99">
        <f>IF(Z60="","",TAZ!$J$13+((TAZ!$U$13-TAZ!$J$13)/(TAZ!$S$11-TAZ!$G$11))*(Z$60-TAZ!$G$11))</f>
        <v>12926</v>
      </c>
      <c r="AA63" s="99">
        <f>IF(AA60="","",TAZ!$J$13+((TAZ!$U$13-TAZ!$J$13)/(TAZ!$S$11-TAZ!$G$11))*(AA$60-TAZ!$G$11))</f>
        <v>13236.37037037037</v>
      </c>
      <c r="AB63" s="99">
        <f>IF(AB60="","",TAZ!$J$13+((TAZ!$U$13-TAZ!$J$13)/(TAZ!$S$11-TAZ!$G$11))*(AB$60-TAZ!$G$11))</f>
        <v>13546.740740740741</v>
      </c>
      <c r="AC63" s="99">
        <f>IF(AC60="","",TAZ!$J$13+((TAZ!$U$13-TAZ!$J$13)/(TAZ!$S$11-TAZ!$G$11))*(AC$60-TAZ!$G$11))</f>
        <v>13857.111111111111</v>
      </c>
      <c r="AD63" s="99">
        <f>IF(AD60="","",TAZ!$J$13+((TAZ!$U$13-TAZ!$J$13)/(TAZ!$S$11-TAZ!$G$11))*(AD$60-TAZ!$G$11))</f>
        <v>14167.481481481482</v>
      </c>
      <c r="AE63" s="99">
        <f>IF(AE60="","",TAZ!$J$13+((TAZ!$U$13-TAZ!$J$13)/(TAZ!$S$11-TAZ!$G$11))*(AE$60-TAZ!$G$11))</f>
        <v>14477.851851851852</v>
      </c>
      <c r="AF63" s="99">
        <f>IF(AF60="","",TAZ!$J$13+((TAZ!$U$13-TAZ!$J$13)/(TAZ!$S$11-TAZ!$G$11))*(AF$60-TAZ!$G$11))</f>
        <v>14788.222222222223</v>
      </c>
      <c r="AG63" s="99" t="str">
        <f>IF(AG60="","",TAZ!$J$13+((TAZ!$U$13-TAZ!$J$13)/(TAZ!$S$11-TAZ!$G$11))*(AG$60-TAZ!$G$11))</f>
        <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BASELINE'!G$60-TAZ!$G$11))</f>
        <v>12320.111111111111</v>
      </c>
      <c r="H64" s="100">
        <f>IF(H$60="","",TAZ!$I$13+((TAZ!$U$13-TAZ!$I$13)/(TAZ!$S$11-TAZ!$G$11))*('CBI - BASELINE'!H$60-TAZ!$G$11))</f>
        <v>12352</v>
      </c>
      <c r="I64" s="100">
        <f>IF(I$60="","",TAZ!$I$13+((TAZ!$U$13-TAZ!$I$13)/(TAZ!$S$11-TAZ!$G$11))*('CBI - BASELINE'!I$60-TAZ!$G$11))</f>
        <v>12383.888888888889</v>
      </c>
      <c r="J64" s="100">
        <f>IF(J$60="","",TAZ!$I$13+((TAZ!$U$13-TAZ!$I$13)/(TAZ!$S$11-TAZ!$G$11))*('CBI - BASELINE'!J$60-TAZ!$G$11))</f>
        <v>12415.777777777777</v>
      </c>
      <c r="K64" s="100">
        <f>IF(K$60="","",TAZ!$I$13+((TAZ!$U$13-TAZ!$I$13)/(TAZ!$S$11-TAZ!$G$11))*('CBI - BASELINE'!K$60-TAZ!$G$11))</f>
        <v>12447.666666666666</v>
      </c>
      <c r="L64" s="100">
        <f>IF(L$60="","",TAZ!$I$13+((TAZ!$U$13-TAZ!$I$13)/(TAZ!$S$11-TAZ!$G$11))*('CBI - BASELINE'!L$60-TAZ!$G$11))</f>
        <v>12479.555555555555</v>
      </c>
      <c r="M64" s="100">
        <f>IF(M$60="","",TAZ!$I$13+((TAZ!$U$13-TAZ!$I$13)/(TAZ!$S$11-TAZ!$G$11))*('CBI - BASELINE'!M$60-TAZ!$G$11))</f>
        <v>12511.444444444445</v>
      </c>
      <c r="N64" s="100">
        <f>IF(N$60="","",TAZ!$I$13+((TAZ!$U$13-TAZ!$I$13)/(TAZ!$S$11-TAZ!$G$11))*('CBI - BASELINE'!N$60-TAZ!$G$11))</f>
        <v>12543.333333333334</v>
      </c>
      <c r="O64" s="100">
        <f>IF(O$60="","",TAZ!$I$13+((TAZ!$U$13-TAZ!$I$13)/(TAZ!$S$11-TAZ!$G$11))*('CBI - BASELINE'!O$60-TAZ!$G$11))</f>
        <v>12575.222222222223</v>
      </c>
      <c r="P64" s="100">
        <f>IF(P$60="","",TAZ!$I$13+((TAZ!$U$13-TAZ!$I$13)/(TAZ!$S$11-TAZ!$G$11))*('CBI - BASELINE'!P$60-TAZ!$G$11))</f>
        <v>12607.111111111111</v>
      </c>
      <c r="Q64" s="100">
        <f>IF(Q$60="","",TAZ!$I$13+((TAZ!$U$13-TAZ!$I$13)/(TAZ!$S$11-TAZ!$G$11))*('CBI - BASELINE'!Q$60-TAZ!$G$11))</f>
        <v>12639</v>
      </c>
      <c r="R64" s="100">
        <f>IF(R$60="","",TAZ!$I$13+((TAZ!$U$13-TAZ!$I$13)/(TAZ!$S$11-TAZ!$G$11))*('CBI - BASELINE'!R$60-TAZ!$G$11))</f>
        <v>12670.888888888889</v>
      </c>
      <c r="S64" s="100">
        <f>IF(S$60="","",TAZ!$I$13+((TAZ!$U$13-TAZ!$I$13)/(TAZ!$S$11-TAZ!$G$11))*('CBI - BASELINE'!S$60-TAZ!$G$11))</f>
        <v>12702.777777777777</v>
      </c>
      <c r="T64" s="100">
        <f>IF(T$60="","",TAZ!$I$13+((TAZ!$U$13-TAZ!$I$13)/(TAZ!$S$11-TAZ!$G$11))*('CBI - BASELINE'!T$60-TAZ!$G$11))</f>
        <v>12734.666666666666</v>
      </c>
      <c r="U64" s="100">
        <f>IF(U$60="","",TAZ!$I$13+((TAZ!$U$13-TAZ!$I$13)/(TAZ!$S$11-TAZ!$G$11))*('CBI - BASELINE'!U$60-TAZ!$G$11))</f>
        <v>12766.555555555555</v>
      </c>
      <c r="V64" s="100">
        <f>IF(V$60="","",TAZ!$I$13+((TAZ!$U$13-TAZ!$I$13)/(TAZ!$S$11-TAZ!$G$11))*('CBI - BASELINE'!V$60-TAZ!$G$11))</f>
        <v>12798.444444444445</v>
      </c>
      <c r="W64" s="100">
        <f>IF(W$60="","",TAZ!$I$13+((TAZ!$U$13-TAZ!$I$13)/(TAZ!$S$11-TAZ!$G$11))*('CBI - BASELINE'!W$60-TAZ!$G$11))</f>
        <v>12830.333333333334</v>
      </c>
      <c r="X64" s="100">
        <f>IF(X$60="","",TAZ!$I$13+((TAZ!$U$13-TAZ!$I$13)/(TAZ!$S$11-TAZ!$G$11))*('CBI - BASELINE'!X$60-TAZ!$G$11))</f>
        <v>12862.222222222223</v>
      </c>
      <c r="Y64" s="100">
        <f>IF(Y$60="","",TAZ!$I$13+((TAZ!$U$13-TAZ!$I$13)/(TAZ!$S$11-TAZ!$G$11))*('CBI - BASELINE'!Y$60-TAZ!$G$11))</f>
        <v>12894.111111111111</v>
      </c>
      <c r="Z64" s="100">
        <f>IF(Z$60="","",TAZ!$I$13+((TAZ!$U$13-TAZ!$I$13)/(TAZ!$S$11-TAZ!$G$11))*('CBI - BASELINE'!Z$60-TAZ!$G$11))</f>
        <v>12926</v>
      </c>
      <c r="AA64" s="100">
        <f>IF(AA$60="","",TAZ!$I$13+((TAZ!$U$13-TAZ!$I$13)/(TAZ!$S$11-TAZ!$G$11))*('CBI - BASELINE'!AA$60-TAZ!$G$11))</f>
        <v>12957.888888888889</v>
      </c>
      <c r="AB64" s="100">
        <f>IF(AB$60="","",TAZ!$I$13+((TAZ!$U$13-TAZ!$I$13)/(TAZ!$S$11-TAZ!$G$11))*('CBI - BASELINE'!AB$60-TAZ!$G$11))</f>
        <v>12989.777777777777</v>
      </c>
      <c r="AC64" s="100">
        <f>IF(AC$60="","",TAZ!$I$13+((TAZ!$U$13-TAZ!$I$13)/(TAZ!$S$11-TAZ!$G$11))*('CBI - BASELINE'!AC$60-TAZ!$G$11))</f>
        <v>13021.666666666666</v>
      </c>
      <c r="AD64" s="100">
        <f>IF(AD$60="","",TAZ!$I$13+((TAZ!$U$13-TAZ!$I$13)/(TAZ!$S$11-TAZ!$G$11))*('CBI - BASELINE'!AD$60-TAZ!$G$11))</f>
        <v>13053.555555555555</v>
      </c>
      <c r="AE64" s="100">
        <f>IF(AE$60="","",TAZ!$I$13+((TAZ!$U$13-TAZ!$I$13)/(TAZ!$S$11-TAZ!$G$11))*('CBI - BASELINE'!AE$60-TAZ!$G$11))</f>
        <v>13085.444444444445</v>
      </c>
      <c r="AF64" s="100">
        <f>IF(AF$60="","",TAZ!$I$13+((TAZ!$U$13-TAZ!$I$13)/(TAZ!$S$11-TAZ!$G$11))*('CBI - BASELINE'!AF$60-TAZ!$G$11))</f>
        <v>13117.333333333334</v>
      </c>
      <c r="AG64" s="100" t="str">
        <f>IF(AG$60="","",TAZ!$I$13+((TAZ!$U$13-TAZ!$I$13)/(TAZ!$S$11-TAZ!$G$11))*('CBI - BASELINE'!AG$60-TAZ!$G$11))</f>
        <v/>
      </c>
      <c r="AH64" s="100" t="str">
        <f>IF(AH$60="","",TAZ!$I$13+((TAZ!$U$13-TAZ!$I$13)/(TAZ!$S$11-TAZ!$G$11))*('CBI - BASELINE'!AH$60-TAZ!$G$11))</f>
        <v/>
      </c>
      <c r="AI64" s="100" t="str">
        <f>IF(AI$60="","",TAZ!$I$13+((TAZ!$U$13-TAZ!$I$13)/(TAZ!$S$11-TAZ!$G$11))*('CBI - BASELINE'!AI$60-TAZ!$G$11))</f>
        <v/>
      </c>
      <c r="AJ64" s="100" t="str">
        <f>IF(AJ$60="","",TAZ!$I$13+((TAZ!$U$13-TAZ!$I$13)/(TAZ!$S$11-TAZ!$G$11))*('CBI - BASELINE'!AJ$60-TAZ!$G$11))</f>
        <v/>
      </c>
      <c r="AK64" s="100" t="str">
        <f>IF(AK$60="","",TAZ!$I$13+((TAZ!$U$13-TAZ!$I$13)/(TAZ!$S$11-TAZ!$G$11))*('CBI - BASELINE'!AK$60-TAZ!$G$11))</f>
        <v/>
      </c>
      <c r="AL64" s="100" t="str">
        <f>IF(AL$60="","",TAZ!$I$13+((TAZ!$U$13-TAZ!$I$13)/(TAZ!$S$11-TAZ!$G$11))*('CBI - BASELINE'!AL$60-TAZ!$G$11))</f>
        <v/>
      </c>
      <c r="AM64" s="100" t="str">
        <f>IF(AM$60="","",TAZ!$I$13+((TAZ!$U$13-TAZ!$I$13)/(TAZ!$S$11-TAZ!$G$11))*('CBI - BASELINE'!AM$60-TAZ!$G$11))</f>
        <v/>
      </c>
      <c r="AN64" s="100" t="str">
        <f>IF(AN$60="","",TAZ!$I$13+((TAZ!$U$13-TAZ!$I$13)/(TAZ!$S$11-TAZ!$G$11))*('CBI - BASELINE'!AN$60-TAZ!$G$11))</f>
        <v/>
      </c>
      <c r="AO64" s="100" t="str">
        <f>IF(AO$60="","",TAZ!$I$13+((TAZ!$U$13-TAZ!$I$13)/(TAZ!$S$11-TAZ!$G$11))*('CBI - BASELINE'!AO$60-TAZ!$G$11))</f>
        <v/>
      </c>
      <c r="AP64" s="100" t="str">
        <f>IF(AP$60="","",TAZ!$I$13+((TAZ!$U$13-TAZ!$I$13)/(TAZ!$S$11-TAZ!$G$11))*('CBI - BASELINE'!AP$60-TAZ!$G$11))</f>
        <v/>
      </c>
      <c r="AQ64" s="100" t="str">
        <f>IF(AQ$60="","",TAZ!$I$13+((TAZ!$U$13-TAZ!$I$13)/(TAZ!$S$11-TAZ!$G$11))*('CBI - BASELINE'!AQ$60-TAZ!$G$11))</f>
        <v/>
      </c>
      <c r="AR64" s="100" t="str">
        <f>IF(AR$60="","",TAZ!$I$13+((TAZ!$U$13-TAZ!$I$13)/(TAZ!$S$11-TAZ!$G$11))*('CBI - BASELINE'!AR$60-TAZ!$G$11))</f>
        <v/>
      </c>
      <c r="AS64" s="100" t="str">
        <f>IF(AS$60="","",TAZ!$I$13+((TAZ!$U$13-TAZ!$I$13)/(TAZ!$S$11-TAZ!$G$11))*('CBI - BASELINE'!AS$60-TAZ!$G$11))</f>
        <v/>
      </c>
      <c r="AT64" s="100" t="str">
        <f>IF(AT$60="","",TAZ!$I$13+((TAZ!$U$13-TAZ!$I$13)/(TAZ!$S$11-TAZ!$G$11))*('CBI - BASELINE'!AT$60-TAZ!$G$11))</f>
        <v/>
      </c>
      <c r="AU64" s="100" t="str">
        <f>IF(AU$60="","",TAZ!$I$13+((TAZ!$U$13-TAZ!$I$13)/(TAZ!$S$11-TAZ!$G$11))*('CBI - BASELINE'!AU$60-TAZ!$G$11))</f>
        <v/>
      </c>
      <c r="AV64" s="100" t="str">
        <f>IF(AV$60="","",TAZ!$I$13+((TAZ!$U$13-TAZ!$I$13)/(TAZ!$S$11-TAZ!$G$11))*('CBI - BASELINE'!AV$60-TAZ!$G$11))</f>
        <v/>
      </c>
      <c r="AW64" s="100" t="str">
        <f>IF(AW$60="","",TAZ!$I$13+((TAZ!$U$13-TAZ!$I$13)/(TAZ!$S$11-TAZ!$G$11))*('CBI - BASELINE'!AW$60-TAZ!$G$11))</f>
        <v/>
      </c>
      <c r="AX64" s="100" t="str">
        <f>IF(AX$60="","",TAZ!$I$13+((TAZ!$U$13-TAZ!$I$13)/(TAZ!$S$11-TAZ!$G$11))*('CBI - BASELINE'!AX$60-TAZ!$G$11))</f>
        <v/>
      </c>
      <c r="AY64" s="100" t="str">
        <f>IF(AY$60="","",TAZ!$I$13+((TAZ!$U$13-TAZ!$I$13)/(TAZ!$S$11-TAZ!$G$11))*('CBI - BASELINE'!AY$60-TAZ!$G$11))</f>
        <v/>
      </c>
      <c r="AZ64" s="100" t="str">
        <f>IF(AZ$60="","",TAZ!$I$13+((TAZ!$U$13-TAZ!$I$13)/(TAZ!$S$11-TAZ!$G$11))*('CBI - BASELINE'!AZ$60-TAZ!$G$11))</f>
        <v/>
      </c>
      <c r="BA64" s="100" t="str">
        <f>IF(BA$60="","",TAZ!$I$13+((TAZ!$U$13-TAZ!$I$13)/(TAZ!$S$11-TAZ!$G$11))*('CBI - BASELINE'!BA$60-TAZ!$G$11))</f>
        <v/>
      </c>
      <c r="BB64" s="100" t="str">
        <f>IF(BB$60="","",TAZ!$I$13+((TAZ!$U$13-TAZ!$I$13)/(TAZ!$S$11-TAZ!$G$11))*('CBI - BASELINE'!BB$60-TAZ!$G$11))</f>
        <v/>
      </c>
      <c r="BC64" s="108" t="str">
        <f>IF(BC$60="","",TAZ!$I$13+((TAZ!$U$13-TAZ!$I$13)/(TAZ!$S$11-TAZ!$G$11))*('CBI - BASELINE'!BC$60-TAZ!$G$11))</f>
        <v/>
      </c>
    </row>
    <row r="65" spans="4:55" x14ac:dyDescent="0.25">
      <c r="F65" s="83" t="s">
        <v>460</v>
      </c>
      <c r="G65" s="84">
        <f>G60</f>
        <v>2021</v>
      </c>
      <c r="H65" s="84">
        <f t="shared" ref="H65:BC65" si="3">H60</f>
        <v>2022</v>
      </c>
      <c r="I65" s="84">
        <f t="shared" si="3"/>
        <v>2023</v>
      </c>
      <c r="J65" s="84">
        <f t="shared" si="3"/>
        <v>2024</v>
      </c>
      <c r="K65" s="84">
        <f t="shared" si="3"/>
        <v>2025</v>
      </c>
      <c r="L65" s="84">
        <f t="shared" si="3"/>
        <v>2026</v>
      </c>
      <c r="M65" s="84">
        <f t="shared" si="3"/>
        <v>2027</v>
      </c>
      <c r="N65" s="84">
        <f t="shared" si="3"/>
        <v>2028</v>
      </c>
      <c r="O65" s="84">
        <f t="shared" si="3"/>
        <v>2029</v>
      </c>
      <c r="P65" s="84">
        <f t="shared" si="3"/>
        <v>2030</v>
      </c>
      <c r="Q65" s="84">
        <f t="shared" si="3"/>
        <v>2031</v>
      </c>
      <c r="R65" s="84">
        <f t="shared" si="3"/>
        <v>2032</v>
      </c>
      <c r="S65" s="84">
        <f t="shared" si="3"/>
        <v>2033</v>
      </c>
      <c r="T65" s="84">
        <f t="shared" si="3"/>
        <v>2034</v>
      </c>
      <c r="U65" s="84">
        <f t="shared" si="3"/>
        <v>2035</v>
      </c>
      <c r="V65" s="84">
        <f t="shared" si="3"/>
        <v>2036</v>
      </c>
      <c r="W65" s="84">
        <f t="shared" si="3"/>
        <v>2037</v>
      </c>
      <c r="X65" s="84">
        <f t="shared" si="3"/>
        <v>2038</v>
      </c>
      <c r="Y65" s="84">
        <f t="shared" si="3"/>
        <v>2039</v>
      </c>
      <c r="Z65" s="84">
        <f t="shared" si="3"/>
        <v>2040</v>
      </c>
      <c r="AA65" s="84">
        <f t="shared" si="3"/>
        <v>2041</v>
      </c>
      <c r="AB65" s="84">
        <f t="shared" si="3"/>
        <v>2042</v>
      </c>
      <c r="AC65" s="84">
        <f t="shared" si="3"/>
        <v>2043</v>
      </c>
      <c r="AD65" s="84">
        <f t="shared" si="3"/>
        <v>2044</v>
      </c>
      <c r="AE65" s="84">
        <f t="shared" si="3"/>
        <v>2045</v>
      </c>
      <c r="AF65" s="84">
        <f t="shared" si="3"/>
        <v>2046</v>
      </c>
      <c r="AG65" s="84" t="str">
        <f t="shared" si="3"/>
        <v/>
      </c>
      <c r="AH65" s="84" t="str">
        <f t="shared" si="3"/>
        <v/>
      </c>
      <c r="AI65" s="84" t="str">
        <f t="shared" si="3"/>
        <v/>
      </c>
      <c r="AJ65" s="84" t="str">
        <f t="shared" si="3"/>
        <v/>
      </c>
      <c r="AK65" s="84" t="str">
        <f t="shared" si="3"/>
        <v/>
      </c>
      <c r="AL65" s="84" t="str">
        <f t="shared" si="3"/>
        <v/>
      </c>
      <c r="AM65" s="84" t="str">
        <f t="shared" si="3"/>
        <v/>
      </c>
      <c r="AN65" s="84" t="str">
        <f t="shared" si="3"/>
        <v/>
      </c>
      <c r="AO65" s="84" t="str">
        <f t="shared" si="3"/>
        <v/>
      </c>
      <c r="AP65" s="84" t="str">
        <f t="shared" si="3"/>
        <v/>
      </c>
      <c r="AQ65" s="84" t="str">
        <f t="shared" si="3"/>
        <v/>
      </c>
      <c r="AR65" s="84" t="str">
        <f t="shared" si="3"/>
        <v/>
      </c>
      <c r="AS65" s="84" t="str">
        <f t="shared" si="3"/>
        <v/>
      </c>
      <c r="AT65" s="84" t="str">
        <f t="shared" si="3"/>
        <v/>
      </c>
      <c r="AU65" s="84" t="str">
        <f t="shared" si="3"/>
        <v/>
      </c>
      <c r="AV65" s="84" t="str">
        <f t="shared" si="3"/>
        <v/>
      </c>
      <c r="AW65" s="84" t="str">
        <f t="shared" si="3"/>
        <v/>
      </c>
      <c r="AX65" s="84" t="str">
        <f t="shared" si="3"/>
        <v/>
      </c>
      <c r="AY65" s="84" t="str">
        <f t="shared" si="3"/>
        <v/>
      </c>
      <c r="AZ65" s="84" t="str">
        <f t="shared" si="3"/>
        <v/>
      </c>
      <c r="BA65" s="84" t="str">
        <f t="shared" si="3"/>
        <v/>
      </c>
      <c r="BB65" s="84" t="str">
        <f t="shared" si="3"/>
        <v/>
      </c>
      <c r="BC65" s="85" t="str">
        <f t="shared" si="3"/>
        <v/>
      </c>
    </row>
    <row r="66" spans="4:55" x14ac:dyDescent="0.25">
      <c r="F66" s="65" t="str">
        <f>F61</f>
        <v>TOTAL POPULATION</v>
      </c>
      <c r="G66" s="98">
        <f>IF(G65="","",(((ACS!$O$14)*(TAZ!$S$13/TAZ!$G$13))-(ACS!$O$14))/(TAZ!$S$11-UPFRONTS!$F$21)*('CBI - BASELINE'!G65-UPFRONTS!$F$21)+(ACS!$O$14))</f>
        <v>72283.105562822311</v>
      </c>
      <c r="H66" s="98">
        <f>IF(H65="","",(((ACS!$O$14)*(TAZ!$S$13/TAZ!$G$13))-(ACS!$O$14))/(TAZ!$S$11-UPFRONTS!$F$21)*('CBI - BASELINE'!H65-UPFRONTS!$F$21)+(ACS!$O$14))</f>
        <v>72713.158344233467</v>
      </c>
      <c r="I66" s="98">
        <f>IF(I65="","",(((ACS!$O$14)*(TAZ!$S$13/TAZ!$G$13))-(ACS!$O$14))/(TAZ!$S$11-UPFRONTS!$F$21)*('CBI - BASELINE'!I65-UPFRONTS!$F$21)+(ACS!$O$14))</f>
        <v>73143.211125644622</v>
      </c>
      <c r="J66" s="98">
        <f>IF(J65="","",(((ACS!$O$14)*(TAZ!$S$13/TAZ!$G$13))-(ACS!$O$14))/(TAZ!$S$11-UPFRONTS!$F$21)*('CBI - BASELINE'!J65-UPFRONTS!$F$21)+(ACS!$O$14))</f>
        <v>73573.263907055778</v>
      </c>
      <c r="K66" s="98">
        <f>IF(K65="","",(((ACS!$O$14)*(TAZ!$S$13/TAZ!$G$13))-(ACS!$O$14))/(TAZ!$S$11-UPFRONTS!$F$21)*('CBI - BASELINE'!K65-UPFRONTS!$F$21)+(ACS!$O$14))</f>
        <v>74003.316688466919</v>
      </c>
      <c r="L66" s="98">
        <f>IF(L65="","",(((ACS!$O$14)*(TAZ!$S$13/TAZ!$G$13))-(ACS!$O$14))/(TAZ!$S$11-UPFRONTS!$F$21)*('CBI - BASELINE'!L65-UPFRONTS!$F$21)+(ACS!$O$14))</f>
        <v>74433.369469878075</v>
      </c>
      <c r="M66" s="98">
        <f>IF(M65="","",(((ACS!$O$14)*(TAZ!$S$13/TAZ!$G$13))-(ACS!$O$14))/(TAZ!$S$11-UPFRONTS!$F$21)*('CBI - BASELINE'!M65-UPFRONTS!$F$21)+(ACS!$O$14))</f>
        <v>74863.42225128923</v>
      </c>
      <c r="N66" s="98">
        <f>IF(N65="","",(((ACS!$O$14)*(TAZ!$S$13/TAZ!$G$13))-(ACS!$O$14))/(TAZ!$S$11-UPFRONTS!$F$21)*('CBI - BASELINE'!N65-UPFRONTS!$F$21)+(ACS!$O$14))</f>
        <v>75293.475032700386</v>
      </c>
      <c r="O66" s="98">
        <f>IF(O65="","",(((ACS!$O$14)*(TAZ!$S$13/TAZ!$G$13))-(ACS!$O$14))/(TAZ!$S$11-UPFRONTS!$F$21)*('CBI - BASELINE'!O65-UPFRONTS!$F$21)+(ACS!$O$14))</f>
        <v>75723.527814111541</v>
      </c>
      <c r="P66" s="98">
        <f>IF(P65="","",(((ACS!$O$14)*(TAZ!$S$13/TAZ!$G$13))-(ACS!$O$14))/(TAZ!$S$11-UPFRONTS!$F$21)*('CBI - BASELINE'!P65-UPFRONTS!$F$21)+(ACS!$O$14))</f>
        <v>76153.580595522697</v>
      </c>
      <c r="Q66" s="98">
        <f>IF(Q65="","",(((ACS!$O$14)*(TAZ!$S$13/TAZ!$G$13))-(ACS!$O$14))/(TAZ!$S$11-UPFRONTS!$F$21)*('CBI - BASELINE'!Q65-UPFRONTS!$F$21)+(ACS!$O$14))</f>
        <v>76583.633376933853</v>
      </c>
      <c r="R66" s="98">
        <f>IF(R65="","",(((ACS!$O$14)*(TAZ!$S$13/TAZ!$G$13))-(ACS!$O$14))/(TAZ!$S$11-UPFRONTS!$F$21)*('CBI - BASELINE'!R65-UPFRONTS!$F$21)+(ACS!$O$14))</f>
        <v>77013.686158345008</v>
      </c>
      <c r="S66" s="98">
        <f>IF(S65="","",(((ACS!$O$14)*(TAZ!$S$13/TAZ!$G$13))-(ACS!$O$14))/(TAZ!$S$11-UPFRONTS!$F$21)*('CBI - BASELINE'!S65-UPFRONTS!$F$21)+(ACS!$O$14))</f>
        <v>77443.738939756164</v>
      </c>
      <c r="T66" s="98">
        <f>IF(T65="","",(((ACS!$O$14)*(TAZ!$S$13/TAZ!$G$13))-(ACS!$O$14))/(TAZ!$S$11-UPFRONTS!$F$21)*('CBI - BASELINE'!T65-UPFRONTS!$F$21)+(ACS!$O$14))</f>
        <v>77873.791721167319</v>
      </c>
      <c r="U66" s="98">
        <f>IF(U65="","",(((ACS!$O$14)*(TAZ!$S$13/TAZ!$G$13))-(ACS!$O$14))/(TAZ!$S$11-UPFRONTS!$F$21)*('CBI - BASELINE'!U65-UPFRONTS!$F$21)+(ACS!$O$14))</f>
        <v>78303.84450257846</v>
      </c>
      <c r="V66" s="98">
        <f>IF(V65="","",(((ACS!$O$14)*(TAZ!$S$13/TAZ!$G$13))-(ACS!$O$14))/(TAZ!$S$11-UPFRONTS!$F$21)*('CBI - BASELINE'!V65-UPFRONTS!$F$21)+(ACS!$O$14))</f>
        <v>78733.897283989616</v>
      </c>
      <c r="W66" s="98">
        <f>IF(W65="","",(((ACS!$O$14)*(TAZ!$S$13/TAZ!$G$13))-(ACS!$O$14))/(TAZ!$S$11-UPFRONTS!$F$21)*('CBI - BASELINE'!W65-UPFRONTS!$F$21)+(ACS!$O$14))</f>
        <v>79163.950065400772</v>
      </c>
      <c r="X66" s="98">
        <f>IF(X65="","",(((ACS!$O$14)*(TAZ!$S$13/TAZ!$G$13))-(ACS!$O$14))/(TAZ!$S$11-UPFRONTS!$F$21)*('CBI - BASELINE'!X65-UPFRONTS!$F$21)+(ACS!$O$14))</f>
        <v>79594.002846811927</v>
      </c>
      <c r="Y66" s="98">
        <f>IF(Y65="","",(((ACS!$O$14)*(TAZ!$S$13/TAZ!$G$13))-(ACS!$O$14))/(TAZ!$S$11-UPFRONTS!$F$21)*('CBI - BASELINE'!Y65-UPFRONTS!$F$21)+(ACS!$O$14))</f>
        <v>80024.055628223083</v>
      </c>
      <c r="Z66" s="98">
        <f>IF(Z65="","",(((ACS!$O$14)*(TAZ!$S$13/TAZ!$G$13))-(ACS!$O$14))/(TAZ!$S$11-UPFRONTS!$F$21)*('CBI - BASELINE'!Z65-UPFRONTS!$F$21)+(ACS!$O$14))</f>
        <v>80454.108409634238</v>
      </c>
      <c r="AA66" s="98">
        <f>IF(AA65="","",(((ACS!$O$14)*(TAZ!$S$13/TAZ!$G$13))-(ACS!$O$14))/(TAZ!$S$11-UPFRONTS!$F$21)*('CBI - BASELINE'!AA65-UPFRONTS!$F$21)+(ACS!$O$14))</f>
        <v>80884.161191045394</v>
      </c>
      <c r="AB66" s="98">
        <f>IF(AB65="","",(((ACS!$O$14)*(TAZ!$S$13/TAZ!$G$13))-(ACS!$O$14))/(TAZ!$S$11-UPFRONTS!$F$21)*('CBI - BASELINE'!AB65-UPFRONTS!$F$21)+(ACS!$O$14))</f>
        <v>81314.21397245655</v>
      </c>
      <c r="AC66" s="98">
        <f>IF(AC65="","",(((ACS!$O$14)*(TAZ!$S$13/TAZ!$G$13))-(ACS!$O$14))/(TAZ!$S$11-UPFRONTS!$F$21)*('CBI - BASELINE'!AC65-UPFRONTS!$F$21)+(ACS!$O$14))</f>
        <v>81744.266753867705</v>
      </c>
      <c r="AD66" s="98">
        <f>IF(AD65="","",(((ACS!$O$14)*(TAZ!$S$13/TAZ!$G$13))-(ACS!$O$14))/(TAZ!$S$11-UPFRONTS!$F$21)*('CBI - BASELINE'!AD65-UPFRONTS!$F$21)+(ACS!$O$14))</f>
        <v>82174.319535278861</v>
      </c>
      <c r="AE66" s="98">
        <f>IF(AE65="","",(((ACS!$O$14)*(TAZ!$S$13/TAZ!$G$13))-(ACS!$O$14))/(TAZ!$S$11-UPFRONTS!$F$21)*('CBI - BASELINE'!AE65-UPFRONTS!$F$21)+(ACS!$O$14))</f>
        <v>82604.372316690016</v>
      </c>
      <c r="AF66" s="98">
        <f>IF(AF65="","",(((ACS!$O$14)*(TAZ!$S$13/TAZ!$G$13))-(ACS!$O$14))/(TAZ!$S$11-UPFRONTS!$F$21)*('CBI - BASELINE'!AF65-UPFRONTS!$F$21)+(ACS!$O$14))</f>
        <v>83034.425098101172</v>
      </c>
      <c r="AG66" s="98" t="str">
        <f>IF(AG65="","",(((ACS!$O$14)*(TAZ!$S$13/TAZ!$G$13))-(ACS!$O$14))/(TAZ!$S$11-UPFRONTS!$F$21)*('CBI - BASELINE'!AG65-UPFRONTS!$F$21)+(ACS!$O$14))</f>
        <v/>
      </c>
      <c r="AH66" s="98" t="str">
        <f>IF(AH65="","",(((ACS!$O$14)*(TAZ!$S$13/TAZ!$G$13))-(ACS!$O$14))/(TAZ!$S$11-UPFRONTS!$F$21)*('CBI - BASELINE'!AH65-UPFRONTS!$F$21)+(ACS!$O$14))</f>
        <v/>
      </c>
      <c r="AI66" s="98" t="str">
        <f>IF(AI65="","",(((ACS!$O$14)*(TAZ!$S$13/TAZ!$G$13))-(ACS!$O$14))/(TAZ!$S$11-UPFRONTS!$F$21)*('CBI - BASELINE'!AI65-UPFRONTS!$F$21)+(ACS!$O$14))</f>
        <v/>
      </c>
      <c r="AJ66" s="98" t="str">
        <f>IF(AJ65="","",(((ACS!$O$14)*(TAZ!$S$13/TAZ!$G$13))-(ACS!$O$14))/(TAZ!$S$11-UPFRONTS!$F$21)*('CBI - BASELINE'!AJ65-UPFRONTS!$F$21)+(ACS!$O$14))</f>
        <v/>
      </c>
      <c r="AK66" s="98" t="str">
        <f>IF(AK65="","",(((ACS!$O$14)*(TAZ!$S$13/TAZ!$G$13))-(ACS!$O$14))/(TAZ!$S$11-UPFRONTS!$F$21)*('CBI - BASELINE'!AK65-UPFRONTS!$F$21)+(ACS!$O$14))</f>
        <v/>
      </c>
      <c r="AL66" s="98" t="str">
        <f>IF(AL65="","",(((ACS!$O$14)*(TAZ!$S$13/TAZ!$G$13))-(ACS!$O$14))/(TAZ!$S$11-UPFRONTS!$F$21)*('CBI - BASELINE'!AL65-UPFRONTS!$F$21)+(ACS!$O$14))</f>
        <v/>
      </c>
      <c r="AM66" s="98" t="str">
        <f>IF(AM65="","",(((ACS!$O$14)*(TAZ!$S$13/TAZ!$G$13))-(ACS!$O$14))/(TAZ!$S$11-UPFRONTS!$F$21)*('CBI - BASELINE'!AM65-UPFRONTS!$F$21)+(ACS!$O$14))</f>
        <v/>
      </c>
      <c r="AN66" s="98" t="str">
        <f>IF(AN65="","",(((ACS!$O$14)*(TAZ!$S$13/TAZ!$G$13))-(ACS!$O$14))/(TAZ!$S$11-UPFRONTS!$F$21)*('CBI - BASELINE'!AN65-UPFRONTS!$F$21)+(ACS!$O$14))</f>
        <v/>
      </c>
      <c r="AO66" s="98" t="str">
        <f>IF(AO65="","",(((ACS!$O$14)*(TAZ!$S$13/TAZ!$G$13))-(ACS!$O$14))/(TAZ!$S$11-UPFRONTS!$F$21)*('CBI - BASELINE'!AO65-UPFRONTS!$F$21)+(ACS!$O$14))</f>
        <v/>
      </c>
      <c r="AP66" s="98" t="str">
        <f>IF(AP65="","",(((ACS!$O$14)*(TAZ!$S$13/TAZ!$G$13))-(ACS!$O$14))/(TAZ!$S$11-UPFRONTS!$F$21)*('CBI - BASELINE'!AP65-UPFRONTS!$F$21)+(ACS!$O$14))</f>
        <v/>
      </c>
      <c r="AQ66" s="98" t="str">
        <f>IF(AQ65="","",(((ACS!$O$14)*(TAZ!$S$13/TAZ!$G$13))-(ACS!$O$14))/(TAZ!$S$11-UPFRONTS!$F$21)*('CBI - BASELINE'!AQ65-UPFRONTS!$F$21)+(ACS!$O$14))</f>
        <v/>
      </c>
      <c r="AR66" s="98" t="str">
        <f>IF(AR65="","",(((ACS!$O$14)*(TAZ!$S$13/TAZ!$G$13))-(ACS!$O$14))/(TAZ!$S$11-UPFRONTS!$F$21)*('CBI - BASELINE'!AR65-UPFRONTS!$F$21)+(ACS!$O$14))</f>
        <v/>
      </c>
      <c r="AS66" s="98" t="str">
        <f>IF(AS65="","",(((ACS!$O$14)*(TAZ!$S$13/TAZ!$G$13))-(ACS!$O$14))/(TAZ!$S$11-UPFRONTS!$F$21)*('CBI - BASELINE'!AS65-UPFRONTS!$F$21)+(ACS!$O$14))</f>
        <v/>
      </c>
      <c r="AT66" s="98" t="str">
        <f>IF(AT65="","",(((ACS!$O$14)*(TAZ!$S$13/TAZ!$G$13))-(ACS!$O$14))/(TAZ!$S$11-UPFRONTS!$F$21)*('CBI - BASELINE'!AT65-UPFRONTS!$F$21)+(ACS!$O$14))</f>
        <v/>
      </c>
      <c r="AU66" s="98" t="str">
        <f>IF(AU65="","",(((ACS!$O$14)*(TAZ!$S$13/TAZ!$G$13))-(ACS!$O$14))/(TAZ!$S$11-UPFRONTS!$F$21)*('CBI - BASELINE'!AU65-UPFRONTS!$F$21)+(ACS!$O$14))</f>
        <v/>
      </c>
      <c r="AV66" s="98" t="str">
        <f>IF(AV65="","",(((ACS!$O$14)*(TAZ!$S$13/TAZ!$G$13))-(ACS!$O$14))/(TAZ!$S$11-UPFRONTS!$F$21)*('CBI - BASELINE'!AV65-UPFRONTS!$F$21)+(ACS!$O$14))</f>
        <v/>
      </c>
      <c r="AW66" s="98" t="str">
        <f>IF(AW65="","",(((ACS!$O$14)*(TAZ!$S$13/TAZ!$G$13))-(ACS!$O$14))/(TAZ!$S$11-UPFRONTS!$F$21)*('CBI - BASELINE'!AW65-UPFRONTS!$F$21)+(ACS!$O$14))</f>
        <v/>
      </c>
      <c r="AX66" s="98" t="str">
        <f>IF(AX65="","",(((ACS!$O$14)*(TAZ!$S$13/TAZ!$G$13))-(ACS!$O$14))/(TAZ!$S$11-UPFRONTS!$F$21)*('CBI - BASELINE'!AX65-UPFRONTS!$F$21)+(ACS!$O$14))</f>
        <v/>
      </c>
      <c r="AY66" s="98" t="str">
        <f>IF(AY65="","",(((ACS!$O$14)*(TAZ!$S$13/TAZ!$G$13))-(ACS!$O$14))/(TAZ!$S$11-UPFRONTS!$F$21)*('CBI - BASELINE'!AY65-UPFRONTS!$F$21)+(ACS!$O$14))</f>
        <v/>
      </c>
      <c r="AZ66" s="98" t="str">
        <f>IF(AZ65="","",(((ACS!$O$14)*(TAZ!$S$13/TAZ!$G$13))-(ACS!$O$14))/(TAZ!$S$11-UPFRONTS!$F$21)*('CBI - BASELINE'!AZ65-UPFRONTS!$F$21)+(ACS!$O$14))</f>
        <v/>
      </c>
      <c r="BA66" s="98" t="str">
        <f>IF(BA65="","",(((ACS!$O$14)*(TAZ!$S$13/TAZ!$G$13))-(ACS!$O$14))/(TAZ!$S$11-UPFRONTS!$F$21)*('CBI - BASELINE'!BA65-UPFRONTS!$F$21)+(ACS!$O$14))</f>
        <v/>
      </c>
      <c r="BB66" s="98" t="str">
        <f>IF(BB65="","",(((ACS!$O$14)*(TAZ!$S$13/TAZ!$G$13))-(ACS!$O$14))/(TAZ!$S$11-UPFRONTS!$F$21)*('CBI - BASELINE'!BB65-UPFRONTS!$F$21)+(ACS!$O$14))</f>
        <v/>
      </c>
      <c r="BC66" s="106" t="str">
        <f>IF(BC65="","",(((ACS!$O$14)*(TAZ!$S$13/TAZ!$G$13))-(ACS!$O$14))/(TAZ!$S$11-UPFRONTS!$F$21)*('CBI - BASELINE'!BC65-UPFRONTS!$F$21)+(ACS!$O$14))</f>
        <v/>
      </c>
    </row>
    <row r="67" spans="4:55" x14ac:dyDescent="0.25">
      <c r="F67" s="10" t="str">
        <f>F62</f>
        <v>EMPLOYED POPULATION</v>
      </c>
      <c r="G67" s="99">
        <f>IF(G65="","",(((ACS!$G$14)*(TAZ!$T$13/TAZ!$H$13))-(ACS!$G$14))/(TAZ!$S$11-UPFRONTS!$F$21)*('CBI - BASELINE'!G65-UPFRONTS!$F$21)+(ACS!$G$14))</f>
        <v>29704.110124474748</v>
      </c>
      <c r="H67" s="99">
        <f>IF(H65="","",(((ACS!$G$14)*(TAZ!$T$13/TAZ!$H$13))-(ACS!$G$14))/(TAZ!$S$11-UPFRONTS!$F$21)*('CBI - BASELINE'!H65-UPFRONTS!$F$21)+(ACS!$G$14))</f>
        <v>29907.165186712122</v>
      </c>
      <c r="I67" s="99">
        <f>IF(I65="","",(((ACS!$G$14)*(TAZ!$T$13/TAZ!$H$13))-(ACS!$G$14))/(TAZ!$S$11-UPFRONTS!$F$21)*('CBI - BASELINE'!I65-UPFRONTS!$F$21)+(ACS!$G$14))</f>
        <v>30110.220248949496</v>
      </c>
      <c r="J67" s="99">
        <f>IF(J65="","",(((ACS!$G$14)*(TAZ!$T$13/TAZ!$H$13))-(ACS!$G$14))/(TAZ!$S$11-UPFRONTS!$F$21)*('CBI - BASELINE'!J65-UPFRONTS!$F$21)+(ACS!$G$14))</f>
        <v>30313.27531118687</v>
      </c>
      <c r="K67" s="99">
        <f>IF(K65="","",(((ACS!$G$14)*(TAZ!$T$13/TAZ!$H$13))-(ACS!$G$14))/(TAZ!$S$11-UPFRONTS!$F$21)*('CBI - BASELINE'!K65-UPFRONTS!$F$21)+(ACS!$G$14))</f>
        <v>30516.330373424244</v>
      </c>
      <c r="L67" s="99">
        <f>IF(L65="","",(((ACS!$G$14)*(TAZ!$T$13/TAZ!$H$13))-(ACS!$G$14))/(TAZ!$S$11-UPFRONTS!$F$21)*('CBI - BASELINE'!L65-UPFRONTS!$F$21)+(ACS!$G$14))</f>
        <v>30719.385435661618</v>
      </c>
      <c r="M67" s="99">
        <f>IF(M65="","",(((ACS!$G$14)*(TAZ!$T$13/TAZ!$H$13))-(ACS!$G$14))/(TAZ!$S$11-UPFRONTS!$F$21)*('CBI - BASELINE'!M65-UPFRONTS!$F$21)+(ACS!$G$14))</f>
        <v>30922.440497898991</v>
      </c>
      <c r="N67" s="99">
        <f>IF(N65="","",(((ACS!$G$14)*(TAZ!$T$13/TAZ!$H$13))-(ACS!$G$14))/(TAZ!$S$11-UPFRONTS!$F$21)*('CBI - BASELINE'!N65-UPFRONTS!$F$21)+(ACS!$G$14))</f>
        <v>31125.495560136365</v>
      </c>
      <c r="O67" s="99">
        <f>IF(O65="","",(((ACS!$G$14)*(TAZ!$T$13/TAZ!$H$13))-(ACS!$G$14))/(TAZ!$S$11-UPFRONTS!$F$21)*('CBI - BASELINE'!O65-UPFRONTS!$F$21)+(ACS!$G$14))</f>
        <v>31328.550622373739</v>
      </c>
      <c r="P67" s="99">
        <f>IF(P65="","",(((ACS!$G$14)*(TAZ!$T$13/TAZ!$H$13))-(ACS!$G$14))/(TAZ!$S$11-UPFRONTS!$F$21)*('CBI - BASELINE'!P65-UPFRONTS!$F$21)+(ACS!$G$14))</f>
        <v>31531.605684611117</v>
      </c>
      <c r="Q67" s="99">
        <f>IF(Q65="","",(((ACS!$G$14)*(TAZ!$T$13/TAZ!$H$13))-(ACS!$G$14))/(TAZ!$S$11-UPFRONTS!$F$21)*('CBI - BASELINE'!Q65-UPFRONTS!$F$21)+(ACS!$G$14))</f>
        <v>31734.660746848487</v>
      </c>
      <c r="R67" s="99">
        <f>IF(R65="","",(((ACS!$G$14)*(TAZ!$T$13/TAZ!$H$13))-(ACS!$G$14))/(TAZ!$S$11-UPFRONTS!$F$21)*('CBI - BASELINE'!R65-UPFRONTS!$F$21)+(ACS!$G$14))</f>
        <v>31937.715809085865</v>
      </c>
      <c r="S67" s="99">
        <f>IF(S65="","",(((ACS!$G$14)*(TAZ!$T$13/TAZ!$H$13))-(ACS!$G$14))/(TAZ!$S$11-UPFRONTS!$F$21)*('CBI - BASELINE'!S65-UPFRONTS!$F$21)+(ACS!$G$14))</f>
        <v>32140.770871323239</v>
      </c>
      <c r="T67" s="99">
        <f>IF(T65="","",(((ACS!$G$14)*(TAZ!$T$13/TAZ!$H$13))-(ACS!$G$14))/(TAZ!$S$11-UPFRONTS!$F$21)*('CBI - BASELINE'!T65-UPFRONTS!$F$21)+(ACS!$G$14))</f>
        <v>32343.825933560613</v>
      </c>
      <c r="U67" s="99">
        <f>IF(U65="","",(((ACS!$G$14)*(TAZ!$T$13/TAZ!$H$13))-(ACS!$G$14))/(TAZ!$S$11-UPFRONTS!$F$21)*('CBI - BASELINE'!U65-UPFRONTS!$F$21)+(ACS!$G$14))</f>
        <v>32546.880995797987</v>
      </c>
      <c r="V67" s="99">
        <f>IF(V65="","",(((ACS!$G$14)*(TAZ!$T$13/TAZ!$H$13))-(ACS!$G$14))/(TAZ!$S$11-UPFRONTS!$F$21)*('CBI - BASELINE'!V65-UPFRONTS!$F$21)+(ACS!$G$14))</f>
        <v>32749.93605803536</v>
      </c>
      <c r="W67" s="99">
        <f>IF(W65="","",(((ACS!$G$14)*(TAZ!$T$13/TAZ!$H$13))-(ACS!$G$14))/(TAZ!$S$11-UPFRONTS!$F$21)*('CBI - BASELINE'!W65-UPFRONTS!$F$21)+(ACS!$G$14))</f>
        <v>32952.991120272731</v>
      </c>
      <c r="X67" s="99">
        <f>IF(X65="","",(((ACS!$G$14)*(TAZ!$T$13/TAZ!$H$13))-(ACS!$G$14))/(TAZ!$S$11-UPFRONTS!$F$21)*('CBI - BASELINE'!X65-UPFRONTS!$F$21)+(ACS!$G$14))</f>
        <v>33156.046182510108</v>
      </c>
      <c r="Y67" s="99">
        <f>IF(Y65="","",(((ACS!$G$14)*(TAZ!$T$13/TAZ!$H$13))-(ACS!$G$14))/(TAZ!$S$11-UPFRONTS!$F$21)*('CBI - BASELINE'!Y65-UPFRONTS!$F$21)+(ACS!$G$14))</f>
        <v>33359.101244747479</v>
      </c>
      <c r="Z67" s="99">
        <f>IF(Z65="","",(((ACS!$G$14)*(TAZ!$T$13/TAZ!$H$13))-(ACS!$G$14))/(TAZ!$S$11-UPFRONTS!$F$21)*('CBI - BASELINE'!Z65-UPFRONTS!$F$21)+(ACS!$G$14))</f>
        <v>33562.156306984856</v>
      </c>
      <c r="AA67" s="99">
        <f>IF(AA65="","",(((ACS!$G$14)*(TAZ!$T$13/TAZ!$H$13))-(ACS!$G$14))/(TAZ!$S$11-UPFRONTS!$F$21)*('CBI - BASELINE'!AA65-UPFRONTS!$F$21)+(ACS!$G$14))</f>
        <v>33765.211369222234</v>
      </c>
      <c r="AB67" s="99">
        <f>IF(AB65="","",(((ACS!$G$14)*(TAZ!$T$13/TAZ!$H$13))-(ACS!$G$14))/(TAZ!$S$11-UPFRONTS!$F$21)*('CBI - BASELINE'!AB65-UPFRONTS!$F$21)+(ACS!$G$14))</f>
        <v>33968.266431459604</v>
      </c>
      <c r="AC67" s="99">
        <f>IF(AC65="","",(((ACS!$G$14)*(TAZ!$T$13/TAZ!$H$13))-(ACS!$G$14))/(TAZ!$S$11-UPFRONTS!$F$21)*('CBI - BASELINE'!AC65-UPFRONTS!$F$21)+(ACS!$G$14))</f>
        <v>34171.321493696974</v>
      </c>
      <c r="AD67" s="99">
        <f>IF(AD65="","",(((ACS!$G$14)*(TAZ!$T$13/TAZ!$H$13))-(ACS!$G$14))/(TAZ!$S$11-UPFRONTS!$F$21)*('CBI - BASELINE'!AD65-UPFRONTS!$F$21)+(ACS!$G$14))</f>
        <v>34374.376555934352</v>
      </c>
      <c r="AE67" s="99">
        <f>IF(AE65="","",(((ACS!$G$14)*(TAZ!$T$13/TAZ!$H$13))-(ACS!$G$14))/(TAZ!$S$11-UPFRONTS!$F$21)*('CBI - BASELINE'!AE65-UPFRONTS!$F$21)+(ACS!$G$14))</f>
        <v>34577.431618171729</v>
      </c>
      <c r="AF67" s="99">
        <f>IF(AF65="","",(((ACS!$G$14)*(TAZ!$T$13/TAZ!$H$13))-(ACS!$G$14))/(TAZ!$S$11-UPFRONTS!$F$21)*('CBI - BASELINE'!AF65-UPFRONTS!$F$21)+(ACS!$G$14))</f>
        <v>34780.4866804091</v>
      </c>
      <c r="AG67" s="99" t="str">
        <f>IF(AG65="","",(((ACS!$G$14)*(TAZ!$T$13/TAZ!$H$13))-(ACS!$G$14))/(TAZ!$S$11-UPFRONTS!$F$21)*('CBI - BASELINE'!AG65-UPFRONTS!$F$21)+(ACS!$G$14))</f>
        <v/>
      </c>
      <c r="AH67" s="99" t="str">
        <f>IF(AH65="","",(((ACS!$G$14)*(TAZ!$T$13/TAZ!$H$13))-(ACS!$G$14))/(TAZ!$S$11-UPFRONTS!$F$21)*('CBI - BASELINE'!AH65-UPFRONTS!$F$21)+(ACS!$G$14))</f>
        <v/>
      </c>
      <c r="AI67" s="99" t="str">
        <f>IF(AI65="","",(((ACS!$G$14)*(TAZ!$T$13/TAZ!$H$13))-(ACS!$G$14))/(TAZ!$S$11-UPFRONTS!$F$21)*('CBI - BASELINE'!AI65-UPFRONTS!$F$21)+(ACS!$G$14))</f>
        <v/>
      </c>
      <c r="AJ67" s="99" t="str">
        <f>IF(AJ65="","",(((ACS!$G$14)*(TAZ!$T$13/TAZ!$H$13))-(ACS!$G$14))/(TAZ!$S$11-UPFRONTS!$F$21)*('CBI - BASELINE'!AJ65-UPFRONTS!$F$21)+(ACS!$G$14))</f>
        <v/>
      </c>
      <c r="AK67" s="99" t="str">
        <f>IF(AK65="","",(((ACS!$G$14)*(TAZ!$T$13/TAZ!$H$13))-(ACS!$G$14))/(TAZ!$S$11-UPFRONTS!$F$21)*('CBI - BASELINE'!AK65-UPFRONTS!$F$21)+(ACS!$G$14))</f>
        <v/>
      </c>
      <c r="AL67" s="99" t="str">
        <f>IF(AL65="","",(((ACS!$G$14)*(TAZ!$T$13/TAZ!$H$13))-(ACS!$G$14))/(TAZ!$S$11-UPFRONTS!$F$21)*('CBI - BASELINE'!AL65-UPFRONTS!$F$21)+(ACS!$G$14))</f>
        <v/>
      </c>
      <c r="AM67" s="99" t="str">
        <f>IF(AM65="","",(((ACS!$G$14)*(TAZ!$T$13/TAZ!$H$13))-(ACS!$G$14))/(TAZ!$S$11-UPFRONTS!$F$21)*('CBI - BASELINE'!AM65-UPFRONTS!$F$21)+(ACS!$G$14))</f>
        <v/>
      </c>
      <c r="AN67" s="99" t="str">
        <f>IF(AN65="","",(((ACS!$G$14)*(TAZ!$T$13/TAZ!$H$13))-(ACS!$G$14))/(TAZ!$S$11-UPFRONTS!$F$21)*('CBI - BASELINE'!AN65-UPFRONTS!$F$21)+(ACS!$G$14))</f>
        <v/>
      </c>
      <c r="AO67" s="99" t="str">
        <f>IF(AO65="","",(((ACS!$G$14)*(TAZ!$T$13/TAZ!$H$13))-(ACS!$G$14))/(TAZ!$S$11-UPFRONTS!$F$21)*('CBI - BASELINE'!AO65-UPFRONTS!$F$21)+(ACS!$G$14))</f>
        <v/>
      </c>
      <c r="AP67" s="99" t="str">
        <f>IF(AP65="","",(((ACS!$G$14)*(TAZ!$T$13/TAZ!$H$13))-(ACS!$G$14))/(TAZ!$S$11-UPFRONTS!$F$21)*('CBI - BASELINE'!AP65-UPFRONTS!$F$21)+(ACS!$G$14))</f>
        <v/>
      </c>
      <c r="AQ67" s="99" t="str">
        <f>IF(AQ65="","",(((ACS!$G$14)*(TAZ!$T$13/TAZ!$H$13))-(ACS!$G$14))/(TAZ!$S$11-UPFRONTS!$F$21)*('CBI - BASELINE'!AQ65-UPFRONTS!$F$21)+(ACS!$G$14))</f>
        <v/>
      </c>
      <c r="AR67" s="99" t="str">
        <f>IF(AR65="","",(((ACS!$G$14)*(TAZ!$T$13/TAZ!$H$13))-(ACS!$G$14))/(TAZ!$S$11-UPFRONTS!$F$21)*('CBI - BASELINE'!AR65-UPFRONTS!$F$21)+(ACS!$G$14))</f>
        <v/>
      </c>
      <c r="AS67" s="99" t="str">
        <f>IF(AS65="","",(((ACS!$G$14)*(TAZ!$T$13/TAZ!$H$13))-(ACS!$G$14))/(TAZ!$S$11-UPFRONTS!$F$21)*('CBI - BASELINE'!AS65-UPFRONTS!$F$21)+(ACS!$G$14))</f>
        <v/>
      </c>
      <c r="AT67" s="99" t="str">
        <f>IF(AT65="","",(((ACS!$G$14)*(TAZ!$T$13/TAZ!$H$13))-(ACS!$G$14))/(TAZ!$S$11-UPFRONTS!$F$21)*('CBI - BASELINE'!AT65-UPFRONTS!$F$21)+(ACS!$G$14))</f>
        <v/>
      </c>
      <c r="AU67" s="99" t="str">
        <f>IF(AU65="","",(((ACS!$G$14)*(TAZ!$T$13/TAZ!$H$13))-(ACS!$G$14))/(TAZ!$S$11-UPFRONTS!$F$21)*('CBI - BASELINE'!AU65-UPFRONTS!$F$21)+(ACS!$G$14))</f>
        <v/>
      </c>
      <c r="AV67" s="99" t="str">
        <f>IF(AV65="","",(((ACS!$G$14)*(TAZ!$T$13/TAZ!$H$13))-(ACS!$G$14))/(TAZ!$S$11-UPFRONTS!$F$21)*('CBI - BASELINE'!AV65-UPFRONTS!$F$21)+(ACS!$G$14))</f>
        <v/>
      </c>
      <c r="AW67" s="99" t="str">
        <f>IF(AW65="","",(((ACS!$G$14)*(TAZ!$T$13/TAZ!$H$13))-(ACS!$G$14))/(TAZ!$S$11-UPFRONTS!$F$21)*('CBI - BASELINE'!AW65-UPFRONTS!$F$21)+(ACS!$G$14))</f>
        <v/>
      </c>
      <c r="AX67" s="99" t="str">
        <f>IF(AX65="","",(((ACS!$G$14)*(TAZ!$T$13/TAZ!$H$13))-(ACS!$G$14))/(TAZ!$S$11-UPFRONTS!$F$21)*('CBI - BASELINE'!AX65-UPFRONTS!$F$21)+(ACS!$G$14))</f>
        <v/>
      </c>
      <c r="AY67" s="99" t="str">
        <f>IF(AY65="","",(((ACS!$G$14)*(TAZ!$T$13/TAZ!$H$13))-(ACS!$G$14))/(TAZ!$S$11-UPFRONTS!$F$21)*('CBI - BASELINE'!AY65-UPFRONTS!$F$21)+(ACS!$G$14))</f>
        <v/>
      </c>
      <c r="AZ67" s="99" t="str">
        <f>IF(AZ65="","",(((ACS!$G$14)*(TAZ!$T$13/TAZ!$H$13))-(ACS!$G$14))/(TAZ!$S$11-UPFRONTS!$F$21)*('CBI - BASELINE'!AZ65-UPFRONTS!$F$21)+(ACS!$G$14))</f>
        <v/>
      </c>
      <c r="BA67" s="99" t="str">
        <f>IF(BA65="","",(((ACS!$G$14)*(TAZ!$T$13/TAZ!$H$13))-(ACS!$G$14))/(TAZ!$S$11-UPFRONTS!$F$21)*('CBI - BASELINE'!BA65-UPFRONTS!$F$21)+(ACS!$G$14))</f>
        <v/>
      </c>
      <c r="BB67" s="99" t="str">
        <f>IF(BB65="","",(((ACS!$G$14)*(TAZ!$T$13/TAZ!$H$13))-(ACS!$G$14))/(TAZ!$S$11-UPFRONTS!$F$21)*('CBI - BASELINE'!BB65-UPFRONTS!$F$21)+(ACS!$G$14))</f>
        <v/>
      </c>
      <c r="BC67" s="107" t="str">
        <f>IF(BC65="","",(((ACS!$G$14)*(TAZ!$T$13/TAZ!$H$13))-(ACS!$G$14))/(TAZ!$S$11-UPFRONTS!$F$21)*('CBI - BASELINE'!BC65-UPFRONTS!$F$21)+(ACS!$G$14))</f>
        <v/>
      </c>
    </row>
    <row r="68" spans="4:55" x14ac:dyDescent="0.25">
      <c r="F68" s="10" t="str">
        <f>F63</f>
        <v>COLLEGE STUDENT POPULATION</v>
      </c>
      <c r="G68" s="99">
        <f>IF(G65="","",(((ACS!$R$14)*(TAZ!$V$13/TAZ!$J$13))-(ACS!$R$14))/(TAZ!$S$11-UPFRONTS!$F$21)*('CBI - BASELINE'!G65-UPFRONTS!$F$21)+(ACS!$R$14))</f>
        <v>6017.4034734879433</v>
      </c>
      <c r="H68" s="99">
        <f>IF(H65="","",(((ACS!$R$14)*(TAZ!$V$13/TAZ!$J$13))-(ACS!$R$14))/(TAZ!$S$11-UPFRONTS!$F$21)*('CBI - BASELINE'!H65-UPFRONTS!$F$21)+(ACS!$R$14))</f>
        <v>6154.1052102319154</v>
      </c>
      <c r="I68" s="99">
        <f>IF(I65="","",(((ACS!$R$14)*(TAZ!$V$13/TAZ!$J$13))-(ACS!$R$14))/(TAZ!$S$11-UPFRONTS!$F$21)*('CBI - BASELINE'!I65-UPFRONTS!$F$21)+(ACS!$R$14))</f>
        <v>6290.8069469758866</v>
      </c>
      <c r="J68" s="99">
        <f>IF(J65="","",(((ACS!$R$14)*(TAZ!$V$13/TAZ!$J$13))-(ACS!$R$14))/(TAZ!$S$11-UPFRONTS!$F$21)*('CBI - BASELINE'!J65-UPFRONTS!$F$21)+(ACS!$R$14))</f>
        <v>6427.5086837198587</v>
      </c>
      <c r="K68" s="99">
        <f>IF(K65="","",(((ACS!$R$14)*(TAZ!$V$13/TAZ!$J$13))-(ACS!$R$14))/(TAZ!$S$11-UPFRONTS!$F$21)*('CBI - BASELINE'!K65-UPFRONTS!$F$21)+(ACS!$R$14))</f>
        <v>6564.2104204638299</v>
      </c>
      <c r="L68" s="99">
        <f>IF(L65="","",(((ACS!$R$14)*(TAZ!$V$13/TAZ!$J$13))-(ACS!$R$14))/(TAZ!$S$11-UPFRONTS!$F$21)*('CBI - BASELINE'!L65-UPFRONTS!$F$21)+(ACS!$R$14))</f>
        <v>6700.912157207802</v>
      </c>
      <c r="M68" s="99">
        <f>IF(M65="","",(((ACS!$R$14)*(TAZ!$V$13/TAZ!$J$13))-(ACS!$R$14))/(TAZ!$S$11-UPFRONTS!$F$21)*('CBI - BASELINE'!M65-UPFRONTS!$F$21)+(ACS!$R$14))</f>
        <v>6837.6138939517732</v>
      </c>
      <c r="N68" s="99">
        <f>IF(N65="","",(((ACS!$R$14)*(TAZ!$V$13/TAZ!$J$13))-(ACS!$R$14))/(TAZ!$S$11-UPFRONTS!$F$21)*('CBI - BASELINE'!N65-UPFRONTS!$F$21)+(ACS!$R$14))</f>
        <v>6974.3156306957453</v>
      </c>
      <c r="O68" s="99">
        <f>IF(O65="","",(((ACS!$R$14)*(TAZ!$V$13/TAZ!$J$13))-(ACS!$R$14))/(TAZ!$S$11-UPFRONTS!$F$21)*('CBI - BASELINE'!O65-UPFRONTS!$F$21)+(ACS!$R$14))</f>
        <v>7111.0173674397174</v>
      </c>
      <c r="P68" s="99">
        <f>IF(P65="","",(((ACS!$R$14)*(TAZ!$V$13/TAZ!$J$13))-(ACS!$R$14))/(TAZ!$S$11-UPFRONTS!$F$21)*('CBI - BASELINE'!P65-UPFRONTS!$F$21)+(ACS!$R$14))</f>
        <v>7247.7191041836886</v>
      </c>
      <c r="Q68" s="99">
        <f>IF(Q65="","",(((ACS!$R$14)*(TAZ!$V$13/TAZ!$J$13))-(ACS!$R$14))/(TAZ!$S$11-UPFRONTS!$F$21)*('CBI - BASELINE'!Q65-UPFRONTS!$F$21)+(ACS!$R$14))</f>
        <v>7384.4208409276607</v>
      </c>
      <c r="R68" s="99">
        <f>IF(R65="","",(((ACS!$R$14)*(TAZ!$V$13/TAZ!$J$13))-(ACS!$R$14))/(TAZ!$S$11-UPFRONTS!$F$21)*('CBI - BASELINE'!R65-UPFRONTS!$F$21)+(ACS!$R$14))</f>
        <v>7521.1225776716319</v>
      </c>
      <c r="S68" s="99">
        <f>IF(S65="","",(((ACS!$R$14)*(TAZ!$V$13/TAZ!$J$13))-(ACS!$R$14))/(TAZ!$S$11-UPFRONTS!$F$21)*('CBI - BASELINE'!S65-UPFRONTS!$F$21)+(ACS!$R$14))</f>
        <v>7657.824314415604</v>
      </c>
      <c r="T68" s="99">
        <f>IF(T65="","",(((ACS!$R$14)*(TAZ!$V$13/TAZ!$J$13))-(ACS!$R$14))/(TAZ!$S$11-UPFRONTS!$F$21)*('CBI - BASELINE'!T65-UPFRONTS!$F$21)+(ACS!$R$14))</f>
        <v>7794.5260511595752</v>
      </c>
      <c r="U68" s="99">
        <f>IF(U65="","",(((ACS!$R$14)*(TAZ!$V$13/TAZ!$J$13))-(ACS!$R$14))/(TAZ!$S$11-UPFRONTS!$F$21)*('CBI - BASELINE'!U65-UPFRONTS!$F$21)+(ACS!$R$14))</f>
        <v>7931.2277879035473</v>
      </c>
      <c r="V68" s="99">
        <f>IF(V65="","",(((ACS!$R$14)*(TAZ!$V$13/TAZ!$J$13))-(ACS!$R$14))/(TAZ!$S$11-UPFRONTS!$F$21)*('CBI - BASELINE'!V65-UPFRONTS!$F$21)+(ACS!$R$14))</f>
        <v>8067.9295246475194</v>
      </c>
      <c r="W68" s="99">
        <f>IF(W65="","",(((ACS!$R$14)*(TAZ!$V$13/TAZ!$J$13))-(ACS!$R$14))/(TAZ!$S$11-UPFRONTS!$F$21)*('CBI - BASELINE'!W65-UPFRONTS!$F$21)+(ACS!$R$14))</f>
        <v>8204.6312613914906</v>
      </c>
      <c r="X68" s="99">
        <f>IF(X65="","",(((ACS!$R$14)*(TAZ!$V$13/TAZ!$J$13))-(ACS!$R$14))/(TAZ!$S$11-UPFRONTS!$F$21)*('CBI - BASELINE'!X65-UPFRONTS!$F$21)+(ACS!$R$14))</f>
        <v>8341.3329981354618</v>
      </c>
      <c r="Y68" s="99">
        <f>IF(Y65="","",(((ACS!$R$14)*(TAZ!$V$13/TAZ!$J$13))-(ACS!$R$14))/(TAZ!$S$11-UPFRONTS!$F$21)*('CBI - BASELINE'!Y65-UPFRONTS!$F$21)+(ACS!$R$14))</f>
        <v>8478.0347348794348</v>
      </c>
      <c r="Z68" s="99">
        <f>IF(Z65="","",(((ACS!$R$14)*(TAZ!$V$13/TAZ!$J$13))-(ACS!$R$14))/(TAZ!$S$11-UPFRONTS!$F$21)*('CBI - BASELINE'!Z65-UPFRONTS!$F$21)+(ACS!$R$14))</f>
        <v>8614.736471623406</v>
      </c>
      <c r="AA68" s="99">
        <f>IF(AA65="","",(((ACS!$R$14)*(TAZ!$V$13/TAZ!$J$13))-(ACS!$R$14))/(TAZ!$S$11-UPFRONTS!$F$21)*('CBI - BASELINE'!AA65-UPFRONTS!$F$21)+(ACS!$R$14))</f>
        <v>8751.4382083673772</v>
      </c>
      <c r="AB68" s="99">
        <f>IF(AB65="","",(((ACS!$R$14)*(TAZ!$V$13/TAZ!$J$13))-(ACS!$R$14))/(TAZ!$S$11-UPFRONTS!$F$21)*('CBI - BASELINE'!AB65-UPFRONTS!$F$21)+(ACS!$R$14))</f>
        <v>8888.1399451113502</v>
      </c>
      <c r="AC68" s="99">
        <f>IF(AC65="","",(((ACS!$R$14)*(TAZ!$V$13/TAZ!$J$13))-(ACS!$R$14))/(TAZ!$S$11-UPFRONTS!$F$21)*('CBI - BASELINE'!AC65-UPFRONTS!$F$21)+(ACS!$R$14))</f>
        <v>9024.8416818553214</v>
      </c>
      <c r="AD68" s="99">
        <f>IF(AD65="","",(((ACS!$R$14)*(TAZ!$V$13/TAZ!$J$13))-(ACS!$R$14))/(TAZ!$S$11-UPFRONTS!$F$21)*('CBI - BASELINE'!AD65-UPFRONTS!$F$21)+(ACS!$R$14))</f>
        <v>9161.5434185992926</v>
      </c>
      <c r="AE68" s="99">
        <f>IF(AE65="","",(((ACS!$R$14)*(TAZ!$V$13/TAZ!$J$13))-(ACS!$R$14))/(TAZ!$S$11-UPFRONTS!$F$21)*('CBI - BASELINE'!AE65-UPFRONTS!$F$21)+(ACS!$R$14))</f>
        <v>9298.2451553432638</v>
      </c>
      <c r="AF68" s="99">
        <f>IF(AF65="","",(((ACS!$R$14)*(TAZ!$V$13/TAZ!$J$13))-(ACS!$R$14))/(TAZ!$S$11-UPFRONTS!$F$21)*('CBI - BASELINE'!AF65-UPFRONTS!$F$21)+(ACS!$R$14))</f>
        <v>9434.946892087235</v>
      </c>
      <c r="AG68" s="99" t="str">
        <f>IF(AG65="","",(((ACS!$R$14)*(TAZ!$V$13/TAZ!$J$13))-(ACS!$R$14))/(TAZ!$S$11-UPFRONTS!$F$21)*('CBI - BASELINE'!AG65-UPFRONTS!$F$21)+(ACS!$R$14))</f>
        <v/>
      </c>
      <c r="AH68" s="99" t="str">
        <f>IF(AH65="","",(((ACS!$R$14)*(TAZ!$V$13/TAZ!$J$13))-(ACS!$R$14))/(TAZ!$S$11-UPFRONTS!$F$21)*('CBI - BASELINE'!AH65-UPFRONTS!$F$21)+(ACS!$R$14))</f>
        <v/>
      </c>
      <c r="AI68" s="99" t="str">
        <f>IF(AI65="","",(((ACS!$R$14)*(TAZ!$V$13/TAZ!$J$13))-(ACS!$R$14))/(TAZ!$S$11-UPFRONTS!$F$21)*('CBI - BASELINE'!AI65-UPFRONTS!$F$21)+(ACS!$R$14))</f>
        <v/>
      </c>
      <c r="AJ68" s="99" t="str">
        <f>IF(AJ65="","",(((ACS!$R$14)*(TAZ!$V$13/TAZ!$J$13))-(ACS!$R$14))/(TAZ!$S$11-UPFRONTS!$F$21)*('CBI - BASELINE'!AJ65-UPFRONTS!$F$21)+(ACS!$R$14))</f>
        <v/>
      </c>
      <c r="AK68" s="99" t="str">
        <f>IF(AK65="","",(((ACS!$R$14)*(TAZ!$V$13/TAZ!$J$13))-(ACS!$R$14))/(TAZ!$S$11-UPFRONTS!$F$21)*('CBI - BASELINE'!AK65-UPFRONTS!$F$21)+(ACS!$R$14))</f>
        <v/>
      </c>
      <c r="AL68" s="99" t="str">
        <f>IF(AL65="","",(((ACS!$R$14)*(TAZ!$V$13/TAZ!$J$13))-(ACS!$R$14))/(TAZ!$S$11-UPFRONTS!$F$21)*('CBI - BASELINE'!AL65-UPFRONTS!$F$21)+(ACS!$R$14))</f>
        <v/>
      </c>
      <c r="AM68" s="99" t="str">
        <f>IF(AM65="","",(((ACS!$R$14)*(TAZ!$V$13/TAZ!$J$13))-(ACS!$R$14))/(TAZ!$S$11-UPFRONTS!$F$21)*('CBI - BASELINE'!AM65-UPFRONTS!$F$21)+(ACS!$R$14))</f>
        <v/>
      </c>
      <c r="AN68" s="99" t="str">
        <f>IF(AN65="","",(((ACS!$R$14)*(TAZ!$V$13/TAZ!$J$13))-(ACS!$R$14))/(TAZ!$S$11-UPFRONTS!$F$21)*('CBI - BASELINE'!AN65-UPFRONTS!$F$21)+(ACS!$R$14))</f>
        <v/>
      </c>
      <c r="AO68" s="99" t="str">
        <f>IF(AO65="","",(((ACS!$R$14)*(TAZ!$V$13/TAZ!$J$13))-(ACS!$R$14))/(TAZ!$S$11-UPFRONTS!$F$21)*('CBI - BASELINE'!AO65-UPFRONTS!$F$21)+(ACS!$R$14))</f>
        <v/>
      </c>
      <c r="AP68" s="99" t="str">
        <f>IF(AP65="","",(((ACS!$R$14)*(TAZ!$V$13/TAZ!$J$13))-(ACS!$R$14))/(TAZ!$S$11-UPFRONTS!$F$21)*('CBI - BASELINE'!AP65-UPFRONTS!$F$21)+(ACS!$R$14))</f>
        <v/>
      </c>
      <c r="AQ68" s="99" t="str">
        <f>IF(AQ65="","",(((ACS!$R$14)*(TAZ!$V$13/TAZ!$J$13))-(ACS!$R$14))/(TAZ!$S$11-UPFRONTS!$F$21)*('CBI - BASELINE'!AQ65-UPFRONTS!$F$21)+(ACS!$R$14))</f>
        <v/>
      </c>
      <c r="AR68" s="99" t="str">
        <f>IF(AR65="","",(((ACS!$R$14)*(TAZ!$V$13/TAZ!$J$13))-(ACS!$R$14))/(TAZ!$S$11-UPFRONTS!$F$21)*('CBI - BASELINE'!AR65-UPFRONTS!$F$21)+(ACS!$R$14))</f>
        <v/>
      </c>
      <c r="AS68" s="99" t="str">
        <f>IF(AS65="","",(((ACS!$R$14)*(TAZ!$V$13/TAZ!$J$13))-(ACS!$R$14))/(TAZ!$S$11-UPFRONTS!$F$21)*('CBI - BASELINE'!AS65-UPFRONTS!$F$21)+(ACS!$R$14))</f>
        <v/>
      </c>
      <c r="AT68" s="99" t="str">
        <f>IF(AT65="","",(((ACS!$R$14)*(TAZ!$V$13/TAZ!$J$13))-(ACS!$R$14))/(TAZ!$S$11-UPFRONTS!$F$21)*('CBI - BASELINE'!AT65-UPFRONTS!$F$21)+(ACS!$R$14))</f>
        <v/>
      </c>
      <c r="AU68" s="99" t="str">
        <f>IF(AU65="","",(((ACS!$R$14)*(TAZ!$V$13/TAZ!$J$13))-(ACS!$R$14))/(TAZ!$S$11-UPFRONTS!$F$21)*('CBI - BASELINE'!AU65-UPFRONTS!$F$21)+(ACS!$R$14))</f>
        <v/>
      </c>
      <c r="AV68" s="99" t="str">
        <f>IF(AV65="","",(((ACS!$R$14)*(TAZ!$V$13/TAZ!$J$13))-(ACS!$R$14))/(TAZ!$S$11-UPFRONTS!$F$21)*('CBI - BASELINE'!AV65-UPFRONTS!$F$21)+(ACS!$R$14))</f>
        <v/>
      </c>
      <c r="AW68" s="99" t="str">
        <f>IF(AW65="","",(((ACS!$R$14)*(TAZ!$V$13/TAZ!$J$13))-(ACS!$R$14))/(TAZ!$S$11-UPFRONTS!$F$21)*('CBI - BASELINE'!AW65-UPFRONTS!$F$21)+(ACS!$R$14))</f>
        <v/>
      </c>
      <c r="AX68" s="99" t="str">
        <f>IF(AX65="","",(((ACS!$R$14)*(TAZ!$V$13/TAZ!$J$13))-(ACS!$R$14))/(TAZ!$S$11-UPFRONTS!$F$21)*('CBI - BASELINE'!AX65-UPFRONTS!$F$21)+(ACS!$R$14))</f>
        <v/>
      </c>
      <c r="AY68" s="99" t="str">
        <f>IF(AY65="","",(((ACS!$R$14)*(TAZ!$V$13/TAZ!$J$13))-(ACS!$R$14))/(TAZ!$S$11-UPFRONTS!$F$21)*('CBI - BASELINE'!AY65-UPFRONTS!$F$21)+(ACS!$R$14))</f>
        <v/>
      </c>
      <c r="AZ68" s="99" t="str">
        <f>IF(AZ65="","",(((ACS!$R$14)*(TAZ!$V$13/TAZ!$J$13))-(ACS!$R$14))/(TAZ!$S$11-UPFRONTS!$F$21)*('CBI - BASELINE'!AZ65-UPFRONTS!$F$21)+(ACS!$R$14))</f>
        <v/>
      </c>
      <c r="BA68" s="99" t="str">
        <f>IF(BA65="","",(((ACS!$R$14)*(TAZ!$V$13/TAZ!$J$13))-(ACS!$R$14))/(TAZ!$S$11-UPFRONTS!$F$21)*('CBI - BASELINE'!BA65-UPFRONTS!$F$21)+(ACS!$R$14))</f>
        <v/>
      </c>
      <c r="BB68" s="99" t="str">
        <f>IF(BB65="","",(((ACS!$R$14)*(TAZ!$V$13/TAZ!$J$13))-(ACS!$R$14))/(TAZ!$S$11-UPFRONTS!$F$21)*('CBI - BASELINE'!BB65-UPFRONTS!$F$21)+(ACS!$R$14))</f>
        <v/>
      </c>
      <c r="BC68" s="107" t="str">
        <f>IF(BC65="","",(((ACS!$R$14)*(TAZ!$V$13/TAZ!$J$13))-(ACS!$R$14))/(TAZ!$S$11-UPFRONTS!$F$21)*('CBI - BASELINE'!BC65-UPFRONTS!$F$21)+(ACS!$R$14))</f>
        <v/>
      </c>
    </row>
    <row r="69" spans="4:55" x14ac:dyDescent="0.25">
      <c r="F69" s="16" t="str">
        <f>F64</f>
        <v>K-12 STUDENT POPULATION</v>
      </c>
      <c r="G69" s="100">
        <f>IF(G65="","",(((ACS!$P$14+ACS!$Q$14)*(TAZ!$U$13/TAZ!$I$13))-(ACS!$P$14+ACS!$Q$14))/(TAZ!$S$11-UPFRONTS!$F$21)*('CBI - BASELINE'!G65-UPFRONTS!$F$21)+(ACS!$P$14+ACS!$Q$14))</f>
        <v>13007.811023622047</v>
      </c>
      <c r="H69" s="100">
        <f>IF(H65="","",(((ACS!$P$14+ACS!$Q$14)*(TAZ!$U$13/TAZ!$I$13))-(ACS!$P$14+ACS!$Q$14))/(TAZ!$S$11-UPFRONTS!$F$21)*('CBI - BASELINE'!H65-UPFRONTS!$F$21)+(ACS!$P$14+ACS!$Q$14))</f>
        <v>13051.71653543307</v>
      </c>
      <c r="I69" s="100">
        <f>IF(I65="","",(((ACS!$P$14+ACS!$Q$14)*(TAZ!$U$13/TAZ!$I$13))-(ACS!$P$14+ACS!$Q$14))/(TAZ!$S$11-UPFRONTS!$F$21)*('CBI - BASELINE'!I65-UPFRONTS!$F$21)+(ACS!$P$14+ACS!$Q$14))</f>
        <v>13095.622047244095</v>
      </c>
      <c r="J69" s="100">
        <f>IF(J65="","",(((ACS!$P$14+ACS!$Q$14)*(TAZ!$U$13/TAZ!$I$13))-(ACS!$P$14+ACS!$Q$14))/(TAZ!$S$11-UPFRONTS!$F$21)*('CBI - BASELINE'!J65-UPFRONTS!$F$21)+(ACS!$P$14+ACS!$Q$14))</f>
        <v>13139.527559055117</v>
      </c>
      <c r="K69" s="100">
        <f>IF(K65="","",(((ACS!$P$14+ACS!$Q$14)*(TAZ!$U$13/TAZ!$I$13))-(ACS!$P$14+ACS!$Q$14))/(TAZ!$S$11-UPFRONTS!$F$21)*('CBI - BASELINE'!K65-UPFRONTS!$F$21)+(ACS!$P$14+ACS!$Q$14))</f>
        <v>13183.433070866142</v>
      </c>
      <c r="L69" s="100">
        <f>IF(L65="","",(((ACS!$P$14+ACS!$Q$14)*(TAZ!$U$13/TAZ!$I$13))-(ACS!$P$14+ACS!$Q$14))/(TAZ!$S$11-UPFRONTS!$F$21)*('CBI - BASELINE'!L65-UPFRONTS!$F$21)+(ACS!$P$14+ACS!$Q$14))</f>
        <v>13227.338582677165</v>
      </c>
      <c r="M69" s="100">
        <f>IF(M65="","",(((ACS!$P$14+ACS!$Q$14)*(TAZ!$U$13/TAZ!$I$13))-(ACS!$P$14+ACS!$Q$14))/(TAZ!$S$11-UPFRONTS!$F$21)*('CBI - BASELINE'!M65-UPFRONTS!$F$21)+(ACS!$P$14+ACS!$Q$14))</f>
        <v>13271.244094488189</v>
      </c>
      <c r="N69" s="100">
        <f>IF(N65="","",(((ACS!$P$14+ACS!$Q$14)*(TAZ!$U$13/TAZ!$I$13))-(ACS!$P$14+ACS!$Q$14))/(TAZ!$S$11-UPFRONTS!$F$21)*('CBI - BASELINE'!N65-UPFRONTS!$F$21)+(ACS!$P$14+ACS!$Q$14))</f>
        <v>13315.149606299212</v>
      </c>
      <c r="O69" s="100">
        <f>IF(O65="","",(((ACS!$P$14+ACS!$Q$14)*(TAZ!$U$13/TAZ!$I$13))-(ACS!$P$14+ACS!$Q$14))/(TAZ!$S$11-UPFRONTS!$F$21)*('CBI - BASELINE'!O65-UPFRONTS!$F$21)+(ACS!$P$14+ACS!$Q$14))</f>
        <v>13359.055118110236</v>
      </c>
      <c r="P69" s="100">
        <f>IF(P65="","",(((ACS!$P$14+ACS!$Q$14)*(TAZ!$U$13/TAZ!$I$13))-(ACS!$P$14+ACS!$Q$14))/(TAZ!$S$11-UPFRONTS!$F$21)*('CBI - BASELINE'!P65-UPFRONTS!$F$21)+(ACS!$P$14+ACS!$Q$14))</f>
        <v>13402.960629921259</v>
      </c>
      <c r="Q69" s="100">
        <f>IF(Q65="","",(((ACS!$P$14+ACS!$Q$14)*(TAZ!$U$13/TAZ!$I$13))-(ACS!$P$14+ACS!$Q$14))/(TAZ!$S$11-UPFRONTS!$F$21)*('CBI - BASELINE'!Q65-UPFRONTS!$F$21)+(ACS!$P$14+ACS!$Q$14))</f>
        <v>13446.866141732284</v>
      </c>
      <c r="R69" s="100">
        <f>IF(R65="","",(((ACS!$P$14+ACS!$Q$14)*(TAZ!$U$13/TAZ!$I$13))-(ACS!$P$14+ACS!$Q$14))/(TAZ!$S$11-UPFRONTS!$F$21)*('CBI - BASELINE'!R65-UPFRONTS!$F$21)+(ACS!$P$14+ACS!$Q$14))</f>
        <v>13490.771653543306</v>
      </c>
      <c r="S69" s="100">
        <f>IF(S65="","",(((ACS!$P$14+ACS!$Q$14)*(TAZ!$U$13/TAZ!$I$13))-(ACS!$P$14+ACS!$Q$14))/(TAZ!$S$11-UPFRONTS!$F$21)*('CBI - BASELINE'!S65-UPFRONTS!$F$21)+(ACS!$P$14+ACS!$Q$14))</f>
        <v>13534.677165354331</v>
      </c>
      <c r="T69" s="100">
        <f>IF(T65="","",(((ACS!$P$14+ACS!$Q$14)*(TAZ!$U$13/TAZ!$I$13))-(ACS!$P$14+ACS!$Q$14))/(TAZ!$S$11-UPFRONTS!$F$21)*('CBI - BASELINE'!T65-UPFRONTS!$F$21)+(ACS!$P$14+ACS!$Q$14))</f>
        <v>13578.582677165354</v>
      </c>
      <c r="U69" s="100">
        <f>IF(U65="","",(((ACS!$P$14+ACS!$Q$14)*(TAZ!$U$13/TAZ!$I$13))-(ACS!$P$14+ACS!$Q$14))/(TAZ!$S$11-UPFRONTS!$F$21)*('CBI - BASELINE'!U65-UPFRONTS!$F$21)+(ACS!$P$14+ACS!$Q$14))</f>
        <v>13622.488188976378</v>
      </c>
      <c r="V69" s="100">
        <f>IF(V65="","",(((ACS!$P$14+ACS!$Q$14)*(TAZ!$U$13/TAZ!$I$13))-(ACS!$P$14+ACS!$Q$14))/(TAZ!$S$11-UPFRONTS!$F$21)*('CBI - BASELINE'!V65-UPFRONTS!$F$21)+(ACS!$P$14+ACS!$Q$14))</f>
        <v>13666.393700787401</v>
      </c>
      <c r="W69" s="100">
        <f>IF(W65="","",(((ACS!$P$14+ACS!$Q$14)*(TAZ!$U$13/TAZ!$I$13))-(ACS!$P$14+ACS!$Q$14))/(TAZ!$S$11-UPFRONTS!$F$21)*('CBI - BASELINE'!W65-UPFRONTS!$F$21)+(ACS!$P$14+ACS!$Q$14))</f>
        <v>13710.299212598426</v>
      </c>
      <c r="X69" s="100">
        <f>IF(X65="","",(((ACS!$P$14+ACS!$Q$14)*(TAZ!$U$13/TAZ!$I$13))-(ACS!$P$14+ACS!$Q$14))/(TAZ!$S$11-UPFRONTS!$F$21)*('CBI - BASELINE'!X65-UPFRONTS!$F$21)+(ACS!$P$14+ACS!$Q$14))</f>
        <v>13754.204724409448</v>
      </c>
      <c r="Y69" s="100">
        <f>IF(Y65="","",(((ACS!$P$14+ACS!$Q$14)*(TAZ!$U$13/TAZ!$I$13))-(ACS!$P$14+ACS!$Q$14))/(TAZ!$S$11-UPFRONTS!$F$21)*('CBI - BASELINE'!Y65-UPFRONTS!$F$21)+(ACS!$P$14+ACS!$Q$14))</f>
        <v>13798.110236220473</v>
      </c>
      <c r="Z69" s="100">
        <f>IF(Z65="","",(((ACS!$P$14+ACS!$Q$14)*(TAZ!$U$13/TAZ!$I$13))-(ACS!$P$14+ACS!$Q$14))/(TAZ!$S$11-UPFRONTS!$F$21)*('CBI - BASELINE'!Z65-UPFRONTS!$F$21)+(ACS!$P$14+ACS!$Q$14))</f>
        <v>13842.015748031496</v>
      </c>
      <c r="AA69" s="100">
        <f>IF(AA65="","",(((ACS!$P$14+ACS!$Q$14)*(TAZ!$U$13/TAZ!$I$13))-(ACS!$P$14+ACS!$Q$14))/(TAZ!$S$11-UPFRONTS!$F$21)*('CBI - BASELINE'!AA65-UPFRONTS!$F$21)+(ACS!$P$14+ACS!$Q$14))</f>
        <v>13885.921259842518</v>
      </c>
      <c r="AB69" s="100">
        <f>IF(AB65="","",(((ACS!$P$14+ACS!$Q$14)*(TAZ!$U$13/TAZ!$I$13))-(ACS!$P$14+ACS!$Q$14))/(TAZ!$S$11-UPFRONTS!$F$21)*('CBI - BASELINE'!AB65-UPFRONTS!$F$21)+(ACS!$P$14+ACS!$Q$14))</f>
        <v>13929.826771653543</v>
      </c>
      <c r="AC69" s="100">
        <f>IF(AC65="","",(((ACS!$P$14+ACS!$Q$14)*(TAZ!$U$13/TAZ!$I$13))-(ACS!$P$14+ACS!$Q$14))/(TAZ!$S$11-UPFRONTS!$F$21)*('CBI - BASELINE'!AC65-UPFRONTS!$F$21)+(ACS!$P$14+ACS!$Q$14))</f>
        <v>13973.732283464567</v>
      </c>
      <c r="AD69" s="100">
        <f>IF(AD65="","",(((ACS!$P$14+ACS!$Q$14)*(TAZ!$U$13/TAZ!$I$13))-(ACS!$P$14+ACS!$Q$14))/(TAZ!$S$11-UPFRONTS!$F$21)*('CBI - BASELINE'!AD65-UPFRONTS!$F$21)+(ACS!$P$14+ACS!$Q$14))</f>
        <v>14017.63779527559</v>
      </c>
      <c r="AE69" s="100">
        <f>IF(AE65="","",(((ACS!$P$14+ACS!$Q$14)*(TAZ!$U$13/TAZ!$I$13))-(ACS!$P$14+ACS!$Q$14))/(TAZ!$S$11-UPFRONTS!$F$21)*('CBI - BASELINE'!AE65-UPFRONTS!$F$21)+(ACS!$P$14+ACS!$Q$14))</f>
        <v>14061.543307086613</v>
      </c>
      <c r="AF69" s="100">
        <f>IF(AF65="","",(((ACS!$P$14+ACS!$Q$14)*(TAZ!$U$13/TAZ!$I$13))-(ACS!$P$14+ACS!$Q$14))/(TAZ!$S$11-UPFRONTS!$F$21)*('CBI - BASELINE'!AF65-UPFRONTS!$F$21)+(ACS!$P$14+ACS!$Q$14))</f>
        <v>14105.448818897637</v>
      </c>
      <c r="AG69" s="100" t="str">
        <f>IF(AG65="","",(((ACS!$P$14+ACS!$Q$14)*(TAZ!$U$13/TAZ!$I$13))-(ACS!$P$14+ACS!$Q$14))/(TAZ!$S$11-UPFRONTS!$F$21)*('CBI - BASELINE'!AG65-UPFRONTS!$F$21)+(ACS!$P$14+ACS!$Q$14))</f>
        <v/>
      </c>
      <c r="AH69" s="100" t="str">
        <f>IF(AH65="","",(((ACS!$P$14+ACS!$Q$14)*(TAZ!$U$13/TAZ!$I$13))-(ACS!$P$14+ACS!$Q$14))/(TAZ!$S$11-UPFRONTS!$F$21)*('CBI - BASELINE'!AH65-UPFRONTS!$F$21)+(ACS!$P$14+ACS!$Q$14))</f>
        <v/>
      </c>
      <c r="AI69" s="100" t="str">
        <f>IF(AI65="","",(((ACS!$P$14+ACS!$Q$14)*(TAZ!$U$13/TAZ!$I$13))-(ACS!$P$14+ACS!$Q$14))/(TAZ!$S$11-UPFRONTS!$F$21)*('CBI - BASELINE'!AI65-UPFRONTS!$F$21)+(ACS!$P$14+ACS!$Q$14))</f>
        <v/>
      </c>
      <c r="AJ69" s="100" t="str">
        <f>IF(AJ65="","",(((ACS!$P$14+ACS!$Q$14)*(TAZ!$U$13/TAZ!$I$13))-(ACS!$P$14+ACS!$Q$14))/(TAZ!$S$11-UPFRONTS!$F$21)*('CBI - BASELINE'!AJ65-UPFRONTS!$F$21)+(ACS!$P$14+ACS!$Q$14))</f>
        <v/>
      </c>
      <c r="AK69" s="100" t="str">
        <f>IF(AK65="","",(((ACS!$P$14+ACS!$Q$14)*(TAZ!$U$13/TAZ!$I$13))-(ACS!$P$14+ACS!$Q$14))/(TAZ!$S$11-UPFRONTS!$F$21)*('CBI - BASELINE'!AK65-UPFRONTS!$F$21)+(ACS!$P$14+ACS!$Q$14))</f>
        <v/>
      </c>
      <c r="AL69" s="100" t="str">
        <f>IF(AL65="","",(((ACS!$P$14+ACS!$Q$14)*(TAZ!$U$13/TAZ!$I$13))-(ACS!$P$14+ACS!$Q$14))/(TAZ!$S$11-UPFRONTS!$F$21)*('CBI - BASELINE'!AL65-UPFRONTS!$F$21)+(ACS!$P$14+ACS!$Q$14))</f>
        <v/>
      </c>
      <c r="AM69" s="100" t="str">
        <f>IF(AM65="","",(((ACS!$P$14+ACS!$Q$14)*(TAZ!$U$13/TAZ!$I$13))-(ACS!$P$14+ACS!$Q$14))/(TAZ!$S$11-UPFRONTS!$F$21)*('CBI - BASELINE'!AM65-UPFRONTS!$F$21)+(ACS!$P$14+ACS!$Q$14))</f>
        <v/>
      </c>
      <c r="AN69" s="100" t="str">
        <f>IF(AN65="","",(((ACS!$P$14+ACS!$Q$14)*(TAZ!$U$13/TAZ!$I$13))-(ACS!$P$14+ACS!$Q$14))/(TAZ!$S$11-UPFRONTS!$F$21)*('CBI - BASELINE'!AN65-UPFRONTS!$F$21)+(ACS!$P$14+ACS!$Q$14))</f>
        <v/>
      </c>
      <c r="AO69" s="100" t="str">
        <f>IF(AO65="","",(((ACS!$P$14+ACS!$Q$14)*(TAZ!$U$13/TAZ!$I$13))-(ACS!$P$14+ACS!$Q$14))/(TAZ!$S$11-UPFRONTS!$F$21)*('CBI - BASELINE'!AO65-UPFRONTS!$F$21)+(ACS!$P$14+ACS!$Q$14))</f>
        <v/>
      </c>
      <c r="AP69" s="100" t="str">
        <f>IF(AP65="","",(((ACS!$P$14+ACS!$Q$14)*(TAZ!$U$13/TAZ!$I$13))-(ACS!$P$14+ACS!$Q$14))/(TAZ!$S$11-UPFRONTS!$F$21)*('CBI - BASELINE'!AP65-UPFRONTS!$F$21)+(ACS!$P$14+ACS!$Q$14))</f>
        <v/>
      </c>
      <c r="AQ69" s="100" t="str">
        <f>IF(AQ65="","",(((ACS!$P$14+ACS!$Q$14)*(TAZ!$U$13/TAZ!$I$13))-(ACS!$P$14+ACS!$Q$14))/(TAZ!$S$11-UPFRONTS!$F$21)*('CBI - BASELINE'!AQ65-UPFRONTS!$F$21)+(ACS!$P$14+ACS!$Q$14))</f>
        <v/>
      </c>
      <c r="AR69" s="100" t="str">
        <f>IF(AR65="","",(((ACS!$P$14+ACS!$Q$14)*(TAZ!$U$13/TAZ!$I$13))-(ACS!$P$14+ACS!$Q$14))/(TAZ!$S$11-UPFRONTS!$F$21)*('CBI - BASELINE'!AR65-UPFRONTS!$F$21)+(ACS!$P$14+ACS!$Q$14))</f>
        <v/>
      </c>
      <c r="AS69" s="100" t="str">
        <f>IF(AS65="","",(((ACS!$P$14+ACS!$Q$14)*(TAZ!$U$13/TAZ!$I$13))-(ACS!$P$14+ACS!$Q$14))/(TAZ!$S$11-UPFRONTS!$F$21)*('CBI - BASELINE'!AS65-UPFRONTS!$F$21)+(ACS!$P$14+ACS!$Q$14))</f>
        <v/>
      </c>
      <c r="AT69" s="100" t="str">
        <f>IF(AT65="","",(((ACS!$P$14+ACS!$Q$14)*(TAZ!$U$13/TAZ!$I$13))-(ACS!$P$14+ACS!$Q$14))/(TAZ!$S$11-UPFRONTS!$F$21)*('CBI - BASELINE'!AT65-UPFRONTS!$F$21)+(ACS!$P$14+ACS!$Q$14))</f>
        <v/>
      </c>
      <c r="AU69" s="100" t="str">
        <f>IF(AU65="","",(((ACS!$P$14+ACS!$Q$14)*(TAZ!$U$13/TAZ!$I$13))-(ACS!$P$14+ACS!$Q$14))/(TAZ!$S$11-UPFRONTS!$F$21)*('CBI - BASELINE'!AU65-UPFRONTS!$F$21)+(ACS!$P$14+ACS!$Q$14))</f>
        <v/>
      </c>
      <c r="AV69" s="100" t="str">
        <f>IF(AV65="","",(((ACS!$P$14+ACS!$Q$14)*(TAZ!$U$13/TAZ!$I$13))-(ACS!$P$14+ACS!$Q$14))/(TAZ!$S$11-UPFRONTS!$F$21)*('CBI - BASELINE'!AV65-UPFRONTS!$F$21)+(ACS!$P$14+ACS!$Q$14))</f>
        <v/>
      </c>
      <c r="AW69" s="100" t="str">
        <f>IF(AW65="","",(((ACS!$P$14+ACS!$Q$14)*(TAZ!$U$13/TAZ!$I$13))-(ACS!$P$14+ACS!$Q$14))/(TAZ!$S$11-UPFRONTS!$F$21)*('CBI - BASELINE'!AW65-UPFRONTS!$F$21)+(ACS!$P$14+ACS!$Q$14))</f>
        <v/>
      </c>
      <c r="AX69" s="100" t="str">
        <f>IF(AX65="","",(((ACS!$P$14+ACS!$Q$14)*(TAZ!$U$13/TAZ!$I$13))-(ACS!$P$14+ACS!$Q$14))/(TAZ!$S$11-UPFRONTS!$F$21)*('CBI - BASELINE'!AX65-UPFRONTS!$F$21)+(ACS!$P$14+ACS!$Q$14))</f>
        <v/>
      </c>
      <c r="AY69" s="100" t="str">
        <f>IF(AY65="","",(((ACS!$P$14+ACS!$Q$14)*(TAZ!$U$13/TAZ!$I$13))-(ACS!$P$14+ACS!$Q$14))/(TAZ!$S$11-UPFRONTS!$F$21)*('CBI - BASELINE'!AY65-UPFRONTS!$F$21)+(ACS!$P$14+ACS!$Q$14))</f>
        <v/>
      </c>
      <c r="AZ69" s="100" t="str">
        <f>IF(AZ65="","",(((ACS!$P$14+ACS!$Q$14)*(TAZ!$U$13/TAZ!$I$13))-(ACS!$P$14+ACS!$Q$14))/(TAZ!$S$11-UPFRONTS!$F$21)*('CBI - BASELINE'!AZ65-UPFRONTS!$F$21)+(ACS!$P$14+ACS!$Q$14))</f>
        <v/>
      </c>
      <c r="BA69" s="100" t="str">
        <f>IF(BA65="","",(((ACS!$P$14+ACS!$Q$14)*(TAZ!$U$13/TAZ!$I$13))-(ACS!$P$14+ACS!$Q$14))/(TAZ!$S$11-UPFRONTS!$F$21)*('CBI - BASELINE'!BA65-UPFRONTS!$F$21)+(ACS!$P$14+ACS!$Q$14))</f>
        <v/>
      </c>
      <c r="BB69" s="100" t="str">
        <f>IF(BB65="","",(((ACS!$P$14+ACS!$Q$14)*(TAZ!$U$13/TAZ!$I$13))-(ACS!$P$14+ACS!$Q$14))/(TAZ!$S$11-UPFRONTS!$F$21)*('CBI - BASELINE'!BB65-UPFRONTS!$F$21)+(ACS!$P$14+ACS!$Q$14))</f>
        <v/>
      </c>
      <c r="BC69" s="108" t="str">
        <f>IF(BC65="","",(((ACS!$P$14+ACS!$Q$14)*(TAZ!$U$13/TAZ!$I$13))-(ACS!$P$14+ACS!$Q$14))/(TAZ!$S$11-UPFRONTS!$F$21)*('CBI - BASELINE'!BC65-UPFRONTS!$F$21)+(ACS!$P$14+ACS!$Q$14))</f>
        <v/>
      </c>
    </row>
    <row r="70" spans="4:55" x14ac:dyDescent="0.25">
      <c r="F70" s="83" t="s">
        <v>461</v>
      </c>
      <c r="G70" s="84">
        <f>G60</f>
        <v>2021</v>
      </c>
      <c r="H70" s="84">
        <f t="shared" ref="H70:BC70" si="4">H60</f>
        <v>2022</v>
      </c>
      <c r="I70" s="84">
        <f t="shared" si="4"/>
        <v>2023</v>
      </c>
      <c r="J70" s="84">
        <f t="shared" si="4"/>
        <v>2024</v>
      </c>
      <c r="K70" s="84">
        <f t="shared" si="4"/>
        <v>2025</v>
      </c>
      <c r="L70" s="84">
        <f t="shared" si="4"/>
        <v>2026</v>
      </c>
      <c r="M70" s="84">
        <f t="shared" si="4"/>
        <v>2027</v>
      </c>
      <c r="N70" s="84">
        <f t="shared" si="4"/>
        <v>2028</v>
      </c>
      <c r="O70" s="84">
        <f t="shared" si="4"/>
        <v>2029</v>
      </c>
      <c r="P70" s="84">
        <f t="shared" si="4"/>
        <v>2030</v>
      </c>
      <c r="Q70" s="84">
        <f t="shared" si="4"/>
        <v>2031</v>
      </c>
      <c r="R70" s="84">
        <f t="shared" si="4"/>
        <v>2032</v>
      </c>
      <c r="S70" s="84">
        <f t="shared" si="4"/>
        <v>2033</v>
      </c>
      <c r="T70" s="84">
        <f t="shared" si="4"/>
        <v>2034</v>
      </c>
      <c r="U70" s="84">
        <f t="shared" si="4"/>
        <v>2035</v>
      </c>
      <c r="V70" s="84">
        <f t="shared" si="4"/>
        <v>2036</v>
      </c>
      <c r="W70" s="84">
        <f t="shared" si="4"/>
        <v>2037</v>
      </c>
      <c r="X70" s="84">
        <f t="shared" si="4"/>
        <v>2038</v>
      </c>
      <c r="Y70" s="84">
        <f t="shared" si="4"/>
        <v>2039</v>
      </c>
      <c r="Z70" s="84">
        <f t="shared" si="4"/>
        <v>2040</v>
      </c>
      <c r="AA70" s="84">
        <f t="shared" si="4"/>
        <v>2041</v>
      </c>
      <c r="AB70" s="84">
        <f t="shared" si="4"/>
        <v>2042</v>
      </c>
      <c r="AC70" s="84">
        <f t="shared" si="4"/>
        <v>2043</v>
      </c>
      <c r="AD70" s="84">
        <f t="shared" si="4"/>
        <v>2044</v>
      </c>
      <c r="AE70" s="84">
        <f t="shared" si="4"/>
        <v>2045</v>
      </c>
      <c r="AF70" s="84">
        <f t="shared" si="4"/>
        <v>2046</v>
      </c>
      <c r="AG70" s="84" t="str">
        <f t="shared" si="4"/>
        <v/>
      </c>
      <c r="AH70" s="84" t="str">
        <f t="shared" si="4"/>
        <v/>
      </c>
      <c r="AI70" s="84" t="str">
        <f t="shared" si="4"/>
        <v/>
      </c>
      <c r="AJ70" s="84" t="str">
        <f t="shared" si="4"/>
        <v/>
      </c>
      <c r="AK70" s="84" t="str">
        <f t="shared" si="4"/>
        <v/>
      </c>
      <c r="AL70" s="84" t="str">
        <f t="shared" si="4"/>
        <v/>
      </c>
      <c r="AM70" s="84" t="str">
        <f t="shared" si="4"/>
        <v/>
      </c>
      <c r="AN70" s="84" t="str">
        <f t="shared" si="4"/>
        <v/>
      </c>
      <c r="AO70" s="84" t="str">
        <f t="shared" si="4"/>
        <v/>
      </c>
      <c r="AP70" s="84" t="str">
        <f t="shared" si="4"/>
        <v/>
      </c>
      <c r="AQ70" s="84" t="str">
        <f t="shared" si="4"/>
        <v/>
      </c>
      <c r="AR70" s="84" t="str">
        <f t="shared" si="4"/>
        <v/>
      </c>
      <c r="AS70" s="84" t="str">
        <f t="shared" si="4"/>
        <v/>
      </c>
      <c r="AT70" s="84" t="str">
        <f t="shared" si="4"/>
        <v/>
      </c>
      <c r="AU70" s="84" t="str">
        <f t="shared" si="4"/>
        <v/>
      </c>
      <c r="AV70" s="84" t="str">
        <f t="shared" si="4"/>
        <v/>
      </c>
      <c r="AW70" s="84" t="str">
        <f t="shared" si="4"/>
        <v/>
      </c>
      <c r="AX70" s="84" t="str">
        <f t="shared" si="4"/>
        <v/>
      </c>
      <c r="AY70" s="84" t="str">
        <f t="shared" si="4"/>
        <v/>
      </c>
      <c r="AZ70" s="84" t="str">
        <f t="shared" si="4"/>
        <v/>
      </c>
      <c r="BA70" s="84" t="str">
        <f t="shared" si="4"/>
        <v/>
      </c>
      <c r="BB70" s="84" t="str">
        <f t="shared" si="4"/>
        <v/>
      </c>
      <c r="BC70" s="85" t="str">
        <f t="shared" si="4"/>
        <v/>
      </c>
    </row>
    <row r="71" spans="4:55" x14ac:dyDescent="0.25">
      <c r="F71" s="65" t="str">
        <f>F61</f>
        <v>TOTAL POPULATION</v>
      </c>
      <c r="G71" s="98">
        <f>IF(G70="","",(((ACS!$O$13)*(TAZ!$S$13/TAZ!$G$13))-(ACS!$O$13))/(TAZ!$S$11-UPFRONTS!$F$21)*(G70-UPFRONTS!$F$21)+(ACS!$O$13))</f>
        <v>4702.9611126728823</v>
      </c>
      <c r="H71" s="98">
        <f>IF(H70="","",(((ACS!$O$13)*(TAZ!$S$13/TAZ!$G$13))-(ACS!$O$13))/(TAZ!$S$11-UPFRONTS!$F$21)*(H70-UPFRONTS!$F$21)+(ACS!$O$13))</f>
        <v>4730.941669009323</v>
      </c>
      <c r="I71" s="98">
        <f>IF(I70="","",(((ACS!$O$13)*(TAZ!$S$13/TAZ!$G$13))-(ACS!$O$13))/(TAZ!$S$11-UPFRONTS!$F$21)*(I70-UPFRONTS!$F$21)+(ACS!$O$13))</f>
        <v>4758.9222253457647</v>
      </c>
      <c r="J71" s="98">
        <f>IF(J70="","",(((ACS!$O$13)*(TAZ!$S$13/TAZ!$G$13))-(ACS!$O$13))/(TAZ!$S$11-UPFRONTS!$F$21)*(J70-UPFRONTS!$F$21)+(ACS!$O$13))</f>
        <v>4786.9027816822054</v>
      </c>
      <c r="K71" s="98">
        <f>IF(K70="","",(((ACS!$O$13)*(TAZ!$S$13/TAZ!$G$13))-(ACS!$O$13))/(TAZ!$S$11-UPFRONTS!$F$21)*(K70-UPFRONTS!$F$21)+(ACS!$O$13))</f>
        <v>4814.883338018647</v>
      </c>
      <c r="L71" s="98">
        <f>IF(L70="","",(((ACS!$O$13)*(TAZ!$S$13/TAZ!$G$13))-(ACS!$O$13))/(TAZ!$S$11-UPFRONTS!$F$21)*(L70-UPFRONTS!$F$21)+(ACS!$O$13))</f>
        <v>4842.8638943550877</v>
      </c>
      <c r="M71" s="98">
        <f>IF(M70="","",(((ACS!$O$13)*(TAZ!$S$13/TAZ!$G$13))-(ACS!$O$13))/(TAZ!$S$11-UPFRONTS!$F$21)*(M70-UPFRONTS!$F$21)+(ACS!$O$13))</f>
        <v>4870.8444506915293</v>
      </c>
      <c r="N71" s="98">
        <f>IF(N70="","",(((ACS!$O$13)*(TAZ!$S$13/TAZ!$G$13))-(ACS!$O$13))/(TAZ!$S$11-UPFRONTS!$F$21)*(N70-UPFRONTS!$F$21)+(ACS!$O$13))</f>
        <v>4898.8250070279701</v>
      </c>
      <c r="O71" s="98">
        <f>IF(O70="","",(((ACS!$O$13)*(TAZ!$S$13/TAZ!$G$13))-(ACS!$O$13))/(TAZ!$S$11-UPFRONTS!$F$21)*(O70-UPFRONTS!$F$21)+(ACS!$O$13))</f>
        <v>4926.8055633644117</v>
      </c>
      <c r="P71" s="98">
        <f>IF(P70="","",(((ACS!$O$13)*(TAZ!$S$13/TAZ!$G$13))-(ACS!$O$13))/(TAZ!$S$11-UPFRONTS!$F$21)*(P70-UPFRONTS!$F$21)+(ACS!$O$13))</f>
        <v>4954.7861197008524</v>
      </c>
      <c r="Q71" s="98">
        <f>IF(Q70="","",(((ACS!$O$13)*(TAZ!$S$13/TAZ!$G$13))-(ACS!$O$13))/(TAZ!$S$11-UPFRONTS!$F$21)*(Q70-UPFRONTS!$F$21)+(ACS!$O$13))</f>
        <v>4982.766676037294</v>
      </c>
      <c r="R71" s="98">
        <f>IF(R70="","",(((ACS!$O$13)*(TAZ!$S$13/TAZ!$G$13))-(ACS!$O$13))/(TAZ!$S$11-UPFRONTS!$F$21)*(R70-UPFRONTS!$F$21)+(ACS!$O$13))</f>
        <v>5010.7472323737347</v>
      </c>
      <c r="S71" s="98">
        <f>IF(S70="","",(((ACS!$O$13)*(TAZ!$S$13/TAZ!$G$13))-(ACS!$O$13))/(TAZ!$S$11-UPFRONTS!$F$21)*(S70-UPFRONTS!$F$21)+(ACS!$O$13))</f>
        <v>5038.7277887101764</v>
      </c>
      <c r="T71" s="98">
        <f>IF(T70="","",(((ACS!$O$13)*(TAZ!$S$13/TAZ!$G$13))-(ACS!$O$13))/(TAZ!$S$11-UPFRONTS!$F$21)*(T70-UPFRONTS!$F$21)+(ACS!$O$13))</f>
        <v>5066.7083450466171</v>
      </c>
      <c r="U71" s="98">
        <f>IF(U70="","",(((ACS!$O$13)*(TAZ!$S$13/TAZ!$G$13))-(ACS!$O$13))/(TAZ!$S$11-UPFRONTS!$F$21)*(U70-UPFRONTS!$F$21)+(ACS!$O$13))</f>
        <v>5094.6889013830587</v>
      </c>
      <c r="V71" s="98">
        <f>IF(V70="","",(((ACS!$O$13)*(TAZ!$S$13/TAZ!$G$13))-(ACS!$O$13))/(TAZ!$S$11-UPFRONTS!$F$21)*(V70-UPFRONTS!$F$21)+(ACS!$O$13))</f>
        <v>5122.6694577194994</v>
      </c>
      <c r="W71" s="98">
        <f>IF(W70="","",(((ACS!$O$13)*(TAZ!$S$13/TAZ!$G$13))-(ACS!$O$13))/(TAZ!$S$11-UPFRONTS!$F$21)*(W70-UPFRONTS!$F$21)+(ACS!$O$13))</f>
        <v>5150.650014055941</v>
      </c>
      <c r="X71" s="98">
        <f>IF(X70="","",(((ACS!$O$13)*(TAZ!$S$13/TAZ!$G$13))-(ACS!$O$13))/(TAZ!$S$11-UPFRONTS!$F$21)*(X70-UPFRONTS!$F$21)+(ACS!$O$13))</f>
        <v>5178.6305703923817</v>
      </c>
      <c r="Y71" s="98">
        <f>IF(Y70="","",(((ACS!$O$13)*(TAZ!$S$13/TAZ!$G$13))-(ACS!$O$13))/(TAZ!$S$11-UPFRONTS!$F$21)*(Y70-UPFRONTS!$F$21)+(ACS!$O$13))</f>
        <v>5206.6111267288234</v>
      </c>
      <c r="Z71" s="98">
        <f>IF(Z70="","",(((ACS!$O$13)*(TAZ!$S$13/TAZ!$G$13))-(ACS!$O$13))/(TAZ!$S$11-UPFRONTS!$F$21)*(Z70-UPFRONTS!$F$21)+(ACS!$O$13))</f>
        <v>5234.5916830652641</v>
      </c>
      <c r="AA71" s="98">
        <f>IF(AA70="","",(((ACS!$O$13)*(TAZ!$S$13/TAZ!$G$13))-(ACS!$O$13))/(TAZ!$S$11-UPFRONTS!$F$21)*(AA70-UPFRONTS!$F$21)+(ACS!$O$13))</f>
        <v>5262.5722394017048</v>
      </c>
      <c r="AB71" s="98">
        <f>IF(AB70="","",(((ACS!$O$13)*(TAZ!$S$13/TAZ!$G$13))-(ACS!$O$13))/(TAZ!$S$11-UPFRONTS!$F$21)*(AB70-UPFRONTS!$F$21)+(ACS!$O$13))</f>
        <v>5290.5527957381464</v>
      </c>
      <c r="AC71" s="98">
        <f>IF(AC70="","",(((ACS!$O$13)*(TAZ!$S$13/TAZ!$G$13))-(ACS!$O$13))/(TAZ!$S$11-UPFRONTS!$F$21)*(AC70-UPFRONTS!$F$21)+(ACS!$O$13))</f>
        <v>5318.533352074588</v>
      </c>
      <c r="AD71" s="98">
        <f>IF(AD70="","",(((ACS!$O$13)*(TAZ!$S$13/TAZ!$G$13))-(ACS!$O$13))/(TAZ!$S$11-UPFRONTS!$F$21)*(AD70-UPFRONTS!$F$21)+(ACS!$O$13))</f>
        <v>5346.5139084110288</v>
      </c>
      <c r="AE71" s="98">
        <f>IF(AE70="","",(((ACS!$O$13)*(TAZ!$S$13/TAZ!$G$13))-(ACS!$O$13))/(TAZ!$S$11-UPFRONTS!$F$21)*(AE70-UPFRONTS!$F$21)+(ACS!$O$13))</f>
        <v>5374.4944647474695</v>
      </c>
      <c r="AF71" s="98">
        <f>IF(AF70="","",(((ACS!$O$13)*(TAZ!$S$13/TAZ!$G$13))-(ACS!$O$13))/(TAZ!$S$11-UPFRONTS!$F$21)*(AF70-UPFRONTS!$F$21)+(ACS!$O$13))</f>
        <v>5402.4750210839111</v>
      </c>
      <c r="AG71" s="98" t="str">
        <f>IF(AG70="","",(((ACS!$O$13)*(TAZ!$S$13/TAZ!$G$13))-(ACS!$O$13))/(TAZ!$S$11-UPFRONTS!$F$21)*(AG70-UPFRONTS!$F$21)+(ACS!$O$13))</f>
        <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1766.1464890721213</v>
      </c>
      <c r="H72" s="99">
        <f>IF(H70="","",(((ACS!$G$13)*(TAZ!$T$13/TAZ!$H$13))-(ACS!$G$13))/(TAZ!$S$11-UPFRONTS!$F$21)*(H70-UPFRONTS!$F$21)+(ACS!$G$13))</f>
        <v>1778.219733608182</v>
      </c>
      <c r="I72" s="99">
        <f>IF(I70="","",(((ACS!$G$13)*(TAZ!$T$13/TAZ!$H$13))-(ACS!$G$13))/(TAZ!$S$11-UPFRONTS!$F$21)*(I70-UPFRONTS!$F$21)+(ACS!$G$13))</f>
        <v>1790.2929781442426</v>
      </c>
      <c r="J72" s="99">
        <f>IF(J70="","",(((ACS!$G$13)*(TAZ!$T$13/TAZ!$H$13))-(ACS!$G$13))/(TAZ!$S$11-UPFRONTS!$F$21)*(J70-UPFRONTS!$F$21)+(ACS!$G$13))</f>
        <v>1802.3662226803033</v>
      </c>
      <c r="K72" s="99">
        <f>IF(K70="","",(((ACS!$G$13)*(TAZ!$T$13/TAZ!$H$13))-(ACS!$G$13))/(TAZ!$S$11-UPFRONTS!$F$21)*(K70-UPFRONTS!$F$21)+(ACS!$G$13))</f>
        <v>1814.4394672163642</v>
      </c>
      <c r="L72" s="99">
        <f>IF(L70="","",(((ACS!$G$13)*(TAZ!$T$13/TAZ!$H$13))-(ACS!$G$13))/(TAZ!$S$11-UPFRONTS!$F$21)*(L70-UPFRONTS!$F$21)+(ACS!$G$13))</f>
        <v>1826.5127117524248</v>
      </c>
      <c r="M72" s="99">
        <f>IF(M70="","",(((ACS!$G$13)*(TAZ!$T$13/TAZ!$H$13))-(ACS!$G$13))/(TAZ!$S$11-UPFRONTS!$F$21)*(M70-UPFRONTS!$F$21)+(ACS!$G$13))</f>
        <v>1838.5859562884855</v>
      </c>
      <c r="N72" s="99">
        <f>IF(N70="","",(((ACS!$G$13)*(TAZ!$T$13/TAZ!$H$13))-(ACS!$G$13))/(TAZ!$S$11-UPFRONTS!$F$21)*(N70-UPFRONTS!$F$21)+(ACS!$G$13))</f>
        <v>1850.6592008245461</v>
      </c>
      <c r="O72" s="99">
        <f>IF(O70="","",(((ACS!$G$13)*(TAZ!$T$13/TAZ!$H$13))-(ACS!$G$13))/(TAZ!$S$11-UPFRONTS!$F$21)*(O70-UPFRONTS!$F$21)+(ACS!$G$13))</f>
        <v>1862.7324453606068</v>
      </c>
      <c r="P72" s="99">
        <f>IF(P70="","",(((ACS!$G$13)*(TAZ!$T$13/TAZ!$H$13))-(ACS!$G$13))/(TAZ!$S$11-UPFRONTS!$F$21)*(P70-UPFRONTS!$F$21)+(ACS!$G$13))</f>
        <v>1874.8056898966674</v>
      </c>
      <c r="Q72" s="99">
        <f>IF(Q70="","",(((ACS!$G$13)*(TAZ!$T$13/TAZ!$H$13))-(ACS!$G$13))/(TAZ!$S$11-UPFRONTS!$F$21)*(Q70-UPFRONTS!$F$21)+(ACS!$G$13))</f>
        <v>1886.8789344327281</v>
      </c>
      <c r="R72" s="99">
        <f>IF(R70="","",(((ACS!$G$13)*(TAZ!$T$13/TAZ!$H$13))-(ACS!$G$13))/(TAZ!$S$11-UPFRONTS!$F$21)*(R70-UPFRONTS!$F$21)+(ACS!$G$13))</f>
        <v>1898.9521789687888</v>
      </c>
      <c r="S72" s="99">
        <f>IF(S70="","",(((ACS!$G$13)*(TAZ!$T$13/TAZ!$H$13))-(ACS!$G$13))/(TAZ!$S$11-UPFRONTS!$F$21)*(S70-UPFRONTS!$F$21)+(ACS!$G$13))</f>
        <v>1911.0254235048494</v>
      </c>
      <c r="T72" s="99">
        <f>IF(T70="","",(((ACS!$G$13)*(TAZ!$T$13/TAZ!$H$13))-(ACS!$G$13))/(TAZ!$S$11-UPFRONTS!$F$21)*(T70-UPFRONTS!$F$21)+(ACS!$G$13))</f>
        <v>1923.0986680409101</v>
      </c>
      <c r="U72" s="99">
        <f>IF(U70="","",(((ACS!$G$13)*(TAZ!$T$13/TAZ!$H$13))-(ACS!$G$13))/(TAZ!$S$11-UPFRONTS!$F$21)*(U70-UPFRONTS!$F$21)+(ACS!$G$13))</f>
        <v>1935.171912576971</v>
      </c>
      <c r="V72" s="99">
        <f>IF(V70="","",(((ACS!$G$13)*(TAZ!$T$13/TAZ!$H$13))-(ACS!$G$13))/(TAZ!$S$11-UPFRONTS!$F$21)*(V70-UPFRONTS!$F$21)+(ACS!$G$13))</f>
        <v>1947.2451571130316</v>
      </c>
      <c r="W72" s="99">
        <f>IF(W70="","",(((ACS!$G$13)*(TAZ!$T$13/TAZ!$H$13))-(ACS!$G$13))/(TAZ!$S$11-UPFRONTS!$F$21)*(W70-UPFRONTS!$F$21)+(ACS!$G$13))</f>
        <v>1959.3184016490923</v>
      </c>
      <c r="X72" s="99">
        <f>IF(X70="","",(((ACS!$G$13)*(TAZ!$T$13/TAZ!$H$13))-(ACS!$G$13))/(TAZ!$S$11-UPFRONTS!$F$21)*(X70-UPFRONTS!$F$21)+(ACS!$G$13))</f>
        <v>1971.3916461851529</v>
      </c>
      <c r="Y72" s="99">
        <f>IF(Y70="","",(((ACS!$G$13)*(TAZ!$T$13/TAZ!$H$13))-(ACS!$G$13))/(TAZ!$S$11-UPFRONTS!$F$21)*(Y70-UPFRONTS!$F$21)+(ACS!$G$13))</f>
        <v>1983.4648907212136</v>
      </c>
      <c r="Z72" s="99">
        <f>IF(Z70="","",(((ACS!$G$13)*(TAZ!$T$13/TAZ!$H$13))-(ACS!$G$13))/(TAZ!$S$11-UPFRONTS!$F$21)*(Z70-UPFRONTS!$F$21)+(ACS!$G$13))</f>
        <v>1995.5381352572742</v>
      </c>
      <c r="AA72" s="99">
        <f>IF(AA70="","",(((ACS!$G$13)*(TAZ!$T$13/TAZ!$H$13))-(ACS!$G$13))/(TAZ!$S$11-UPFRONTS!$F$21)*(AA70-UPFRONTS!$F$21)+(ACS!$G$13))</f>
        <v>2007.6113797933349</v>
      </c>
      <c r="AB72" s="99">
        <f>IF(AB70="","",(((ACS!$G$13)*(TAZ!$T$13/TAZ!$H$13))-(ACS!$G$13))/(TAZ!$S$11-UPFRONTS!$F$21)*(AB70-UPFRONTS!$F$21)+(ACS!$G$13))</f>
        <v>2019.6846243293955</v>
      </c>
      <c r="AC72" s="99">
        <f>IF(AC70="","",(((ACS!$G$13)*(TAZ!$T$13/TAZ!$H$13))-(ACS!$G$13))/(TAZ!$S$11-UPFRONTS!$F$21)*(AC70-UPFRONTS!$F$21)+(ACS!$G$13))</f>
        <v>2031.7578688654562</v>
      </c>
      <c r="AD72" s="99">
        <f>IF(AD70="","",(((ACS!$G$13)*(TAZ!$T$13/TAZ!$H$13))-(ACS!$G$13))/(TAZ!$S$11-UPFRONTS!$F$21)*(AD70-UPFRONTS!$F$21)+(ACS!$G$13))</f>
        <v>2043.8311134015169</v>
      </c>
      <c r="AE72" s="99">
        <f>IF(AE70="","",(((ACS!$G$13)*(TAZ!$T$13/TAZ!$H$13))-(ACS!$G$13))/(TAZ!$S$11-UPFRONTS!$F$21)*(AE70-UPFRONTS!$F$21)+(ACS!$G$13))</f>
        <v>2055.9043579375775</v>
      </c>
      <c r="AF72" s="99">
        <f>IF(AF70="","",(((ACS!$G$13)*(TAZ!$T$13/TAZ!$H$13))-(ACS!$G$13))/(TAZ!$S$11-UPFRONTS!$F$21)*(AF70-UPFRONTS!$F$21)+(ACS!$G$13))</f>
        <v>2067.9776024736384</v>
      </c>
      <c r="AG72" s="99" t="str">
        <f>IF(AG70="","",(((ACS!$G$13)*(TAZ!$T$13/TAZ!$H$13))-(ACS!$G$13))/(TAZ!$S$11-UPFRONTS!$F$21)*(AG70-UPFRONTS!$F$21)+(ACS!$G$13))</f>
        <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152.94932227180357</v>
      </c>
      <c r="H73" s="99">
        <f>IF(H70="","",(((ACS!$R$13)*(TAZ!$V$13/TAZ!$J$13))-(ACS!$R$13))/(TAZ!$S$11-UPFRONTS!$F$21)*(H70-UPFRONTS!$F$21)+(ACS!$R$13))</f>
        <v>156.42398340770535</v>
      </c>
      <c r="I73" s="99">
        <f>IF(I70="","",(((ACS!$R$13)*(TAZ!$V$13/TAZ!$J$13))-(ACS!$R$13))/(TAZ!$S$11-UPFRONTS!$F$21)*(I70-UPFRONTS!$F$21)+(ACS!$R$13))</f>
        <v>159.89864454360716</v>
      </c>
      <c r="J73" s="99">
        <f>IF(J70="","",(((ACS!$R$13)*(TAZ!$V$13/TAZ!$J$13))-(ACS!$R$13))/(TAZ!$S$11-UPFRONTS!$F$21)*(J70-UPFRONTS!$F$21)+(ACS!$R$13))</f>
        <v>163.37330567950895</v>
      </c>
      <c r="K73" s="99">
        <f>IF(K70="","",(((ACS!$R$13)*(TAZ!$V$13/TAZ!$J$13))-(ACS!$R$13))/(TAZ!$S$11-UPFRONTS!$F$21)*(K70-UPFRONTS!$F$21)+(ACS!$R$13))</f>
        <v>166.84796681541073</v>
      </c>
      <c r="L73" s="99">
        <f>IF(L70="","",(((ACS!$R$13)*(TAZ!$V$13/TAZ!$J$13))-(ACS!$R$13))/(TAZ!$S$11-UPFRONTS!$F$21)*(L70-UPFRONTS!$F$21)+(ACS!$R$13))</f>
        <v>170.32262795131251</v>
      </c>
      <c r="M73" s="99">
        <f>IF(M70="","",(((ACS!$R$13)*(TAZ!$V$13/TAZ!$J$13))-(ACS!$R$13))/(TAZ!$S$11-UPFRONTS!$F$21)*(M70-UPFRONTS!$F$21)+(ACS!$R$13))</f>
        <v>173.7972890872143</v>
      </c>
      <c r="N73" s="99">
        <f>IF(N70="","",(((ACS!$R$13)*(TAZ!$V$13/TAZ!$J$13))-(ACS!$R$13))/(TAZ!$S$11-UPFRONTS!$F$21)*(N70-UPFRONTS!$F$21)+(ACS!$R$13))</f>
        <v>177.27195022311608</v>
      </c>
      <c r="O73" s="99">
        <f>IF(O70="","",(((ACS!$R$13)*(TAZ!$V$13/TAZ!$J$13))-(ACS!$R$13))/(TAZ!$S$11-UPFRONTS!$F$21)*(O70-UPFRONTS!$F$21)+(ACS!$R$13))</f>
        <v>180.74661135901789</v>
      </c>
      <c r="P73" s="99">
        <f>IF(P70="","",(((ACS!$R$13)*(TAZ!$V$13/TAZ!$J$13))-(ACS!$R$13))/(TAZ!$S$11-UPFRONTS!$F$21)*(P70-UPFRONTS!$F$21)+(ACS!$R$13))</f>
        <v>184.22127249491967</v>
      </c>
      <c r="Q73" s="99">
        <f>IF(Q70="","",(((ACS!$R$13)*(TAZ!$V$13/TAZ!$J$13))-(ACS!$R$13))/(TAZ!$S$11-UPFRONTS!$F$21)*(Q70-UPFRONTS!$F$21)+(ACS!$R$13))</f>
        <v>187.69593363082146</v>
      </c>
      <c r="R73" s="99">
        <f>IF(R70="","",(((ACS!$R$13)*(TAZ!$V$13/TAZ!$J$13))-(ACS!$R$13))/(TAZ!$S$11-UPFRONTS!$F$21)*(R70-UPFRONTS!$F$21)+(ACS!$R$13))</f>
        <v>191.17059476672324</v>
      </c>
      <c r="S73" s="99">
        <f>IF(S70="","",(((ACS!$R$13)*(TAZ!$V$13/TAZ!$J$13))-(ACS!$R$13))/(TAZ!$S$11-UPFRONTS!$F$21)*(S70-UPFRONTS!$F$21)+(ACS!$R$13))</f>
        <v>194.64525590262502</v>
      </c>
      <c r="T73" s="99">
        <f>IF(T70="","",(((ACS!$R$13)*(TAZ!$V$13/TAZ!$J$13))-(ACS!$R$13))/(TAZ!$S$11-UPFRONTS!$F$21)*(T70-UPFRONTS!$F$21)+(ACS!$R$13))</f>
        <v>198.11991703852681</v>
      </c>
      <c r="U73" s="99">
        <f>IF(U70="","",(((ACS!$R$13)*(TAZ!$V$13/TAZ!$J$13))-(ACS!$R$13))/(TAZ!$S$11-UPFRONTS!$F$21)*(U70-UPFRONTS!$F$21)+(ACS!$R$13))</f>
        <v>201.59457817442859</v>
      </c>
      <c r="V73" s="99">
        <f>IF(V70="","",(((ACS!$R$13)*(TAZ!$V$13/TAZ!$J$13))-(ACS!$R$13))/(TAZ!$S$11-UPFRONTS!$F$21)*(V70-UPFRONTS!$F$21)+(ACS!$R$13))</f>
        <v>205.06923931033037</v>
      </c>
      <c r="W73" s="99">
        <f>IF(W70="","",(((ACS!$R$13)*(TAZ!$V$13/TAZ!$J$13))-(ACS!$R$13))/(TAZ!$S$11-UPFRONTS!$F$21)*(W70-UPFRONTS!$F$21)+(ACS!$R$13))</f>
        <v>208.54390044623216</v>
      </c>
      <c r="X73" s="99">
        <f>IF(X70="","",(((ACS!$R$13)*(TAZ!$V$13/TAZ!$J$13))-(ACS!$R$13))/(TAZ!$S$11-UPFRONTS!$F$21)*(X70-UPFRONTS!$F$21)+(ACS!$R$13))</f>
        <v>212.01856158213394</v>
      </c>
      <c r="Y73" s="99">
        <f>IF(Y70="","",(((ACS!$R$13)*(TAZ!$V$13/TAZ!$J$13))-(ACS!$R$13))/(TAZ!$S$11-UPFRONTS!$F$21)*(Y70-UPFRONTS!$F$21)+(ACS!$R$13))</f>
        <v>215.49322271803575</v>
      </c>
      <c r="Z73" s="99">
        <f>IF(Z70="","",(((ACS!$R$13)*(TAZ!$V$13/TAZ!$J$13))-(ACS!$R$13))/(TAZ!$S$11-UPFRONTS!$F$21)*(Z70-UPFRONTS!$F$21)+(ACS!$R$13))</f>
        <v>218.96788385393754</v>
      </c>
      <c r="AA73" s="99">
        <f>IF(AA70="","",(((ACS!$R$13)*(TAZ!$V$13/TAZ!$J$13))-(ACS!$R$13))/(TAZ!$S$11-UPFRONTS!$F$21)*(AA70-UPFRONTS!$F$21)+(ACS!$R$13))</f>
        <v>222.44254498983932</v>
      </c>
      <c r="AB73" s="99">
        <f>IF(AB70="","",(((ACS!$R$13)*(TAZ!$V$13/TAZ!$J$13))-(ACS!$R$13))/(TAZ!$S$11-UPFRONTS!$F$21)*(AB70-UPFRONTS!$F$21)+(ACS!$R$13))</f>
        <v>225.9172061257411</v>
      </c>
      <c r="AC73" s="99">
        <f>IF(AC70="","",(((ACS!$R$13)*(TAZ!$V$13/TAZ!$J$13))-(ACS!$R$13))/(TAZ!$S$11-UPFRONTS!$F$21)*(AC70-UPFRONTS!$F$21)+(ACS!$R$13))</f>
        <v>229.39186726164291</v>
      </c>
      <c r="AD73" s="99">
        <f>IF(AD70="","",(((ACS!$R$13)*(TAZ!$V$13/TAZ!$J$13))-(ACS!$R$13))/(TAZ!$S$11-UPFRONTS!$F$21)*(AD70-UPFRONTS!$F$21)+(ACS!$R$13))</f>
        <v>232.8665283975447</v>
      </c>
      <c r="AE73" s="99">
        <f>IF(AE70="","",(((ACS!$R$13)*(TAZ!$V$13/TAZ!$J$13))-(ACS!$R$13))/(TAZ!$S$11-UPFRONTS!$F$21)*(AE70-UPFRONTS!$F$21)+(ACS!$R$13))</f>
        <v>236.34118953344648</v>
      </c>
      <c r="AF73" s="99">
        <f>IF(AF70="","",(((ACS!$R$13)*(TAZ!$V$13/TAZ!$J$13))-(ACS!$R$13))/(TAZ!$S$11-UPFRONTS!$F$21)*(AF70-UPFRONTS!$F$21)+(ACS!$R$13))</f>
        <v>239.81585066934827</v>
      </c>
      <c r="AG73" s="99" t="str">
        <f>IF(AG70="","",(((ACS!$R$13)*(TAZ!$V$13/TAZ!$J$13))-(ACS!$R$13))/(TAZ!$S$11-UPFRONTS!$F$21)*(AG70-UPFRONTS!$F$21)+(ACS!$R$13))</f>
        <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BASELINE'!G65-UPFRONTS!$F$21)+(ACS!$P$13+ACS!$Q$13))</f>
        <v>835.6411106506423</v>
      </c>
      <c r="H74" s="100">
        <f>IF(H65="","",(((ACS!$P$13+ACS!$Q$13)*(TAZ!$U$13/TAZ!$I$13))-(ACS!$P$13+ACS!$Q$13))/(TAZ!$S$11-UPFRONTS!$F$21)*('CBI - BASELINE'!H65-UPFRONTS!$F$21)+(ACS!$P$13+ACS!$Q$13))</f>
        <v>838.46166597596357</v>
      </c>
      <c r="I74" s="100">
        <f>IF(I65="","",(((ACS!$P$13+ACS!$Q$13)*(TAZ!$U$13/TAZ!$I$13))-(ACS!$P$13+ACS!$Q$13))/(TAZ!$S$11-UPFRONTS!$F$21)*('CBI - BASELINE'!I65-UPFRONTS!$F$21)+(ACS!$P$13+ACS!$Q$13))</f>
        <v>841.28222130128472</v>
      </c>
      <c r="J74" s="100">
        <f>IF(J65="","",(((ACS!$P$13+ACS!$Q$13)*(TAZ!$U$13/TAZ!$I$13))-(ACS!$P$13+ACS!$Q$13))/(TAZ!$S$11-UPFRONTS!$F$21)*('CBI - BASELINE'!J65-UPFRONTS!$F$21)+(ACS!$P$13+ACS!$Q$13))</f>
        <v>844.10277662660587</v>
      </c>
      <c r="K74" s="100">
        <f>IF(K65="","",(((ACS!$P$13+ACS!$Q$13)*(TAZ!$U$13/TAZ!$I$13))-(ACS!$P$13+ACS!$Q$13))/(TAZ!$S$11-UPFRONTS!$F$21)*('CBI - BASELINE'!K65-UPFRONTS!$F$21)+(ACS!$P$13+ACS!$Q$13))</f>
        <v>846.92333195192703</v>
      </c>
      <c r="L74" s="100">
        <f>IF(L65="","",(((ACS!$P$13+ACS!$Q$13)*(TAZ!$U$13/TAZ!$I$13))-(ACS!$P$13+ACS!$Q$13))/(TAZ!$S$11-UPFRONTS!$F$21)*('CBI - BASELINE'!L65-UPFRONTS!$F$21)+(ACS!$P$13+ACS!$Q$13))</f>
        <v>849.74388727724818</v>
      </c>
      <c r="M74" s="100">
        <f>IF(M65="","",(((ACS!$P$13+ACS!$Q$13)*(TAZ!$U$13/TAZ!$I$13))-(ACS!$P$13+ACS!$Q$13))/(TAZ!$S$11-UPFRONTS!$F$21)*('CBI - BASELINE'!M65-UPFRONTS!$F$21)+(ACS!$P$13+ACS!$Q$13))</f>
        <v>852.56444260256944</v>
      </c>
      <c r="N74" s="100">
        <f>IF(N65="","",(((ACS!$P$13+ACS!$Q$13)*(TAZ!$U$13/TAZ!$I$13))-(ACS!$P$13+ACS!$Q$13))/(TAZ!$S$11-UPFRONTS!$F$21)*('CBI - BASELINE'!N65-UPFRONTS!$F$21)+(ACS!$P$13+ACS!$Q$13))</f>
        <v>855.38499792789059</v>
      </c>
      <c r="O74" s="100">
        <f>IF(O65="","",(((ACS!$P$13+ACS!$Q$13)*(TAZ!$U$13/TAZ!$I$13))-(ACS!$P$13+ACS!$Q$13))/(TAZ!$S$11-UPFRONTS!$F$21)*('CBI - BASELINE'!O65-UPFRONTS!$F$21)+(ACS!$P$13+ACS!$Q$13))</f>
        <v>858.20555325321175</v>
      </c>
      <c r="P74" s="100">
        <f>IF(P65="","",(((ACS!$P$13+ACS!$Q$13)*(TAZ!$U$13/TAZ!$I$13))-(ACS!$P$13+ACS!$Q$13))/(TAZ!$S$11-UPFRONTS!$F$21)*('CBI - BASELINE'!P65-UPFRONTS!$F$21)+(ACS!$P$13+ACS!$Q$13))</f>
        <v>861.0261085785329</v>
      </c>
      <c r="Q74" s="100">
        <f>IF(Q65="","",(((ACS!$P$13+ACS!$Q$13)*(TAZ!$U$13/TAZ!$I$13))-(ACS!$P$13+ACS!$Q$13))/(TAZ!$S$11-UPFRONTS!$F$21)*('CBI - BASELINE'!Q65-UPFRONTS!$F$21)+(ACS!$P$13+ACS!$Q$13))</f>
        <v>863.84666390385405</v>
      </c>
      <c r="R74" s="100">
        <f>IF(R65="","",(((ACS!$P$13+ACS!$Q$13)*(TAZ!$U$13/TAZ!$I$13))-(ACS!$P$13+ACS!$Q$13))/(TAZ!$S$11-UPFRONTS!$F$21)*('CBI - BASELINE'!R65-UPFRONTS!$F$21)+(ACS!$P$13+ACS!$Q$13))</f>
        <v>866.66721922917532</v>
      </c>
      <c r="S74" s="100">
        <f>IF(S65="","",(((ACS!$P$13+ACS!$Q$13)*(TAZ!$U$13/TAZ!$I$13))-(ACS!$P$13+ACS!$Q$13))/(TAZ!$S$11-UPFRONTS!$F$21)*('CBI - BASELINE'!S65-UPFRONTS!$F$21)+(ACS!$P$13+ACS!$Q$13))</f>
        <v>869.48777455449647</v>
      </c>
      <c r="T74" s="100">
        <f>IF(T65="","",(((ACS!$P$13+ACS!$Q$13)*(TAZ!$U$13/TAZ!$I$13))-(ACS!$P$13+ACS!$Q$13))/(TAZ!$S$11-UPFRONTS!$F$21)*('CBI - BASELINE'!T65-UPFRONTS!$F$21)+(ACS!$P$13+ACS!$Q$13))</f>
        <v>872.30832987981762</v>
      </c>
      <c r="U74" s="100">
        <f>IF(U65="","",(((ACS!$P$13+ACS!$Q$13)*(TAZ!$U$13/TAZ!$I$13))-(ACS!$P$13+ACS!$Q$13))/(TAZ!$S$11-UPFRONTS!$F$21)*('CBI - BASELINE'!U65-UPFRONTS!$F$21)+(ACS!$P$13+ACS!$Q$13))</f>
        <v>875.12888520513877</v>
      </c>
      <c r="V74" s="100">
        <f>IF(V65="","",(((ACS!$P$13+ACS!$Q$13)*(TAZ!$U$13/TAZ!$I$13))-(ACS!$P$13+ACS!$Q$13))/(TAZ!$S$11-UPFRONTS!$F$21)*('CBI - BASELINE'!V65-UPFRONTS!$F$21)+(ACS!$P$13+ACS!$Q$13))</f>
        <v>877.94944053045992</v>
      </c>
      <c r="W74" s="100">
        <f>IF(W65="","",(((ACS!$P$13+ACS!$Q$13)*(TAZ!$U$13/TAZ!$I$13))-(ACS!$P$13+ACS!$Q$13))/(TAZ!$S$11-UPFRONTS!$F$21)*('CBI - BASELINE'!W65-UPFRONTS!$F$21)+(ACS!$P$13+ACS!$Q$13))</f>
        <v>880.76999585578108</v>
      </c>
      <c r="X74" s="100">
        <f>IF(X65="","",(((ACS!$P$13+ACS!$Q$13)*(TAZ!$U$13/TAZ!$I$13))-(ACS!$P$13+ACS!$Q$13))/(TAZ!$S$11-UPFRONTS!$F$21)*('CBI - BASELINE'!X65-UPFRONTS!$F$21)+(ACS!$P$13+ACS!$Q$13))</f>
        <v>883.59055118110234</v>
      </c>
      <c r="Y74" s="100">
        <f>IF(Y65="","",(((ACS!$P$13+ACS!$Q$13)*(TAZ!$U$13/TAZ!$I$13))-(ACS!$P$13+ACS!$Q$13))/(TAZ!$S$11-UPFRONTS!$F$21)*('CBI - BASELINE'!Y65-UPFRONTS!$F$21)+(ACS!$P$13+ACS!$Q$13))</f>
        <v>886.41110650642349</v>
      </c>
      <c r="Z74" s="100">
        <f>IF(Z65="","",(((ACS!$P$13+ACS!$Q$13)*(TAZ!$U$13/TAZ!$I$13))-(ACS!$P$13+ACS!$Q$13))/(TAZ!$S$11-UPFRONTS!$F$21)*('CBI - BASELINE'!Z65-UPFRONTS!$F$21)+(ACS!$P$13+ACS!$Q$13))</f>
        <v>889.23166183174465</v>
      </c>
      <c r="AA74" s="100">
        <f>IF(AA65="","",(((ACS!$P$13+ACS!$Q$13)*(TAZ!$U$13/TAZ!$I$13))-(ACS!$P$13+ACS!$Q$13))/(TAZ!$S$11-UPFRONTS!$F$21)*('CBI - BASELINE'!AA65-UPFRONTS!$F$21)+(ACS!$P$13+ACS!$Q$13))</f>
        <v>892.0522171570658</v>
      </c>
      <c r="AB74" s="100">
        <f>IF(AB65="","",(((ACS!$P$13+ACS!$Q$13)*(TAZ!$U$13/TAZ!$I$13))-(ACS!$P$13+ACS!$Q$13))/(TAZ!$S$11-UPFRONTS!$F$21)*('CBI - BASELINE'!AB65-UPFRONTS!$F$21)+(ACS!$P$13+ACS!$Q$13))</f>
        <v>894.87277248238695</v>
      </c>
      <c r="AC74" s="100">
        <f>IF(AC65="","",(((ACS!$P$13+ACS!$Q$13)*(TAZ!$U$13/TAZ!$I$13))-(ACS!$P$13+ACS!$Q$13))/(TAZ!$S$11-UPFRONTS!$F$21)*('CBI - BASELINE'!AC65-UPFRONTS!$F$21)+(ACS!$P$13+ACS!$Q$13))</f>
        <v>897.69332780770822</v>
      </c>
      <c r="AD74" s="100">
        <f>IF(AD65="","",(((ACS!$P$13+ACS!$Q$13)*(TAZ!$U$13/TAZ!$I$13))-(ACS!$P$13+ACS!$Q$13))/(TAZ!$S$11-UPFRONTS!$F$21)*('CBI - BASELINE'!AD65-UPFRONTS!$F$21)+(ACS!$P$13+ACS!$Q$13))</f>
        <v>900.51388313302937</v>
      </c>
      <c r="AE74" s="100">
        <f>IF(AE65="","",(((ACS!$P$13+ACS!$Q$13)*(TAZ!$U$13/TAZ!$I$13))-(ACS!$P$13+ACS!$Q$13))/(TAZ!$S$11-UPFRONTS!$F$21)*('CBI - BASELINE'!AE65-UPFRONTS!$F$21)+(ACS!$P$13+ACS!$Q$13))</f>
        <v>903.33443845835052</v>
      </c>
      <c r="AF74" s="100">
        <f>IF(AF65="","",(((ACS!$P$13+ACS!$Q$13)*(TAZ!$U$13/TAZ!$I$13))-(ACS!$P$13+ACS!$Q$13))/(TAZ!$S$11-UPFRONTS!$F$21)*('CBI - BASELINE'!AF65-UPFRONTS!$F$21)+(ACS!$P$13+ACS!$Q$13))</f>
        <v>906.15499378367167</v>
      </c>
      <c r="AG74" s="100" t="str">
        <f>IF(AG65="","",(((ACS!$P$13+ACS!$Q$13)*(TAZ!$U$13/TAZ!$I$13))-(ACS!$P$13+ACS!$Q$13))/(TAZ!$S$11-UPFRONTS!$F$21)*('CBI - BASELINE'!AG65-UPFRONTS!$F$21)+(ACS!$P$13+ACS!$Q$13))</f>
        <v/>
      </c>
      <c r="AH74" s="100" t="str">
        <f>IF(AH65="","",(((ACS!$P$13+ACS!$Q$13)*(TAZ!$U$13/TAZ!$I$13))-(ACS!$P$13+ACS!$Q$13))/(TAZ!$S$11-UPFRONTS!$F$21)*('CBI - BASELINE'!AH65-UPFRONTS!$F$21)+(ACS!$P$13+ACS!$Q$13))</f>
        <v/>
      </c>
      <c r="AI74" s="100" t="str">
        <f>IF(AI65="","",(((ACS!$P$13+ACS!$Q$13)*(TAZ!$U$13/TAZ!$I$13))-(ACS!$P$13+ACS!$Q$13))/(TAZ!$S$11-UPFRONTS!$F$21)*('CBI - BASELINE'!AI65-UPFRONTS!$F$21)+(ACS!$P$13+ACS!$Q$13))</f>
        <v/>
      </c>
      <c r="AJ74" s="100" t="str">
        <f>IF(AJ65="","",(((ACS!$P$13+ACS!$Q$13)*(TAZ!$U$13/TAZ!$I$13))-(ACS!$P$13+ACS!$Q$13))/(TAZ!$S$11-UPFRONTS!$F$21)*('CBI - BASELINE'!AJ65-UPFRONTS!$F$21)+(ACS!$P$13+ACS!$Q$13))</f>
        <v/>
      </c>
      <c r="AK74" s="100" t="str">
        <f>IF(AK65="","",(((ACS!$P$13+ACS!$Q$13)*(TAZ!$U$13/TAZ!$I$13))-(ACS!$P$13+ACS!$Q$13))/(TAZ!$S$11-UPFRONTS!$F$21)*('CBI - BASELINE'!AK65-UPFRONTS!$F$21)+(ACS!$P$13+ACS!$Q$13))</f>
        <v/>
      </c>
      <c r="AL74" s="100" t="str">
        <f>IF(AL65="","",(((ACS!$P$13+ACS!$Q$13)*(TAZ!$U$13/TAZ!$I$13))-(ACS!$P$13+ACS!$Q$13))/(TAZ!$S$11-UPFRONTS!$F$21)*('CBI - BASELINE'!AL65-UPFRONTS!$F$21)+(ACS!$P$13+ACS!$Q$13))</f>
        <v/>
      </c>
      <c r="AM74" s="100" t="str">
        <f>IF(AM65="","",(((ACS!$P$13+ACS!$Q$13)*(TAZ!$U$13/TAZ!$I$13))-(ACS!$P$13+ACS!$Q$13))/(TAZ!$S$11-UPFRONTS!$F$21)*('CBI - BASELINE'!AM65-UPFRONTS!$F$21)+(ACS!$P$13+ACS!$Q$13))</f>
        <v/>
      </c>
      <c r="AN74" s="100" t="str">
        <f>IF(AN65="","",(((ACS!$P$13+ACS!$Q$13)*(TAZ!$U$13/TAZ!$I$13))-(ACS!$P$13+ACS!$Q$13))/(TAZ!$S$11-UPFRONTS!$F$21)*('CBI - BASELINE'!AN65-UPFRONTS!$F$21)+(ACS!$P$13+ACS!$Q$13))</f>
        <v/>
      </c>
      <c r="AO74" s="100" t="str">
        <f>IF(AO65="","",(((ACS!$P$13+ACS!$Q$13)*(TAZ!$U$13/TAZ!$I$13))-(ACS!$P$13+ACS!$Q$13))/(TAZ!$S$11-UPFRONTS!$F$21)*('CBI - BASELINE'!AO65-UPFRONTS!$F$21)+(ACS!$P$13+ACS!$Q$13))</f>
        <v/>
      </c>
      <c r="AP74" s="100" t="str">
        <f>IF(AP65="","",(((ACS!$P$13+ACS!$Q$13)*(TAZ!$U$13/TAZ!$I$13))-(ACS!$P$13+ACS!$Q$13))/(TAZ!$S$11-UPFRONTS!$F$21)*('CBI - BASELINE'!AP65-UPFRONTS!$F$21)+(ACS!$P$13+ACS!$Q$13))</f>
        <v/>
      </c>
      <c r="AQ74" s="100" t="str">
        <f>IF(AQ65="","",(((ACS!$P$13+ACS!$Q$13)*(TAZ!$U$13/TAZ!$I$13))-(ACS!$P$13+ACS!$Q$13))/(TAZ!$S$11-UPFRONTS!$F$21)*('CBI - BASELINE'!AQ65-UPFRONTS!$F$21)+(ACS!$P$13+ACS!$Q$13))</f>
        <v/>
      </c>
      <c r="AR74" s="100" t="str">
        <f>IF(AR65="","",(((ACS!$P$13+ACS!$Q$13)*(TAZ!$U$13/TAZ!$I$13))-(ACS!$P$13+ACS!$Q$13))/(TAZ!$S$11-UPFRONTS!$F$21)*('CBI - BASELINE'!AR65-UPFRONTS!$F$21)+(ACS!$P$13+ACS!$Q$13))</f>
        <v/>
      </c>
      <c r="AS74" s="100" t="str">
        <f>IF(AS65="","",(((ACS!$P$13+ACS!$Q$13)*(TAZ!$U$13/TAZ!$I$13))-(ACS!$P$13+ACS!$Q$13))/(TAZ!$S$11-UPFRONTS!$F$21)*('CBI - BASELINE'!AS65-UPFRONTS!$F$21)+(ACS!$P$13+ACS!$Q$13))</f>
        <v/>
      </c>
      <c r="AT74" s="100" t="str">
        <f>IF(AT65="","",(((ACS!$P$13+ACS!$Q$13)*(TAZ!$U$13/TAZ!$I$13))-(ACS!$P$13+ACS!$Q$13))/(TAZ!$S$11-UPFRONTS!$F$21)*('CBI - BASELINE'!AT65-UPFRONTS!$F$21)+(ACS!$P$13+ACS!$Q$13))</f>
        <v/>
      </c>
      <c r="AU74" s="100" t="str">
        <f>IF(AU65="","",(((ACS!$P$13+ACS!$Q$13)*(TAZ!$U$13/TAZ!$I$13))-(ACS!$P$13+ACS!$Q$13))/(TAZ!$S$11-UPFRONTS!$F$21)*('CBI - BASELINE'!AU65-UPFRONTS!$F$21)+(ACS!$P$13+ACS!$Q$13))</f>
        <v/>
      </c>
      <c r="AV74" s="100" t="str">
        <f>IF(AV65="","",(((ACS!$P$13+ACS!$Q$13)*(TAZ!$U$13/TAZ!$I$13))-(ACS!$P$13+ACS!$Q$13))/(TAZ!$S$11-UPFRONTS!$F$21)*('CBI - BASELINE'!AV65-UPFRONTS!$F$21)+(ACS!$P$13+ACS!$Q$13))</f>
        <v/>
      </c>
      <c r="AW74" s="100" t="str">
        <f>IF(AW65="","",(((ACS!$P$13+ACS!$Q$13)*(TAZ!$U$13/TAZ!$I$13))-(ACS!$P$13+ACS!$Q$13))/(TAZ!$S$11-UPFRONTS!$F$21)*('CBI - BASELINE'!AW65-UPFRONTS!$F$21)+(ACS!$P$13+ACS!$Q$13))</f>
        <v/>
      </c>
      <c r="AX74" s="100" t="str">
        <f>IF(AX65="","",(((ACS!$P$13+ACS!$Q$13)*(TAZ!$U$13/TAZ!$I$13))-(ACS!$P$13+ACS!$Q$13))/(TAZ!$S$11-UPFRONTS!$F$21)*('CBI - BASELINE'!AX65-UPFRONTS!$F$21)+(ACS!$P$13+ACS!$Q$13))</f>
        <v/>
      </c>
      <c r="AY74" s="100" t="str">
        <f>IF(AY65="","",(((ACS!$P$13+ACS!$Q$13)*(TAZ!$U$13/TAZ!$I$13))-(ACS!$P$13+ACS!$Q$13))/(TAZ!$S$11-UPFRONTS!$F$21)*('CBI - BASELINE'!AY65-UPFRONTS!$F$21)+(ACS!$P$13+ACS!$Q$13))</f>
        <v/>
      </c>
      <c r="AZ74" s="100" t="str">
        <f>IF(AZ65="","",(((ACS!$P$13+ACS!$Q$13)*(TAZ!$U$13/TAZ!$I$13))-(ACS!$P$13+ACS!$Q$13))/(TAZ!$S$11-UPFRONTS!$F$21)*('CBI - BASELINE'!AZ65-UPFRONTS!$F$21)+(ACS!$P$13+ACS!$Q$13))</f>
        <v/>
      </c>
      <c r="BA74" s="100" t="str">
        <f>IF(BA65="","",(((ACS!$P$13+ACS!$Q$13)*(TAZ!$U$13/TAZ!$I$13))-(ACS!$P$13+ACS!$Q$13))/(TAZ!$S$11-UPFRONTS!$F$21)*('CBI - BASELINE'!BA65-UPFRONTS!$F$21)+(ACS!$P$13+ACS!$Q$13))</f>
        <v/>
      </c>
      <c r="BB74" s="100" t="str">
        <f>IF(BB65="","",(((ACS!$P$13+ACS!$Q$13)*(TAZ!$U$13/TAZ!$I$13))-(ACS!$P$13+ACS!$Q$13))/(TAZ!$S$11-UPFRONTS!$F$21)*('CBI - BASELINE'!BB65-UPFRONTS!$F$21)+(ACS!$P$13+ACS!$Q$13))</f>
        <v/>
      </c>
      <c r="BC74" s="108" t="str">
        <f>IF(BC65="","",(((ACS!$P$13+ACS!$Q$13)*(TAZ!$U$13/TAZ!$I$13))-(ACS!$P$13+ACS!$Q$13))/(TAZ!$S$11-UPFRONTS!$F$21)*('CBI - BASELINE'!BC65-UPFRONTS!$F$21)+(ACS!$P$13+ACS!$Q$13))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55" t="s">
        <v>512</v>
      </c>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-4</v>
      </c>
      <c r="H77" s="56">
        <f t="shared" ref="H77:BC77" si="5">H59</f>
        <v>-3</v>
      </c>
      <c r="I77" s="56">
        <f t="shared" si="5"/>
        <v>-2</v>
      </c>
      <c r="J77" s="56">
        <f t="shared" si="5"/>
        <v>-1</v>
      </c>
      <c r="K77" s="56">
        <f t="shared" si="5"/>
        <v>0</v>
      </c>
      <c r="L77" s="56">
        <f t="shared" si="5"/>
        <v>1</v>
      </c>
      <c r="M77" s="56">
        <f t="shared" si="5"/>
        <v>2</v>
      </c>
      <c r="N77" s="56">
        <f t="shared" si="5"/>
        <v>3</v>
      </c>
      <c r="O77" s="56">
        <f t="shared" si="5"/>
        <v>4</v>
      </c>
      <c r="P77" s="56">
        <f t="shared" si="5"/>
        <v>5</v>
      </c>
      <c r="Q77" s="56">
        <f t="shared" si="5"/>
        <v>6</v>
      </c>
      <c r="R77" s="56">
        <f t="shared" si="5"/>
        <v>7</v>
      </c>
      <c r="S77" s="56">
        <f t="shared" si="5"/>
        <v>8</v>
      </c>
      <c r="T77" s="56">
        <f t="shared" si="5"/>
        <v>9</v>
      </c>
      <c r="U77" s="56">
        <f t="shared" si="5"/>
        <v>10</v>
      </c>
      <c r="V77" s="56">
        <f t="shared" si="5"/>
        <v>11</v>
      </c>
      <c r="W77" s="56">
        <f t="shared" si="5"/>
        <v>12</v>
      </c>
      <c r="X77" s="56">
        <f t="shared" si="5"/>
        <v>13</v>
      </c>
      <c r="Y77" s="56">
        <f t="shared" si="5"/>
        <v>14</v>
      </c>
      <c r="Z77" s="56">
        <f t="shared" si="5"/>
        <v>15</v>
      </c>
      <c r="AA77" s="56">
        <f t="shared" si="5"/>
        <v>16</v>
      </c>
      <c r="AB77" s="56">
        <f t="shared" si="5"/>
        <v>17</v>
      </c>
      <c r="AC77" s="56">
        <f t="shared" si="5"/>
        <v>18</v>
      </c>
      <c r="AD77" s="56">
        <f t="shared" si="5"/>
        <v>19</v>
      </c>
      <c r="AE77" s="56">
        <f t="shared" si="5"/>
        <v>20</v>
      </c>
      <c r="AF77" s="56">
        <f t="shared" si="5"/>
        <v>21</v>
      </c>
      <c r="AG77" s="56" t="str">
        <f t="shared" si="5"/>
        <v/>
      </c>
      <c r="AH77" s="56" t="str">
        <f t="shared" si="5"/>
        <v/>
      </c>
      <c r="AI77" s="56" t="str">
        <f t="shared" si="5"/>
        <v/>
      </c>
      <c r="AJ77" s="56" t="str">
        <f t="shared" si="5"/>
        <v/>
      </c>
      <c r="AK77" s="56" t="str">
        <f t="shared" si="5"/>
        <v/>
      </c>
      <c r="AL77" s="56" t="str">
        <f t="shared" si="5"/>
        <v/>
      </c>
      <c r="AM77" s="56" t="str">
        <f t="shared" si="5"/>
        <v/>
      </c>
      <c r="AN77" s="56" t="str">
        <f t="shared" si="5"/>
        <v/>
      </c>
      <c r="AO77" s="56" t="str">
        <f t="shared" si="5"/>
        <v/>
      </c>
      <c r="AP77" s="56" t="str">
        <f t="shared" si="5"/>
        <v/>
      </c>
      <c r="AQ77" s="56" t="str">
        <f t="shared" si="5"/>
        <v/>
      </c>
      <c r="AR77" s="56" t="str">
        <f t="shared" si="5"/>
        <v/>
      </c>
      <c r="AS77" s="56" t="str">
        <f t="shared" si="5"/>
        <v/>
      </c>
      <c r="AT77" s="56" t="str">
        <f t="shared" si="5"/>
        <v/>
      </c>
      <c r="AU77" s="56" t="str">
        <f t="shared" si="5"/>
        <v/>
      </c>
      <c r="AV77" s="56" t="str">
        <f t="shared" si="5"/>
        <v/>
      </c>
      <c r="AW77" s="56" t="str">
        <f t="shared" si="5"/>
        <v/>
      </c>
      <c r="AX77" s="56" t="str">
        <f t="shared" si="5"/>
        <v/>
      </c>
      <c r="AY77" s="56" t="str">
        <f t="shared" si="5"/>
        <v/>
      </c>
      <c r="AZ77" s="56" t="str">
        <f t="shared" si="5"/>
        <v/>
      </c>
      <c r="BA77" s="56" t="str">
        <f t="shared" si="5"/>
        <v/>
      </c>
      <c r="BB77" s="56" t="str">
        <f t="shared" si="5"/>
        <v/>
      </c>
      <c r="BC77" s="56" t="str">
        <f t="shared" si="5"/>
        <v/>
      </c>
    </row>
    <row r="78" spans="4:55" x14ac:dyDescent="0.25">
      <c r="F78" s="83" t="s">
        <v>462</v>
      </c>
      <c r="G78" s="84">
        <f>G60</f>
        <v>2021</v>
      </c>
      <c r="H78" s="84">
        <f t="shared" ref="H78:BC78" si="6">H60</f>
        <v>2022</v>
      </c>
      <c r="I78" s="84">
        <f t="shared" si="6"/>
        <v>2023</v>
      </c>
      <c r="J78" s="84">
        <f t="shared" si="6"/>
        <v>2024</v>
      </c>
      <c r="K78" s="84">
        <f t="shared" si="6"/>
        <v>2025</v>
      </c>
      <c r="L78" s="84">
        <f t="shared" si="6"/>
        <v>2026</v>
      </c>
      <c r="M78" s="84">
        <f t="shared" si="6"/>
        <v>2027</v>
      </c>
      <c r="N78" s="84">
        <f t="shared" si="6"/>
        <v>2028</v>
      </c>
      <c r="O78" s="84">
        <f t="shared" si="6"/>
        <v>2029</v>
      </c>
      <c r="P78" s="84">
        <f t="shared" si="6"/>
        <v>2030</v>
      </c>
      <c r="Q78" s="84">
        <f t="shared" si="6"/>
        <v>2031</v>
      </c>
      <c r="R78" s="84">
        <f t="shared" si="6"/>
        <v>2032</v>
      </c>
      <c r="S78" s="84">
        <f t="shared" si="6"/>
        <v>2033</v>
      </c>
      <c r="T78" s="84">
        <f t="shared" si="6"/>
        <v>2034</v>
      </c>
      <c r="U78" s="84">
        <f t="shared" si="6"/>
        <v>2035</v>
      </c>
      <c r="V78" s="84">
        <f t="shared" si="6"/>
        <v>2036</v>
      </c>
      <c r="W78" s="84">
        <f t="shared" si="6"/>
        <v>2037</v>
      </c>
      <c r="X78" s="84">
        <f t="shared" si="6"/>
        <v>2038</v>
      </c>
      <c r="Y78" s="84">
        <f t="shared" si="6"/>
        <v>2039</v>
      </c>
      <c r="Z78" s="84">
        <f t="shared" si="6"/>
        <v>2040</v>
      </c>
      <c r="AA78" s="84">
        <f t="shared" si="6"/>
        <v>2041</v>
      </c>
      <c r="AB78" s="84">
        <f t="shared" si="6"/>
        <v>2042</v>
      </c>
      <c r="AC78" s="84">
        <f t="shared" si="6"/>
        <v>2043</v>
      </c>
      <c r="AD78" s="84">
        <f t="shared" si="6"/>
        <v>2044</v>
      </c>
      <c r="AE78" s="84">
        <f t="shared" si="6"/>
        <v>2045</v>
      </c>
      <c r="AF78" s="84">
        <f t="shared" si="6"/>
        <v>2046</v>
      </c>
      <c r="AG78" s="84" t="str">
        <f t="shared" si="6"/>
        <v/>
      </c>
      <c r="AH78" s="84" t="str">
        <f t="shared" si="6"/>
        <v/>
      </c>
      <c r="AI78" s="84" t="str">
        <f t="shared" si="6"/>
        <v/>
      </c>
      <c r="AJ78" s="84" t="str">
        <f t="shared" si="6"/>
        <v/>
      </c>
      <c r="AK78" s="84" t="str">
        <f t="shared" si="6"/>
        <v/>
      </c>
      <c r="AL78" s="84" t="str">
        <f t="shared" si="6"/>
        <v/>
      </c>
      <c r="AM78" s="84" t="str">
        <f t="shared" si="6"/>
        <v/>
      </c>
      <c r="AN78" s="84" t="str">
        <f t="shared" si="6"/>
        <v/>
      </c>
      <c r="AO78" s="84" t="str">
        <f t="shared" si="6"/>
        <v/>
      </c>
      <c r="AP78" s="84" t="str">
        <f t="shared" si="6"/>
        <v/>
      </c>
      <c r="AQ78" s="84" t="str">
        <f t="shared" si="6"/>
        <v/>
      </c>
      <c r="AR78" s="84" t="str">
        <f t="shared" si="6"/>
        <v/>
      </c>
      <c r="AS78" s="84" t="str">
        <f t="shared" si="6"/>
        <v/>
      </c>
      <c r="AT78" s="84" t="str">
        <f t="shared" si="6"/>
        <v/>
      </c>
      <c r="AU78" s="84" t="str">
        <f t="shared" si="6"/>
        <v/>
      </c>
      <c r="AV78" s="84" t="str">
        <f t="shared" si="6"/>
        <v/>
      </c>
      <c r="AW78" s="84" t="str">
        <f t="shared" si="6"/>
        <v/>
      </c>
      <c r="AX78" s="84" t="str">
        <f t="shared" si="6"/>
        <v/>
      </c>
      <c r="AY78" s="84" t="str">
        <f t="shared" si="6"/>
        <v/>
      </c>
      <c r="AZ78" s="84" t="str">
        <f t="shared" si="6"/>
        <v/>
      </c>
      <c r="BA78" s="84" t="str">
        <f t="shared" si="6"/>
        <v/>
      </c>
      <c r="BB78" s="84" t="str">
        <f t="shared" si="6"/>
        <v/>
      </c>
      <c r="BC78" s="85" t="str">
        <f t="shared" si="6"/>
        <v/>
      </c>
    </row>
    <row r="79" spans="4:55" x14ac:dyDescent="0.25">
      <c r="F79" s="34" t="s">
        <v>431</v>
      </c>
      <c r="G79" s="363">
        <f>IF(G77="","",IF(G77&lt;1,$G$14,($G$14+((G$78-UPFRONTS!$F$30)*(('CBI - BASELINE'!$G$19-'CBI - BASELINE'!$G14)/(20))))))</f>
        <v>8.8743258925523929E-4</v>
      </c>
      <c r="H79" s="363">
        <f>IF(H77="","",IF(H77&lt;1,$G$14,($G$14+((H$78-UPFRONTS!$F$30)*(('CBI - BASELINE'!$G$19-'CBI - BASELINE'!$G14)/(20))))))</f>
        <v>8.8743258925523929E-4</v>
      </c>
      <c r="I79" s="363">
        <f>IF(I77="","",IF(I77&lt;1,$G$14,($G$14+((I$78-UPFRONTS!$F$30)*(('CBI - BASELINE'!$G$19-'CBI - BASELINE'!$G14)/(20))))))</f>
        <v>8.8743258925523929E-4</v>
      </c>
      <c r="J79" s="363">
        <f>IF(J77="","",IF(J77&lt;1,$G$14,($G$14+((J$78-UPFRONTS!$F$30)*(('CBI - BASELINE'!$G$19-'CBI - BASELINE'!$G14)/(20))))))</f>
        <v>8.8743258925523929E-4</v>
      </c>
      <c r="K79" s="363">
        <f>IF(K77="","",IF(K77&lt;1,$G$14,($G$14+((K$78-UPFRONTS!$F$30)*(('CBI - BASELINE'!$G$19-'CBI - BASELINE'!$G14)/(20))))))</f>
        <v>8.8743258925523929E-4</v>
      </c>
      <c r="L79" s="363">
        <f>IF(L77="","",IF(L77&lt;1,$G$14,($G$14+((L$78-UPFRONTS!$F$30)*(('CBI - BASELINE'!$G$19-'CBI - BASELINE'!$G14)/(20))))))</f>
        <v>8.8743258925523929E-4</v>
      </c>
      <c r="M79" s="363">
        <f>IF(M77="","",IF(M77&lt;1,$G$14,($G$14+((M$78-UPFRONTS!$F$30)*(('CBI - BASELINE'!$G$19-'CBI - BASELINE'!$G14)/(20))))))</f>
        <v>8.8743258925523929E-4</v>
      </c>
      <c r="N79" s="363">
        <f>IF(N77="","",IF(N77&lt;1,$G$14,($G$14+((N$78-UPFRONTS!$F$30)*(('CBI - BASELINE'!$G$19-'CBI - BASELINE'!$G14)/(20))))))</f>
        <v>8.8743258925523929E-4</v>
      </c>
      <c r="O79" s="363">
        <f>IF(O77="","",IF(O77&lt;1,$G$14,($G$14+((O$78-UPFRONTS!$F$30)*(('CBI - BASELINE'!$G$19-'CBI - BASELINE'!$G14)/(20))))))</f>
        <v>8.8743258925523929E-4</v>
      </c>
      <c r="P79" s="363">
        <f>IF(P77="","",IF(P77&lt;1,$G$14,($G$14+((P$78-UPFRONTS!$F$30)*(('CBI - BASELINE'!$G$19-'CBI - BASELINE'!$G14)/(20))))))</f>
        <v>8.8743258925523929E-4</v>
      </c>
      <c r="Q79" s="363">
        <f>IF(Q77="","",IF(Q77&lt;1,$G$14,($G$14+((Q$78-UPFRONTS!$F$30)*(('CBI - BASELINE'!$G$19-'CBI - BASELINE'!$G14)/(20))))))</f>
        <v>8.8743258925523929E-4</v>
      </c>
      <c r="R79" s="363">
        <f>IF(R77="","",IF(R77&lt;1,$G$14,($G$14+((R$78-UPFRONTS!$F$30)*(('CBI - BASELINE'!$G$19-'CBI - BASELINE'!$G14)/(20))))))</f>
        <v>8.8743258925523929E-4</v>
      </c>
      <c r="S79" s="363">
        <f>IF(S77="","",IF(S77&lt;1,$G$14,($G$14+((S$78-UPFRONTS!$F$30)*(('CBI - BASELINE'!$G$19-'CBI - BASELINE'!$G14)/(20))))))</f>
        <v>8.8743258925523929E-4</v>
      </c>
      <c r="T79" s="363">
        <f>IF(T77="","",IF(T77&lt;1,$G$14,($G$14+((T$78-UPFRONTS!$F$30)*(('CBI - BASELINE'!$G$19-'CBI - BASELINE'!$G14)/(20))))))</f>
        <v>8.8743258925523929E-4</v>
      </c>
      <c r="U79" s="363">
        <f>IF(U77="","",IF(U77&lt;1,$G$14,($G$14+((U$78-UPFRONTS!$F$30)*(('CBI - BASELINE'!$G$19-'CBI - BASELINE'!$G14)/(20))))))</f>
        <v>8.8743258925523929E-4</v>
      </c>
      <c r="V79" s="363">
        <f>IF(V77="","",IF(V77&lt;1,$G$14,($G$14+((V$78-UPFRONTS!$F$30)*(('CBI - BASELINE'!$G$19-'CBI - BASELINE'!$G14)/(20))))))</f>
        <v>8.8743258925523929E-4</v>
      </c>
      <c r="W79" s="363">
        <f>IF(W77="","",IF(W77&lt;1,$G$14,($G$14+((W$78-UPFRONTS!$F$30)*(('CBI - BASELINE'!$G$19-'CBI - BASELINE'!$G14)/(20))))))</f>
        <v>8.8743258925523929E-4</v>
      </c>
      <c r="X79" s="363">
        <f>IF(X77="","",IF(X77&lt;1,$G$14,($G$14+((X$78-UPFRONTS!$F$30)*(('CBI - BASELINE'!$G$19-'CBI - BASELINE'!$G14)/(20))))))</f>
        <v>8.8743258925523929E-4</v>
      </c>
      <c r="Y79" s="363">
        <f>IF(Y77="","",IF(Y77&lt;1,$G$14,($G$14+((Y$78-UPFRONTS!$F$30)*(('CBI - BASELINE'!$G$19-'CBI - BASELINE'!$G14)/(20))))))</f>
        <v>8.8743258925523929E-4</v>
      </c>
      <c r="Z79" s="363">
        <f>IF(Z77="","",IF(Z77&lt;1,$G$14,($G$14+((Z$78-UPFRONTS!$F$30)*(('CBI - BASELINE'!$G$19-'CBI - BASELINE'!$G14)/(20))))))</f>
        <v>8.8743258925523929E-4</v>
      </c>
      <c r="AA79" s="363">
        <f>IF(AA77="","",IF(AA77&lt;1,$G$14,($G$14+((AA$78-UPFRONTS!$F$30)*(('CBI - BASELINE'!$G$19-'CBI - BASELINE'!$G14)/(20))))))</f>
        <v>8.8743258925523929E-4</v>
      </c>
      <c r="AB79" s="363">
        <f>IF(AB77="","",IF(AB77&lt;1,$G$14,($G$14+((AB$78-UPFRONTS!$F$30)*(('CBI - BASELINE'!$G$19-'CBI - BASELINE'!$G14)/(20))))))</f>
        <v>8.8743258925523929E-4</v>
      </c>
      <c r="AC79" s="101">
        <f>IF(AC77="","",IF(AC77&lt;1,$G$14,($G$14+((AC$78-UPFRONTS!$F$30)*(('CBI - BASELINE'!$G$19-'CBI - BASELINE'!$G14)/(20))))))</f>
        <v>8.8743258925523929E-4</v>
      </c>
      <c r="AD79" s="101">
        <f>IF(AD77="","",IF(AD77&lt;1,$G$14,($G$14+((AD$78-UPFRONTS!$F$30)*(('CBI - BASELINE'!$G$19-'CBI - BASELINE'!$G14)/(20))))))</f>
        <v>8.8743258925523929E-4</v>
      </c>
      <c r="AE79" s="101">
        <f>IF(AE77="","",IF(AE77&lt;1,$G$14,($G$14+((AE$78-UPFRONTS!$F$30)*(('CBI - BASELINE'!$G$19-'CBI - BASELINE'!$G14)/(20))))))</f>
        <v>8.8743258925523929E-4</v>
      </c>
      <c r="AF79" s="101">
        <f>IF(AF77="","",IF(AF77&lt;1,$G$14,($G$14+((AF$78-UPFRONTS!$F$30)*(('CBI - BASELINE'!$G$19-'CBI - BASELINE'!$G14)/(20))))))</f>
        <v>8.8743258925523929E-4</v>
      </c>
      <c r="AG79" s="101" t="str">
        <f>IF(AG77="","",IF(AG77&lt;1,$G$14,($G$14+((AG$78-UPFRONTS!$F$30)*(('CBI - BASELINE'!$G$19-'CBI - BASELINE'!$G14)/(20))))))</f>
        <v/>
      </c>
      <c r="AH79" s="101" t="str">
        <f>IF(AH77="","",IF(AH77&lt;1,$G$14,($G$14+((AH$78-UPFRONTS!$F$30)*(('CBI - BASELINE'!$G$19-'CBI - BASELINE'!$G14)/(20))))))</f>
        <v/>
      </c>
      <c r="AI79" s="101" t="str">
        <f>IF(AI77="","",IF(AI77&lt;1,$G$14,($G$14+((AI$78-UPFRONTS!$F$30)*(('CBI - BASELINE'!$G$19-'CBI - BASELINE'!$G14)/(20))))))</f>
        <v/>
      </c>
      <c r="AJ79" s="101" t="str">
        <f>IF(AJ77="","",IF(AJ77&lt;1,$G$14,($G$14+((AJ$78-UPFRONTS!$F$30)*(('CBI - BASELINE'!$G$19-'CBI - BASELINE'!$G14)/(20))))))</f>
        <v/>
      </c>
      <c r="AK79" s="101" t="str">
        <f>IF(AK77="","",IF(AK77&lt;1,$G$14,($G$14+((AK$78-UPFRONTS!$F$30)*(('CBI - BASELINE'!$G$19-'CBI - BASELINE'!$G14)/(20))))))</f>
        <v/>
      </c>
      <c r="AL79" s="101" t="str">
        <f>IF(AL77="","",IF(AL77&lt;1,$G$14,($G$14+((AL$78-UPFRONTS!$F$30)*(('CBI - BASELINE'!$G$19-'CBI - BASELINE'!$G14)/(20))))))</f>
        <v/>
      </c>
      <c r="AM79" s="101" t="str">
        <f>IF(AM77="","",IF(AM77&lt;1,$G$14,($G$14+((AM$78-UPFRONTS!$F$30)*(('CBI - BASELINE'!$G$19-'CBI - BASELINE'!$G14)/(20))))))</f>
        <v/>
      </c>
      <c r="AN79" s="101" t="str">
        <f>IF(AN77="","",IF(AN77&lt;1,$G$14,($G$14+((AN$78-UPFRONTS!$F$30)*(('CBI - BASELINE'!$G$19-'CBI - BASELINE'!$G14)/(20))))))</f>
        <v/>
      </c>
      <c r="AO79" s="101" t="str">
        <f>IF(AO77="","",IF(AO77&lt;1,$G$14,($G$14+((AO$78-UPFRONTS!$F$30)*(('CBI - BASELINE'!$G$19-'CBI - BASELINE'!$G14)/(20))))))</f>
        <v/>
      </c>
      <c r="AP79" s="101" t="str">
        <f>IF(AP77="","",IF(AP77&lt;1,$G$14,($G$14+((AP$78-UPFRONTS!$F$30)*(('CBI - BASELINE'!$G$19-'CBI - BASELINE'!$G14)/(20))))))</f>
        <v/>
      </c>
      <c r="AQ79" s="101" t="str">
        <f>IF(AQ77="","",IF(AQ77&lt;1,$G$14,($G$14+((AQ$78-UPFRONTS!$F$30)*(('CBI - BASELINE'!$G$19-'CBI - BASELINE'!$G14)/(20))))))</f>
        <v/>
      </c>
      <c r="AR79" s="101" t="str">
        <f>IF(AR77="","",IF(AR77&lt;1,$G$14,($G$14+((AR$78-UPFRONTS!$F$30)*(('CBI - BASELINE'!$G$19-'CBI - BASELINE'!$G14)/(20))))))</f>
        <v/>
      </c>
      <c r="AS79" s="101" t="str">
        <f>IF(AS77="","",IF(AS77&lt;1,$G$14,($G$14+((AS$78-UPFRONTS!$F$30)*(('CBI - BASELINE'!$G$19-'CBI - BASELINE'!$G14)/(20))))))</f>
        <v/>
      </c>
      <c r="AT79" s="101" t="str">
        <f>IF(AT77="","",IF(AT77&lt;1,$G$14,($G$14+((AT$78-UPFRONTS!$F$30)*(('CBI - BASELINE'!$G$19-'CBI - BASELINE'!$G14)/(20))))))</f>
        <v/>
      </c>
      <c r="AU79" s="101" t="str">
        <f>IF(AU77="","",IF(AU77&lt;1,$G$14,($G$14+((AU$78-UPFRONTS!$F$30)*(('CBI - BASELINE'!$G$19-'CBI - BASELINE'!$G14)/(20))))))</f>
        <v/>
      </c>
      <c r="AV79" s="101" t="str">
        <f>IF(AV77="","",IF(AV77&lt;1,$G$14,($G$14+((AV$78-UPFRONTS!$F$30)*(('CBI - BASELINE'!$G$19-'CBI - BASELINE'!$G14)/(20))))))</f>
        <v/>
      </c>
      <c r="AW79" s="101" t="str">
        <f>IF(AW77="","",IF(AW77&lt;1,$G$14,($G$14+((AW$78-UPFRONTS!$F$30)*(('CBI - BASELINE'!$G$19-'CBI - BASELINE'!$G14)/(20))))))</f>
        <v/>
      </c>
      <c r="AX79" s="101" t="str">
        <f>IF(AX77="","",IF(AX77&lt;1,$G$14,($G$14+((AX$78-UPFRONTS!$F$30)*(('CBI - BASELINE'!$G$19-'CBI - BASELINE'!$G14)/(20))))))</f>
        <v/>
      </c>
      <c r="AY79" s="101" t="str">
        <f>IF(AY77="","",IF(AY77&lt;1,$G$14,($G$14+((AY$78-UPFRONTS!$F$30)*(('CBI - BASELINE'!$G$19-'CBI - BASELINE'!$G14)/(20))))))</f>
        <v/>
      </c>
      <c r="AZ79" s="101" t="str">
        <f>IF(AZ77="","",IF(AZ77&lt;1,$G$14,($G$14+((AZ$78-UPFRONTS!$F$30)*(('CBI - BASELINE'!$G$19-'CBI - BASELINE'!$G14)/(20))))))</f>
        <v/>
      </c>
      <c r="BA79" s="101" t="str">
        <f>IF(BA77="","",IF(BA77&lt;1,$G$14,($G$14+((BA$78-UPFRONTS!$F$30)*(('CBI - BASELINE'!$G$19-'CBI - BASELINE'!$G14)/(20))))))</f>
        <v/>
      </c>
      <c r="BB79" s="101" t="str">
        <f>IF(BB77="","",IF(BB77&lt;1,$G$14,($G$14+((BB$78-UPFRONTS!$F$30)*(('CBI - BASELINE'!$G$19-'CBI - BASELINE'!$G14)/(20))))))</f>
        <v/>
      </c>
      <c r="BC79" s="104" t="str">
        <f>IF(BC77="","",IF(BC77&lt;1,$G$14,($G$14+((BC$78-UPFRONTS!$F$30)*(('CBI - BASELINE'!$G$19-'CBI - BASELINE'!$G14)/(20))))))</f>
        <v/>
      </c>
    </row>
    <row r="80" spans="4:55" x14ac:dyDescent="0.25">
      <c r="F80" s="10" t="s">
        <v>432</v>
      </c>
      <c r="G80" s="364">
        <f>IF(G77="","",IF(G77&lt;1,$G$15,($G$15+((G$78-UPFRONTS!$F$30)*(('CBI - BASELINE'!$G$20-'CBI - BASELINE'!$G15)/(20))))))</f>
        <v>1.5936941755780171E-3</v>
      </c>
      <c r="H80" s="364">
        <f>IF(H77="","",IF(H77&lt;1,$G$15,($G$15+((H$78-UPFRONTS!$F$30)*(('CBI - BASELINE'!$G$20-'CBI - BASELINE'!$G15)/(20))))))</f>
        <v>1.5936941755780171E-3</v>
      </c>
      <c r="I80" s="364">
        <f>IF(I77="","",IF(I77&lt;1,$G$15,($G$15+((I$78-UPFRONTS!$F$30)*(('CBI - BASELINE'!$G$20-'CBI - BASELINE'!$G15)/(20))))))</f>
        <v>1.5936941755780171E-3</v>
      </c>
      <c r="J80" s="364">
        <f>IF(J77="","",IF(J77&lt;1,$G$15,($G$15+((J$78-UPFRONTS!$F$30)*(('CBI - BASELINE'!$G$20-'CBI - BASELINE'!$G15)/(20))))))</f>
        <v>1.5936941755780171E-3</v>
      </c>
      <c r="K80" s="364">
        <f>IF(K77="","",IF(K77&lt;1,$G$15,($G$15+((K$78-UPFRONTS!$F$30)*(('CBI - BASELINE'!$G$20-'CBI - BASELINE'!$G15)/(20))))))</f>
        <v>1.5936941755780171E-3</v>
      </c>
      <c r="L80" s="364">
        <f>IF(L77="","",IF(L77&lt;1,$G$15,($G$15+((L$78-UPFRONTS!$F$30)*(('CBI - BASELINE'!$G$20-'CBI - BASELINE'!$G15)/(20))))))</f>
        <v>1.5936941755780171E-3</v>
      </c>
      <c r="M80" s="364">
        <f>IF(M77="","",IF(M77&lt;1,$G$15,($G$15+((M$78-UPFRONTS!$F$30)*(('CBI - BASELINE'!$G$20-'CBI - BASELINE'!$G15)/(20))))))</f>
        <v>1.5936941755780171E-3</v>
      </c>
      <c r="N80" s="364">
        <f>IF(N77="","",IF(N77&lt;1,$G$15,($G$15+((N$78-UPFRONTS!$F$30)*(('CBI - BASELINE'!$G$20-'CBI - BASELINE'!$G15)/(20))))))</f>
        <v>1.5936941755780171E-3</v>
      </c>
      <c r="O80" s="364">
        <f>IF(O77="","",IF(O77&lt;1,$G$15,($G$15+((O$78-UPFRONTS!$F$30)*(('CBI - BASELINE'!$G$20-'CBI - BASELINE'!$G15)/(20))))))</f>
        <v>1.5936941755780171E-3</v>
      </c>
      <c r="P80" s="364">
        <f>IF(P77="","",IF(P77&lt;1,$G$15,($G$15+((P$78-UPFRONTS!$F$30)*(('CBI - BASELINE'!$G$20-'CBI - BASELINE'!$G15)/(20))))))</f>
        <v>1.5936941755780171E-3</v>
      </c>
      <c r="Q80" s="364">
        <f>IF(Q77="","",IF(Q77&lt;1,$G$15,($G$15+((Q$78-UPFRONTS!$F$30)*(('CBI - BASELINE'!$G$20-'CBI - BASELINE'!$G15)/(20))))))</f>
        <v>1.5936941755780171E-3</v>
      </c>
      <c r="R80" s="364">
        <f>IF(R77="","",IF(R77&lt;1,$G$15,($G$15+((R$78-UPFRONTS!$F$30)*(('CBI - BASELINE'!$G$20-'CBI - BASELINE'!$G15)/(20))))))</f>
        <v>1.5936941755780171E-3</v>
      </c>
      <c r="S80" s="364">
        <f>IF(S77="","",IF(S77&lt;1,$G$15,($G$15+((S$78-UPFRONTS!$F$30)*(('CBI - BASELINE'!$G$20-'CBI - BASELINE'!$G15)/(20))))))</f>
        <v>1.5936941755780171E-3</v>
      </c>
      <c r="T80" s="364">
        <f>IF(T77="","",IF(T77&lt;1,$G$15,($G$15+((T$78-UPFRONTS!$F$30)*(('CBI - BASELINE'!$G$20-'CBI - BASELINE'!$G15)/(20))))))</f>
        <v>1.5936941755780171E-3</v>
      </c>
      <c r="U80" s="364">
        <f>IF(U77="","",IF(U77&lt;1,$G$15,($G$15+((U$78-UPFRONTS!$F$30)*(('CBI - BASELINE'!$G$20-'CBI - BASELINE'!$G15)/(20))))))</f>
        <v>1.5936941755780171E-3</v>
      </c>
      <c r="V80" s="364">
        <f>IF(V77="","",IF(V77&lt;1,$G$15,($G$15+((V$78-UPFRONTS!$F$30)*(('CBI - BASELINE'!$G$20-'CBI - BASELINE'!$G15)/(20))))))</f>
        <v>1.5936941755780171E-3</v>
      </c>
      <c r="W80" s="364">
        <f>IF(W77="","",IF(W77&lt;1,$G$15,($G$15+((W$78-UPFRONTS!$F$30)*(('CBI - BASELINE'!$G$20-'CBI - BASELINE'!$G15)/(20))))))</f>
        <v>1.5936941755780171E-3</v>
      </c>
      <c r="X80" s="364">
        <f>IF(X77="","",IF(X77&lt;1,$G$15,($G$15+((X$78-UPFRONTS!$F$30)*(('CBI - BASELINE'!$G$20-'CBI - BASELINE'!$G15)/(20))))))</f>
        <v>1.5936941755780171E-3</v>
      </c>
      <c r="Y80" s="364">
        <f>IF(Y77="","",IF(Y77&lt;1,$G$15,($G$15+((Y$78-UPFRONTS!$F$30)*(('CBI - BASELINE'!$G$20-'CBI - BASELINE'!$G15)/(20))))))</f>
        <v>1.5936941755780171E-3</v>
      </c>
      <c r="Z80" s="364">
        <f>IF(Z77="","",IF(Z77&lt;1,$G$15,($G$15+((Z$78-UPFRONTS!$F$30)*(('CBI - BASELINE'!$G$20-'CBI - BASELINE'!$G15)/(20))))))</f>
        <v>1.5936941755780171E-3</v>
      </c>
      <c r="AA80" s="364">
        <f>IF(AA77="","",IF(AA77&lt;1,$G$15,($G$15+((AA$78-UPFRONTS!$F$30)*(('CBI - BASELINE'!$G$20-'CBI - BASELINE'!$G15)/(20))))))</f>
        <v>1.5936941755780171E-3</v>
      </c>
      <c r="AB80" s="364">
        <f>IF(AB77="","",IF(AB77&lt;1,$G$15,($G$15+((AB$78-UPFRONTS!$F$30)*(('CBI - BASELINE'!$G$20-'CBI - BASELINE'!$G15)/(20))))))</f>
        <v>1.5936941755780171E-3</v>
      </c>
      <c r="AC80" s="102">
        <f>IF(AC77="","",IF(AC77&lt;1,$G$15,($G$15+((AC$78-UPFRONTS!$F$30)*(('CBI - BASELINE'!$G$20-'CBI - BASELINE'!$G15)/(20))))))</f>
        <v>1.5936941755780171E-3</v>
      </c>
      <c r="AD80" s="102">
        <f>IF(AD77="","",IF(AD77&lt;1,$G$15,($G$15+((AD$78-UPFRONTS!$F$30)*(('CBI - BASELINE'!$G$20-'CBI - BASELINE'!$G15)/(20))))))</f>
        <v>1.5936941755780171E-3</v>
      </c>
      <c r="AE80" s="102">
        <f>IF(AE77="","",IF(AE77&lt;1,$G$15,($G$15+((AE$78-UPFRONTS!$F$30)*(('CBI - BASELINE'!$G$20-'CBI - BASELINE'!$G15)/(20))))))</f>
        <v>1.5936941755780171E-3</v>
      </c>
      <c r="AF80" s="102">
        <f>IF(AF77="","",IF(AF77&lt;1,$G$15,($G$15+((AF$78-UPFRONTS!$F$30)*(('CBI - BASELINE'!$G$20-'CBI - BASELINE'!$G15)/(20))))))</f>
        <v>1.5936941755780171E-3</v>
      </c>
      <c r="AG80" s="102" t="str">
        <f>IF(AG77="","",IF(AG77&lt;1,$G$15,($G$15+((AG$78-UPFRONTS!$F$30)*(('CBI - BASELINE'!$G$20-'CBI - BASELINE'!$G15)/(20))))))</f>
        <v/>
      </c>
      <c r="AH80" s="102" t="str">
        <f>IF(AH77="","",IF(AH77&lt;1,$G$15,($G$15+((AH$78-UPFRONTS!$F$30)*(('CBI - BASELINE'!$G$20-'CBI - BASELINE'!$G15)/(20))))))</f>
        <v/>
      </c>
      <c r="AI80" s="102" t="str">
        <f>IF(AI77="","",IF(AI77&lt;1,$G$15,($G$15+((AI$78-UPFRONTS!$F$30)*(('CBI - BASELINE'!$G$20-'CBI - BASELINE'!$G15)/(20))))))</f>
        <v/>
      </c>
      <c r="AJ80" s="102" t="str">
        <f>IF(AJ77="","",IF(AJ77&lt;1,$G$15,($G$15+((AJ$78-UPFRONTS!$F$30)*(('CBI - BASELINE'!$G$20-'CBI - BASELINE'!$G15)/(20))))))</f>
        <v/>
      </c>
      <c r="AK80" s="102" t="str">
        <f>IF(AK77="","",IF(AK77&lt;1,$G$15,($G$15+((AK$78-UPFRONTS!$F$30)*(('CBI - BASELINE'!$G$20-'CBI - BASELINE'!$G15)/(20))))))</f>
        <v/>
      </c>
      <c r="AL80" s="102" t="str">
        <f>IF(AL77="","",IF(AL77&lt;1,$G$15,($G$15+((AL$78-UPFRONTS!$F$30)*(('CBI - BASELINE'!$G$20-'CBI - BASELINE'!$G15)/(20))))))</f>
        <v/>
      </c>
      <c r="AM80" s="102" t="str">
        <f>IF(AM77="","",IF(AM77&lt;1,$G$15,($G$15+((AM$78-UPFRONTS!$F$30)*(('CBI - BASELINE'!$G$20-'CBI - BASELINE'!$G15)/(20))))))</f>
        <v/>
      </c>
      <c r="AN80" s="102" t="str">
        <f>IF(AN77="","",IF(AN77&lt;1,$G$15,($G$15+((AN$78-UPFRONTS!$F$30)*(('CBI - BASELINE'!$G$20-'CBI - BASELINE'!$G15)/(20))))))</f>
        <v/>
      </c>
      <c r="AO80" s="102" t="str">
        <f>IF(AO77="","",IF(AO77&lt;1,$G$15,($G$15+((AO$78-UPFRONTS!$F$30)*(('CBI - BASELINE'!$G$20-'CBI - BASELINE'!$G15)/(20))))))</f>
        <v/>
      </c>
      <c r="AP80" s="102" t="str">
        <f>IF(AP77="","",IF(AP77&lt;1,$G$15,($G$15+((AP$78-UPFRONTS!$F$30)*(('CBI - BASELINE'!$G$20-'CBI - BASELINE'!$G15)/(20))))))</f>
        <v/>
      </c>
      <c r="AQ80" s="102" t="str">
        <f>IF(AQ77="","",IF(AQ77&lt;1,$G$15,($G$15+((AQ$78-UPFRONTS!$F$30)*(('CBI - BASELINE'!$G$20-'CBI - BASELINE'!$G15)/(20))))))</f>
        <v/>
      </c>
      <c r="AR80" s="102" t="str">
        <f>IF(AR77="","",IF(AR77&lt;1,$G$15,($G$15+((AR$78-UPFRONTS!$F$30)*(('CBI - BASELINE'!$G$20-'CBI - BASELINE'!$G15)/(20))))))</f>
        <v/>
      </c>
      <c r="AS80" s="102" t="str">
        <f>IF(AS77="","",IF(AS77&lt;1,$G$15,($G$15+((AS$78-UPFRONTS!$F$30)*(('CBI - BASELINE'!$G$20-'CBI - BASELINE'!$G15)/(20))))))</f>
        <v/>
      </c>
      <c r="AT80" s="102" t="str">
        <f>IF(AT77="","",IF(AT77&lt;1,$G$15,($G$15+((AT$78-UPFRONTS!$F$30)*(('CBI - BASELINE'!$G$20-'CBI - BASELINE'!$G15)/(20))))))</f>
        <v/>
      </c>
      <c r="AU80" s="102" t="str">
        <f>IF(AU77="","",IF(AU77&lt;1,$G$15,($G$15+((AU$78-UPFRONTS!$F$30)*(('CBI - BASELINE'!$G$20-'CBI - BASELINE'!$G15)/(20))))))</f>
        <v/>
      </c>
      <c r="AV80" s="102" t="str">
        <f>IF(AV77="","",IF(AV77&lt;1,$G$15,($G$15+((AV$78-UPFRONTS!$F$30)*(('CBI - BASELINE'!$G$20-'CBI - BASELINE'!$G15)/(20))))))</f>
        <v/>
      </c>
      <c r="AW80" s="102" t="str">
        <f>IF(AW77="","",IF(AW77&lt;1,$G$15,($G$15+((AW$78-UPFRONTS!$F$30)*(('CBI - BASELINE'!$G$20-'CBI - BASELINE'!$G15)/(20))))))</f>
        <v/>
      </c>
      <c r="AX80" s="102" t="str">
        <f>IF(AX77="","",IF(AX77&lt;1,$G$15,($G$15+((AX$78-UPFRONTS!$F$30)*(('CBI - BASELINE'!$G$20-'CBI - BASELINE'!$G15)/(20))))))</f>
        <v/>
      </c>
      <c r="AY80" s="102" t="str">
        <f>IF(AY77="","",IF(AY77&lt;1,$G$15,($G$15+((AY$78-UPFRONTS!$F$30)*(('CBI - BASELINE'!$G$20-'CBI - BASELINE'!$G15)/(20))))))</f>
        <v/>
      </c>
      <c r="AZ80" s="102" t="str">
        <f>IF(AZ77="","",IF(AZ77&lt;1,$G$15,($G$15+((AZ$78-UPFRONTS!$F$30)*(('CBI - BASELINE'!$G$20-'CBI - BASELINE'!$G15)/(20))))))</f>
        <v/>
      </c>
      <c r="BA80" s="102" t="str">
        <f>IF(BA77="","",IF(BA77&lt;1,$G$15,($G$15+((BA$78-UPFRONTS!$F$30)*(('CBI - BASELINE'!$G$20-'CBI - BASELINE'!$G15)/(20))))))</f>
        <v/>
      </c>
      <c r="BB80" s="102" t="str">
        <f>IF(BB77="","",IF(BB77&lt;1,$G$15,($G$15+((BB$78-UPFRONTS!$F$30)*(('CBI - BASELINE'!$G$20-'CBI - BASELINE'!$G15)/(20))))))</f>
        <v/>
      </c>
      <c r="BC80" s="105" t="str">
        <f>IF(BC77="","",IF(BC77&lt;1,$G$15,($G$15+((BC$78-UPFRONTS!$F$30)*(('CBI - BASELINE'!$G$20-'CBI - BASELINE'!$G15)/(20))))))</f>
        <v/>
      </c>
    </row>
    <row r="81" spans="4:55" x14ac:dyDescent="0.25">
      <c r="F81" s="10" t="s">
        <v>433</v>
      </c>
      <c r="G81" s="364">
        <f>IF(G77="","",IF(G77&lt;1,$G$16,($G$16+((G$78-UPFRONTS!$F$30)*(('CBI - BASELINE'!$G$21-'CBI - BASELINE'!$G16)/(20))))))</f>
        <v>8.716689145691431E-4</v>
      </c>
      <c r="H81" s="364">
        <f>IF(H77="","",IF(H77&lt;1,$G$16,($G$16+((H$78-UPFRONTS!$F$30)*(('CBI - BASELINE'!$G$21-'CBI - BASELINE'!$G16)/(20))))))</f>
        <v>8.716689145691431E-4</v>
      </c>
      <c r="I81" s="364">
        <f>IF(I77="","",IF(I77&lt;1,$G$16,($G$16+((I$78-UPFRONTS!$F$30)*(('CBI - BASELINE'!$G$21-'CBI - BASELINE'!$G16)/(20))))))</f>
        <v>8.716689145691431E-4</v>
      </c>
      <c r="J81" s="364">
        <f>IF(J77="","",IF(J77&lt;1,$G$16,($G$16+((J$78-UPFRONTS!$F$30)*(('CBI - BASELINE'!$G$21-'CBI - BASELINE'!$G16)/(20))))))</f>
        <v>8.716689145691431E-4</v>
      </c>
      <c r="K81" s="364">
        <f>IF(K77="","",IF(K77&lt;1,$G$16,($G$16+((K$78-UPFRONTS!$F$30)*(('CBI - BASELINE'!$G$21-'CBI - BASELINE'!$G16)/(20))))))</f>
        <v>8.716689145691431E-4</v>
      </c>
      <c r="L81" s="364">
        <f>IF(L77="","",IF(L77&lt;1,$G$16,($G$16+((L$78-UPFRONTS!$F$30)*(('CBI - BASELINE'!$G$21-'CBI - BASELINE'!$G16)/(20))))))</f>
        <v>8.716689145691431E-4</v>
      </c>
      <c r="M81" s="364">
        <f>IF(M77="","",IF(M77&lt;1,$G$16,($G$16+((M$78-UPFRONTS!$F$30)*(('CBI - BASELINE'!$G$21-'CBI - BASELINE'!$G16)/(20))))))</f>
        <v>8.716689145691431E-4</v>
      </c>
      <c r="N81" s="364">
        <f>IF(N77="","",IF(N77&lt;1,$G$16,($G$16+((N$78-UPFRONTS!$F$30)*(('CBI - BASELINE'!$G$21-'CBI - BASELINE'!$G16)/(20))))))</f>
        <v>8.716689145691431E-4</v>
      </c>
      <c r="O81" s="364">
        <f>IF(O77="","",IF(O77&lt;1,$G$16,($G$16+((O$78-UPFRONTS!$F$30)*(('CBI - BASELINE'!$G$21-'CBI - BASELINE'!$G16)/(20))))))</f>
        <v>8.716689145691431E-4</v>
      </c>
      <c r="P81" s="364">
        <f>IF(P77="","",IF(P77&lt;1,$G$16,($G$16+((P$78-UPFRONTS!$F$30)*(('CBI - BASELINE'!$G$21-'CBI - BASELINE'!$G16)/(20))))))</f>
        <v>8.716689145691431E-4</v>
      </c>
      <c r="Q81" s="364">
        <f>IF(Q77="","",IF(Q77&lt;1,$G$16,($G$16+((Q$78-UPFRONTS!$F$30)*(('CBI - BASELINE'!$G$21-'CBI - BASELINE'!$G16)/(20))))))</f>
        <v>8.716689145691431E-4</v>
      </c>
      <c r="R81" s="364">
        <f>IF(R77="","",IF(R77&lt;1,$G$16,($G$16+((R$78-UPFRONTS!$F$30)*(('CBI - BASELINE'!$G$21-'CBI - BASELINE'!$G16)/(20))))))</f>
        <v>8.716689145691431E-4</v>
      </c>
      <c r="S81" s="364">
        <f>IF(S77="","",IF(S77&lt;1,$G$16,($G$16+((S$78-UPFRONTS!$F$30)*(('CBI - BASELINE'!$G$21-'CBI - BASELINE'!$G16)/(20))))))</f>
        <v>8.716689145691431E-4</v>
      </c>
      <c r="T81" s="364">
        <f>IF(T77="","",IF(T77&lt;1,$G$16,($G$16+((T$78-UPFRONTS!$F$30)*(('CBI - BASELINE'!$G$21-'CBI - BASELINE'!$G16)/(20))))))</f>
        <v>8.716689145691431E-4</v>
      </c>
      <c r="U81" s="364">
        <f>IF(U77="","",IF(U77&lt;1,$G$16,($G$16+((U$78-UPFRONTS!$F$30)*(('CBI - BASELINE'!$G$21-'CBI - BASELINE'!$G16)/(20))))))</f>
        <v>8.716689145691431E-4</v>
      </c>
      <c r="V81" s="364">
        <f>IF(V77="","",IF(V77&lt;1,$G$16,($G$16+((V$78-UPFRONTS!$F$30)*(('CBI - BASELINE'!$G$21-'CBI - BASELINE'!$G16)/(20))))))</f>
        <v>8.716689145691431E-4</v>
      </c>
      <c r="W81" s="364">
        <f>IF(W77="","",IF(W77&lt;1,$G$16,($G$16+((W$78-UPFRONTS!$F$30)*(('CBI - BASELINE'!$G$21-'CBI - BASELINE'!$G16)/(20))))))</f>
        <v>8.716689145691431E-4</v>
      </c>
      <c r="X81" s="364">
        <f>IF(X77="","",IF(X77&lt;1,$G$16,($G$16+((X$78-UPFRONTS!$F$30)*(('CBI - BASELINE'!$G$21-'CBI - BASELINE'!$G16)/(20))))))</f>
        <v>8.716689145691431E-4</v>
      </c>
      <c r="Y81" s="364">
        <f>IF(Y77="","",IF(Y77&lt;1,$G$16,($G$16+((Y$78-UPFRONTS!$F$30)*(('CBI - BASELINE'!$G$21-'CBI - BASELINE'!$G16)/(20))))))</f>
        <v>8.716689145691431E-4</v>
      </c>
      <c r="Z81" s="364">
        <f>IF(Z77="","",IF(Z77&lt;1,$G$16,($G$16+((Z$78-UPFRONTS!$F$30)*(('CBI - BASELINE'!$G$21-'CBI - BASELINE'!$G16)/(20))))))</f>
        <v>8.716689145691431E-4</v>
      </c>
      <c r="AA81" s="364">
        <f>IF(AA77="","",IF(AA77&lt;1,$G$16,($G$16+((AA$78-UPFRONTS!$F$30)*(('CBI - BASELINE'!$G$21-'CBI - BASELINE'!$G16)/(20))))))</f>
        <v>8.716689145691431E-4</v>
      </c>
      <c r="AB81" s="364">
        <f>IF(AB77="","",IF(AB77&lt;1,$G$16,($G$16+((AB$78-UPFRONTS!$F$30)*(('CBI - BASELINE'!$G$21-'CBI - BASELINE'!$G16)/(20))))))</f>
        <v>8.716689145691431E-4</v>
      </c>
      <c r="AC81" s="102">
        <f>IF(AC77="","",IF(AC77&lt;1,$G$16,($G$16+((AC$78-UPFRONTS!$F$30)*(('CBI - BASELINE'!$G$21-'CBI - BASELINE'!$G16)/(20))))))</f>
        <v>8.716689145691431E-4</v>
      </c>
      <c r="AD81" s="102">
        <f>IF(AD77="","",IF(AD77&lt;1,$G$16,($G$16+((AD$78-UPFRONTS!$F$30)*(('CBI - BASELINE'!$G$21-'CBI - BASELINE'!$G16)/(20))))))</f>
        <v>8.716689145691431E-4</v>
      </c>
      <c r="AE81" s="102">
        <f>IF(AE77="","",IF(AE77&lt;1,$G$16,($G$16+((AE$78-UPFRONTS!$F$30)*(('CBI - BASELINE'!$G$21-'CBI - BASELINE'!$G16)/(20))))))</f>
        <v>8.716689145691431E-4</v>
      </c>
      <c r="AF81" s="102">
        <f>IF(AF77="","",IF(AF77&lt;1,$G$16,($G$16+((AF$78-UPFRONTS!$F$30)*(('CBI - BASELINE'!$G$21-'CBI - BASELINE'!$G16)/(20))))))</f>
        <v>8.716689145691431E-4</v>
      </c>
      <c r="AG81" s="102" t="str">
        <f>IF(AG77="","",IF(AG77&lt;1,$G$16,($G$16+((AG$78-UPFRONTS!$F$30)*(('CBI - BASELINE'!$G$21-'CBI - BASELINE'!$G16)/(20))))))</f>
        <v/>
      </c>
      <c r="AH81" s="102" t="str">
        <f>IF(AH77="","",IF(AH77&lt;1,$G$16,($G$16+((AH$78-UPFRONTS!$F$30)*(('CBI - BASELINE'!$G$21-'CBI - BASELINE'!$G16)/(20))))))</f>
        <v/>
      </c>
      <c r="AI81" s="102" t="str">
        <f>IF(AI77="","",IF(AI77&lt;1,$G$16,($G$16+((AI$78-UPFRONTS!$F$30)*(('CBI - BASELINE'!$G$21-'CBI - BASELINE'!$G16)/(20))))))</f>
        <v/>
      </c>
      <c r="AJ81" s="102" t="str">
        <f>IF(AJ77="","",IF(AJ77&lt;1,$G$16,($G$16+((AJ$78-UPFRONTS!$F$30)*(('CBI - BASELINE'!$G$21-'CBI - BASELINE'!$G16)/(20))))))</f>
        <v/>
      </c>
      <c r="AK81" s="102" t="str">
        <f>IF(AK77="","",IF(AK77&lt;1,$G$16,($G$16+((AK$78-UPFRONTS!$F$30)*(('CBI - BASELINE'!$G$21-'CBI - BASELINE'!$G16)/(20))))))</f>
        <v/>
      </c>
      <c r="AL81" s="102" t="str">
        <f>IF(AL77="","",IF(AL77&lt;1,$G$16,($G$16+((AL$78-UPFRONTS!$F$30)*(('CBI - BASELINE'!$G$21-'CBI - BASELINE'!$G16)/(20))))))</f>
        <v/>
      </c>
      <c r="AM81" s="102" t="str">
        <f>IF(AM77="","",IF(AM77&lt;1,$G$16,($G$16+((AM$78-UPFRONTS!$F$30)*(('CBI - BASELINE'!$G$21-'CBI - BASELINE'!$G16)/(20))))))</f>
        <v/>
      </c>
      <c r="AN81" s="102" t="str">
        <f>IF(AN77="","",IF(AN77&lt;1,$G$16,($G$16+((AN$78-UPFRONTS!$F$30)*(('CBI - BASELINE'!$G$21-'CBI - BASELINE'!$G16)/(20))))))</f>
        <v/>
      </c>
      <c r="AO81" s="102" t="str">
        <f>IF(AO77="","",IF(AO77&lt;1,$G$16,($G$16+((AO$78-UPFRONTS!$F$30)*(('CBI - BASELINE'!$G$21-'CBI - BASELINE'!$G16)/(20))))))</f>
        <v/>
      </c>
      <c r="AP81" s="102" t="str">
        <f>IF(AP77="","",IF(AP77&lt;1,$G$16,($G$16+((AP$78-UPFRONTS!$F$30)*(('CBI - BASELINE'!$G$21-'CBI - BASELINE'!$G16)/(20))))))</f>
        <v/>
      </c>
      <c r="AQ81" s="102" t="str">
        <f>IF(AQ77="","",IF(AQ77&lt;1,$G$16,($G$16+((AQ$78-UPFRONTS!$F$30)*(('CBI - BASELINE'!$G$21-'CBI - BASELINE'!$G16)/(20))))))</f>
        <v/>
      </c>
      <c r="AR81" s="102" t="str">
        <f>IF(AR77="","",IF(AR77&lt;1,$G$16,($G$16+((AR$78-UPFRONTS!$F$30)*(('CBI - BASELINE'!$G$21-'CBI - BASELINE'!$G16)/(20))))))</f>
        <v/>
      </c>
      <c r="AS81" s="102" t="str">
        <f>IF(AS77="","",IF(AS77&lt;1,$G$16,($G$16+((AS$78-UPFRONTS!$F$30)*(('CBI - BASELINE'!$G$21-'CBI - BASELINE'!$G16)/(20))))))</f>
        <v/>
      </c>
      <c r="AT81" s="102" t="str">
        <f>IF(AT77="","",IF(AT77&lt;1,$G$16,($G$16+((AT$78-UPFRONTS!$F$30)*(('CBI - BASELINE'!$G$21-'CBI - BASELINE'!$G16)/(20))))))</f>
        <v/>
      </c>
      <c r="AU81" s="102" t="str">
        <f>IF(AU77="","",IF(AU77&lt;1,$G$16,($G$16+((AU$78-UPFRONTS!$F$30)*(('CBI - BASELINE'!$G$21-'CBI - BASELINE'!$G16)/(20))))))</f>
        <v/>
      </c>
      <c r="AV81" s="102" t="str">
        <f>IF(AV77="","",IF(AV77&lt;1,$G$16,($G$16+((AV$78-UPFRONTS!$F$30)*(('CBI - BASELINE'!$G$21-'CBI - BASELINE'!$G16)/(20))))))</f>
        <v/>
      </c>
      <c r="AW81" s="102" t="str">
        <f>IF(AW77="","",IF(AW77&lt;1,$G$16,($G$16+((AW$78-UPFRONTS!$F$30)*(('CBI - BASELINE'!$G$21-'CBI - BASELINE'!$G16)/(20))))))</f>
        <v/>
      </c>
      <c r="AX81" s="102" t="str">
        <f>IF(AX77="","",IF(AX77&lt;1,$G$16,($G$16+((AX$78-UPFRONTS!$F$30)*(('CBI - BASELINE'!$G$21-'CBI - BASELINE'!$G16)/(20))))))</f>
        <v/>
      </c>
      <c r="AY81" s="102" t="str">
        <f>IF(AY77="","",IF(AY77&lt;1,$G$16,($G$16+((AY$78-UPFRONTS!$F$30)*(('CBI - BASELINE'!$G$21-'CBI - BASELINE'!$G16)/(20))))))</f>
        <v/>
      </c>
      <c r="AZ81" s="102" t="str">
        <f>IF(AZ77="","",IF(AZ77&lt;1,$G$16,($G$16+((AZ$78-UPFRONTS!$F$30)*(('CBI - BASELINE'!$G$21-'CBI - BASELINE'!$G16)/(20))))))</f>
        <v/>
      </c>
      <c r="BA81" s="102" t="str">
        <f>IF(BA77="","",IF(BA77&lt;1,$G$16,($G$16+((BA$78-UPFRONTS!$F$30)*(('CBI - BASELINE'!$G$21-'CBI - BASELINE'!$G16)/(20))))))</f>
        <v/>
      </c>
      <c r="BB81" s="102" t="str">
        <f>IF(BB77="","",IF(BB77&lt;1,$G$16,($G$16+((BB$78-UPFRONTS!$F$30)*(('CBI - BASELINE'!$G$21-'CBI - BASELINE'!$G16)/(20))))))</f>
        <v/>
      </c>
      <c r="BC81" s="105" t="str">
        <f>IF(BC77="","",IF(BC77&lt;1,$G$16,($G$16+((BC$78-UPFRONTS!$F$30)*(('CBI - BASELINE'!$G$21-'CBI - BASELINE'!$G16)/(20))))))</f>
        <v/>
      </c>
    </row>
    <row r="82" spans="4:55" x14ac:dyDescent="0.25">
      <c r="F82" s="10" t="s">
        <v>463</v>
      </c>
      <c r="G82" s="364">
        <f>IF(G77="","",IF(G77&lt;1,$G$17,($G$17+((G$78-UPFRONTS!$F$30)*(('CBI - BASELINE'!$G$22-'CBI - BASELINE'!$G17)/(20))))))</f>
        <v>9.160735677542105E-4</v>
      </c>
      <c r="H82" s="364">
        <f>IF(H77="","",IF(H77&lt;1,$G$17,($G$17+((H$78-UPFRONTS!$F$30)*(('CBI - BASELINE'!$G$22-'CBI - BASELINE'!$G17)/(20))))))</f>
        <v>9.160735677542105E-4</v>
      </c>
      <c r="I82" s="364">
        <f>IF(I77="","",IF(I77&lt;1,$G$17,($G$17+((I$78-UPFRONTS!$F$30)*(('CBI - BASELINE'!$G$22-'CBI - BASELINE'!$G17)/(20))))))</f>
        <v>9.160735677542105E-4</v>
      </c>
      <c r="J82" s="364">
        <f>IF(J77="","",IF(J77&lt;1,$G$17,($G$17+((J$78-UPFRONTS!$F$30)*(('CBI - BASELINE'!$G$22-'CBI - BASELINE'!$G17)/(20))))))</f>
        <v>9.160735677542105E-4</v>
      </c>
      <c r="K82" s="364">
        <f>IF(K77="","",IF(K77&lt;1,$G$17,($G$17+((K$78-UPFRONTS!$F$30)*(('CBI - BASELINE'!$G$22-'CBI - BASELINE'!$G17)/(20))))))</f>
        <v>9.160735677542105E-4</v>
      </c>
      <c r="L82" s="364">
        <f>IF(L77="","",IF(L77&lt;1,$G$17,($G$17+((L$78-UPFRONTS!$F$30)*(('CBI - BASELINE'!$G$22-'CBI - BASELINE'!$G17)/(20))))))</f>
        <v>9.160735677542105E-4</v>
      </c>
      <c r="M82" s="364">
        <f>IF(M77="","",IF(M77&lt;1,$G$17,($G$17+((M$78-UPFRONTS!$F$30)*(('CBI - BASELINE'!$G$22-'CBI - BASELINE'!$G17)/(20))))))</f>
        <v>9.160735677542105E-4</v>
      </c>
      <c r="N82" s="364">
        <f>IF(N77="","",IF(N77&lt;1,$G$17,($G$17+((N$78-UPFRONTS!$F$30)*(('CBI - BASELINE'!$G$22-'CBI - BASELINE'!$G17)/(20))))))</f>
        <v>9.160735677542105E-4</v>
      </c>
      <c r="O82" s="364">
        <f>IF(O77="","",IF(O77&lt;1,$G$17,($G$17+((O$78-UPFRONTS!$F$30)*(('CBI - BASELINE'!$G$22-'CBI - BASELINE'!$G17)/(20))))))</f>
        <v>9.160735677542105E-4</v>
      </c>
      <c r="P82" s="364">
        <f>IF(P77="","",IF(P77&lt;1,$G$17,($G$17+((P$78-UPFRONTS!$F$30)*(('CBI - BASELINE'!$G$22-'CBI - BASELINE'!$G17)/(20))))))</f>
        <v>9.160735677542105E-4</v>
      </c>
      <c r="Q82" s="364">
        <f>IF(Q77="","",IF(Q77&lt;1,$G$17,($G$17+((Q$78-UPFRONTS!$F$30)*(('CBI - BASELINE'!$G$22-'CBI - BASELINE'!$G17)/(20))))))</f>
        <v>9.160735677542105E-4</v>
      </c>
      <c r="R82" s="364">
        <f>IF(R77="","",IF(R77&lt;1,$G$17,($G$17+((R$78-UPFRONTS!$F$30)*(('CBI - BASELINE'!$G$22-'CBI - BASELINE'!$G17)/(20))))))</f>
        <v>9.160735677542105E-4</v>
      </c>
      <c r="S82" s="364">
        <f>IF(S77="","",IF(S77&lt;1,$G$17,($G$17+((S$78-UPFRONTS!$F$30)*(('CBI - BASELINE'!$G$22-'CBI - BASELINE'!$G17)/(20))))))</f>
        <v>9.160735677542105E-4</v>
      </c>
      <c r="T82" s="364">
        <f>IF(T77="","",IF(T77&lt;1,$G$17,($G$17+((T$78-UPFRONTS!$F$30)*(('CBI - BASELINE'!$G$22-'CBI - BASELINE'!$G17)/(20))))))</f>
        <v>9.160735677542105E-4</v>
      </c>
      <c r="U82" s="364">
        <f>IF(U77="","",IF(U77&lt;1,$G$17,($G$17+((U$78-UPFRONTS!$F$30)*(('CBI - BASELINE'!$G$22-'CBI - BASELINE'!$G17)/(20))))))</f>
        <v>9.160735677542105E-4</v>
      </c>
      <c r="V82" s="364">
        <f>IF(V77="","",IF(V77&lt;1,$G$17,($G$17+((V$78-UPFRONTS!$F$30)*(('CBI - BASELINE'!$G$22-'CBI - BASELINE'!$G17)/(20))))))</f>
        <v>9.160735677542105E-4</v>
      </c>
      <c r="W82" s="364">
        <f>IF(W77="","",IF(W77&lt;1,$G$17,($G$17+((W$78-UPFRONTS!$F$30)*(('CBI - BASELINE'!$G$22-'CBI - BASELINE'!$G17)/(20))))))</f>
        <v>9.160735677542105E-4</v>
      </c>
      <c r="X82" s="364">
        <f>IF(X77="","",IF(X77&lt;1,$G$17,($G$17+((X$78-UPFRONTS!$F$30)*(('CBI - BASELINE'!$G$22-'CBI - BASELINE'!$G17)/(20))))))</f>
        <v>9.160735677542105E-4</v>
      </c>
      <c r="Y82" s="364">
        <f>IF(Y77="","",IF(Y77&lt;1,$G$17,($G$17+((Y$78-UPFRONTS!$F$30)*(('CBI - BASELINE'!$G$22-'CBI - BASELINE'!$G17)/(20))))))</f>
        <v>9.160735677542105E-4</v>
      </c>
      <c r="Z82" s="364">
        <f>IF(Z77="","",IF(Z77&lt;1,$G$17,($G$17+((Z$78-UPFRONTS!$F$30)*(('CBI - BASELINE'!$G$22-'CBI - BASELINE'!$G17)/(20))))))</f>
        <v>9.160735677542105E-4</v>
      </c>
      <c r="AA82" s="364">
        <f>IF(AA77="","",IF(AA77&lt;1,$G$17,($G$17+((AA$78-UPFRONTS!$F$30)*(('CBI - BASELINE'!$G$22-'CBI - BASELINE'!$G17)/(20))))))</f>
        <v>9.160735677542105E-4</v>
      </c>
      <c r="AB82" s="364">
        <f>IF(AB77="","",IF(AB77&lt;1,$G$17,($G$17+((AB$78-UPFRONTS!$F$30)*(('CBI - BASELINE'!$G$22-'CBI - BASELINE'!$G17)/(20))))))</f>
        <v>9.160735677542105E-4</v>
      </c>
      <c r="AC82" s="102">
        <f>IF(AC77="","",IF(AC77&lt;1,$G$17,($G$17+((AC$78-UPFRONTS!$F$30)*(('CBI - BASELINE'!$G$22-'CBI - BASELINE'!$G17)/(20))))))</f>
        <v>9.160735677542105E-4</v>
      </c>
      <c r="AD82" s="102">
        <f>IF(AD77="","",IF(AD77&lt;1,$G$17,($G$17+((AD$78-UPFRONTS!$F$30)*(('CBI - BASELINE'!$G$22-'CBI - BASELINE'!$G17)/(20))))))</f>
        <v>9.160735677542105E-4</v>
      </c>
      <c r="AE82" s="102">
        <f>IF(AE77="","",IF(AE77&lt;1,$G$17,($G$17+((AE$78-UPFRONTS!$F$30)*(('CBI - BASELINE'!$G$22-'CBI - BASELINE'!$G17)/(20))))))</f>
        <v>9.160735677542105E-4</v>
      </c>
      <c r="AF82" s="102">
        <f>IF(AF77="","",IF(AF77&lt;1,$G$17,($G$17+((AF$78-UPFRONTS!$F$30)*(('CBI - BASELINE'!$G$22-'CBI - BASELINE'!$G17)/(20))))))</f>
        <v>9.160735677542105E-4</v>
      </c>
      <c r="AG82" s="102" t="str">
        <f>IF(AG77="","",IF(AG77&lt;1,$G$17,($G$17+((AG$78-UPFRONTS!$F$30)*(('CBI - BASELINE'!$G$22-'CBI - BASELINE'!$G17)/(20))))))</f>
        <v/>
      </c>
      <c r="AH82" s="102" t="str">
        <f>IF(AH77="","",IF(AH77&lt;1,$G$17,($G$17+((AH$78-UPFRONTS!$F$30)*(('CBI - BASELINE'!$G$22-'CBI - BASELINE'!$G17)/(20))))))</f>
        <v/>
      </c>
      <c r="AI82" s="102" t="str">
        <f>IF(AI77="","",IF(AI77&lt;1,$G$17,($G$17+((AI$78-UPFRONTS!$F$30)*(('CBI - BASELINE'!$G$22-'CBI - BASELINE'!$G17)/(20))))))</f>
        <v/>
      </c>
      <c r="AJ82" s="102" t="str">
        <f>IF(AJ77="","",IF(AJ77&lt;1,$G$17,($G$17+((AJ$78-UPFRONTS!$F$30)*(('CBI - BASELINE'!$G$22-'CBI - BASELINE'!$G17)/(20))))))</f>
        <v/>
      </c>
      <c r="AK82" s="102" t="str">
        <f>IF(AK77="","",IF(AK77&lt;1,$G$17,($G$17+((AK$78-UPFRONTS!$F$30)*(('CBI - BASELINE'!$G$22-'CBI - BASELINE'!$G17)/(20))))))</f>
        <v/>
      </c>
      <c r="AL82" s="102" t="str">
        <f>IF(AL77="","",IF(AL77&lt;1,$G$17,($G$17+((AL$78-UPFRONTS!$F$30)*(('CBI - BASELINE'!$G$22-'CBI - BASELINE'!$G17)/(20))))))</f>
        <v/>
      </c>
      <c r="AM82" s="102" t="str">
        <f>IF(AM77="","",IF(AM77&lt;1,$G$17,($G$17+((AM$78-UPFRONTS!$F$30)*(('CBI - BASELINE'!$G$22-'CBI - BASELINE'!$G17)/(20))))))</f>
        <v/>
      </c>
      <c r="AN82" s="102" t="str">
        <f>IF(AN77="","",IF(AN77&lt;1,$G$17,($G$17+((AN$78-UPFRONTS!$F$30)*(('CBI - BASELINE'!$G$22-'CBI - BASELINE'!$G17)/(20))))))</f>
        <v/>
      </c>
      <c r="AO82" s="102" t="str">
        <f>IF(AO77="","",IF(AO77&lt;1,$G$17,($G$17+((AO$78-UPFRONTS!$F$30)*(('CBI - BASELINE'!$G$22-'CBI - BASELINE'!$G17)/(20))))))</f>
        <v/>
      </c>
      <c r="AP82" s="102" t="str">
        <f>IF(AP77="","",IF(AP77&lt;1,$G$17,($G$17+((AP$78-UPFRONTS!$F$30)*(('CBI - BASELINE'!$G$22-'CBI - BASELINE'!$G17)/(20))))))</f>
        <v/>
      </c>
      <c r="AQ82" s="102" t="str">
        <f>IF(AQ77="","",IF(AQ77&lt;1,$G$17,($G$17+((AQ$78-UPFRONTS!$F$30)*(('CBI - BASELINE'!$G$22-'CBI - BASELINE'!$G17)/(20))))))</f>
        <v/>
      </c>
      <c r="AR82" s="102" t="str">
        <f>IF(AR77="","",IF(AR77&lt;1,$G$17,($G$17+((AR$78-UPFRONTS!$F$30)*(('CBI - BASELINE'!$G$22-'CBI - BASELINE'!$G17)/(20))))))</f>
        <v/>
      </c>
      <c r="AS82" s="102" t="str">
        <f>IF(AS77="","",IF(AS77&lt;1,$G$17,($G$17+((AS$78-UPFRONTS!$F$30)*(('CBI - BASELINE'!$G$22-'CBI - BASELINE'!$G17)/(20))))))</f>
        <v/>
      </c>
      <c r="AT82" s="102" t="str">
        <f>IF(AT77="","",IF(AT77&lt;1,$G$17,($G$17+((AT$78-UPFRONTS!$F$30)*(('CBI - BASELINE'!$G$22-'CBI - BASELINE'!$G17)/(20))))))</f>
        <v/>
      </c>
      <c r="AU82" s="102" t="str">
        <f>IF(AU77="","",IF(AU77&lt;1,$G$17,($G$17+((AU$78-UPFRONTS!$F$30)*(('CBI - BASELINE'!$G$22-'CBI - BASELINE'!$G17)/(20))))))</f>
        <v/>
      </c>
      <c r="AV82" s="102" t="str">
        <f>IF(AV77="","",IF(AV77&lt;1,$G$17,($G$17+((AV$78-UPFRONTS!$F$30)*(('CBI - BASELINE'!$G$22-'CBI - BASELINE'!$G17)/(20))))))</f>
        <v/>
      </c>
      <c r="AW82" s="102" t="str">
        <f>IF(AW77="","",IF(AW77&lt;1,$G$17,($G$17+((AW$78-UPFRONTS!$F$30)*(('CBI - BASELINE'!$G$22-'CBI - BASELINE'!$G17)/(20))))))</f>
        <v/>
      </c>
      <c r="AX82" s="102" t="str">
        <f>IF(AX77="","",IF(AX77&lt;1,$G$17,($G$17+((AX$78-UPFRONTS!$F$30)*(('CBI - BASELINE'!$G$22-'CBI - BASELINE'!$G17)/(20))))))</f>
        <v/>
      </c>
      <c r="AY82" s="102" t="str">
        <f>IF(AY77="","",IF(AY77&lt;1,$G$17,($G$17+((AY$78-UPFRONTS!$F$30)*(('CBI - BASELINE'!$G$22-'CBI - BASELINE'!$G17)/(20))))))</f>
        <v/>
      </c>
      <c r="AZ82" s="102" t="str">
        <f>IF(AZ77="","",IF(AZ77&lt;1,$G$17,($G$17+((AZ$78-UPFRONTS!$F$30)*(('CBI - BASELINE'!$G$22-'CBI - BASELINE'!$G17)/(20))))))</f>
        <v/>
      </c>
      <c r="BA82" s="102" t="str">
        <f>IF(BA77="","",IF(BA77&lt;1,$G$17,($G$17+((BA$78-UPFRONTS!$F$30)*(('CBI - BASELINE'!$G$22-'CBI - BASELINE'!$G17)/(20))))))</f>
        <v/>
      </c>
      <c r="BB82" s="102" t="str">
        <f>IF(BB77="","",IF(BB77&lt;1,$G$17,($G$17+((BB$78-UPFRONTS!$F$30)*(('CBI - BASELINE'!$G$22-'CBI - BASELINE'!$G17)/(20))))))</f>
        <v/>
      </c>
      <c r="BC82" s="105" t="str">
        <f>IF(BC77="","",IF(BC77&lt;1,$G$17,($G$17+((BC$78-UPFRONTS!$F$30)*(('CBI - BASELINE'!$G$22-'CBI - BASELINE'!$G17)/(20))))))</f>
        <v/>
      </c>
    </row>
    <row r="83" spans="4:55" x14ac:dyDescent="0.25">
      <c r="F83" s="83" t="s">
        <v>464</v>
      </c>
      <c r="G83" s="365">
        <f>G60</f>
        <v>2021</v>
      </c>
      <c r="H83" s="365">
        <f t="shared" ref="H83:BC83" si="7">H60</f>
        <v>2022</v>
      </c>
      <c r="I83" s="365">
        <f t="shared" si="7"/>
        <v>2023</v>
      </c>
      <c r="J83" s="365">
        <f t="shared" si="7"/>
        <v>2024</v>
      </c>
      <c r="K83" s="365">
        <f t="shared" si="7"/>
        <v>2025</v>
      </c>
      <c r="L83" s="365">
        <f t="shared" si="7"/>
        <v>2026</v>
      </c>
      <c r="M83" s="365">
        <f t="shared" si="7"/>
        <v>2027</v>
      </c>
      <c r="N83" s="365">
        <f t="shared" si="7"/>
        <v>2028</v>
      </c>
      <c r="O83" s="365">
        <f t="shared" si="7"/>
        <v>2029</v>
      </c>
      <c r="P83" s="365">
        <f t="shared" si="7"/>
        <v>2030</v>
      </c>
      <c r="Q83" s="365">
        <f t="shared" si="7"/>
        <v>2031</v>
      </c>
      <c r="R83" s="365">
        <f t="shared" si="7"/>
        <v>2032</v>
      </c>
      <c r="S83" s="365">
        <f t="shared" si="7"/>
        <v>2033</v>
      </c>
      <c r="T83" s="365">
        <f t="shared" si="7"/>
        <v>2034</v>
      </c>
      <c r="U83" s="365">
        <f t="shared" si="7"/>
        <v>2035</v>
      </c>
      <c r="V83" s="365">
        <f t="shared" si="7"/>
        <v>2036</v>
      </c>
      <c r="W83" s="365">
        <f t="shared" si="7"/>
        <v>2037</v>
      </c>
      <c r="X83" s="365">
        <f t="shared" si="7"/>
        <v>2038</v>
      </c>
      <c r="Y83" s="365">
        <f t="shared" si="7"/>
        <v>2039</v>
      </c>
      <c r="Z83" s="365">
        <f t="shared" si="7"/>
        <v>2040</v>
      </c>
      <c r="AA83" s="365">
        <f t="shared" si="7"/>
        <v>2041</v>
      </c>
      <c r="AB83" s="365">
        <f t="shared" si="7"/>
        <v>2042</v>
      </c>
      <c r="AC83" s="84">
        <f t="shared" si="7"/>
        <v>2043</v>
      </c>
      <c r="AD83" s="84">
        <f t="shared" si="7"/>
        <v>2044</v>
      </c>
      <c r="AE83" s="84">
        <f t="shared" si="7"/>
        <v>2045</v>
      </c>
      <c r="AF83" s="84">
        <f t="shared" si="7"/>
        <v>2046</v>
      </c>
      <c r="AG83" s="84" t="str">
        <f t="shared" si="7"/>
        <v/>
      </c>
      <c r="AH83" s="84" t="str">
        <f t="shared" si="7"/>
        <v/>
      </c>
      <c r="AI83" s="84" t="str">
        <f t="shared" si="7"/>
        <v/>
      </c>
      <c r="AJ83" s="84" t="str">
        <f t="shared" si="7"/>
        <v/>
      </c>
      <c r="AK83" s="84" t="str">
        <f t="shared" si="7"/>
        <v/>
      </c>
      <c r="AL83" s="84" t="str">
        <f t="shared" si="7"/>
        <v/>
      </c>
      <c r="AM83" s="84" t="str">
        <f t="shared" si="7"/>
        <v/>
      </c>
      <c r="AN83" s="84" t="str">
        <f t="shared" si="7"/>
        <v/>
      </c>
      <c r="AO83" s="84" t="str">
        <f t="shared" si="7"/>
        <v/>
      </c>
      <c r="AP83" s="84" t="str">
        <f t="shared" si="7"/>
        <v/>
      </c>
      <c r="AQ83" s="84" t="str">
        <f t="shared" si="7"/>
        <v/>
      </c>
      <c r="AR83" s="84" t="str">
        <f t="shared" si="7"/>
        <v/>
      </c>
      <c r="AS83" s="84" t="str">
        <f t="shared" si="7"/>
        <v/>
      </c>
      <c r="AT83" s="84" t="str">
        <f t="shared" si="7"/>
        <v/>
      </c>
      <c r="AU83" s="84" t="str">
        <f t="shared" si="7"/>
        <v/>
      </c>
      <c r="AV83" s="84" t="str">
        <f t="shared" si="7"/>
        <v/>
      </c>
      <c r="AW83" s="84" t="str">
        <f t="shared" si="7"/>
        <v/>
      </c>
      <c r="AX83" s="84" t="str">
        <f t="shared" si="7"/>
        <v/>
      </c>
      <c r="AY83" s="84" t="str">
        <f t="shared" si="7"/>
        <v/>
      </c>
      <c r="AZ83" s="84" t="str">
        <f t="shared" si="7"/>
        <v/>
      </c>
      <c r="BA83" s="84" t="str">
        <f t="shared" si="7"/>
        <v/>
      </c>
      <c r="BB83" s="84" t="str">
        <f t="shared" si="7"/>
        <v/>
      </c>
      <c r="BC83" s="85" t="str">
        <f t="shared" si="7"/>
        <v/>
      </c>
    </row>
    <row r="84" spans="4:55" x14ac:dyDescent="0.25">
      <c r="F84" s="34" t="s">
        <v>431</v>
      </c>
      <c r="G84" s="363">
        <f>IF(G77="","",IF(G77&lt;1,$H$14,($H$14+((G$78-UPFRONTS!$F$30)*(('CBI - BASELINE'!$H$19-'CBI - BASELINE'!$H14)/(20))))))</f>
        <v>9.7588978185993106E-3</v>
      </c>
      <c r="H84" s="363">
        <f>IF(H77="","",IF(H77&lt;1,$H$14,($H$14+((H$78-UPFRONTS!$F$30)*(('CBI - BASELINE'!$H$19-'CBI - BASELINE'!$H14)/(20))))))</f>
        <v>9.7588978185993106E-3</v>
      </c>
      <c r="I84" s="363">
        <f>IF(I77="","",IF(I77&lt;1,$H$14,($H$14+((I$78-UPFRONTS!$F$30)*(('CBI - BASELINE'!$H$19-'CBI - BASELINE'!$H14)/(20))))))</f>
        <v>9.7588978185993106E-3</v>
      </c>
      <c r="J84" s="363">
        <f>IF(J77="","",IF(J77&lt;1,$H$14,($H$14+((J$78-UPFRONTS!$F$30)*(('CBI - BASELINE'!$H$19-'CBI - BASELINE'!$H14)/(20))))))</f>
        <v>9.7588978185993106E-3</v>
      </c>
      <c r="K84" s="363">
        <f>IF(K77="","",IF(K77&lt;1,$H$14,($H$14+((K$78-UPFRONTS!$F$30)*(('CBI - BASELINE'!$H$19-'CBI - BASELINE'!$H14)/(20))))))</f>
        <v>9.7588978185993106E-3</v>
      </c>
      <c r="L84" s="363">
        <f>IF(L77="","",IF(L77&lt;1,$H$14,($H$14+((L$78-UPFRONTS!$F$30)*(('CBI - BASELINE'!$H$19-'CBI - BASELINE'!$H14)/(20))))))</f>
        <v>9.7588978185993106E-3</v>
      </c>
      <c r="M84" s="363">
        <f>IF(M77="","",IF(M77&lt;1,$H$14,($H$14+((M$78-UPFRONTS!$F$30)*(('CBI - BASELINE'!$H$19-'CBI - BASELINE'!$H14)/(20))))))</f>
        <v>9.7588978185993106E-3</v>
      </c>
      <c r="N84" s="363">
        <f>IF(N77="","",IF(N77&lt;1,$H$14,($H$14+((N$78-UPFRONTS!$F$30)*(('CBI - BASELINE'!$H$19-'CBI - BASELINE'!$H14)/(20))))))</f>
        <v>9.7588978185993106E-3</v>
      </c>
      <c r="O84" s="363">
        <f>IF(O77="","",IF(O77&lt;1,$H$14,($H$14+((O$78-UPFRONTS!$F$30)*(('CBI - BASELINE'!$H$19-'CBI - BASELINE'!$H14)/(20))))))</f>
        <v>9.7588978185993106E-3</v>
      </c>
      <c r="P84" s="363">
        <f>IF(P77="","",IF(P77&lt;1,$H$14,($H$14+((P$78-UPFRONTS!$F$30)*(('CBI - BASELINE'!$H$19-'CBI - BASELINE'!$H14)/(20))))))</f>
        <v>9.7588978185993106E-3</v>
      </c>
      <c r="Q84" s="363">
        <f>IF(Q77="","",IF(Q77&lt;1,$H$14,($H$14+((Q$78-UPFRONTS!$F$30)*(('CBI - BASELINE'!$H$19-'CBI - BASELINE'!$H14)/(20))))))</f>
        <v>9.7588978185993106E-3</v>
      </c>
      <c r="R84" s="363">
        <f>IF(R77="","",IF(R77&lt;1,$H$14,($H$14+((R$78-UPFRONTS!$F$30)*(('CBI - BASELINE'!$H$19-'CBI - BASELINE'!$H14)/(20))))))</f>
        <v>9.7588978185993106E-3</v>
      </c>
      <c r="S84" s="363">
        <f>IF(S77="","",IF(S77&lt;1,$H$14,($H$14+((S$78-UPFRONTS!$F$30)*(('CBI - BASELINE'!$H$19-'CBI - BASELINE'!$H14)/(20))))))</f>
        <v>9.7588978185993106E-3</v>
      </c>
      <c r="T84" s="363">
        <f>IF(T77="","",IF(T77&lt;1,$H$14,($H$14+((T$78-UPFRONTS!$F$30)*(('CBI - BASELINE'!$H$19-'CBI - BASELINE'!$H14)/(20))))))</f>
        <v>9.7588978185993106E-3</v>
      </c>
      <c r="U84" s="363">
        <f>IF(U77="","",IF(U77&lt;1,$H$14,($H$14+((U$78-UPFRONTS!$F$30)*(('CBI - BASELINE'!$H$19-'CBI - BASELINE'!$H14)/(20))))))</f>
        <v>9.7588978185993106E-3</v>
      </c>
      <c r="V84" s="363">
        <f>IF(V77="","",IF(V77&lt;1,$H$14,($H$14+((V$78-UPFRONTS!$F$30)*(('CBI - BASELINE'!$H$19-'CBI - BASELINE'!$H14)/(20))))))</f>
        <v>9.7588978185993106E-3</v>
      </c>
      <c r="W84" s="363">
        <f>IF(W77="","",IF(W77&lt;1,$H$14,($H$14+((W$78-UPFRONTS!$F$30)*(('CBI - BASELINE'!$H$19-'CBI - BASELINE'!$H14)/(20))))))</f>
        <v>9.7588978185993106E-3</v>
      </c>
      <c r="X84" s="363">
        <f>IF(X77="","",IF(X77&lt;1,$H$14,($H$14+((X$78-UPFRONTS!$F$30)*(('CBI - BASELINE'!$H$19-'CBI - BASELINE'!$H14)/(20))))))</f>
        <v>9.7588978185993106E-3</v>
      </c>
      <c r="Y84" s="363">
        <f>IF(Y77="","",IF(Y77&lt;1,$H$14,($H$14+((Y$78-UPFRONTS!$F$30)*(('CBI - BASELINE'!$H$19-'CBI - BASELINE'!$H14)/(20))))))</f>
        <v>9.7588978185993106E-3</v>
      </c>
      <c r="Z84" s="363">
        <f>IF(Z77="","",IF(Z77&lt;1,$H$14,($H$14+((Z$78-UPFRONTS!$F$30)*(('CBI - BASELINE'!$H$19-'CBI - BASELINE'!$H14)/(20))))))</f>
        <v>9.7588978185993106E-3</v>
      </c>
      <c r="AA84" s="363">
        <f>IF(AA77="","",IF(AA77&lt;1,$H$14,($H$14+((AA$78-UPFRONTS!$F$30)*(('CBI - BASELINE'!$H$19-'CBI - BASELINE'!$H14)/(20))))))</f>
        <v>9.7588978185993106E-3</v>
      </c>
      <c r="AB84" s="363">
        <f>IF(AB77="","",IF(AB77&lt;1,$H$14,($H$14+((AB$78-UPFRONTS!$F$30)*(('CBI - BASELINE'!$H$19-'CBI - BASELINE'!$H14)/(20))))))</f>
        <v>9.7588978185993106E-3</v>
      </c>
      <c r="AC84" s="101">
        <f>IF(AC77="","",IF(AC77&lt;1,$H$14,($H$14+((AC$78-UPFRONTS!$F$30)*(('CBI - BASELINE'!$H$19-'CBI - BASELINE'!$H14)/(20))))))</f>
        <v>9.7588978185993106E-3</v>
      </c>
      <c r="AD84" s="101">
        <f>IF(AD77="","",IF(AD77&lt;1,$H$14,($H$14+((AD$78-UPFRONTS!$F$30)*(('CBI - BASELINE'!$H$19-'CBI - BASELINE'!$H14)/(20))))))</f>
        <v>9.7588978185993106E-3</v>
      </c>
      <c r="AE84" s="101">
        <f>IF(AE77="","",IF(AE77&lt;1,$H$14,($H$14+((AE$78-UPFRONTS!$F$30)*(('CBI - BASELINE'!$H$19-'CBI - BASELINE'!$H14)/(20))))))</f>
        <v>9.7588978185993106E-3</v>
      </c>
      <c r="AF84" s="101">
        <f>IF(AF77="","",IF(AF77&lt;1,$H$14,($H$14+((AF$78-UPFRONTS!$F$30)*(('CBI - BASELINE'!$H$19-'CBI - BASELINE'!$H14)/(20))))))</f>
        <v>9.7588978185993106E-3</v>
      </c>
      <c r="AG84" s="101" t="str">
        <f>IF(AG77="","",IF(AG77&lt;1,$H$14,($H$14+((AG$78-UPFRONTS!$F$30)*(('CBI - BASELINE'!$H$19-'CBI - BASELINE'!$H14)/(20))))))</f>
        <v/>
      </c>
      <c r="AH84" s="101" t="str">
        <f>IF(AH77="","",IF(AH77&lt;1,$H$14,($H$14+((AH$78-UPFRONTS!$F$30)*(('CBI - BASELINE'!$H$19-'CBI - BASELINE'!$H14)/(20))))))</f>
        <v/>
      </c>
      <c r="AI84" s="101" t="str">
        <f>IF(AI77="","",IF(AI77&lt;1,$H$14,($H$14+((AI$78-UPFRONTS!$F$30)*(('CBI - BASELINE'!$H$19-'CBI - BASELINE'!$H14)/(20))))))</f>
        <v/>
      </c>
      <c r="AJ84" s="101" t="str">
        <f>IF(AJ77="","",IF(AJ77&lt;1,$H$14,($H$14+((AJ$78-UPFRONTS!$F$30)*(('CBI - BASELINE'!$H$19-'CBI - BASELINE'!$H14)/(20))))))</f>
        <v/>
      </c>
      <c r="AK84" s="101" t="str">
        <f>IF(AK77="","",IF(AK77&lt;1,$H$14,($H$14+((AK$78-UPFRONTS!$F$30)*(('CBI - BASELINE'!$H$19-'CBI - BASELINE'!$H14)/(20))))))</f>
        <v/>
      </c>
      <c r="AL84" s="101" t="str">
        <f>IF(AL77="","",IF(AL77&lt;1,$H$14,($H$14+((AL$78-UPFRONTS!$F$30)*(('CBI - BASELINE'!$H$19-'CBI - BASELINE'!$H14)/(20))))))</f>
        <v/>
      </c>
      <c r="AM84" s="101" t="str">
        <f>IF(AM77="","",IF(AM77&lt;1,$H$14,($H$14+((AM$78-UPFRONTS!$F$30)*(('CBI - BASELINE'!$H$19-'CBI - BASELINE'!$H14)/(20))))))</f>
        <v/>
      </c>
      <c r="AN84" s="101" t="str">
        <f>IF(AN77="","",IF(AN77&lt;1,$H$14,($H$14+((AN$78-UPFRONTS!$F$30)*(('CBI - BASELINE'!$H$19-'CBI - BASELINE'!$H14)/(20))))))</f>
        <v/>
      </c>
      <c r="AO84" s="101" t="str">
        <f>IF(AO77="","",IF(AO77&lt;1,$H$14,($H$14+((AO$78-UPFRONTS!$F$30)*(('CBI - BASELINE'!$H$19-'CBI - BASELINE'!$H14)/(20))))))</f>
        <v/>
      </c>
      <c r="AP84" s="101" t="str">
        <f>IF(AP77="","",IF(AP77&lt;1,$H$14,($H$14+((AP$78-UPFRONTS!$F$30)*(('CBI - BASELINE'!$H$19-'CBI - BASELINE'!$H14)/(20))))))</f>
        <v/>
      </c>
      <c r="AQ84" s="101" t="str">
        <f>IF(AQ77="","",IF(AQ77&lt;1,$H$14,($H$14+((AQ$78-UPFRONTS!$F$30)*(('CBI - BASELINE'!$H$19-'CBI - BASELINE'!$H14)/(20))))))</f>
        <v/>
      </c>
      <c r="AR84" s="101" t="str">
        <f>IF(AR77="","",IF(AR77&lt;1,$H$14,($H$14+((AR$78-UPFRONTS!$F$30)*(('CBI - BASELINE'!$H$19-'CBI - BASELINE'!$H14)/(20))))))</f>
        <v/>
      </c>
      <c r="AS84" s="101" t="str">
        <f>IF(AS77="","",IF(AS77&lt;1,$H$14,($H$14+((AS$78-UPFRONTS!$F$30)*(('CBI - BASELINE'!$H$19-'CBI - BASELINE'!$H14)/(20))))))</f>
        <v/>
      </c>
      <c r="AT84" s="101" t="str">
        <f>IF(AT77="","",IF(AT77&lt;1,$H$14,($H$14+((AT$78-UPFRONTS!$F$30)*(('CBI - BASELINE'!$H$19-'CBI - BASELINE'!$H14)/(20))))))</f>
        <v/>
      </c>
      <c r="AU84" s="101" t="str">
        <f>IF(AU77="","",IF(AU77&lt;1,$H$14,($H$14+((AU$78-UPFRONTS!$F$30)*(('CBI - BASELINE'!$H$19-'CBI - BASELINE'!$H14)/(20))))))</f>
        <v/>
      </c>
      <c r="AV84" s="101" t="str">
        <f>IF(AV77="","",IF(AV77&lt;1,$H$14,($H$14+((AV$78-UPFRONTS!$F$30)*(('CBI - BASELINE'!$H$19-'CBI - BASELINE'!$H14)/(20))))))</f>
        <v/>
      </c>
      <c r="AW84" s="101" t="str">
        <f>IF(AW77="","",IF(AW77&lt;1,$H$14,($H$14+((AW$78-UPFRONTS!$F$30)*(('CBI - BASELINE'!$H$19-'CBI - BASELINE'!$H14)/(20))))))</f>
        <v/>
      </c>
      <c r="AX84" s="101" t="str">
        <f>IF(AX77="","",IF(AX77&lt;1,$H$14,($H$14+((AX$78-UPFRONTS!$F$30)*(('CBI - BASELINE'!$H$19-'CBI - BASELINE'!$H14)/(20))))))</f>
        <v/>
      </c>
      <c r="AY84" s="101" t="str">
        <f>IF(AY77="","",IF(AY77&lt;1,$H$14,($H$14+((AY$78-UPFRONTS!$F$30)*(('CBI - BASELINE'!$H$19-'CBI - BASELINE'!$H14)/(20))))))</f>
        <v/>
      </c>
      <c r="AZ84" s="101" t="str">
        <f>IF(AZ77="","",IF(AZ77&lt;1,$H$14,($H$14+((AZ$78-UPFRONTS!$F$30)*(('CBI - BASELINE'!$H$19-'CBI - BASELINE'!$H14)/(20))))))</f>
        <v/>
      </c>
      <c r="BA84" s="101" t="str">
        <f>IF(BA77="","",IF(BA77&lt;1,$H$14,($H$14+((BA$78-UPFRONTS!$F$30)*(('CBI - BASELINE'!$H$19-'CBI - BASELINE'!$H14)/(20))))))</f>
        <v/>
      </c>
      <c r="BB84" s="101" t="str">
        <f>IF(BB77="","",IF(BB77&lt;1,$H$14,($H$14+((BB$78-UPFRONTS!$F$30)*(('CBI - BASELINE'!$H$19-'CBI - BASELINE'!$H14)/(20))))))</f>
        <v/>
      </c>
      <c r="BC84" s="104" t="str">
        <f>IF(BC77="","",IF(BC77&lt;1,$H$14,($H$14+((BC$78-UPFRONTS!$F$30)*(('CBI - BASELINE'!$H$19-'CBI - BASELINE'!$H14)/(20))))))</f>
        <v/>
      </c>
    </row>
    <row r="85" spans="4:55" x14ac:dyDescent="0.25">
      <c r="F85" s="10" t="s">
        <v>432</v>
      </c>
      <c r="G85" s="364">
        <f>IF(G77="","",IF(G77&lt;1,$H$15,($H$15+((G$78-UPFRONTS!$F$30)*(('CBI - BASELINE'!$H$20-'CBI - BASELINE'!$H15)/(20))))))</f>
        <v>3.851541722143375E-2</v>
      </c>
      <c r="H85" s="364">
        <f>IF(H77="","",IF(H77&lt;1,$H$15,($H$15+((H$78-UPFRONTS!$F$30)*(('CBI - BASELINE'!$H$20-'CBI - BASELINE'!$H15)/(20))))))</f>
        <v>3.851541722143375E-2</v>
      </c>
      <c r="I85" s="364">
        <f>IF(I77="","",IF(I77&lt;1,$H$15,($H$15+((I$78-UPFRONTS!$F$30)*(('CBI - BASELINE'!$H$20-'CBI - BASELINE'!$H15)/(20))))))</f>
        <v>3.851541722143375E-2</v>
      </c>
      <c r="J85" s="364">
        <f>IF(J77="","",IF(J77&lt;1,$H$15,($H$15+((J$78-UPFRONTS!$F$30)*(('CBI - BASELINE'!$H$20-'CBI - BASELINE'!$H15)/(20))))))</f>
        <v>3.851541722143375E-2</v>
      </c>
      <c r="K85" s="364">
        <f>IF(K77="","",IF(K77&lt;1,$H$15,($H$15+((K$78-UPFRONTS!$F$30)*(('CBI - BASELINE'!$H$20-'CBI - BASELINE'!$H15)/(20))))))</f>
        <v>3.851541722143375E-2</v>
      </c>
      <c r="L85" s="364">
        <f>IF(L77="","",IF(L77&lt;1,$H$15,($H$15+((L$78-UPFRONTS!$F$30)*(('CBI - BASELINE'!$H$20-'CBI - BASELINE'!$H15)/(20))))))</f>
        <v>3.851541722143375E-2</v>
      </c>
      <c r="M85" s="364">
        <f>IF(M77="","",IF(M77&lt;1,$H$15,($H$15+((M$78-UPFRONTS!$F$30)*(('CBI - BASELINE'!$H$20-'CBI - BASELINE'!$H15)/(20))))))</f>
        <v>3.851541722143375E-2</v>
      </c>
      <c r="N85" s="364">
        <f>IF(N77="","",IF(N77&lt;1,$H$15,($H$15+((N$78-UPFRONTS!$F$30)*(('CBI - BASELINE'!$H$20-'CBI - BASELINE'!$H15)/(20))))))</f>
        <v>3.851541722143375E-2</v>
      </c>
      <c r="O85" s="364">
        <f>IF(O77="","",IF(O77&lt;1,$H$15,($H$15+((O$78-UPFRONTS!$F$30)*(('CBI - BASELINE'!$H$20-'CBI - BASELINE'!$H15)/(20))))))</f>
        <v>3.851541722143375E-2</v>
      </c>
      <c r="P85" s="364">
        <f>IF(P77="","",IF(P77&lt;1,$H$15,($H$15+((P$78-UPFRONTS!$F$30)*(('CBI - BASELINE'!$H$20-'CBI - BASELINE'!$H15)/(20))))))</f>
        <v>3.851541722143375E-2</v>
      </c>
      <c r="Q85" s="364">
        <f>IF(Q77="","",IF(Q77&lt;1,$H$15,($H$15+((Q$78-UPFRONTS!$F$30)*(('CBI - BASELINE'!$H$20-'CBI - BASELINE'!$H15)/(20))))))</f>
        <v>3.851541722143375E-2</v>
      </c>
      <c r="R85" s="364">
        <f>IF(R77="","",IF(R77&lt;1,$H$15,($H$15+((R$78-UPFRONTS!$F$30)*(('CBI - BASELINE'!$H$20-'CBI - BASELINE'!$H15)/(20))))))</f>
        <v>3.851541722143375E-2</v>
      </c>
      <c r="S85" s="364">
        <f>IF(S77="","",IF(S77&lt;1,$H$15,($H$15+((S$78-UPFRONTS!$F$30)*(('CBI - BASELINE'!$H$20-'CBI - BASELINE'!$H15)/(20))))))</f>
        <v>3.851541722143375E-2</v>
      </c>
      <c r="T85" s="364">
        <f>IF(T77="","",IF(T77&lt;1,$H$15,($H$15+((T$78-UPFRONTS!$F$30)*(('CBI - BASELINE'!$H$20-'CBI - BASELINE'!$H15)/(20))))))</f>
        <v>3.851541722143375E-2</v>
      </c>
      <c r="U85" s="364">
        <f>IF(U77="","",IF(U77&lt;1,$H$15,($H$15+((U$78-UPFRONTS!$F$30)*(('CBI - BASELINE'!$H$20-'CBI - BASELINE'!$H15)/(20))))))</f>
        <v>3.851541722143375E-2</v>
      </c>
      <c r="V85" s="364">
        <f>IF(V77="","",IF(V77&lt;1,$H$15,($H$15+((V$78-UPFRONTS!$F$30)*(('CBI - BASELINE'!$H$20-'CBI - BASELINE'!$H15)/(20))))))</f>
        <v>3.851541722143375E-2</v>
      </c>
      <c r="W85" s="364">
        <f>IF(W77="","",IF(W77&lt;1,$H$15,($H$15+((W$78-UPFRONTS!$F$30)*(('CBI - BASELINE'!$H$20-'CBI - BASELINE'!$H15)/(20))))))</f>
        <v>3.851541722143375E-2</v>
      </c>
      <c r="X85" s="364">
        <f>IF(X77="","",IF(X77&lt;1,$H$15,($H$15+((X$78-UPFRONTS!$F$30)*(('CBI - BASELINE'!$H$20-'CBI - BASELINE'!$H15)/(20))))))</f>
        <v>3.851541722143375E-2</v>
      </c>
      <c r="Y85" s="364">
        <f>IF(Y77="","",IF(Y77&lt;1,$H$15,($H$15+((Y$78-UPFRONTS!$F$30)*(('CBI - BASELINE'!$H$20-'CBI - BASELINE'!$H15)/(20))))))</f>
        <v>3.851541722143375E-2</v>
      </c>
      <c r="Z85" s="364">
        <f>IF(Z77="","",IF(Z77&lt;1,$H$15,($H$15+((Z$78-UPFRONTS!$F$30)*(('CBI - BASELINE'!$H$20-'CBI - BASELINE'!$H15)/(20))))))</f>
        <v>3.851541722143375E-2</v>
      </c>
      <c r="AA85" s="364">
        <f>IF(AA77="","",IF(AA77&lt;1,$H$15,($H$15+((AA$78-UPFRONTS!$F$30)*(('CBI - BASELINE'!$H$20-'CBI - BASELINE'!$H15)/(20))))))</f>
        <v>3.851541722143375E-2</v>
      </c>
      <c r="AB85" s="364">
        <f>IF(AB77="","",IF(AB77&lt;1,$H$15,($H$15+((AB$78-UPFRONTS!$F$30)*(('CBI - BASELINE'!$H$20-'CBI - BASELINE'!$H15)/(20))))))</f>
        <v>3.851541722143375E-2</v>
      </c>
      <c r="AC85" s="102">
        <f>IF(AC77="","",IF(AC77&lt;1,$H$15,($H$15+((AC$78-UPFRONTS!$F$30)*(('CBI - BASELINE'!$H$20-'CBI - BASELINE'!$H15)/(20))))))</f>
        <v>3.851541722143375E-2</v>
      </c>
      <c r="AD85" s="102">
        <f>IF(AD77="","",IF(AD77&lt;1,$H$15,($H$15+((AD$78-UPFRONTS!$F$30)*(('CBI - BASELINE'!$H$20-'CBI - BASELINE'!$H15)/(20))))))</f>
        <v>3.851541722143375E-2</v>
      </c>
      <c r="AE85" s="102">
        <f>IF(AE77="","",IF(AE77&lt;1,$H$15,($H$15+((AE$78-UPFRONTS!$F$30)*(('CBI - BASELINE'!$H$20-'CBI - BASELINE'!$H15)/(20))))))</f>
        <v>3.851541722143375E-2</v>
      </c>
      <c r="AF85" s="102">
        <f>IF(AF77="","",IF(AF77&lt;1,$H$15,($H$15+((AF$78-UPFRONTS!$F$30)*(('CBI - BASELINE'!$H$20-'CBI - BASELINE'!$H15)/(20))))))</f>
        <v>3.851541722143375E-2</v>
      </c>
      <c r="AG85" s="102" t="str">
        <f>IF(AG77="","",IF(AG77&lt;1,$H$15,($H$15+((AG$78-UPFRONTS!$F$30)*(('CBI - BASELINE'!$H$20-'CBI - BASELINE'!$H15)/(20))))))</f>
        <v/>
      </c>
      <c r="AH85" s="102" t="str">
        <f>IF(AH77="","",IF(AH77&lt;1,$H$15,($H$15+((AH$78-UPFRONTS!$F$30)*(('CBI - BASELINE'!$H$20-'CBI - BASELINE'!$H15)/(20))))))</f>
        <v/>
      </c>
      <c r="AI85" s="102" t="str">
        <f>IF(AI77="","",IF(AI77&lt;1,$H$15,($H$15+((AI$78-UPFRONTS!$F$30)*(('CBI - BASELINE'!$H$20-'CBI - BASELINE'!$H15)/(20))))))</f>
        <v/>
      </c>
      <c r="AJ85" s="102" t="str">
        <f>IF(AJ77="","",IF(AJ77&lt;1,$H$15,($H$15+((AJ$78-UPFRONTS!$F$30)*(('CBI - BASELINE'!$H$20-'CBI - BASELINE'!$H15)/(20))))))</f>
        <v/>
      </c>
      <c r="AK85" s="102" t="str">
        <f>IF(AK77="","",IF(AK77&lt;1,$H$15,($H$15+((AK$78-UPFRONTS!$F$30)*(('CBI - BASELINE'!$H$20-'CBI - BASELINE'!$H15)/(20))))))</f>
        <v/>
      </c>
      <c r="AL85" s="102" t="str">
        <f>IF(AL77="","",IF(AL77&lt;1,$H$15,($H$15+((AL$78-UPFRONTS!$F$30)*(('CBI - BASELINE'!$H$20-'CBI - BASELINE'!$H15)/(20))))))</f>
        <v/>
      </c>
      <c r="AM85" s="102" t="str">
        <f>IF(AM77="","",IF(AM77&lt;1,$H$15,($H$15+((AM$78-UPFRONTS!$F$30)*(('CBI - BASELINE'!$H$20-'CBI - BASELINE'!$H15)/(20))))))</f>
        <v/>
      </c>
      <c r="AN85" s="102" t="str">
        <f>IF(AN77="","",IF(AN77&lt;1,$H$15,($H$15+((AN$78-UPFRONTS!$F$30)*(('CBI - BASELINE'!$H$20-'CBI - BASELINE'!$H15)/(20))))))</f>
        <v/>
      </c>
      <c r="AO85" s="102" t="str">
        <f>IF(AO77="","",IF(AO77&lt;1,$H$15,($H$15+((AO$78-UPFRONTS!$F$30)*(('CBI - BASELINE'!$H$20-'CBI - BASELINE'!$H15)/(20))))))</f>
        <v/>
      </c>
      <c r="AP85" s="102" t="str">
        <f>IF(AP77="","",IF(AP77&lt;1,$H$15,($H$15+((AP$78-UPFRONTS!$F$30)*(('CBI - BASELINE'!$H$20-'CBI - BASELINE'!$H15)/(20))))))</f>
        <v/>
      </c>
      <c r="AQ85" s="102" t="str">
        <f>IF(AQ77="","",IF(AQ77&lt;1,$H$15,($H$15+((AQ$78-UPFRONTS!$F$30)*(('CBI - BASELINE'!$H$20-'CBI - BASELINE'!$H15)/(20))))))</f>
        <v/>
      </c>
      <c r="AR85" s="102" t="str">
        <f>IF(AR77="","",IF(AR77&lt;1,$H$15,($H$15+((AR$78-UPFRONTS!$F$30)*(('CBI - BASELINE'!$H$20-'CBI - BASELINE'!$H15)/(20))))))</f>
        <v/>
      </c>
      <c r="AS85" s="102" t="str">
        <f>IF(AS77="","",IF(AS77&lt;1,$H$15,($H$15+((AS$78-UPFRONTS!$F$30)*(('CBI - BASELINE'!$H$20-'CBI - BASELINE'!$H15)/(20))))))</f>
        <v/>
      </c>
      <c r="AT85" s="102" t="str">
        <f>IF(AT77="","",IF(AT77&lt;1,$H$15,($H$15+((AT$78-UPFRONTS!$F$30)*(('CBI - BASELINE'!$H$20-'CBI - BASELINE'!$H15)/(20))))))</f>
        <v/>
      </c>
      <c r="AU85" s="102" t="str">
        <f>IF(AU77="","",IF(AU77&lt;1,$H$15,($H$15+((AU$78-UPFRONTS!$F$30)*(('CBI - BASELINE'!$H$20-'CBI - BASELINE'!$H15)/(20))))))</f>
        <v/>
      </c>
      <c r="AV85" s="102" t="str">
        <f>IF(AV77="","",IF(AV77&lt;1,$H$15,($H$15+((AV$78-UPFRONTS!$F$30)*(('CBI - BASELINE'!$H$20-'CBI - BASELINE'!$H15)/(20))))))</f>
        <v/>
      </c>
      <c r="AW85" s="102" t="str">
        <f>IF(AW77="","",IF(AW77&lt;1,$H$15,($H$15+((AW$78-UPFRONTS!$F$30)*(('CBI - BASELINE'!$H$20-'CBI - BASELINE'!$H15)/(20))))))</f>
        <v/>
      </c>
      <c r="AX85" s="102" t="str">
        <f>IF(AX77="","",IF(AX77&lt;1,$H$15,($H$15+((AX$78-UPFRONTS!$F$30)*(('CBI - BASELINE'!$H$20-'CBI - BASELINE'!$H15)/(20))))))</f>
        <v/>
      </c>
      <c r="AY85" s="102" t="str">
        <f>IF(AY77="","",IF(AY77&lt;1,$H$15,($H$15+((AY$78-UPFRONTS!$F$30)*(('CBI - BASELINE'!$H$20-'CBI - BASELINE'!$H15)/(20))))))</f>
        <v/>
      </c>
      <c r="AZ85" s="102" t="str">
        <f>IF(AZ77="","",IF(AZ77&lt;1,$H$15,($H$15+((AZ$78-UPFRONTS!$F$30)*(('CBI - BASELINE'!$H$20-'CBI - BASELINE'!$H15)/(20))))))</f>
        <v/>
      </c>
      <c r="BA85" s="102" t="str">
        <f>IF(BA77="","",IF(BA77&lt;1,$H$15,($H$15+((BA$78-UPFRONTS!$F$30)*(('CBI - BASELINE'!$H$20-'CBI - BASELINE'!$H15)/(20))))))</f>
        <v/>
      </c>
      <c r="BB85" s="102" t="str">
        <f>IF(BB77="","",IF(BB77&lt;1,$H$15,($H$15+((BB$78-UPFRONTS!$F$30)*(('CBI - BASELINE'!$H$20-'CBI - BASELINE'!$H15)/(20))))))</f>
        <v/>
      </c>
      <c r="BC85" s="105" t="str">
        <f>IF(BC77="","",IF(BC77&lt;1,$H$15,($H$15+((BC$78-UPFRONTS!$F$30)*(('CBI - BASELINE'!$H$20-'CBI - BASELINE'!$H15)/(20))))))</f>
        <v/>
      </c>
    </row>
    <row r="86" spans="4:55" x14ac:dyDescent="0.25">
      <c r="F86" s="10" t="s">
        <v>433</v>
      </c>
      <c r="G86" s="364">
        <f>IF(G77="","",IF(G77&lt;1,$H$16,($H$16+((G$78-UPFRONTS!$F$30)*(('CBI - BASELINE'!$H$21-'CBI - BASELINE'!$H16)/(20))))))</f>
        <v>9.7588978185993106E-3</v>
      </c>
      <c r="H86" s="364">
        <f>IF(H77="","",IF(H77&lt;1,$H$16,($H$16+((H$78-UPFRONTS!$F$30)*(('CBI - BASELINE'!$H$21-'CBI - BASELINE'!$H16)/(20))))))</f>
        <v>9.7588978185993106E-3</v>
      </c>
      <c r="I86" s="364">
        <f>IF(I77="","",IF(I77&lt;1,$H$16,($H$16+((I$78-UPFRONTS!$F$30)*(('CBI - BASELINE'!$H$21-'CBI - BASELINE'!$H16)/(20))))))</f>
        <v>9.7588978185993106E-3</v>
      </c>
      <c r="J86" s="364">
        <f>IF(J77="","",IF(J77&lt;1,$H$16,($H$16+((J$78-UPFRONTS!$F$30)*(('CBI - BASELINE'!$H$21-'CBI - BASELINE'!$H16)/(20))))))</f>
        <v>9.7588978185993106E-3</v>
      </c>
      <c r="K86" s="364">
        <f>IF(K77="","",IF(K77&lt;1,$H$16,($H$16+((K$78-UPFRONTS!$F$30)*(('CBI - BASELINE'!$H$21-'CBI - BASELINE'!$H16)/(20))))))</f>
        <v>9.7588978185993106E-3</v>
      </c>
      <c r="L86" s="364">
        <f>IF(L77="","",IF(L77&lt;1,$H$16,($H$16+((L$78-UPFRONTS!$F$30)*(('CBI - BASELINE'!$H$21-'CBI - BASELINE'!$H16)/(20))))))</f>
        <v>9.7588978185993106E-3</v>
      </c>
      <c r="M86" s="364">
        <f>IF(M77="","",IF(M77&lt;1,$H$16,($H$16+((M$78-UPFRONTS!$F$30)*(('CBI - BASELINE'!$H$21-'CBI - BASELINE'!$H16)/(20))))))</f>
        <v>9.7588978185993106E-3</v>
      </c>
      <c r="N86" s="364">
        <f>IF(N77="","",IF(N77&lt;1,$H$16,($H$16+((N$78-UPFRONTS!$F$30)*(('CBI - BASELINE'!$H$21-'CBI - BASELINE'!$H16)/(20))))))</f>
        <v>9.7588978185993106E-3</v>
      </c>
      <c r="O86" s="364">
        <f>IF(O77="","",IF(O77&lt;1,$H$16,($H$16+((O$78-UPFRONTS!$F$30)*(('CBI - BASELINE'!$H$21-'CBI - BASELINE'!$H16)/(20))))))</f>
        <v>9.7588978185993106E-3</v>
      </c>
      <c r="P86" s="364">
        <f>IF(P77="","",IF(P77&lt;1,$H$16,($H$16+((P$78-UPFRONTS!$F$30)*(('CBI - BASELINE'!$H$21-'CBI - BASELINE'!$H16)/(20))))))</f>
        <v>9.7588978185993106E-3</v>
      </c>
      <c r="Q86" s="364">
        <f>IF(Q77="","",IF(Q77&lt;1,$H$16,($H$16+((Q$78-UPFRONTS!$F$30)*(('CBI - BASELINE'!$H$21-'CBI - BASELINE'!$H16)/(20))))))</f>
        <v>9.7588978185993106E-3</v>
      </c>
      <c r="R86" s="364">
        <f>IF(R77="","",IF(R77&lt;1,$H$16,($H$16+((R$78-UPFRONTS!$F$30)*(('CBI - BASELINE'!$H$21-'CBI - BASELINE'!$H16)/(20))))))</f>
        <v>9.7588978185993106E-3</v>
      </c>
      <c r="S86" s="364">
        <f>IF(S77="","",IF(S77&lt;1,$H$16,($H$16+((S$78-UPFRONTS!$F$30)*(('CBI - BASELINE'!$H$21-'CBI - BASELINE'!$H16)/(20))))))</f>
        <v>9.7588978185993106E-3</v>
      </c>
      <c r="T86" s="364">
        <f>IF(T77="","",IF(T77&lt;1,$H$16,($H$16+((T$78-UPFRONTS!$F$30)*(('CBI - BASELINE'!$H$21-'CBI - BASELINE'!$H16)/(20))))))</f>
        <v>9.7588978185993106E-3</v>
      </c>
      <c r="U86" s="364">
        <f>IF(U77="","",IF(U77&lt;1,$H$16,($H$16+((U$78-UPFRONTS!$F$30)*(('CBI - BASELINE'!$H$21-'CBI - BASELINE'!$H16)/(20))))))</f>
        <v>9.7588978185993106E-3</v>
      </c>
      <c r="V86" s="364">
        <f>IF(V77="","",IF(V77&lt;1,$H$16,($H$16+((V$78-UPFRONTS!$F$30)*(('CBI - BASELINE'!$H$21-'CBI - BASELINE'!$H16)/(20))))))</f>
        <v>9.7588978185993106E-3</v>
      </c>
      <c r="W86" s="364">
        <f>IF(W77="","",IF(W77&lt;1,$H$16,($H$16+((W$78-UPFRONTS!$F$30)*(('CBI - BASELINE'!$H$21-'CBI - BASELINE'!$H16)/(20))))))</f>
        <v>9.7588978185993106E-3</v>
      </c>
      <c r="X86" s="364">
        <f>IF(X77="","",IF(X77&lt;1,$H$16,($H$16+((X$78-UPFRONTS!$F$30)*(('CBI - BASELINE'!$H$21-'CBI - BASELINE'!$H16)/(20))))))</f>
        <v>9.7588978185993106E-3</v>
      </c>
      <c r="Y86" s="364">
        <f>IF(Y77="","",IF(Y77&lt;1,$H$16,($H$16+((Y$78-UPFRONTS!$F$30)*(('CBI - BASELINE'!$H$21-'CBI - BASELINE'!$H16)/(20))))))</f>
        <v>9.7588978185993106E-3</v>
      </c>
      <c r="Z86" s="364">
        <f>IF(Z77="","",IF(Z77&lt;1,$H$16,($H$16+((Z$78-UPFRONTS!$F$30)*(('CBI - BASELINE'!$H$21-'CBI - BASELINE'!$H16)/(20))))))</f>
        <v>9.7588978185993106E-3</v>
      </c>
      <c r="AA86" s="364">
        <f>IF(AA77="","",IF(AA77&lt;1,$H$16,($H$16+((AA$78-UPFRONTS!$F$30)*(('CBI - BASELINE'!$H$21-'CBI - BASELINE'!$H16)/(20))))))</f>
        <v>9.7588978185993106E-3</v>
      </c>
      <c r="AB86" s="364">
        <f>IF(AB77="","",IF(AB77&lt;1,$H$16,($H$16+((AB$78-UPFRONTS!$F$30)*(('CBI - BASELINE'!$H$21-'CBI - BASELINE'!$H16)/(20))))))</f>
        <v>9.7588978185993106E-3</v>
      </c>
      <c r="AC86" s="102">
        <f>IF(AC77="","",IF(AC77&lt;1,$H$16,($H$16+((AC$78-UPFRONTS!$F$30)*(('CBI - BASELINE'!$H$21-'CBI - BASELINE'!$H16)/(20))))))</f>
        <v>9.7588978185993106E-3</v>
      </c>
      <c r="AD86" s="102">
        <f>IF(AD77="","",IF(AD77&lt;1,$H$16,($H$16+((AD$78-UPFRONTS!$F$30)*(('CBI - BASELINE'!$H$21-'CBI - BASELINE'!$H16)/(20))))))</f>
        <v>9.7588978185993106E-3</v>
      </c>
      <c r="AE86" s="102">
        <f>IF(AE77="","",IF(AE77&lt;1,$H$16,($H$16+((AE$78-UPFRONTS!$F$30)*(('CBI - BASELINE'!$H$21-'CBI - BASELINE'!$H16)/(20))))))</f>
        <v>9.7588978185993106E-3</v>
      </c>
      <c r="AF86" s="102">
        <f>IF(AF77="","",IF(AF77&lt;1,$H$16,($H$16+((AF$78-UPFRONTS!$F$30)*(('CBI - BASELINE'!$H$21-'CBI - BASELINE'!$H16)/(20))))))</f>
        <v>9.7588978185993106E-3</v>
      </c>
      <c r="AG86" s="102" t="str">
        <f>IF(AG77="","",IF(AG77&lt;1,$H$16,($H$16+((AG$78-UPFRONTS!$F$30)*(('CBI - BASELINE'!$H$21-'CBI - BASELINE'!$H16)/(20))))))</f>
        <v/>
      </c>
      <c r="AH86" s="102" t="str">
        <f>IF(AH77="","",IF(AH77&lt;1,$H$16,($H$16+((AH$78-UPFRONTS!$F$30)*(('CBI - BASELINE'!$H$21-'CBI - BASELINE'!$H16)/(20))))))</f>
        <v/>
      </c>
      <c r="AI86" s="102" t="str">
        <f>IF(AI77="","",IF(AI77&lt;1,$H$16,($H$16+((AI$78-UPFRONTS!$F$30)*(('CBI - BASELINE'!$H$21-'CBI - BASELINE'!$H16)/(20))))))</f>
        <v/>
      </c>
      <c r="AJ86" s="102" t="str">
        <f>IF(AJ77="","",IF(AJ77&lt;1,$H$16,($H$16+((AJ$78-UPFRONTS!$F$30)*(('CBI - BASELINE'!$H$21-'CBI - BASELINE'!$H16)/(20))))))</f>
        <v/>
      </c>
      <c r="AK86" s="102" t="str">
        <f>IF(AK77="","",IF(AK77&lt;1,$H$16,($H$16+((AK$78-UPFRONTS!$F$30)*(('CBI - BASELINE'!$H$21-'CBI - BASELINE'!$H16)/(20))))))</f>
        <v/>
      </c>
      <c r="AL86" s="102" t="str">
        <f>IF(AL77="","",IF(AL77&lt;1,$H$16,($H$16+((AL$78-UPFRONTS!$F$30)*(('CBI - BASELINE'!$H$21-'CBI - BASELINE'!$H16)/(20))))))</f>
        <v/>
      </c>
      <c r="AM86" s="102" t="str">
        <f>IF(AM77="","",IF(AM77&lt;1,$H$16,($H$16+((AM$78-UPFRONTS!$F$30)*(('CBI - BASELINE'!$H$21-'CBI - BASELINE'!$H16)/(20))))))</f>
        <v/>
      </c>
      <c r="AN86" s="102" t="str">
        <f>IF(AN77="","",IF(AN77&lt;1,$H$16,($H$16+((AN$78-UPFRONTS!$F$30)*(('CBI - BASELINE'!$H$21-'CBI - BASELINE'!$H16)/(20))))))</f>
        <v/>
      </c>
      <c r="AO86" s="102" t="str">
        <f>IF(AO77="","",IF(AO77&lt;1,$H$16,($H$16+((AO$78-UPFRONTS!$F$30)*(('CBI - BASELINE'!$H$21-'CBI - BASELINE'!$H16)/(20))))))</f>
        <v/>
      </c>
      <c r="AP86" s="102" t="str">
        <f>IF(AP77="","",IF(AP77&lt;1,$H$16,($H$16+((AP$78-UPFRONTS!$F$30)*(('CBI - BASELINE'!$H$21-'CBI - BASELINE'!$H16)/(20))))))</f>
        <v/>
      </c>
      <c r="AQ86" s="102" t="str">
        <f>IF(AQ77="","",IF(AQ77&lt;1,$H$16,($H$16+((AQ$78-UPFRONTS!$F$30)*(('CBI - BASELINE'!$H$21-'CBI - BASELINE'!$H16)/(20))))))</f>
        <v/>
      </c>
      <c r="AR86" s="102" t="str">
        <f>IF(AR77="","",IF(AR77&lt;1,$H$16,($H$16+((AR$78-UPFRONTS!$F$30)*(('CBI - BASELINE'!$H$21-'CBI - BASELINE'!$H16)/(20))))))</f>
        <v/>
      </c>
      <c r="AS86" s="102" t="str">
        <f>IF(AS77="","",IF(AS77&lt;1,$H$16,($H$16+((AS$78-UPFRONTS!$F$30)*(('CBI - BASELINE'!$H$21-'CBI - BASELINE'!$H16)/(20))))))</f>
        <v/>
      </c>
      <c r="AT86" s="102" t="str">
        <f>IF(AT77="","",IF(AT77&lt;1,$H$16,($H$16+((AT$78-UPFRONTS!$F$30)*(('CBI - BASELINE'!$H$21-'CBI - BASELINE'!$H16)/(20))))))</f>
        <v/>
      </c>
      <c r="AU86" s="102" t="str">
        <f>IF(AU77="","",IF(AU77&lt;1,$H$16,($H$16+((AU$78-UPFRONTS!$F$30)*(('CBI - BASELINE'!$H$21-'CBI - BASELINE'!$H16)/(20))))))</f>
        <v/>
      </c>
      <c r="AV86" s="102" t="str">
        <f>IF(AV77="","",IF(AV77&lt;1,$H$16,($H$16+((AV$78-UPFRONTS!$F$30)*(('CBI - BASELINE'!$H$21-'CBI - BASELINE'!$H16)/(20))))))</f>
        <v/>
      </c>
      <c r="AW86" s="102" t="str">
        <f>IF(AW77="","",IF(AW77&lt;1,$H$16,($H$16+((AW$78-UPFRONTS!$F$30)*(('CBI - BASELINE'!$H$21-'CBI - BASELINE'!$H16)/(20))))))</f>
        <v/>
      </c>
      <c r="AX86" s="102" t="str">
        <f>IF(AX77="","",IF(AX77&lt;1,$H$16,($H$16+((AX$78-UPFRONTS!$F$30)*(('CBI - BASELINE'!$H$21-'CBI - BASELINE'!$H16)/(20))))))</f>
        <v/>
      </c>
      <c r="AY86" s="102" t="str">
        <f>IF(AY77="","",IF(AY77&lt;1,$H$16,($H$16+((AY$78-UPFRONTS!$F$30)*(('CBI - BASELINE'!$H$21-'CBI - BASELINE'!$H16)/(20))))))</f>
        <v/>
      </c>
      <c r="AZ86" s="102" t="str">
        <f>IF(AZ77="","",IF(AZ77&lt;1,$H$16,($H$16+((AZ$78-UPFRONTS!$F$30)*(('CBI - BASELINE'!$H$21-'CBI - BASELINE'!$H16)/(20))))))</f>
        <v/>
      </c>
      <c r="BA86" s="102" t="str">
        <f>IF(BA77="","",IF(BA77&lt;1,$H$16,($H$16+((BA$78-UPFRONTS!$F$30)*(('CBI - BASELINE'!$H$21-'CBI - BASELINE'!$H16)/(20))))))</f>
        <v/>
      </c>
      <c r="BB86" s="102" t="str">
        <f>IF(BB77="","",IF(BB77&lt;1,$H$16,($H$16+((BB$78-UPFRONTS!$F$30)*(('CBI - BASELINE'!$H$21-'CBI - BASELINE'!$H16)/(20))))))</f>
        <v/>
      </c>
      <c r="BC86" s="105" t="str">
        <f>IF(BC77="","",IF(BC77&lt;1,$H$16,($H$16+((BC$78-UPFRONTS!$F$30)*(('CBI - BASELINE'!$H$21-'CBI - BASELINE'!$H16)/(20))))))</f>
        <v/>
      </c>
    </row>
    <row r="87" spans="4:55" x14ac:dyDescent="0.25">
      <c r="F87" s="16" t="s">
        <v>463</v>
      </c>
      <c r="G87" s="366">
        <f>IF(G77="","",IF(G77&lt;1,$H$17,($H$17+((G$78-UPFRONTS!$F$30)*(('CBI - BASELINE'!$H$22-'CBI - BASELINE'!$H17)/(20))))))</f>
        <v>1.0585305105853052E-2</v>
      </c>
      <c r="H87" s="366">
        <f>IF(H77="","",IF(H77&lt;1,$H$17,($H$17+((H$78-UPFRONTS!$F$30)*(('CBI - BASELINE'!$H$22-'CBI - BASELINE'!$H17)/(20))))))</f>
        <v>1.0585305105853052E-2</v>
      </c>
      <c r="I87" s="366">
        <f>IF(I77="","",IF(I77&lt;1,$H$17,($H$17+((I$78-UPFRONTS!$F$30)*(('CBI - BASELINE'!$H$22-'CBI - BASELINE'!$H17)/(20))))))</f>
        <v>1.0585305105853052E-2</v>
      </c>
      <c r="J87" s="366">
        <f>IF(J77="","",IF(J77&lt;1,$H$17,($H$17+((J$78-UPFRONTS!$F$30)*(('CBI - BASELINE'!$H$22-'CBI - BASELINE'!$H17)/(20))))))</f>
        <v>1.0585305105853052E-2</v>
      </c>
      <c r="K87" s="366">
        <f>IF(K77="","",IF(K77&lt;1,$H$17,($H$17+((K$78-UPFRONTS!$F$30)*(('CBI - BASELINE'!$H$22-'CBI - BASELINE'!$H17)/(20))))))</f>
        <v>1.0585305105853052E-2</v>
      </c>
      <c r="L87" s="366">
        <f>IF(L77="","",IF(L77&lt;1,$H$17,($H$17+((L$78-UPFRONTS!$F$30)*(('CBI - BASELINE'!$H$22-'CBI - BASELINE'!$H17)/(20))))))</f>
        <v>1.0585305105853052E-2</v>
      </c>
      <c r="M87" s="366">
        <f>IF(M77="","",IF(M77&lt;1,$H$17,($H$17+((M$78-UPFRONTS!$F$30)*(('CBI - BASELINE'!$H$22-'CBI - BASELINE'!$H17)/(20))))))</f>
        <v>1.0585305105853052E-2</v>
      </c>
      <c r="N87" s="366">
        <f>IF(N77="","",IF(N77&lt;1,$H$17,($H$17+((N$78-UPFRONTS!$F$30)*(('CBI - BASELINE'!$H$22-'CBI - BASELINE'!$H17)/(20))))))</f>
        <v>1.0585305105853052E-2</v>
      </c>
      <c r="O87" s="366">
        <f>IF(O77="","",IF(O77&lt;1,$H$17,($H$17+((O$78-UPFRONTS!$F$30)*(('CBI - BASELINE'!$H$22-'CBI - BASELINE'!$H17)/(20))))))</f>
        <v>1.0585305105853052E-2</v>
      </c>
      <c r="P87" s="366">
        <f>IF(P77="","",IF(P77&lt;1,$H$17,($H$17+((P$78-UPFRONTS!$F$30)*(('CBI - BASELINE'!$H$22-'CBI - BASELINE'!$H17)/(20))))))</f>
        <v>1.0585305105853052E-2</v>
      </c>
      <c r="Q87" s="366">
        <f>IF(Q77="","",IF(Q77&lt;1,$H$17,($H$17+((Q$78-UPFRONTS!$F$30)*(('CBI - BASELINE'!$H$22-'CBI - BASELINE'!$H17)/(20))))))</f>
        <v>1.0585305105853052E-2</v>
      </c>
      <c r="R87" s="366">
        <f>IF(R77="","",IF(R77&lt;1,$H$17,($H$17+((R$78-UPFRONTS!$F$30)*(('CBI - BASELINE'!$H$22-'CBI - BASELINE'!$H17)/(20))))))</f>
        <v>1.0585305105853052E-2</v>
      </c>
      <c r="S87" s="366">
        <f>IF(S77="","",IF(S77&lt;1,$H$17,($H$17+((S$78-UPFRONTS!$F$30)*(('CBI - BASELINE'!$H$22-'CBI - BASELINE'!$H17)/(20))))))</f>
        <v>1.0585305105853052E-2</v>
      </c>
      <c r="T87" s="366">
        <f>IF(T77="","",IF(T77&lt;1,$H$17,($H$17+((T$78-UPFRONTS!$F$30)*(('CBI - BASELINE'!$H$22-'CBI - BASELINE'!$H17)/(20))))))</f>
        <v>1.0585305105853052E-2</v>
      </c>
      <c r="U87" s="366">
        <f>IF(U77="","",IF(U77&lt;1,$H$17,($H$17+((U$78-UPFRONTS!$F$30)*(('CBI - BASELINE'!$H$22-'CBI - BASELINE'!$H17)/(20))))))</f>
        <v>1.0585305105853052E-2</v>
      </c>
      <c r="V87" s="366">
        <f>IF(V77="","",IF(V77&lt;1,$H$17,($H$17+((V$78-UPFRONTS!$F$30)*(('CBI - BASELINE'!$H$22-'CBI - BASELINE'!$H17)/(20))))))</f>
        <v>1.0585305105853052E-2</v>
      </c>
      <c r="W87" s="366">
        <f>IF(W77="","",IF(W77&lt;1,$H$17,($H$17+((W$78-UPFRONTS!$F$30)*(('CBI - BASELINE'!$H$22-'CBI - BASELINE'!$H17)/(20))))))</f>
        <v>1.0585305105853052E-2</v>
      </c>
      <c r="X87" s="366">
        <f>IF(X77="","",IF(X77&lt;1,$H$17,($H$17+((X$78-UPFRONTS!$F$30)*(('CBI - BASELINE'!$H$22-'CBI - BASELINE'!$H17)/(20))))))</f>
        <v>1.0585305105853052E-2</v>
      </c>
      <c r="Y87" s="366">
        <f>IF(Y77="","",IF(Y77&lt;1,$H$17,($H$17+((Y$78-UPFRONTS!$F$30)*(('CBI - BASELINE'!$H$22-'CBI - BASELINE'!$H17)/(20))))))</f>
        <v>1.0585305105853052E-2</v>
      </c>
      <c r="Z87" s="366">
        <f>IF(Z77="","",IF(Z77&lt;1,$H$17,($H$17+((Z$78-UPFRONTS!$F$30)*(('CBI - BASELINE'!$H$22-'CBI - BASELINE'!$H17)/(20))))))</f>
        <v>1.0585305105853052E-2</v>
      </c>
      <c r="AA87" s="366">
        <f>IF(AA77="","",IF(AA77&lt;1,$H$17,($H$17+((AA$78-UPFRONTS!$F$30)*(('CBI - BASELINE'!$H$22-'CBI - BASELINE'!$H17)/(20))))))</f>
        <v>1.0585305105853052E-2</v>
      </c>
      <c r="AB87" s="366">
        <f>IF(AB77="","",IF(AB77&lt;1,$H$17,($H$17+((AB$78-UPFRONTS!$F$30)*(('CBI - BASELINE'!$H$22-'CBI - BASELINE'!$H17)/(20))))))</f>
        <v>1.0585305105853052E-2</v>
      </c>
      <c r="AC87" s="129">
        <f>IF(AC77="","",IF(AC77&lt;1,$H$17,($H$17+((AC$78-UPFRONTS!$F$30)*(('CBI - BASELINE'!$H$22-'CBI - BASELINE'!$H17)/(20))))))</f>
        <v>1.0585305105853052E-2</v>
      </c>
      <c r="AD87" s="129">
        <f>IF(AD77="","",IF(AD77&lt;1,$H$17,($H$17+((AD$78-UPFRONTS!$F$30)*(('CBI - BASELINE'!$H$22-'CBI - BASELINE'!$H17)/(20))))))</f>
        <v>1.0585305105853052E-2</v>
      </c>
      <c r="AE87" s="129">
        <f>IF(AE77="","",IF(AE77&lt;1,$H$17,($H$17+((AE$78-UPFRONTS!$F$30)*(('CBI - BASELINE'!$H$22-'CBI - BASELINE'!$H17)/(20))))))</f>
        <v>1.0585305105853052E-2</v>
      </c>
      <c r="AF87" s="129">
        <f>IF(AF77="","",IF(AF77&lt;1,$H$17,($H$17+((AF$78-UPFRONTS!$F$30)*(('CBI - BASELINE'!$H$22-'CBI - BASELINE'!$H17)/(20))))))</f>
        <v>1.0585305105853052E-2</v>
      </c>
      <c r="AG87" s="129" t="str">
        <f>IF(AG77="","",IF(AG77&lt;1,$H$17,($H$17+((AG$78-UPFRONTS!$F$30)*(('CBI - BASELINE'!$H$22-'CBI - BASELINE'!$H17)/(20))))))</f>
        <v/>
      </c>
      <c r="AH87" s="129" t="str">
        <f>IF(AH77="","",IF(AH77&lt;1,$H$17,($H$17+((AH$78-UPFRONTS!$F$30)*(('CBI - BASELINE'!$H$22-'CBI - BASELINE'!$H17)/(20))))))</f>
        <v/>
      </c>
      <c r="AI87" s="129" t="str">
        <f>IF(AI77="","",IF(AI77&lt;1,$H$17,($H$17+((AI$78-UPFRONTS!$F$30)*(('CBI - BASELINE'!$H$22-'CBI - BASELINE'!$H17)/(20))))))</f>
        <v/>
      </c>
      <c r="AJ87" s="129" t="str">
        <f>IF(AJ77="","",IF(AJ77&lt;1,$H$17,($H$17+((AJ$78-UPFRONTS!$F$30)*(('CBI - BASELINE'!$H$22-'CBI - BASELINE'!$H17)/(20))))))</f>
        <v/>
      </c>
      <c r="AK87" s="129" t="str">
        <f>IF(AK77="","",IF(AK77&lt;1,$H$17,($H$17+((AK$78-UPFRONTS!$F$30)*(('CBI - BASELINE'!$H$22-'CBI - BASELINE'!$H17)/(20))))))</f>
        <v/>
      </c>
      <c r="AL87" s="129" t="str">
        <f>IF(AL77="","",IF(AL77&lt;1,$H$17,($H$17+((AL$78-UPFRONTS!$F$30)*(('CBI - BASELINE'!$H$22-'CBI - BASELINE'!$H17)/(20))))))</f>
        <v/>
      </c>
      <c r="AM87" s="129" t="str">
        <f>IF(AM77="","",IF(AM77&lt;1,$H$17,($H$17+((AM$78-UPFRONTS!$F$30)*(('CBI - BASELINE'!$H$22-'CBI - BASELINE'!$H17)/(20))))))</f>
        <v/>
      </c>
      <c r="AN87" s="129" t="str">
        <f>IF(AN77="","",IF(AN77&lt;1,$H$17,($H$17+((AN$78-UPFRONTS!$F$30)*(('CBI - BASELINE'!$H$22-'CBI - BASELINE'!$H17)/(20))))))</f>
        <v/>
      </c>
      <c r="AO87" s="129" t="str">
        <f>IF(AO77="","",IF(AO77&lt;1,$H$17,($H$17+((AO$78-UPFRONTS!$F$30)*(('CBI - BASELINE'!$H$22-'CBI - BASELINE'!$H17)/(20))))))</f>
        <v/>
      </c>
      <c r="AP87" s="129" t="str">
        <f>IF(AP77="","",IF(AP77&lt;1,$H$17,($H$17+((AP$78-UPFRONTS!$F$30)*(('CBI - BASELINE'!$H$22-'CBI - BASELINE'!$H17)/(20))))))</f>
        <v/>
      </c>
      <c r="AQ87" s="129" t="str">
        <f>IF(AQ77="","",IF(AQ77&lt;1,$H$17,($H$17+((AQ$78-UPFRONTS!$F$30)*(('CBI - BASELINE'!$H$22-'CBI - BASELINE'!$H17)/(20))))))</f>
        <v/>
      </c>
      <c r="AR87" s="129" t="str">
        <f>IF(AR77="","",IF(AR77&lt;1,$H$17,($H$17+((AR$78-UPFRONTS!$F$30)*(('CBI - BASELINE'!$H$22-'CBI - BASELINE'!$H17)/(20))))))</f>
        <v/>
      </c>
      <c r="AS87" s="129" t="str">
        <f>IF(AS77="","",IF(AS77&lt;1,$H$17,($H$17+((AS$78-UPFRONTS!$F$30)*(('CBI - BASELINE'!$H$22-'CBI - BASELINE'!$H17)/(20))))))</f>
        <v/>
      </c>
      <c r="AT87" s="129" t="str">
        <f>IF(AT77="","",IF(AT77&lt;1,$H$17,($H$17+((AT$78-UPFRONTS!$F$30)*(('CBI - BASELINE'!$H$22-'CBI - BASELINE'!$H17)/(20))))))</f>
        <v/>
      </c>
      <c r="AU87" s="129" t="str">
        <f>IF(AU77="","",IF(AU77&lt;1,$H$17,($H$17+((AU$78-UPFRONTS!$F$30)*(('CBI - BASELINE'!$H$22-'CBI - BASELINE'!$H17)/(20))))))</f>
        <v/>
      </c>
      <c r="AV87" s="129" t="str">
        <f>IF(AV77="","",IF(AV77&lt;1,$H$17,($H$17+((AV$78-UPFRONTS!$F$30)*(('CBI - BASELINE'!$H$22-'CBI - BASELINE'!$H17)/(20))))))</f>
        <v/>
      </c>
      <c r="AW87" s="129" t="str">
        <f>IF(AW77="","",IF(AW77&lt;1,$H$17,($H$17+((AW$78-UPFRONTS!$F$30)*(('CBI - BASELINE'!$H$22-'CBI - BASELINE'!$H17)/(20))))))</f>
        <v/>
      </c>
      <c r="AX87" s="129" t="str">
        <f>IF(AX77="","",IF(AX77&lt;1,$H$17,($H$17+((AX$78-UPFRONTS!$F$30)*(('CBI - BASELINE'!$H$22-'CBI - BASELINE'!$H17)/(20))))))</f>
        <v/>
      </c>
      <c r="AY87" s="129" t="str">
        <f>IF(AY77="","",IF(AY77&lt;1,$H$17,($H$17+((AY$78-UPFRONTS!$F$30)*(('CBI - BASELINE'!$H$22-'CBI - BASELINE'!$H17)/(20))))))</f>
        <v/>
      </c>
      <c r="AZ87" s="129" t="str">
        <f>IF(AZ77="","",IF(AZ77&lt;1,$H$17,($H$17+((AZ$78-UPFRONTS!$F$30)*(('CBI - BASELINE'!$H$22-'CBI - BASELINE'!$H17)/(20))))))</f>
        <v/>
      </c>
      <c r="BA87" s="129" t="str">
        <f>IF(BA77="","",IF(BA77&lt;1,$H$17,($H$17+((BA$78-UPFRONTS!$F$30)*(('CBI - BASELINE'!$H$22-'CBI - BASELINE'!$H17)/(20))))))</f>
        <v/>
      </c>
      <c r="BB87" s="129" t="str">
        <f>IF(BB77="","",IF(BB77&lt;1,$H$17,($H$17+((BB$78-UPFRONTS!$F$30)*(('CBI - BASELINE'!$H$22-'CBI - BASELINE'!$H17)/(20))))))</f>
        <v/>
      </c>
      <c r="BC87" s="130" t="str">
        <f>IF(BC77="","",IF(BC77&lt;1,$H$17,($H$17+((BC$78-UPFRONTS!$F$30)*(('CBI - BASELINE'!$H$22-'CBI - BASELINE'!$H17)/(20))))))</f>
        <v/>
      </c>
    </row>
    <row r="88" spans="4:55" x14ac:dyDescent="0.25">
      <c r="F88" s="40"/>
    </row>
    <row r="89" spans="4:55" x14ac:dyDescent="0.25">
      <c r="D89" s="55" t="s">
        <v>513</v>
      </c>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-4</v>
      </c>
      <c r="H90" s="56">
        <f t="shared" ref="H90:BC90" si="8">H59</f>
        <v>-3</v>
      </c>
      <c r="I90" s="56">
        <f t="shared" si="8"/>
        <v>-2</v>
      </c>
      <c r="J90" s="56">
        <f t="shared" si="8"/>
        <v>-1</v>
      </c>
      <c r="K90" s="56">
        <f t="shared" si="8"/>
        <v>0</v>
      </c>
      <c r="L90" s="56">
        <f t="shared" si="8"/>
        <v>1</v>
      </c>
      <c r="M90" s="56">
        <f t="shared" si="8"/>
        <v>2</v>
      </c>
      <c r="N90" s="56">
        <f t="shared" si="8"/>
        <v>3</v>
      </c>
      <c r="O90" s="56">
        <f t="shared" si="8"/>
        <v>4</v>
      </c>
      <c r="P90" s="56">
        <f t="shared" si="8"/>
        <v>5</v>
      </c>
      <c r="Q90" s="56">
        <f t="shared" si="8"/>
        <v>6</v>
      </c>
      <c r="R90" s="56">
        <f t="shared" si="8"/>
        <v>7</v>
      </c>
      <c r="S90" s="56">
        <f t="shared" si="8"/>
        <v>8</v>
      </c>
      <c r="T90" s="56">
        <f t="shared" si="8"/>
        <v>9</v>
      </c>
      <c r="U90" s="56">
        <f t="shared" si="8"/>
        <v>10</v>
      </c>
      <c r="V90" s="56">
        <f t="shared" si="8"/>
        <v>11</v>
      </c>
      <c r="W90" s="56">
        <f t="shared" si="8"/>
        <v>12</v>
      </c>
      <c r="X90" s="56">
        <f t="shared" si="8"/>
        <v>13</v>
      </c>
      <c r="Y90" s="56">
        <f t="shared" si="8"/>
        <v>14</v>
      </c>
      <c r="Z90" s="56">
        <f t="shared" si="8"/>
        <v>15</v>
      </c>
      <c r="AA90" s="56">
        <f t="shared" si="8"/>
        <v>16</v>
      </c>
      <c r="AB90" s="56">
        <f t="shared" si="8"/>
        <v>17</v>
      </c>
      <c r="AC90" s="56">
        <f t="shared" si="8"/>
        <v>18</v>
      </c>
      <c r="AD90" s="56">
        <f t="shared" si="8"/>
        <v>19</v>
      </c>
      <c r="AE90" s="56">
        <f t="shared" si="8"/>
        <v>20</v>
      </c>
      <c r="AF90" s="56">
        <f t="shared" si="8"/>
        <v>21</v>
      </c>
      <c r="AG90" s="56" t="str">
        <f t="shared" si="8"/>
        <v/>
      </c>
      <c r="AH90" s="56" t="str">
        <f t="shared" si="8"/>
        <v/>
      </c>
      <c r="AI90" s="56" t="str">
        <f t="shared" si="8"/>
        <v/>
      </c>
      <c r="AJ90" s="56" t="str">
        <f t="shared" si="8"/>
        <v/>
      </c>
      <c r="AK90" s="56" t="str">
        <f t="shared" si="8"/>
        <v/>
      </c>
      <c r="AL90" s="56" t="str">
        <f t="shared" si="8"/>
        <v/>
      </c>
      <c r="AM90" s="56" t="str">
        <f t="shared" si="8"/>
        <v/>
      </c>
      <c r="AN90" s="56" t="str">
        <f t="shared" si="8"/>
        <v/>
      </c>
      <c r="AO90" s="56" t="str">
        <f t="shared" si="8"/>
        <v/>
      </c>
      <c r="AP90" s="56" t="str">
        <f t="shared" si="8"/>
        <v/>
      </c>
      <c r="AQ90" s="56" t="str">
        <f t="shared" si="8"/>
        <v/>
      </c>
      <c r="AR90" s="56" t="str">
        <f t="shared" si="8"/>
        <v/>
      </c>
      <c r="AS90" s="56" t="str">
        <f t="shared" si="8"/>
        <v/>
      </c>
      <c r="AT90" s="56" t="str">
        <f t="shared" si="8"/>
        <v/>
      </c>
      <c r="AU90" s="56" t="str">
        <f t="shared" si="8"/>
        <v/>
      </c>
      <c r="AV90" s="56" t="str">
        <f t="shared" si="8"/>
        <v/>
      </c>
      <c r="AW90" s="56" t="str">
        <f t="shared" si="8"/>
        <v/>
      </c>
      <c r="AX90" s="56" t="str">
        <f t="shared" si="8"/>
        <v/>
      </c>
      <c r="AY90" s="56" t="str">
        <f t="shared" si="8"/>
        <v/>
      </c>
      <c r="AZ90" s="56" t="str">
        <f t="shared" si="8"/>
        <v/>
      </c>
      <c r="BA90" s="56" t="str">
        <f t="shared" si="8"/>
        <v/>
      </c>
      <c r="BB90" s="56" t="str">
        <f t="shared" si="8"/>
        <v/>
      </c>
      <c r="BC90" s="56" t="str">
        <f t="shared" si="8"/>
        <v/>
      </c>
    </row>
    <row r="91" spans="4:55" x14ac:dyDescent="0.25">
      <c r="F91" s="83" t="s">
        <v>467</v>
      </c>
      <c r="G91" s="84">
        <f>G60</f>
        <v>2021</v>
      </c>
      <c r="H91" s="84">
        <f t="shared" ref="H91:BC91" si="9">H60</f>
        <v>2022</v>
      </c>
      <c r="I91" s="84">
        <f t="shared" si="9"/>
        <v>2023</v>
      </c>
      <c r="J91" s="84">
        <f t="shared" si="9"/>
        <v>2024</v>
      </c>
      <c r="K91" s="84">
        <f t="shared" si="9"/>
        <v>2025</v>
      </c>
      <c r="L91" s="84">
        <f t="shared" si="9"/>
        <v>2026</v>
      </c>
      <c r="M91" s="84">
        <f t="shared" si="9"/>
        <v>2027</v>
      </c>
      <c r="N91" s="84">
        <f t="shared" si="9"/>
        <v>2028</v>
      </c>
      <c r="O91" s="84">
        <f t="shared" si="9"/>
        <v>2029</v>
      </c>
      <c r="P91" s="84">
        <f t="shared" si="9"/>
        <v>2030</v>
      </c>
      <c r="Q91" s="84">
        <f t="shared" si="9"/>
        <v>2031</v>
      </c>
      <c r="R91" s="84">
        <f t="shared" si="9"/>
        <v>2032</v>
      </c>
      <c r="S91" s="84">
        <f t="shared" si="9"/>
        <v>2033</v>
      </c>
      <c r="T91" s="84">
        <f t="shared" si="9"/>
        <v>2034</v>
      </c>
      <c r="U91" s="84">
        <f t="shared" si="9"/>
        <v>2035</v>
      </c>
      <c r="V91" s="84">
        <f t="shared" si="9"/>
        <v>2036</v>
      </c>
      <c r="W91" s="84">
        <f t="shared" si="9"/>
        <v>2037</v>
      </c>
      <c r="X91" s="84">
        <f t="shared" si="9"/>
        <v>2038</v>
      </c>
      <c r="Y91" s="84">
        <f t="shared" si="9"/>
        <v>2039</v>
      </c>
      <c r="Z91" s="84">
        <f t="shared" si="9"/>
        <v>2040</v>
      </c>
      <c r="AA91" s="84">
        <f t="shared" si="9"/>
        <v>2041</v>
      </c>
      <c r="AB91" s="84">
        <f t="shared" si="9"/>
        <v>2042</v>
      </c>
      <c r="AC91" s="84">
        <f t="shared" si="9"/>
        <v>2043</v>
      </c>
      <c r="AD91" s="84">
        <f t="shared" si="9"/>
        <v>2044</v>
      </c>
      <c r="AE91" s="84">
        <f t="shared" si="9"/>
        <v>2045</v>
      </c>
      <c r="AF91" s="84">
        <f t="shared" si="9"/>
        <v>2046</v>
      </c>
      <c r="AG91" s="84" t="str">
        <f t="shared" si="9"/>
        <v/>
      </c>
      <c r="AH91" s="84" t="str">
        <f t="shared" si="9"/>
        <v/>
      </c>
      <c r="AI91" s="84" t="str">
        <f t="shared" si="9"/>
        <v/>
      </c>
      <c r="AJ91" s="84" t="str">
        <f t="shared" si="9"/>
        <v/>
      </c>
      <c r="AK91" s="84" t="str">
        <f t="shared" si="9"/>
        <v/>
      </c>
      <c r="AL91" s="84" t="str">
        <f t="shared" si="9"/>
        <v/>
      </c>
      <c r="AM91" s="84" t="str">
        <f t="shared" si="9"/>
        <v/>
      </c>
      <c r="AN91" s="84" t="str">
        <f t="shared" si="9"/>
        <v/>
      </c>
      <c r="AO91" s="84" t="str">
        <f t="shared" si="9"/>
        <v/>
      </c>
      <c r="AP91" s="84" t="str">
        <f t="shared" si="9"/>
        <v/>
      </c>
      <c r="AQ91" s="84" t="str">
        <f t="shared" si="9"/>
        <v/>
      </c>
      <c r="AR91" s="84" t="str">
        <f t="shared" si="9"/>
        <v/>
      </c>
      <c r="AS91" s="84" t="str">
        <f t="shared" si="9"/>
        <v/>
      </c>
      <c r="AT91" s="84" t="str">
        <f t="shared" si="9"/>
        <v/>
      </c>
      <c r="AU91" s="84" t="str">
        <f t="shared" si="9"/>
        <v/>
      </c>
      <c r="AV91" s="84" t="str">
        <f t="shared" si="9"/>
        <v/>
      </c>
      <c r="AW91" s="84" t="str">
        <f t="shared" si="9"/>
        <v/>
      </c>
      <c r="AX91" s="84" t="str">
        <f t="shared" si="9"/>
        <v/>
      </c>
      <c r="AY91" s="84" t="str">
        <f t="shared" si="9"/>
        <v/>
      </c>
      <c r="AZ91" s="84" t="str">
        <f t="shared" si="9"/>
        <v/>
      </c>
      <c r="BA91" s="84" t="str">
        <f t="shared" si="9"/>
        <v/>
      </c>
      <c r="BB91" s="84" t="str">
        <f t="shared" si="9"/>
        <v/>
      </c>
      <c r="BC91" s="85" t="str">
        <f t="shared" si="9"/>
        <v/>
      </c>
    </row>
    <row r="92" spans="4:55" x14ac:dyDescent="0.25">
      <c r="F92" s="34" t="s">
        <v>468</v>
      </c>
      <c r="G92" s="103">
        <f t="shared" ref="G92:AL92" si="10">IF(G90="","",G79*G67*2)</f>
        <v>52.72079071857079</v>
      </c>
      <c r="H92" s="103">
        <f t="shared" si="10"/>
        <v>53.081186077856181</v>
      </c>
      <c r="I92" s="103">
        <f t="shared" si="10"/>
        <v>53.441581437141572</v>
      </c>
      <c r="J92" s="103">
        <f t="shared" si="10"/>
        <v>53.801976796426963</v>
      </c>
      <c r="K92" s="103">
        <f t="shared" si="10"/>
        <v>54.162372155712362</v>
      </c>
      <c r="L92" s="103">
        <f t="shared" si="10"/>
        <v>54.522767514997753</v>
      </c>
      <c r="M92" s="103">
        <f t="shared" si="10"/>
        <v>54.883162874283144</v>
      </c>
      <c r="N92" s="103">
        <f t="shared" si="10"/>
        <v>55.243558233568535</v>
      </c>
      <c r="O92" s="103">
        <f t="shared" si="10"/>
        <v>55.603953592853934</v>
      </c>
      <c r="P92" s="103">
        <f t="shared" si="10"/>
        <v>55.964348952139332</v>
      </c>
      <c r="Q92" s="103">
        <f t="shared" si="10"/>
        <v>56.324744311424716</v>
      </c>
      <c r="R92" s="103">
        <f>IF(R90="","",R79*R67*2)</f>
        <v>56.685139670710115</v>
      </c>
      <c r="S92" s="103">
        <f t="shared" si="10"/>
        <v>57.045535029995513</v>
      </c>
      <c r="T92" s="103">
        <f t="shared" si="10"/>
        <v>57.405930389280904</v>
      </c>
      <c r="U92" s="103">
        <f t="shared" si="10"/>
        <v>57.766325748566295</v>
      </c>
      <c r="V92" s="103">
        <f t="shared" si="10"/>
        <v>58.126721107851687</v>
      </c>
      <c r="W92" s="103">
        <f t="shared" si="10"/>
        <v>58.487116467137078</v>
      </c>
      <c r="X92" s="103">
        <f t="shared" si="10"/>
        <v>58.847511826422476</v>
      </c>
      <c r="Y92" s="103">
        <f t="shared" si="10"/>
        <v>59.20790718570786</v>
      </c>
      <c r="Z92" s="103">
        <f t="shared" si="10"/>
        <v>59.568302544993259</v>
      </c>
      <c r="AA92" s="103">
        <f t="shared" si="10"/>
        <v>59.928697904278664</v>
      </c>
      <c r="AB92" s="103">
        <f t="shared" si="10"/>
        <v>60.289093263564048</v>
      </c>
      <c r="AC92" s="103">
        <f t="shared" si="10"/>
        <v>60.649488622849432</v>
      </c>
      <c r="AD92" s="103">
        <f t="shared" si="10"/>
        <v>61.009883982134831</v>
      </c>
      <c r="AE92" s="103">
        <f t="shared" si="10"/>
        <v>61.370279341420236</v>
      </c>
      <c r="AF92" s="103">
        <f t="shared" si="10"/>
        <v>61.73067470070562</v>
      </c>
      <c r="AG92" s="103" t="str">
        <f t="shared" si="10"/>
        <v/>
      </c>
      <c r="AH92" s="103" t="str">
        <f t="shared" si="10"/>
        <v/>
      </c>
      <c r="AI92" s="103" t="str">
        <f t="shared" si="10"/>
        <v/>
      </c>
      <c r="AJ92" s="103" t="str">
        <f t="shared" si="10"/>
        <v/>
      </c>
      <c r="AK92" s="103" t="str">
        <f t="shared" si="10"/>
        <v/>
      </c>
      <c r="AL92" s="103" t="str">
        <f t="shared" si="10"/>
        <v/>
      </c>
      <c r="AM92" s="103" t="str">
        <f t="shared" ref="AM92:BC92" si="11">IF(AM90="","",AM79*AM67*2)</f>
        <v/>
      </c>
      <c r="AN92" s="103" t="str">
        <f t="shared" si="11"/>
        <v/>
      </c>
      <c r="AO92" s="103" t="str">
        <f t="shared" si="11"/>
        <v/>
      </c>
      <c r="AP92" s="103" t="str">
        <f t="shared" si="11"/>
        <v/>
      </c>
      <c r="AQ92" s="103" t="str">
        <f t="shared" si="11"/>
        <v/>
      </c>
      <c r="AR92" s="103" t="str">
        <f t="shared" si="11"/>
        <v/>
      </c>
      <c r="AS92" s="103" t="str">
        <f t="shared" si="11"/>
        <v/>
      </c>
      <c r="AT92" s="103" t="str">
        <f t="shared" si="11"/>
        <v/>
      </c>
      <c r="AU92" s="103" t="str">
        <f t="shared" si="11"/>
        <v/>
      </c>
      <c r="AV92" s="103" t="str">
        <f t="shared" si="11"/>
        <v/>
      </c>
      <c r="AW92" s="103" t="str">
        <f t="shared" si="11"/>
        <v/>
      </c>
      <c r="AX92" s="103" t="str">
        <f t="shared" si="11"/>
        <v/>
      </c>
      <c r="AY92" s="103" t="str">
        <f t="shared" si="11"/>
        <v/>
      </c>
      <c r="AZ92" s="103" t="str">
        <f t="shared" si="11"/>
        <v/>
      </c>
      <c r="BA92" s="103" t="str">
        <f t="shared" si="11"/>
        <v/>
      </c>
      <c r="BB92" s="103" t="str">
        <f t="shared" si="11"/>
        <v/>
      </c>
      <c r="BC92" s="106" t="str">
        <f t="shared" si="11"/>
        <v/>
      </c>
    </row>
    <row r="93" spans="4:55" x14ac:dyDescent="0.25">
      <c r="F93" s="10" t="s">
        <v>476</v>
      </c>
      <c r="G93" s="99">
        <f>IF(G91="","",G92*$G$24)</f>
        <v>30.556743006261676</v>
      </c>
      <c r="H93" s="99">
        <f t="shared" ref="H93:BC93" si="12">IF(H91="","",H92*$G$24)</f>
        <v>30.765626602737285</v>
      </c>
      <c r="I93" s="99">
        <f t="shared" si="12"/>
        <v>30.974510199212897</v>
      </c>
      <c r="J93" s="99">
        <f t="shared" si="12"/>
        <v>31.183393795688506</v>
      </c>
      <c r="K93" s="99">
        <f t="shared" si="12"/>
        <v>31.392277392164122</v>
      </c>
      <c r="L93" s="99">
        <f t="shared" si="12"/>
        <v>31.60116098863973</v>
      </c>
      <c r="M93" s="99">
        <f t="shared" si="12"/>
        <v>31.810044585115342</v>
      </c>
      <c r="N93" s="99">
        <f t="shared" si="12"/>
        <v>32.018928181590951</v>
      </c>
      <c r="O93" s="99">
        <f t="shared" si="12"/>
        <v>32.227811778066567</v>
      </c>
      <c r="P93" s="99">
        <f t="shared" si="12"/>
        <v>32.436695374542182</v>
      </c>
      <c r="Q93" s="99">
        <f t="shared" si="12"/>
        <v>32.645578971017784</v>
      </c>
      <c r="R93" s="99">
        <f t="shared" si="12"/>
        <v>32.8544625674934</v>
      </c>
      <c r="S93" s="99">
        <f t="shared" si="12"/>
        <v>33.063346163969015</v>
      </c>
      <c r="T93" s="99">
        <f t="shared" si="12"/>
        <v>33.272229760444624</v>
      </c>
      <c r="U93" s="99">
        <f t="shared" si="12"/>
        <v>33.481113356920233</v>
      </c>
      <c r="V93" s="99">
        <f t="shared" si="12"/>
        <v>33.689996953395848</v>
      </c>
      <c r="W93" s="99">
        <f t="shared" si="12"/>
        <v>33.898880549871457</v>
      </c>
      <c r="X93" s="99">
        <f t="shared" si="12"/>
        <v>34.107764146347073</v>
      </c>
      <c r="Y93" s="99">
        <f t="shared" si="12"/>
        <v>34.316647742822674</v>
      </c>
      <c r="Z93" s="99">
        <f t="shared" si="12"/>
        <v>34.52553133929829</v>
      </c>
      <c r="AA93" s="99">
        <f t="shared" si="12"/>
        <v>34.734414935773913</v>
      </c>
      <c r="AB93" s="99">
        <f t="shared" si="12"/>
        <v>34.943298532249514</v>
      </c>
      <c r="AC93" s="99">
        <f t="shared" si="12"/>
        <v>35.152182128725123</v>
      </c>
      <c r="AD93" s="99">
        <f t="shared" si="12"/>
        <v>35.361065725200739</v>
      </c>
      <c r="AE93" s="99">
        <f t="shared" si="12"/>
        <v>35.569949321676354</v>
      </c>
      <c r="AF93" s="99">
        <f t="shared" si="12"/>
        <v>35.778832918151963</v>
      </c>
      <c r="AG93" s="99" t="str">
        <f t="shared" si="12"/>
        <v/>
      </c>
      <c r="AH93" s="99" t="str">
        <f t="shared" si="12"/>
        <v/>
      </c>
      <c r="AI93" s="99" t="str">
        <f t="shared" si="12"/>
        <v/>
      </c>
      <c r="AJ93" s="99" t="str">
        <f t="shared" si="12"/>
        <v/>
      </c>
      <c r="AK93" s="99" t="str">
        <f t="shared" si="12"/>
        <v/>
      </c>
      <c r="AL93" s="99" t="str">
        <f t="shared" si="12"/>
        <v/>
      </c>
      <c r="AM93" s="99" t="str">
        <f t="shared" si="12"/>
        <v/>
      </c>
      <c r="AN93" s="99" t="str">
        <f t="shared" si="12"/>
        <v/>
      </c>
      <c r="AO93" s="99" t="str">
        <f t="shared" si="12"/>
        <v/>
      </c>
      <c r="AP93" s="99" t="str">
        <f t="shared" si="12"/>
        <v/>
      </c>
      <c r="AQ93" s="99" t="str">
        <f t="shared" si="12"/>
        <v/>
      </c>
      <c r="AR93" s="99" t="str">
        <f t="shared" si="12"/>
        <v/>
      </c>
      <c r="AS93" s="99" t="str">
        <f t="shared" si="12"/>
        <v/>
      </c>
      <c r="AT93" s="99" t="str">
        <f t="shared" si="12"/>
        <v/>
      </c>
      <c r="AU93" s="99" t="str">
        <f t="shared" si="12"/>
        <v/>
      </c>
      <c r="AV93" s="99" t="str">
        <f t="shared" si="12"/>
        <v/>
      </c>
      <c r="AW93" s="99" t="str">
        <f t="shared" si="12"/>
        <v/>
      </c>
      <c r="AX93" s="99" t="str">
        <f t="shared" si="12"/>
        <v/>
      </c>
      <c r="AY93" s="99" t="str">
        <f t="shared" si="12"/>
        <v/>
      </c>
      <c r="AZ93" s="99" t="str">
        <f t="shared" si="12"/>
        <v/>
      </c>
      <c r="BA93" s="99" t="str">
        <f t="shared" si="12"/>
        <v/>
      </c>
      <c r="BB93" s="99" t="str">
        <f t="shared" si="12"/>
        <v/>
      </c>
      <c r="BC93" s="107" t="str">
        <f t="shared" si="12"/>
        <v/>
      </c>
    </row>
    <row r="94" spans="4:55" x14ac:dyDescent="0.25">
      <c r="F94" s="19" t="s">
        <v>477</v>
      </c>
      <c r="G94" s="109">
        <f>IF(G91="","",G93*$G$30)</f>
        <v>75.475155225466352</v>
      </c>
      <c r="H94" s="109">
        <f t="shared" ref="H94:BC94" si="13">IF(H91="","",H93*$G$30)</f>
        <v>75.991097708761103</v>
      </c>
      <c r="I94" s="109">
        <f t="shared" si="13"/>
        <v>76.507040192055868</v>
      </c>
      <c r="J94" s="109">
        <f t="shared" si="13"/>
        <v>77.022982675350619</v>
      </c>
      <c r="K94" s="109">
        <f t="shared" si="13"/>
        <v>77.538925158645384</v>
      </c>
      <c r="L94" s="109">
        <f t="shared" si="13"/>
        <v>78.054867641940135</v>
      </c>
      <c r="M94" s="109">
        <f t="shared" si="13"/>
        <v>78.5708101252349</v>
      </c>
      <c r="N94" s="109">
        <f t="shared" si="13"/>
        <v>79.08675260852965</v>
      </c>
      <c r="O94" s="109">
        <f t="shared" si="13"/>
        <v>79.60269509182443</v>
      </c>
      <c r="P94" s="109">
        <f t="shared" si="13"/>
        <v>80.118637575119195</v>
      </c>
      <c r="Q94" s="109">
        <f t="shared" si="13"/>
        <v>80.634580058413931</v>
      </c>
      <c r="R94" s="109">
        <f t="shared" si="13"/>
        <v>81.15052254170871</v>
      </c>
      <c r="S94" s="109">
        <f t="shared" si="13"/>
        <v>81.666465025003475</v>
      </c>
      <c r="T94" s="109">
        <f t="shared" si="13"/>
        <v>82.182407508298226</v>
      </c>
      <c r="U94" s="109">
        <f t="shared" si="13"/>
        <v>82.698349991592977</v>
      </c>
      <c r="V94" s="109">
        <f t="shared" si="13"/>
        <v>83.214292474887756</v>
      </c>
      <c r="W94" s="109">
        <f t="shared" si="13"/>
        <v>83.730234958182507</v>
      </c>
      <c r="X94" s="109">
        <f t="shared" si="13"/>
        <v>84.246177441477272</v>
      </c>
      <c r="Y94" s="109">
        <f t="shared" si="13"/>
        <v>84.762119924772009</v>
      </c>
      <c r="Z94" s="109">
        <f t="shared" si="13"/>
        <v>85.278062408066788</v>
      </c>
      <c r="AA94" s="109">
        <f t="shared" si="13"/>
        <v>85.794004891361567</v>
      </c>
      <c r="AB94" s="109">
        <f t="shared" si="13"/>
        <v>86.309947374656304</v>
      </c>
      <c r="AC94" s="109">
        <f t="shared" si="13"/>
        <v>86.825889857951054</v>
      </c>
      <c r="AD94" s="109">
        <f t="shared" si="13"/>
        <v>87.341832341245834</v>
      </c>
      <c r="AE94" s="109">
        <f t="shared" si="13"/>
        <v>87.857774824540599</v>
      </c>
      <c r="AF94" s="109">
        <f t="shared" si="13"/>
        <v>88.373717307835349</v>
      </c>
      <c r="AG94" s="109" t="str">
        <f t="shared" si="13"/>
        <v/>
      </c>
      <c r="AH94" s="109" t="str">
        <f t="shared" si="13"/>
        <v/>
      </c>
      <c r="AI94" s="109" t="str">
        <f t="shared" si="13"/>
        <v/>
      </c>
      <c r="AJ94" s="109" t="str">
        <f t="shared" si="13"/>
        <v/>
      </c>
      <c r="AK94" s="109" t="str">
        <f t="shared" si="13"/>
        <v/>
      </c>
      <c r="AL94" s="109" t="str">
        <f t="shared" si="13"/>
        <v/>
      </c>
      <c r="AM94" s="109" t="str">
        <f t="shared" si="13"/>
        <v/>
      </c>
      <c r="AN94" s="109" t="str">
        <f t="shared" si="13"/>
        <v/>
      </c>
      <c r="AO94" s="109" t="str">
        <f t="shared" si="13"/>
        <v/>
      </c>
      <c r="AP94" s="109" t="str">
        <f t="shared" si="13"/>
        <v/>
      </c>
      <c r="AQ94" s="109" t="str">
        <f t="shared" si="13"/>
        <v/>
      </c>
      <c r="AR94" s="109" t="str">
        <f t="shared" si="13"/>
        <v/>
      </c>
      <c r="AS94" s="109" t="str">
        <f t="shared" si="13"/>
        <v/>
      </c>
      <c r="AT94" s="109" t="str">
        <f t="shared" si="13"/>
        <v/>
      </c>
      <c r="AU94" s="109" t="str">
        <f t="shared" si="13"/>
        <v/>
      </c>
      <c r="AV94" s="109" t="str">
        <f t="shared" si="13"/>
        <v/>
      </c>
      <c r="AW94" s="109" t="str">
        <f t="shared" si="13"/>
        <v/>
      </c>
      <c r="AX94" s="109" t="str">
        <f t="shared" si="13"/>
        <v/>
      </c>
      <c r="AY94" s="109" t="str">
        <f t="shared" si="13"/>
        <v/>
      </c>
      <c r="AZ94" s="109" t="str">
        <f t="shared" si="13"/>
        <v/>
      </c>
      <c r="BA94" s="109" t="str">
        <f t="shared" si="13"/>
        <v/>
      </c>
      <c r="BB94" s="109" t="str">
        <f t="shared" si="13"/>
        <v/>
      </c>
      <c r="BC94" s="110" t="str">
        <f t="shared" si="13"/>
        <v/>
      </c>
    </row>
    <row r="95" spans="4:55" x14ac:dyDescent="0.25">
      <c r="F95" s="83" t="s">
        <v>470</v>
      </c>
      <c r="G95" s="84">
        <f>G60</f>
        <v>2021</v>
      </c>
      <c r="H95" s="84">
        <f t="shared" ref="H95:BC95" si="14">H60</f>
        <v>2022</v>
      </c>
      <c r="I95" s="84">
        <f t="shared" si="14"/>
        <v>2023</v>
      </c>
      <c r="J95" s="84">
        <f t="shared" si="14"/>
        <v>2024</v>
      </c>
      <c r="K95" s="84">
        <f t="shared" si="14"/>
        <v>2025</v>
      </c>
      <c r="L95" s="84">
        <f t="shared" si="14"/>
        <v>2026</v>
      </c>
      <c r="M95" s="84">
        <f t="shared" si="14"/>
        <v>2027</v>
      </c>
      <c r="N95" s="84">
        <f t="shared" si="14"/>
        <v>2028</v>
      </c>
      <c r="O95" s="84">
        <f t="shared" si="14"/>
        <v>2029</v>
      </c>
      <c r="P95" s="84">
        <f t="shared" si="14"/>
        <v>2030</v>
      </c>
      <c r="Q95" s="84">
        <f t="shared" si="14"/>
        <v>2031</v>
      </c>
      <c r="R95" s="84">
        <f t="shared" si="14"/>
        <v>2032</v>
      </c>
      <c r="S95" s="84">
        <f t="shared" si="14"/>
        <v>2033</v>
      </c>
      <c r="T95" s="84">
        <f t="shared" si="14"/>
        <v>2034</v>
      </c>
      <c r="U95" s="84">
        <f t="shared" si="14"/>
        <v>2035</v>
      </c>
      <c r="V95" s="84">
        <f t="shared" si="14"/>
        <v>2036</v>
      </c>
      <c r="W95" s="84">
        <f t="shared" si="14"/>
        <v>2037</v>
      </c>
      <c r="X95" s="84">
        <f t="shared" si="14"/>
        <v>2038</v>
      </c>
      <c r="Y95" s="84">
        <f t="shared" si="14"/>
        <v>2039</v>
      </c>
      <c r="Z95" s="84">
        <f t="shared" si="14"/>
        <v>2040</v>
      </c>
      <c r="AA95" s="84">
        <f t="shared" si="14"/>
        <v>2041</v>
      </c>
      <c r="AB95" s="84">
        <f t="shared" si="14"/>
        <v>2042</v>
      </c>
      <c r="AC95" s="84">
        <f t="shared" si="14"/>
        <v>2043</v>
      </c>
      <c r="AD95" s="84">
        <f t="shared" si="14"/>
        <v>2044</v>
      </c>
      <c r="AE95" s="84">
        <f t="shared" si="14"/>
        <v>2045</v>
      </c>
      <c r="AF95" s="84">
        <f t="shared" si="14"/>
        <v>2046</v>
      </c>
      <c r="AG95" s="84" t="str">
        <f t="shared" si="14"/>
        <v/>
      </c>
      <c r="AH95" s="84" t="str">
        <f t="shared" si="14"/>
        <v/>
      </c>
      <c r="AI95" s="84" t="str">
        <f t="shared" si="14"/>
        <v/>
      </c>
      <c r="AJ95" s="84" t="str">
        <f t="shared" si="14"/>
        <v/>
      </c>
      <c r="AK95" s="84" t="str">
        <f t="shared" si="14"/>
        <v/>
      </c>
      <c r="AL95" s="84" t="str">
        <f t="shared" si="14"/>
        <v/>
      </c>
      <c r="AM95" s="84" t="str">
        <f t="shared" si="14"/>
        <v/>
      </c>
      <c r="AN95" s="84" t="str">
        <f t="shared" si="14"/>
        <v/>
      </c>
      <c r="AO95" s="84" t="str">
        <f t="shared" si="14"/>
        <v/>
      </c>
      <c r="AP95" s="84" t="str">
        <f t="shared" si="14"/>
        <v/>
      </c>
      <c r="AQ95" s="84" t="str">
        <f t="shared" si="14"/>
        <v/>
      </c>
      <c r="AR95" s="84" t="str">
        <f t="shared" si="14"/>
        <v/>
      </c>
      <c r="AS95" s="84" t="str">
        <f t="shared" si="14"/>
        <v/>
      </c>
      <c r="AT95" s="84" t="str">
        <f t="shared" si="14"/>
        <v/>
      </c>
      <c r="AU95" s="84" t="str">
        <f t="shared" si="14"/>
        <v/>
      </c>
      <c r="AV95" s="84" t="str">
        <f t="shared" si="14"/>
        <v/>
      </c>
      <c r="AW95" s="84" t="str">
        <f t="shared" si="14"/>
        <v/>
      </c>
      <c r="AX95" s="84" t="str">
        <f t="shared" si="14"/>
        <v/>
      </c>
      <c r="AY95" s="84" t="str">
        <f t="shared" si="14"/>
        <v/>
      </c>
      <c r="AZ95" s="84" t="str">
        <f t="shared" si="14"/>
        <v/>
      </c>
      <c r="BA95" s="84" t="str">
        <f t="shared" si="14"/>
        <v/>
      </c>
      <c r="BB95" s="84" t="str">
        <f t="shared" si="14"/>
        <v/>
      </c>
      <c r="BC95" s="85" t="str">
        <f t="shared" si="14"/>
        <v/>
      </c>
    </row>
    <row r="96" spans="4:55" x14ac:dyDescent="0.25">
      <c r="F96" s="34" t="s">
        <v>469</v>
      </c>
      <c r="G96" s="103">
        <f>IF(G91="","",G80*G68*2)</f>
        <v>19.179801735601327</v>
      </c>
      <c r="H96" s="103">
        <f t="shared" ref="H96:AL96" si="15">IF(H91="","",H80*H68*2)</f>
        <v>19.615523258881865</v>
      </c>
      <c r="I96" s="103">
        <f t="shared" si="15"/>
        <v>20.051244782162396</v>
      </c>
      <c r="J96" s="103">
        <f t="shared" si="15"/>
        <v>20.48696630544293</v>
      </c>
      <c r="K96" s="103">
        <f t="shared" si="15"/>
        <v>20.922687828723465</v>
      </c>
      <c r="L96" s="103">
        <f t="shared" si="15"/>
        <v>21.358409352003999</v>
      </c>
      <c r="M96" s="103">
        <f t="shared" si="15"/>
        <v>21.794130875284534</v>
      </c>
      <c r="N96" s="103">
        <f t="shared" si="15"/>
        <v>22.229852398565068</v>
      </c>
      <c r="O96" s="103">
        <f t="shared" si="15"/>
        <v>22.665573921845603</v>
      </c>
      <c r="P96" s="103">
        <f t="shared" si="15"/>
        <v>23.101295445126137</v>
      </c>
      <c r="Q96" s="103">
        <f t="shared" si="15"/>
        <v>23.537016968406672</v>
      </c>
      <c r="R96" s="103">
        <f t="shared" si="15"/>
        <v>23.972738491687203</v>
      </c>
      <c r="S96" s="103">
        <f t="shared" si="15"/>
        <v>24.408460014967741</v>
      </c>
      <c r="T96" s="103">
        <f t="shared" si="15"/>
        <v>24.844181538248272</v>
      </c>
      <c r="U96" s="103">
        <f t="shared" si="15"/>
        <v>25.279903061528806</v>
      </c>
      <c r="V96" s="103">
        <f t="shared" si="15"/>
        <v>25.715624584809344</v>
      </c>
      <c r="W96" s="103">
        <f t="shared" si="15"/>
        <v>26.151346108089875</v>
      </c>
      <c r="X96" s="103">
        <f t="shared" si="15"/>
        <v>26.58706763137041</v>
      </c>
      <c r="Y96" s="103">
        <f t="shared" si="15"/>
        <v>27.022789154650948</v>
      </c>
      <c r="Z96" s="103">
        <f t="shared" si="15"/>
        <v>27.458510677931478</v>
      </c>
      <c r="AA96" s="103">
        <f t="shared" si="15"/>
        <v>27.894232201212013</v>
      </c>
      <c r="AB96" s="103">
        <f t="shared" si="15"/>
        <v>28.329953724492551</v>
      </c>
      <c r="AC96" s="103">
        <f t="shared" si="15"/>
        <v>28.765675247773082</v>
      </c>
      <c r="AD96" s="103">
        <f t="shared" si="15"/>
        <v>29.201396771053616</v>
      </c>
      <c r="AE96" s="103">
        <f t="shared" si="15"/>
        <v>29.637118294334147</v>
      </c>
      <c r="AF96" s="103">
        <f t="shared" si="15"/>
        <v>30.072839817614682</v>
      </c>
      <c r="AG96" s="103" t="str">
        <f t="shared" si="15"/>
        <v/>
      </c>
      <c r="AH96" s="103" t="str">
        <f t="shared" si="15"/>
        <v/>
      </c>
      <c r="AI96" s="103" t="str">
        <f t="shared" si="15"/>
        <v/>
      </c>
      <c r="AJ96" s="103" t="str">
        <f t="shared" si="15"/>
        <v/>
      </c>
      <c r="AK96" s="103" t="str">
        <f t="shared" si="15"/>
        <v/>
      </c>
      <c r="AL96" s="103" t="str">
        <f t="shared" si="15"/>
        <v/>
      </c>
      <c r="AM96" s="103" t="str">
        <f t="shared" ref="AM96:BC96" si="16">IF(AM91="","",AM80*AM68*2)</f>
        <v/>
      </c>
      <c r="AN96" s="103" t="str">
        <f t="shared" si="16"/>
        <v/>
      </c>
      <c r="AO96" s="103" t="str">
        <f t="shared" si="16"/>
        <v/>
      </c>
      <c r="AP96" s="103" t="str">
        <f t="shared" si="16"/>
        <v/>
      </c>
      <c r="AQ96" s="103" t="str">
        <f t="shared" si="16"/>
        <v/>
      </c>
      <c r="AR96" s="103" t="str">
        <f t="shared" si="16"/>
        <v/>
      </c>
      <c r="AS96" s="103" t="str">
        <f t="shared" si="16"/>
        <v/>
      </c>
      <c r="AT96" s="103" t="str">
        <f t="shared" si="16"/>
        <v/>
      </c>
      <c r="AU96" s="103" t="str">
        <f t="shared" si="16"/>
        <v/>
      </c>
      <c r="AV96" s="103" t="str">
        <f t="shared" si="16"/>
        <v/>
      </c>
      <c r="AW96" s="103" t="str">
        <f t="shared" si="16"/>
        <v/>
      </c>
      <c r="AX96" s="103" t="str">
        <f t="shared" si="16"/>
        <v/>
      </c>
      <c r="AY96" s="103" t="str">
        <f t="shared" si="16"/>
        <v/>
      </c>
      <c r="AZ96" s="103" t="str">
        <f t="shared" si="16"/>
        <v/>
      </c>
      <c r="BA96" s="103" t="str">
        <f t="shared" si="16"/>
        <v/>
      </c>
      <c r="BB96" s="103" t="str">
        <f t="shared" si="16"/>
        <v/>
      </c>
      <c r="BC96" s="106" t="str">
        <f t="shared" si="16"/>
        <v/>
      </c>
    </row>
    <row r="97" spans="6:55" x14ac:dyDescent="0.25">
      <c r="F97" s="10" t="s">
        <v>474</v>
      </c>
      <c r="G97" s="99">
        <f>IF(G95="","",G96*$G$25)</f>
        <v>14.644283394115565</v>
      </c>
      <c r="H97" s="99">
        <f t="shared" ref="H97:BC97" si="17">IF(H95="","",H96*$G$25)</f>
        <v>14.97696824434485</v>
      </c>
      <c r="I97" s="99">
        <f t="shared" si="17"/>
        <v>15.309653094574131</v>
      </c>
      <c r="J97" s="99">
        <f t="shared" si="17"/>
        <v>15.642337944803414</v>
      </c>
      <c r="K97" s="99">
        <f t="shared" si="17"/>
        <v>15.975022795032697</v>
      </c>
      <c r="L97" s="99">
        <f t="shared" si="17"/>
        <v>16.307707645261981</v>
      </c>
      <c r="M97" s="99">
        <f t="shared" si="17"/>
        <v>16.640392495491263</v>
      </c>
      <c r="N97" s="99">
        <f t="shared" si="17"/>
        <v>16.973077345720547</v>
      </c>
      <c r="O97" s="99">
        <f t="shared" si="17"/>
        <v>17.305762195949828</v>
      </c>
      <c r="P97" s="99">
        <f t="shared" si="17"/>
        <v>17.638447046179113</v>
      </c>
      <c r="Q97" s="99">
        <f t="shared" si="17"/>
        <v>17.971131896408394</v>
      </c>
      <c r="R97" s="99">
        <f t="shared" si="17"/>
        <v>18.303816746637676</v>
      </c>
      <c r="S97" s="99">
        <f t="shared" si="17"/>
        <v>18.63650159686696</v>
      </c>
      <c r="T97" s="99">
        <f t="shared" si="17"/>
        <v>18.969186447096241</v>
      </c>
      <c r="U97" s="99">
        <f t="shared" si="17"/>
        <v>19.301871297325523</v>
      </c>
      <c r="V97" s="99">
        <f t="shared" si="17"/>
        <v>19.634556147554811</v>
      </c>
      <c r="W97" s="99">
        <f t="shared" si="17"/>
        <v>19.967240997784089</v>
      </c>
      <c r="X97" s="99">
        <f t="shared" si="17"/>
        <v>20.299925848013373</v>
      </c>
      <c r="Y97" s="99">
        <f t="shared" si="17"/>
        <v>20.632610698242658</v>
      </c>
      <c r="Z97" s="99">
        <f t="shared" si="17"/>
        <v>20.965295548471939</v>
      </c>
      <c r="AA97" s="99">
        <f t="shared" si="17"/>
        <v>21.29798039870122</v>
      </c>
      <c r="AB97" s="99">
        <f t="shared" si="17"/>
        <v>21.630665248930509</v>
      </c>
      <c r="AC97" s="99">
        <f t="shared" si="17"/>
        <v>21.963350099159786</v>
      </c>
      <c r="AD97" s="99">
        <f t="shared" si="17"/>
        <v>22.296034949389071</v>
      </c>
      <c r="AE97" s="99">
        <f t="shared" si="17"/>
        <v>22.628719799618352</v>
      </c>
      <c r="AF97" s="99">
        <f t="shared" si="17"/>
        <v>22.961404649847633</v>
      </c>
      <c r="AG97" s="99" t="str">
        <f t="shared" si="17"/>
        <v/>
      </c>
      <c r="AH97" s="99" t="str">
        <f t="shared" si="17"/>
        <v/>
      </c>
      <c r="AI97" s="99" t="str">
        <f t="shared" si="17"/>
        <v/>
      </c>
      <c r="AJ97" s="99" t="str">
        <f t="shared" si="17"/>
        <v/>
      </c>
      <c r="AK97" s="99" t="str">
        <f t="shared" si="17"/>
        <v/>
      </c>
      <c r="AL97" s="99" t="str">
        <f t="shared" si="17"/>
        <v/>
      </c>
      <c r="AM97" s="99" t="str">
        <f t="shared" si="17"/>
        <v/>
      </c>
      <c r="AN97" s="99" t="str">
        <f t="shared" si="17"/>
        <v/>
      </c>
      <c r="AO97" s="99" t="str">
        <f t="shared" si="17"/>
        <v/>
      </c>
      <c r="AP97" s="99" t="str">
        <f t="shared" si="17"/>
        <v/>
      </c>
      <c r="AQ97" s="99" t="str">
        <f t="shared" si="17"/>
        <v/>
      </c>
      <c r="AR97" s="99" t="str">
        <f t="shared" si="17"/>
        <v/>
      </c>
      <c r="AS97" s="99" t="str">
        <f t="shared" si="17"/>
        <v/>
      </c>
      <c r="AT97" s="99" t="str">
        <f t="shared" si="17"/>
        <v/>
      </c>
      <c r="AU97" s="99" t="str">
        <f t="shared" si="17"/>
        <v/>
      </c>
      <c r="AV97" s="99" t="str">
        <f t="shared" si="17"/>
        <v/>
      </c>
      <c r="AW97" s="99" t="str">
        <f t="shared" si="17"/>
        <v/>
      </c>
      <c r="AX97" s="99" t="str">
        <f t="shared" si="17"/>
        <v/>
      </c>
      <c r="AY97" s="99" t="str">
        <f t="shared" si="17"/>
        <v/>
      </c>
      <c r="AZ97" s="99" t="str">
        <f t="shared" si="17"/>
        <v/>
      </c>
      <c r="BA97" s="99" t="str">
        <f t="shared" si="17"/>
        <v/>
      </c>
      <c r="BB97" s="99" t="str">
        <f t="shared" si="17"/>
        <v/>
      </c>
      <c r="BC97" s="107" t="str">
        <f t="shared" si="17"/>
        <v/>
      </c>
    </row>
    <row r="98" spans="6:55" x14ac:dyDescent="0.25">
      <c r="F98" s="19" t="s">
        <v>473</v>
      </c>
      <c r="G98" s="109">
        <f>IF(G95="","",G97*$G$31)</f>
        <v>19.184011246291391</v>
      </c>
      <c r="H98" s="109">
        <f t="shared" ref="H98:BC98" si="18">IF(H95="","",H97*$G$31)</f>
        <v>19.619828400091755</v>
      </c>
      <c r="I98" s="109">
        <f t="shared" si="18"/>
        <v>20.055645553892113</v>
      </c>
      <c r="J98" s="109">
        <f t="shared" si="18"/>
        <v>20.491462707692474</v>
      </c>
      <c r="K98" s="109">
        <f t="shared" si="18"/>
        <v>20.927279861492835</v>
      </c>
      <c r="L98" s="109">
        <f t="shared" si="18"/>
        <v>21.363097015293196</v>
      </c>
      <c r="M98" s="109">
        <f t="shared" si="18"/>
        <v>21.798914169093553</v>
      </c>
      <c r="N98" s="109">
        <f t="shared" si="18"/>
        <v>22.234731322893918</v>
      </c>
      <c r="O98" s="109">
        <f t="shared" si="18"/>
        <v>22.670548476694275</v>
      </c>
      <c r="P98" s="109">
        <f t="shared" si="18"/>
        <v>23.10636563049464</v>
      </c>
      <c r="Q98" s="109">
        <f t="shared" si="18"/>
        <v>23.542182784294997</v>
      </c>
      <c r="R98" s="109">
        <f t="shared" si="18"/>
        <v>23.977999938095355</v>
      </c>
      <c r="S98" s="109">
        <f t="shared" si="18"/>
        <v>24.413817091895719</v>
      </c>
      <c r="T98" s="109">
        <f t="shared" si="18"/>
        <v>24.849634245696077</v>
      </c>
      <c r="U98" s="109">
        <f t="shared" si="18"/>
        <v>25.285451399496434</v>
      </c>
      <c r="V98" s="109">
        <f t="shared" si="18"/>
        <v>25.721268553296802</v>
      </c>
      <c r="W98" s="109">
        <f t="shared" si="18"/>
        <v>26.157085707097156</v>
      </c>
      <c r="X98" s="109">
        <f t="shared" si="18"/>
        <v>26.592902860897521</v>
      </c>
      <c r="Y98" s="109">
        <f t="shared" si="18"/>
        <v>27.028720014697882</v>
      </c>
      <c r="Z98" s="109">
        <f t="shared" si="18"/>
        <v>27.464537168498243</v>
      </c>
      <c r="AA98" s="109">
        <f t="shared" si="18"/>
        <v>27.9003543222986</v>
      </c>
      <c r="AB98" s="109">
        <f t="shared" si="18"/>
        <v>28.336171476098968</v>
      </c>
      <c r="AC98" s="109">
        <f t="shared" si="18"/>
        <v>28.771988629899322</v>
      </c>
      <c r="AD98" s="109">
        <f t="shared" si="18"/>
        <v>29.207805783699683</v>
      </c>
      <c r="AE98" s="109">
        <f t="shared" si="18"/>
        <v>29.643622937500041</v>
      </c>
      <c r="AF98" s="109">
        <f t="shared" si="18"/>
        <v>30.079440091300402</v>
      </c>
      <c r="AG98" s="109" t="str">
        <f t="shared" si="18"/>
        <v/>
      </c>
      <c r="AH98" s="109" t="str">
        <f t="shared" si="18"/>
        <v/>
      </c>
      <c r="AI98" s="109" t="str">
        <f t="shared" si="18"/>
        <v/>
      </c>
      <c r="AJ98" s="109" t="str">
        <f t="shared" si="18"/>
        <v/>
      </c>
      <c r="AK98" s="109" t="str">
        <f t="shared" si="18"/>
        <v/>
      </c>
      <c r="AL98" s="109" t="str">
        <f t="shared" si="18"/>
        <v/>
      </c>
      <c r="AM98" s="109" t="str">
        <f t="shared" si="18"/>
        <v/>
      </c>
      <c r="AN98" s="109" t="str">
        <f t="shared" si="18"/>
        <v/>
      </c>
      <c r="AO98" s="109" t="str">
        <f t="shared" si="18"/>
        <v/>
      </c>
      <c r="AP98" s="109" t="str">
        <f t="shared" si="18"/>
        <v/>
      </c>
      <c r="AQ98" s="109" t="str">
        <f t="shared" si="18"/>
        <v/>
      </c>
      <c r="AR98" s="109" t="str">
        <f t="shared" si="18"/>
        <v/>
      </c>
      <c r="AS98" s="109" t="str">
        <f t="shared" si="18"/>
        <v/>
      </c>
      <c r="AT98" s="109" t="str">
        <f t="shared" si="18"/>
        <v/>
      </c>
      <c r="AU98" s="109" t="str">
        <f t="shared" si="18"/>
        <v/>
      </c>
      <c r="AV98" s="109" t="str">
        <f t="shared" si="18"/>
        <v/>
      </c>
      <c r="AW98" s="109" t="str">
        <f t="shared" si="18"/>
        <v/>
      </c>
      <c r="AX98" s="109" t="str">
        <f t="shared" si="18"/>
        <v/>
      </c>
      <c r="AY98" s="109" t="str">
        <f t="shared" si="18"/>
        <v/>
      </c>
      <c r="AZ98" s="109" t="str">
        <f t="shared" si="18"/>
        <v/>
      </c>
      <c r="BA98" s="109" t="str">
        <f t="shared" si="18"/>
        <v/>
      </c>
      <c r="BB98" s="109" t="str">
        <f t="shared" si="18"/>
        <v/>
      </c>
      <c r="BC98" s="110" t="str">
        <f t="shared" si="18"/>
        <v/>
      </c>
    </row>
    <row r="99" spans="6:55" x14ac:dyDescent="0.25">
      <c r="F99" s="83" t="s">
        <v>471</v>
      </c>
      <c r="G99" s="84">
        <f>G60</f>
        <v>2021</v>
      </c>
      <c r="H99" s="84">
        <f t="shared" ref="H99:BC99" si="19">H60</f>
        <v>2022</v>
      </c>
      <c r="I99" s="84">
        <f t="shared" si="19"/>
        <v>2023</v>
      </c>
      <c r="J99" s="84">
        <f t="shared" si="19"/>
        <v>2024</v>
      </c>
      <c r="K99" s="84">
        <f t="shared" si="19"/>
        <v>2025</v>
      </c>
      <c r="L99" s="84">
        <f t="shared" si="19"/>
        <v>2026</v>
      </c>
      <c r="M99" s="84">
        <f t="shared" si="19"/>
        <v>2027</v>
      </c>
      <c r="N99" s="84">
        <f t="shared" si="19"/>
        <v>2028</v>
      </c>
      <c r="O99" s="84">
        <f t="shared" si="19"/>
        <v>2029</v>
      </c>
      <c r="P99" s="84">
        <f t="shared" si="19"/>
        <v>2030</v>
      </c>
      <c r="Q99" s="84">
        <f t="shared" si="19"/>
        <v>2031</v>
      </c>
      <c r="R99" s="84">
        <f t="shared" si="19"/>
        <v>2032</v>
      </c>
      <c r="S99" s="84">
        <f t="shared" si="19"/>
        <v>2033</v>
      </c>
      <c r="T99" s="84">
        <f t="shared" si="19"/>
        <v>2034</v>
      </c>
      <c r="U99" s="84">
        <f t="shared" si="19"/>
        <v>2035</v>
      </c>
      <c r="V99" s="84">
        <f t="shared" si="19"/>
        <v>2036</v>
      </c>
      <c r="W99" s="84">
        <f t="shared" si="19"/>
        <v>2037</v>
      </c>
      <c r="X99" s="84">
        <f t="shared" si="19"/>
        <v>2038</v>
      </c>
      <c r="Y99" s="84">
        <f t="shared" si="19"/>
        <v>2039</v>
      </c>
      <c r="Z99" s="84">
        <f t="shared" si="19"/>
        <v>2040</v>
      </c>
      <c r="AA99" s="84">
        <f t="shared" si="19"/>
        <v>2041</v>
      </c>
      <c r="AB99" s="84">
        <f t="shared" si="19"/>
        <v>2042</v>
      </c>
      <c r="AC99" s="84">
        <f t="shared" si="19"/>
        <v>2043</v>
      </c>
      <c r="AD99" s="84">
        <f t="shared" si="19"/>
        <v>2044</v>
      </c>
      <c r="AE99" s="84">
        <f t="shared" si="19"/>
        <v>2045</v>
      </c>
      <c r="AF99" s="84">
        <f t="shared" si="19"/>
        <v>2046</v>
      </c>
      <c r="AG99" s="84" t="str">
        <f t="shared" si="19"/>
        <v/>
      </c>
      <c r="AH99" s="84" t="str">
        <f t="shared" si="19"/>
        <v/>
      </c>
      <c r="AI99" s="84" t="str">
        <f t="shared" si="19"/>
        <v/>
      </c>
      <c r="AJ99" s="84" t="str">
        <f t="shared" si="19"/>
        <v/>
      </c>
      <c r="AK99" s="84" t="str">
        <f t="shared" si="19"/>
        <v/>
      </c>
      <c r="AL99" s="84" t="str">
        <f t="shared" si="19"/>
        <v/>
      </c>
      <c r="AM99" s="84" t="str">
        <f t="shared" si="19"/>
        <v/>
      </c>
      <c r="AN99" s="84" t="str">
        <f t="shared" si="19"/>
        <v/>
      </c>
      <c r="AO99" s="84" t="str">
        <f t="shared" si="19"/>
        <v/>
      </c>
      <c r="AP99" s="84" t="str">
        <f t="shared" si="19"/>
        <v/>
      </c>
      <c r="AQ99" s="84" t="str">
        <f t="shared" si="19"/>
        <v/>
      </c>
      <c r="AR99" s="84" t="str">
        <f t="shared" si="19"/>
        <v/>
      </c>
      <c r="AS99" s="84" t="str">
        <f t="shared" si="19"/>
        <v/>
      </c>
      <c r="AT99" s="84" t="str">
        <f t="shared" si="19"/>
        <v/>
      </c>
      <c r="AU99" s="84" t="str">
        <f t="shared" si="19"/>
        <v/>
      </c>
      <c r="AV99" s="84" t="str">
        <f t="shared" si="19"/>
        <v/>
      </c>
      <c r="AW99" s="84" t="str">
        <f t="shared" si="19"/>
        <v/>
      </c>
      <c r="AX99" s="84" t="str">
        <f t="shared" si="19"/>
        <v/>
      </c>
      <c r="AY99" s="84" t="str">
        <f t="shared" si="19"/>
        <v/>
      </c>
      <c r="AZ99" s="84" t="str">
        <f t="shared" si="19"/>
        <v/>
      </c>
      <c r="BA99" s="84" t="str">
        <f t="shared" si="19"/>
        <v/>
      </c>
      <c r="BB99" s="84" t="str">
        <f t="shared" si="19"/>
        <v/>
      </c>
      <c r="BC99" s="85" t="str">
        <f t="shared" si="19"/>
        <v/>
      </c>
    </row>
    <row r="100" spans="6:55" x14ac:dyDescent="0.25">
      <c r="F100" s="34" t="s">
        <v>472</v>
      </c>
      <c r="G100" s="103">
        <f t="shared" ref="G100:AL100" si="20">IF(G99="","",G69*G81*2)</f>
        <v>22.677009031762328</v>
      </c>
      <c r="H100" s="103">
        <f t="shared" si="20"/>
        <v>22.753551171410162</v>
      </c>
      <c r="I100" s="103">
        <f t="shared" si="20"/>
        <v>22.830093311058</v>
      </c>
      <c r="J100" s="103">
        <f t="shared" si="20"/>
        <v>22.906635450705831</v>
      </c>
      <c r="K100" s="103">
        <f t="shared" si="20"/>
        <v>22.983177590353669</v>
      </c>
      <c r="L100" s="103">
        <f t="shared" si="20"/>
        <v>23.059719730001504</v>
      </c>
      <c r="M100" s="103">
        <f t="shared" si="20"/>
        <v>23.136261869649342</v>
      </c>
      <c r="N100" s="103">
        <f t="shared" si="20"/>
        <v>23.212804009297173</v>
      </c>
      <c r="O100" s="103">
        <f t="shared" si="20"/>
        <v>23.289346148945011</v>
      </c>
      <c r="P100" s="103">
        <f t="shared" si="20"/>
        <v>23.365888288592846</v>
      </c>
      <c r="Q100" s="103">
        <f t="shared" si="20"/>
        <v>23.442430428240684</v>
      </c>
      <c r="R100" s="103">
        <f t="shared" si="20"/>
        <v>23.518972567888515</v>
      </c>
      <c r="S100" s="103">
        <f t="shared" si="20"/>
        <v>23.595514707536353</v>
      </c>
      <c r="T100" s="103">
        <f t="shared" si="20"/>
        <v>23.672056847184187</v>
      </c>
      <c r="U100" s="103">
        <f t="shared" si="20"/>
        <v>23.748598986832022</v>
      </c>
      <c r="V100" s="103">
        <f t="shared" si="20"/>
        <v>23.825141126479856</v>
      </c>
      <c r="W100" s="103">
        <f t="shared" si="20"/>
        <v>23.901683266127694</v>
      </c>
      <c r="X100" s="103">
        <f t="shared" si="20"/>
        <v>23.978225405775529</v>
      </c>
      <c r="Y100" s="103">
        <f t="shared" si="20"/>
        <v>24.054767545423363</v>
      </c>
      <c r="Z100" s="103">
        <f t="shared" si="20"/>
        <v>24.131309685071198</v>
      </c>
      <c r="AA100" s="103">
        <f t="shared" si="20"/>
        <v>24.207851824719032</v>
      </c>
      <c r="AB100" s="103">
        <f t="shared" si="20"/>
        <v>24.28439396436687</v>
      </c>
      <c r="AC100" s="103">
        <f t="shared" si="20"/>
        <v>24.360936104014705</v>
      </c>
      <c r="AD100" s="103">
        <f t="shared" si="20"/>
        <v>24.43747824366254</v>
      </c>
      <c r="AE100" s="103">
        <f t="shared" si="20"/>
        <v>24.514020383310374</v>
      </c>
      <c r="AF100" s="103">
        <f t="shared" si="20"/>
        <v>24.590562522958212</v>
      </c>
      <c r="AG100" s="103" t="str">
        <f t="shared" si="20"/>
        <v/>
      </c>
      <c r="AH100" s="103" t="str">
        <f t="shared" si="20"/>
        <v/>
      </c>
      <c r="AI100" s="103" t="str">
        <f t="shared" si="20"/>
        <v/>
      </c>
      <c r="AJ100" s="103" t="str">
        <f t="shared" si="20"/>
        <v/>
      </c>
      <c r="AK100" s="103" t="str">
        <f t="shared" si="20"/>
        <v/>
      </c>
      <c r="AL100" s="103" t="str">
        <f t="shared" si="20"/>
        <v/>
      </c>
      <c r="AM100" s="103" t="str">
        <f t="shared" ref="AM100:BC100" si="21">IF(AM99="","",AM69*AM81*2)</f>
        <v/>
      </c>
      <c r="AN100" s="103" t="str">
        <f t="shared" si="21"/>
        <v/>
      </c>
      <c r="AO100" s="103" t="str">
        <f t="shared" si="21"/>
        <v/>
      </c>
      <c r="AP100" s="103" t="str">
        <f t="shared" si="21"/>
        <v/>
      </c>
      <c r="AQ100" s="103" t="str">
        <f t="shared" si="21"/>
        <v/>
      </c>
      <c r="AR100" s="103" t="str">
        <f t="shared" si="21"/>
        <v/>
      </c>
      <c r="AS100" s="103" t="str">
        <f t="shared" si="21"/>
        <v/>
      </c>
      <c r="AT100" s="103" t="str">
        <f t="shared" si="21"/>
        <v/>
      </c>
      <c r="AU100" s="103" t="str">
        <f t="shared" si="21"/>
        <v/>
      </c>
      <c r="AV100" s="103" t="str">
        <f t="shared" si="21"/>
        <v/>
      </c>
      <c r="AW100" s="103" t="str">
        <f t="shared" si="21"/>
        <v/>
      </c>
      <c r="AX100" s="103" t="str">
        <f t="shared" si="21"/>
        <v/>
      </c>
      <c r="AY100" s="103" t="str">
        <f t="shared" si="21"/>
        <v/>
      </c>
      <c r="AZ100" s="103" t="str">
        <f t="shared" si="21"/>
        <v/>
      </c>
      <c r="BA100" s="103" t="str">
        <f t="shared" si="21"/>
        <v/>
      </c>
      <c r="BB100" s="103" t="str">
        <f t="shared" si="21"/>
        <v/>
      </c>
      <c r="BC100" s="106" t="str">
        <f t="shared" si="21"/>
        <v/>
      </c>
    </row>
    <row r="101" spans="6:55" x14ac:dyDescent="0.25">
      <c r="F101" s="10" t="s">
        <v>475</v>
      </c>
      <c r="G101" s="99">
        <f>IF(G99="","",G100*$G$26)</f>
        <v>11.97533595775398</v>
      </c>
      <c r="H101" s="99">
        <f t="shared" ref="H101:BC101" si="22">IF(H99="","",H100*$G$26)</f>
        <v>12.015756536849059</v>
      </c>
      <c r="I101" s="99">
        <f t="shared" si="22"/>
        <v>12.056177115944138</v>
      </c>
      <c r="J101" s="99">
        <f t="shared" si="22"/>
        <v>12.096597695039215</v>
      </c>
      <c r="K101" s="99">
        <f t="shared" si="22"/>
        <v>12.137018274134293</v>
      </c>
      <c r="L101" s="99">
        <f t="shared" si="22"/>
        <v>12.177438853229372</v>
      </c>
      <c r="M101" s="99">
        <f t="shared" si="22"/>
        <v>12.217859432324451</v>
      </c>
      <c r="N101" s="99">
        <f t="shared" si="22"/>
        <v>12.258280011419526</v>
      </c>
      <c r="O101" s="99">
        <f t="shared" si="22"/>
        <v>12.298700590514606</v>
      </c>
      <c r="P101" s="99">
        <f t="shared" si="22"/>
        <v>12.339121169609683</v>
      </c>
      <c r="Q101" s="99">
        <f t="shared" si="22"/>
        <v>12.379541748704764</v>
      </c>
      <c r="R101" s="99">
        <f t="shared" si="22"/>
        <v>12.419962327799839</v>
      </c>
      <c r="S101" s="99">
        <f t="shared" si="22"/>
        <v>12.460382906894919</v>
      </c>
      <c r="T101" s="99">
        <f t="shared" si="22"/>
        <v>12.500803485989996</v>
      </c>
      <c r="U101" s="99">
        <f t="shared" si="22"/>
        <v>12.541224065085073</v>
      </c>
      <c r="V101" s="99">
        <f t="shared" si="22"/>
        <v>12.581644644180152</v>
      </c>
      <c r="W101" s="99">
        <f t="shared" si="22"/>
        <v>12.62206522327523</v>
      </c>
      <c r="X101" s="99">
        <f t="shared" si="22"/>
        <v>12.662485802370309</v>
      </c>
      <c r="Y101" s="99">
        <f t="shared" si="22"/>
        <v>12.702906381465386</v>
      </c>
      <c r="Z101" s="99">
        <f t="shared" si="22"/>
        <v>12.743326960560465</v>
      </c>
      <c r="AA101" s="99">
        <f t="shared" si="22"/>
        <v>12.783747539655542</v>
      </c>
      <c r="AB101" s="99">
        <f t="shared" si="22"/>
        <v>12.82416811875062</v>
      </c>
      <c r="AC101" s="99">
        <f t="shared" si="22"/>
        <v>12.864588697845699</v>
      </c>
      <c r="AD101" s="99">
        <f t="shared" si="22"/>
        <v>12.905009276940776</v>
      </c>
      <c r="AE101" s="99">
        <f t="shared" si="22"/>
        <v>12.945429856035854</v>
      </c>
      <c r="AF101" s="99">
        <f t="shared" si="22"/>
        <v>12.985850435130933</v>
      </c>
      <c r="AG101" s="99" t="str">
        <f t="shared" si="22"/>
        <v/>
      </c>
      <c r="AH101" s="99" t="str">
        <f t="shared" si="22"/>
        <v/>
      </c>
      <c r="AI101" s="99" t="str">
        <f t="shared" si="22"/>
        <v/>
      </c>
      <c r="AJ101" s="99" t="str">
        <f t="shared" si="22"/>
        <v/>
      </c>
      <c r="AK101" s="99" t="str">
        <f t="shared" si="22"/>
        <v/>
      </c>
      <c r="AL101" s="99" t="str">
        <f t="shared" si="22"/>
        <v/>
      </c>
      <c r="AM101" s="99" t="str">
        <f t="shared" si="22"/>
        <v/>
      </c>
      <c r="AN101" s="99" t="str">
        <f t="shared" si="22"/>
        <v/>
      </c>
      <c r="AO101" s="99" t="str">
        <f t="shared" si="22"/>
        <v/>
      </c>
      <c r="AP101" s="99" t="str">
        <f t="shared" si="22"/>
        <v/>
      </c>
      <c r="AQ101" s="99" t="str">
        <f t="shared" si="22"/>
        <v/>
      </c>
      <c r="AR101" s="99" t="str">
        <f t="shared" si="22"/>
        <v/>
      </c>
      <c r="AS101" s="99" t="str">
        <f t="shared" si="22"/>
        <v/>
      </c>
      <c r="AT101" s="99" t="str">
        <f t="shared" si="22"/>
        <v/>
      </c>
      <c r="AU101" s="99" t="str">
        <f t="shared" si="22"/>
        <v/>
      </c>
      <c r="AV101" s="99" t="str">
        <f t="shared" si="22"/>
        <v/>
      </c>
      <c r="AW101" s="99" t="str">
        <f t="shared" si="22"/>
        <v/>
      </c>
      <c r="AX101" s="99" t="str">
        <f t="shared" si="22"/>
        <v/>
      </c>
      <c r="AY101" s="99" t="str">
        <f t="shared" si="22"/>
        <v/>
      </c>
      <c r="AZ101" s="99" t="str">
        <f t="shared" si="22"/>
        <v/>
      </c>
      <c r="BA101" s="99" t="str">
        <f t="shared" si="22"/>
        <v/>
      </c>
      <c r="BB101" s="99" t="str">
        <f t="shared" si="22"/>
        <v/>
      </c>
      <c r="BC101" s="107" t="str">
        <f t="shared" si="22"/>
        <v/>
      </c>
    </row>
    <row r="102" spans="6:55" x14ac:dyDescent="0.25">
      <c r="F102" s="19" t="s">
        <v>478</v>
      </c>
      <c r="G102" s="109">
        <f>IF(G99="","",G101*$G$32)</f>
        <v>16.286456902545414</v>
      </c>
      <c r="H102" s="109">
        <f t="shared" ref="H102:BC102" si="23">IF(H99="","",H101*$G$32)</f>
        <v>16.34142889011472</v>
      </c>
      <c r="I102" s="109">
        <f t="shared" si="23"/>
        <v>16.39640087768403</v>
      </c>
      <c r="J102" s="109">
        <f t="shared" si="23"/>
        <v>16.451372865253333</v>
      </c>
      <c r="K102" s="109">
        <f t="shared" si="23"/>
        <v>16.50634485282264</v>
      </c>
      <c r="L102" s="109">
        <f t="shared" si="23"/>
        <v>16.561316840391946</v>
      </c>
      <c r="M102" s="109">
        <f t="shared" si="23"/>
        <v>16.616288827961252</v>
      </c>
      <c r="N102" s="109">
        <f t="shared" si="23"/>
        <v>16.671260815530555</v>
      </c>
      <c r="O102" s="109">
        <f t="shared" si="23"/>
        <v>16.726232803099865</v>
      </c>
      <c r="P102" s="109">
        <f t="shared" si="23"/>
        <v>16.781204790669172</v>
      </c>
      <c r="Q102" s="109">
        <f t="shared" si="23"/>
        <v>16.836176778238478</v>
      </c>
      <c r="R102" s="109">
        <f t="shared" si="23"/>
        <v>16.891148765807781</v>
      </c>
      <c r="S102" s="109">
        <f t="shared" si="23"/>
        <v>16.946120753377091</v>
      </c>
      <c r="T102" s="109">
        <f t="shared" si="23"/>
        <v>17.001092740946397</v>
      </c>
      <c r="U102" s="109">
        <f t="shared" si="23"/>
        <v>17.0560647285157</v>
      </c>
      <c r="V102" s="109">
        <f t="shared" si="23"/>
        <v>17.111036716085007</v>
      </c>
      <c r="W102" s="109">
        <f t="shared" si="23"/>
        <v>17.166008703654313</v>
      </c>
      <c r="X102" s="109">
        <f t="shared" si="23"/>
        <v>17.220980691223623</v>
      </c>
      <c r="Y102" s="109">
        <f t="shared" si="23"/>
        <v>17.275952678792926</v>
      </c>
      <c r="Z102" s="109">
        <f t="shared" si="23"/>
        <v>17.330924666362233</v>
      </c>
      <c r="AA102" s="109">
        <f t="shared" si="23"/>
        <v>17.385896653931539</v>
      </c>
      <c r="AB102" s="109">
        <f t="shared" si="23"/>
        <v>17.440868641500845</v>
      </c>
      <c r="AC102" s="109">
        <f t="shared" si="23"/>
        <v>17.495840629070152</v>
      </c>
      <c r="AD102" s="109">
        <f t="shared" si="23"/>
        <v>17.550812616639455</v>
      </c>
      <c r="AE102" s="109">
        <f t="shared" si="23"/>
        <v>17.605784604208765</v>
      </c>
      <c r="AF102" s="109">
        <f t="shared" si="23"/>
        <v>17.660756591778071</v>
      </c>
      <c r="AG102" s="109" t="str">
        <f t="shared" si="23"/>
        <v/>
      </c>
      <c r="AH102" s="109" t="str">
        <f t="shared" si="23"/>
        <v/>
      </c>
      <c r="AI102" s="109" t="str">
        <f t="shared" si="23"/>
        <v/>
      </c>
      <c r="AJ102" s="109" t="str">
        <f t="shared" si="23"/>
        <v/>
      </c>
      <c r="AK102" s="109" t="str">
        <f t="shared" si="23"/>
        <v/>
      </c>
      <c r="AL102" s="109" t="str">
        <f t="shared" si="23"/>
        <v/>
      </c>
      <c r="AM102" s="109" t="str">
        <f t="shared" si="23"/>
        <v/>
      </c>
      <c r="AN102" s="109" t="str">
        <f t="shared" si="23"/>
        <v/>
      </c>
      <c r="AO102" s="109" t="str">
        <f t="shared" si="23"/>
        <v/>
      </c>
      <c r="AP102" s="109" t="str">
        <f t="shared" si="23"/>
        <v/>
      </c>
      <c r="AQ102" s="109" t="str">
        <f t="shared" si="23"/>
        <v/>
      </c>
      <c r="AR102" s="109" t="str">
        <f t="shared" si="23"/>
        <v/>
      </c>
      <c r="AS102" s="109" t="str">
        <f t="shared" si="23"/>
        <v/>
      </c>
      <c r="AT102" s="109" t="str">
        <f t="shared" si="23"/>
        <v/>
      </c>
      <c r="AU102" s="109" t="str">
        <f t="shared" si="23"/>
        <v/>
      </c>
      <c r="AV102" s="109" t="str">
        <f t="shared" si="23"/>
        <v/>
      </c>
      <c r="AW102" s="109" t="str">
        <f t="shared" si="23"/>
        <v/>
      </c>
      <c r="AX102" s="109" t="str">
        <f t="shared" si="23"/>
        <v/>
      </c>
      <c r="AY102" s="109" t="str">
        <f t="shared" si="23"/>
        <v/>
      </c>
      <c r="AZ102" s="109" t="str">
        <f t="shared" si="23"/>
        <v/>
      </c>
      <c r="BA102" s="109" t="str">
        <f t="shared" si="23"/>
        <v/>
      </c>
      <c r="BB102" s="109" t="str">
        <f t="shared" si="23"/>
        <v/>
      </c>
      <c r="BC102" s="108" t="str">
        <f t="shared" si="23"/>
        <v/>
      </c>
    </row>
    <row r="103" spans="6:55" x14ac:dyDescent="0.25">
      <c r="F103" s="83" t="s">
        <v>479</v>
      </c>
      <c r="G103" s="84">
        <f>G60</f>
        <v>2021</v>
      </c>
      <c r="H103" s="84">
        <f t="shared" ref="H103:BC103" si="24">H60</f>
        <v>2022</v>
      </c>
      <c r="I103" s="84">
        <f t="shared" si="24"/>
        <v>2023</v>
      </c>
      <c r="J103" s="84">
        <f t="shared" si="24"/>
        <v>2024</v>
      </c>
      <c r="K103" s="84">
        <f t="shared" si="24"/>
        <v>2025</v>
      </c>
      <c r="L103" s="84">
        <f t="shared" si="24"/>
        <v>2026</v>
      </c>
      <c r="M103" s="84">
        <f t="shared" si="24"/>
        <v>2027</v>
      </c>
      <c r="N103" s="84">
        <f t="shared" si="24"/>
        <v>2028</v>
      </c>
      <c r="O103" s="84">
        <f t="shared" si="24"/>
        <v>2029</v>
      </c>
      <c r="P103" s="84">
        <f t="shared" si="24"/>
        <v>2030</v>
      </c>
      <c r="Q103" s="84">
        <f t="shared" si="24"/>
        <v>2031</v>
      </c>
      <c r="R103" s="84">
        <f t="shared" si="24"/>
        <v>2032</v>
      </c>
      <c r="S103" s="84">
        <f t="shared" si="24"/>
        <v>2033</v>
      </c>
      <c r="T103" s="84">
        <f t="shared" si="24"/>
        <v>2034</v>
      </c>
      <c r="U103" s="84">
        <f t="shared" si="24"/>
        <v>2035</v>
      </c>
      <c r="V103" s="84">
        <f t="shared" si="24"/>
        <v>2036</v>
      </c>
      <c r="W103" s="84">
        <f t="shared" si="24"/>
        <v>2037</v>
      </c>
      <c r="X103" s="84">
        <f t="shared" si="24"/>
        <v>2038</v>
      </c>
      <c r="Y103" s="84">
        <f t="shared" si="24"/>
        <v>2039</v>
      </c>
      <c r="Z103" s="84">
        <f t="shared" si="24"/>
        <v>2040</v>
      </c>
      <c r="AA103" s="84">
        <f t="shared" si="24"/>
        <v>2041</v>
      </c>
      <c r="AB103" s="84">
        <f t="shared" si="24"/>
        <v>2042</v>
      </c>
      <c r="AC103" s="84">
        <f t="shared" si="24"/>
        <v>2043</v>
      </c>
      <c r="AD103" s="84">
        <f t="shared" si="24"/>
        <v>2044</v>
      </c>
      <c r="AE103" s="84">
        <f t="shared" si="24"/>
        <v>2045</v>
      </c>
      <c r="AF103" s="84">
        <f t="shared" si="24"/>
        <v>2046</v>
      </c>
      <c r="AG103" s="84" t="str">
        <f t="shared" si="24"/>
        <v/>
      </c>
      <c r="AH103" s="84" t="str">
        <f t="shared" si="24"/>
        <v/>
      </c>
      <c r="AI103" s="84" t="str">
        <f t="shared" si="24"/>
        <v/>
      </c>
      <c r="AJ103" s="84" t="str">
        <f t="shared" si="24"/>
        <v/>
      </c>
      <c r="AK103" s="84" t="str">
        <f t="shared" si="24"/>
        <v/>
      </c>
      <c r="AL103" s="84" t="str">
        <f t="shared" si="24"/>
        <v/>
      </c>
      <c r="AM103" s="84" t="str">
        <f t="shared" si="24"/>
        <v/>
      </c>
      <c r="AN103" s="84" t="str">
        <f t="shared" si="24"/>
        <v/>
      </c>
      <c r="AO103" s="84" t="str">
        <f t="shared" si="24"/>
        <v/>
      </c>
      <c r="AP103" s="84" t="str">
        <f t="shared" si="24"/>
        <v/>
      </c>
      <c r="AQ103" s="84" t="str">
        <f t="shared" si="24"/>
        <v/>
      </c>
      <c r="AR103" s="84" t="str">
        <f t="shared" si="24"/>
        <v/>
      </c>
      <c r="AS103" s="84" t="str">
        <f t="shared" si="24"/>
        <v/>
      </c>
      <c r="AT103" s="84" t="str">
        <f t="shared" si="24"/>
        <v/>
      </c>
      <c r="AU103" s="84" t="str">
        <f t="shared" si="24"/>
        <v/>
      </c>
      <c r="AV103" s="84" t="str">
        <f t="shared" si="24"/>
        <v/>
      </c>
      <c r="AW103" s="84" t="str">
        <f t="shared" si="24"/>
        <v/>
      </c>
      <c r="AX103" s="84" t="str">
        <f t="shared" si="24"/>
        <v/>
      </c>
      <c r="AY103" s="84" t="str">
        <f t="shared" si="24"/>
        <v/>
      </c>
      <c r="AZ103" s="84" t="str">
        <f t="shared" si="24"/>
        <v/>
      </c>
      <c r="BA103" s="84" t="str">
        <f t="shared" si="24"/>
        <v/>
      </c>
      <c r="BB103" s="84" t="str">
        <f t="shared" si="24"/>
        <v/>
      </c>
      <c r="BC103" s="85" t="str">
        <f t="shared" si="24"/>
        <v/>
      </c>
    </row>
    <row r="104" spans="6:55" x14ac:dyDescent="0.25">
      <c r="F104" s="34" t="s">
        <v>480</v>
      </c>
      <c r="G104" s="103">
        <f>IF(G107="","",G92*$G$36)</f>
        <v>281.09874513175185</v>
      </c>
      <c r="H104" s="103">
        <f t="shared" ref="H104:BC104" si="25">IF(H107="","",H92*$G$36)</f>
        <v>283.02031500704481</v>
      </c>
      <c r="I104" s="103">
        <f t="shared" si="25"/>
        <v>284.94188488233777</v>
      </c>
      <c r="J104" s="103">
        <f t="shared" si="25"/>
        <v>286.86345475763073</v>
      </c>
      <c r="K104" s="103">
        <f t="shared" si="25"/>
        <v>288.78502463292375</v>
      </c>
      <c r="L104" s="103">
        <f t="shared" si="25"/>
        <v>290.70659450821671</v>
      </c>
      <c r="M104" s="103">
        <f t="shared" si="25"/>
        <v>292.62816438350967</v>
      </c>
      <c r="N104" s="103">
        <f t="shared" si="25"/>
        <v>294.54973425880263</v>
      </c>
      <c r="O104" s="103">
        <f t="shared" si="25"/>
        <v>296.47130413409559</v>
      </c>
      <c r="P104" s="103">
        <f t="shared" si="25"/>
        <v>298.39287400938861</v>
      </c>
      <c r="Q104" s="103">
        <f t="shared" si="25"/>
        <v>300.31444388468151</v>
      </c>
      <c r="R104" s="103">
        <f t="shared" si="25"/>
        <v>302.23601375997453</v>
      </c>
      <c r="S104" s="103">
        <f t="shared" si="25"/>
        <v>304.15758363526754</v>
      </c>
      <c r="T104" s="103">
        <f t="shared" si="25"/>
        <v>306.0791535105605</v>
      </c>
      <c r="U104" s="103">
        <f t="shared" si="25"/>
        <v>308.00072338585346</v>
      </c>
      <c r="V104" s="103">
        <f t="shared" si="25"/>
        <v>309.92229326114642</v>
      </c>
      <c r="W104" s="103">
        <f t="shared" si="25"/>
        <v>311.84386313643938</v>
      </c>
      <c r="X104" s="103">
        <f t="shared" si="25"/>
        <v>313.7654330117324</v>
      </c>
      <c r="Y104" s="103">
        <f t="shared" si="25"/>
        <v>315.6870028870253</v>
      </c>
      <c r="Z104" s="103">
        <f t="shared" si="25"/>
        <v>317.60857276231832</v>
      </c>
      <c r="AA104" s="103">
        <f t="shared" si="25"/>
        <v>319.53014263761133</v>
      </c>
      <c r="AB104" s="103">
        <f t="shared" si="25"/>
        <v>321.45171251290424</v>
      </c>
      <c r="AC104" s="103">
        <f t="shared" si="25"/>
        <v>323.3732823881972</v>
      </c>
      <c r="AD104" s="103">
        <f t="shared" si="25"/>
        <v>325.29485226349016</v>
      </c>
      <c r="AE104" s="103">
        <f t="shared" si="25"/>
        <v>327.21642213878323</v>
      </c>
      <c r="AF104" s="103">
        <f t="shared" si="25"/>
        <v>329.13799201407613</v>
      </c>
      <c r="AG104" s="103" t="str">
        <f t="shared" si="25"/>
        <v/>
      </c>
      <c r="AH104" s="103" t="str">
        <f t="shared" si="25"/>
        <v/>
      </c>
      <c r="AI104" s="103" t="str">
        <f t="shared" si="25"/>
        <v/>
      </c>
      <c r="AJ104" s="103" t="str">
        <f t="shared" si="25"/>
        <v/>
      </c>
      <c r="AK104" s="103" t="str">
        <f t="shared" si="25"/>
        <v/>
      </c>
      <c r="AL104" s="103" t="str">
        <f t="shared" si="25"/>
        <v/>
      </c>
      <c r="AM104" s="103" t="str">
        <f t="shared" si="25"/>
        <v/>
      </c>
      <c r="AN104" s="103" t="str">
        <f t="shared" si="25"/>
        <v/>
      </c>
      <c r="AO104" s="103" t="str">
        <f t="shared" si="25"/>
        <v/>
      </c>
      <c r="AP104" s="103" t="str">
        <f t="shared" si="25"/>
        <v/>
      </c>
      <c r="AQ104" s="103" t="str">
        <f t="shared" si="25"/>
        <v/>
      </c>
      <c r="AR104" s="103" t="str">
        <f t="shared" si="25"/>
        <v/>
      </c>
      <c r="AS104" s="103" t="str">
        <f t="shared" si="25"/>
        <v/>
      </c>
      <c r="AT104" s="103" t="str">
        <f t="shared" si="25"/>
        <v/>
      </c>
      <c r="AU104" s="103" t="str">
        <f t="shared" si="25"/>
        <v/>
      </c>
      <c r="AV104" s="103" t="str">
        <f t="shared" si="25"/>
        <v/>
      </c>
      <c r="AW104" s="103" t="str">
        <f t="shared" si="25"/>
        <v/>
      </c>
      <c r="AX104" s="103" t="str">
        <f t="shared" si="25"/>
        <v/>
      </c>
      <c r="AY104" s="103" t="str">
        <f t="shared" si="25"/>
        <v/>
      </c>
      <c r="AZ104" s="103" t="str">
        <f t="shared" si="25"/>
        <v/>
      </c>
      <c r="BA104" s="103" t="str">
        <f t="shared" si="25"/>
        <v/>
      </c>
      <c r="BB104" s="103" t="str">
        <f t="shared" si="25"/>
        <v/>
      </c>
      <c r="BC104" s="106" t="str">
        <f t="shared" si="25"/>
        <v/>
      </c>
    </row>
    <row r="105" spans="6:55" x14ac:dyDescent="0.25">
      <c r="F105" s="10" t="s">
        <v>481</v>
      </c>
      <c r="G105" s="99">
        <f>IF(G103="","",G104*$G$27)</f>
        <v>236.49637228013717</v>
      </c>
      <c r="H105" s="99">
        <f t="shared" ref="H105:BC105" si="26">IF(H103="","",H104*$G$27)</f>
        <v>238.11304368995289</v>
      </c>
      <c r="I105" s="99">
        <f t="shared" si="26"/>
        <v>239.72971509976864</v>
      </c>
      <c r="J105" s="99">
        <f t="shared" si="26"/>
        <v>241.34638650958436</v>
      </c>
      <c r="K105" s="99">
        <f t="shared" si="26"/>
        <v>242.96305791940011</v>
      </c>
      <c r="L105" s="99">
        <f t="shared" si="26"/>
        <v>244.57972932921584</v>
      </c>
      <c r="M105" s="99">
        <f t="shared" si="26"/>
        <v>246.19640073903159</v>
      </c>
      <c r="N105" s="99">
        <f t="shared" si="26"/>
        <v>247.81307214884731</v>
      </c>
      <c r="O105" s="99">
        <f t="shared" si="26"/>
        <v>249.42974355866303</v>
      </c>
      <c r="P105" s="99">
        <f t="shared" si="26"/>
        <v>251.04641496847881</v>
      </c>
      <c r="Q105" s="99">
        <f t="shared" si="26"/>
        <v>252.66308637829448</v>
      </c>
      <c r="R105" s="99">
        <f t="shared" si="26"/>
        <v>254.27975778811026</v>
      </c>
      <c r="S105" s="99">
        <f t="shared" si="26"/>
        <v>255.89642919792601</v>
      </c>
      <c r="T105" s="99">
        <f t="shared" si="26"/>
        <v>257.51310060774176</v>
      </c>
      <c r="U105" s="99">
        <f t="shared" si="26"/>
        <v>259.12977201755746</v>
      </c>
      <c r="V105" s="99">
        <f t="shared" si="26"/>
        <v>260.74644342737321</v>
      </c>
      <c r="W105" s="99">
        <f t="shared" si="26"/>
        <v>262.3631148371889</v>
      </c>
      <c r="X105" s="99">
        <f t="shared" si="26"/>
        <v>263.97978624700471</v>
      </c>
      <c r="Y105" s="99">
        <f t="shared" si="26"/>
        <v>265.59645765682041</v>
      </c>
      <c r="Z105" s="99">
        <f t="shared" si="26"/>
        <v>267.21312906663616</v>
      </c>
      <c r="AA105" s="99">
        <f t="shared" si="26"/>
        <v>268.82980047645191</v>
      </c>
      <c r="AB105" s="99">
        <f t="shared" si="26"/>
        <v>270.4464718862676</v>
      </c>
      <c r="AC105" s="99">
        <f t="shared" si="26"/>
        <v>272.06314329608335</v>
      </c>
      <c r="AD105" s="99">
        <f t="shared" si="26"/>
        <v>273.67981470589905</v>
      </c>
      <c r="AE105" s="99">
        <f t="shared" si="26"/>
        <v>275.29648611571486</v>
      </c>
      <c r="AF105" s="99">
        <f t="shared" si="26"/>
        <v>276.91315752553055</v>
      </c>
      <c r="AG105" s="99" t="str">
        <f t="shared" si="26"/>
        <v/>
      </c>
      <c r="AH105" s="99" t="str">
        <f t="shared" si="26"/>
        <v/>
      </c>
      <c r="AI105" s="99" t="str">
        <f t="shared" si="26"/>
        <v/>
      </c>
      <c r="AJ105" s="99" t="str">
        <f t="shared" si="26"/>
        <v/>
      </c>
      <c r="AK105" s="99" t="str">
        <f t="shared" si="26"/>
        <v/>
      </c>
      <c r="AL105" s="99" t="str">
        <f t="shared" si="26"/>
        <v/>
      </c>
      <c r="AM105" s="99" t="str">
        <f t="shared" si="26"/>
        <v/>
      </c>
      <c r="AN105" s="99" t="str">
        <f t="shared" si="26"/>
        <v/>
      </c>
      <c r="AO105" s="99" t="str">
        <f t="shared" si="26"/>
        <v/>
      </c>
      <c r="AP105" s="99" t="str">
        <f t="shared" si="26"/>
        <v/>
      </c>
      <c r="AQ105" s="99" t="str">
        <f t="shared" si="26"/>
        <v/>
      </c>
      <c r="AR105" s="99" t="str">
        <f t="shared" si="26"/>
        <v/>
      </c>
      <c r="AS105" s="99" t="str">
        <f t="shared" si="26"/>
        <v/>
      </c>
      <c r="AT105" s="99" t="str">
        <f t="shared" si="26"/>
        <v/>
      </c>
      <c r="AU105" s="99" t="str">
        <f t="shared" si="26"/>
        <v/>
      </c>
      <c r="AV105" s="99" t="str">
        <f t="shared" si="26"/>
        <v/>
      </c>
      <c r="AW105" s="99" t="str">
        <f t="shared" si="26"/>
        <v/>
      </c>
      <c r="AX105" s="99" t="str">
        <f t="shared" si="26"/>
        <v/>
      </c>
      <c r="AY105" s="99" t="str">
        <f t="shared" si="26"/>
        <v/>
      </c>
      <c r="AZ105" s="99" t="str">
        <f t="shared" si="26"/>
        <v/>
      </c>
      <c r="BA105" s="99" t="str">
        <f t="shared" si="26"/>
        <v/>
      </c>
      <c r="BB105" s="99" t="str">
        <f t="shared" si="26"/>
        <v/>
      </c>
      <c r="BC105" s="107" t="str">
        <f t="shared" si="26"/>
        <v/>
      </c>
    </row>
    <row r="106" spans="6:55" x14ac:dyDescent="0.25">
      <c r="F106" s="19" t="s">
        <v>482</v>
      </c>
      <c r="G106" s="109">
        <f>IF(G103="","",G105*$G$33)</f>
        <v>539.35973174355559</v>
      </c>
      <c r="H106" s="109">
        <f t="shared" ref="H106:BC106" si="27">IF(H103="","",H105*$G$33)</f>
        <v>543.04675429493238</v>
      </c>
      <c r="I106" s="109">
        <f t="shared" si="27"/>
        <v>546.73377684630941</v>
      </c>
      <c r="J106" s="109">
        <f t="shared" si="27"/>
        <v>550.42079939768621</v>
      </c>
      <c r="K106" s="109">
        <f t="shared" si="27"/>
        <v>554.10782194906312</v>
      </c>
      <c r="L106" s="109">
        <f t="shared" si="27"/>
        <v>557.79484450044004</v>
      </c>
      <c r="M106" s="109">
        <f t="shared" si="27"/>
        <v>561.48186705181695</v>
      </c>
      <c r="N106" s="109">
        <f t="shared" si="27"/>
        <v>565.16888960319386</v>
      </c>
      <c r="O106" s="109">
        <f t="shared" si="27"/>
        <v>568.85591215457066</v>
      </c>
      <c r="P106" s="109">
        <f t="shared" si="27"/>
        <v>572.54293470594769</v>
      </c>
      <c r="Q106" s="109">
        <f t="shared" si="27"/>
        <v>576.22995725732437</v>
      </c>
      <c r="R106" s="109">
        <f t="shared" si="27"/>
        <v>579.9169798087014</v>
      </c>
      <c r="S106" s="109">
        <f t="shared" si="27"/>
        <v>583.60400236007831</v>
      </c>
      <c r="T106" s="109">
        <f t="shared" si="27"/>
        <v>587.29102491145522</v>
      </c>
      <c r="U106" s="109">
        <f t="shared" si="27"/>
        <v>590.97804746283202</v>
      </c>
      <c r="V106" s="109">
        <f t="shared" si="27"/>
        <v>594.66507001420894</v>
      </c>
      <c r="W106" s="109">
        <f t="shared" si="27"/>
        <v>598.35209256558574</v>
      </c>
      <c r="X106" s="109">
        <f t="shared" si="27"/>
        <v>602.03911511696288</v>
      </c>
      <c r="Y106" s="109">
        <f t="shared" si="27"/>
        <v>605.72613766833967</v>
      </c>
      <c r="Z106" s="109">
        <f t="shared" si="27"/>
        <v>609.41316021971659</v>
      </c>
      <c r="AA106" s="109">
        <f t="shared" si="27"/>
        <v>613.1001827710935</v>
      </c>
      <c r="AB106" s="109">
        <f t="shared" si="27"/>
        <v>616.7872053224703</v>
      </c>
      <c r="AC106" s="109">
        <f t="shared" si="27"/>
        <v>620.47422787384721</v>
      </c>
      <c r="AD106" s="109">
        <f t="shared" si="27"/>
        <v>624.16125042522401</v>
      </c>
      <c r="AE106" s="109">
        <f t="shared" si="27"/>
        <v>627.84827297660104</v>
      </c>
      <c r="AF106" s="109">
        <f t="shared" si="27"/>
        <v>631.53529552797784</v>
      </c>
      <c r="AG106" s="109" t="str">
        <f t="shared" si="27"/>
        <v/>
      </c>
      <c r="AH106" s="109" t="str">
        <f t="shared" si="27"/>
        <v/>
      </c>
      <c r="AI106" s="109" t="str">
        <f t="shared" si="27"/>
        <v/>
      </c>
      <c r="AJ106" s="109" t="str">
        <f t="shared" si="27"/>
        <v/>
      </c>
      <c r="AK106" s="109" t="str">
        <f t="shared" si="27"/>
        <v/>
      </c>
      <c r="AL106" s="109" t="str">
        <f t="shared" si="27"/>
        <v/>
      </c>
      <c r="AM106" s="109" t="str">
        <f t="shared" si="27"/>
        <v/>
      </c>
      <c r="AN106" s="109" t="str">
        <f t="shared" si="27"/>
        <v/>
      </c>
      <c r="AO106" s="109" t="str">
        <f t="shared" si="27"/>
        <v/>
      </c>
      <c r="AP106" s="109" t="str">
        <f t="shared" si="27"/>
        <v/>
      </c>
      <c r="AQ106" s="109" t="str">
        <f t="shared" si="27"/>
        <v/>
      </c>
      <c r="AR106" s="109" t="str">
        <f t="shared" si="27"/>
        <v/>
      </c>
      <c r="AS106" s="109" t="str">
        <f t="shared" si="27"/>
        <v/>
      </c>
      <c r="AT106" s="109" t="str">
        <f t="shared" si="27"/>
        <v/>
      </c>
      <c r="AU106" s="109" t="str">
        <f t="shared" si="27"/>
        <v/>
      </c>
      <c r="AV106" s="109" t="str">
        <f t="shared" si="27"/>
        <v/>
      </c>
      <c r="AW106" s="109" t="str">
        <f t="shared" si="27"/>
        <v/>
      </c>
      <c r="AX106" s="109" t="str">
        <f t="shared" si="27"/>
        <v/>
      </c>
      <c r="AY106" s="109" t="str">
        <f t="shared" si="27"/>
        <v/>
      </c>
      <c r="AZ106" s="109" t="str">
        <f t="shared" si="27"/>
        <v/>
      </c>
      <c r="BA106" s="109" t="str">
        <f t="shared" si="27"/>
        <v/>
      </c>
      <c r="BB106" s="109" t="str">
        <f t="shared" si="27"/>
        <v/>
      </c>
      <c r="BC106" s="110" t="str">
        <f t="shared" si="27"/>
        <v/>
      </c>
    </row>
    <row r="107" spans="6:55" x14ac:dyDescent="0.25">
      <c r="F107" s="83" t="s">
        <v>483</v>
      </c>
      <c r="G107" s="84">
        <f>G60</f>
        <v>2021</v>
      </c>
      <c r="H107" s="84">
        <f t="shared" ref="H107:BC107" si="28">H60</f>
        <v>2022</v>
      </c>
      <c r="I107" s="84">
        <f t="shared" si="28"/>
        <v>2023</v>
      </c>
      <c r="J107" s="84">
        <f t="shared" si="28"/>
        <v>2024</v>
      </c>
      <c r="K107" s="84">
        <f t="shared" si="28"/>
        <v>2025</v>
      </c>
      <c r="L107" s="84">
        <f t="shared" si="28"/>
        <v>2026</v>
      </c>
      <c r="M107" s="84">
        <f t="shared" si="28"/>
        <v>2027</v>
      </c>
      <c r="N107" s="84">
        <f t="shared" si="28"/>
        <v>2028</v>
      </c>
      <c r="O107" s="84">
        <f t="shared" si="28"/>
        <v>2029</v>
      </c>
      <c r="P107" s="84">
        <f t="shared" si="28"/>
        <v>2030</v>
      </c>
      <c r="Q107" s="84">
        <f t="shared" si="28"/>
        <v>2031</v>
      </c>
      <c r="R107" s="84">
        <f t="shared" si="28"/>
        <v>2032</v>
      </c>
      <c r="S107" s="84">
        <f t="shared" si="28"/>
        <v>2033</v>
      </c>
      <c r="T107" s="84">
        <f t="shared" si="28"/>
        <v>2034</v>
      </c>
      <c r="U107" s="84">
        <f t="shared" si="28"/>
        <v>2035</v>
      </c>
      <c r="V107" s="84">
        <f t="shared" si="28"/>
        <v>2036</v>
      </c>
      <c r="W107" s="84">
        <f t="shared" si="28"/>
        <v>2037</v>
      </c>
      <c r="X107" s="84">
        <f t="shared" si="28"/>
        <v>2038</v>
      </c>
      <c r="Y107" s="84">
        <f t="shared" si="28"/>
        <v>2039</v>
      </c>
      <c r="Z107" s="84">
        <f t="shared" si="28"/>
        <v>2040</v>
      </c>
      <c r="AA107" s="84">
        <f t="shared" si="28"/>
        <v>2041</v>
      </c>
      <c r="AB107" s="84">
        <f t="shared" si="28"/>
        <v>2042</v>
      </c>
      <c r="AC107" s="84">
        <f t="shared" si="28"/>
        <v>2043</v>
      </c>
      <c r="AD107" s="84">
        <f t="shared" si="28"/>
        <v>2044</v>
      </c>
      <c r="AE107" s="84">
        <f t="shared" si="28"/>
        <v>2045</v>
      </c>
      <c r="AF107" s="84">
        <f t="shared" si="28"/>
        <v>2046</v>
      </c>
      <c r="AG107" s="84" t="str">
        <f t="shared" si="28"/>
        <v/>
      </c>
      <c r="AH107" s="84" t="str">
        <f t="shared" si="28"/>
        <v/>
      </c>
      <c r="AI107" s="84" t="str">
        <f t="shared" si="28"/>
        <v/>
      </c>
      <c r="AJ107" s="84" t="str">
        <f t="shared" si="28"/>
        <v/>
      </c>
      <c r="AK107" s="84" t="str">
        <f t="shared" si="28"/>
        <v/>
      </c>
      <c r="AL107" s="84" t="str">
        <f t="shared" si="28"/>
        <v/>
      </c>
      <c r="AM107" s="84" t="str">
        <f t="shared" si="28"/>
        <v/>
      </c>
      <c r="AN107" s="84" t="str">
        <f t="shared" si="28"/>
        <v/>
      </c>
      <c r="AO107" s="84" t="str">
        <f t="shared" si="28"/>
        <v/>
      </c>
      <c r="AP107" s="84" t="str">
        <f t="shared" si="28"/>
        <v/>
      </c>
      <c r="AQ107" s="84" t="str">
        <f t="shared" si="28"/>
        <v/>
      </c>
      <c r="AR107" s="84" t="str">
        <f t="shared" si="28"/>
        <v/>
      </c>
      <c r="AS107" s="84" t="str">
        <f t="shared" si="28"/>
        <v/>
      </c>
      <c r="AT107" s="84" t="str">
        <f t="shared" si="28"/>
        <v/>
      </c>
      <c r="AU107" s="84" t="str">
        <f t="shared" si="28"/>
        <v/>
      </c>
      <c r="AV107" s="84" t="str">
        <f t="shared" si="28"/>
        <v/>
      </c>
      <c r="AW107" s="84" t="str">
        <f t="shared" si="28"/>
        <v/>
      </c>
      <c r="AX107" s="84" t="str">
        <f t="shared" si="28"/>
        <v/>
      </c>
      <c r="AY107" s="84" t="str">
        <f t="shared" si="28"/>
        <v/>
      </c>
      <c r="AZ107" s="84" t="str">
        <f t="shared" si="28"/>
        <v/>
      </c>
      <c r="BA107" s="84" t="str">
        <f t="shared" si="28"/>
        <v/>
      </c>
      <c r="BB107" s="84" t="str">
        <f t="shared" si="28"/>
        <v/>
      </c>
      <c r="BC107" s="85" t="str">
        <f t="shared" si="28"/>
        <v/>
      </c>
    </row>
    <row r="108" spans="6:55" x14ac:dyDescent="0.25">
      <c r="F108" s="34" t="s">
        <v>484</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6"/>
    </row>
    <row r="109" spans="6:55" x14ac:dyDescent="0.25">
      <c r="F109" s="10" t="s">
        <v>485</v>
      </c>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7"/>
    </row>
    <row r="110" spans="6:55" x14ac:dyDescent="0.25">
      <c r="F110" s="16" t="s">
        <v>486</v>
      </c>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8"/>
    </row>
    <row r="111" spans="6:55" x14ac:dyDescent="0.25">
      <c r="F111" s="40"/>
    </row>
    <row r="112" spans="6:55" x14ac:dyDescent="0.25">
      <c r="F112" s="40"/>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row>
    <row r="113" spans="4:55" x14ac:dyDescent="0.25">
      <c r="D113" s="55" t="s">
        <v>515</v>
      </c>
      <c r="F113" s="38" t="s">
        <v>487</v>
      </c>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row>
    <row r="114" spans="4:55" x14ac:dyDescent="0.25">
      <c r="F114" s="51" t="s">
        <v>456</v>
      </c>
      <c r="G114" s="56">
        <f t="shared" ref="G114:AL114" si="29">G59</f>
        <v>-4</v>
      </c>
      <c r="H114" s="56">
        <f t="shared" si="29"/>
        <v>-3</v>
      </c>
      <c r="I114" s="56">
        <f t="shared" si="29"/>
        <v>-2</v>
      </c>
      <c r="J114" s="56">
        <f t="shared" si="29"/>
        <v>-1</v>
      </c>
      <c r="K114" s="56">
        <f t="shared" si="29"/>
        <v>0</v>
      </c>
      <c r="L114" s="56">
        <f t="shared" si="29"/>
        <v>1</v>
      </c>
      <c r="M114" s="56">
        <f t="shared" si="29"/>
        <v>2</v>
      </c>
      <c r="N114" s="56">
        <f t="shared" si="29"/>
        <v>3</v>
      </c>
      <c r="O114" s="56">
        <f t="shared" si="29"/>
        <v>4</v>
      </c>
      <c r="P114" s="56">
        <f t="shared" si="29"/>
        <v>5</v>
      </c>
      <c r="Q114" s="56">
        <f t="shared" si="29"/>
        <v>6</v>
      </c>
      <c r="R114" s="56">
        <f t="shared" si="29"/>
        <v>7</v>
      </c>
      <c r="S114" s="56">
        <f t="shared" si="29"/>
        <v>8</v>
      </c>
      <c r="T114" s="56">
        <f t="shared" si="29"/>
        <v>9</v>
      </c>
      <c r="U114" s="56">
        <f t="shared" si="29"/>
        <v>10</v>
      </c>
      <c r="V114" s="56">
        <f t="shared" si="29"/>
        <v>11</v>
      </c>
      <c r="W114" s="56">
        <f t="shared" si="29"/>
        <v>12</v>
      </c>
      <c r="X114" s="56">
        <f t="shared" si="29"/>
        <v>13</v>
      </c>
      <c r="Y114" s="56">
        <f t="shared" si="29"/>
        <v>14</v>
      </c>
      <c r="Z114" s="56">
        <f t="shared" si="29"/>
        <v>15</v>
      </c>
      <c r="AA114" s="56">
        <f t="shared" si="29"/>
        <v>16</v>
      </c>
      <c r="AB114" s="56">
        <f t="shared" si="29"/>
        <v>17</v>
      </c>
      <c r="AC114" s="56">
        <f t="shared" si="29"/>
        <v>18</v>
      </c>
      <c r="AD114" s="56">
        <f t="shared" si="29"/>
        <v>19</v>
      </c>
      <c r="AE114" s="56">
        <f t="shared" si="29"/>
        <v>20</v>
      </c>
      <c r="AF114" s="56">
        <f t="shared" si="29"/>
        <v>21</v>
      </c>
      <c r="AG114" s="56" t="str">
        <f t="shared" si="29"/>
        <v/>
      </c>
      <c r="AH114" s="56" t="str">
        <f t="shared" si="29"/>
        <v/>
      </c>
      <c r="AI114" s="56" t="str">
        <f t="shared" si="29"/>
        <v/>
      </c>
      <c r="AJ114" s="56" t="str">
        <f t="shared" si="29"/>
        <v/>
      </c>
      <c r="AK114" s="56" t="str">
        <f t="shared" si="29"/>
        <v/>
      </c>
      <c r="AL114" s="56" t="str">
        <f t="shared" si="29"/>
        <v/>
      </c>
      <c r="AM114" s="56" t="str">
        <f t="shared" ref="AM114:BC114" si="30">AM59</f>
        <v/>
      </c>
      <c r="AN114" s="56" t="str">
        <f t="shared" si="30"/>
        <v/>
      </c>
      <c r="AO114" s="56" t="str">
        <f t="shared" si="30"/>
        <v/>
      </c>
      <c r="AP114" s="56" t="str">
        <f t="shared" si="30"/>
        <v/>
      </c>
      <c r="AQ114" s="56" t="str">
        <f t="shared" si="30"/>
        <v/>
      </c>
      <c r="AR114" s="56" t="str">
        <f t="shared" si="30"/>
        <v/>
      </c>
      <c r="AS114" s="56" t="str">
        <f t="shared" si="30"/>
        <v/>
      </c>
      <c r="AT114" s="56" t="str">
        <f t="shared" si="30"/>
        <v/>
      </c>
      <c r="AU114" s="56" t="str">
        <f t="shared" si="30"/>
        <v/>
      </c>
      <c r="AV114" s="56" t="str">
        <f t="shared" si="30"/>
        <v/>
      </c>
      <c r="AW114" s="56" t="str">
        <f t="shared" si="30"/>
        <v/>
      </c>
      <c r="AX114" s="56" t="str">
        <f t="shared" si="30"/>
        <v/>
      </c>
      <c r="AY114" s="56" t="str">
        <f t="shared" si="30"/>
        <v/>
      </c>
      <c r="AZ114" s="56" t="str">
        <f t="shared" si="30"/>
        <v/>
      </c>
      <c r="BA114" s="56" t="str">
        <f t="shared" si="30"/>
        <v/>
      </c>
      <c r="BB114" s="56" t="str">
        <f t="shared" si="30"/>
        <v/>
      </c>
      <c r="BC114" s="56" t="str">
        <f t="shared" si="30"/>
        <v/>
      </c>
    </row>
    <row r="115" spans="4:55" x14ac:dyDescent="0.25">
      <c r="F115" s="83" t="s">
        <v>488</v>
      </c>
      <c r="G115" s="84">
        <f t="shared" ref="G115:AL115" si="31">G60</f>
        <v>2021</v>
      </c>
      <c r="H115" s="84">
        <f t="shared" si="31"/>
        <v>2022</v>
      </c>
      <c r="I115" s="84">
        <f t="shared" si="31"/>
        <v>2023</v>
      </c>
      <c r="J115" s="84">
        <f t="shared" si="31"/>
        <v>2024</v>
      </c>
      <c r="K115" s="84">
        <f t="shared" si="31"/>
        <v>2025</v>
      </c>
      <c r="L115" s="84">
        <f t="shared" si="31"/>
        <v>2026</v>
      </c>
      <c r="M115" s="84">
        <f t="shared" si="31"/>
        <v>2027</v>
      </c>
      <c r="N115" s="84">
        <f t="shared" si="31"/>
        <v>2028</v>
      </c>
      <c r="O115" s="84">
        <f t="shared" si="31"/>
        <v>2029</v>
      </c>
      <c r="P115" s="84">
        <f t="shared" si="31"/>
        <v>2030</v>
      </c>
      <c r="Q115" s="84">
        <f t="shared" si="31"/>
        <v>2031</v>
      </c>
      <c r="R115" s="84">
        <f t="shared" si="31"/>
        <v>2032</v>
      </c>
      <c r="S115" s="84">
        <f t="shared" si="31"/>
        <v>2033</v>
      </c>
      <c r="T115" s="84">
        <f t="shared" si="31"/>
        <v>2034</v>
      </c>
      <c r="U115" s="84">
        <f t="shared" si="31"/>
        <v>2035</v>
      </c>
      <c r="V115" s="84">
        <f t="shared" si="31"/>
        <v>2036</v>
      </c>
      <c r="W115" s="84">
        <f t="shared" si="31"/>
        <v>2037</v>
      </c>
      <c r="X115" s="84">
        <f t="shared" si="31"/>
        <v>2038</v>
      </c>
      <c r="Y115" s="84">
        <f t="shared" si="31"/>
        <v>2039</v>
      </c>
      <c r="Z115" s="84">
        <f t="shared" si="31"/>
        <v>2040</v>
      </c>
      <c r="AA115" s="84">
        <f t="shared" si="31"/>
        <v>2041</v>
      </c>
      <c r="AB115" s="84">
        <f t="shared" si="31"/>
        <v>2042</v>
      </c>
      <c r="AC115" s="84">
        <f t="shared" si="31"/>
        <v>2043</v>
      </c>
      <c r="AD115" s="84">
        <f t="shared" si="31"/>
        <v>2044</v>
      </c>
      <c r="AE115" s="84">
        <f t="shared" si="31"/>
        <v>2045</v>
      </c>
      <c r="AF115" s="84">
        <f t="shared" si="31"/>
        <v>2046</v>
      </c>
      <c r="AG115" s="84" t="str">
        <f t="shared" si="31"/>
        <v/>
      </c>
      <c r="AH115" s="84" t="str">
        <f t="shared" si="31"/>
        <v/>
      </c>
      <c r="AI115" s="84" t="str">
        <f t="shared" si="31"/>
        <v/>
      </c>
      <c r="AJ115" s="84" t="str">
        <f t="shared" si="31"/>
        <v/>
      </c>
      <c r="AK115" s="84" t="str">
        <f t="shared" si="31"/>
        <v/>
      </c>
      <c r="AL115" s="84" t="str">
        <f t="shared" si="31"/>
        <v/>
      </c>
      <c r="AM115" s="84" t="str">
        <f t="shared" ref="AM115:BC115" si="32">AM60</f>
        <v/>
      </c>
      <c r="AN115" s="84" t="str">
        <f t="shared" si="32"/>
        <v/>
      </c>
      <c r="AO115" s="84" t="str">
        <f t="shared" si="32"/>
        <v/>
      </c>
      <c r="AP115" s="84" t="str">
        <f t="shared" si="32"/>
        <v/>
      </c>
      <c r="AQ115" s="84" t="str">
        <f t="shared" si="32"/>
        <v/>
      </c>
      <c r="AR115" s="84" t="str">
        <f t="shared" si="32"/>
        <v/>
      </c>
      <c r="AS115" s="84" t="str">
        <f t="shared" si="32"/>
        <v/>
      </c>
      <c r="AT115" s="84" t="str">
        <f t="shared" si="32"/>
        <v/>
      </c>
      <c r="AU115" s="84" t="str">
        <f t="shared" si="32"/>
        <v/>
      </c>
      <c r="AV115" s="84" t="str">
        <f t="shared" si="32"/>
        <v/>
      </c>
      <c r="AW115" s="84" t="str">
        <f t="shared" si="32"/>
        <v/>
      </c>
      <c r="AX115" s="84" t="str">
        <f t="shared" si="32"/>
        <v/>
      </c>
      <c r="AY115" s="84" t="str">
        <f t="shared" si="32"/>
        <v/>
      </c>
      <c r="AZ115" s="84" t="str">
        <f t="shared" si="32"/>
        <v/>
      </c>
      <c r="BA115" s="84" t="str">
        <f t="shared" si="32"/>
        <v/>
      </c>
      <c r="BB115" s="84" t="str">
        <f t="shared" si="32"/>
        <v/>
      </c>
      <c r="BC115" s="85" t="str">
        <f t="shared" si="32"/>
        <v/>
      </c>
    </row>
    <row r="116" spans="4:55" x14ac:dyDescent="0.25">
      <c r="F116" s="34" t="s">
        <v>489</v>
      </c>
      <c r="G116" s="103">
        <f t="shared" ref="G116:AL116" si="33">IF(G115="","",G72*G84*2)</f>
        <v>34.471286239065513</v>
      </c>
      <c r="H116" s="103">
        <f t="shared" si="33"/>
        <v>34.706929358598266</v>
      </c>
      <c r="I116" s="103">
        <f t="shared" si="33"/>
        <v>34.942572478131027</v>
      </c>
      <c r="J116" s="103">
        <f t="shared" si="33"/>
        <v>35.17821559766378</v>
      </c>
      <c r="K116" s="103">
        <f t="shared" si="33"/>
        <v>35.41385871719654</v>
      </c>
      <c r="L116" s="103">
        <f t="shared" si="33"/>
        <v>35.6495018367293</v>
      </c>
      <c r="M116" s="103">
        <f t="shared" si="33"/>
        <v>35.88514495626206</v>
      </c>
      <c r="N116" s="103">
        <f t="shared" si="33"/>
        <v>36.120788075794813</v>
      </c>
      <c r="O116" s="103">
        <f t="shared" si="33"/>
        <v>36.356431195327573</v>
      </c>
      <c r="P116" s="103">
        <f t="shared" si="33"/>
        <v>36.592074314860326</v>
      </c>
      <c r="Q116" s="103">
        <f t="shared" si="33"/>
        <v>36.827717434393087</v>
      </c>
      <c r="R116" s="103">
        <f t="shared" si="33"/>
        <v>37.06336055392584</v>
      </c>
      <c r="S116" s="103">
        <f t="shared" si="33"/>
        <v>37.2990036734586</v>
      </c>
      <c r="T116" s="103">
        <f t="shared" si="33"/>
        <v>37.534646792991353</v>
      </c>
      <c r="U116" s="103">
        <f t="shared" si="33"/>
        <v>37.770289912524113</v>
      </c>
      <c r="V116" s="103">
        <f t="shared" si="33"/>
        <v>38.005933032056873</v>
      </c>
      <c r="W116" s="103">
        <f t="shared" si="33"/>
        <v>38.241576151589626</v>
      </c>
      <c r="X116" s="103">
        <f t="shared" si="33"/>
        <v>38.477219271122387</v>
      </c>
      <c r="Y116" s="103">
        <f t="shared" si="33"/>
        <v>38.71286239065514</v>
      </c>
      <c r="Z116" s="103">
        <f t="shared" si="33"/>
        <v>38.9485055101879</v>
      </c>
      <c r="AA116" s="103">
        <f t="shared" si="33"/>
        <v>39.184148629720653</v>
      </c>
      <c r="AB116" s="103">
        <f t="shared" si="33"/>
        <v>39.419791749253413</v>
      </c>
      <c r="AC116" s="103">
        <f t="shared" si="33"/>
        <v>39.655434868786166</v>
      </c>
      <c r="AD116" s="103">
        <f t="shared" si="33"/>
        <v>39.891077988318926</v>
      </c>
      <c r="AE116" s="103">
        <f t="shared" si="33"/>
        <v>40.126721107851687</v>
      </c>
      <c r="AF116" s="103">
        <f t="shared" si="33"/>
        <v>40.362364227384447</v>
      </c>
      <c r="AG116" s="103" t="str">
        <f t="shared" si="33"/>
        <v/>
      </c>
      <c r="AH116" s="103" t="str">
        <f t="shared" si="33"/>
        <v/>
      </c>
      <c r="AI116" s="103" t="str">
        <f t="shared" si="33"/>
        <v/>
      </c>
      <c r="AJ116" s="103" t="str">
        <f t="shared" si="33"/>
        <v/>
      </c>
      <c r="AK116" s="103" t="str">
        <f t="shared" si="33"/>
        <v/>
      </c>
      <c r="AL116" s="103" t="str">
        <f t="shared" si="33"/>
        <v/>
      </c>
      <c r="AM116" s="103" t="str">
        <f t="shared" ref="AM116:BC116" si="34">IF(AM115="","",AM72*AM84*2)</f>
        <v/>
      </c>
      <c r="AN116" s="103" t="str">
        <f t="shared" si="34"/>
        <v/>
      </c>
      <c r="AO116" s="103" t="str">
        <f t="shared" si="34"/>
        <v/>
      </c>
      <c r="AP116" s="103" t="str">
        <f t="shared" si="34"/>
        <v/>
      </c>
      <c r="AQ116" s="103" t="str">
        <f t="shared" si="34"/>
        <v/>
      </c>
      <c r="AR116" s="103" t="str">
        <f t="shared" si="34"/>
        <v/>
      </c>
      <c r="AS116" s="103" t="str">
        <f t="shared" si="34"/>
        <v/>
      </c>
      <c r="AT116" s="103" t="str">
        <f t="shared" si="34"/>
        <v/>
      </c>
      <c r="AU116" s="103" t="str">
        <f t="shared" si="34"/>
        <v/>
      </c>
      <c r="AV116" s="103" t="str">
        <f t="shared" si="34"/>
        <v/>
      </c>
      <c r="AW116" s="103" t="str">
        <f t="shared" si="34"/>
        <v/>
      </c>
      <c r="AX116" s="103" t="str">
        <f t="shared" si="34"/>
        <v/>
      </c>
      <c r="AY116" s="103" t="str">
        <f t="shared" si="34"/>
        <v/>
      </c>
      <c r="AZ116" s="103" t="str">
        <f t="shared" si="34"/>
        <v/>
      </c>
      <c r="BA116" s="103" t="str">
        <f t="shared" si="34"/>
        <v/>
      </c>
      <c r="BB116" s="103" t="str">
        <f t="shared" si="34"/>
        <v/>
      </c>
      <c r="BC116" s="106" t="str">
        <f t="shared" si="34"/>
        <v/>
      </c>
    </row>
    <row r="117" spans="4:55" x14ac:dyDescent="0.25">
      <c r="F117" s="10" t="s">
        <v>476</v>
      </c>
      <c r="G117" s="99">
        <f>IF(G115="","",G116*$H$24)</f>
        <v>13.340431649811761</v>
      </c>
      <c r="H117" s="99">
        <f t="shared" ref="H117:BC117" si="35">IF(H115="","",H116*$H$24)</f>
        <v>13.431625836999141</v>
      </c>
      <c r="I117" s="99">
        <f t="shared" si="35"/>
        <v>13.522820024186524</v>
      </c>
      <c r="J117" s="99">
        <f t="shared" si="35"/>
        <v>13.614014211373904</v>
      </c>
      <c r="K117" s="99">
        <f t="shared" si="35"/>
        <v>13.705208398561288</v>
      </c>
      <c r="L117" s="99">
        <f t="shared" si="35"/>
        <v>13.796402585748671</v>
      </c>
      <c r="M117" s="99">
        <f t="shared" si="35"/>
        <v>13.887596772936055</v>
      </c>
      <c r="N117" s="99">
        <f t="shared" si="35"/>
        <v>13.978790960123435</v>
      </c>
      <c r="O117" s="99">
        <f t="shared" si="35"/>
        <v>14.069985147310819</v>
      </c>
      <c r="P117" s="99">
        <f t="shared" si="35"/>
        <v>14.161179334498199</v>
      </c>
      <c r="Q117" s="99">
        <f t="shared" si="35"/>
        <v>14.252373521685582</v>
      </c>
      <c r="R117" s="99">
        <f t="shared" si="35"/>
        <v>14.343567708872962</v>
      </c>
      <c r="S117" s="99">
        <f t="shared" si="35"/>
        <v>14.434761896060346</v>
      </c>
      <c r="T117" s="99">
        <f t="shared" si="35"/>
        <v>14.525956083247728</v>
      </c>
      <c r="U117" s="99">
        <f t="shared" si="35"/>
        <v>14.61715027043511</v>
      </c>
      <c r="V117" s="99">
        <f t="shared" si="35"/>
        <v>14.708344457622493</v>
      </c>
      <c r="W117" s="99">
        <f t="shared" si="35"/>
        <v>14.799538644809873</v>
      </c>
      <c r="X117" s="99">
        <f t="shared" si="35"/>
        <v>14.890732831997257</v>
      </c>
      <c r="Y117" s="99">
        <f t="shared" si="35"/>
        <v>14.981927019184639</v>
      </c>
      <c r="Z117" s="99">
        <f t="shared" si="35"/>
        <v>15.07312120637202</v>
      </c>
      <c r="AA117" s="99">
        <f t="shared" si="35"/>
        <v>15.164315393559402</v>
      </c>
      <c r="AB117" s="99">
        <f t="shared" si="35"/>
        <v>15.255509580746786</v>
      </c>
      <c r="AC117" s="99">
        <f t="shared" si="35"/>
        <v>15.346703767934166</v>
      </c>
      <c r="AD117" s="99">
        <f t="shared" si="35"/>
        <v>15.437897955121549</v>
      </c>
      <c r="AE117" s="99">
        <f t="shared" si="35"/>
        <v>15.529092142308931</v>
      </c>
      <c r="AF117" s="99">
        <f t="shared" si="35"/>
        <v>15.620286329496315</v>
      </c>
      <c r="AG117" s="99" t="str">
        <f t="shared" si="35"/>
        <v/>
      </c>
      <c r="AH117" s="99" t="str">
        <f t="shared" si="35"/>
        <v/>
      </c>
      <c r="AI117" s="99" t="str">
        <f t="shared" si="35"/>
        <v/>
      </c>
      <c r="AJ117" s="99" t="str">
        <f t="shared" si="35"/>
        <v/>
      </c>
      <c r="AK117" s="99" t="str">
        <f t="shared" si="35"/>
        <v/>
      </c>
      <c r="AL117" s="99" t="str">
        <f t="shared" si="35"/>
        <v/>
      </c>
      <c r="AM117" s="99" t="str">
        <f t="shared" si="35"/>
        <v/>
      </c>
      <c r="AN117" s="99" t="str">
        <f t="shared" si="35"/>
        <v/>
      </c>
      <c r="AO117" s="99" t="str">
        <f t="shared" si="35"/>
        <v/>
      </c>
      <c r="AP117" s="99" t="str">
        <f t="shared" si="35"/>
        <v/>
      </c>
      <c r="AQ117" s="99" t="str">
        <f t="shared" si="35"/>
        <v/>
      </c>
      <c r="AR117" s="99" t="str">
        <f t="shared" si="35"/>
        <v/>
      </c>
      <c r="AS117" s="99" t="str">
        <f t="shared" si="35"/>
        <v/>
      </c>
      <c r="AT117" s="99" t="str">
        <f t="shared" si="35"/>
        <v/>
      </c>
      <c r="AU117" s="99" t="str">
        <f t="shared" si="35"/>
        <v/>
      </c>
      <c r="AV117" s="99" t="str">
        <f t="shared" si="35"/>
        <v/>
      </c>
      <c r="AW117" s="99" t="str">
        <f t="shared" si="35"/>
        <v/>
      </c>
      <c r="AX117" s="99" t="str">
        <f t="shared" si="35"/>
        <v/>
      </c>
      <c r="AY117" s="99" t="str">
        <f t="shared" si="35"/>
        <v/>
      </c>
      <c r="AZ117" s="99" t="str">
        <f t="shared" si="35"/>
        <v/>
      </c>
      <c r="BA117" s="99" t="str">
        <f t="shared" si="35"/>
        <v/>
      </c>
      <c r="BB117" s="99" t="str">
        <f t="shared" si="35"/>
        <v/>
      </c>
      <c r="BC117" s="107" t="str">
        <f t="shared" si="35"/>
        <v/>
      </c>
    </row>
    <row r="118" spans="4:55" x14ac:dyDescent="0.25">
      <c r="F118" s="19" t="s">
        <v>477</v>
      </c>
      <c r="G118" s="109">
        <f>IF(G115="","",G117*$H$30)</f>
        <v>9.6051107878644668</v>
      </c>
      <c r="H118" s="109">
        <f t="shared" ref="H118:BC118" si="36">IF(H115="","",H117*$H$30)</f>
        <v>9.6707706026393812</v>
      </c>
      <c r="I118" s="109">
        <f t="shared" si="36"/>
        <v>9.7364304174142973</v>
      </c>
      <c r="J118" s="109">
        <f t="shared" si="36"/>
        <v>9.8020902321892098</v>
      </c>
      <c r="K118" s="109">
        <f t="shared" si="36"/>
        <v>9.8677500469641277</v>
      </c>
      <c r="L118" s="109">
        <f t="shared" si="36"/>
        <v>9.9334098617390438</v>
      </c>
      <c r="M118" s="109">
        <f t="shared" si="36"/>
        <v>9.9990696765139599</v>
      </c>
      <c r="N118" s="109">
        <f t="shared" si="36"/>
        <v>10.064729491288873</v>
      </c>
      <c r="O118" s="109">
        <f t="shared" si="36"/>
        <v>10.130389306063789</v>
      </c>
      <c r="P118" s="109">
        <f t="shared" si="36"/>
        <v>10.196049120838703</v>
      </c>
      <c r="Q118" s="109">
        <f t="shared" si="36"/>
        <v>10.261708935613619</v>
      </c>
      <c r="R118" s="109">
        <f t="shared" si="36"/>
        <v>10.327368750388532</v>
      </c>
      <c r="S118" s="109">
        <f t="shared" si="36"/>
        <v>10.39302856516345</v>
      </c>
      <c r="T118" s="109">
        <f t="shared" si="36"/>
        <v>10.458688379938364</v>
      </c>
      <c r="U118" s="109">
        <f t="shared" si="36"/>
        <v>10.524348194713278</v>
      </c>
      <c r="V118" s="109">
        <f t="shared" si="36"/>
        <v>10.590008009488194</v>
      </c>
      <c r="W118" s="109">
        <f t="shared" si="36"/>
        <v>10.655667824263109</v>
      </c>
      <c r="X118" s="109">
        <f t="shared" si="36"/>
        <v>10.721327639038025</v>
      </c>
      <c r="Y118" s="109">
        <f t="shared" si="36"/>
        <v>10.786987453812939</v>
      </c>
      <c r="Z118" s="109">
        <f t="shared" si="36"/>
        <v>10.852647268587853</v>
      </c>
      <c r="AA118" s="109">
        <f t="shared" si="36"/>
        <v>10.91830708336277</v>
      </c>
      <c r="AB118" s="109">
        <f t="shared" si="36"/>
        <v>10.983966898137686</v>
      </c>
      <c r="AC118" s="109">
        <f t="shared" si="36"/>
        <v>11.049626712912598</v>
      </c>
      <c r="AD118" s="109">
        <f t="shared" si="36"/>
        <v>11.115286527687514</v>
      </c>
      <c r="AE118" s="109">
        <f t="shared" si="36"/>
        <v>11.18094634246243</v>
      </c>
      <c r="AF118" s="109">
        <f t="shared" si="36"/>
        <v>11.246606157237347</v>
      </c>
      <c r="AG118" s="109" t="str">
        <f t="shared" si="36"/>
        <v/>
      </c>
      <c r="AH118" s="109" t="str">
        <f t="shared" si="36"/>
        <v/>
      </c>
      <c r="AI118" s="109" t="str">
        <f t="shared" si="36"/>
        <v/>
      </c>
      <c r="AJ118" s="109" t="str">
        <f t="shared" si="36"/>
        <v/>
      </c>
      <c r="AK118" s="109" t="str">
        <f t="shared" si="36"/>
        <v/>
      </c>
      <c r="AL118" s="109" t="str">
        <f t="shared" si="36"/>
        <v/>
      </c>
      <c r="AM118" s="109" t="str">
        <f t="shared" si="36"/>
        <v/>
      </c>
      <c r="AN118" s="109" t="str">
        <f t="shared" si="36"/>
        <v/>
      </c>
      <c r="AO118" s="109" t="str">
        <f t="shared" si="36"/>
        <v/>
      </c>
      <c r="AP118" s="109" t="str">
        <f t="shared" si="36"/>
        <v/>
      </c>
      <c r="AQ118" s="109" t="str">
        <f t="shared" si="36"/>
        <v/>
      </c>
      <c r="AR118" s="109" t="str">
        <f t="shared" si="36"/>
        <v/>
      </c>
      <c r="AS118" s="109" t="str">
        <f t="shared" si="36"/>
        <v/>
      </c>
      <c r="AT118" s="109" t="str">
        <f t="shared" si="36"/>
        <v/>
      </c>
      <c r="AU118" s="109" t="str">
        <f t="shared" si="36"/>
        <v/>
      </c>
      <c r="AV118" s="109" t="str">
        <f t="shared" si="36"/>
        <v/>
      </c>
      <c r="AW118" s="109" t="str">
        <f t="shared" si="36"/>
        <v/>
      </c>
      <c r="AX118" s="109" t="str">
        <f t="shared" si="36"/>
        <v/>
      </c>
      <c r="AY118" s="109" t="str">
        <f t="shared" si="36"/>
        <v/>
      </c>
      <c r="AZ118" s="109" t="str">
        <f t="shared" si="36"/>
        <v/>
      </c>
      <c r="BA118" s="109" t="str">
        <f t="shared" si="36"/>
        <v/>
      </c>
      <c r="BB118" s="109" t="str">
        <f t="shared" si="36"/>
        <v/>
      </c>
      <c r="BC118" s="110" t="str">
        <f t="shared" si="36"/>
        <v/>
      </c>
    </row>
    <row r="119" spans="4:55" x14ac:dyDescent="0.25">
      <c r="F119" s="83" t="s">
        <v>490</v>
      </c>
      <c r="G119" s="84">
        <f t="shared" ref="G119:AL119" si="37">G60</f>
        <v>2021</v>
      </c>
      <c r="H119" s="84">
        <f t="shared" si="37"/>
        <v>2022</v>
      </c>
      <c r="I119" s="84">
        <f t="shared" si="37"/>
        <v>2023</v>
      </c>
      <c r="J119" s="84">
        <f t="shared" si="37"/>
        <v>2024</v>
      </c>
      <c r="K119" s="84">
        <f t="shared" si="37"/>
        <v>2025</v>
      </c>
      <c r="L119" s="84">
        <f t="shared" si="37"/>
        <v>2026</v>
      </c>
      <c r="M119" s="84">
        <f t="shared" si="37"/>
        <v>2027</v>
      </c>
      <c r="N119" s="84">
        <f t="shared" si="37"/>
        <v>2028</v>
      </c>
      <c r="O119" s="84">
        <f t="shared" si="37"/>
        <v>2029</v>
      </c>
      <c r="P119" s="84">
        <f t="shared" si="37"/>
        <v>2030</v>
      </c>
      <c r="Q119" s="84">
        <f t="shared" si="37"/>
        <v>2031</v>
      </c>
      <c r="R119" s="84">
        <f t="shared" si="37"/>
        <v>2032</v>
      </c>
      <c r="S119" s="84">
        <f t="shared" si="37"/>
        <v>2033</v>
      </c>
      <c r="T119" s="84">
        <f t="shared" si="37"/>
        <v>2034</v>
      </c>
      <c r="U119" s="84">
        <f t="shared" si="37"/>
        <v>2035</v>
      </c>
      <c r="V119" s="84">
        <f t="shared" si="37"/>
        <v>2036</v>
      </c>
      <c r="W119" s="84">
        <f t="shared" si="37"/>
        <v>2037</v>
      </c>
      <c r="X119" s="84">
        <f t="shared" si="37"/>
        <v>2038</v>
      </c>
      <c r="Y119" s="84">
        <f t="shared" si="37"/>
        <v>2039</v>
      </c>
      <c r="Z119" s="84">
        <f t="shared" si="37"/>
        <v>2040</v>
      </c>
      <c r="AA119" s="84">
        <f t="shared" si="37"/>
        <v>2041</v>
      </c>
      <c r="AB119" s="84">
        <f t="shared" si="37"/>
        <v>2042</v>
      </c>
      <c r="AC119" s="84">
        <f t="shared" si="37"/>
        <v>2043</v>
      </c>
      <c r="AD119" s="84">
        <f t="shared" si="37"/>
        <v>2044</v>
      </c>
      <c r="AE119" s="84">
        <f t="shared" si="37"/>
        <v>2045</v>
      </c>
      <c r="AF119" s="84">
        <f t="shared" si="37"/>
        <v>2046</v>
      </c>
      <c r="AG119" s="84" t="str">
        <f t="shared" si="37"/>
        <v/>
      </c>
      <c r="AH119" s="84" t="str">
        <f t="shared" si="37"/>
        <v/>
      </c>
      <c r="AI119" s="84" t="str">
        <f t="shared" si="37"/>
        <v/>
      </c>
      <c r="AJ119" s="84" t="str">
        <f t="shared" si="37"/>
        <v/>
      </c>
      <c r="AK119" s="84" t="str">
        <f t="shared" si="37"/>
        <v/>
      </c>
      <c r="AL119" s="84" t="str">
        <f t="shared" si="37"/>
        <v/>
      </c>
      <c r="AM119" s="84" t="str">
        <f t="shared" ref="AM119:BC119" si="38">AM60</f>
        <v/>
      </c>
      <c r="AN119" s="84" t="str">
        <f t="shared" si="38"/>
        <v/>
      </c>
      <c r="AO119" s="84" t="str">
        <f t="shared" si="38"/>
        <v/>
      </c>
      <c r="AP119" s="84" t="str">
        <f t="shared" si="38"/>
        <v/>
      </c>
      <c r="AQ119" s="84" t="str">
        <f t="shared" si="38"/>
        <v/>
      </c>
      <c r="AR119" s="84" t="str">
        <f t="shared" si="38"/>
        <v/>
      </c>
      <c r="AS119" s="84" t="str">
        <f t="shared" si="38"/>
        <v/>
      </c>
      <c r="AT119" s="84" t="str">
        <f t="shared" si="38"/>
        <v/>
      </c>
      <c r="AU119" s="84" t="str">
        <f t="shared" si="38"/>
        <v/>
      </c>
      <c r="AV119" s="84" t="str">
        <f t="shared" si="38"/>
        <v/>
      </c>
      <c r="AW119" s="84" t="str">
        <f t="shared" si="38"/>
        <v/>
      </c>
      <c r="AX119" s="84" t="str">
        <f t="shared" si="38"/>
        <v/>
      </c>
      <c r="AY119" s="84" t="str">
        <f t="shared" si="38"/>
        <v/>
      </c>
      <c r="AZ119" s="84" t="str">
        <f t="shared" si="38"/>
        <v/>
      </c>
      <c r="BA119" s="84" t="str">
        <f t="shared" si="38"/>
        <v/>
      </c>
      <c r="BB119" s="84" t="str">
        <f t="shared" si="38"/>
        <v/>
      </c>
      <c r="BC119" s="85" t="str">
        <f t="shared" si="38"/>
        <v/>
      </c>
    </row>
    <row r="120" spans="4:55" x14ac:dyDescent="0.25">
      <c r="F120" s="34" t="s">
        <v>491</v>
      </c>
      <c r="G120" s="103">
        <f t="shared" ref="G120:AL120" si="39">IF(G119="","",G85*G73*2)</f>
        <v>11.781813922068087</v>
      </c>
      <c r="H120" s="103">
        <f t="shared" si="39"/>
        <v>12.049469968772803</v>
      </c>
      <c r="I120" s="103">
        <f t="shared" si="39"/>
        <v>12.317126015477522</v>
      </c>
      <c r="J120" s="103">
        <f t="shared" si="39"/>
        <v>12.584782062182239</v>
      </c>
      <c r="K120" s="103">
        <f t="shared" si="39"/>
        <v>12.852438108886954</v>
      </c>
      <c r="L120" s="103">
        <f t="shared" si="39"/>
        <v>13.120094155591671</v>
      </c>
      <c r="M120" s="103">
        <f t="shared" si="39"/>
        <v>13.387750202296386</v>
      </c>
      <c r="N120" s="103">
        <f t="shared" si="39"/>
        <v>13.655406249001103</v>
      </c>
      <c r="O120" s="103">
        <f t="shared" si="39"/>
        <v>13.923062295705821</v>
      </c>
      <c r="P120" s="103">
        <f t="shared" si="39"/>
        <v>14.190718342410538</v>
      </c>
      <c r="Q120" s="103">
        <f t="shared" si="39"/>
        <v>14.458374389115253</v>
      </c>
      <c r="R120" s="103">
        <f t="shared" si="39"/>
        <v>14.72603043581997</v>
      </c>
      <c r="S120" s="103">
        <f t="shared" si="39"/>
        <v>14.993686482524685</v>
      </c>
      <c r="T120" s="103">
        <f t="shared" si="39"/>
        <v>15.261342529229402</v>
      </c>
      <c r="U120" s="103">
        <f t="shared" si="39"/>
        <v>15.528998575934118</v>
      </c>
      <c r="V120" s="103">
        <f t="shared" si="39"/>
        <v>15.796654622638835</v>
      </c>
      <c r="W120" s="103">
        <f t="shared" si="39"/>
        <v>16.064310669343552</v>
      </c>
      <c r="X120" s="103">
        <f t="shared" si="39"/>
        <v>16.331966716048267</v>
      </c>
      <c r="Y120" s="103">
        <f t="shared" si="39"/>
        <v>16.599622762752986</v>
      </c>
      <c r="Z120" s="103">
        <f t="shared" si="39"/>
        <v>16.867278809457702</v>
      </c>
      <c r="AA120" s="103">
        <f t="shared" si="39"/>
        <v>17.134934856162417</v>
      </c>
      <c r="AB120" s="103">
        <f t="shared" si="39"/>
        <v>17.402590902867136</v>
      </c>
      <c r="AC120" s="103">
        <f t="shared" si="39"/>
        <v>17.670246949571851</v>
      </c>
      <c r="AD120" s="103">
        <f t="shared" si="39"/>
        <v>17.93790299627657</v>
      </c>
      <c r="AE120" s="103">
        <f t="shared" si="39"/>
        <v>18.205559042981285</v>
      </c>
      <c r="AF120" s="103">
        <f t="shared" si="39"/>
        <v>18.473215089686001</v>
      </c>
      <c r="AG120" s="103" t="str">
        <f t="shared" si="39"/>
        <v/>
      </c>
      <c r="AH120" s="103" t="str">
        <f t="shared" si="39"/>
        <v/>
      </c>
      <c r="AI120" s="103" t="str">
        <f t="shared" si="39"/>
        <v/>
      </c>
      <c r="AJ120" s="103" t="str">
        <f t="shared" si="39"/>
        <v/>
      </c>
      <c r="AK120" s="103" t="str">
        <f t="shared" si="39"/>
        <v/>
      </c>
      <c r="AL120" s="103" t="str">
        <f t="shared" si="39"/>
        <v/>
      </c>
      <c r="AM120" s="103" t="str">
        <f t="shared" ref="AM120:BC120" si="40">IF(AM119="","",AM85*AM73*2)</f>
        <v/>
      </c>
      <c r="AN120" s="103" t="str">
        <f t="shared" si="40"/>
        <v/>
      </c>
      <c r="AO120" s="103" t="str">
        <f t="shared" si="40"/>
        <v/>
      </c>
      <c r="AP120" s="103" t="str">
        <f t="shared" si="40"/>
        <v/>
      </c>
      <c r="AQ120" s="103" t="str">
        <f t="shared" si="40"/>
        <v/>
      </c>
      <c r="AR120" s="103" t="str">
        <f t="shared" si="40"/>
        <v/>
      </c>
      <c r="AS120" s="103" t="str">
        <f t="shared" si="40"/>
        <v/>
      </c>
      <c r="AT120" s="103" t="str">
        <f t="shared" si="40"/>
        <v/>
      </c>
      <c r="AU120" s="103" t="str">
        <f t="shared" si="40"/>
        <v/>
      </c>
      <c r="AV120" s="103" t="str">
        <f t="shared" si="40"/>
        <v/>
      </c>
      <c r="AW120" s="103" t="str">
        <f t="shared" si="40"/>
        <v/>
      </c>
      <c r="AX120" s="103" t="str">
        <f t="shared" si="40"/>
        <v/>
      </c>
      <c r="AY120" s="103" t="str">
        <f t="shared" si="40"/>
        <v/>
      </c>
      <c r="AZ120" s="103" t="str">
        <f t="shared" si="40"/>
        <v/>
      </c>
      <c r="BA120" s="103" t="str">
        <f t="shared" si="40"/>
        <v/>
      </c>
      <c r="BB120" s="103" t="str">
        <f t="shared" si="40"/>
        <v/>
      </c>
      <c r="BC120" s="106" t="str">
        <f t="shared" si="40"/>
        <v/>
      </c>
    </row>
    <row r="121" spans="4:55" x14ac:dyDescent="0.25">
      <c r="F121" s="10" t="s">
        <v>474</v>
      </c>
      <c r="G121" s="99">
        <f>IF(G119="","",G120*$H$25)</f>
        <v>9.900724056658964</v>
      </c>
      <c r="H121" s="99">
        <f t="shared" ref="H121:BC121" si="41">IF(H119="","",H120*$H$25)</f>
        <v>10.125646015030418</v>
      </c>
      <c r="I121" s="99">
        <f t="shared" si="41"/>
        <v>10.350567973401875</v>
      </c>
      <c r="J121" s="99">
        <f t="shared" si="41"/>
        <v>10.57548993177333</v>
      </c>
      <c r="K121" s="99">
        <f t="shared" si="41"/>
        <v>10.800411890144783</v>
      </c>
      <c r="L121" s="99">
        <f t="shared" si="41"/>
        <v>11.025333848516238</v>
      </c>
      <c r="M121" s="99">
        <f t="shared" si="41"/>
        <v>11.250255806887692</v>
      </c>
      <c r="N121" s="99">
        <f t="shared" si="41"/>
        <v>11.475177765259145</v>
      </c>
      <c r="O121" s="99">
        <f t="shared" si="41"/>
        <v>11.700099723630601</v>
      </c>
      <c r="P121" s="99">
        <f t="shared" si="41"/>
        <v>11.925021682002056</v>
      </c>
      <c r="Q121" s="99">
        <f t="shared" si="41"/>
        <v>12.149943640373509</v>
      </c>
      <c r="R121" s="99">
        <f t="shared" si="41"/>
        <v>12.374865598744965</v>
      </c>
      <c r="S121" s="99">
        <f t="shared" si="41"/>
        <v>12.599787557116418</v>
      </c>
      <c r="T121" s="99">
        <f t="shared" si="41"/>
        <v>12.824709515487873</v>
      </c>
      <c r="U121" s="99">
        <f t="shared" si="41"/>
        <v>13.049631473859327</v>
      </c>
      <c r="V121" s="99">
        <f t="shared" si="41"/>
        <v>13.274553432230782</v>
      </c>
      <c r="W121" s="99">
        <f t="shared" si="41"/>
        <v>13.499475390602237</v>
      </c>
      <c r="X121" s="99">
        <f t="shared" si="41"/>
        <v>13.724397348973691</v>
      </c>
      <c r="Y121" s="99">
        <f t="shared" si="41"/>
        <v>13.949319307345148</v>
      </c>
      <c r="Z121" s="99">
        <f t="shared" si="41"/>
        <v>14.174241265716601</v>
      </c>
      <c r="AA121" s="99">
        <f t="shared" si="41"/>
        <v>14.399163224088054</v>
      </c>
      <c r="AB121" s="99">
        <f t="shared" si="41"/>
        <v>14.624085182459512</v>
      </c>
      <c r="AC121" s="99">
        <f t="shared" si="41"/>
        <v>14.849007140830965</v>
      </c>
      <c r="AD121" s="99">
        <f t="shared" si="41"/>
        <v>15.07392909920242</v>
      </c>
      <c r="AE121" s="99">
        <f t="shared" si="41"/>
        <v>15.298851057573874</v>
      </c>
      <c r="AF121" s="99">
        <f t="shared" si="41"/>
        <v>15.523773015945329</v>
      </c>
      <c r="AG121" s="99" t="str">
        <f t="shared" si="41"/>
        <v/>
      </c>
      <c r="AH121" s="99" t="str">
        <f t="shared" si="41"/>
        <v/>
      </c>
      <c r="AI121" s="99" t="str">
        <f t="shared" si="41"/>
        <v/>
      </c>
      <c r="AJ121" s="99" t="str">
        <f t="shared" si="41"/>
        <v/>
      </c>
      <c r="AK121" s="99" t="str">
        <f t="shared" si="41"/>
        <v/>
      </c>
      <c r="AL121" s="99" t="str">
        <f t="shared" si="41"/>
        <v/>
      </c>
      <c r="AM121" s="99" t="str">
        <f t="shared" si="41"/>
        <v/>
      </c>
      <c r="AN121" s="99" t="str">
        <f t="shared" si="41"/>
        <v/>
      </c>
      <c r="AO121" s="99" t="str">
        <f t="shared" si="41"/>
        <v/>
      </c>
      <c r="AP121" s="99" t="str">
        <f t="shared" si="41"/>
        <v/>
      </c>
      <c r="AQ121" s="99" t="str">
        <f t="shared" si="41"/>
        <v/>
      </c>
      <c r="AR121" s="99" t="str">
        <f t="shared" si="41"/>
        <v/>
      </c>
      <c r="AS121" s="99" t="str">
        <f t="shared" si="41"/>
        <v/>
      </c>
      <c r="AT121" s="99" t="str">
        <f t="shared" si="41"/>
        <v/>
      </c>
      <c r="AU121" s="99" t="str">
        <f t="shared" si="41"/>
        <v/>
      </c>
      <c r="AV121" s="99" t="str">
        <f t="shared" si="41"/>
        <v/>
      </c>
      <c r="AW121" s="99" t="str">
        <f t="shared" si="41"/>
        <v/>
      </c>
      <c r="AX121" s="99" t="str">
        <f t="shared" si="41"/>
        <v/>
      </c>
      <c r="AY121" s="99" t="str">
        <f t="shared" si="41"/>
        <v/>
      </c>
      <c r="AZ121" s="99" t="str">
        <f t="shared" si="41"/>
        <v/>
      </c>
      <c r="BA121" s="99" t="str">
        <f t="shared" si="41"/>
        <v/>
      </c>
      <c r="BB121" s="99" t="str">
        <f t="shared" si="41"/>
        <v/>
      </c>
      <c r="BC121" s="107" t="str">
        <f t="shared" si="41"/>
        <v/>
      </c>
    </row>
    <row r="122" spans="4:55" x14ac:dyDescent="0.25">
      <c r="F122" s="19" t="s">
        <v>473</v>
      </c>
      <c r="G122" s="109">
        <f>IF(G119="","",G121*$H$31)</f>
        <v>4.2573113443633543</v>
      </c>
      <c r="H122" s="109">
        <f t="shared" ref="H122:BC122" si="42">IF(H119="","",H121*$H$31)</f>
        <v>4.3540277864630799</v>
      </c>
      <c r="I122" s="109">
        <f t="shared" si="42"/>
        <v>4.4507442285628063</v>
      </c>
      <c r="J122" s="109">
        <f t="shared" si="42"/>
        <v>4.5474606706625318</v>
      </c>
      <c r="K122" s="109">
        <f t="shared" si="42"/>
        <v>4.6441771127622564</v>
      </c>
      <c r="L122" s="109">
        <f t="shared" si="42"/>
        <v>4.7408935548619828</v>
      </c>
      <c r="M122" s="109">
        <f t="shared" si="42"/>
        <v>4.8376099969617075</v>
      </c>
      <c r="N122" s="109">
        <f t="shared" si="42"/>
        <v>4.9343264390614321</v>
      </c>
      <c r="O122" s="109">
        <f t="shared" si="42"/>
        <v>5.0310428811611585</v>
      </c>
      <c r="P122" s="109">
        <f t="shared" si="42"/>
        <v>5.127759323260884</v>
      </c>
      <c r="Q122" s="109">
        <f t="shared" si="42"/>
        <v>5.2244757653606086</v>
      </c>
      <c r="R122" s="109">
        <f t="shared" si="42"/>
        <v>5.3211922074603351</v>
      </c>
      <c r="S122" s="109">
        <f t="shared" si="42"/>
        <v>5.4179086495600597</v>
      </c>
      <c r="T122" s="109">
        <f t="shared" si="42"/>
        <v>5.5146250916597852</v>
      </c>
      <c r="U122" s="109">
        <f t="shared" si="42"/>
        <v>5.6113415337595107</v>
      </c>
      <c r="V122" s="109">
        <f t="shared" si="42"/>
        <v>5.7080579758592362</v>
      </c>
      <c r="W122" s="109">
        <f t="shared" si="42"/>
        <v>5.8047744179589618</v>
      </c>
      <c r="X122" s="109">
        <f t="shared" si="42"/>
        <v>5.9014908600586873</v>
      </c>
      <c r="Y122" s="109">
        <f t="shared" si="42"/>
        <v>5.9982073021584137</v>
      </c>
      <c r="Z122" s="109">
        <f t="shared" si="42"/>
        <v>6.0949237442581383</v>
      </c>
      <c r="AA122" s="109">
        <f t="shared" si="42"/>
        <v>6.191640186357863</v>
      </c>
      <c r="AB122" s="109">
        <f t="shared" si="42"/>
        <v>6.2883566284575902</v>
      </c>
      <c r="AC122" s="109">
        <f t="shared" si="42"/>
        <v>6.3850730705573149</v>
      </c>
      <c r="AD122" s="109">
        <f t="shared" si="42"/>
        <v>6.4817895126570404</v>
      </c>
      <c r="AE122" s="109">
        <f t="shared" si="42"/>
        <v>6.5785059547567659</v>
      </c>
      <c r="AF122" s="109">
        <f t="shared" si="42"/>
        <v>6.6752223968564914</v>
      </c>
      <c r="AG122" s="109" t="str">
        <f t="shared" si="42"/>
        <v/>
      </c>
      <c r="AH122" s="109" t="str">
        <f t="shared" si="42"/>
        <v/>
      </c>
      <c r="AI122" s="109" t="str">
        <f t="shared" si="42"/>
        <v/>
      </c>
      <c r="AJ122" s="109" t="str">
        <f t="shared" si="42"/>
        <v/>
      </c>
      <c r="AK122" s="109" t="str">
        <f t="shared" si="42"/>
        <v/>
      </c>
      <c r="AL122" s="109" t="str">
        <f t="shared" si="42"/>
        <v/>
      </c>
      <c r="AM122" s="109" t="str">
        <f t="shared" si="42"/>
        <v/>
      </c>
      <c r="AN122" s="109" t="str">
        <f t="shared" si="42"/>
        <v/>
      </c>
      <c r="AO122" s="109" t="str">
        <f t="shared" si="42"/>
        <v/>
      </c>
      <c r="AP122" s="109" t="str">
        <f t="shared" si="42"/>
        <v/>
      </c>
      <c r="AQ122" s="109" t="str">
        <f t="shared" si="42"/>
        <v/>
      </c>
      <c r="AR122" s="109" t="str">
        <f t="shared" si="42"/>
        <v/>
      </c>
      <c r="AS122" s="109" t="str">
        <f t="shared" si="42"/>
        <v/>
      </c>
      <c r="AT122" s="109" t="str">
        <f t="shared" si="42"/>
        <v/>
      </c>
      <c r="AU122" s="109" t="str">
        <f t="shared" si="42"/>
        <v/>
      </c>
      <c r="AV122" s="109" t="str">
        <f t="shared" si="42"/>
        <v/>
      </c>
      <c r="AW122" s="109" t="str">
        <f t="shared" si="42"/>
        <v/>
      </c>
      <c r="AX122" s="109" t="str">
        <f t="shared" si="42"/>
        <v/>
      </c>
      <c r="AY122" s="109" t="str">
        <f t="shared" si="42"/>
        <v/>
      </c>
      <c r="AZ122" s="109" t="str">
        <f t="shared" si="42"/>
        <v/>
      </c>
      <c r="BA122" s="109" t="str">
        <f t="shared" si="42"/>
        <v/>
      </c>
      <c r="BB122" s="109" t="str">
        <f t="shared" si="42"/>
        <v/>
      </c>
      <c r="BC122" s="110" t="str">
        <f t="shared" si="42"/>
        <v/>
      </c>
    </row>
    <row r="123" spans="4:55" x14ac:dyDescent="0.25">
      <c r="F123" s="83" t="s">
        <v>492</v>
      </c>
      <c r="G123" s="84">
        <f t="shared" ref="G123:AL123" si="43">G60</f>
        <v>2021</v>
      </c>
      <c r="H123" s="84">
        <f t="shared" si="43"/>
        <v>2022</v>
      </c>
      <c r="I123" s="84">
        <f t="shared" si="43"/>
        <v>2023</v>
      </c>
      <c r="J123" s="84">
        <f t="shared" si="43"/>
        <v>2024</v>
      </c>
      <c r="K123" s="84">
        <f t="shared" si="43"/>
        <v>2025</v>
      </c>
      <c r="L123" s="84">
        <f t="shared" si="43"/>
        <v>2026</v>
      </c>
      <c r="M123" s="84">
        <f t="shared" si="43"/>
        <v>2027</v>
      </c>
      <c r="N123" s="84">
        <f t="shared" si="43"/>
        <v>2028</v>
      </c>
      <c r="O123" s="84">
        <f t="shared" si="43"/>
        <v>2029</v>
      </c>
      <c r="P123" s="84">
        <f t="shared" si="43"/>
        <v>2030</v>
      </c>
      <c r="Q123" s="84">
        <f t="shared" si="43"/>
        <v>2031</v>
      </c>
      <c r="R123" s="84">
        <f t="shared" si="43"/>
        <v>2032</v>
      </c>
      <c r="S123" s="84">
        <f t="shared" si="43"/>
        <v>2033</v>
      </c>
      <c r="T123" s="84">
        <f t="shared" si="43"/>
        <v>2034</v>
      </c>
      <c r="U123" s="84">
        <f t="shared" si="43"/>
        <v>2035</v>
      </c>
      <c r="V123" s="84">
        <f t="shared" si="43"/>
        <v>2036</v>
      </c>
      <c r="W123" s="84">
        <f t="shared" si="43"/>
        <v>2037</v>
      </c>
      <c r="X123" s="84">
        <f t="shared" si="43"/>
        <v>2038</v>
      </c>
      <c r="Y123" s="84">
        <f t="shared" si="43"/>
        <v>2039</v>
      </c>
      <c r="Z123" s="84">
        <f t="shared" si="43"/>
        <v>2040</v>
      </c>
      <c r="AA123" s="84">
        <f t="shared" si="43"/>
        <v>2041</v>
      </c>
      <c r="AB123" s="84">
        <f t="shared" si="43"/>
        <v>2042</v>
      </c>
      <c r="AC123" s="84">
        <f t="shared" si="43"/>
        <v>2043</v>
      </c>
      <c r="AD123" s="84">
        <f t="shared" si="43"/>
        <v>2044</v>
      </c>
      <c r="AE123" s="84">
        <f t="shared" si="43"/>
        <v>2045</v>
      </c>
      <c r="AF123" s="84">
        <f t="shared" si="43"/>
        <v>2046</v>
      </c>
      <c r="AG123" s="84" t="str">
        <f t="shared" si="43"/>
        <v/>
      </c>
      <c r="AH123" s="84" t="str">
        <f t="shared" si="43"/>
        <v/>
      </c>
      <c r="AI123" s="84" t="str">
        <f t="shared" si="43"/>
        <v/>
      </c>
      <c r="AJ123" s="84" t="str">
        <f t="shared" si="43"/>
        <v/>
      </c>
      <c r="AK123" s="84" t="str">
        <f t="shared" si="43"/>
        <v/>
      </c>
      <c r="AL123" s="84" t="str">
        <f t="shared" si="43"/>
        <v/>
      </c>
      <c r="AM123" s="84" t="str">
        <f t="shared" ref="AM123:BC123" si="44">AM60</f>
        <v/>
      </c>
      <c r="AN123" s="84" t="str">
        <f t="shared" si="44"/>
        <v/>
      </c>
      <c r="AO123" s="84" t="str">
        <f t="shared" si="44"/>
        <v/>
      </c>
      <c r="AP123" s="84" t="str">
        <f t="shared" si="44"/>
        <v/>
      </c>
      <c r="AQ123" s="84" t="str">
        <f t="shared" si="44"/>
        <v/>
      </c>
      <c r="AR123" s="84" t="str">
        <f t="shared" si="44"/>
        <v/>
      </c>
      <c r="AS123" s="84" t="str">
        <f t="shared" si="44"/>
        <v/>
      </c>
      <c r="AT123" s="84" t="str">
        <f t="shared" si="44"/>
        <v/>
      </c>
      <c r="AU123" s="84" t="str">
        <f t="shared" si="44"/>
        <v/>
      </c>
      <c r="AV123" s="84" t="str">
        <f t="shared" si="44"/>
        <v/>
      </c>
      <c r="AW123" s="84" t="str">
        <f t="shared" si="44"/>
        <v/>
      </c>
      <c r="AX123" s="84" t="str">
        <f t="shared" si="44"/>
        <v/>
      </c>
      <c r="AY123" s="84" t="str">
        <f t="shared" si="44"/>
        <v/>
      </c>
      <c r="AZ123" s="84" t="str">
        <f t="shared" si="44"/>
        <v/>
      </c>
      <c r="BA123" s="84" t="str">
        <f t="shared" si="44"/>
        <v/>
      </c>
      <c r="BB123" s="84" t="str">
        <f t="shared" si="44"/>
        <v/>
      </c>
      <c r="BC123" s="85" t="str">
        <f t="shared" si="44"/>
        <v/>
      </c>
    </row>
    <row r="124" spans="4:55" x14ac:dyDescent="0.25">
      <c r="F124" s="34" t="s">
        <v>493</v>
      </c>
      <c r="G124" s="103">
        <f t="shared" ref="G124:AL124" si="45">IF(G123="","",G74*G86*2)</f>
        <v>16.309872423720918</v>
      </c>
      <c r="H124" s="103">
        <f t="shared" si="45"/>
        <v>16.364923446143948</v>
      </c>
      <c r="I124" s="103">
        <f t="shared" si="45"/>
        <v>16.419974468566981</v>
      </c>
      <c r="J124" s="103">
        <f t="shared" si="45"/>
        <v>16.47502549099001</v>
      </c>
      <c r="K124" s="103">
        <f t="shared" si="45"/>
        <v>16.530076513413039</v>
      </c>
      <c r="L124" s="103">
        <f t="shared" si="45"/>
        <v>16.585127535836072</v>
      </c>
      <c r="M124" s="103">
        <f t="shared" si="45"/>
        <v>16.640178558259105</v>
      </c>
      <c r="N124" s="103">
        <f t="shared" si="45"/>
        <v>16.695229580682135</v>
      </c>
      <c r="O124" s="103">
        <f t="shared" si="45"/>
        <v>16.750280603105164</v>
      </c>
      <c r="P124" s="103">
        <f t="shared" si="45"/>
        <v>16.805331625528197</v>
      </c>
      <c r="Q124" s="103">
        <f t="shared" si="45"/>
        <v>16.860382647951226</v>
      </c>
      <c r="R124" s="103">
        <f t="shared" si="45"/>
        <v>16.915433670374259</v>
      </c>
      <c r="S124" s="103">
        <f t="shared" si="45"/>
        <v>16.970484692797289</v>
      </c>
      <c r="T124" s="103">
        <f t="shared" si="45"/>
        <v>17.025535715220322</v>
      </c>
      <c r="U124" s="103">
        <f t="shared" si="45"/>
        <v>17.080586737643351</v>
      </c>
      <c r="V124" s="103">
        <f t="shared" si="45"/>
        <v>17.135637760066381</v>
      </c>
      <c r="W124" s="103">
        <f t="shared" si="45"/>
        <v>17.19068878248941</v>
      </c>
      <c r="X124" s="103">
        <f t="shared" si="45"/>
        <v>17.245739804912443</v>
      </c>
      <c r="Y124" s="103">
        <f t="shared" si="45"/>
        <v>17.300790827335476</v>
      </c>
      <c r="Z124" s="103">
        <f t="shared" si="45"/>
        <v>17.355841849758505</v>
      </c>
      <c r="AA124" s="103">
        <f t="shared" si="45"/>
        <v>17.410892872181535</v>
      </c>
      <c r="AB124" s="103">
        <f t="shared" si="45"/>
        <v>17.465943894604568</v>
      </c>
      <c r="AC124" s="103">
        <f t="shared" si="45"/>
        <v>17.5209949170276</v>
      </c>
      <c r="AD124" s="103">
        <f t="shared" si="45"/>
        <v>17.57604593945063</v>
      </c>
      <c r="AE124" s="103">
        <f t="shared" si="45"/>
        <v>17.631096961873659</v>
      </c>
      <c r="AF124" s="103">
        <f t="shared" si="45"/>
        <v>17.686147984296692</v>
      </c>
      <c r="AG124" s="103" t="str">
        <f t="shared" si="45"/>
        <v/>
      </c>
      <c r="AH124" s="103" t="str">
        <f t="shared" si="45"/>
        <v/>
      </c>
      <c r="AI124" s="103" t="str">
        <f t="shared" si="45"/>
        <v/>
      </c>
      <c r="AJ124" s="103" t="str">
        <f t="shared" si="45"/>
        <v/>
      </c>
      <c r="AK124" s="103" t="str">
        <f t="shared" si="45"/>
        <v/>
      </c>
      <c r="AL124" s="103" t="str">
        <f t="shared" si="45"/>
        <v/>
      </c>
      <c r="AM124" s="103" t="str">
        <f t="shared" ref="AM124:BC124" si="46">IF(AM123="","",AM74*AM86*2)</f>
        <v/>
      </c>
      <c r="AN124" s="103" t="str">
        <f t="shared" si="46"/>
        <v/>
      </c>
      <c r="AO124" s="103" t="str">
        <f t="shared" si="46"/>
        <v/>
      </c>
      <c r="AP124" s="103" t="str">
        <f t="shared" si="46"/>
        <v/>
      </c>
      <c r="AQ124" s="103" t="str">
        <f t="shared" si="46"/>
        <v/>
      </c>
      <c r="AR124" s="103" t="str">
        <f t="shared" si="46"/>
        <v/>
      </c>
      <c r="AS124" s="103" t="str">
        <f t="shared" si="46"/>
        <v/>
      </c>
      <c r="AT124" s="103" t="str">
        <f t="shared" si="46"/>
        <v/>
      </c>
      <c r="AU124" s="103" t="str">
        <f t="shared" si="46"/>
        <v/>
      </c>
      <c r="AV124" s="103" t="str">
        <f t="shared" si="46"/>
        <v/>
      </c>
      <c r="AW124" s="103" t="str">
        <f t="shared" si="46"/>
        <v/>
      </c>
      <c r="AX124" s="103" t="str">
        <f t="shared" si="46"/>
        <v/>
      </c>
      <c r="AY124" s="103" t="str">
        <f t="shared" si="46"/>
        <v/>
      </c>
      <c r="AZ124" s="103" t="str">
        <f t="shared" si="46"/>
        <v/>
      </c>
      <c r="BA124" s="103" t="str">
        <f t="shared" si="46"/>
        <v/>
      </c>
      <c r="BB124" s="103" t="str">
        <f t="shared" si="46"/>
        <v/>
      </c>
      <c r="BC124" s="103" t="str">
        <f t="shared" si="46"/>
        <v/>
      </c>
    </row>
    <row r="125" spans="4:55" x14ac:dyDescent="0.25">
      <c r="F125" s="10" t="s">
        <v>475</v>
      </c>
      <c r="G125" s="99">
        <f>IF(G123="","",G124*$H$26)</f>
        <v>8.8584554338515265</v>
      </c>
      <c r="H125" s="99">
        <f t="shared" ref="H125:BC125" si="47">IF(H123="","",H124*$H$26)</f>
        <v>8.8883555468660891</v>
      </c>
      <c r="I125" s="99">
        <f t="shared" si="47"/>
        <v>8.9182556598806553</v>
      </c>
      <c r="J125" s="99">
        <f t="shared" si="47"/>
        <v>8.9481557728952179</v>
      </c>
      <c r="K125" s="99">
        <f t="shared" si="47"/>
        <v>8.9780558859097823</v>
      </c>
      <c r="L125" s="99">
        <f t="shared" si="47"/>
        <v>9.0079559989243467</v>
      </c>
      <c r="M125" s="99">
        <f t="shared" si="47"/>
        <v>9.0378561119389129</v>
      </c>
      <c r="N125" s="99">
        <f t="shared" si="47"/>
        <v>9.0677562249534756</v>
      </c>
      <c r="O125" s="99">
        <f t="shared" si="47"/>
        <v>9.0976563379680382</v>
      </c>
      <c r="P125" s="99">
        <f t="shared" si="47"/>
        <v>9.1275564509826044</v>
      </c>
      <c r="Q125" s="99">
        <f t="shared" si="47"/>
        <v>9.157456563997167</v>
      </c>
      <c r="R125" s="99">
        <f t="shared" si="47"/>
        <v>9.1873566770117332</v>
      </c>
      <c r="S125" s="99">
        <f t="shared" si="47"/>
        <v>9.2172567900262958</v>
      </c>
      <c r="T125" s="99">
        <f t="shared" si="47"/>
        <v>9.247156903040862</v>
      </c>
      <c r="U125" s="99">
        <f t="shared" si="47"/>
        <v>9.2770570160554247</v>
      </c>
      <c r="V125" s="99">
        <f t="shared" si="47"/>
        <v>9.3069571290699891</v>
      </c>
      <c r="W125" s="99">
        <f t="shared" si="47"/>
        <v>9.3368572420845517</v>
      </c>
      <c r="X125" s="99">
        <f t="shared" si="47"/>
        <v>9.3667573550991179</v>
      </c>
      <c r="Y125" s="99">
        <f t="shared" si="47"/>
        <v>9.3966574681136823</v>
      </c>
      <c r="Z125" s="99">
        <f t="shared" si="47"/>
        <v>9.4265575811282467</v>
      </c>
      <c r="AA125" s="99">
        <f t="shared" si="47"/>
        <v>9.4564576941428093</v>
      </c>
      <c r="AB125" s="99">
        <f t="shared" si="47"/>
        <v>9.4863578071573755</v>
      </c>
      <c r="AC125" s="99">
        <f t="shared" si="47"/>
        <v>9.5162579201719399</v>
      </c>
      <c r="AD125" s="99">
        <f t="shared" si="47"/>
        <v>9.5461580331865044</v>
      </c>
      <c r="AE125" s="99">
        <f t="shared" si="47"/>
        <v>9.576058146201067</v>
      </c>
      <c r="AF125" s="99">
        <f t="shared" si="47"/>
        <v>9.6059582592156332</v>
      </c>
      <c r="AG125" s="99" t="str">
        <f t="shared" si="47"/>
        <v/>
      </c>
      <c r="AH125" s="99" t="str">
        <f t="shared" si="47"/>
        <v/>
      </c>
      <c r="AI125" s="99" t="str">
        <f t="shared" si="47"/>
        <v/>
      </c>
      <c r="AJ125" s="99" t="str">
        <f t="shared" si="47"/>
        <v/>
      </c>
      <c r="AK125" s="99" t="str">
        <f t="shared" si="47"/>
        <v/>
      </c>
      <c r="AL125" s="99" t="str">
        <f t="shared" si="47"/>
        <v/>
      </c>
      <c r="AM125" s="99" t="str">
        <f t="shared" si="47"/>
        <v/>
      </c>
      <c r="AN125" s="99" t="str">
        <f t="shared" si="47"/>
        <v/>
      </c>
      <c r="AO125" s="99" t="str">
        <f t="shared" si="47"/>
        <v/>
      </c>
      <c r="AP125" s="99" t="str">
        <f t="shared" si="47"/>
        <v/>
      </c>
      <c r="AQ125" s="99" t="str">
        <f t="shared" si="47"/>
        <v/>
      </c>
      <c r="AR125" s="99" t="str">
        <f t="shared" si="47"/>
        <v/>
      </c>
      <c r="AS125" s="99" t="str">
        <f t="shared" si="47"/>
        <v/>
      </c>
      <c r="AT125" s="99" t="str">
        <f t="shared" si="47"/>
        <v/>
      </c>
      <c r="AU125" s="99" t="str">
        <f t="shared" si="47"/>
        <v/>
      </c>
      <c r="AV125" s="99" t="str">
        <f t="shared" si="47"/>
        <v/>
      </c>
      <c r="AW125" s="99" t="str">
        <f t="shared" si="47"/>
        <v/>
      </c>
      <c r="AX125" s="99" t="str">
        <f t="shared" si="47"/>
        <v/>
      </c>
      <c r="AY125" s="99" t="str">
        <f t="shared" si="47"/>
        <v/>
      </c>
      <c r="AZ125" s="99" t="str">
        <f t="shared" si="47"/>
        <v/>
      </c>
      <c r="BA125" s="99" t="str">
        <f t="shared" si="47"/>
        <v/>
      </c>
      <c r="BB125" s="99" t="str">
        <f t="shared" si="47"/>
        <v/>
      </c>
      <c r="BC125" s="107" t="str">
        <f t="shared" si="47"/>
        <v/>
      </c>
    </row>
    <row r="126" spans="4:55" x14ac:dyDescent="0.25">
      <c r="F126" s="19" t="s">
        <v>478</v>
      </c>
      <c r="G126" s="109">
        <f>IF(G123="","",G125*$H$32)</f>
        <v>6.112334249357553</v>
      </c>
      <c r="H126" s="109">
        <f t="shared" ref="H126:BC126" si="48">IF(H123="","",H125*$H$32)</f>
        <v>6.132965327337601</v>
      </c>
      <c r="I126" s="109">
        <f t="shared" si="48"/>
        <v>6.1535964053176517</v>
      </c>
      <c r="J126" s="109">
        <f t="shared" si="48"/>
        <v>6.1742274832976998</v>
      </c>
      <c r="K126" s="109">
        <f t="shared" si="48"/>
        <v>6.1948585612777496</v>
      </c>
      <c r="L126" s="109">
        <f t="shared" si="48"/>
        <v>6.2154896392577985</v>
      </c>
      <c r="M126" s="109">
        <f t="shared" si="48"/>
        <v>6.2361207172378492</v>
      </c>
      <c r="N126" s="109">
        <f t="shared" si="48"/>
        <v>6.2567517952178973</v>
      </c>
      <c r="O126" s="109">
        <f t="shared" si="48"/>
        <v>6.2773828731979462</v>
      </c>
      <c r="P126" s="109">
        <f t="shared" si="48"/>
        <v>6.2980139511779969</v>
      </c>
      <c r="Q126" s="109">
        <f t="shared" si="48"/>
        <v>6.3186450291580449</v>
      </c>
      <c r="R126" s="109">
        <f t="shared" si="48"/>
        <v>6.3392761071380956</v>
      </c>
      <c r="S126" s="109">
        <f t="shared" si="48"/>
        <v>6.3599071851181437</v>
      </c>
      <c r="T126" s="109">
        <f t="shared" si="48"/>
        <v>6.3805382630981944</v>
      </c>
      <c r="U126" s="109">
        <f t="shared" si="48"/>
        <v>6.4011693410782424</v>
      </c>
      <c r="V126" s="109">
        <f t="shared" si="48"/>
        <v>6.4218004190582922</v>
      </c>
      <c r="W126" s="109">
        <f t="shared" si="48"/>
        <v>6.4424314970383403</v>
      </c>
      <c r="X126" s="109">
        <f t="shared" si="48"/>
        <v>6.463062575018391</v>
      </c>
      <c r="Y126" s="109">
        <f t="shared" si="48"/>
        <v>6.4836936529984399</v>
      </c>
      <c r="Z126" s="109">
        <f t="shared" si="48"/>
        <v>6.5043247309784897</v>
      </c>
      <c r="AA126" s="109">
        <f t="shared" si="48"/>
        <v>6.5249558089585378</v>
      </c>
      <c r="AB126" s="109">
        <f t="shared" si="48"/>
        <v>6.5455868869385885</v>
      </c>
      <c r="AC126" s="109">
        <f t="shared" si="48"/>
        <v>6.5662179649186383</v>
      </c>
      <c r="AD126" s="109">
        <f t="shared" si="48"/>
        <v>6.5868490428986872</v>
      </c>
      <c r="AE126" s="109">
        <f t="shared" si="48"/>
        <v>6.6074801208787362</v>
      </c>
      <c r="AF126" s="109">
        <f t="shared" si="48"/>
        <v>6.628111198858786</v>
      </c>
      <c r="AG126" s="109" t="str">
        <f t="shared" si="48"/>
        <v/>
      </c>
      <c r="AH126" s="109" t="str">
        <f t="shared" si="48"/>
        <v/>
      </c>
      <c r="AI126" s="109" t="str">
        <f t="shared" si="48"/>
        <v/>
      </c>
      <c r="AJ126" s="109" t="str">
        <f t="shared" si="48"/>
        <v/>
      </c>
      <c r="AK126" s="109" t="str">
        <f t="shared" si="48"/>
        <v/>
      </c>
      <c r="AL126" s="109" t="str">
        <f t="shared" si="48"/>
        <v/>
      </c>
      <c r="AM126" s="109" t="str">
        <f t="shared" si="48"/>
        <v/>
      </c>
      <c r="AN126" s="109" t="str">
        <f t="shared" si="48"/>
        <v/>
      </c>
      <c r="AO126" s="109" t="str">
        <f t="shared" si="48"/>
        <v/>
      </c>
      <c r="AP126" s="109" t="str">
        <f t="shared" si="48"/>
        <v/>
      </c>
      <c r="AQ126" s="109" t="str">
        <f t="shared" si="48"/>
        <v/>
      </c>
      <c r="AR126" s="109" t="str">
        <f t="shared" si="48"/>
        <v/>
      </c>
      <c r="AS126" s="109" t="str">
        <f t="shared" si="48"/>
        <v/>
      </c>
      <c r="AT126" s="109" t="str">
        <f t="shared" si="48"/>
        <v/>
      </c>
      <c r="AU126" s="109" t="str">
        <f t="shared" si="48"/>
        <v/>
      </c>
      <c r="AV126" s="109" t="str">
        <f t="shared" si="48"/>
        <v/>
      </c>
      <c r="AW126" s="109" t="str">
        <f t="shared" si="48"/>
        <v/>
      </c>
      <c r="AX126" s="109" t="str">
        <f t="shared" si="48"/>
        <v/>
      </c>
      <c r="AY126" s="109" t="str">
        <f t="shared" si="48"/>
        <v/>
      </c>
      <c r="AZ126" s="109" t="str">
        <f t="shared" si="48"/>
        <v/>
      </c>
      <c r="BA126" s="109" t="str">
        <f t="shared" si="48"/>
        <v/>
      </c>
      <c r="BB126" s="109" t="str">
        <f t="shared" si="48"/>
        <v/>
      </c>
      <c r="BC126" s="110" t="str">
        <f t="shared" si="48"/>
        <v/>
      </c>
    </row>
    <row r="127" spans="4:55" x14ac:dyDescent="0.25">
      <c r="F127" s="83" t="s">
        <v>494</v>
      </c>
      <c r="G127" s="84">
        <f t="shared" ref="G127:AL127" si="49">G60</f>
        <v>2021</v>
      </c>
      <c r="H127" s="84">
        <f t="shared" si="49"/>
        <v>2022</v>
      </c>
      <c r="I127" s="84">
        <f t="shared" si="49"/>
        <v>2023</v>
      </c>
      <c r="J127" s="84">
        <f t="shared" si="49"/>
        <v>2024</v>
      </c>
      <c r="K127" s="84">
        <f t="shared" si="49"/>
        <v>2025</v>
      </c>
      <c r="L127" s="84">
        <f t="shared" si="49"/>
        <v>2026</v>
      </c>
      <c r="M127" s="84">
        <f t="shared" si="49"/>
        <v>2027</v>
      </c>
      <c r="N127" s="84">
        <f t="shared" si="49"/>
        <v>2028</v>
      </c>
      <c r="O127" s="84">
        <f t="shared" si="49"/>
        <v>2029</v>
      </c>
      <c r="P127" s="84">
        <f t="shared" si="49"/>
        <v>2030</v>
      </c>
      <c r="Q127" s="84">
        <f t="shared" si="49"/>
        <v>2031</v>
      </c>
      <c r="R127" s="84">
        <f t="shared" si="49"/>
        <v>2032</v>
      </c>
      <c r="S127" s="84">
        <f t="shared" si="49"/>
        <v>2033</v>
      </c>
      <c r="T127" s="84">
        <f t="shared" si="49"/>
        <v>2034</v>
      </c>
      <c r="U127" s="84">
        <f t="shared" si="49"/>
        <v>2035</v>
      </c>
      <c r="V127" s="84">
        <f t="shared" si="49"/>
        <v>2036</v>
      </c>
      <c r="W127" s="84">
        <f t="shared" si="49"/>
        <v>2037</v>
      </c>
      <c r="X127" s="84">
        <f t="shared" si="49"/>
        <v>2038</v>
      </c>
      <c r="Y127" s="84">
        <f t="shared" si="49"/>
        <v>2039</v>
      </c>
      <c r="Z127" s="84">
        <f t="shared" si="49"/>
        <v>2040</v>
      </c>
      <c r="AA127" s="84">
        <f t="shared" si="49"/>
        <v>2041</v>
      </c>
      <c r="AB127" s="84">
        <f t="shared" si="49"/>
        <v>2042</v>
      </c>
      <c r="AC127" s="84">
        <f t="shared" si="49"/>
        <v>2043</v>
      </c>
      <c r="AD127" s="84">
        <f t="shared" si="49"/>
        <v>2044</v>
      </c>
      <c r="AE127" s="84">
        <f t="shared" si="49"/>
        <v>2045</v>
      </c>
      <c r="AF127" s="84">
        <f t="shared" si="49"/>
        <v>2046</v>
      </c>
      <c r="AG127" s="84" t="str">
        <f t="shared" si="49"/>
        <v/>
      </c>
      <c r="AH127" s="84" t="str">
        <f t="shared" si="49"/>
        <v/>
      </c>
      <c r="AI127" s="84" t="str">
        <f t="shared" si="49"/>
        <v/>
      </c>
      <c r="AJ127" s="84" t="str">
        <f t="shared" si="49"/>
        <v/>
      </c>
      <c r="AK127" s="84" t="str">
        <f t="shared" si="49"/>
        <v/>
      </c>
      <c r="AL127" s="84" t="str">
        <f t="shared" si="49"/>
        <v/>
      </c>
      <c r="AM127" s="84" t="str">
        <f t="shared" ref="AM127:BC127" si="50">AM60</f>
        <v/>
      </c>
      <c r="AN127" s="84" t="str">
        <f t="shared" si="50"/>
        <v/>
      </c>
      <c r="AO127" s="84" t="str">
        <f t="shared" si="50"/>
        <v/>
      </c>
      <c r="AP127" s="84" t="str">
        <f t="shared" si="50"/>
        <v/>
      </c>
      <c r="AQ127" s="84" t="str">
        <f t="shared" si="50"/>
        <v/>
      </c>
      <c r="AR127" s="84" t="str">
        <f t="shared" si="50"/>
        <v/>
      </c>
      <c r="AS127" s="84" t="str">
        <f t="shared" si="50"/>
        <v/>
      </c>
      <c r="AT127" s="84" t="str">
        <f t="shared" si="50"/>
        <v/>
      </c>
      <c r="AU127" s="84" t="str">
        <f t="shared" si="50"/>
        <v/>
      </c>
      <c r="AV127" s="84" t="str">
        <f t="shared" si="50"/>
        <v/>
      </c>
      <c r="AW127" s="84" t="str">
        <f t="shared" si="50"/>
        <v/>
      </c>
      <c r="AX127" s="84" t="str">
        <f t="shared" si="50"/>
        <v/>
      </c>
      <c r="AY127" s="84" t="str">
        <f t="shared" si="50"/>
        <v/>
      </c>
      <c r="AZ127" s="84" t="str">
        <f t="shared" si="50"/>
        <v/>
      </c>
      <c r="BA127" s="84" t="str">
        <f t="shared" si="50"/>
        <v/>
      </c>
      <c r="BB127" s="84" t="str">
        <f t="shared" si="50"/>
        <v/>
      </c>
      <c r="BC127" s="85" t="str">
        <f t="shared" si="50"/>
        <v/>
      </c>
    </row>
    <row r="128" spans="4:55" x14ac:dyDescent="0.25">
      <c r="F128" s="34" t="s">
        <v>495</v>
      </c>
      <c r="G128" s="103">
        <f>IF(G127="","",G116*$H$36)</f>
        <v>302.44613645898721</v>
      </c>
      <c r="H128" s="103">
        <f t="shared" ref="H128:BC128" si="51">IF(H127="","",H116*$H$36)</f>
        <v>304.51363549547676</v>
      </c>
      <c r="I128" s="103">
        <f t="shared" si="51"/>
        <v>306.58113453196643</v>
      </c>
      <c r="J128" s="103">
        <f t="shared" si="51"/>
        <v>308.64863356845598</v>
      </c>
      <c r="K128" s="103">
        <f t="shared" si="51"/>
        <v>310.71613260494564</v>
      </c>
      <c r="L128" s="103">
        <f t="shared" si="51"/>
        <v>312.78363164143531</v>
      </c>
      <c r="M128" s="103">
        <f t="shared" si="51"/>
        <v>314.85113067792491</v>
      </c>
      <c r="N128" s="103">
        <f t="shared" si="51"/>
        <v>316.91862971441452</v>
      </c>
      <c r="O128" s="103">
        <f t="shared" si="51"/>
        <v>318.98612875090413</v>
      </c>
      <c r="P128" s="103">
        <f t="shared" si="51"/>
        <v>321.05362778739374</v>
      </c>
      <c r="Q128" s="103">
        <f t="shared" si="51"/>
        <v>323.1211268238834</v>
      </c>
      <c r="R128" s="103">
        <f t="shared" si="51"/>
        <v>325.18862586037295</v>
      </c>
      <c r="S128" s="103">
        <f t="shared" si="51"/>
        <v>327.25612489686262</v>
      </c>
      <c r="T128" s="103">
        <f t="shared" si="51"/>
        <v>329.32362393335217</v>
      </c>
      <c r="U128" s="103">
        <f t="shared" si="51"/>
        <v>331.39112296984183</v>
      </c>
      <c r="V128" s="103">
        <f t="shared" si="51"/>
        <v>333.45862200633144</v>
      </c>
      <c r="W128" s="103">
        <f t="shared" si="51"/>
        <v>335.52612104282105</v>
      </c>
      <c r="X128" s="103">
        <f t="shared" si="51"/>
        <v>337.59362007931071</v>
      </c>
      <c r="Y128" s="103">
        <f t="shared" si="51"/>
        <v>339.66111911580026</v>
      </c>
      <c r="Z128" s="103">
        <f t="shared" si="51"/>
        <v>341.72861815228993</v>
      </c>
      <c r="AA128" s="103">
        <f t="shared" si="51"/>
        <v>343.79611718877948</v>
      </c>
      <c r="AB128" s="103">
        <f t="shared" si="51"/>
        <v>345.86361622526914</v>
      </c>
      <c r="AC128" s="103">
        <f t="shared" si="51"/>
        <v>347.93111526175869</v>
      </c>
      <c r="AD128" s="103">
        <f t="shared" si="51"/>
        <v>349.99861429824836</v>
      </c>
      <c r="AE128" s="103">
        <f t="shared" si="51"/>
        <v>352.06611333473802</v>
      </c>
      <c r="AF128" s="103">
        <f t="shared" si="51"/>
        <v>354.13361237122763</v>
      </c>
      <c r="AG128" s="103" t="str">
        <f t="shared" si="51"/>
        <v/>
      </c>
      <c r="AH128" s="103" t="str">
        <f t="shared" si="51"/>
        <v/>
      </c>
      <c r="AI128" s="103" t="str">
        <f t="shared" si="51"/>
        <v/>
      </c>
      <c r="AJ128" s="103" t="str">
        <f t="shared" si="51"/>
        <v/>
      </c>
      <c r="AK128" s="103" t="str">
        <f t="shared" si="51"/>
        <v/>
      </c>
      <c r="AL128" s="103" t="str">
        <f t="shared" si="51"/>
        <v/>
      </c>
      <c r="AM128" s="103" t="str">
        <f t="shared" si="51"/>
        <v/>
      </c>
      <c r="AN128" s="103" t="str">
        <f t="shared" si="51"/>
        <v/>
      </c>
      <c r="AO128" s="103" t="str">
        <f t="shared" si="51"/>
        <v/>
      </c>
      <c r="AP128" s="103" t="str">
        <f t="shared" si="51"/>
        <v/>
      </c>
      <c r="AQ128" s="103" t="str">
        <f t="shared" si="51"/>
        <v/>
      </c>
      <c r="AR128" s="103" t="str">
        <f t="shared" si="51"/>
        <v/>
      </c>
      <c r="AS128" s="103" t="str">
        <f t="shared" si="51"/>
        <v/>
      </c>
      <c r="AT128" s="103" t="str">
        <f t="shared" si="51"/>
        <v/>
      </c>
      <c r="AU128" s="103" t="str">
        <f t="shared" si="51"/>
        <v/>
      </c>
      <c r="AV128" s="103" t="str">
        <f t="shared" si="51"/>
        <v/>
      </c>
      <c r="AW128" s="103" t="str">
        <f t="shared" si="51"/>
        <v/>
      </c>
      <c r="AX128" s="103" t="str">
        <f t="shared" si="51"/>
        <v/>
      </c>
      <c r="AY128" s="103" t="str">
        <f t="shared" si="51"/>
        <v/>
      </c>
      <c r="AZ128" s="103" t="str">
        <f t="shared" si="51"/>
        <v/>
      </c>
      <c r="BA128" s="103" t="str">
        <f t="shared" si="51"/>
        <v/>
      </c>
      <c r="BB128" s="103" t="str">
        <f t="shared" si="51"/>
        <v/>
      </c>
      <c r="BC128" s="106" t="str">
        <f t="shared" si="51"/>
        <v/>
      </c>
    </row>
    <row r="129" spans="4:55" x14ac:dyDescent="0.25">
      <c r="F129" s="10" t="s">
        <v>481</v>
      </c>
      <c r="G129" s="99">
        <f>IF(G127="","",G128*$H$27)</f>
        <v>246.20303766861494</v>
      </c>
      <c r="H129" s="99">
        <f t="shared" ref="H129:BC129" si="52">IF(H127="","",H128*$H$27)</f>
        <v>247.88606311281561</v>
      </c>
      <c r="I129" s="99">
        <f t="shared" si="52"/>
        <v>249.56908855701636</v>
      </c>
      <c r="J129" s="99">
        <f t="shared" si="52"/>
        <v>251.25211400121702</v>
      </c>
      <c r="K129" s="99">
        <f t="shared" si="52"/>
        <v>252.93513944541778</v>
      </c>
      <c r="L129" s="99">
        <f t="shared" si="52"/>
        <v>254.61816488961853</v>
      </c>
      <c r="M129" s="99">
        <f t="shared" si="52"/>
        <v>256.30119033381925</v>
      </c>
      <c r="N129" s="99">
        <f t="shared" si="52"/>
        <v>257.98421577801997</v>
      </c>
      <c r="O129" s="99">
        <f t="shared" si="52"/>
        <v>259.6672412222207</v>
      </c>
      <c r="P129" s="99">
        <f t="shared" si="52"/>
        <v>261.35026666642136</v>
      </c>
      <c r="Q129" s="99">
        <f t="shared" si="52"/>
        <v>263.03329211062214</v>
      </c>
      <c r="R129" s="99">
        <f t="shared" si="52"/>
        <v>264.71631755482281</v>
      </c>
      <c r="S129" s="99">
        <f t="shared" si="52"/>
        <v>266.39934299902359</v>
      </c>
      <c r="T129" s="99">
        <f t="shared" si="52"/>
        <v>268.08236844322425</v>
      </c>
      <c r="U129" s="99">
        <f t="shared" si="52"/>
        <v>269.76539388742498</v>
      </c>
      <c r="V129" s="99">
        <f t="shared" si="52"/>
        <v>271.4484193316257</v>
      </c>
      <c r="W129" s="99">
        <f t="shared" si="52"/>
        <v>273.13144477582642</v>
      </c>
      <c r="X129" s="99">
        <f t="shared" si="52"/>
        <v>274.81447022002715</v>
      </c>
      <c r="Y129" s="99">
        <f t="shared" si="52"/>
        <v>276.49749566422781</v>
      </c>
      <c r="Z129" s="99">
        <f t="shared" si="52"/>
        <v>278.18052110842859</v>
      </c>
      <c r="AA129" s="99">
        <f t="shared" si="52"/>
        <v>279.86354655262926</v>
      </c>
      <c r="AB129" s="99">
        <f t="shared" si="52"/>
        <v>281.54657199682998</v>
      </c>
      <c r="AC129" s="99">
        <f t="shared" si="52"/>
        <v>283.22959744103065</v>
      </c>
      <c r="AD129" s="99">
        <f t="shared" si="52"/>
        <v>284.91262288523143</v>
      </c>
      <c r="AE129" s="99">
        <f t="shared" si="52"/>
        <v>286.59564832943221</v>
      </c>
      <c r="AF129" s="99">
        <f t="shared" si="52"/>
        <v>288.27867377363287</v>
      </c>
      <c r="AG129" s="99" t="str">
        <f t="shared" si="52"/>
        <v/>
      </c>
      <c r="AH129" s="99" t="str">
        <f t="shared" si="52"/>
        <v/>
      </c>
      <c r="AI129" s="99" t="str">
        <f t="shared" si="52"/>
        <v/>
      </c>
      <c r="AJ129" s="99" t="str">
        <f t="shared" si="52"/>
        <v/>
      </c>
      <c r="AK129" s="99" t="str">
        <f t="shared" si="52"/>
        <v/>
      </c>
      <c r="AL129" s="99" t="str">
        <f t="shared" si="52"/>
        <v/>
      </c>
      <c r="AM129" s="99" t="str">
        <f t="shared" si="52"/>
        <v/>
      </c>
      <c r="AN129" s="99" t="str">
        <f t="shared" si="52"/>
        <v/>
      </c>
      <c r="AO129" s="99" t="str">
        <f t="shared" si="52"/>
        <v/>
      </c>
      <c r="AP129" s="99" t="str">
        <f t="shared" si="52"/>
        <v/>
      </c>
      <c r="AQ129" s="99" t="str">
        <f t="shared" si="52"/>
        <v/>
      </c>
      <c r="AR129" s="99" t="str">
        <f t="shared" si="52"/>
        <v/>
      </c>
      <c r="AS129" s="99" t="str">
        <f t="shared" si="52"/>
        <v/>
      </c>
      <c r="AT129" s="99" t="str">
        <f t="shared" si="52"/>
        <v/>
      </c>
      <c r="AU129" s="99" t="str">
        <f t="shared" si="52"/>
        <v/>
      </c>
      <c r="AV129" s="99" t="str">
        <f t="shared" si="52"/>
        <v/>
      </c>
      <c r="AW129" s="99" t="str">
        <f t="shared" si="52"/>
        <v/>
      </c>
      <c r="AX129" s="99" t="str">
        <f t="shared" si="52"/>
        <v/>
      </c>
      <c r="AY129" s="99" t="str">
        <f t="shared" si="52"/>
        <v/>
      </c>
      <c r="AZ129" s="99" t="str">
        <f t="shared" si="52"/>
        <v/>
      </c>
      <c r="BA129" s="99" t="str">
        <f t="shared" si="52"/>
        <v/>
      </c>
      <c r="BB129" s="99" t="str">
        <f t="shared" si="52"/>
        <v/>
      </c>
      <c r="BC129" s="107" t="str">
        <f t="shared" si="52"/>
        <v/>
      </c>
    </row>
    <row r="130" spans="4:55" x14ac:dyDescent="0.25">
      <c r="F130" s="19" t="s">
        <v>482</v>
      </c>
      <c r="G130" s="109">
        <f>IF(G127="","",G129*$H$33)</f>
        <v>204.99261678098878</v>
      </c>
      <c r="H130" s="109">
        <f t="shared" ref="H130:BC130" si="53">IF(H127="","",H129*$H$33)</f>
        <v>206.39393088816911</v>
      </c>
      <c r="I130" s="109">
        <f t="shared" si="53"/>
        <v>207.79524499534952</v>
      </c>
      <c r="J130" s="109">
        <f t="shared" si="53"/>
        <v>209.19655910252985</v>
      </c>
      <c r="K130" s="109">
        <f t="shared" si="53"/>
        <v>210.59787320971023</v>
      </c>
      <c r="L130" s="109">
        <f t="shared" si="53"/>
        <v>211.99918731689064</v>
      </c>
      <c r="M130" s="109">
        <f t="shared" si="53"/>
        <v>213.40050142407102</v>
      </c>
      <c r="N130" s="109">
        <f t="shared" si="53"/>
        <v>214.80181553125141</v>
      </c>
      <c r="O130" s="109">
        <f t="shared" si="53"/>
        <v>216.20312963843179</v>
      </c>
      <c r="P130" s="109">
        <f t="shared" si="53"/>
        <v>217.60444374561212</v>
      </c>
      <c r="Q130" s="109">
        <f t="shared" si="53"/>
        <v>219.00575785279253</v>
      </c>
      <c r="R130" s="109">
        <f t="shared" si="53"/>
        <v>220.40707195997285</v>
      </c>
      <c r="S130" s="109">
        <f t="shared" si="53"/>
        <v>221.80838606715329</v>
      </c>
      <c r="T130" s="109">
        <f t="shared" si="53"/>
        <v>223.20970017433362</v>
      </c>
      <c r="U130" s="109">
        <f t="shared" si="53"/>
        <v>224.611014281514</v>
      </c>
      <c r="V130" s="109">
        <f t="shared" si="53"/>
        <v>226.01232838869439</v>
      </c>
      <c r="W130" s="109">
        <f t="shared" si="53"/>
        <v>227.41364249587477</v>
      </c>
      <c r="X130" s="109">
        <f t="shared" si="53"/>
        <v>228.81495660305512</v>
      </c>
      <c r="Y130" s="109">
        <f t="shared" si="53"/>
        <v>230.21627071023548</v>
      </c>
      <c r="Z130" s="109">
        <f t="shared" si="53"/>
        <v>231.61758481741589</v>
      </c>
      <c r="AA130" s="109">
        <f t="shared" si="53"/>
        <v>233.01889892459621</v>
      </c>
      <c r="AB130" s="109">
        <f t="shared" si="53"/>
        <v>234.4202130317766</v>
      </c>
      <c r="AC130" s="109">
        <f t="shared" si="53"/>
        <v>235.82152713895692</v>
      </c>
      <c r="AD130" s="109">
        <f t="shared" si="53"/>
        <v>237.22284124613736</v>
      </c>
      <c r="AE130" s="109">
        <f t="shared" si="53"/>
        <v>238.62415535331778</v>
      </c>
      <c r="AF130" s="109">
        <f t="shared" si="53"/>
        <v>240.02546946049813</v>
      </c>
      <c r="AG130" s="109" t="str">
        <f t="shared" si="53"/>
        <v/>
      </c>
      <c r="AH130" s="109" t="str">
        <f t="shared" si="53"/>
        <v/>
      </c>
      <c r="AI130" s="109" t="str">
        <f t="shared" si="53"/>
        <v/>
      </c>
      <c r="AJ130" s="109" t="str">
        <f t="shared" si="53"/>
        <v/>
      </c>
      <c r="AK130" s="109" t="str">
        <f t="shared" si="53"/>
        <v/>
      </c>
      <c r="AL130" s="109" t="str">
        <f t="shared" si="53"/>
        <v/>
      </c>
      <c r="AM130" s="109" t="str">
        <f t="shared" si="53"/>
        <v/>
      </c>
      <c r="AN130" s="109" t="str">
        <f t="shared" si="53"/>
        <v/>
      </c>
      <c r="AO130" s="109" t="str">
        <f t="shared" si="53"/>
        <v/>
      </c>
      <c r="AP130" s="109" t="str">
        <f t="shared" si="53"/>
        <v/>
      </c>
      <c r="AQ130" s="109" t="str">
        <f t="shared" si="53"/>
        <v/>
      </c>
      <c r="AR130" s="109" t="str">
        <f t="shared" si="53"/>
        <v/>
      </c>
      <c r="AS130" s="109" t="str">
        <f t="shared" si="53"/>
        <v/>
      </c>
      <c r="AT130" s="109" t="str">
        <f t="shared" si="53"/>
        <v/>
      </c>
      <c r="AU130" s="109" t="str">
        <f t="shared" si="53"/>
        <v/>
      </c>
      <c r="AV130" s="109" t="str">
        <f t="shared" si="53"/>
        <v/>
      </c>
      <c r="AW130" s="109" t="str">
        <f t="shared" si="53"/>
        <v/>
      </c>
      <c r="AX130" s="109" t="str">
        <f t="shared" si="53"/>
        <v/>
      </c>
      <c r="AY130" s="109" t="str">
        <f t="shared" si="53"/>
        <v/>
      </c>
      <c r="AZ130" s="109" t="str">
        <f t="shared" si="53"/>
        <v/>
      </c>
      <c r="BA130" s="109" t="str">
        <f t="shared" si="53"/>
        <v/>
      </c>
      <c r="BB130" s="109" t="str">
        <f t="shared" si="53"/>
        <v/>
      </c>
      <c r="BC130" s="110" t="str">
        <f t="shared" si="53"/>
        <v/>
      </c>
    </row>
    <row r="131" spans="4:55" x14ac:dyDescent="0.25">
      <c r="F131" s="83" t="s">
        <v>496</v>
      </c>
      <c r="G131" s="84">
        <f t="shared" ref="G131:AL131" si="54">G60</f>
        <v>2021</v>
      </c>
      <c r="H131" s="84">
        <f t="shared" si="54"/>
        <v>2022</v>
      </c>
      <c r="I131" s="84">
        <f t="shared" si="54"/>
        <v>2023</v>
      </c>
      <c r="J131" s="84">
        <f t="shared" si="54"/>
        <v>2024</v>
      </c>
      <c r="K131" s="84">
        <f t="shared" si="54"/>
        <v>2025</v>
      </c>
      <c r="L131" s="84">
        <f t="shared" si="54"/>
        <v>2026</v>
      </c>
      <c r="M131" s="84">
        <f t="shared" si="54"/>
        <v>2027</v>
      </c>
      <c r="N131" s="84">
        <f t="shared" si="54"/>
        <v>2028</v>
      </c>
      <c r="O131" s="84">
        <f t="shared" si="54"/>
        <v>2029</v>
      </c>
      <c r="P131" s="84">
        <f t="shared" si="54"/>
        <v>2030</v>
      </c>
      <c r="Q131" s="84">
        <f t="shared" si="54"/>
        <v>2031</v>
      </c>
      <c r="R131" s="84">
        <f t="shared" si="54"/>
        <v>2032</v>
      </c>
      <c r="S131" s="84">
        <f t="shared" si="54"/>
        <v>2033</v>
      </c>
      <c r="T131" s="84">
        <f t="shared" si="54"/>
        <v>2034</v>
      </c>
      <c r="U131" s="84">
        <f t="shared" si="54"/>
        <v>2035</v>
      </c>
      <c r="V131" s="84">
        <f t="shared" si="54"/>
        <v>2036</v>
      </c>
      <c r="W131" s="84">
        <f t="shared" si="54"/>
        <v>2037</v>
      </c>
      <c r="X131" s="84">
        <f t="shared" si="54"/>
        <v>2038</v>
      </c>
      <c r="Y131" s="84">
        <f t="shared" si="54"/>
        <v>2039</v>
      </c>
      <c r="Z131" s="84">
        <f t="shared" si="54"/>
        <v>2040</v>
      </c>
      <c r="AA131" s="84">
        <f t="shared" si="54"/>
        <v>2041</v>
      </c>
      <c r="AB131" s="84">
        <f t="shared" si="54"/>
        <v>2042</v>
      </c>
      <c r="AC131" s="84">
        <f t="shared" si="54"/>
        <v>2043</v>
      </c>
      <c r="AD131" s="84">
        <f t="shared" si="54"/>
        <v>2044</v>
      </c>
      <c r="AE131" s="84">
        <f t="shared" si="54"/>
        <v>2045</v>
      </c>
      <c r="AF131" s="84">
        <f t="shared" si="54"/>
        <v>2046</v>
      </c>
      <c r="AG131" s="84" t="str">
        <f t="shared" si="54"/>
        <v/>
      </c>
      <c r="AH131" s="84" t="str">
        <f t="shared" si="54"/>
        <v/>
      </c>
      <c r="AI131" s="84" t="str">
        <f t="shared" si="54"/>
        <v/>
      </c>
      <c r="AJ131" s="84" t="str">
        <f t="shared" si="54"/>
        <v/>
      </c>
      <c r="AK131" s="84" t="str">
        <f t="shared" si="54"/>
        <v/>
      </c>
      <c r="AL131" s="84" t="str">
        <f t="shared" si="54"/>
        <v/>
      </c>
      <c r="AM131" s="84" t="str">
        <f t="shared" ref="AM131:BC131" si="55">AM60</f>
        <v/>
      </c>
      <c r="AN131" s="84" t="str">
        <f t="shared" si="55"/>
        <v/>
      </c>
      <c r="AO131" s="84" t="str">
        <f t="shared" si="55"/>
        <v/>
      </c>
      <c r="AP131" s="84" t="str">
        <f t="shared" si="55"/>
        <v/>
      </c>
      <c r="AQ131" s="84" t="str">
        <f t="shared" si="55"/>
        <v/>
      </c>
      <c r="AR131" s="84" t="str">
        <f t="shared" si="55"/>
        <v/>
      </c>
      <c r="AS131" s="84" t="str">
        <f t="shared" si="55"/>
        <v/>
      </c>
      <c r="AT131" s="84" t="str">
        <f t="shared" si="55"/>
        <v/>
      </c>
      <c r="AU131" s="84" t="str">
        <f t="shared" si="55"/>
        <v/>
      </c>
      <c r="AV131" s="84" t="str">
        <f t="shared" si="55"/>
        <v/>
      </c>
      <c r="AW131" s="84" t="str">
        <f t="shared" si="55"/>
        <v/>
      </c>
      <c r="AX131" s="84" t="str">
        <f t="shared" si="55"/>
        <v/>
      </c>
      <c r="AY131" s="84" t="str">
        <f t="shared" si="55"/>
        <v/>
      </c>
      <c r="AZ131" s="84" t="str">
        <f t="shared" si="55"/>
        <v/>
      </c>
      <c r="BA131" s="84" t="str">
        <f t="shared" si="55"/>
        <v/>
      </c>
      <c r="BB131" s="84" t="str">
        <f t="shared" si="55"/>
        <v/>
      </c>
      <c r="BC131" s="85" t="str">
        <f t="shared" si="55"/>
        <v/>
      </c>
    </row>
    <row r="132" spans="4:55" x14ac:dyDescent="0.25">
      <c r="F132" s="34" t="s">
        <v>497</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6"/>
    </row>
    <row r="133" spans="4:55" x14ac:dyDescent="0.25">
      <c r="F133" s="10" t="s">
        <v>485</v>
      </c>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107"/>
    </row>
    <row r="134" spans="4:55" x14ac:dyDescent="0.25">
      <c r="F134" s="16" t="s">
        <v>486</v>
      </c>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8"/>
    </row>
    <row r="135" spans="4:55" x14ac:dyDescent="0.25">
      <c r="F135" s="40"/>
    </row>
    <row r="136" spans="4:55" x14ac:dyDescent="0.25">
      <c r="F136" s="40"/>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row>
    <row r="137" spans="4:55" x14ac:dyDescent="0.25">
      <c r="D137" s="55" t="s">
        <v>529</v>
      </c>
      <c r="F137" s="38" t="s">
        <v>503</v>
      </c>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row>
    <row r="138" spans="4:55" x14ac:dyDescent="0.25">
      <c r="D138" s="55"/>
      <c r="F138" s="51" t="s">
        <v>456</v>
      </c>
      <c r="G138" s="56">
        <f t="shared" ref="G138:AL138" si="56">G59</f>
        <v>-4</v>
      </c>
      <c r="H138" s="56">
        <f t="shared" si="56"/>
        <v>-3</v>
      </c>
      <c r="I138" s="56">
        <f t="shared" si="56"/>
        <v>-2</v>
      </c>
      <c r="J138" s="56">
        <f t="shared" si="56"/>
        <v>-1</v>
      </c>
      <c r="K138" s="56">
        <f t="shared" si="56"/>
        <v>0</v>
      </c>
      <c r="L138" s="56">
        <f t="shared" si="56"/>
        <v>1</v>
      </c>
      <c r="M138" s="56">
        <f t="shared" si="56"/>
        <v>2</v>
      </c>
      <c r="N138" s="56">
        <f t="shared" si="56"/>
        <v>3</v>
      </c>
      <c r="O138" s="56">
        <f t="shared" si="56"/>
        <v>4</v>
      </c>
      <c r="P138" s="56">
        <f t="shared" si="56"/>
        <v>5</v>
      </c>
      <c r="Q138" s="56">
        <f t="shared" si="56"/>
        <v>6</v>
      </c>
      <c r="R138" s="56">
        <f t="shared" si="56"/>
        <v>7</v>
      </c>
      <c r="S138" s="56">
        <f t="shared" si="56"/>
        <v>8</v>
      </c>
      <c r="T138" s="56">
        <f t="shared" si="56"/>
        <v>9</v>
      </c>
      <c r="U138" s="56">
        <f t="shared" si="56"/>
        <v>10</v>
      </c>
      <c r="V138" s="56">
        <f t="shared" si="56"/>
        <v>11</v>
      </c>
      <c r="W138" s="56">
        <f t="shared" si="56"/>
        <v>12</v>
      </c>
      <c r="X138" s="56">
        <f t="shared" si="56"/>
        <v>13</v>
      </c>
      <c r="Y138" s="56">
        <f t="shared" si="56"/>
        <v>14</v>
      </c>
      <c r="Z138" s="56">
        <f t="shared" si="56"/>
        <v>15</v>
      </c>
      <c r="AA138" s="56">
        <f t="shared" si="56"/>
        <v>16</v>
      </c>
      <c r="AB138" s="56">
        <f t="shared" si="56"/>
        <v>17</v>
      </c>
      <c r="AC138" s="56">
        <f t="shared" si="56"/>
        <v>18</v>
      </c>
      <c r="AD138" s="56">
        <f t="shared" si="56"/>
        <v>19</v>
      </c>
      <c r="AE138" s="56">
        <f t="shared" si="56"/>
        <v>20</v>
      </c>
      <c r="AF138" s="56">
        <f t="shared" si="56"/>
        <v>21</v>
      </c>
      <c r="AG138" s="56" t="str">
        <f t="shared" si="56"/>
        <v/>
      </c>
      <c r="AH138" s="56" t="str">
        <f t="shared" si="56"/>
        <v/>
      </c>
      <c r="AI138" s="56" t="str">
        <f t="shared" si="56"/>
        <v/>
      </c>
      <c r="AJ138" s="56" t="str">
        <f t="shared" si="56"/>
        <v/>
      </c>
      <c r="AK138" s="56" t="str">
        <f t="shared" si="56"/>
        <v/>
      </c>
      <c r="AL138" s="56" t="str">
        <f t="shared" si="56"/>
        <v/>
      </c>
      <c r="AM138" s="56" t="str">
        <f t="shared" ref="AM138:BC138" si="57">AM59</f>
        <v/>
      </c>
      <c r="AN138" s="56" t="str">
        <f t="shared" si="57"/>
        <v/>
      </c>
      <c r="AO138" s="56" t="str">
        <f t="shared" si="57"/>
        <v/>
      </c>
      <c r="AP138" s="56" t="str">
        <f t="shared" si="57"/>
        <v/>
      </c>
      <c r="AQ138" s="56" t="str">
        <f t="shared" si="57"/>
        <v/>
      </c>
      <c r="AR138" s="56" t="str">
        <f t="shared" si="57"/>
        <v/>
      </c>
      <c r="AS138" s="56" t="str">
        <f t="shared" si="57"/>
        <v/>
      </c>
      <c r="AT138" s="56" t="str">
        <f t="shared" si="57"/>
        <v/>
      </c>
      <c r="AU138" s="56" t="str">
        <f t="shared" si="57"/>
        <v/>
      </c>
      <c r="AV138" s="56" t="str">
        <f t="shared" si="57"/>
        <v/>
      </c>
      <c r="AW138" s="56" t="str">
        <f t="shared" si="57"/>
        <v/>
      </c>
      <c r="AX138" s="56" t="str">
        <f t="shared" si="57"/>
        <v/>
      </c>
      <c r="AY138" s="56" t="str">
        <f t="shared" si="57"/>
        <v/>
      </c>
      <c r="AZ138" s="56" t="str">
        <f t="shared" si="57"/>
        <v/>
      </c>
      <c r="BA138" s="56" t="str">
        <f t="shared" si="57"/>
        <v/>
      </c>
      <c r="BB138" s="56" t="str">
        <f t="shared" si="57"/>
        <v/>
      </c>
      <c r="BC138" s="56" t="str">
        <f t="shared" si="57"/>
        <v/>
      </c>
    </row>
    <row r="139" spans="4:55" x14ac:dyDescent="0.25">
      <c r="D139" s="55"/>
      <c r="F139" s="83" t="s">
        <v>59</v>
      </c>
      <c r="G139" s="84">
        <f t="shared" ref="G139:AL139" si="58">G60</f>
        <v>2021</v>
      </c>
      <c r="H139" s="84">
        <f t="shared" si="58"/>
        <v>2022</v>
      </c>
      <c r="I139" s="84">
        <f t="shared" si="58"/>
        <v>2023</v>
      </c>
      <c r="J139" s="84">
        <f t="shared" si="58"/>
        <v>2024</v>
      </c>
      <c r="K139" s="84">
        <f t="shared" si="58"/>
        <v>2025</v>
      </c>
      <c r="L139" s="84">
        <f t="shared" si="58"/>
        <v>2026</v>
      </c>
      <c r="M139" s="84">
        <f t="shared" si="58"/>
        <v>2027</v>
      </c>
      <c r="N139" s="84">
        <f t="shared" si="58"/>
        <v>2028</v>
      </c>
      <c r="O139" s="84">
        <f t="shared" si="58"/>
        <v>2029</v>
      </c>
      <c r="P139" s="84">
        <f t="shared" si="58"/>
        <v>2030</v>
      </c>
      <c r="Q139" s="84">
        <f t="shared" si="58"/>
        <v>2031</v>
      </c>
      <c r="R139" s="84">
        <f t="shared" si="58"/>
        <v>2032</v>
      </c>
      <c r="S139" s="84">
        <f t="shared" si="58"/>
        <v>2033</v>
      </c>
      <c r="T139" s="84">
        <f t="shared" si="58"/>
        <v>2034</v>
      </c>
      <c r="U139" s="84">
        <f t="shared" si="58"/>
        <v>2035</v>
      </c>
      <c r="V139" s="84">
        <f t="shared" si="58"/>
        <v>2036</v>
      </c>
      <c r="W139" s="84">
        <f t="shared" si="58"/>
        <v>2037</v>
      </c>
      <c r="X139" s="84">
        <f t="shared" si="58"/>
        <v>2038</v>
      </c>
      <c r="Y139" s="84">
        <f t="shared" si="58"/>
        <v>2039</v>
      </c>
      <c r="Z139" s="84">
        <f t="shared" si="58"/>
        <v>2040</v>
      </c>
      <c r="AA139" s="84">
        <f t="shared" si="58"/>
        <v>2041</v>
      </c>
      <c r="AB139" s="84">
        <f t="shared" si="58"/>
        <v>2042</v>
      </c>
      <c r="AC139" s="84">
        <f t="shared" si="58"/>
        <v>2043</v>
      </c>
      <c r="AD139" s="84">
        <f t="shared" si="58"/>
        <v>2044</v>
      </c>
      <c r="AE139" s="84">
        <f t="shared" si="58"/>
        <v>2045</v>
      </c>
      <c r="AF139" s="84">
        <f t="shared" si="58"/>
        <v>2046</v>
      </c>
      <c r="AG139" s="84" t="str">
        <f t="shared" si="58"/>
        <v/>
      </c>
      <c r="AH139" s="84" t="str">
        <f t="shared" si="58"/>
        <v/>
      </c>
      <c r="AI139" s="84" t="str">
        <f t="shared" si="58"/>
        <v/>
      </c>
      <c r="AJ139" s="84" t="str">
        <f t="shared" si="58"/>
        <v/>
      </c>
      <c r="AK139" s="84" t="str">
        <f t="shared" si="58"/>
        <v/>
      </c>
      <c r="AL139" s="84" t="str">
        <f t="shared" si="58"/>
        <v/>
      </c>
      <c r="AM139" s="84" t="str">
        <f t="shared" ref="AM139:BC139" si="59">AM60</f>
        <v/>
      </c>
      <c r="AN139" s="84" t="str">
        <f t="shared" si="59"/>
        <v/>
      </c>
      <c r="AO139" s="84" t="str">
        <f t="shared" si="59"/>
        <v/>
      </c>
      <c r="AP139" s="84" t="str">
        <f t="shared" si="59"/>
        <v/>
      </c>
      <c r="AQ139" s="84" t="str">
        <f t="shared" si="59"/>
        <v/>
      </c>
      <c r="AR139" s="84" t="str">
        <f t="shared" si="59"/>
        <v/>
      </c>
      <c r="AS139" s="84" t="str">
        <f t="shared" si="59"/>
        <v/>
      </c>
      <c r="AT139" s="84" t="str">
        <f t="shared" si="59"/>
        <v/>
      </c>
      <c r="AU139" s="84" t="str">
        <f t="shared" si="59"/>
        <v/>
      </c>
      <c r="AV139" s="84" t="str">
        <f t="shared" si="59"/>
        <v/>
      </c>
      <c r="AW139" s="84" t="str">
        <f t="shared" si="59"/>
        <v/>
      </c>
      <c r="AX139" s="84" t="str">
        <f t="shared" si="59"/>
        <v/>
      </c>
      <c r="AY139" s="84" t="str">
        <f t="shared" si="59"/>
        <v/>
      </c>
      <c r="AZ139" s="84" t="str">
        <f t="shared" si="59"/>
        <v/>
      </c>
      <c r="BA139" s="84" t="str">
        <f t="shared" si="59"/>
        <v/>
      </c>
      <c r="BB139" s="84" t="str">
        <f t="shared" si="59"/>
        <v/>
      </c>
      <c r="BC139" s="85" t="str">
        <f t="shared" si="59"/>
        <v/>
      </c>
    </row>
    <row r="140" spans="4:55" x14ac:dyDescent="0.25">
      <c r="D140" s="55"/>
      <c r="F140" s="34" t="s">
        <v>504</v>
      </c>
      <c r="G140" s="103">
        <f>IF(G139="","",IF(UPFRONTS!$F$22="Yes",(365*(G104+G108+G100*(5/7)*(0.7)+G96*(5/7)*(0.7)+G92*(5/7))),(365*(G104+G100*(5/7)*(0.7)+G96*(5/7)*(0.7)+G92*(5/7)))))</f>
        <v>123984.97323261782</v>
      </c>
      <c r="H140" s="103">
        <f>IF(H139="","",IF(UPFRONTS!$F$22="Yes",(365*(H104+H108+H100*(5/7)*(0.7)+H96*(5/7)*(0.7)+H92*(5/7))),(365*(H104+H100*(5/7)*(0.7)+H96*(5/7)*(0.7)+H92*(5/7)))))</f>
        <v>124873.79457425504</v>
      </c>
      <c r="I140" s="103">
        <f>IF(I139="","",IF(UPFRONTS!$F$22="Yes",(365*(I104+I108+I100*(5/7)*(0.7)+I96*(5/7)*(0.7)+I92*(5/7))),(365*(I104+I100*(5/7)*(0.7)+I96*(5/7)*(0.7)+I92*(5/7)))))</f>
        <v>125762.61591589221</v>
      </c>
      <c r="J140" s="103">
        <f>IF(J139="","",IF(UPFRONTS!$F$22="Yes",(365*(J104+J108+J100*(5/7)*(0.7)+J96*(5/7)*(0.7)+J92*(5/7))),(365*(J104+J100*(5/7)*(0.7)+J96*(5/7)*(0.7)+J92*(5/7)))))</f>
        <v>126651.4372575294</v>
      </c>
      <c r="K140" s="103">
        <f>IF(K139="","",IF(UPFRONTS!$F$22="Yes",(365*(K104+K108+K100*(5/7)*(0.7)+K96*(5/7)*(0.7)+K92*(5/7))),(365*(K104+K100*(5/7)*(0.7)+K96*(5/7)*(0.7)+K92*(5/7)))))</f>
        <v>127540.2585991666</v>
      </c>
      <c r="L140" s="103">
        <f>IF(L139="","",IF(UPFRONTS!$F$22="Yes",(365*(L104+L108+L100*(5/7)*(0.7)+L96*(5/7)*(0.7)+L92*(5/7))),(365*(L104+L100*(5/7)*(0.7)+L96*(5/7)*(0.7)+L92*(5/7)))))</f>
        <v>128429.0799408038</v>
      </c>
      <c r="M140" s="103">
        <f>IF(M139="","",IF(UPFRONTS!$F$22="Yes",(365*(M104+M108+M100*(5/7)*(0.7)+M96*(5/7)*(0.7)+M92*(5/7))),(365*(M104+M100*(5/7)*(0.7)+M96*(5/7)*(0.7)+M92*(5/7)))))</f>
        <v>129317.901282441</v>
      </c>
      <c r="N140" s="103">
        <f>IF(N139="","",IF(UPFRONTS!$F$22="Yes",(365*(N104+N108+N100*(5/7)*(0.7)+N96*(5/7)*(0.7)+N92*(5/7))),(365*(N104+N100*(5/7)*(0.7)+N96*(5/7)*(0.7)+N92*(5/7)))))</f>
        <v>130206.7226240782</v>
      </c>
      <c r="O140" s="103">
        <f>IF(O139="","",IF(UPFRONTS!$F$22="Yes",(365*(O104+O108+O100*(5/7)*(0.7)+O96*(5/7)*(0.7)+O92*(5/7))),(365*(O104+O100*(5/7)*(0.7)+O96*(5/7)*(0.7)+O92*(5/7)))))</f>
        <v>131095.54396571539</v>
      </c>
      <c r="P140" s="103">
        <f>IF(P139="","",IF(UPFRONTS!$F$22="Yes",(365*(P104+P108+P100*(5/7)*(0.7)+P96*(5/7)*(0.7)+P92*(5/7))),(365*(P104+P100*(5/7)*(0.7)+P96*(5/7)*(0.7)+P92*(5/7)))))</f>
        <v>131984.36530735259</v>
      </c>
      <c r="Q140" s="103">
        <f>IF(Q139="","",IF(UPFRONTS!$F$22="Yes",(365*(Q104+Q108+Q100*(5/7)*(0.7)+Q96*(5/7)*(0.7)+Q92*(5/7))),(365*(Q104+Q100*(5/7)*(0.7)+Q96*(5/7)*(0.7)+Q92*(5/7)))))</f>
        <v>132873.18664898974</v>
      </c>
      <c r="R140" s="103">
        <f>IF(R139="","",IF(UPFRONTS!$F$22="Yes",(365*(R104+R108+R100*(5/7)*(0.7)+R96*(5/7)*(0.7)+R92*(5/7))),(365*(R104+R100*(5/7)*(0.7)+R96*(5/7)*(0.7)+R92*(5/7)))))</f>
        <v>133762.007990627</v>
      </c>
      <c r="S140" s="103">
        <f>IF(S139="","",IF(UPFRONTS!$F$22="Yes",(365*(S104+S108+S100*(5/7)*(0.7)+S96*(5/7)*(0.7)+S92*(5/7))),(365*(S104+S100*(5/7)*(0.7)+S96*(5/7)*(0.7)+S92*(5/7)))))</f>
        <v>134650.8293322642</v>
      </c>
      <c r="T140" s="103">
        <f>IF(T139="","",IF(UPFRONTS!$F$22="Yes",(365*(T104+T108+T100*(5/7)*(0.7)+T96*(5/7)*(0.7)+T92*(5/7))),(365*(T104+T100*(5/7)*(0.7)+T96*(5/7)*(0.7)+T92*(5/7)))))</f>
        <v>135539.65067390137</v>
      </c>
      <c r="U140" s="103">
        <f>IF(U139="","",IF(UPFRONTS!$F$22="Yes",(365*(U104+U108+U100*(5/7)*(0.7)+U96*(5/7)*(0.7)+U92*(5/7))),(365*(U104+U100*(5/7)*(0.7)+U96*(5/7)*(0.7)+U92*(5/7)))))</f>
        <v>136428.47201553857</v>
      </c>
      <c r="V140" s="103">
        <f>IF(V139="","",IF(UPFRONTS!$F$22="Yes",(365*(V104+V108+V100*(5/7)*(0.7)+V96*(5/7)*(0.7)+V92*(5/7))),(365*(V104+V100*(5/7)*(0.7)+V96*(5/7)*(0.7)+V92*(5/7)))))</f>
        <v>137317.29335717577</v>
      </c>
      <c r="W140" s="103">
        <f>IF(W139="","",IF(UPFRONTS!$F$22="Yes",(365*(W104+W108+W100*(5/7)*(0.7)+W96*(5/7)*(0.7)+W92*(5/7))),(365*(W104+W100*(5/7)*(0.7)+W96*(5/7)*(0.7)+W92*(5/7)))))</f>
        <v>138206.11469881298</v>
      </c>
      <c r="X140" s="103">
        <f>IF(X139="","",IF(UPFRONTS!$F$22="Yes",(365*(X104+X108+X100*(5/7)*(0.7)+X96*(5/7)*(0.7)+X92*(5/7))),(365*(X104+X100*(5/7)*(0.7)+X96*(5/7)*(0.7)+X92*(5/7)))))</f>
        <v>139094.93604045018</v>
      </c>
      <c r="Y140" s="103">
        <f>IF(Y139="","",IF(UPFRONTS!$F$22="Yes",(365*(Y104+Y108+Y100*(5/7)*(0.7)+Y96*(5/7)*(0.7)+Y92*(5/7))),(365*(Y104+Y100*(5/7)*(0.7)+Y96*(5/7)*(0.7)+Y92*(5/7)))))</f>
        <v>139983.75738208735</v>
      </c>
      <c r="Z140" s="103">
        <f>IF(Z139="","",IF(UPFRONTS!$F$22="Yes",(365*(Z104+Z108+Z100*(5/7)*(0.7)+Z96*(5/7)*(0.7)+Z92*(5/7))),(365*(Z104+Z100*(5/7)*(0.7)+Z96*(5/7)*(0.7)+Z92*(5/7)))))</f>
        <v>140872.57872372455</v>
      </c>
      <c r="AA140" s="103">
        <f>IF(AA139="","",IF(UPFRONTS!$F$22="Yes",(365*(AA104+AA108+AA100*(5/7)*(0.7)+AA96*(5/7)*(0.7)+AA92*(5/7))),(365*(AA104+AA100*(5/7)*(0.7)+AA96*(5/7)*(0.7)+AA92*(5/7)))))</f>
        <v>141761.40006536178</v>
      </c>
      <c r="AB140" s="103">
        <f>IF(AB139="","",IF(UPFRONTS!$F$22="Yes",(365*(AB104+AB108+AB100*(5/7)*(0.7)+AB96*(5/7)*(0.7)+AB92*(5/7))),(365*(AB104+AB100*(5/7)*(0.7)+AB96*(5/7)*(0.7)+AB92*(5/7)))))</f>
        <v>142650.22140699896</v>
      </c>
      <c r="AC140" s="103">
        <f>IF(AC139="","",IF(UPFRONTS!$F$22="Yes",(365*(AC104+AC108+AC100*(5/7)*(0.7)+AC96*(5/7)*(0.7)+AC92*(5/7))),(365*(AC104+AC100*(5/7)*(0.7)+AC96*(5/7)*(0.7)+AC92*(5/7)))))</f>
        <v>143539.04274863616</v>
      </c>
      <c r="AD140" s="103">
        <f>IF(AD139="","",IF(UPFRONTS!$F$22="Yes",(365*(AD104+AD108+AD100*(5/7)*(0.7)+AD96*(5/7)*(0.7)+AD92*(5/7))),(365*(AD104+AD100*(5/7)*(0.7)+AD96*(5/7)*(0.7)+AD92*(5/7)))))</f>
        <v>144427.86409027333</v>
      </c>
      <c r="AE140" s="103">
        <f>IF(AE139="","",IF(UPFRONTS!$F$22="Yes",(365*(AE104+AE108+AE100*(5/7)*(0.7)+AE96*(5/7)*(0.7)+AE92*(5/7))),(365*(AE104+AE100*(5/7)*(0.7)+AE96*(5/7)*(0.7)+AE92*(5/7)))))</f>
        <v>145316.68543191056</v>
      </c>
      <c r="AF140" s="103">
        <f>IF(AF139="","",IF(UPFRONTS!$F$22="Yes",(365*(AF104+AF108+AF100*(5/7)*(0.7)+AF96*(5/7)*(0.7)+AF92*(5/7))),(365*(AF104+AF100*(5/7)*(0.7)+AF96*(5/7)*(0.7)+AF92*(5/7)))))</f>
        <v>146205.50677354771</v>
      </c>
      <c r="AG140" s="103" t="str">
        <f>IF(AG139="","",IF(UPFRONTS!$F$22="Yes",(365*(AG104+AG108+AG100*(5/7)*(0.7)+AG96*(5/7)*(0.7)+AG92*(5/7))),(365*(AG104+AG100*(5/7)*(0.7)+AG96*(5/7)*(0.7)+AG92*(5/7)))))</f>
        <v/>
      </c>
      <c r="AH140" s="103" t="str">
        <f>IF(AH139="","",IF(UPFRONTS!$F$22="Yes",(365*(AH104+AH108+AH100*(5/7)*(0.7)+AH96*(5/7)*(0.7)+AH92*(5/7))),(365*(AH104+AH100*(5/7)*(0.7)+AH96*(5/7)*(0.7)+AH92*(5/7)))))</f>
        <v/>
      </c>
      <c r="AI140" s="103" t="str">
        <f>IF(AI139="","",IF(UPFRONTS!$F$22="Yes",(365*(AI104+AI108+AI100*(5/7)*(0.7)+AI96*(5/7)*(0.7)+AI92*(5/7))),(365*(AI104+AI100*(5/7)*(0.7)+AI96*(5/7)*(0.7)+AI92*(5/7)))))</f>
        <v/>
      </c>
      <c r="AJ140" s="103" t="str">
        <f>IF(AJ139="","",IF(UPFRONTS!$F$22="Yes",(365*(AJ104+AJ108+AJ100*(5/7)*(0.7)+AJ96*(5/7)*(0.7)+AJ92*(5/7))),(365*(AJ104+AJ100*(5/7)*(0.7)+AJ96*(5/7)*(0.7)+AJ92*(5/7)))))</f>
        <v/>
      </c>
      <c r="AK140" s="103" t="str">
        <f>IF(AK139="","",IF(UPFRONTS!$F$22="Yes",(365*(AK104+AK108+AK100*(5/7)*(0.7)+AK96*(5/7)*(0.7)+AK92*(5/7))),(365*(AK104+AK100*(5/7)*(0.7)+AK96*(5/7)*(0.7)+AK92*(5/7)))))</f>
        <v/>
      </c>
      <c r="AL140" s="103" t="str">
        <f>IF(AL139="","",IF(UPFRONTS!$F$22="Yes",(365*(AL104+AL108+AL100*(5/7)*(0.7)+AL96*(5/7)*(0.7)+AL92*(5/7))),(365*(AL104+AL100*(5/7)*(0.7)+AL96*(5/7)*(0.7)+AL92*(5/7)))))</f>
        <v/>
      </c>
      <c r="AM140" s="103" t="str">
        <f>IF(AM139="","",IF(UPFRONTS!$F$22="Yes",(365*(AM104+AM108+AM100*(5/7)*(0.7)+AM96*(5/7)*(0.7)+AM92*(5/7))),(365*(AM104+AM100*(5/7)*(0.7)+AM96*(5/7)*(0.7)+AM92*(5/7)))))</f>
        <v/>
      </c>
      <c r="AN140" s="103" t="str">
        <f>IF(AN139="","",IF(UPFRONTS!$F$22="Yes",(365*(AN104+AN108+AN100*(5/7)*(0.7)+AN96*(5/7)*(0.7)+AN92*(5/7))),(365*(AN104+AN100*(5/7)*(0.7)+AN96*(5/7)*(0.7)+AN92*(5/7)))))</f>
        <v/>
      </c>
      <c r="AO140" s="103" t="str">
        <f>IF(AO139="","",IF(UPFRONTS!$F$22="Yes",(365*(AO104+AO108+AO100*(5/7)*(0.7)+AO96*(5/7)*(0.7)+AO92*(5/7))),(365*(AO104+AO100*(5/7)*(0.7)+AO96*(5/7)*(0.7)+AO92*(5/7)))))</f>
        <v/>
      </c>
      <c r="AP140" s="103" t="str">
        <f>IF(AP139="","",IF(UPFRONTS!$F$22="Yes",(365*(AP104+AP108+AP100*(5/7)*(0.7)+AP96*(5/7)*(0.7)+AP92*(5/7))),(365*(AP104+AP100*(5/7)*(0.7)+AP96*(5/7)*(0.7)+AP92*(5/7)))))</f>
        <v/>
      </c>
      <c r="AQ140" s="103" t="str">
        <f>IF(AQ139="","",IF(UPFRONTS!$F$22="Yes",(365*(AQ104+AQ108+AQ100*(5/7)*(0.7)+AQ96*(5/7)*(0.7)+AQ92*(5/7))),(365*(AQ104+AQ100*(5/7)*(0.7)+AQ96*(5/7)*(0.7)+AQ92*(5/7)))))</f>
        <v/>
      </c>
      <c r="AR140" s="103" t="str">
        <f>IF(AR139="","",IF(UPFRONTS!$F$22="Yes",(365*(AR104+AR108+AR100*(5/7)*(0.7)+AR96*(5/7)*(0.7)+AR92*(5/7))),(365*(AR104+AR100*(5/7)*(0.7)+AR96*(5/7)*(0.7)+AR92*(5/7)))))</f>
        <v/>
      </c>
      <c r="AS140" s="103" t="str">
        <f>IF(AS139="","",IF(UPFRONTS!$F$22="Yes",(365*(AS104+AS108+AS100*(5/7)*(0.7)+AS96*(5/7)*(0.7)+AS92*(5/7))),(365*(AS104+AS100*(5/7)*(0.7)+AS96*(5/7)*(0.7)+AS92*(5/7)))))</f>
        <v/>
      </c>
      <c r="AT140" s="103" t="str">
        <f>IF(AT139="","",IF(UPFRONTS!$F$22="Yes",(365*(AT104+AT108+AT100*(5/7)*(0.7)+AT96*(5/7)*(0.7)+AT92*(5/7))),(365*(AT104+AT100*(5/7)*(0.7)+AT96*(5/7)*(0.7)+AT92*(5/7)))))</f>
        <v/>
      </c>
      <c r="AU140" s="103" t="str">
        <f>IF(AU139="","",IF(UPFRONTS!$F$22="Yes",(365*(AU104+AU108+AU100*(5/7)*(0.7)+AU96*(5/7)*(0.7)+AU92*(5/7))),(365*(AU104+AU100*(5/7)*(0.7)+AU96*(5/7)*(0.7)+AU92*(5/7)))))</f>
        <v/>
      </c>
      <c r="AV140" s="103" t="str">
        <f>IF(AV139="","",IF(UPFRONTS!$F$22="Yes",(365*(AV104+AV108+AV100*(5/7)*(0.7)+AV96*(5/7)*(0.7)+AV92*(5/7))),(365*(AV104+AV100*(5/7)*(0.7)+AV96*(5/7)*(0.7)+AV92*(5/7)))))</f>
        <v/>
      </c>
      <c r="AW140" s="103" t="str">
        <f>IF(AW139="","",IF(UPFRONTS!$F$22="Yes",(365*(AW104+AW108+AW100*(5/7)*(0.7)+AW96*(5/7)*(0.7)+AW92*(5/7))),(365*(AW104+AW100*(5/7)*(0.7)+AW96*(5/7)*(0.7)+AW92*(5/7)))))</f>
        <v/>
      </c>
      <c r="AX140" s="103" t="str">
        <f>IF(AX139="","",IF(UPFRONTS!$F$22="Yes",(365*(AX104+AX108+AX100*(5/7)*(0.7)+AX96*(5/7)*(0.7)+AX92*(5/7))),(365*(AX104+AX100*(5/7)*(0.7)+AX96*(5/7)*(0.7)+AX92*(5/7)))))</f>
        <v/>
      </c>
      <c r="AY140" s="103" t="str">
        <f>IF(AY139="","",IF(UPFRONTS!$F$22="Yes",(365*(AY104+AY108+AY100*(5/7)*(0.7)+AY96*(5/7)*(0.7)+AY92*(5/7))),(365*(AY104+AY100*(5/7)*(0.7)+AY96*(5/7)*(0.7)+AY92*(5/7)))))</f>
        <v/>
      </c>
      <c r="AZ140" s="103" t="str">
        <f>IF(AZ139="","",IF(UPFRONTS!$F$22="Yes",(365*(AZ104+AZ108+AZ100*(5/7)*(0.7)+AZ96*(5/7)*(0.7)+AZ92*(5/7))),(365*(AZ104+AZ100*(5/7)*(0.7)+AZ96*(5/7)*(0.7)+AZ92*(5/7)))))</f>
        <v/>
      </c>
      <c r="BA140" s="103" t="str">
        <f>IF(BA139="","",IF(UPFRONTS!$F$22="Yes",(365*(BA104+BA108+BA100*(5/7)*(0.7)+BA96*(5/7)*(0.7)+BA92*(5/7))),(365*(BA104+BA100*(5/7)*(0.7)+BA96*(5/7)*(0.7)+BA92*(5/7)))))</f>
        <v/>
      </c>
      <c r="BB140" s="103" t="str">
        <f>IF(BB139="","",IF(UPFRONTS!$F$22="Yes",(365*(BB104+BB108+BB100*(5/7)*(0.7)+BB96*(5/7)*(0.7)+BB92*(5/7))),(365*(BB104+BB100*(5/7)*(0.7)+BB96*(5/7)*(0.7)+BB92*(5/7)))))</f>
        <v/>
      </c>
      <c r="BC140" s="103" t="str">
        <f>IF(BC139="","",IF(UPFRONTS!$F$22="Yes",(365*(BC104+BC108+BC100*(5/7)*(0.7)+BC96*(5/7)*(0.7)+BC92*(5/7))),(365*(BC104+BC100*(5/7)*(0.7)+BC96*(5/7)*(0.7)+BC92*(5/7)))))</f>
        <v/>
      </c>
    </row>
    <row r="141" spans="4:55" x14ac:dyDescent="0.25">
      <c r="F141" s="10" t="s">
        <v>505</v>
      </c>
      <c r="G141" s="99">
        <f>IF(G139="","",IF(UPFRONTS!$F$22="Yes",(365*(G105+G109+G101*(5/7)*(0.7)+G97*(5/7)*(0.7)+G93*(5/7))),(365*(G105+G101*(5/7)*(0.7)+G97*(5/7)*(0.7)+G93*(5/7)))))</f>
        <v>99145.835840598782</v>
      </c>
      <c r="H141" s="99">
        <f>IF(H139="","",IF(UPFRONTS!$F$22="Yes",(365*(H105+H109+H101*(5/7)*(0.7)+H97*(5/7)*(0.7)+H93*(5/7))),(365*(H105+H101*(5/7)*(0.7)+H97*(5/7)*(0.7)+H93*(5/7)))))</f>
        <v>99858.47158368575</v>
      </c>
      <c r="I141" s="99">
        <f>IF(I139="","",IF(UPFRONTS!$F$22="Yes",(365*(I105+I109+I101*(5/7)*(0.7)+I97*(5/7)*(0.7)+I93*(5/7))),(365*(I105+I101*(5/7)*(0.7)+I97*(5/7)*(0.7)+I93*(5/7)))))</f>
        <v>100571.10732677278</v>
      </c>
      <c r="J141" s="99">
        <f>IF(J139="","",IF(UPFRONTS!$F$22="Yes",(365*(J105+J109+J101*(5/7)*(0.7)+J97*(5/7)*(0.7)+J93*(5/7))),(365*(J105+J101*(5/7)*(0.7)+J97*(5/7)*(0.7)+J93*(5/7)))))</f>
        <v>101283.7430698598</v>
      </c>
      <c r="K141" s="99">
        <f>IF(K139="","",IF(UPFRONTS!$F$22="Yes",(365*(K105+K109+K101*(5/7)*(0.7)+K97*(5/7)*(0.7)+K93*(5/7))),(365*(K105+K101*(5/7)*(0.7)+K97*(5/7)*(0.7)+K93*(5/7)))))</f>
        <v>101996.3788129468</v>
      </c>
      <c r="L141" s="99">
        <f>IF(L139="","",IF(UPFRONTS!$F$22="Yes",(365*(L105+L109+L101*(5/7)*(0.7)+L97*(5/7)*(0.7)+L93*(5/7))),(365*(L105+L101*(5/7)*(0.7)+L97*(5/7)*(0.7)+L93*(5/7)))))</f>
        <v>102709.01455603383</v>
      </c>
      <c r="M141" s="99">
        <f>IF(M139="","",IF(UPFRONTS!$F$22="Yes",(365*(M105+M109+M101*(5/7)*(0.7)+M97*(5/7)*(0.7)+M93*(5/7))),(365*(M105+M101*(5/7)*(0.7)+M97*(5/7)*(0.7)+M93*(5/7)))))</f>
        <v>103421.65029912083</v>
      </c>
      <c r="N141" s="99">
        <f>IF(N139="","",IF(UPFRONTS!$F$22="Yes",(365*(N105+N109+N101*(5/7)*(0.7)+N97*(5/7)*(0.7)+N93*(5/7))),(365*(N105+N101*(5/7)*(0.7)+N97*(5/7)*(0.7)+N93*(5/7)))))</f>
        <v>104134.28604220782</v>
      </c>
      <c r="O141" s="99">
        <f>IF(O139="","",IF(UPFRONTS!$F$22="Yes",(365*(O105+O109+O101*(5/7)*(0.7)+O97*(5/7)*(0.7)+O93*(5/7))),(365*(O105+O101*(5/7)*(0.7)+O97*(5/7)*(0.7)+O93*(5/7)))))</f>
        <v>104846.92178529485</v>
      </c>
      <c r="P141" s="99">
        <f>IF(P139="","",IF(UPFRONTS!$F$22="Yes",(365*(P105+P109+P101*(5/7)*(0.7)+P97*(5/7)*(0.7)+P93*(5/7))),(365*(P105+P101*(5/7)*(0.7)+P97*(5/7)*(0.7)+P93*(5/7)))))</f>
        <v>105559.55752838186</v>
      </c>
      <c r="Q141" s="99">
        <f>IF(Q139="","",IF(UPFRONTS!$F$22="Yes",(365*(Q105+Q109+Q101*(5/7)*(0.7)+Q97*(5/7)*(0.7)+Q93*(5/7))),(365*(Q105+Q101*(5/7)*(0.7)+Q97*(5/7)*(0.7)+Q93*(5/7)))))</f>
        <v>106272.19327146883</v>
      </c>
      <c r="R141" s="99">
        <f>IF(R139="","",IF(UPFRONTS!$F$22="Yes",(365*(R105+R109+R101*(5/7)*(0.7)+R97*(5/7)*(0.7)+R93*(5/7))),(365*(R105+R101*(5/7)*(0.7)+R97*(5/7)*(0.7)+R93*(5/7)))))</f>
        <v>106984.82901455587</v>
      </c>
      <c r="S141" s="99">
        <f>IF(S139="","",IF(UPFRONTS!$F$22="Yes",(365*(S105+S109+S101*(5/7)*(0.7)+S97*(5/7)*(0.7)+S93*(5/7))),(365*(S105+S101*(5/7)*(0.7)+S97*(5/7)*(0.7)+S93*(5/7)))))</f>
        <v>107697.46475764288</v>
      </c>
      <c r="T141" s="99">
        <f>IF(T139="","",IF(UPFRONTS!$F$22="Yes",(365*(T105+T109+T101*(5/7)*(0.7)+T97*(5/7)*(0.7)+T93*(5/7))),(365*(T105+T101*(5/7)*(0.7)+T97*(5/7)*(0.7)+T93*(5/7)))))</f>
        <v>108410.10050072991</v>
      </c>
      <c r="U141" s="99">
        <f>IF(U139="","",IF(UPFRONTS!$F$22="Yes",(365*(U105+U109+U101*(5/7)*(0.7)+U97*(5/7)*(0.7)+U93*(5/7))),(365*(U105+U101*(5/7)*(0.7)+U97*(5/7)*(0.7)+U93*(5/7)))))</f>
        <v>109122.73624381689</v>
      </c>
      <c r="V141" s="99">
        <f>IF(V139="","",IF(UPFRONTS!$F$22="Yes",(365*(V105+V109+V101*(5/7)*(0.7)+V97*(5/7)*(0.7)+V93*(5/7))),(365*(V105+V101*(5/7)*(0.7)+V97*(5/7)*(0.7)+V93*(5/7)))))</f>
        <v>109835.37198690391</v>
      </c>
      <c r="W141" s="99">
        <f>IF(W139="","",IF(UPFRONTS!$F$22="Yes",(365*(W105+W109+W101*(5/7)*(0.7)+W97*(5/7)*(0.7)+W93*(5/7))),(365*(W105+W101*(5/7)*(0.7)+W97*(5/7)*(0.7)+W93*(5/7)))))</f>
        <v>110548.00772999092</v>
      </c>
      <c r="X141" s="99">
        <f>IF(X139="","",IF(UPFRONTS!$F$22="Yes",(365*(X105+X109+X101*(5/7)*(0.7)+X97*(5/7)*(0.7)+X93*(5/7))),(365*(X105+X101*(5/7)*(0.7)+X97*(5/7)*(0.7)+X93*(5/7)))))</f>
        <v>111260.64347307793</v>
      </c>
      <c r="Y141" s="99">
        <f>IF(Y139="","",IF(UPFRONTS!$F$22="Yes",(365*(Y105+Y109+Y101*(5/7)*(0.7)+Y97*(5/7)*(0.7)+Y93*(5/7))),(365*(Y105+Y101*(5/7)*(0.7)+Y97*(5/7)*(0.7)+Y93*(5/7)))))</f>
        <v>111973.27921616494</v>
      </c>
      <c r="Z141" s="99">
        <f>IF(Z139="","",IF(UPFRONTS!$F$22="Yes",(365*(Z105+Z109+Z101*(5/7)*(0.7)+Z97*(5/7)*(0.7)+Z93*(5/7))),(365*(Z105+Z101*(5/7)*(0.7)+Z97*(5/7)*(0.7)+Z93*(5/7)))))</f>
        <v>112685.91495925194</v>
      </c>
      <c r="AA141" s="99">
        <f>IF(AA139="","",IF(UPFRONTS!$F$22="Yes",(365*(AA105+AA109+AA101*(5/7)*(0.7)+AA97*(5/7)*(0.7)+AA93*(5/7))),(365*(AA105+AA101*(5/7)*(0.7)+AA97*(5/7)*(0.7)+AA93*(5/7)))))</f>
        <v>113398.55070233898</v>
      </c>
      <c r="AB141" s="99">
        <f>IF(AB139="","",IF(UPFRONTS!$F$22="Yes",(365*(AB105+AB109+AB101*(5/7)*(0.7)+AB97*(5/7)*(0.7)+AB93*(5/7))),(365*(AB105+AB101*(5/7)*(0.7)+AB97*(5/7)*(0.7)+AB93*(5/7)))))</f>
        <v>114111.18644542598</v>
      </c>
      <c r="AC141" s="99">
        <f>IF(AC139="","",IF(UPFRONTS!$F$22="Yes",(365*(AC105+AC109+AC101*(5/7)*(0.7)+AC97*(5/7)*(0.7)+AC93*(5/7))),(365*(AC105+AC101*(5/7)*(0.7)+AC97*(5/7)*(0.7)+AC93*(5/7)))))</f>
        <v>114823.82218851298</v>
      </c>
      <c r="AD141" s="99">
        <f>IF(AD139="","",IF(UPFRONTS!$F$22="Yes",(365*(AD105+AD109+AD101*(5/7)*(0.7)+AD97*(5/7)*(0.7)+AD93*(5/7))),(365*(AD105+AD101*(5/7)*(0.7)+AD97*(5/7)*(0.7)+AD93*(5/7)))))</f>
        <v>115536.45793159996</v>
      </c>
      <c r="AE141" s="99">
        <f>IF(AE139="","",IF(UPFRONTS!$F$22="Yes",(365*(AE105+AE109+AE101*(5/7)*(0.7)+AE97*(5/7)*(0.7)+AE93*(5/7))),(365*(AE105+AE101*(5/7)*(0.7)+AE97*(5/7)*(0.7)+AE93*(5/7)))))</f>
        <v>116249.093674687</v>
      </c>
      <c r="AF141" s="99">
        <f>IF(AF139="","",IF(UPFRONTS!$F$22="Yes",(365*(AF105+AF109+AF101*(5/7)*(0.7)+AF97*(5/7)*(0.7)+AF93*(5/7))),(365*(AF105+AF101*(5/7)*(0.7)+AF97*(5/7)*(0.7)+AF93*(5/7)))))</f>
        <v>116961.729417774</v>
      </c>
      <c r="AG141" s="99" t="str">
        <f>IF(AG139="","",IF(UPFRONTS!$F$22="Yes",(365*(AG105+AG109+AG101*(5/7)*(0.7)+AG97*(5/7)*(0.7)+AG93*(5/7))),(365*(AG105+AG101*(5/7)*(0.7)+AG97*(5/7)*(0.7)+AG93*(5/7)))))</f>
        <v/>
      </c>
      <c r="AH141" s="99" t="str">
        <f>IF(AH139="","",IF(UPFRONTS!$F$22="Yes",(365*(AH105+AH109+AH101*(5/7)*(0.7)+AH97*(5/7)*(0.7)+AH93*(5/7))),(365*(AH105+AH101*(5/7)*(0.7)+AH97*(5/7)*(0.7)+AH93*(5/7)))))</f>
        <v/>
      </c>
      <c r="AI141" s="99" t="str">
        <f>IF(AI139="","",IF(UPFRONTS!$F$22="Yes",(365*(AI105+AI109+AI101*(5/7)*(0.7)+AI97*(5/7)*(0.7)+AI93*(5/7))),(365*(AI105+AI101*(5/7)*(0.7)+AI97*(5/7)*(0.7)+AI93*(5/7)))))</f>
        <v/>
      </c>
      <c r="AJ141" s="99" t="str">
        <f>IF(AJ139="","",IF(UPFRONTS!$F$22="Yes",(365*(AJ105+AJ109+AJ101*(5/7)*(0.7)+AJ97*(5/7)*(0.7)+AJ93*(5/7))),(365*(AJ105+AJ101*(5/7)*(0.7)+AJ97*(5/7)*(0.7)+AJ93*(5/7)))))</f>
        <v/>
      </c>
      <c r="AK141" s="99" t="str">
        <f>IF(AK139="","",IF(UPFRONTS!$F$22="Yes",(365*(AK105+AK109+AK101*(5/7)*(0.7)+AK97*(5/7)*(0.7)+AK93*(5/7))),(365*(AK105+AK101*(5/7)*(0.7)+AK97*(5/7)*(0.7)+AK93*(5/7)))))</f>
        <v/>
      </c>
      <c r="AL141" s="99" t="str">
        <f>IF(AL139="","",IF(UPFRONTS!$F$22="Yes",(365*(AL105+AL109+AL101*(5/7)*(0.7)+AL97*(5/7)*(0.7)+AL93*(5/7))),(365*(AL105+AL101*(5/7)*(0.7)+AL97*(5/7)*(0.7)+AL93*(5/7)))))</f>
        <v/>
      </c>
      <c r="AM141" s="99" t="str">
        <f>IF(AM139="","",IF(UPFRONTS!$F$22="Yes",(365*(AM105+AM109+AM101*(5/7)*(0.7)+AM97*(5/7)*(0.7)+AM93*(5/7))),(365*(AM105+AM101*(5/7)*(0.7)+AM97*(5/7)*(0.7)+AM93*(5/7)))))</f>
        <v/>
      </c>
      <c r="AN141" s="99" t="str">
        <f>IF(AN139="","",IF(UPFRONTS!$F$22="Yes",(365*(AN105+AN109+AN101*(5/7)*(0.7)+AN97*(5/7)*(0.7)+AN93*(5/7))),(365*(AN105+AN101*(5/7)*(0.7)+AN97*(5/7)*(0.7)+AN93*(5/7)))))</f>
        <v/>
      </c>
      <c r="AO141" s="99" t="str">
        <f>IF(AO139="","",IF(UPFRONTS!$F$22="Yes",(365*(AO105+AO109+AO101*(5/7)*(0.7)+AO97*(5/7)*(0.7)+AO93*(5/7))),(365*(AO105+AO101*(5/7)*(0.7)+AO97*(5/7)*(0.7)+AO93*(5/7)))))</f>
        <v/>
      </c>
      <c r="AP141" s="99" t="str">
        <f>IF(AP139="","",IF(UPFRONTS!$F$22="Yes",(365*(AP105+AP109+AP101*(5/7)*(0.7)+AP97*(5/7)*(0.7)+AP93*(5/7))),(365*(AP105+AP101*(5/7)*(0.7)+AP97*(5/7)*(0.7)+AP93*(5/7)))))</f>
        <v/>
      </c>
      <c r="AQ141" s="99" t="str">
        <f>IF(AQ139="","",IF(UPFRONTS!$F$22="Yes",(365*(AQ105+AQ109+AQ101*(5/7)*(0.7)+AQ97*(5/7)*(0.7)+AQ93*(5/7))),(365*(AQ105+AQ101*(5/7)*(0.7)+AQ97*(5/7)*(0.7)+AQ93*(5/7)))))</f>
        <v/>
      </c>
      <c r="AR141" s="99" t="str">
        <f>IF(AR139="","",IF(UPFRONTS!$F$22="Yes",(365*(AR105+AR109+AR101*(5/7)*(0.7)+AR97*(5/7)*(0.7)+AR93*(5/7))),(365*(AR105+AR101*(5/7)*(0.7)+AR97*(5/7)*(0.7)+AR93*(5/7)))))</f>
        <v/>
      </c>
      <c r="AS141" s="99" t="str">
        <f>IF(AS139="","",IF(UPFRONTS!$F$22="Yes",(365*(AS105+AS109+AS101*(5/7)*(0.7)+AS97*(5/7)*(0.7)+AS93*(5/7))),(365*(AS105+AS101*(5/7)*(0.7)+AS97*(5/7)*(0.7)+AS93*(5/7)))))</f>
        <v/>
      </c>
      <c r="AT141" s="99" t="str">
        <f>IF(AT139="","",IF(UPFRONTS!$F$22="Yes",(365*(AT105+AT109+AT101*(5/7)*(0.7)+AT97*(5/7)*(0.7)+AT93*(5/7))),(365*(AT105+AT101*(5/7)*(0.7)+AT97*(5/7)*(0.7)+AT93*(5/7)))))</f>
        <v/>
      </c>
      <c r="AU141" s="99" t="str">
        <f>IF(AU139="","",IF(UPFRONTS!$F$22="Yes",(365*(AU105+AU109+AU101*(5/7)*(0.7)+AU97*(5/7)*(0.7)+AU93*(5/7))),(365*(AU105+AU101*(5/7)*(0.7)+AU97*(5/7)*(0.7)+AU93*(5/7)))))</f>
        <v/>
      </c>
      <c r="AV141" s="99" t="str">
        <f>IF(AV139="","",IF(UPFRONTS!$F$22="Yes",(365*(AV105+AV109+AV101*(5/7)*(0.7)+AV97*(5/7)*(0.7)+AV93*(5/7))),(365*(AV105+AV101*(5/7)*(0.7)+AV97*(5/7)*(0.7)+AV93*(5/7)))))</f>
        <v/>
      </c>
      <c r="AW141" s="99" t="str">
        <f>IF(AW139="","",IF(UPFRONTS!$F$22="Yes",(365*(AW105+AW109+AW101*(5/7)*(0.7)+AW97*(5/7)*(0.7)+AW93*(5/7))),(365*(AW105+AW101*(5/7)*(0.7)+AW97*(5/7)*(0.7)+AW93*(5/7)))))</f>
        <v/>
      </c>
      <c r="AX141" s="99" t="str">
        <f>IF(AX139="","",IF(UPFRONTS!$F$22="Yes",(365*(AX105+AX109+AX101*(5/7)*(0.7)+AX97*(5/7)*(0.7)+AX93*(5/7))),(365*(AX105+AX101*(5/7)*(0.7)+AX97*(5/7)*(0.7)+AX93*(5/7)))))</f>
        <v/>
      </c>
      <c r="AY141" s="99" t="str">
        <f>IF(AY139="","",IF(UPFRONTS!$F$22="Yes",(365*(AY105+AY109+AY101*(5/7)*(0.7)+AY97*(5/7)*(0.7)+AY93*(5/7))),(365*(AY105+AY101*(5/7)*(0.7)+AY97*(5/7)*(0.7)+AY93*(5/7)))))</f>
        <v/>
      </c>
      <c r="AZ141" s="99" t="str">
        <f>IF(AZ139="","",IF(UPFRONTS!$F$22="Yes",(365*(AZ105+AZ109+AZ101*(5/7)*(0.7)+AZ97*(5/7)*(0.7)+AZ93*(5/7))),(365*(AZ105+AZ101*(5/7)*(0.7)+AZ97*(5/7)*(0.7)+AZ93*(5/7)))))</f>
        <v/>
      </c>
      <c r="BA141" s="99" t="str">
        <f>IF(BA139="","",IF(UPFRONTS!$F$22="Yes",(365*(BA105+BA109+BA101*(5/7)*(0.7)+BA97*(5/7)*(0.7)+BA93*(5/7))),(365*(BA105+BA101*(5/7)*(0.7)+BA97*(5/7)*(0.7)+BA93*(5/7)))))</f>
        <v/>
      </c>
      <c r="BB141" s="99" t="str">
        <f>IF(BB139="","",IF(UPFRONTS!$F$22="Yes",(365*(BB105+BB109+BB101*(5/7)*(0.7)+BB97*(5/7)*(0.7)+BB93*(5/7))),(365*(BB105+BB101*(5/7)*(0.7)+BB97*(5/7)*(0.7)+BB93*(5/7)))))</f>
        <v/>
      </c>
      <c r="BC141" s="107" t="str">
        <f>IF(BC139="","",IF(UPFRONTS!$F$22="Yes",(365*(BC105+BC109+BC101*(5/7)*(0.7)+BC97*(5/7)*(0.7)+BC93*(5/7))),(365*(BC105+BC101*(5/7)*(0.7)+BC97*(5/7)*(0.7)+BC93*(5/7)))))</f>
        <v/>
      </c>
    </row>
    <row r="142" spans="4:55" x14ac:dyDescent="0.25">
      <c r="F142" s="10" t="s">
        <v>506</v>
      </c>
      <c r="G142" s="99">
        <f>IF(G139="","",IF(UPFRONTS!$F$22="Yes",(365*(G106+G110+G102*(5/7)*(0.7)+G98*(5/7)*(0.7)+G94*(5/7))),(365*(G106+G102*(5/7)*(0.7)+G98*(5/7)*(0.7)+G94*(5/7)))))</f>
        <v>223017.11370734283</v>
      </c>
      <c r="H142" s="99">
        <f>IF(H139="","",IF(UPFRONTS!$F$22="Yes",(365*(H106+H110+H102*(5/7)*(0.7)+H98*(5/7)*(0.7)+H94*(5/7))),(365*(H106+H102*(5/7)*(0.7)+H98*(5/7)*(0.7)+H94*(5/7)))))</f>
        <v>224586.95953289716</v>
      </c>
      <c r="I142" s="99">
        <f>IF(I139="","",IF(UPFRONTS!$F$22="Yes",(365*(I106+I110+I102*(5/7)*(0.7)+I98*(5/7)*(0.7)+I94*(5/7))),(365*(I106+I102*(5/7)*(0.7)+I98*(5/7)*(0.7)+I94*(5/7)))))</f>
        <v>226156.80535845159</v>
      </c>
      <c r="J142" s="99">
        <f>IF(J139="","",IF(UPFRONTS!$F$22="Yes",(365*(J106+J110+J102*(5/7)*(0.7)+J98*(5/7)*(0.7)+J94*(5/7))),(365*(J106+J102*(5/7)*(0.7)+J98*(5/7)*(0.7)+J94*(5/7)))))</f>
        <v>227726.65118400592</v>
      </c>
      <c r="K142" s="99">
        <f>IF(K139="","",IF(UPFRONTS!$F$22="Yes",(365*(K106+K110+K102*(5/7)*(0.7)+K98*(5/7)*(0.7)+K94*(5/7))),(365*(K106+K102*(5/7)*(0.7)+K98*(5/7)*(0.7)+K94*(5/7)))))</f>
        <v>229296.49700956032</v>
      </c>
      <c r="L142" s="99">
        <f>IF(L139="","",IF(UPFRONTS!$F$22="Yes",(365*(L106+L110+L102*(5/7)*(0.7)+L98*(5/7)*(0.7)+L94*(5/7))),(365*(L106+L102*(5/7)*(0.7)+L98*(5/7)*(0.7)+L94*(5/7)))))</f>
        <v>230866.34283511472</v>
      </c>
      <c r="M142" s="99">
        <f>IF(M139="","",IF(UPFRONTS!$F$22="Yes",(365*(M106+M110+M102*(5/7)*(0.7)+M98*(5/7)*(0.7)+M94*(5/7))),(365*(M106+M102*(5/7)*(0.7)+M98*(5/7)*(0.7)+M94*(5/7)))))</f>
        <v>232436.18866066905</v>
      </c>
      <c r="N142" s="99">
        <f>IF(N139="","",IF(UPFRONTS!$F$22="Yes",(365*(N106+N110+N102*(5/7)*(0.7)+N98*(5/7)*(0.7)+N94*(5/7))),(365*(N106+N102*(5/7)*(0.7)+N98*(5/7)*(0.7)+N94*(5/7)))))</f>
        <v>234006.03448622345</v>
      </c>
      <c r="O142" s="99">
        <f>IF(O139="","",IF(UPFRONTS!$F$22="Yes",(365*(O106+O110+O102*(5/7)*(0.7)+O98*(5/7)*(0.7)+O94*(5/7))),(365*(O106+O102*(5/7)*(0.7)+O98*(5/7)*(0.7)+O94*(5/7)))))</f>
        <v>235575.88031177779</v>
      </c>
      <c r="P142" s="99">
        <f>IF(P139="","",IF(UPFRONTS!$F$22="Yes",(365*(P106+P110+P102*(5/7)*(0.7)+P98*(5/7)*(0.7)+P94*(5/7))),(365*(P106+P102*(5/7)*(0.7)+P98*(5/7)*(0.7)+P94*(5/7)))))</f>
        <v>237145.72613733221</v>
      </c>
      <c r="Q142" s="99">
        <f>IF(Q139="","",IF(UPFRONTS!$F$22="Yes",(365*(Q106+Q110+Q102*(5/7)*(0.7)+Q98*(5/7)*(0.7)+Q94*(5/7))),(365*(Q106+Q102*(5/7)*(0.7)+Q98*(5/7)*(0.7)+Q94*(5/7)))))</f>
        <v>238715.57196288652</v>
      </c>
      <c r="R142" s="99">
        <f>IF(R139="","",IF(UPFRONTS!$F$22="Yes",(365*(R106+R110+R102*(5/7)*(0.7)+R98*(5/7)*(0.7)+R94*(5/7))),(365*(R106+R102*(5/7)*(0.7)+R98*(5/7)*(0.7)+R94*(5/7)))))</f>
        <v>240285.41778844094</v>
      </c>
      <c r="S142" s="99">
        <f>IF(S139="","",IF(UPFRONTS!$F$22="Yes",(365*(S106+S110+S102*(5/7)*(0.7)+S98*(5/7)*(0.7)+S94*(5/7))),(365*(S106+S102*(5/7)*(0.7)+S98*(5/7)*(0.7)+S94*(5/7)))))</f>
        <v>241855.26361399534</v>
      </c>
      <c r="T142" s="99">
        <f>IF(T139="","",IF(UPFRONTS!$F$22="Yes",(365*(T106+T110+T102*(5/7)*(0.7)+T98*(5/7)*(0.7)+T94*(5/7))),(365*(T106+T102*(5/7)*(0.7)+T98*(5/7)*(0.7)+T94*(5/7)))))</f>
        <v>243425.10943954973</v>
      </c>
      <c r="U142" s="99">
        <f>IF(U139="","",IF(UPFRONTS!$F$22="Yes",(365*(U106+U110+U102*(5/7)*(0.7)+U98*(5/7)*(0.7)+U94*(5/7))),(365*(U106+U102*(5/7)*(0.7)+U98*(5/7)*(0.7)+U94*(5/7)))))</f>
        <v>244994.95526510404</v>
      </c>
      <c r="V142" s="99">
        <f>IF(V139="","",IF(UPFRONTS!$F$22="Yes",(365*(V106+V110+V102*(5/7)*(0.7)+V98*(5/7)*(0.7)+V94*(5/7))),(365*(V106+V102*(5/7)*(0.7)+V98*(5/7)*(0.7)+V94*(5/7)))))</f>
        <v>246564.80109065847</v>
      </c>
      <c r="W142" s="99">
        <f>IF(W139="","",IF(UPFRONTS!$F$22="Yes",(365*(W106+W110+W102*(5/7)*(0.7)+W98*(5/7)*(0.7)+W94*(5/7))),(365*(W106+W102*(5/7)*(0.7)+W98*(5/7)*(0.7)+W94*(5/7)))))</f>
        <v>248134.64691621281</v>
      </c>
      <c r="X142" s="99">
        <f>IF(X139="","",IF(UPFRONTS!$F$22="Yes",(365*(X106+X110+X102*(5/7)*(0.7)+X98*(5/7)*(0.7)+X94*(5/7))),(365*(X106+X102*(5/7)*(0.7)+X98*(5/7)*(0.7)+X94*(5/7)))))</f>
        <v>249704.49274176729</v>
      </c>
      <c r="Y142" s="99">
        <f>IF(Y139="","",IF(UPFRONTS!$F$22="Yes",(365*(Y106+Y110+Y102*(5/7)*(0.7)+Y98*(5/7)*(0.7)+Y94*(5/7))),(365*(Y106+Y102*(5/7)*(0.7)+Y98*(5/7)*(0.7)+Y94*(5/7)))))</f>
        <v>251274.33856732163</v>
      </c>
      <c r="Z142" s="99">
        <f>IF(Z139="","",IF(UPFRONTS!$F$22="Yes",(365*(Z106+Z110+Z102*(5/7)*(0.7)+Z98*(5/7)*(0.7)+Z94*(5/7))),(365*(Z106+Z102*(5/7)*(0.7)+Z98*(5/7)*(0.7)+Z94*(5/7)))))</f>
        <v>252844.18439287602</v>
      </c>
      <c r="AA142" s="99">
        <f>IF(AA139="","",IF(UPFRONTS!$F$22="Yes",(365*(AA106+AA110+AA102*(5/7)*(0.7)+AA98*(5/7)*(0.7)+AA94*(5/7))),(365*(AA106+AA102*(5/7)*(0.7)+AA98*(5/7)*(0.7)+AA94*(5/7)))))</f>
        <v>254414.03021843039</v>
      </c>
      <c r="AB142" s="99">
        <f>IF(AB139="","",IF(UPFRONTS!$F$22="Yes",(365*(AB106+AB110+AB102*(5/7)*(0.7)+AB98*(5/7)*(0.7)+AB94*(5/7))),(365*(AB106+AB102*(5/7)*(0.7)+AB98*(5/7)*(0.7)+AB94*(5/7)))))</f>
        <v>255983.87604398475</v>
      </c>
      <c r="AC142" s="99">
        <f>IF(AC139="","",IF(UPFRONTS!$F$22="Yes",(365*(AC106+AC110+AC102*(5/7)*(0.7)+AC98*(5/7)*(0.7)+AC94*(5/7))),(365*(AC106+AC102*(5/7)*(0.7)+AC98*(5/7)*(0.7)+AC94*(5/7)))))</f>
        <v>257553.72186953912</v>
      </c>
      <c r="AD142" s="99">
        <f>IF(AD139="","",IF(UPFRONTS!$F$22="Yes",(365*(AD106+AD110+AD102*(5/7)*(0.7)+AD98*(5/7)*(0.7)+AD94*(5/7))),(365*(AD106+AD102*(5/7)*(0.7)+AD98*(5/7)*(0.7)+AD94*(5/7)))))</f>
        <v>259123.56769509349</v>
      </c>
      <c r="AE142" s="99">
        <f>IF(AE139="","",IF(UPFRONTS!$F$22="Yes",(365*(AE106+AE110+AE102*(5/7)*(0.7)+AE98*(5/7)*(0.7)+AE94*(5/7))),(365*(AE106+AE102*(5/7)*(0.7)+AE98*(5/7)*(0.7)+AE94*(5/7)))))</f>
        <v>260693.41352064791</v>
      </c>
      <c r="AF142" s="99">
        <f>IF(AF139="","",IF(UPFRONTS!$F$22="Yes",(365*(AF106+AF110+AF102*(5/7)*(0.7)+AF98*(5/7)*(0.7)+AF94*(5/7))),(365*(AF106+AF102*(5/7)*(0.7)+AF98*(5/7)*(0.7)+AF94*(5/7)))))</f>
        <v>262263.25934620231</v>
      </c>
      <c r="AG142" s="99" t="str">
        <f>IF(AG139="","",IF(UPFRONTS!$F$22="Yes",(365*(AG106+AG110+AG102*(5/7)*(0.7)+AG98*(5/7)*(0.7)+AG94*(5/7))),(365*(AG106+AG102*(5/7)*(0.7)+AG98*(5/7)*(0.7)+AG94*(5/7)))))</f>
        <v/>
      </c>
      <c r="AH142" s="99" t="str">
        <f>IF(AH139="","",IF(UPFRONTS!$F$22="Yes",(365*(AH106+AH110+AH102*(5/7)*(0.7)+AH98*(5/7)*(0.7)+AH94*(5/7))),(365*(AH106+AH102*(5/7)*(0.7)+AH98*(5/7)*(0.7)+AH94*(5/7)))))</f>
        <v/>
      </c>
      <c r="AI142" s="99" t="str">
        <f>IF(AI139="","",IF(UPFRONTS!$F$22="Yes",(365*(AI106+AI110+AI102*(5/7)*(0.7)+AI98*(5/7)*(0.7)+AI94*(5/7))),(365*(AI106+AI102*(5/7)*(0.7)+AI98*(5/7)*(0.7)+AI94*(5/7)))))</f>
        <v/>
      </c>
      <c r="AJ142" s="99" t="str">
        <f>IF(AJ139="","",IF(UPFRONTS!$F$22="Yes",(365*(AJ106+AJ110+AJ102*(5/7)*(0.7)+AJ98*(5/7)*(0.7)+AJ94*(5/7))),(365*(AJ106+AJ102*(5/7)*(0.7)+AJ98*(5/7)*(0.7)+AJ94*(5/7)))))</f>
        <v/>
      </c>
      <c r="AK142" s="99" t="str">
        <f>IF(AK139="","",IF(UPFRONTS!$F$22="Yes",(365*(AK106+AK110+AK102*(5/7)*(0.7)+AK98*(5/7)*(0.7)+AK94*(5/7))),(365*(AK106+AK102*(5/7)*(0.7)+AK98*(5/7)*(0.7)+AK94*(5/7)))))</f>
        <v/>
      </c>
      <c r="AL142" s="99" t="str">
        <f>IF(AL139="","",IF(UPFRONTS!$F$22="Yes",(365*(AL106+AL110+AL102*(5/7)*(0.7)+AL98*(5/7)*(0.7)+AL94*(5/7))),(365*(AL106+AL102*(5/7)*(0.7)+AL98*(5/7)*(0.7)+AL94*(5/7)))))</f>
        <v/>
      </c>
      <c r="AM142" s="99" t="str">
        <f>IF(AM139="","",IF(UPFRONTS!$F$22="Yes",(365*(AM106+AM110+AM102*(5/7)*(0.7)+AM98*(5/7)*(0.7)+AM94*(5/7))),(365*(AM106+AM102*(5/7)*(0.7)+AM98*(5/7)*(0.7)+AM94*(5/7)))))</f>
        <v/>
      </c>
      <c r="AN142" s="99" t="str">
        <f>IF(AN139="","",IF(UPFRONTS!$F$22="Yes",(365*(AN106+AN110+AN102*(5/7)*(0.7)+AN98*(5/7)*(0.7)+AN94*(5/7))),(365*(AN106+AN102*(5/7)*(0.7)+AN98*(5/7)*(0.7)+AN94*(5/7)))))</f>
        <v/>
      </c>
      <c r="AO142" s="99" t="str">
        <f>IF(AO139="","",IF(UPFRONTS!$F$22="Yes",(365*(AO106+AO110+AO102*(5/7)*(0.7)+AO98*(5/7)*(0.7)+AO94*(5/7))),(365*(AO106+AO102*(5/7)*(0.7)+AO98*(5/7)*(0.7)+AO94*(5/7)))))</f>
        <v/>
      </c>
      <c r="AP142" s="99" t="str">
        <f>IF(AP139="","",IF(UPFRONTS!$F$22="Yes",(365*(AP106+AP110+AP102*(5/7)*(0.7)+AP98*(5/7)*(0.7)+AP94*(5/7))),(365*(AP106+AP102*(5/7)*(0.7)+AP98*(5/7)*(0.7)+AP94*(5/7)))))</f>
        <v/>
      </c>
      <c r="AQ142" s="99" t="str">
        <f>IF(AQ139="","",IF(UPFRONTS!$F$22="Yes",(365*(AQ106+AQ110+AQ102*(5/7)*(0.7)+AQ98*(5/7)*(0.7)+AQ94*(5/7))),(365*(AQ106+AQ102*(5/7)*(0.7)+AQ98*(5/7)*(0.7)+AQ94*(5/7)))))</f>
        <v/>
      </c>
      <c r="AR142" s="99" t="str">
        <f>IF(AR139="","",IF(UPFRONTS!$F$22="Yes",(365*(AR106+AR110+AR102*(5/7)*(0.7)+AR98*(5/7)*(0.7)+AR94*(5/7))),(365*(AR106+AR102*(5/7)*(0.7)+AR98*(5/7)*(0.7)+AR94*(5/7)))))</f>
        <v/>
      </c>
      <c r="AS142" s="99" t="str">
        <f>IF(AS139="","",IF(UPFRONTS!$F$22="Yes",(365*(AS106+AS110+AS102*(5/7)*(0.7)+AS98*(5/7)*(0.7)+AS94*(5/7))),(365*(AS106+AS102*(5/7)*(0.7)+AS98*(5/7)*(0.7)+AS94*(5/7)))))</f>
        <v/>
      </c>
      <c r="AT142" s="99" t="str">
        <f>IF(AT139="","",IF(UPFRONTS!$F$22="Yes",(365*(AT106+AT110+AT102*(5/7)*(0.7)+AT98*(5/7)*(0.7)+AT94*(5/7))),(365*(AT106+AT102*(5/7)*(0.7)+AT98*(5/7)*(0.7)+AT94*(5/7)))))</f>
        <v/>
      </c>
      <c r="AU142" s="99" t="str">
        <f>IF(AU139="","",IF(UPFRONTS!$F$22="Yes",(365*(AU106+AU110+AU102*(5/7)*(0.7)+AU98*(5/7)*(0.7)+AU94*(5/7))),(365*(AU106+AU102*(5/7)*(0.7)+AU98*(5/7)*(0.7)+AU94*(5/7)))))</f>
        <v/>
      </c>
      <c r="AV142" s="99" t="str">
        <f>IF(AV139="","",IF(UPFRONTS!$F$22="Yes",(365*(AV106+AV110+AV102*(5/7)*(0.7)+AV98*(5/7)*(0.7)+AV94*(5/7))),(365*(AV106+AV102*(5/7)*(0.7)+AV98*(5/7)*(0.7)+AV94*(5/7)))))</f>
        <v/>
      </c>
      <c r="AW142" s="99" t="str">
        <f>IF(AW139="","",IF(UPFRONTS!$F$22="Yes",(365*(AW106+AW110+AW102*(5/7)*(0.7)+AW98*(5/7)*(0.7)+AW94*(5/7))),(365*(AW106+AW102*(5/7)*(0.7)+AW98*(5/7)*(0.7)+AW94*(5/7)))))</f>
        <v/>
      </c>
      <c r="AX142" s="99" t="str">
        <f>IF(AX139="","",IF(UPFRONTS!$F$22="Yes",(365*(AX106+AX110+AX102*(5/7)*(0.7)+AX98*(5/7)*(0.7)+AX94*(5/7))),(365*(AX106+AX102*(5/7)*(0.7)+AX98*(5/7)*(0.7)+AX94*(5/7)))))</f>
        <v/>
      </c>
      <c r="AY142" s="99" t="str">
        <f>IF(AY139="","",IF(UPFRONTS!$F$22="Yes",(365*(AY106+AY110+AY102*(5/7)*(0.7)+AY98*(5/7)*(0.7)+AY94*(5/7))),(365*(AY106+AY102*(5/7)*(0.7)+AY98*(5/7)*(0.7)+AY94*(5/7)))))</f>
        <v/>
      </c>
      <c r="AZ142" s="99" t="str">
        <f>IF(AZ139="","",IF(UPFRONTS!$F$22="Yes",(365*(AZ106+AZ110+AZ102*(5/7)*(0.7)+AZ98*(5/7)*(0.7)+AZ94*(5/7))),(365*(AZ106+AZ102*(5/7)*(0.7)+AZ98*(5/7)*(0.7)+AZ94*(5/7)))))</f>
        <v/>
      </c>
      <c r="BA142" s="99" t="str">
        <f>IF(BA139="","",IF(UPFRONTS!$F$22="Yes",(365*(BA106+BA110+BA102*(5/7)*(0.7)+BA98*(5/7)*(0.7)+BA94*(5/7))),(365*(BA106+BA102*(5/7)*(0.7)+BA98*(5/7)*(0.7)+BA94*(5/7)))))</f>
        <v/>
      </c>
      <c r="BB142" s="99" t="str">
        <f>IF(BB139="","",IF(UPFRONTS!$F$22="Yes",(365*(BB106+BB110+BB102*(5/7)*(0.7)+BB98*(5/7)*(0.7)+BB94*(5/7))),(365*(BB106+BB102*(5/7)*(0.7)+BB98*(5/7)*(0.7)+BB94*(5/7)))))</f>
        <v/>
      </c>
      <c r="BC142" s="107" t="str">
        <f>IF(BC139="","",IF(UPFRONTS!$F$22="Yes",(365*(BC106+BC110+BC102*(5/7)*(0.7)+BC98*(5/7)*(0.7)+BC94*(5/7))),(365*(BC106+BC102*(5/7)*(0.7)+BC98*(5/7)*(0.7)+BC94*(5/7)))))</f>
        <v/>
      </c>
    </row>
    <row r="143" spans="4:55" x14ac:dyDescent="0.25">
      <c r="F143" s="10" t="s">
        <v>507</v>
      </c>
      <c r="G143" s="99">
        <f>IF(G139="","",IF(UPFRONTS!$F$22="Yes",(365*(G128+G132+G124*(5/7)*(0.7)+G120*(5/7)*(0.7)+G116*(5/7))),(365*(G128+G124*(5/7)*(0.7)+G120*(5/7)*(0.7)+G116*(5/7)))))</f>
        <v>124506.72933510746</v>
      </c>
      <c r="H143" s="99">
        <f>IF(H139="","",IF(UPFRONTS!$F$22="Yes",(365*(H128+H132+H124*(5/7)*(0.7)+H120*(5/7)*(0.7)+H116*(5/7))),(365*(H128+H124*(5/7)*(0.7)+H120*(5/7)*(0.7)+H116*(5/7)))))</f>
        <v>125381.69605113445</v>
      </c>
      <c r="I143" s="99">
        <f>IF(I139="","",IF(UPFRONTS!$F$22="Yes",(365*(I128+I132+I124*(5/7)*(0.7)+I120*(5/7)*(0.7)+I116*(5/7))),(365*(I128+I124*(5/7)*(0.7)+I120*(5/7)*(0.7)+I116*(5/7)))))</f>
        <v>126256.66276716147</v>
      </c>
      <c r="J143" s="99">
        <f>IF(J139="","",IF(UPFRONTS!$F$22="Yes",(365*(J128+J132+J124*(5/7)*(0.7)+J120*(5/7)*(0.7)+J116*(5/7))),(365*(J128+J124*(5/7)*(0.7)+J120*(5/7)*(0.7)+J116*(5/7)))))</f>
        <v>127131.62948318843</v>
      </c>
      <c r="K143" s="99">
        <f>IF(K139="","",IF(UPFRONTS!$F$22="Yes",(365*(K128+K132+K124*(5/7)*(0.7)+K120*(5/7)*(0.7)+K116*(5/7))),(365*(K128+K124*(5/7)*(0.7)+K120*(5/7)*(0.7)+K116*(5/7)))))</f>
        <v>128006.59619921545</v>
      </c>
      <c r="L143" s="99">
        <f>IF(L139="","",IF(UPFRONTS!$F$22="Yes",(365*(L128+L132+L124*(5/7)*(0.7)+L120*(5/7)*(0.7)+L116*(5/7))),(365*(L128+L124*(5/7)*(0.7)+L120*(5/7)*(0.7)+L116*(5/7)))))</f>
        <v>128881.56291524244</v>
      </c>
      <c r="M143" s="99">
        <f>IF(M139="","",IF(UPFRONTS!$F$22="Yes",(365*(M128+M132+M124*(5/7)*(0.7)+M120*(5/7)*(0.7)+M116*(5/7))),(365*(M128+M124*(5/7)*(0.7)+M120*(5/7)*(0.7)+M116*(5/7)))))</f>
        <v>129756.52963126944</v>
      </c>
      <c r="N143" s="99">
        <f>IF(N139="","",IF(UPFRONTS!$F$22="Yes",(365*(N128+N132+N124*(5/7)*(0.7)+N120*(5/7)*(0.7)+N116*(5/7))),(365*(N128+N124*(5/7)*(0.7)+N120*(5/7)*(0.7)+N116*(5/7)))))</f>
        <v>130631.49634729642</v>
      </c>
      <c r="O143" s="99">
        <f>IF(O139="","",IF(UPFRONTS!$F$22="Yes",(365*(O128+O132+O124*(5/7)*(0.7)+O120*(5/7)*(0.7)+O116*(5/7))),(365*(O128+O124*(5/7)*(0.7)+O120*(5/7)*(0.7)+O116*(5/7)))))</f>
        <v>131506.4630633234</v>
      </c>
      <c r="P143" s="99">
        <f>IF(P139="","",IF(UPFRONTS!$F$22="Yes",(365*(P128+P132+P124*(5/7)*(0.7)+P120*(5/7)*(0.7)+P116*(5/7))),(365*(P128+P124*(5/7)*(0.7)+P120*(5/7)*(0.7)+P116*(5/7)))))</f>
        <v>132381.42977935041</v>
      </c>
      <c r="Q143" s="99">
        <f>IF(Q139="","",IF(UPFRONTS!$F$22="Yes",(365*(Q128+Q132+Q124*(5/7)*(0.7)+Q120*(5/7)*(0.7)+Q116*(5/7))),(365*(Q128+Q124*(5/7)*(0.7)+Q120*(5/7)*(0.7)+Q116*(5/7)))))</f>
        <v>133256.39649537744</v>
      </c>
      <c r="R143" s="99">
        <f>IF(R139="","",IF(UPFRONTS!$F$22="Yes",(365*(R128+R132+R124*(5/7)*(0.7)+R120*(5/7)*(0.7)+R116*(5/7))),(365*(R128+R124*(5/7)*(0.7)+R120*(5/7)*(0.7)+R116*(5/7)))))</f>
        <v>134131.36321140439</v>
      </c>
      <c r="S143" s="99">
        <f>IF(S139="","",IF(UPFRONTS!$F$22="Yes",(365*(S128+S132+S124*(5/7)*(0.7)+S120*(5/7)*(0.7)+S116*(5/7))),(365*(S128+S124*(5/7)*(0.7)+S120*(5/7)*(0.7)+S116*(5/7)))))</f>
        <v>135006.32992743139</v>
      </c>
      <c r="T143" s="99">
        <f>IF(T139="","",IF(UPFRONTS!$F$22="Yes",(365*(T128+T132+T124*(5/7)*(0.7)+T120*(5/7)*(0.7)+T116*(5/7))),(365*(T128+T124*(5/7)*(0.7)+T120*(5/7)*(0.7)+T116*(5/7)))))</f>
        <v>135881.29664345836</v>
      </c>
      <c r="U143" s="99">
        <f>IF(U139="","",IF(UPFRONTS!$F$22="Yes",(365*(U128+U132+U124*(5/7)*(0.7)+U120*(5/7)*(0.7)+U116*(5/7))),(365*(U128+U124*(5/7)*(0.7)+U120*(5/7)*(0.7)+U116*(5/7)))))</f>
        <v>136756.26335948537</v>
      </c>
      <c r="V143" s="99">
        <f>IF(V139="","",IF(UPFRONTS!$F$22="Yes",(365*(V128+V132+V124*(5/7)*(0.7)+V120*(5/7)*(0.7)+V116*(5/7))),(365*(V128+V124*(5/7)*(0.7)+V120*(5/7)*(0.7)+V116*(5/7)))))</f>
        <v>137631.23007551237</v>
      </c>
      <c r="W143" s="99">
        <f>IF(W139="","",IF(UPFRONTS!$F$22="Yes",(365*(W128+W132+W124*(5/7)*(0.7)+W120*(5/7)*(0.7)+W116*(5/7))),(365*(W128+W124*(5/7)*(0.7)+W120*(5/7)*(0.7)+W116*(5/7)))))</f>
        <v>138506.19679153935</v>
      </c>
      <c r="X143" s="99">
        <f>IF(X139="","",IF(UPFRONTS!$F$22="Yes",(365*(X128+X132+X124*(5/7)*(0.7)+X120*(5/7)*(0.7)+X116*(5/7))),(365*(X128+X124*(5/7)*(0.7)+X120*(5/7)*(0.7)+X116*(5/7)))))</f>
        <v>139381.16350756635</v>
      </c>
      <c r="Y143" s="99">
        <f>IF(Y139="","",IF(UPFRONTS!$F$22="Yes",(365*(Y128+Y132+Y124*(5/7)*(0.7)+Y120*(5/7)*(0.7)+Y116*(5/7))),(365*(Y128+Y124*(5/7)*(0.7)+Y120*(5/7)*(0.7)+Y116*(5/7)))))</f>
        <v>140256.13022359335</v>
      </c>
      <c r="Z143" s="99">
        <f>IF(Z139="","",IF(UPFRONTS!$F$22="Yes",(365*(Z128+Z132+Z124*(5/7)*(0.7)+Z120*(5/7)*(0.7)+Z116*(5/7))),(365*(Z128+Z124*(5/7)*(0.7)+Z120*(5/7)*(0.7)+Z116*(5/7)))))</f>
        <v>141131.09693962033</v>
      </c>
      <c r="AA143" s="99">
        <f>IF(AA139="","",IF(UPFRONTS!$F$22="Yes",(365*(AA128+AA132+AA124*(5/7)*(0.7)+AA120*(5/7)*(0.7)+AA116*(5/7))),(365*(AA128+AA124*(5/7)*(0.7)+AA120*(5/7)*(0.7)+AA116*(5/7)))))</f>
        <v>142006.0636556473</v>
      </c>
      <c r="AB143" s="99">
        <f>IF(AB139="","",IF(UPFRONTS!$F$22="Yes",(365*(AB128+AB132+AB124*(5/7)*(0.7)+AB120*(5/7)*(0.7)+AB116*(5/7))),(365*(AB128+AB124*(5/7)*(0.7)+AB120*(5/7)*(0.7)+AB116*(5/7)))))</f>
        <v>142881.03037167434</v>
      </c>
      <c r="AC143" s="99">
        <f>IF(AC139="","",IF(UPFRONTS!$F$22="Yes",(365*(AC128+AC132+AC124*(5/7)*(0.7)+AC120*(5/7)*(0.7)+AC116*(5/7))),(365*(AC128+AC124*(5/7)*(0.7)+AC120*(5/7)*(0.7)+AC116*(5/7)))))</f>
        <v>143755.99708770128</v>
      </c>
      <c r="AD143" s="99">
        <f>IF(AD139="","",IF(UPFRONTS!$F$22="Yes",(365*(AD128+AD132+AD124*(5/7)*(0.7)+AD120*(5/7)*(0.7)+AD116*(5/7))),(365*(AD128+AD124*(5/7)*(0.7)+AD120*(5/7)*(0.7)+AD116*(5/7)))))</f>
        <v>144630.96380372829</v>
      </c>
      <c r="AE143" s="99">
        <f>IF(AE139="","",IF(UPFRONTS!$F$22="Yes",(365*(AE128+AE132+AE124*(5/7)*(0.7)+AE120*(5/7)*(0.7)+AE116*(5/7))),(365*(AE128+AE124*(5/7)*(0.7)+AE120*(5/7)*(0.7)+AE116*(5/7)))))</f>
        <v>145505.93051975529</v>
      </c>
      <c r="AF143" s="99">
        <f>IF(AF139="","",IF(UPFRONTS!$F$22="Yes",(365*(AF128+AF132+AF124*(5/7)*(0.7)+AF120*(5/7)*(0.7)+AF116*(5/7))),(365*(AF128+AF124*(5/7)*(0.7)+AF120*(5/7)*(0.7)+AF116*(5/7)))))</f>
        <v>146380.89723578229</v>
      </c>
      <c r="AG143" s="99" t="str">
        <f>IF(AG139="","",IF(UPFRONTS!$F$22="Yes",(365*(AG128+AG132+AG124*(5/7)*(0.7)+AG120*(5/7)*(0.7)+AG116*(5/7))),(365*(AG128+AG124*(5/7)*(0.7)+AG120*(5/7)*(0.7)+AG116*(5/7)))))</f>
        <v/>
      </c>
      <c r="AH143" s="99" t="str">
        <f>IF(AH139="","",IF(UPFRONTS!$F$22="Yes",(365*(AH128+AH132+AH124*(5/7)*(0.7)+AH120*(5/7)*(0.7)+AH116*(5/7))),(365*(AH128+AH124*(5/7)*(0.7)+AH120*(5/7)*(0.7)+AH116*(5/7)))))</f>
        <v/>
      </c>
      <c r="AI143" s="99" t="str">
        <f>IF(AI139="","",IF(UPFRONTS!$F$22="Yes",(365*(AI128+AI132+AI124*(5/7)*(0.7)+AI120*(5/7)*(0.7)+AI116*(5/7))),(365*(AI128+AI124*(5/7)*(0.7)+AI120*(5/7)*(0.7)+AI116*(5/7)))))</f>
        <v/>
      </c>
      <c r="AJ143" s="99" t="str">
        <f>IF(AJ139="","",IF(UPFRONTS!$F$22="Yes",(365*(AJ128+AJ132+AJ124*(5/7)*(0.7)+AJ120*(5/7)*(0.7)+AJ116*(5/7))),(365*(AJ128+AJ124*(5/7)*(0.7)+AJ120*(5/7)*(0.7)+AJ116*(5/7)))))</f>
        <v/>
      </c>
      <c r="AK143" s="99" t="str">
        <f>IF(AK139="","",IF(UPFRONTS!$F$22="Yes",(365*(AK128+AK132+AK124*(5/7)*(0.7)+AK120*(5/7)*(0.7)+AK116*(5/7))),(365*(AK128+AK124*(5/7)*(0.7)+AK120*(5/7)*(0.7)+AK116*(5/7)))))</f>
        <v/>
      </c>
      <c r="AL143" s="99" t="str">
        <f>IF(AL139="","",IF(UPFRONTS!$F$22="Yes",(365*(AL128+AL132+AL124*(5/7)*(0.7)+AL120*(5/7)*(0.7)+AL116*(5/7))),(365*(AL128+AL124*(5/7)*(0.7)+AL120*(5/7)*(0.7)+AL116*(5/7)))))</f>
        <v/>
      </c>
      <c r="AM143" s="99" t="str">
        <f>IF(AM139="","",IF(UPFRONTS!$F$22="Yes",(365*(AM128+AM132+AM124*(5/7)*(0.7)+AM120*(5/7)*(0.7)+AM116*(5/7))),(365*(AM128+AM124*(5/7)*(0.7)+AM120*(5/7)*(0.7)+AM116*(5/7)))))</f>
        <v/>
      </c>
      <c r="AN143" s="99" t="str">
        <f>IF(AN139="","",IF(UPFRONTS!$F$22="Yes",(365*(AN128+AN132+AN124*(5/7)*(0.7)+AN120*(5/7)*(0.7)+AN116*(5/7))),(365*(AN128+AN124*(5/7)*(0.7)+AN120*(5/7)*(0.7)+AN116*(5/7)))))</f>
        <v/>
      </c>
      <c r="AO143" s="99" t="str">
        <f>IF(AO139="","",IF(UPFRONTS!$F$22="Yes",(365*(AO128+AO132+AO124*(5/7)*(0.7)+AO120*(5/7)*(0.7)+AO116*(5/7))),(365*(AO128+AO124*(5/7)*(0.7)+AO120*(5/7)*(0.7)+AO116*(5/7)))))</f>
        <v/>
      </c>
      <c r="AP143" s="99" t="str">
        <f>IF(AP139="","",IF(UPFRONTS!$F$22="Yes",(365*(AP128+AP132+AP124*(5/7)*(0.7)+AP120*(5/7)*(0.7)+AP116*(5/7))),(365*(AP128+AP124*(5/7)*(0.7)+AP120*(5/7)*(0.7)+AP116*(5/7)))))</f>
        <v/>
      </c>
      <c r="AQ143" s="99" t="str">
        <f>IF(AQ139="","",IF(UPFRONTS!$F$22="Yes",(365*(AQ128+AQ132+AQ124*(5/7)*(0.7)+AQ120*(5/7)*(0.7)+AQ116*(5/7))),(365*(AQ128+AQ124*(5/7)*(0.7)+AQ120*(5/7)*(0.7)+AQ116*(5/7)))))</f>
        <v/>
      </c>
      <c r="AR143" s="99" t="str">
        <f>IF(AR139="","",IF(UPFRONTS!$F$22="Yes",(365*(AR128+AR132+AR124*(5/7)*(0.7)+AR120*(5/7)*(0.7)+AR116*(5/7))),(365*(AR128+AR124*(5/7)*(0.7)+AR120*(5/7)*(0.7)+AR116*(5/7)))))</f>
        <v/>
      </c>
      <c r="AS143" s="99" t="str">
        <f>IF(AS139="","",IF(UPFRONTS!$F$22="Yes",(365*(AS128+AS132+AS124*(5/7)*(0.7)+AS120*(5/7)*(0.7)+AS116*(5/7))),(365*(AS128+AS124*(5/7)*(0.7)+AS120*(5/7)*(0.7)+AS116*(5/7)))))</f>
        <v/>
      </c>
      <c r="AT143" s="99" t="str">
        <f>IF(AT139="","",IF(UPFRONTS!$F$22="Yes",(365*(AT128+AT132+AT124*(5/7)*(0.7)+AT120*(5/7)*(0.7)+AT116*(5/7))),(365*(AT128+AT124*(5/7)*(0.7)+AT120*(5/7)*(0.7)+AT116*(5/7)))))</f>
        <v/>
      </c>
      <c r="AU143" s="99" t="str">
        <f>IF(AU139="","",IF(UPFRONTS!$F$22="Yes",(365*(AU128+AU132+AU124*(5/7)*(0.7)+AU120*(5/7)*(0.7)+AU116*(5/7))),(365*(AU128+AU124*(5/7)*(0.7)+AU120*(5/7)*(0.7)+AU116*(5/7)))))</f>
        <v/>
      </c>
      <c r="AV143" s="99" t="str">
        <f>IF(AV139="","",IF(UPFRONTS!$F$22="Yes",(365*(AV128+AV132+AV124*(5/7)*(0.7)+AV120*(5/7)*(0.7)+AV116*(5/7))),(365*(AV128+AV124*(5/7)*(0.7)+AV120*(5/7)*(0.7)+AV116*(5/7)))))</f>
        <v/>
      </c>
      <c r="AW143" s="99" t="str">
        <f>IF(AW139="","",IF(UPFRONTS!$F$22="Yes",(365*(AW128+AW132+AW124*(5/7)*(0.7)+AW120*(5/7)*(0.7)+AW116*(5/7))),(365*(AW128+AW124*(5/7)*(0.7)+AW120*(5/7)*(0.7)+AW116*(5/7)))))</f>
        <v/>
      </c>
      <c r="AX143" s="99" t="str">
        <f>IF(AX139="","",IF(UPFRONTS!$F$22="Yes",(365*(AX128+AX132+AX124*(5/7)*(0.7)+AX120*(5/7)*(0.7)+AX116*(5/7))),(365*(AX128+AX124*(5/7)*(0.7)+AX120*(5/7)*(0.7)+AX116*(5/7)))))</f>
        <v/>
      </c>
      <c r="AY143" s="99" t="str">
        <f>IF(AY139="","",IF(UPFRONTS!$F$22="Yes",(365*(AY128+AY132+AY124*(5/7)*(0.7)+AY120*(5/7)*(0.7)+AY116*(5/7))),(365*(AY128+AY124*(5/7)*(0.7)+AY120*(5/7)*(0.7)+AY116*(5/7)))))</f>
        <v/>
      </c>
      <c r="AZ143" s="99" t="str">
        <f>IF(AZ139="","",IF(UPFRONTS!$F$22="Yes",(365*(AZ128+AZ132+AZ124*(5/7)*(0.7)+AZ120*(5/7)*(0.7)+AZ116*(5/7))),(365*(AZ128+AZ124*(5/7)*(0.7)+AZ120*(5/7)*(0.7)+AZ116*(5/7)))))</f>
        <v/>
      </c>
      <c r="BA143" s="99" t="str">
        <f>IF(BA139="","",IF(UPFRONTS!$F$22="Yes",(365*(BA128+BA132+BA124*(5/7)*(0.7)+BA120*(5/7)*(0.7)+BA116*(5/7))),(365*(BA128+BA124*(5/7)*(0.7)+BA120*(5/7)*(0.7)+BA116*(5/7)))))</f>
        <v/>
      </c>
      <c r="BB143" s="99" t="str">
        <f>IF(BB139="","",IF(UPFRONTS!$F$22="Yes",(365*(BB128+BB132+BB124*(5/7)*(0.7)+BB120*(5/7)*(0.7)+BB116*(5/7))),(365*(BB128+BB124*(5/7)*(0.7)+BB120*(5/7)*(0.7)+BB116*(5/7)))))</f>
        <v/>
      </c>
      <c r="BC143" s="99" t="str">
        <f>IF(BC139="","",IF(UPFRONTS!$F$22="Yes",(365*(BC128+BC132+BC124*(5/7)*(0.7)+BC120*(5/7)*(0.7)+BC116*(5/7))),(365*(BC128+BC124*(5/7)*(0.7)+BC120*(5/7)*(0.7)+BC116*(5/7)))))</f>
        <v/>
      </c>
    </row>
    <row r="144" spans="4:55" x14ac:dyDescent="0.25">
      <c r="F144" s="10" t="s">
        <v>508</v>
      </c>
      <c r="G144" s="99">
        <f>IF(G139="","",IF(UPFRONTS!$F$22="Yes",(365*(G129+G133+G125*(5/7)*(0.7)+G121*(5/7)*(0.7)+G117*(5/7))),(365*(G129+G125*(5/7)*(0.7)+G121*(5/7)*(0.7)+G117*(5/7)))))</f>
        <v>96765.700114763546</v>
      </c>
      <c r="H144" s="99">
        <f>IF(H139="","",IF(UPFRONTS!$F$22="Yes",(365*(H129+H133+H125*(5/7)*(0.7)+H121*(5/7)*(0.7)+H117*(5/7))),(365*(H129+H125*(5/7)*(0.7)+H121*(5/7)*(0.7)+H117*(5/7)))))</f>
        <v>97450.285057298577</v>
      </c>
      <c r="I144" s="99">
        <f>IF(I139="","",IF(UPFRONTS!$F$22="Yes",(365*(I129+I133+I125*(5/7)*(0.7)+I121*(5/7)*(0.7)+I117*(5/7))),(365*(I129+I125*(5/7)*(0.7)+I121*(5/7)*(0.7)+I117*(5/7)))))</f>
        <v>98134.869999833667</v>
      </c>
      <c r="J144" s="99">
        <f>IF(J139="","",IF(UPFRONTS!$F$22="Yes",(365*(J129+J133+J125*(5/7)*(0.7)+J121*(5/7)*(0.7)+J117*(5/7))),(365*(J129+J125*(5/7)*(0.7)+J121*(5/7)*(0.7)+J117*(5/7)))))</f>
        <v>98819.454942368713</v>
      </c>
      <c r="K144" s="99">
        <f>IF(K139="","",IF(UPFRONTS!$F$22="Yes",(365*(K129+K133+K125*(5/7)*(0.7)+K121*(5/7)*(0.7)+K117*(5/7))),(365*(K129+K125*(5/7)*(0.7)+K121*(5/7)*(0.7)+K117*(5/7)))))</f>
        <v>99504.039884903788</v>
      </c>
      <c r="L144" s="99">
        <f>IF(L139="","",IF(UPFRONTS!$F$22="Yes",(365*(L129+L133+L125*(5/7)*(0.7)+L121*(5/7)*(0.7)+L117*(5/7))),(365*(L129+L125*(5/7)*(0.7)+L121*(5/7)*(0.7)+L117*(5/7)))))</f>
        <v>100188.62482743886</v>
      </c>
      <c r="M144" s="99">
        <f>IF(M139="","",IF(UPFRONTS!$F$22="Yes",(365*(M129+M133+M125*(5/7)*(0.7)+M121*(5/7)*(0.7)+M117*(5/7))),(365*(M129+M125*(5/7)*(0.7)+M121*(5/7)*(0.7)+M117*(5/7)))))</f>
        <v>100873.20976997394</v>
      </c>
      <c r="N144" s="99">
        <f>IF(N139="","",IF(UPFRONTS!$F$22="Yes",(365*(N129+N133+N125*(5/7)*(0.7)+N121*(5/7)*(0.7)+N117*(5/7))),(365*(N129+N125*(5/7)*(0.7)+N121*(5/7)*(0.7)+N117*(5/7)))))</f>
        <v>101557.79471250897</v>
      </c>
      <c r="O144" s="99">
        <f>IF(O139="","",IF(UPFRONTS!$F$22="Yes",(365*(O129+O133+O125*(5/7)*(0.7)+O121*(5/7)*(0.7)+O117*(5/7))),(365*(O129+O125*(5/7)*(0.7)+O121*(5/7)*(0.7)+O117*(5/7)))))</f>
        <v>102242.37965504405</v>
      </c>
      <c r="P144" s="99">
        <f>IF(P139="","",IF(UPFRONTS!$F$22="Yes",(365*(P129+P133+P125*(5/7)*(0.7)+P121*(5/7)*(0.7)+P117*(5/7))),(365*(P129+P125*(5/7)*(0.7)+P121*(5/7)*(0.7)+P117*(5/7)))))</f>
        <v>102926.96459757909</v>
      </c>
      <c r="Q144" s="99">
        <f>IF(Q139="","",IF(UPFRONTS!$F$22="Yes",(365*(Q129+Q133+Q125*(5/7)*(0.7)+Q121*(5/7)*(0.7)+Q117*(5/7))),(365*(Q129+Q125*(5/7)*(0.7)+Q121*(5/7)*(0.7)+Q117*(5/7)))))</f>
        <v>103611.54954011418</v>
      </c>
      <c r="R144" s="99">
        <f>IF(R139="","",IF(UPFRONTS!$F$22="Yes",(365*(R129+R133+R125*(5/7)*(0.7)+R121*(5/7)*(0.7)+R117*(5/7))),(365*(R129+R125*(5/7)*(0.7)+R121*(5/7)*(0.7)+R117*(5/7)))))</f>
        <v>104296.13448264921</v>
      </c>
      <c r="S144" s="99">
        <f>IF(S139="","",IF(UPFRONTS!$F$22="Yes",(365*(S129+S133+S125*(5/7)*(0.7)+S121*(5/7)*(0.7)+S117*(5/7))),(365*(S129+S125*(5/7)*(0.7)+S121*(5/7)*(0.7)+S117*(5/7)))))</f>
        <v>104980.71942518432</v>
      </c>
      <c r="T144" s="99">
        <f>IF(T139="","",IF(UPFRONTS!$F$22="Yes",(365*(T129+T133+T125*(5/7)*(0.7)+T121*(5/7)*(0.7)+T117*(5/7))),(365*(T129+T125*(5/7)*(0.7)+T121*(5/7)*(0.7)+T117*(5/7)))))</f>
        <v>105665.30436771935</v>
      </c>
      <c r="U144" s="99">
        <f>IF(U139="","",IF(UPFRONTS!$F$22="Yes",(365*(U129+U133+U125*(5/7)*(0.7)+U121*(5/7)*(0.7)+U117*(5/7))),(365*(U129+U125*(5/7)*(0.7)+U121*(5/7)*(0.7)+U117*(5/7)))))</f>
        <v>106349.88931025442</v>
      </c>
      <c r="V144" s="99">
        <f>IF(V139="","",IF(UPFRONTS!$F$22="Yes",(365*(V129+V133+V125*(5/7)*(0.7)+V121*(5/7)*(0.7)+V117*(5/7))),(365*(V129+V125*(5/7)*(0.7)+V121*(5/7)*(0.7)+V117*(5/7)))))</f>
        <v>107034.4742527895</v>
      </c>
      <c r="W144" s="99">
        <f>IF(W139="","",IF(UPFRONTS!$F$22="Yes",(365*(W129+W133+W125*(5/7)*(0.7)+W121*(5/7)*(0.7)+W117*(5/7))),(365*(W129+W125*(5/7)*(0.7)+W121*(5/7)*(0.7)+W117*(5/7)))))</f>
        <v>107719.05919532456</v>
      </c>
      <c r="X144" s="99">
        <f>IF(X139="","",IF(UPFRONTS!$F$22="Yes",(365*(X129+X133+X125*(5/7)*(0.7)+X121*(5/7)*(0.7)+X117*(5/7))),(365*(X129+X125*(5/7)*(0.7)+X121*(5/7)*(0.7)+X117*(5/7)))))</f>
        <v>108403.64413785962</v>
      </c>
      <c r="Y144" s="99">
        <f>IF(Y139="","",IF(UPFRONTS!$F$22="Yes",(365*(Y129+Y133+Y125*(5/7)*(0.7)+Y121*(5/7)*(0.7)+Y117*(5/7))),(365*(Y129+Y125*(5/7)*(0.7)+Y121*(5/7)*(0.7)+Y117*(5/7)))))</f>
        <v>109088.22908039467</v>
      </c>
      <c r="Z144" s="99">
        <f>IF(Z139="","",IF(UPFRONTS!$F$22="Yes",(365*(Z129+Z133+Z125*(5/7)*(0.7)+Z121*(5/7)*(0.7)+Z117*(5/7))),(365*(Z129+Z125*(5/7)*(0.7)+Z121*(5/7)*(0.7)+Z117*(5/7)))))</f>
        <v>109772.81402292974</v>
      </c>
      <c r="AA144" s="99">
        <f>IF(AA139="","",IF(UPFRONTS!$F$22="Yes",(365*(AA129+AA133+AA125*(5/7)*(0.7)+AA121*(5/7)*(0.7)+AA117*(5/7))),(365*(AA129+AA125*(5/7)*(0.7)+AA121*(5/7)*(0.7)+AA117*(5/7)))))</f>
        <v>110457.39896546482</v>
      </c>
      <c r="AB144" s="99">
        <f>IF(AB139="","",IF(UPFRONTS!$F$22="Yes",(365*(AB129+AB133+AB125*(5/7)*(0.7)+AB121*(5/7)*(0.7)+AB117*(5/7))),(365*(AB129+AB125*(5/7)*(0.7)+AB121*(5/7)*(0.7)+AB117*(5/7)))))</f>
        <v>111141.98390799988</v>
      </c>
      <c r="AC144" s="99">
        <f>IF(AC139="","",IF(UPFRONTS!$F$22="Yes",(365*(AC129+AC133+AC125*(5/7)*(0.7)+AC121*(5/7)*(0.7)+AC117*(5/7))),(365*(AC129+AC125*(5/7)*(0.7)+AC121*(5/7)*(0.7)+AC117*(5/7)))))</f>
        <v>111826.56885053492</v>
      </c>
      <c r="AD144" s="99">
        <f>IF(AD139="","",IF(UPFRONTS!$F$22="Yes",(365*(AD129+AD133+AD125*(5/7)*(0.7)+AD121*(5/7)*(0.7)+AD117*(5/7))),(365*(AD129+AD125*(5/7)*(0.7)+AD121*(5/7)*(0.7)+AD117*(5/7)))))</f>
        <v>112511.15379307003</v>
      </c>
      <c r="AE144" s="99">
        <f>IF(AE139="","",IF(UPFRONTS!$F$22="Yes",(365*(AE129+AE133+AE125*(5/7)*(0.7)+AE121*(5/7)*(0.7)+AE117*(5/7))),(365*(AE129+AE125*(5/7)*(0.7)+AE121*(5/7)*(0.7)+AE117*(5/7)))))</f>
        <v>113195.73873560509</v>
      </c>
      <c r="AF144" s="99">
        <f>IF(AF139="","",IF(UPFRONTS!$F$22="Yes",(365*(AF129+AF133+AF125*(5/7)*(0.7)+AF121*(5/7)*(0.7)+AF117*(5/7))),(365*(AF129+AF125*(5/7)*(0.7)+AF121*(5/7)*(0.7)+AF117*(5/7)))))</f>
        <v>113880.32367814015</v>
      </c>
      <c r="AG144" s="99" t="str">
        <f>IF(AG139="","",IF(UPFRONTS!$F$22="Yes",(365*(AG129+AG133+AG125*(5/7)*(0.7)+AG121*(5/7)*(0.7)+AG117*(5/7))),(365*(AG129+AG125*(5/7)*(0.7)+AG121*(5/7)*(0.7)+AG117*(5/7)))))</f>
        <v/>
      </c>
      <c r="AH144" s="99" t="str">
        <f>IF(AH139="","",IF(UPFRONTS!$F$22="Yes",(365*(AH129+AH133+AH125*(5/7)*(0.7)+AH121*(5/7)*(0.7)+AH117*(5/7))),(365*(AH129+AH125*(5/7)*(0.7)+AH121*(5/7)*(0.7)+AH117*(5/7)))))</f>
        <v/>
      </c>
      <c r="AI144" s="99" t="str">
        <f>IF(AI139="","",IF(UPFRONTS!$F$22="Yes",(365*(AI129+AI133+AI125*(5/7)*(0.7)+AI121*(5/7)*(0.7)+AI117*(5/7))),(365*(AI129+AI125*(5/7)*(0.7)+AI121*(5/7)*(0.7)+AI117*(5/7)))))</f>
        <v/>
      </c>
      <c r="AJ144" s="99" t="str">
        <f>IF(AJ139="","",IF(UPFRONTS!$F$22="Yes",(365*(AJ129+AJ133+AJ125*(5/7)*(0.7)+AJ121*(5/7)*(0.7)+AJ117*(5/7))),(365*(AJ129+AJ125*(5/7)*(0.7)+AJ121*(5/7)*(0.7)+AJ117*(5/7)))))</f>
        <v/>
      </c>
      <c r="AK144" s="99" t="str">
        <f>IF(AK139="","",IF(UPFRONTS!$F$22="Yes",(365*(AK129+AK133+AK125*(5/7)*(0.7)+AK121*(5/7)*(0.7)+AK117*(5/7))),(365*(AK129+AK125*(5/7)*(0.7)+AK121*(5/7)*(0.7)+AK117*(5/7)))))</f>
        <v/>
      </c>
      <c r="AL144" s="99" t="str">
        <f>IF(AL139="","",IF(UPFRONTS!$F$22="Yes",(365*(AL129+AL133+AL125*(5/7)*(0.7)+AL121*(5/7)*(0.7)+AL117*(5/7))),(365*(AL129+AL125*(5/7)*(0.7)+AL121*(5/7)*(0.7)+AL117*(5/7)))))</f>
        <v/>
      </c>
      <c r="AM144" s="99" t="str">
        <f>IF(AM139="","",IF(UPFRONTS!$F$22="Yes",(365*(AM129+AM133+AM125*(5/7)*(0.7)+AM121*(5/7)*(0.7)+AM117*(5/7))),(365*(AM129+AM125*(5/7)*(0.7)+AM121*(5/7)*(0.7)+AM117*(5/7)))))</f>
        <v/>
      </c>
      <c r="AN144" s="99" t="str">
        <f>IF(AN139="","",IF(UPFRONTS!$F$22="Yes",(365*(AN129+AN133+AN125*(5/7)*(0.7)+AN121*(5/7)*(0.7)+AN117*(5/7))),(365*(AN129+AN125*(5/7)*(0.7)+AN121*(5/7)*(0.7)+AN117*(5/7)))))</f>
        <v/>
      </c>
      <c r="AO144" s="99" t="str">
        <f>IF(AO139="","",IF(UPFRONTS!$F$22="Yes",(365*(AO129+AO133+AO125*(5/7)*(0.7)+AO121*(5/7)*(0.7)+AO117*(5/7))),(365*(AO129+AO125*(5/7)*(0.7)+AO121*(5/7)*(0.7)+AO117*(5/7)))))</f>
        <v/>
      </c>
      <c r="AP144" s="99" t="str">
        <f>IF(AP139="","",IF(UPFRONTS!$F$22="Yes",(365*(AP129+AP133+AP125*(5/7)*(0.7)+AP121*(5/7)*(0.7)+AP117*(5/7))),(365*(AP129+AP125*(5/7)*(0.7)+AP121*(5/7)*(0.7)+AP117*(5/7)))))</f>
        <v/>
      </c>
      <c r="AQ144" s="99" t="str">
        <f>IF(AQ139="","",IF(UPFRONTS!$F$22="Yes",(365*(AQ129+AQ133+AQ125*(5/7)*(0.7)+AQ121*(5/7)*(0.7)+AQ117*(5/7))),(365*(AQ129+AQ125*(5/7)*(0.7)+AQ121*(5/7)*(0.7)+AQ117*(5/7)))))</f>
        <v/>
      </c>
      <c r="AR144" s="99" t="str">
        <f>IF(AR139="","",IF(UPFRONTS!$F$22="Yes",(365*(AR129+AR133+AR125*(5/7)*(0.7)+AR121*(5/7)*(0.7)+AR117*(5/7))),(365*(AR129+AR125*(5/7)*(0.7)+AR121*(5/7)*(0.7)+AR117*(5/7)))))</f>
        <v/>
      </c>
      <c r="AS144" s="99" t="str">
        <f>IF(AS139="","",IF(UPFRONTS!$F$22="Yes",(365*(AS129+AS133+AS125*(5/7)*(0.7)+AS121*(5/7)*(0.7)+AS117*(5/7))),(365*(AS129+AS125*(5/7)*(0.7)+AS121*(5/7)*(0.7)+AS117*(5/7)))))</f>
        <v/>
      </c>
      <c r="AT144" s="99" t="str">
        <f>IF(AT139="","",IF(UPFRONTS!$F$22="Yes",(365*(AT129+AT133+AT125*(5/7)*(0.7)+AT121*(5/7)*(0.7)+AT117*(5/7))),(365*(AT129+AT125*(5/7)*(0.7)+AT121*(5/7)*(0.7)+AT117*(5/7)))))</f>
        <v/>
      </c>
      <c r="AU144" s="99" t="str">
        <f>IF(AU139="","",IF(UPFRONTS!$F$22="Yes",(365*(AU129+AU133+AU125*(5/7)*(0.7)+AU121*(5/7)*(0.7)+AU117*(5/7))),(365*(AU129+AU125*(5/7)*(0.7)+AU121*(5/7)*(0.7)+AU117*(5/7)))))</f>
        <v/>
      </c>
      <c r="AV144" s="99" t="str">
        <f>IF(AV139="","",IF(UPFRONTS!$F$22="Yes",(365*(AV129+AV133+AV125*(5/7)*(0.7)+AV121*(5/7)*(0.7)+AV117*(5/7))),(365*(AV129+AV125*(5/7)*(0.7)+AV121*(5/7)*(0.7)+AV117*(5/7)))))</f>
        <v/>
      </c>
      <c r="AW144" s="99" t="str">
        <f>IF(AW139="","",IF(UPFRONTS!$F$22="Yes",(365*(AW129+AW133+AW125*(5/7)*(0.7)+AW121*(5/7)*(0.7)+AW117*(5/7))),(365*(AW129+AW125*(5/7)*(0.7)+AW121*(5/7)*(0.7)+AW117*(5/7)))))</f>
        <v/>
      </c>
      <c r="AX144" s="99" t="str">
        <f>IF(AX139="","",IF(UPFRONTS!$F$22="Yes",(365*(AX129+AX133+AX125*(5/7)*(0.7)+AX121*(5/7)*(0.7)+AX117*(5/7))),(365*(AX129+AX125*(5/7)*(0.7)+AX121*(5/7)*(0.7)+AX117*(5/7)))))</f>
        <v/>
      </c>
      <c r="AY144" s="99" t="str">
        <f>IF(AY139="","",IF(UPFRONTS!$F$22="Yes",(365*(AY129+AY133+AY125*(5/7)*(0.7)+AY121*(5/7)*(0.7)+AY117*(5/7))),(365*(AY129+AY125*(5/7)*(0.7)+AY121*(5/7)*(0.7)+AY117*(5/7)))))</f>
        <v/>
      </c>
      <c r="AZ144" s="99" t="str">
        <f>IF(AZ139="","",IF(UPFRONTS!$F$22="Yes",(365*(AZ129+AZ133+AZ125*(5/7)*(0.7)+AZ121*(5/7)*(0.7)+AZ117*(5/7))),(365*(AZ129+AZ125*(5/7)*(0.7)+AZ121*(5/7)*(0.7)+AZ117*(5/7)))))</f>
        <v/>
      </c>
      <c r="BA144" s="99" t="str">
        <f>IF(BA139="","",IF(UPFRONTS!$F$22="Yes",(365*(BA129+BA133+BA125*(5/7)*(0.7)+BA121*(5/7)*(0.7)+BA117*(5/7))),(365*(BA129+BA125*(5/7)*(0.7)+BA121*(5/7)*(0.7)+BA117*(5/7)))))</f>
        <v/>
      </c>
      <c r="BB144" s="99" t="str">
        <f>IF(BB139="","",IF(UPFRONTS!$F$22="Yes",(365*(BB129+BB133+BB125*(5/7)*(0.7)+BB121*(5/7)*(0.7)+BB117*(5/7))),(365*(BB129+BB125*(5/7)*(0.7)+BB121*(5/7)*(0.7)+BB117*(5/7)))))</f>
        <v/>
      </c>
      <c r="BC144" s="99" t="str">
        <f>IF(BC139="","",IF(UPFRONTS!$F$22="Yes",(365*(BC129+BC133+BC125*(5/7)*(0.7)+BC121*(5/7)*(0.7)+BC117*(5/7))),(365*(BC129+BC125*(5/7)*(0.7)+BC121*(5/7)*(0.7)+BC117*(5/7)))))</f>
        <v/>
      </c>
    </row>
    <row r="145" spans="3:55" x14ac:dyDescent="0.25">
      <c r="C145" s="376"/>
      <c r="F145" s="10" t="s">
        <v>509</v>
      </c>
      <c r="G145" s="99">
        <f>IF(G139="","",IF(UPFRONTS!$F$22="Yes",(365*(G130+G134+G126*(5/7)*(0.7)+G122*(5/7)*(0.7)+G118*(5/7))),(365*(G130+G126*(5/7)*(0.7)+G122*(5/7)*(0.7)+G118*(5/7)))))</f>
        <v>79218.955044179631</v>
      </c>
      <c r="H145" s="99">
        <f>IF(H139="","",IF(UPFRONTS!$F$22="Yes",(365*(H130+H134+H126*(5/7)*(0.7)+H122*(5/7)*(0.7)+H118*(5/7))),(365*(H130+H126*(5/7)*(0.7)+H122*(5/7)*(0.7)+H118*(5/7)))))</f>
        <v>79768.969067424187</v>
      </c>
      <c r="I145" s="99">
        <f>IF(I139="","",IF(UPFRONTS!$F$22="Yes",(365*(I130+I134+I126*(5/7)*(0.7)+I122*(5/7)*(0.7)+I118*(5/7))),(365*(I130+I126*(5/7)*(0.7)+I122*(5/7)*(0.7)+I118*(5/7)))))</f>
        <v>80318.983090668771</v>
      </c>
      <c r="J145" s="99">
        <f>IF(J139="","",IF(UPFRONTS!$F$22="Yes",(365*(J130+J134+J126*(5/7)*(0.7)+J122*(5/7)*(0.7)+J118*(5/7))),(365*(J130+J126*(5/7)*(0.7)+J122*(5/7)*(0.7)+J118*(5/7)))))</f>
        <v>80868.997113913327</v>
      </c>
      <c r="K145" s="99">
        <f>IF(K139="","",IF(UPFRONTS!$F$22="Yes",(365*(K130+K134+K126*(5/7)*(0.7)+K122*(5/7)*(0.7)+K118*(5/7))),(365*(K130+K126*(5/7)*(0.7)+K122*(5/7)*(0.7)+K118*(5/7)))))</f>
        <v>81419.011137157882</v>
      </c>
      <c r="L145" s="99">
        <f>IF(L139="","",IF(UPFRONTS!$F$22="Yes",(365*(L130+L134+L126*(5/7)*(0.7)+L122*(5/7)*(0.7)+L118*(5/7))),(365*(L130+L126*(5/7)*(0.7)+L122*(5/7)*(0.7)+L118*(5/7)))))</f>
        <v>81969.025160402482</v>
      </c>
      <c r="M145" s="99">
        <f>IF(M139="","",IF(UPFRONTS!$F$22="Yes",(365*(M130+M134+M126*(5/7)*(0.7)+M122*(5/7)*(0.7)+M118*(5/7))),(365*(M130+M126*(5/7)*(0.7)+M122*(5/7)*(0.7)+M118*(5/7)))))</f>
        <v>82519.039183647052</v>
      </c>
      <c r="N145" s="99">
        <f>IF(N139="","",IF(UPFRONTS!$F$22="Yes",(365*(N130+N134+N126*(5/7)*(0.7)+N122*(5/7)*(0.7)+N118*(5/7))),(365*(N130+N126*(5/7)*(0.7)+N122*(5/7)*(0.7)+N118*(5/7)))))</f>
        <v>83069.053206891622</v>
      </c>
      <c r="O145" s="99">
        <f>IF(O139="","",IF(UPFRONTS!$F$22="Yes",(365*(O130+O134+O126*(5/7)*(0.7)+O122*(5/7)*(0.7)+O118*(5/7))),(365*(O130+O126*(5/7)*(0.7)+O122*(5/7)*(0.7)+O118*(5/7)))))</f>
        <v>83619.067230136206</v>
      </c>
      <c r="P145" s="99">
        <f>IF(P139="","",IF(UPFRONTS!$F$22="Yes",(365*(P130+P134+P126*(5/7)*(0.7)+P122*(5/7)*(0.7)+P118*(5/7))),(365*(P130+P126*(5/7)*(0.7)+P122*(5/7)*(0.7)+P118*(5/7)))))</f>
        <v>84169.081253380748</v>
      </c>
      <c r="Q145" s="99">
        <f>IF(Q139="","",IF(UPFRONTS!$F$22="Yes",(365*(Q130+Q134+Q126*(5/7)*(0.7)+Q122*(5/7)*(0.7)+Q118*(5/7))),(365*(Q130+Q126*(5/7)*(0.7)+Q122*(5/7)*(0.7)+Q118*(5/7)))))</f>
        <v>84719.095276625332</v>
      </c>
      <c r="R145" s="99">
        <f>IF(R139="","",IF(UPFRONTS!$F$22="Yes",(365*(R130+R134+R126*(5/7)*(0.7)+R122*(5/7)*(0.7)+R118*(5/7))),(365*(R130+R126*(5/7)*(0.7)+R122*(5/7)*(0.7)+R118*(5/7)))))</f>
        <v>85269.109299869888</v>
      </c>
      <c r="S145" s="99">
        <f>IF(S139="","",IF(UPFRONTS!$F$22="Yes",(365*(S130+S134+S126*(5/7)*(0.7)+S122*(5/7)*(0.7)+S118*(5/7))),(365*(S130+S126*(5/7)*(0.7)+S122*(5/7)*(0.7)+S118*(5/7)))))</f>
        <v>85819.123323114472</v>
      </c>
      <c r="T145" s="99">
        <f>IF(T139="","",IF(UPFRONTS!$F$22="Yes",(365*(T130+T134+T126*(5/7)*(0.7)+T122*(5/7)*(0.7)+T118*(5/7))),(365*(T130+T126*(5/7)*(0.7)+T122*(5/7)*(0.7)+T118*(5/7)))))</f>
        <v>86369.137346359028</v>
      </c>
      <c r="U145" s="99">
        <f>IF(U139="","",IF(UPFRONTS!$F$22="Yes",(365*(U130+U134+U126*(5/7)*(0.7)+U122*(5/7)*(0.7)+U118*(5/7))),(365*(U130+U126*(5/7)*(0.7)+U122*(5/7)*(0.7)+U118*(5/7)))))</f>
        <v>86919.151369603598</v>
      </c>
      <c r="V145" s="99">
        <f>IF(V139="","",IF(UPFRONTS!$F$22="Yes",(365*(V130+V134+V126*(5/7)*(0.7)+V122*(5/7)*(0.7)+V118*(5/7))),(365*(V130+V126*(5/7)*(0.7)+V122*(5/7)*(0.7)+V118*(5/7)))))</f>
        <v>87469.165392848168</v>
      </c>
      <c r="W145" s="99">
        <f>IF(W139="","",IF(UPFRONTS!$F$22="Yes",(365*(W130+W134+W126*(5/7)*(0.7)+W122*(5/7)*(0.7)+W118*(5/7))),(365*(W130+W126*(5/7)*(0.7)+W122*(5/7)*(0.7)+W118*(5/7)))))</f>
        <v>88019.179416092753</v>
      </c>
      <c r="X145" s="99">
        <f>IF(X139="","",IF(UPFRONTS!$F$22="Yes",(365*(X130+X134+X126*(5/7)*(0.7)+X122*(5/7)*(0.7)+X118*(5/7))),(365*(X130+X126*(5/7)*(0.7)+X122*(5/7)*(0.7)+X118*(5/7)))))</f>
        <v>88569.193439337309</v>
      </c>
      <c r="Y145" s="99">
        <f>IF(Y139="","",IF(UPFRONTS!$F$22="Yes",(365*(Y130+Y134+Y126*(5/7)*(0.7)+Y122*(5/7)*(0.7)+Y118*(5/7))),(365*(Y130+Y126*(5/7)*(0.7)+Y122*(5/7)*(0.7)+Y118*(5/7)))))</f>
        <v>89119.207462581879</v>
      </c>
      <c r="Z145" s="99">
        <f>IF(Z139="","",IF(UPFRONTS!$F$22="Yes",(365*(Z130+Z134+Z126*(5/7)*(0.7)+Z122*(5/7)*(0.7)+Z118*(5/7))),(365*(Z130+Z126*(5/7)*(0.7)+Z122*(5/7)*(0.7)+Z118*(5/7)))))</f>
        <v>89669.221485826463</v>
      </c>
      <c r="AA145" s="99">
        <f>IF(AA139="","",IF(UPFRONTS!$F$22="Yes",(365*(AA130+AA134+AA126*(5/7)*(0.7)+AA122*(5/7)*(0.7)+AA118*(5/7))),(365*(AA130+AA126*(5/7)*(0.7)+AA122*(5/7)*(0.7)+AA118*(5/7)))))</f>
        <v>90219.235509071004</v>
      </c>
      <c r="AB145" s="99">
        <f>IF(AB139="","",IF(UPFRONTS!$F$22="Yes",(365*(AB130+AB134+AB126*(5/7)*(0.7)+AB122*(5/7)*(0.7)+AB118*(5/7))),(365*(AB130+AB126*(5/7)*(0.7)+AB122*(5/7)*(0.7)+AB118*(5/7)))))</f>
        <v>90769.249532315574</v>
      </c>
      <c r="AC145" s="99">
        <f>IF(AC139="","",IF(UPFRONTS!$F$22="Yes",(365*(AC130+AC134+AC126*(5/7)*(0.7)+AC122*(5/7)*(0.7)+AC118*(5/7))),(365*(AC130+AC126*(5/7)*(0.7)+AC122*(5/7)*(0.7)+AC118*(5/7)))))</f>
        <v>91319.26355556013</v>
      </c>
      <c r="AD145" s="99">
        <f>IF(AD139="","",IF(UPFRONTS!$F$22="Yes",(365*(AD130+AD134+AD126*(5/7)*(0.7)+AD122*(5/7)*(0.7)+AD118*(5/7))),(365*(AD130+AD126*(5/7)*(0.7)+AD122*(5/7)*(0.7)+AD118*(5/7)))))</f>
        <v>91869.277578804729</v>
      </c>
      <c r="AE145" s="99">
        <f>IF(AE139="","",IF(UPFRONTS!$F$22="Yes",(365*(AE130+AE134+AE126*(5/7)*(0.7)+AE122*(5/7)*(0.7)+AE118*(5/7))),(365*(AE130+AE126*(5/7)*(0.7)+AE122*(5/7)*(0.7)+AE118*(5/7)))))</f>
        <v>92419.291602049314</v>
      </c>
      <c r="AF145" s="99">
        <f>IF(AF139="","",IF(UPFRONTS!$F$22="Yes",(365*(AF130+AF134+AF126*(5/7)*(0.7)+AF122*(5/7)*(0.7)+AF118*(5/7))),(365*(AF130+AF126*(5/7)*(0.7)+AF122*(5/7)*(0.7)+AF118*(5/7)))))</f>
        <v>92969.305625293884</v>
      </c>
      <c r="AG145" s="99" t="str">
        <f>IF(AG139="","",IF(UPFRONTS!$F$22="Yes",(365*(AG130+AG134+AG126*(5/7)*(0.7)+AG122*(5/7)*(0.7)+AG118*(5/7))),(365*(AG130+AG126*(5/7)*(0.7)+AG122*(5/7)*(0.7)+AG118*(5/7)))))</f>
        <v/>
      </c>
      <c r="AH145" s="99" t="str">
        <f>IF(AH139="","",IF(UPFRONTS!$F$22="Yes",(365*(AH130+AH134+AH126*(5/7)*(0.7)+AH122*(5/7)*(0.7)+AH118*(5/7))),(365*(AH130+AH126*(5/7)*(0.7)+AH122*(5/7)*(0.7)+AH118*(5/7)))))</f>
        <v/>
      </c>
      <c r="AI145" s="99" t="str">
        <f>IF(AI139="","",IF(UPFRONTS!$F$22="Yes",(365*(AI130+AI134+AI126*(5/7)*(0.7)+AI122*(5/7)*(0.7)+AI118*(5/7))),(365*(AI130+AI126*(5/7)*(0.7)+AI122*(5/7)*(0.7)+AI118*(5/7)))))</f>
        <v/>
      </c>
      <c r="AJ145" s="99" t="str">
        <f>IF(AJ139="","",IF(UPFRONTS!$F$22="Yes",(365*(AJ130+AJ134+AJ126*(5/7)*(0.7)+AJ122*(5/7)*(0.7)+AJ118*(5/7))),(365*(AJ130+AJ126*(5/7)*(0.7)+AJ122*(5/7)*(0.7)+AJ118*(5/7)))))</f>
        <v/>
      </c>
      <c r="AK145" s="99" t="str">
        <f>IF(AK139="","",IF(UPFRONTS!$F$22="Yes",(365*(AK130+AK134+AK126*(5/7)*(0.7)+AK122*(5/7)*(0.7)+AK118*(5/7))),(365*(AK130+AK126*(5/7)*(0.7)+AK122*(5/7)*(0.7)+AK118*(5/7)))))</f>
        <v/>
      </c>
      <c r="AL145" s="99" t="str">
        <f>IF(AL139="","",IF(UPFRONTS!$F$22="Yes",(365*(AL130+AL134+AL126*(5/7)*(0.7)+AL122*(5/7)*(0.7)+AL118*(5/7))),(365*(AL130+AL126*(5/7)*(0.7)+AL122*(5/7)*(0.7)+AL118*(5/7)))))</f>
        <v/>
      </c>
      <c r="AM145" s="99" t="str">
        <f>IF(AM139="","",IF(UPFRONTS!$F$22="Yes",(365*(AM130+AM134+AM126*(5/7)*(0.7)+AM122*(5/7)*(0.7)+AM118*(5/7))),(365*(AM130+AM126*(5/7)*(0.7)+AM122*(5/7)*(0.7)+AM118*(5/7)))))</f>
        <v/>
      </c>
      <c r="AN145" s="99" t="str">
        <f>IF(AN139="","",IF(UPFRONTS!$F$22="Yes",(365*(AN130+AN134+AN126*(5/7)*(0.7)+AN122*(5/7)*(0.7)+AN118*(5/7))),(365*(AN130+AN126*(5/7)*(0.7)+AN122*(5/7)*(0.7)+AN118*(5/7)))))</f>
        <v/>
      </c>
      <c r="AO145" s="99" t="str">
        <f>IF(AO139="","",IF(UPFRONTS!$F$22="Yes",(365*(AO130+AO134+AO126*(5/7)*(0.7)+AO122*(5/7)*(0.7)+AO118*(5/7))),(365*(AO130+AO126*(5/7)*(0.7)+AO122*(5/7)*(0.7)+AO118*(5/7)))))</f>
        <v/>
      </c>
      <c r="AP145" s="99" t="str">
        <f>IF(AP139="","",IF(UPFRONTS!$F$22="Yes",(365*(AP130+AP134+AP126*(5/7)*(0.7)+AP122*(5/7)*(0.7)+AP118*(5/7))),(365*(AP130+AP126*(5/7)*(0.7)+AP122*(5/7)*(0.7)+AP118*(5/7)))))</f>
        <v/>
      </c>
      <c r="AQ145" s="99" t="str">
        <f>IF(AQ139="","",IF(UPFRONTS!$F$22="Yes",(365*(AQ130+AQ134+AQ126*(5/7)*(0.7)+AQ122*(5/7)*(0.7)+AQ118*(5/7))),(365*(AQ130+AQ126*(5/7)*(0.7)+AQ122*(5/7)*(0.7)+AQ118*(5/7)))))</f>
        <v/>
      </c>
      <c r="AR145" s="99" t="str">
        <f>IF(AR139="","",IF(UPFRONTS!$F$22="Yes",(365*(AR130+AR134+AR126*(5/7)*(0.7)+AR122*(5/7)*(0.7)+AR118*(5/7))),(365*(AR130+AR126*(5/7)*(0.7)+AR122*(5/7)*(0.7)+AR118*(5/7)))))</f>
        <v/>
      </c>
      <c r="AS145" s="99" t="str">
        <f>IF(AS139="","",IF(UPFRONTS!$F$22="Yes",(365*(AS130+AS134+AS126*(5/7)*(0.7)+AS122*(5/7)*(0.7)+AS118*(5/7))),(365*(AS130+AS126*(5/7)*(0.7)+AS122*(5/7)*(0.7)+AS118*(5/7)))))</f>
        <v/>
      </c>
      <c r="AT145" s="99" t="str">
        <f>IF(AT139="","",IF(UPFRONTS!$F$22="Yes",(365*(AT130+AT134+AT126*(5/7)*(0.7)+AT122*(5/7)*(0.7)+AT118*(5/7))),(365*(AT130+AT126*(5/7)*(0.7)+AT122*(5/7)*(0.7)+AT118*(5/7)))))</f>
        <v/>
      </c>
      <c r="AU145" s="99" t="str">
        <f>IF(AU139="","",IF(UPFRONTS!$F$22="Yes",(365*(AU130+AU134+AU126*(5/7)*(0.7)+AU122*(5/7)*(0.7)+AU118*(5/7))),(365*(AU130+AU126*(5/7)*(0.7)+AU122*(5/7)*(0.7)+AU118*(5/7)))))</f>
        <v/>
      </c>
      <c r="AV145" s="99" t="str">
        <f>IF(AV139="","",IF(UPFRONTS!$F$22="Yes",(365*(AV130+AV134+AV126*(5/7)*(0.7)+AV122*(5/7)*(0.7)+AV118*(5/7))),(365*(AV130+AV126*(5/7)*(0.7)+AV122*(5/7)*(0.7)+AV118*(5/7)))))</f>
        <v/>
      </c>
      <c r="AW145" s="99" t="str">
        <f>IF(AW139="","",IF(UPFRONTS!$F$22="Yes",(365*(AW130+AW134+AW126*(5/7)*(0.7)+AW122*(5/7)*(0.7)+AW118*(5/7))),(365*(AW130+AW126*(5/7)*(0.7)+AW122*(5/7)*(0.7)+AW118*(5/7)))))</f>
        <v/>
      </c>
      <c r="AX145" s="99" t="str">
        <f>IF(AX139="","",IF(UPFRONTS!$F$22="Yes",(365*(AX130+AX134+AX126*(5/7)*(0.7)+AX122*(5/7)*(0.7)+AX118*(5/7))),(365*(AX130+AX126*(5/7)*(0.7)+AX122*(5/7)*(0.7)+AX118*(5/7)))))</f>
        <v/>
      </c>
      <c r="AY145" s="99" t="str">
        <f>IF(AY139="","",IF(UPFRONTS!$F$22="Yes",(365*(AY130+AY134+AY126*(5/7)*(0.7)+AY122*(5/7)*(0.7)+AY118*(5/7))),(365*(AY130+AY126*(5/7)*(0.7)+AY122*(5/7)*(0.7)+AY118*(5/7)))))</f>
        <v/>
      </c>
      <c r="AZ145" s="99" t="str">
        <f>IF(AZ139="","",IF(UPFRONTS!$F$22="Yes",(365*(AZ130+AZ134+AZ126*(5/7)*(0.7)+AZ122*(5/7)*(0.7)+AZ118*(5/7))),(365*(AZ130+AZ126*(5/7)*(0.7)+AZ122*(5/7)*(0.7)+AZ118*(5/7)))))</f>
        <v/>
      </c>
      <c r="BA145" s="99" t="str">
        <f>IF(BA139="","",IF(UPFRONTS!$F$22="Yes",(365*(BA130+BA134+BA126*(5/7)*(0.7)+BA122*(5/7)*(0.7)+BA118*(5/7))),(365*(BA130+BA126*(5/7)*(0.7)+BA122*(5/7)*(0.7)+BA118*(5/7)))))</f>
        <v/>
      </c>
      <c r="BB145" s="99" t="str">
        <f>IF(BB139="","",IF(UPFRONTS!$F$22="Yes",(365*(BB130+BB134+BB126*(5/7)*(0.7)+BB122*(5/7)*(0.7)+BB118*(5/7))),(365*(BB130+BB126*(5/7)*(0.7)+BB122*(5/7)*(0.7)+BB118*(5/7)))))</f>
        <v/>
      </c>
      <c r="BC145" s="99" t="str">
        <f>IF(BC139="","",IF(UPFRONTS!$F$22="Yes",(365*(BC130+BC134+BC126*(5/7)*(0.7)+BC122*(5/7)*(0.7)+BC118*(5/7))),(365*(BC130+BC126*(5/7)*(0.7)+BC122*(5/7)*(0.7)+BC118*(5/7)))))</f>
        <v/>
      </c>
    </row>
    <row r="146" spans="3:55" x14ac:dyDescent="0.25">
      <c r="F146" s="10" t="s">
        <v>517</v>
      </c>
      <c r="G146" s="99">
        <f>IF(G139="","",SUM(G140,G143))</f>
        <v>248491.70256772527</v>
      </c>
      <c r="H146" s="99">
        <f t="shared" ref="H146:BC146" si="60">IF(H139="","",SUM(H140,H143))</f>
        <v>250255.4906253895</v>
      </c>
      <c r="I146" s="99">
        <f t="shared" si="60"/>
        <v>252019.27868305368</v>
      </c>
      <c r="J146" s="99">
        <f t="shared" si="60"/>
        <v>253783.06674071783</v>
      </c>
      <c r="K146" s="99">
        <f t="shared" si="60"/>
        <v>255546.85479838203</v>
      </c>
      <c r="L146" s="99">
        <f t="shared" si="60"/>
        <v>257310.64285604624</v>
      </c>
      <c r="M146" s="99">
        <f t="shared" si="60"/>
        <v>259074.43091371044</v>
      </c>
      <c r="N146" s="99">
        <f t="shared" si="60"/>
        <v>260838.21897137462</v>
      </c>
      <c r="O146" s="99">
        <f>IF(O139="","",SUM(O140,O143))</f>
        <v>262602.0070290388</v>
      </c>
      <c r="P146" s="99">
        <f t="shared" si="60"/>
        <v>264365.79508670303</v>
      </c>
      <c r="Q146" s="99">
        <f t="shared" si="60"/>
        <v>266129.58314436721</v>
      </c>
      <c r="R146" s="99">
        <f t="shared" si="60"/>
        <v>267893.37120203138</v>
      </c>
      <c r="S146" s="99">
        <f t="shared" si="60"/>
        <v>269657.15925969556</v>
      </c>
      <c r="T146" s="99">
        <f t="shared" si="60"/>
        <v>271420.94731735974</v>
      </c>
      <c r="U146" s="99">
        <f t="shared" si="60"/>
        <v>273184.73537502391</v>
      </c>
      <c r="V146" s="99">
        <f t="shared" si="60"/>
        <v>274948.52343268815</v>
      </c>
      <c r="W146" s="99">
        <f t="shared" si="60"/>
        <v>276712.31149035232</v>
      </c>
      <c r="X146" s="99">
        <f t="shared" si="60"/>
        <v>278476.09954801656</v>
      </c>
      <c r="Y146" s="99">
        <f t="shared" si="60"/>
        <v>280239.88760568073</v>
      </c>
      <c r="Z146" s="99">
        <f t="shared" si="60"/>
        <v>282003.67566334491</v>
      </c>
      <c r="AA146" s="99">
        <f t="shared" si="60"/>
        <v>283767.46372100909</v>
      </c>
      <c r="AB146" s="99">
        <f t="shared" si="60"/>
        <v>285531.25177867326</v>
      </c>
      <c r="AC146" s="99">
        <f t="shared" si="60"/>
        <v>287295.03983633744</v>
      </c>
      <c r="AD146" s="99">
        <f t="shared" si="60"/>
        <v>289058.82789400162</v>
      </c>
      <c r="AE146" s="99">
        <f t="shared" si="60"/>
        <v>290822.61595166585</v>
      </c>
      <c r="AF146" s="99">
        <f t="shared" si="60"/>
        <v>292586.40400932997</v>
      </c>
      <c r="AG146" s="99" t="str">
        <f t="shared" si="60"/>
        <v/>
      </c>
      <c r="AH146" s="99" t="str">
        <f t="shared" si="60"/>
        <v/>
      </c>
      <c r="AI146" s="99" t="str">
        <f t="shared" si="60"/>
        <v/>
      </c>
      <c r="AJ146" s="99" t="str">
        <f t="shared" si="60"/>
        <v/>
      </c>
      <c r="AK146" s="99" t="str">
        <f t="shared" si="60"/>
        <v/>
      </c>
      <c r="AL146" s="99" t="str">
        <f t="shared" si="60"/>
        <v/>
      </c>
      <c r="AM146" s="99" t="str">
        <f t="shared" si="60"/>
        <v/>
      </c>
      <c r="AN146" s="99" t="str">
        <f t="shared" si="60"/>
        <v/>
      </c>
      <c r="AO146" s="99" t="str">
        <f t="shared" si="60"/>
        <v/>
      </c>
      <c r="AP146" s="99" t="str">
        <f t="shared" si="60"/>
        <v/>
      </c>
      <c r="AQ146" s="99" t="str">
        <f t="shared" si="60"/>
        <v/>
      </c>
      <c r="AR146" s="99" t="str">
        <f t="shared" si="60"/>
        <v/>
      </c>
      <c r="AS146" s="99" t="str">
        <f t="shared" si="60"/>
        <v/>
      </c>
      <c r="AT146" s="99" t="str">
        <f t="shared" si="60"/>
        <v/>
      </c>
      <c r="AU146" s="99" t="str">
        <f t="shared" si="60"/>
        <v/>
      </c>
      <c r="AV146" s="99" t="str">
        <f t="shared" si="60"/>
        <v/>
      </c>
      <c r="AW146" s="99" t="str">
        <f t="shared" si="60"/>
        <v/>
      </c>
      <c r="AX146" s="99" t="str">
        <f t="shared" si="60"/>
        <v/>
      </c>
      <c r="AY146" s="99" t="str">
        <f t="shared" si="60"/>
        <v/>
      </c>
      <c r="AZ146" s="99" t="str">
        <f t="shared" si="60"/>
        <v/>
      </c>
      <c r="BA146" s="99" t="str">
        <f t="shared" si="60"/>
        <v/>
      </c>
      <c r="BB146" s="99" t="str">
        <f t="shared" si="60"/>
        <v/>
      </c>
      <c r="BC146" s="107" t="str">
        <f t="shared" si="60"/>
        <v/>
      </c>
    </row>
    <row r="147" spans="3:55" x14ac:dyDescent="0.25">
      <c r="C147" s="375"/>
      <c r="F147" s="10" t="s">
        <v>516</v>
      </c>
      <c r="G147" s="99">
        <f>IF(G139="","",SUM(G141,G144))</f>
        <v>195911.53595536231</v>
      </c>
      <c r="H147" s="99">
        <f t="shared" ref="H147:BC147" si="61">IF(H139="","",SUM(H141,H144))</f>
        <v>197308.75664098433</v>
      </c>
      <c r="I147" s="99">
        <f t="shared" si="61"/>
        <v>198705.97732660646</v>
      </c>
      <c r="J147" s="99">
        <f t="shared" si="61"/>
        <v>200103.19801222853</v>
      </c>
      <c r="K147" s="99">
        <f t="shared" si="61"/>
        <v>201500.4186978506</v>
      </c>
      <c r="L147" s="99">
        <f t="shared" si="61"/>
        <v>202897.63938347268</v>
      </c>
      <c r="M147" s="99">
        <f t="shared" si="61"/>
        <v>204294.86006909475</v>
      </c>
      <c r="N147" s="99">
        <f t="shared" si="61"/>
        <v>205692.08075471679</v>
      </c>
      <c r="O147" s="99">
        <f t="shared" si="61"/>
        <v>207089.3014403389</v>
      </c>
      <c r="P147" s="99">
        <f t="shared" si="61"/>
        <v>208486.52212596097</v>
      </c>
      <c r="Q147" s="99">
        <f t="shared" si="61"/>
        <v>209883.74281158301</v>
      </c>
      <c r="R147" s="99">
        <f t="shared" si="61"/>
        <v>211280.96349720508</v>
      </c>
      <c r="S147" s="99">
        <f t="shared" si="61"/>
        <v>212678.18418282719</v>
      </c>
      <c r="T147" s="99">
        <f t="shared" si="61"/>
        <v>214075.40486844926</v>
      </c>
      <c r="U147" s="99">
        <f t="shared" si="61"/>
        <v>215472.62555407133</v>
      </c>
      <c r="V147" s="99">
        <f t="shared" si="61"/>
        <v>216869.8462396934</v>
      </c>
      <c r="W147" s="99">
        <f t="shared" si="61"/>
        <v>218267.06692531548</v>
      </c>
      <c r="X147" s="99">
        <f t="shared" si="61"/>
        <v>219664.28761093755</v>
      </c>
      <c r="Y147" s="99">
        <f t="shared" si="61"/>
        <v>221061.50829655962</v>
      </c>
      <c r="Z147" s="99">
        <f t="shared" si="61"/>
        <v>222458.7289821817</v>
      </c>
      <c r="AA147" s="99">
        <f t="shared" si="61"/>
        <v>223855.9496678038</v>
      </c>
      <c r="AB147" s="99">
        <f t="shared" si="61"/>
        <v>225253.17035342584</v>
      </c>
      <c r="AC147" s="99">
        <f t="shared" si="61"/>
        <v>226650.39103904791</v>
      </c>
      <c r="AD147" s="99">
        <f t="shared" si="61"/>
        <v>228047.61172466999</v>
      </c>
      <c r="AE147" s="99">
        <f t="shared" si="61"/>
        <v>229444.83241029209</v>
      </c>
      <c r="AF147" s="99">
        <f t="shared" si="61"/>
        <v>230842.05309591413</v>
      </c>
      <c r="AG147" s="99" t="str">
        <f t="shared" si="61"/>
        <v/>
      </c>
      <c r="AH147" s="99" t="str">
        <f t="shared" si="61"/>
        <v/>
      </c>
      <c r="AI147" s="99" t="str">
        <f t="shared" si="61"/>
        <v/>
      </c>
      <c r="AJ147" s="99" t="str">
        <f t="shared" si="61"/>
        <v/>
      </c>
      <c r="AK147" s="99" t="str">
        <f t="shared" si="61"/>
        <v/>
      </c>
      <c r="AL147" s="99" t="str">
        <f t="shared" si="61"/>
        <v/>
      </c>
      <c r="AM147" s="99" t="str">
        <f t="shared" si="61"/>
        <v/>
      </c>
      <c r="AN147" s="99" t="str">
        <f t="shared" si="61"/>
        <v/>
      </c>
      <c r="AO147" s="99" t="str">
        <f t="shared" si="61"/>
        <v/>
      </c>
      <c r="AP147" s="99" t="str">
        <f t="shared" si="61"/>
        <v/>
      </c>
      <c r="AQ147" s="99" t="str">
        <f t="shared" si="61"/>
        <v/>
      </c>
      <c r="AR147" s="99" t="str">
        <f t="shared" si="61"/>
        <v/>
      </c>
      <c r="AS147" s="99" t="str">
        <f t="shared" si="61"/>
        <v/>
      </c>
      <c r="AT147" s="99" t="str">
        <f t="shared" si="61"/>
        <v/>
      </c>
      <c r="AU147" s="99" t="str">
        <f t="shared" si="61"/>
        <v/>
      </c>
      <c r="AV147" s="99" t="str">
        <f t="shared" si="61"/>
        <v/>
      </c>
      <c r="AW147" s="99" t="str">
        <f t="shared" si="61"/>
        <v/>
      </c>
      <c r="AX147" s="99" t="str">
        <f t="shared" si="61"/>
        <v/>
      </c>
      <c r="AY147" s="99" t="str">
        <f t="shared" si="61"/>
        <v/>
      </c>
      <c r="AZ147" s="99" t="str">
        <f t="shared" si="61"/>
        <v/>
      </c>
      <c r="BA147" s="99" t="str">
        <f t="shared" si="61"/>
        <v/>
      </c>
      <c r="BB147" s="99" t="str">
        <f t="shared" si="61"/>
        <v/>
      </c>
      <c r="BC147" s="107" t="str">
        <f t="shared" si="61"/>
        <v/>
      </c>
    </row>
    <row r="148" spans="3:55" x14ac:dyDescent="0.25">
      <c r="F148" s="16" t="s">
        <v>518</v>
      </c>
      <c r="G148" s="100">
        <f>IF(G139="","",SUM(G142,G145))</f>
        <v>302236.06875152246</v>
      </c>
      <c r="H148" s="100">
        <f t="shared" ref="H148:BC148" si="62">IF(H139="","",SUM(H142,H145))</f>
        <v>304355.92860032135</v>
      </c>
      <c r="I148" s="100">
        <f t="shared" si="62"/>
        <v>306475.78844912036</v>
      </c>
      <c r="J148" s="100">
        <f t="shared" si="62"/>
        <v>308595.64829791925</v>
      </c>
      <c r="K148" s="100">
        <f t="shared" si="62"/>
        <v>310715.5081467182</v>
      </c>
      <c r="L148" s="100">
        <f t="shared" si="62"/>
        <v>312835.36799551721</v>
      </c>
      <c r="M148" s="100">
        <f t="shared" si="62"/>
        <v>314955.2278443161</v>
      </c>
      <c r="N148" s="100">
        <f t="shared" si="62"/>
        <v>317075.08769311506</v>
      </c>
      <c r="O148" s="100">
        <f t="shared" si="62"/>
        <v>319194.94754191401</v>
      </c>
      <c r="P148" s="100">
        <f t="shared" si="62"/>
        <v>321314.80739071296</v>
      </c>
      <c r="Q148" s="100">
        <f t="shared" si="62"/>
        <v>323434.66723951185</v>
      </c>
      <c r="R148" s="100">
        <f t="shared" si="62"/>
        <v>325554.5270883108</v>
      </c>
      <c r="S148" s="100">
        <f t="shared" si="62"/>
        <v>327674.38693710981</v>
      </c>
      <c r="T148" s="100">
        <f t="shared" si="62"/>
        <v>329794.24678590876</v>
      </c>
      <c r="U148" s="100">
        <f t="shared" si="62"/>
        <v>331914.10663470766</v>
      </c>
      <c r="V148" s="100">
        <f t="shared" si="62"/>
        <v>334033.96648350661</v>
      </c>
      <c r="W148" s="100">
        <f t="shared" si="62"/>
        <v>336153.82633230556</v>
      </c>
      <c r="X148" s="100">
        <f t="shared" si="62"/>
        <v>338273.68618110463</v>
      </c>
      <c r="Y148" s="100">
        <f t="shared" si="62"/>
        <v>340393.54602990352</v>
      </c>
      <c r="Z148" s="100">
        <f t="shared" si="62"/>
        <v>342513.40587870247</v>
      </c>
      <c r="AA148" s="100">
        <f t="shared" si="62"/>
        <v>344633.26572750136</v>
      </c>
      <c r="AB148" s="100">
        <f t="shared" si="62"/>
        <v>346753.12557630031</v>
      </c>
      <c r="AC148" s="100">
        <f t="shared" si="62"/>
        <v>348872.98542509926</v>
      </c>
      <c r="AD148" s="100">
        <f t="shared" si="62"/>
        <v>350992.84527389822</v>
      </c>
      <c r="AE148" s="100">
        <f t="shared" si="62"/>
        <v>353112.70512269723</v>
      </c>
      <c r="AF148" s="100">
        <f t="shared" si="62"/>
        <v>355232.56497149618</v>
      </c>
      <c r="AG148" s="100" t="str">
        <f t="shared" si="62"/>
        <v/>
      </c>
      <c r="AH148" s="100" t="str">
        <f t="shared" si="62"/>
        <v/>
      </c>
      <c r="AI148" s="100" t="str">
        <f t="shared" si="62"/>
        <v/>
      </c>
      <c r="AJ148" s="100" t="str">
        <f t="shared" si="62"/>
        <v/>
      </c>
      <c r="AK148" s="100" t="str">
        <f t="shared" si="62"/>
        <v/>
      </c>
      <c r="AL148" s="100" t="str">
        <f t="shared" si="62"/>
        <v/>
      </c>
      <c r="AM148" s="100" t="str">
        <f t="shared" si="62"/>
        <v/>
      </c>
      <c r="AN148" s="100" t="str">
        <f t="shared" si="62"/>
        <v/>
      </c>
      <c r="AO148" s="100" t="str">
        <f t="shared" si="62"/>
        <v/>
      </c>
      <c r="AP148" s="100" t="str">
        <f t="shared" si="62"/>
        <v/>
      </c>
      <c r="AQ148" s="100" t="str">
        <f t="shared" si="62"/>
        <v/>
      </c>
      <c r="AR148" s="100" t="str">
        <f t="shared" si="62"/>
        <v/>
      </c>
      <c r="AS148" s="100" t="str">
        <f t="shared" si="62"/>
        <v/>
      </c>
      <c r="AT148" s="100" t="str">
        <f t="shared" si="62"/>
        <v/>
      </c>
      <c r="AU148" s="100" t="str">
        <f t="shared" si="62"/>
        <v/>
      </c>
      <c r="AV148" s="100" t="str">
        <f t="shared" si="62"/>
        <v/>
      </c>
      <c r="AW148" s="100" t="str">
        <f t="shared" si="62"/>
        <v/>
      </c>
      <c r="AX148" s="100" t="str">
        <f t="shared" si="62"/>
        <v/>
      </c>
      <c r="AY148" s="100" t="str">
        <f t="shared" si="62"/>
        <v/>
      </c>
      <c r="AZ148" s="100" t="str">
        <f t="shared" si="62"/>
        <v/>
      </c>
      <c r="BA148" s="100" t="str">
        <f t="shared" si="62"/>
        <v/>
      </c>
      <c r="BB148" s="100" t="str">
        <f t="shared" si="62"/>
        <v/>
      </c>
      <c r="BC148" s="108" t="str">
        <f t="shared" si="62"/>
        <v/>
      </c>
    </row>
    <row r="149" spans="3:55" x14ac:dyDescent="0.25">
      <c r="F149" s="40"/>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row>
    <row r="150" spans="3:55" x14ac:dyDescent="0.25">
      <c r="F150" s="40"/>
    </row>
    <row r="151" spans="3:55" x14ac:dyDescent="0.25">
      <c r="D151" s="55" t="s">
        <v>537</v>
      </c>
      <c r="F151" s="38" t="s">
        <v>1119</v>
      </c>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row>
    <row r="152" spans="3:55" x14ac:dyDescent="0.25">
      <c r="D152" s="55"/>
      <c r="F152" s="51" t="s">
        <v>456</v>
      </c>
      <c r="G152" s="56">
        <f>G59</f>
        <v>-4</v>
      </c>
      <c r="H152" s="56">
        <f t="shared" ref="H152:AO152" si="63">H59</f>
        <v>-3</v>
      </c>
      <c r="I152" s="56">
        <f t="shared" si="63"/>
        <v>-2</v>
      </c>
      <c r="J152" s="56">
        <f t="shared" si="63"/>
        <v>-1</v>
      </c>
      <c r="K152" s="56">
        <f t="shared" si="63"/>
        <v>0</v>
      </c>
      <c r="L152" s="56">
        <f t="shared" si="63"/>
        <v>1</v>
      </c>
      <c r="M152" s="56">
        <f t="shared" si="63"/>
        <v>2</v>
      </c>
      <c r="N152" s="56">
        <f t="shared" si="63"/>
        <v>3</v>
      </c>
      <c r="O152" s="56">
        <f t="shared" si="63"/>
        <v>4</v>
      </c>
      <c r="P152" s="56">
        <f t="shared" si="63"/>
        <v>5</v>
      </c>
      <c r="Q152" s="56">
        <f t="shared" si="63"/>
        <v>6</v>
      </c>
      <c r="R152" s="56">
        <f t="shared" si="63"/>
        <v>7</v>
      </c>
      <c r="S152" s="56">
        <f t="shared" si="63"/>
        <v>8</v>
      </c>
      <c r="T152" s="56">
        <f t="shared" si="63"/>
        <v>9</v>
      </c>
      <c r="U152" s="56">
        <f t="shared" si="63"/>
        <v>10</v>
      </c>
      <c r="V152" s="56">
        <f t="shared" si="63"/>
        <v>11</v>
      </c>
      <c r="W152" s="56">
        <f t="shared" si="63"/>
        <v>12</v>
      </c>
      <c r="X152" s="56">
        <f t="shared" si="63"/>
        <v>13</v>
      </c>
      <c r="Y152" s="56">
        <f t="shared" si="63"/>
        <v>14</v>
      </c>
      <c r="Z152" s="56">
        <f t="shared" si="63"/>
        <v>15</v>
      </c>
      <c r="AA152" s="56">
        <f t="shared" si="63"/>
        <v>16</v>
      </c>
      <c r="AB152" s="56">
        <f t="shared" si="63"/>
        <v>17</v>
      </c>
      <c r="AC152" s="56">
        <f t="shared" si="63"/>
        <v>18</v>
      </c>
      <c r="AD152" s="56">
        <f t="shared" si="63"/>
        <v>19</v>
      </c>
      <c r="AE152" s="56">
        <f t="shared" si="63"/>
        <v>20</v>
      </c>
      <c r="AF152" s="56">
        <f t="shared" si="63"/>
        <v>21</v>
      </c>
      <c r="AG152" s="56" t="str">
        <f t="shared" si="63"/>
        <v/>
      </c>
      <c r="AH152" s="56" t="str">
        <f t="shared" si="63"/>
        <v/>
      </c>
      <c r="AI152" s="56" t="str">
        <f t="shared" si="63"/>
        <v/>
      </c>
      <c r="AJ152" s="56" t="str">
        <f t="shared" si="63"/>
        <v/>
      </c>
      <c r="AK152" s="56" t="str">
        <f t="shared" si="63"/>
        <v/>
      </c>
      <c r="AL152" s="56" t="str">
        <f t="shared" si="63"/>
        <v/>
      </c>
      <c r="AM152" s="56" t="str">
        <f t="shared" si="63"/>
        <v/>
      </c>
      <c r="AN152" s="56" t="str">
        <f t="shared" si="63"/>
        <v/>
      </c>
      <c r="AO152" s="56" t="str">
        <f t="shared" si="63"/>
        <v/>
      </c>
      <c r="AP152" s="56" t="str">
        <f>AP59</f>
        <v/>
      </c>
      <c r="AQ152" s="56" t="str">
        <f t="shared" ref="AQ152:BC152" si="64">AQ59</f>
        <v/>
      </c>
      <c r="AR152" s="56" t="str">
        <f t="shared" si="64"/>
        <v/>
      </c>
      <c r="AS152" s="56" t="str">
        <f t="shared" si="64"/>
        <v/>
      </c>
      <c r="AT152" s="56" t="str">
        <f t="shared" si="64"/>
        <v/>
      </c>
      <c r="AU152" s="56" t="str">
        <f t="shared" si="64"/>
        <v/>
      </c>
      <c r="AV152" s="56" t="str">
        <f t="shared" si="64"/>
        <v/>
      </c>
      <c r="AW152" s="56" t="str">
        <f t="shared" si="64"/>
        <v/>
      </c>
      <c r="AX152" s="56" t="str">
        <f t="shared" si="64"/>
        <v/>
      </c>
      <c r="AY152" s="56" t="str">
        <f t="shared" si="64"/>
        <v/>
      </c>
      <c r="AZ152" s="56" t="str">
        <f t="shared" si="64"/>
        <v/>
      </c>
      <c r="BA152" s="56" t="str">
        <f t="shared" si="64"/>
        <v/>
      </c>
      <c r="BB152" s="56" t="str">
        <f t="shared" si="64"/>
        <v/>
      </c>
      <c r="BC152" s="56" t="str">
        <f t="shared" si="64"/>
        <v/>
      </c>
    </row>
    <row r="153" spans="3:55" x14ac:dyDescent="0.25">
      <c r="D153" s="55"/>
      <c r="F153" s="83" t="s">
        <v>59</v>
      </c>
      <c r="G153" s="84">
        <f>G60</f>
        <v>2021</v>
      </c>
      <c r="H153" s="84">
        <f t="shared" ref="H153:AO153" si="65">H60</f>
        <v>2022</v>
      </c>
      <c r="I153" s="84">
        <f t="shared" si="65"/>
        <v>2023</v>
      </c>
      <c r="J153" s="84">
        <f t="shared" si="65"/>
        <v>2024</v>
      </c>
      <c r="K153" s="84">
        <f t="shared" si="65"/>
        <v>2025</v>
      </c>
      <c r="L153" s="84">
        <f t="shared" si="65"/>
        <v>2026</v>
      </c>
      <c r="M153" s="84">
        <f t="shared" si="65"/>
        <v>2027</v>
      </c>
      <c r="N153" s="84">
        <f t="shared" si="65"/>
        <v>2028</v>
      </c>
      <c r="O153" s="84">
        <f t="shared" si="65"/>
        <v>2029</v>
      </c>
      <c r="P153" s="84">
        <f t="shared" si="65"/>
        <v>2030</v>
      </c>
      <c r="Q153" s="84">
        <f t="shared" si="65"/>
        <v>2031</v>
      </c>
      <c r="R153" s="84">
        <f t="shared" si="65"/>
        <v>2032</v>
      </c>
      <c r="S153" s="84">
        <f t="shared" si="65"/>
        <v>2033</v>
      </c>
      <c r="T153" s="84">
        <f t="shared" si="65"/>
        <v>2034</v>
      </c>
      <c r="U153" s="84">
        <f t="shared" si="65"/>
        <v>2035</v>
      </c>
      <c r="V153" s="84">
        <f t="shared" si="65"/>
        <v>2036</v>
      </c>
      <c r="W153" s="84">
        <f t="shared" si="65"/>
        <v>2037</v>
      </c>
      <c r="X153" s="84">
        <f t="shared" si="65"/>
        <v>2038</v>
      </c>
      <c r="Y153" s="84">
        <f t="shared" si="65"/>
        <v>2039</v>
      </c>
      <c r="Z153" s="84">
        <f t="shared" si="65"/>
        <v>2040</v>
      </c>
      <c r="AA153" s="84">
        <f t="shared" si="65"/>
        <v>2041</v>
      </c>
      <c r="AB153" s="84">
        <f t="shared" si="65"/>
        <v>2042</v>
      </c>
      <c r="AC153" s="84">
        <f t="shared" si="65"/>
        <v>2043</v>
      </c>
      <c r="AD153" s="84">
        <f t="shared" si="65"/>
        <v>2044</v>
      </c>
      <c r="AE153" s="84">
        <f t="shared" si="65"/>
        <v>2045</v>
      </c>
      <c r="AF153" s="84">
        <f t="shared" si="65"/>
        <v>2046</v>
      </c>
      <c r="AG153" s="84" t="str">
        <f t="shared" si="65"/>
        <v/>
      </c>
      <c r="AH153" s="84" t="str">
        <f t="shared" si="65"/>
        <v/>
      </c>
      <c r="AI153" s="84" t="str">
        <f t="shared" si="65"/>
        <v/>
      </c>
      <c r="AJ153" s="84" t="str">
        <f t="shared" si="65"/>
        <v/>
      </c>
      <c r="AK153" s="84" t="str">
        <f t="shared" si="65"/>
        <v/>
      </c>
      <c r="AL153" s="84" t="str">
        <f t="shared" si="65"/>
        <v/>
      </c>
      <c r="AM153" s="84" t="str">
        <f t="shared" si="65"/>
        <v/>
      </c>
      <c r="AN153" s="84" t="str">
        <f t="shared" si="65"/>
        <v/>
      </c>
      <c r="AO153" s="84" t="str">
        <f t="shared" si="65"/>
        <v/>
      </c>
      <c r="AP153" s="84" t="str">
        <f>AP60</f>
        <v/>
      </c>
      <c r="AQ153" s="84" t="str">
        <f t="shared" ref="AQ153:BC153" si="66">AQ60</f>
        <v/>
      </c>
      <c r="AR153" s="84" t="str">
        <f t="shared" si="66"/>
        <v/>
      </c>
      <c r="AS153" s="84" t="str">
        <f t="shared" si="66"/>
        <v/>
      </c>
      <c r="AT153" s="84" t="str">
        <f t="shared" si="66"/>
        <v/>
      </c>
      <c r="AU153" s="84" t="str">
        <f t="shared" si="66"/>
        <v/>
      </c>
      <c r="AV153" s="84" t="str">
        <f t="shared" si="66"/>
        <v/>
      </c>
      <c r="AW153" s="84" t="str">
        <f t="shared" si="66"/>
        <v/>
      </c>
      <c r="AX153" s="84" t="str">
        <f t="shared" si="66"/>
        <v/>
      </c>
      <c r="AY153" s="84" t="str">
        <f t="shared" si="66"/>
        <v/>
      </c>
      <c r="AZ153" s="84" t="str">
        <f t="shared" si="66"/>
        <v/>
      </c>
      <c r="BA153" s="84" t="str">
        <f t="shared" si="66"/>
        <v/>
      </c>
      <c r="BB153" s="84" t="str">
        <f t="shared" si="66"/>
        <v/>
      </c>
      <c r="BC153" s="84" t="str">
        <f t="shared" si="66"/>
        <v/>
      </c>
    </row>
    <row r="154" spans="3:55" x14ac:dyDescent="0.25">
      <c r="D154" s="55"/>
      <c r="F154" s="34" t="s">
        <v>504</v>
      </c>
      <c r="G154" s="103">
        <f>G140</f>
        <v>123984.97323261782</v>
      </c>
      <c r="H154" s="103">
        <f t="shared" ref="H154:AI162" si="67">H140</f>
        <v>124873.79457425504</v>
      </c>
      <c r="I154" s="103">
        <f t="shared" si="67"/>
        <v>125762.61591589221</v>
      </c>
      <c r="J154" s="103">
        <f t="shared" si="67"/>
        <v>126651.4372575294</v>
      </c>
      <c r="K154" s="103">
        <f t="shared" si="67"/>
        <v>127540.2585991666</v>
      </c>
      <c r="L154" s="103">
        <f t="shared" si="67"/>
        <v>128429.0799408038</v>
      </c>
      <c r="M154" s="103">
        <f t="shared" si="67"/>
        <v>129317.901282441</v>
      </c>
      <c r="N154" s="103">
        <f t="shared" si="67"/>
        <v>130206.7226240782</v>
      </c>
      <c r="O154" s="103">
        <f t="shared" si="67"/>
        <v>131095.54396571539</v>
      </c>
      <c r="P154" s="103">
        <f t="shared" si="67"/>
        <v>131984.36530735259</v>
      </c>
      <c r="Q154" s="103">
        <f t="shared" si="67"/>
        <v>132873.18664898974</v>
      </c>
      <c r="R154" s="103">
        <f t="shared" si="67"/>
        <v>133762.007990627</v>
      </c>
      <c r="S154" s="103">
        <f t="shared" si="67"/>
        <v>134650.8293322642</v>
      </c>
      <c r="T154" s="103">
        <f t="shared" si="67"/>
        <v>135539.65067390137</v>
      </c>
      <c r="U154" s="103">
        <f t="shared" si="67"/>
        <v>136428.47201553857</v>
      </c>
      <c r="V154" s="103">
        <f t="shared" si="67"/>
        <v>137317.29335717577</v>
      </c>
      <c r="W154" s="103">
        <f t="shared" si="67"/>
        <v>138206.11469881298</v>
      </c>
      <c r="X154" s="103">
        <f t="shared" si="67"/>
        <v>139094.93604045018</v>
      </c>
      <c r="Y154" s="103">
        <f t="shared" si="67"/>
        <v>139983.75738208735</v>
      </c>
      <c r="Z154" s="103">
        <f t="shared" si="67"/>
        <v>140872.57872372455</v>
      </c>
      <c r="AA154" s="103">
        <f t="shared" si="67"/>
        <v>141761.40006536178</v>
      </c>
      <c r="AB154" s="103">
        <f t="shared" si="67"/>
        <v>142650.22140699896</v>
      </c>
      <c r="AC154" s="103">
        <f t="shared" si="67"/>
        <v>143539.04274863616</v>
      </c>
      <c r="AD154" s="103">
        <f t="shared" si="67"/>
        <v>144427.86409027333</v>
      </c>
      <c r="AE154" s="103">
        <f t="shared" si="67"/>
        <v>145316.68543191056</v>
      </c>
      <c r="AF154" s="103">
        <f t="shared" si="67"/>
        <v>146205.50677354771</v>
      </c>
      <c r="AG154" s="103" t="str">
        <f t="shared" si="67"/>
        <v/>
      </c>
      <c r="AH154" s="103" t="str">
        <f t="shared" si="67"/>
        <v/>
      </c>
      <c r="AI154" s="103" t="str">
        <f t="shared" si="67"/>
        <v/>
      </c>
      <c r="AJ154" s="103" t="str">
        <f t="shared" ref="AJ154:BC154" si="68">AJ140</f>
        <v/>
      </c>
      <c r="AK154" s="103" t="str">
        <f t="shared" si="68"/>
        <v/>
      </c>
      <c r="AL154" s="103" t="str">
        <f t="shared" si="68"/>
        <v/>
      </c>
      <c r="AM154" s="103" t="str">
        <f t="shared" si="68"/>
        <v/>
      </c>
      <c r="AN154" s="103" t="str">
        <f t="shared" si="68"/>
        <v/>
      </c>
      <c r="AO154" s="103" t="str">
        <f t="shared" si="68"/>
        <v/>
      </c>
      <c r="AP154" s="103" t="str">
        <f t="shared" si="68"/>
        <v/>
      </c>
      <c r="AQ154" s="103" t="str">
        <f t="shared" si="68"/>
        <v/>
      </c>
      <c r="AR154" s="103" t="str">
        <f t="shared" si="68"/>
        <v/>
      </c>
      <c r="AS154" s="103" t="str">
        <f t="shared" si="68"/>
        <v/>
      </c>
      <c r="AT154" s="103" t="str">
        <f t="shared" si="68"/>
        <v/>
      </c>
      <c r="AU154" s="103" t="str">
        <f t="shared" si="68"/>
        <v/>
      </c>
      <c r="AV154" s="103" t="str">
        <f t="shared" si="68"/>
        <v/>
      </c>
      <c r="AW154" s="103" t="str">
        <f t="shared" si="68"/>
        <v/>
      </c>
      <c r="AX154" s="103" t="str">
        <f t="shared" si="68"/>
        <v/>
      </c>
      <c r="AY154" s="103" t="str">
        <f t="shared" si="68"/>
        <v/>
      </c>
      <c r="AZ154" s="103" t="str">
        <f t="shared" si="68"/>
        <v/>
      </c>
      <c r="BA154" s="103" t="str">
        <f t="shared" si="68"/>
        <v/>
      </c>
      <c r="BB154" s="103" t="str">
        <f t="shared" si="68"/>
        <v/>
      </c>
      <c r="BC154" s="103" t="str">
        <f t="shared" si="68"/>
        <v/>
      </c>
    </row>
    <row r="155" spans="3:55" x14ac:dyDescent="0.25">
      <c r="F155" s="10" t="s">
        <v>505</v>
      </c>
      <c r="G155" s="103">
        <f t="shared" ref="G155:V162" si="69">G141</f>
        <v>99145.835840598782</v>
      </c>
      <c r="H155" s="103">
        <f t="shared" si="69"/>
        <v>99858.47158368575</v>
      </c>
      <c r="I155" s="103">
        <f t="shared" si="69"/>
        <v>100571.10732677278</v>
      </c>
      <c r="J155" s="103">
        <f t="shared" si="69"/>
        <v>101283.7430698598</v>
      </c>
      <c r="K155" s="103">
        <f t="shared" si="69"/>
        <v>101996.3788129468</v>
      </c>
      <c r="L155" s="103">
        <f t="shared" si="69"/>
        <v>102709.01455603383</v>
      </c>
      <c r="M155" s="103">
        <f t="shared" si="69"/>
        <v>103421.65029912083</v>
      </c>
      <c r="N155" s="103">
        <f t="shared" si="69"/>
        <v>104134.28604220782</v>
      </c>
      <c r="O155" s="103">
        <f t="shared" si="69"/>
        <v>104846.92178529485</v>
      </c>
      <c r="P155" s="103">
        <f t="shared" si="69"/>
        <v>105559.55752838186</v>
      </c>
      <c r="Q155" s="103">
        <f t="shared" si="69"/>
        <v>106272.19327146883</v>
      </c>
      <c r="R155" s="103">
        <f t="shared" si="69"/>
        <v>106984.82901455587</v>
      </c>
      <c r="S155" s="103">
        <f t="shared" si="69"/>
        <v>107697.46475764288</v>
      </c>
      <c r="T155" s="103">
        <f t="shared" si="69"/>
        <v>108410.10050072991</v>
      </c>
      <c r="U155" s="103">
        <f t="shared" si="69"/>
        <v>109122.73624381689</v>
      </c>
      <c r="V155" s="103">
        <f t="shared" si="69"/>
        <v>109835.37198690391</v>
      </c>
      <c r="W155" s="103">
        <f t="shared" si="67"/>
        <v>110548.00772999092</v>
      </c>
      <c r="X155" s="103">
        <f t="shared" si="67"/>
        <v>111260.64347307793</v>
      </c>
      <c r="Y155" s="103">
        <f t="shared" si="67"/>
        <v>111973.27921616494</v>
      </c>
      <c r="Z155" s="103">
        <f t="shared" si="67"/>
        <v>112685.91495925194</v>
      </c>
      <c r="AA155" s="103">
        <f t="shared" si="67"/>
        <v>113398.55070233898</v>
      </c>
      <c r="AB155" s="103">
        <f t="shared" si="67"/>
        <v>114111.18644542598</v>
      </c>
      <c r="AC155" s="103">
        <f t="shared" si="67"/>
        <v>114823.82218851298</v>
      </c>
      <c r="AD155" s="103">
        <f t="shared" si="67"/>
        <v>115536.45793159996</v>
      </c>
      <c r="AE155" s="103">
        <f t="shared" si="67"/>
        <v>116249.093674687</v>
      </c>
      <c r="AF155" s="103">
        <f t="shared" si="67"/>
        <v>116961.729417774</v>
      </c>
      <c r="AG155" s="103" t="str">
        <f t="shared" si="67"/>
        <v/>
      </c>
      <c r="AH155" s="103" t="str">
        <f t="shared" si="67"/>
        <v/>
      </c>
      <c r="AI155" s="103" t="str">
        <f t="shared" si="67"/>
        <v/>
      </c>
      <c r="AJ155" s="103" t="str">
        <f t="shared" ref="AJ155:BC155" si="70">AJ141</f>
        <v/>
      </c>
      <c r="AK155" s="103" t="str">
        <f t="shared" si="70"/>
        <v/>
      </c>
      <c r="AL155" s="103" t="str">
        <f t="shared" si="70"/>
        <v/>
      </c>
      <c r="AM155" s="103" t="str">
        <f t="shared" si="70"/>
        <v/>
      </c>
      <c r="AN155" s="103" t="str">
        <f t="shared" si="70"/>
        <v/>
      </c>
      <c r="AO155" s="103" t="str">
        <f t="shared" si="70"/>
        <v/>
      </c>
      <c r="AP155" s="103" t="str">
        <f t="shared" si="70"/>
        <v/>
      </c>
      <c r="AQ155" s="103" t="str">
        <f t="shared" si="70"/>
        <v/>
      </c>
      <c r="AR155" s="103" t="str">
        <f t="shared" si="70"/>
        <v/>
      </c>
      <c r="AS155" s="103" t="str">
        <f t="shared" si="70"/>
        <v/>
      </c>
      <c r="AT155" s="103" t="str">
        <f t="shared" si="70"/>
        <v/>
      </c>
      <c r="AU155" s="103" t="str">
        <f t="shared" si="70"/>
        <v/>
      </c>
      <c r="AV155" s="103" t="str">
        <f t="shared" si="70"/>
        <v/>
      </c>
      <c r="AW155" s="103" t="str">
        <f t="shared" si="70"/>
        <v/>
      </c>
      <c r="AX155" s="103" t="str">
        <f t="shared" si="70"/>
        <v/>
      </c>
      <c r="AY155" s="103" t="str">
        <f t="shared" si="70"/>
        <v/>
      </c>
      <c r="AZ155" s="103" t="str">
        <f t="shared" si="70"/>
        <v/>
      </c>
      <c r="BA155" s="103" t="str">
        <f t="shared" si="70"/>
        <v/>
      </c>
      <c r="BB155" s="103" t="str">
        <f t="shared" si="70"/>
        <v/>
      </c>
      <c r="BC155" s="103" t="str">
        <f t="shared" si="70"/>
        <v/>
      </c>
    </row>
    <row r="156" spans="3:55" x14ac:dyDescent="0.25">
      <c r="F156" s="10" t="s">
        <v>506</v>
      </c>
      <c r="G156" s="103">
        <f t="shared" si="69"/>
        <v>223017.11370734283</v>
      </c>
      <c r="H156" s="103">
        <f t="shared" si="67"/>
        <v>224586.95953289716</v>
      </c>
      <c r="I156" s="103">
        <f t="shared" si="67"/>
        <v>226156.80535845159</v>
      </c>
      <c r="J156" s="103">
        <f t="shared" si="67"/>
        <v>227726.65118400592</v>
      </c>
      <c r="K156" s="103">
        <f t="shared" si="67"/>
        <v>229296.49700956032</v>
      </c>
      <c r="L156" s="103">
        <f t="shared" si="67"/>
        <v>230866.34283511472</v>
      </c>
      <c r="M156" s="103">
        <f t="shared" si="67"/>
        <v>232436.18866066905</v>
      </c>
      <c r="N156" s="103">
        <f t="shared" si="67"/>
        <v>234006.03448622345</v>
      </c>
      <c r="O156" s="103">
        <f t="shared" si="67"/>
        <v>235575.88031177779</v>
      </c>
      <c r="P156" s="103">
        <f t="shared" si="67"/>
        <v>237145.72613733221</v>
      </c>
      <c r="Q156" s="103">
        <f t="shared" si="67"/>
        <v>238715.57196288652</v>
      </c>
      <c r="R156" s="103">
        <f t="shared" si="67"/>
        <v>240285.41778844094</v>
      </c>
      <c r="S156" s="103">
        <f t="shared" si="67"/>
        <v>241855.26361399534</v>
      </c>
      <c r="T156" s="103">
        <f t="shared" si="67"/>
        <v>243425.10943954973</v>
      </c>
      <c r="U156" s="103">
        <f t="shared" si="67"/>
        <v>244994.95526510404</v>
      </c>
      <c r="V156" s="103">
        <f t="shared" si="67"/>
        <v>246564.80109065847</v>
      </c>
      <c r="W156" s="103">
        <f t="shared" si="67"/>
        <v>248134.64691621281</v>
      </c>
      <c r="X156" s="103">
        <f t="shared" si="67"/>
        <v>249704.49274176729</v>
      </c>
      <c r="Y156" s="103">
        <f t="shared" si="67"/>
        <v>251274.33856732163</v>
      </c>
      <c r="Z156" s="103">
        <f t="shared" si="67"/>
        <v>252844.18439287602</v>
      </c>
      <c r="AA156" s="103">
        <f t="shared" si="67"/>
        <v>254414.03021843039</v>
      </c>
      <c r="AB156" s="103">
        <f t="shared" si="67"/>
        <v>255983.87604398475</v>
      </c>
      <c r="AC156" s="103">
        <f t="shared" si="67"/>
        <v>257553.72186953912</v>
      </c>
      <c r="AD156" s="103">
        <f t="shared" si="67"/>
        <v>259123.56769509349</v>
      </c>
      <c r="AE156" s="103">
        <f t="shared" si="67"/>
        <v>260693.41352064791</v>
      </c>
      <c r="AF156" s="103">
        <f t="shared" si="67"/>
        <v>262263.25934620231</v>
      </c>
      <c r="AG156" s="103" t="str">
        <f t="shared" si="67"/>
        <v/>
      </c>
      <c r="AH156" s="103" t="str">
        <f t="shared" si="67"/>
        <v/>
      </c>
      <c r="AI156" s="103" t="str">
        <f t="shared" si="67"/>
        <v/>
      </c>
      <c r="AJ156" s="103" t="str">
        <f t="shared" ref="AJ156:BC156" si="71">AJ142</f>
        <v/>
      </c>
      <c r="AK156" s="103" t="str">
        <f t="shared" si="71"/>
        <v/>
      </c>
      <c r="AL156" s="103" t="str">
        <f t="shared" si="71"/>
        <v/>
      </c>
      <c r="AM156" s="103" t="str">
        <f t="shared" si="71"/>
        <v/>
      </c>
      <c r="AN156" s="103" t="str">
        <f t="shared" si="71"/>
        <v/>
      </c>
      <c r="AO156" s="103" t="str">
        <f t="shared" si="71"/>
        <v/>
      </c>
      <c r="AP156" s="103" t="str">
        <f t="shared" si="71"/>
        <v/>
      </c>
      <c r="AQ156" s="103" t="str">
        <f t="shared" si="71"/>
        <v/>
      </c>
      <c r="AR156" s="103" t="str">
        <f t="shared" si="71"/>
        <v/>
      </c>
      <c r="AS156" s="103" t="str">
        <f t="shared" si="71"/>
        <v/>
      </c>
      <c r="AT156" s="103" t="str">
        <f t="shared" si="71"/>
        <v/>
      </c>
      <c r="AU156" s="103" t="str">
        <f t="shared" si="71"/>
        <v/>
      </c>
      <c r="AV156" s="103" t="str">
        <f t="shared" si="71"/>
        <v/>
      </c>
      <c r="AW156" s="103" t="str">
        <f t="shared" si="71"/>
        <v/>
      </c>
      <c r="AX156" s="103" t="str">
        <f t="shared" si="71"/>
        <v/>
      </c>
      <c r="AY156" s="103" t="str">
        <f t="shared" si="71"/>
        <v/>
      </c>
      <c r="AZ156" s="103" t="str">
        <f t="shared" si="71"/>
        <v/>
      </c>
      <c r="BA156" s="103" t="str">
        <f t="shared" si="71"/>
        <v/>
      </c>
      <c r="BB156" s="103" t="str">
        <f t="shared" si="71"/>
        <v/>
      </c>
      <c r="BC156" s="103" t="str">
        <f t="shared" si="71"/>
        <v/>
      </c>
    </row>
    <row r="157" spans="3:55" x14ac:dyDescent="0.25">
      <c r="F157" s="10" t="s">
        <v>507</v>
      </c>
      <c r="G157" s="103">
        <f t="shared" si="69"/>
        <v>124506.72933510746</v>
      </c>
      <c r="H157" s="103">
        <f t="shared" si="67"/>
        <v>125381.69605113445</v>
      </c>
      <c r="I157" s="103">
        <f t="shared" si="67"/>
        <v>126256.66276716147</v>
      </c>
      <c r="J157" s="103">
        <f t="shared" si="67"/>
        <v>127131.62948318843</v>
      </c>
      <c r="K157" s="103">
        <f t="shared" si="67"/>
        <v>128006.59619921545</v>
      </c>
      <c r="L157" s="103">
        <f t="shared" si="67"/>
        <v>128881.56291524244</v>
      </c>
      <c r="M157" s="103">
        <f t="shared" si="67"/>
        <v>129756.52963126944</v>
      </c>
      <c r="N157" s="103">
        <f t="shared" si="67"/>
        <v>130631.49634729642</v>
      </c>
      <c r="O157" s="103">
        <f t="shared" si="67"/>
        <v>131506.4630633234</v>
      </c>
      <c r="P157" s="103">
        <f t="shared" si="67"/>
        <v>132381.42977935041</v>
      </c>
      <c r="Q157" s="103">
        <f t="shared" si="67"/>
        <v>133256.39649537744</v>
      </c>
      <c r="R157" s="103">
        <f t="shared" si="67"/>
        <v>134131.36321140439</v>
      </c>
      <c r="S157" s="103">
        <f t="shared" si="67"/>
        <v>135006.32992743139</v>
      </c>
      <c r="T157" s="103">
        <f t="shared" si="67"/>
        <v>135881.29664345836</v>
      </c>
      <c r="U157" s="103">
        <f t="shared" si="67"/>
        <v>136756.26335948537</v>
      </c>
      <c r="V157" s="103">
        <f t="shared" si="67"/>
        <v>137631.23007551237</v>
      </c>
      <c r="W157" s="103">
        <f t="shared" si="67"/>
        <v>138506.19679153935</v>
      </c>
      <c r="X157" s="103">
        <f t="shared" si="67"/>
        <v>139381.16350756635</v>
      </c>
      <c r="Y157" s="103">
        <f t="shared" si="67"/>
        <v>140256.13022359335</v>
      </c>
      <c r="Z157" s="103">
        <f t="shared" si="67"/>
        <v>141131.09693962033</v>
      </c>
      <c r="AA157" s="103">
        <f t="shared" si="67"/>
        <v>142006.0636556473</v>
      </c>
      <c r="AB157" s="103">
        <f t="shared" si="67"/>
        <v>142881.03037167434</v>
      </c>
      <c r="AC157" s="103">
        <f t="shared" si="67"/>
        <v>143755.99708770128</v>
      </c>
      <c r="AD157" s="103">
        <f t="shared" si="67"/>
        <v>144630.96380372829</v>
      </c>
      <c r="AE157" s="103">
        <f t="shared" si="67"/>
        <v>145505.93051975529</v>
      </c>
      <c r="AF157" s="103">
        <f t="shared" si="67"/>
        <v>146380.89723578229</v>
      </c>
      <c r="AG157" s="103" t="str">
        <f t="shared" si="67"/>
        <v/>
      </c>
      <c r="AH157" s="103" t="str">
        <f t="shared" si="67"/>
        <v/>
      </c>
      <c r="AI157" s="103" t="str">
        <f t="shared" si="67"/>
        <v/>
      </c>
      <c r="AJ157" s="103" t="str">
        <f t="shared" ref="AJ157:BC157" si="72">AJ143</f>
        <v/>
      </c>
      <c r="AK157" s="103" t="str">
        <f t="shared" si="72"/>
        <v/>
      </c>
      <c r="AL157" s="103" t="str">
        <f t="shared" si="72"/>
        <v/>
      </c>
      <c r="AM157" s="103" t="str">
        <f t="shared" si="72"/>
        <v/>
      </c>
      <c r="AN157" s="103" t="str">
        <f t="shared" si="72"/>
        <v/>
      </c>
      <c r="AO157" s="103" t="str">
        <f t="shared" si="72"/>
        <v/>
      </c>
      <c r="AP157" s="103" t="str">
        <f t="shared" si="72"/>
        <v/>
      </c>
      <c r="AQ157" s="103" t="str">
        <f t="shared" si="72"/>
        <v/>
      </c>
      <c r="AR157" s="103" t="str">
        <f t="shared" si="72"/>
        <v/>
      </c>
      <c r="AS157" s="103" t="str">
        <f t="shared" si="72"/>
        <v/>
      </c>
      <c r="AT157" s="103" t="str">
        <f t="shared" si="72"/>
        <v/>
      </c>
      <c r="AU157" s="103" t="str">
        <f t="shared" si="72"/>
        <v/>
      </c>
      <c r="AV157" s="103" t="str">
        <f t="shared" si="72"/>
        <v/>
      </c>
      <c r="AW157" s="103" t="str">
        <f t="shared" si="72"/>
        <v/>
      </c>
      <c r="AX157" s="103" t="str">
        <f t="shared" si="72"/>
        <v/>
      </c>
      <c r="AY157" s="103" t="str">
        <f t="shared" si="72"/>
        <v/>
      </c>
      <c r="AZ157" s="103" t="str">
        <f t="shared" si="72"/>
        <v/>
      </c>
      <c r="BA157" s="103" t="str">
        <f t="shared" si="72"/>
        <v/>
      </c>
      <c r="BB157" s="103" t="str">
        <f t="shared" si="72"/>
        <v/>
      </c>
      <c r="BC157" s="103" t="str">
        <f t="shared" si="72"/>
        <v/>
      </c>
    </row>
    <row r="158" spans="3:55" x14ac:dyDescent="0.25">
      <c r="F158" s="10" t="s">
        <v>508</v>
      </c>
      <c r="G158" s="103">
        <f t="shared" si="69"/>
        <v>96765.700114763546</v>
      </c>
      <c r="H158" s="103">
        <f t="shared" si="67"/>
        <v>97450.285057298577</v>
      </c>
      <c r="I158" s="103">
        <f t="shared" si="67"/>
        <v>98134.869999833667</v>
      </c>
      <c r="J158" s="103">
        <f t="shared" si="67"/>
        <v>98819.454942368713</v>
      </c>
      <c r="K158" s="103">
        <f t="shared" si="67"/>
        <v>99504.039884903788</v>
      </c>
      <c r="L158" s="103">
        <f t="shared" si="67"/>
        <v>100188.62482743886</v>
      </c>
      <c r="M158" s="103">
        <f t="shared" si="67"/>
        <v>100873.20976997394</v>
      </c>
      <c r="N158" s="103">
        <f t="shared" si="67"/>
        <v>101557.79471250897</v>
      </c>
      <c r="O158" s="103">
        <f t="shared" si="67"/>
        <v>102242.37965504405</v>
      </c>
      <c r="P158" s="103">
        <f t="shared" si="67"/>
        <v>102926.96459757909</v>
      </c>
      <c r="Q158" s="103">
        <f t="shared" si="67"/>
        <v>103611.54954011418</v>
      </c>
      <c r="R158" s="103">
        <f t="shared" si="67"/>
        <v>104296.13448264921</v>
      </c>
      <c r="S158" s="103">
        <f t="shared" si="67"/>
        <v>104980.71942518432</v>
      </c>
      <c r="T158" s="103">
        <f t="shared" si="67"/>
        <v>105665.30436771935</v>
      </c>
      <c r="U158" s="103">
        <f t="shared" si="67"/>
        <v>106349.88931025442</v>
      </c>
      <c r="V158" s="103">
        <f t="shared" si="67"/>
        <v>107034.4742527895</v>
      </c>
      <c r="W158" s="103">
        <f t="shared" si="67"/>
        <v>107719.05919532456</v>
      </c>
      <c r="X158" s="103">
        <f t="shared" si="67"/>
        <v>108403.64413785962</v>
      </c>
      <c r="Y158" s="103">
        <f t="shared" si="67"/>
        <v>109088.22908039467</v>
      </c>
      <c r="Z158" s="103">
        <f t="shared" si="67"/>
        <v>109772.81402292974</v>
      </c>
      <c r="AA158" s="103">
        <f t="shared" si="67"/>
        <v>110457.39896546482</v>
      </c>
      <c r="AB158" s="103">
        <f t="shared" si="67"/>
        <v>111141.98390799988</v>
      </c>
      <c r="AC158" s="103">
        <f t="shared" si="67"/>
        <v>111826.56885053492</v>
      </c>
      <c r="AD158" s="103">
        <f t="shared" si="67"/>
        <v>112511.15379307003</v>
      </c>
      <c r="AE158" s="103">
        <f t="shared" si="67"/>
        <v>113195.73873560509</v>
      </c>
      <c r="AF158" s="103">
        <f t="shared" si="67"/>
        <v>113880.32367814015</v>
      </c>
      <c r="AG158" s="103" t="str">
        <f t="shared" si="67"/>
        <v/>
      </c>
      <c r="AH158" s="103" t="str">
        <f t="shared" si="67"/>
        <v/>
      </c>
      <c r="AI158" s="103" t="str">
        <f t="shared" si="67"/>
        <v/>
      </c>
      <c r="AJ158" s="103" t="str">
        <f t="shared" ref="AJ158:BC158" si="73">AJ144</f>
        <v/>
      </c>
      <c r="AK158" s="103" t="str">
        <f t="shared" si="73"/>
        <v/>
      </c>
      <c r="AL158" s="103" t="str">
        <f t="shared" si="73"/>
        <v/>
      </c>
      <c r="AM158" s="103" t="str">
        <f t="shared" si="73"/>
        <v/>
      </c>
      <c r="AN158" s="103" t="str">
        <f t="shared" si="73"/>
        <v/>
      </c>
      <c r="AO158" s="103" t="str">
        <f t="shared" si="73"/>
        <v/>
      </c>
      <c r="AP158" s="103" t="str">
        <f t="shared" si="73"/>
        <v/>
      </c>
      <c r="AQ158" s="103" t="str">
        <f t="shared" si="73"/>
        <v/>
      </c>
      <c r="AR158" s="103" t="str">
        <f t="shared" si="73"/>
        <v/>
      </c>
      <c r="AS158" s="103" t="str">
        <f t="shared" si="73"/>
        <v/>
      </c>
      <c r="AT158" s="103" t="str">
        <f t="shared" si="73"/>
        <v/>
      </c>
      <c r="AU158" s="103" t="str">
        <f t="shared" si="73"/>
        <v/>
      </c>
      <c r="AV158" s="103" t="str">
        <f t="shared" si="73"/>
        <v/>
      </c>
      <c r="AW158" s="103" t="str">
        <f t="shared" si="73"/>
        <v/>
      </c>
      <c r="AX158" s="103" t="str">
        <f t="shared" si="73"/>
        <v/>
      </c>
      <c r="AY158" s="103" t="str">
        <f t="shared" si="73"/>
        <v/>
      </c>
      <c r="AZ158" s="103" t="str">
        <f t="shared" si="73"/>
        <v/>
      </c>
      <c r="BA158" s="103" t="str">
        <f t="shared" si="73"/>
        <v/>
      </c>
      <c r="BB158" s="103" t="str">
        <f t="shared" si="73"/>
        <v/>
      </c>
      <c r="BC158" s="103" t="str">
        <f t="shared" si="73"/>
        <v/>
      </c>
    </row>
    <row r="159" spans="3:55" x14ac:dyDescent="0.25">
      <c r="F159" s="10" t="s">
        <v>509</v>
      </c>
      <c r="G159" s="103">
        <f t="shared" si="69"/>
        <v>79218.955044179631</v>
      </c>
      <c r="H159" s="103">
        <f t="shared" si="67"/>
        <v>79768.969067424187</v>
      </c>
      <c r="I159" s="103">
        <f t="shared" si="67"/>
        <v>80318.983090668771</v>
      </c>
      <c r="J159" s="103">
        <f t="shared" si="67"/>
        <v>80868.997113913327</v>
      </c>
      <c r="K159" s="103">
        <f t="shared" si="67"/>
        <v>81419.011137157882</v>
      </c>
      <c r="L159" s="103">
        <f t="shared" si="67"/>
        <v>81969.025160402482</v>
      </c>
      <c r="M159" s="103">
        <f t="shared" si="67"/>
        <v>82519.039183647052</v>
      </c>
      <c r="N159" s="103">
        <f t="shared" si="67"/>
        <v>83069.053206891622</v>
      </c>
      <c r="O159" s="103">
        <f t="shared" si="67"/>
        <v>83619.067230136206</v>
      </c>
      <c r="P159" s="103">
        <f t="shared" si="67"/>
        <v>84169.081253380748</v>
      </c>
      <c r="Q159" s="103">
        <f t="shared" si="67"/>
        <v>84719.095276625332</v>
      </c>
      <c r="R159" s="103">
        <f t="shared" si="67"/>
        <v>85269.109299869888</v>
      </c>
      <c r="S159" s="103">
        <f t="shared" si="67"/>
        <v>85819.123323114472</v>
      </c>
      <c r="T159" s="103">
        <f t="shared" si="67"/>
        <v>86369.137346359028</v>
      </c>
      <c r="U159" s="103">
        <f t="shared" si="67"/>
        <v>86919.151369603598</v>
      </c>
      <c r="V159" s="103">
        <f t="shared" si="67"/>
        <v>87469.165392848168</v>
      </c>
      <c r="W159" s="103">
        <f t="shared" si="67"/>
        <v>88019.179416092753</v>
      </c>
      <c r="X159" s="103">
        <f t="shared" si="67"/>
        <v>88569.193439337309</v>
      </c>
      <c r="Y159" s="103">
        <f t="shared" si="67"/>
        <v>89119.207462581879</v>
      </c>
      <c r="Z159" s="103">
        <f t="shared" si="67"/>
        <v>89669.221485826463</v>
      </c>
      <c r="AA159" s="103">
        <f t="shared" si="67"/>
        <v>90219.235509071004</v>
      </c>
      <c r="AB159" s="103">
        <f t="shared" si="67"/>
        <v>90769.249532315574</v>
      </c>
      <c r="AC159" s="103">
        <f t="shared" si="67"/>
        <v>91319.26355556013</v>
      </c>
      <c r="AD159" s="103">
        <f t="shared" si="67"/>
        <v>91869.277578804729</v>
      </c>
      <c r="AE159" s="103">
        <f t="shared" si="67"/>
        <v>92419.291602049314</v>
      </c>
      <c r="AF159" s="103">
        <f t="shared" si="67"/>
        <v>92969.305625293884</v>
      </c>
      <c r="AG159" s="103" t="str">
        <f t="shared" si="67"/>
        <v/>
      </c>
      <c r="AH159" s="103" t="str">
        <f t="shared" si="67"/>
        <v/>
      </c>
      <c r="AI159" s="103" t="str">
        <f t="shared" si="67"/>
        <v/>
      </c>
      <c r="AJ159" s="103" t="str">
        <f t="shared" ref="AJ159:BC159" si="74">AJ145</f>
        <v/>
      </c>
      <c r="AK159" s="103" t="str">
        <f t="shared" si="74"/>
        <v/>
      </c>
      <c r="AL159" s="103" t="str">
        <f t="shared" si="74"/>
        <v/>
      </c>
      <c r="AM159" s="103" t="str">
        <f t="shared" si="74"/>
        <v/>
      </c>
      <c r="AN159" s="103" t="str">
        <f t="shared" si="74"/>
        <v/>
      </c>
      <c r="AO159" s="103" t="str">
        <f t="shared" si="74"/>
        <v/>
      </c>
      <c r="AP159" s="103" t="str">
        <f t="shared" si="74"/>
        <v/>
      </c>
      <c r="AQ159" s="103" t="str">
        <f t="shared" si="74"/>
        <v/>
      </c>
      <c r="AR159" s="103" t="str">
        <f t="shared" si="74"/>
        <v/>
      </c>
      <c r="AS159" s="103" t="str">
        <f t="shared" si="74"/>
        <v/>
      </c>
      <c r="AT159" s="103" t="str">
        <f t="shared" si="74"/>
        <v/>
      </c>
      <c r="AU159" s="103" t="str">
        <f t="shared" si="74"/>
        <v/>
      </c>
      <c r="AV159" s="103" t="str">
        <f t="shared" si="74"/>
        <v/>
      </c>
      <c r="AW159" s="103" t="str">
        <f t="shared" si="74"/>
        <v/>
      </c>
      <c r="AX159" s="103" t="str">
        <f t="shared" si="74"/>
        <v/>
      </c>
      <c r="AY159" s="103" t="str">
        <f t="shared" si="74"/>
        <v/>
      </c>
      <c r="AZ159" s="103" t="str">
        <f t="shared" si="74"/>
        <v/>
      </c>
      <c r="BA159" s="103" t="str">
        <f t="shared" si="74"/>
        <v/>
      </c>
      <c r="BB159" s="103" t="str">
        <f t="shared" si="74"/>
        <v/>
      </c>
      <c r="BC159" s="103" t="str">
        <f t="shared" si="74"/>
        <v/>
      </c>
    </row>
    <row r="160" spans="3:55" x14ac:dyDescent="0.25">
      <c r="F160" s="10" t="s">
        <v>517</v>
      </c>
      <c r="G160" s="103">
        <f t="shared" si="69"/>
        <v>248491.70256772527</v>
      </c>
      <c r="H160" s="103">
        <f t="shared" si="67"/>
        <v>250255.4906253895</v>
      </c>
      <c r="I160" s="103">
        <f t="shared" si="67"/>
        <v>252019.27868305368</v>
      </c>
      <c r="J160" s="103">
        <f t="shared" si="67"/>
        <v>253783.06674071783</v>
      </c>
      <c r="K160" s="103">
        <f t="shared" si="67"/>
        <v>255546.85479838203</v>
      </c>
      <c r="L160" s="103">
        <f t="shared" si="67"/>
        <v>257310.64285604624</v>
      </c>
      <c r="M160" s="103">
        <f t="shared" si="67"/>
        <v>259074.43091371044</v>
      </c>
      <c r="N160" s="103">
        <f t="shared" si="67"/>
        <v>260838.21897137462</v>
      </c>
      <c r="O160" s="103">
        <f t="shared" si="67"/>
        <v>262602.0070290388</v>
      </c>
      <c r="P160" s="103">
        <f t="shared" si="67"/>
        <v>264365.79508670303</v>
      </c>
      <c r="Q160" s="103">
        <f t="shared" si="67"/>
        <v>266129.58314436721</v>
      </c>
      <c r="R160" s="103">
        <f t="shared" si="67"/>
        <v>267893.37120203138</v>
      </c>
      <c r="S160" s="103">
        <f t="shared" si="67"/>
        <v>269657.15925969556</v>
      </c>
      <c r="T160" s="103">
        <f t="shared" si="67"/>
        <v>271420.94731735974</v>
      </c>
      <c r="U160" s="103">
        <f t="shared" si="67"/>
        <v>273184.73537502391</v>
      </c>
      <c r="V160" s="103">
        <f t="shared" si="67"/>
        <v>274948.52343268815</v>
      </c>
      <c r="W160" s="103">
        <f t="shared" si="67"/>
        <v>276712.31149035232</v>
      </c>
      <c r="X160" s="103">
        <f t="shared" si="67"/>
        <v>278476.09954801656</v>
      </c>
      <c r="Y160" s="103">
        <f t="shared" si="67"/>
        <v>280239.88760568073</v>
      </c>
      <c r="Z160" s="103">
        <f t="shared" si="67"/>
        <v>282003.67566334491</v>
      </c>
      <c r="AA160" s="103">
        <f t="shared" si="67"/>
        <v>283767.46372100909</v>
      </c>
      <c r="AB160" s="103">
        <f t="shared" si="67"/>
        <v>285531.25177867326</v>
      </c>
      <c r="AC160" s="103">
        <f t="shared" si="67"/>
        <v>287295.03983633744</v>
      </c>
      <c r="AD160" s="103">
        <f t="shared" si="67"/>
        <v>289058.82789400162</v>
      </c>
      <c r="AE160" s="103">
        <f t="shared" si="67"/>
        <v>290822.61595166585</v>
      </c>
      <c r="AF160" s="103">
        <f t="shared" si="67"/>
        <v>292586.40400932997</v>
      </c>
      <c r="AG160" s="103" t="str">
        <f t="shared" si="67"/>
        <v/>
      </c>
      <c r="AH160" s="103" t="str">
        <f t="shared" si="67"/>
        <v/>
      </c>
      <c r="AI160" s="103" t="str">
        <f t="shared" si="67"/>
        <v/>
      </c>
      <c r="AJ160" s="103" t="str">
        <f t="shared" ref="AJ160:BC160" si="75">AJ146</f>
        <v/>
      </c>
      <c r="AK160" s="103" t="str">
        <f t="shared" si="75"/>
        <v/>
      </c>
      <c r="AL160" s="103" t="str">
        <f t="shared" si="75"/>
        <v/>
      </c>
      <c r="AM160" s="103" t="str">
        <f t="shared" si="75"/>
        <v/>
      </c>
      <c r="AN160" s="103" t="str">
        <f t="shared" si="75"/>
        <v/>
      </c>
      <c r="AO160" s="103" t="str">
        <f t="shared" si="75"/>
        <v/>
      </c>
      <c r="AP160" s="103" t="str">
        <f t="shared" si="75"/>
        <v/>
      </c>
      <c r="AQ160" s="103" t="str">
        <f t="shared" si="75"/>
        <v/>
      </c>
      <c r="AR160" s="103" t="str">
        <f t="shared" si="75"/>
        <v/>
      </c>
      <c r="AS160" s="103" t="str">
        <f t="shared" si="75"/>
        <v/>
      </c>
      <c r="AT160" s="103" t="str">
        <f t="shared" si="75"/>
        <v/>
      </c>
      <c r="AU160" s="103" t="str">
        <f t="shared" si="75"/>
        <v/>
      </c>
      <c r="AV160" s="103" t="str">
        <f t="shared" si="75"/>
        <v/>
      </c>
      <c r="AW160" s="103" t="str">
        <f t="shared" si="75"/>
        <v/>
      </c>
      <c r="AX160" s="103" t="str">
        <f t="shared" si="75"/>
        <v/>
      </c>
      <c r="AY160" s="103" t="str">
        <f t="shared" si="75"/>
        <v/>
      </c>
      <c r="AZ160" s="103" t="str">
        <f t="shared" si="75"/>
        <v/>
      </c>
      <c r="BA160" s="103" t="str">
        <f t="shared" si="75"/>
        <v/>
      </c>
      <c r="BB160" s="103" t="str">
        <f t="shared" si="75"/>
        <v/>
      </c>
      <c r="BC160" s="103" t="str">
        <f t="shared" si="75"/>
        <v/>
      </c>
    </row>
    <row r="161" spans="4:55" x14ac:dyDescent="0.25">
      <c r="F161" s="10" t="s">
        <v>516</v>
      </c>
      <c r="G161" s="103">
        <f t="shared" si="69"/>
        <v>195911.53595536231</v>
      </c>
      <c r="H161" s="103">
        <f t="shared" si="67"/>
        <v>197308.75664098433</v>
      </c>
      <c r="I161" s="103">
        <f t="shared" si="67"/>
        <v>198705.97732660646</v>
      </c>
      <c r="J161" s="103">
        <f t="shared" si="67"/>
        <v>200103.19801222853</v>
      </c>
      <c r="K161" s="103">
        <f t="shared" si="67"/>
        <v>201500.4186978506</v>
      </c>
      <c r="L161" s="103">
        <f t="shared" si="67"/>
        <v>202897.63938347268</v>
      </c>
      <c r="M161" s="103">
        <f t="shared" si="67"/>
        <v>204294.86006909475</v>
      </c>
      <c r="N161" s="103">
        <f t="shared" si="67"/>
        <v>205692.08075471679</v>
      </c>
      <c r="O161" s="103">
        <f t="shared" si="67"/>
        <v>207089.3014403389</v>
      </c>
      <c r="P161" s="103">
        <f t="shared" si="67"/>
        <v>208486.52212596097</v>
      </c>
      <c r="Q161" s="103">
        <f t="shared" si="67"/>
        <v>209883.74281158301</v>
      </c>
      <c r="R161" s="103">
        <f t="shared" si="67"/>
        <v>211280.96349720508</v>
      </c>
      <c r="S161" s="103">
        <f t="shared" si="67"/>
        <v>212678.18418282719</v>
      </c>
      <c r="T161" s="103">
        <f t="shared" si="67"/>
        <v>214075.40486844926</v>
      </c>
      <c r="U161" s="103">
        <f t="shared" si="67"/>
        <v>215472.62555407133</v>
      </c>
      <c r="V161" s="103">
        <f t="shared" si="67"/>
        <v>216869.8462396934</v>
      </c>
      <c r="W161" s="103">
        <f t="shared" si="67"/>
        <v>218267.06692531548</v>
      </c>
      <c r="X161" s="103">
        <f t="shared" si="67"/>
        <v>219664.28761093755</v>
      </c>
      <c r="Y161" s="103">
        <f t="shared" si="67"/>
        <v>221061.50829655962</v>
      </c>
      <c r="Z161" s="103">
        <f t="shared" si="67"/>
        <v>222458.7289821817</v>
      </c>
      <c r="AA161" s="103">
        <f t="shared" si="67"/>
        <v>223855.9496678038</v>
      </c>
      <c r="AB161" s="103">
        <f t="shared" si="67"/>
        <v>225253.17035342584</v>
      </c>
      <c r="AC161" s="103">
        <f t="shared" si="67"/>
        <v>226650.39103904791</v>
      </c>
      <c r="AD161" s="103">
        <f t="shared" si="67"/>
        <v>228047.61172466999</v>
      </c>
      <c r="AE161" s="103">
        <f t="shared" si="67"/>
        <v>229444.83241029209</v>
      </c>
      <c r="AF161" s="103">
        <f t="shared" si="67"/>
        <v>230842.05309591413</v>
      </c>
      <c r="AG161" s="103" t="str">
        <f t="shared" si="67"/>
        <v/>
      </c>
      <c r="AH161" s="103" t="str">
        <f t="shared" si="67"/>
        <v/>
      </c>
      <c r="AI161" s="103" t="str">
        <f t="shared" si="67"/>
        <v/>
      </c>
      <c r="AJ161" s="103" t="str">
        <f t="shared" ref="AJ161:BC161" si="76">AJ147</f>
        <v/>
      </c>
      <c r="AK161" s="103" t="str">
        <f t="shared" si="76"/>
        <v/>
      </c>
      <c r="AL161" s="103" t="str">
        <f t="shared" si="76"/>
        <v/>
      </c>
      <c r="AM161" s="103" t="str">
        <f t="shared" si="76"/>
        <v/>
      </c>
      <c r="AN161" s="103" t="str">
        <f t="shared" si="76"/>
        <v/>
      </c>
      <c r="AO161" s="103" t="str">
        <f t="shared" si="76"/>
        <v/>
      </c>
      <c r="AP161" s="103" t="str">
        <f t="shared" si="76"/>
        <v/>
      </c>
      <c r="AQ161" s="103" t="str">
        <f t="shared" si="76"/>
        <v/>
      </c>
      <c r="AR161" s="103" t="str">
        <f t="shared" si="76"/>
        <v/>
      </c>
      <c r="AS161" s="103" t="str">
        <f t="shared" si="76"/>
        <v/>
      </c>
      <c r="AT161" s="103" t="str">
        <f t="shared" si="76"/>
        <v/>
      </c>
      <c r="AU161" s="103" t="str">
        <f t="shared" si="76"/>
        <v/>
      </c>
      <c r="AV161" s="103" t="str">
        <f t="shared" si="76"/>
        <v/>
      </c>
      <c r="AW161" s="103" t="str">
        <f t="shared" si="76"/>
        <v/>
      </c>
      <c r="AX161" s="103" t="str">
        <f t="shared" si="76"/>
        <v/>
      </c>
      <c r="AY161" s="103" t="str">
        <f t="shared" si="76"/>
        <v/>
      </c>
      <c r="AZ161" s="103" t="str">
        <f t="shared" si="76"/>
        <v/>
      </c>
      <c r="BA161" s="103" t="str">
        <f t="shared" si="76"/>
        <v/>
      </c>
      <c r="BB161" s="103" t="str">
        <f t="shared" si="76"/>
        <v/>
      </c>
      <c r="BC161" s="103" t="str">
        <f t="shared" si="76"/>
        <v/>
      </c>
    </row>
    <row r="162" spans="4:55" x14ac:dyDescent="0.25">
      <c r="F162" s="16" t="s">
        <v>518</v>
      </c>
      <c r="G162" s="103">
        <f t="shared" si="69"/>
        <v>302236.06875152246</v>
      </c>
      <c r="H162" s="103">
        <f t="shared" si="67"/>
        <v>304355.92860032135</v>
      </c>
      <c r="I162" s="103">
        <f t="shared" si="67"/>
        <v>306475.78844912036</v>
      </c>
      <c r="J162" s="103">
        <f t="shared" si="67"/>
        <v>308595.64829791925</v>
      </c>
      <c r="K162" s="103">
        <f t="shared" si="67"/>
        <v>310715.5081467182</v>
      </c>
      <c r="L162" s="103">
        <f t="shared" si="67"/>
        <v>312835.36799551721</v>
      </c>
      <c r="M162" s="103">
        <f t="shared" si="67"/>
        <v>314955.2278443161</v>
      </c>
      <c r="N162" s="103">
        <f t="shared" si="67"/>
        <v>317075.08769311506</v>
      </c>
      <c r="O162" s="103">
        <f t="shared" si="67"/>
        <v>319194.94754191401</v>
      </c>
      <c r="P162" s="103">
        <f t="shared" si="67"/>
        <v>321314.80739071296</v>
      </c>
      <c r="Q162" s="103">
        <f t="shared" si="67"/>
        <v>323434.66723951185</v>
      </c>
      <c r="R162" s="103">
        <f t="shared" si="67"/>
        <v>325554.5270883108</v>
      </c>
      <c r="S162" s="103">
        <f t="shared" si="67"/>
        <v>327674.38693710981</v>
      </c>
      <c r="T162" s="103">
        <f t="shared" si="67"/>
        <v>329794.24678590876</v>
      </c>
      <c r="U162" s="103">
        <f t="shared" si="67"/>
        <v>331914.10663470766</v>
      </c>
      <c r="V162" s="103">
        <f t="shared" si="67"/>
        <v>334033.96648350661</v>
      </c>
      <c r="W162" s="103">
        <f t="shared" si="67"/>
        <v>336153.82633230556</v>
      </c>
      <c r="X162" s="103">
        <f t="shared" si="67"/>
        <v>338273.68618110463</v>
      </c>
      <c r="Y162" s="103">
        <f t="shared" si="67"/>
        <v>340393.54602990352</v>
      </c>
      <c r="Z162" s="103">
        <f t="shared" si="67"/>
        <v>342513.40587870247</v>
      </c>
      <c r="AA162" s="103">
        <f t="shared" si="67"/>
        <v>344633.26572750136</v>
      </c>
      <c r="AB162" s="103">
        <f t="shared" si="67"/>
        <v>346753.12557630031</v>
      </c>
      <c r="AC162" s="103">
        <f t="shared" si="67"/>
        <v>348872.98542509926</v>
      </c>
      <c r="AD162" s="103">
        <f t="shared" si="67"/>
        <v>350992.84527389822</v>
      </c>
      <c r="AE162" s="103">
        <f t="shared" si="67"/>
        <v>353112.70512269723</v>
      </c>
      <c r="AF162" s="103">
        <f t="shared" si="67"/>
        <v>355232.56497149618</v>
      </c>
      <c r="AG162" s="103" t="str">
        <f t="shared" si="67"/>
        <v/>
      </c>
      <c r="AH162" s="103" t="str">
        <f t="shared" si="67"/>
        <v/>
      </c>
      <c r="AI162" s="103" t="str">
        <f t="shared" si="67"/>
        <v/>
      </c>
      <c r="AJ162" s="103" t="str">
        <f t="shared" ref="AJ162:BC162" si="77">AJ148</f>
        <v/>
      </c>
      <c r="AK162" s="103" t="str">
        <f t="shared" si="77"/>
        <v/>
      </c>
      <c r="AL162" s="103" t="str">
        <f t="shared" si="77"/>
        <v/>
      </c>
      <c r="AM162" s="103" t="str">
        <f t="shared" si="77"/>
        <v/>
      </c>
      <c r="AN162" s="103" t="str">
        <f t="shared" si="77"/>
        <v/>
      </c>
      <c r="AO162" s="103" t="str">
        <f t="shared" si="77"/>
        <v/>
      </c>
      <c r="AP162" s="103" t="str">
        <f t="shared" si="77"/>
        <v/>
      </c>
      <c r="AQ162" s="103" t="str">
        <f t="shared" si="77"/>
        <v/>
      </c>
      <c r="AR162" s="103" t="str">
        <f t="shared" si="77"/>
        <v/>
      </c>
      <c r="AS162" s="103" t="str">
        <f t="shared" si="77"/>
        <v/>
      </c>
      <c r="AT162" s="103" t="str">
        <f t="shared" si="77"/>
        <v/>
      </c>
      <c r="AU162" s="103" t="str">
        <f t="shared" si="77"/>
        <v/>
      </c>
      <c r="AV162" s="103" t="str">
        <f t="shared" si="77"/>
        <v/>
      </c>
      <c r="AW162" s="103" t="str">
        <f t="shared" si="77"/>
        <v/>
      </c>
      <c r="AX162" s="103" t="str">
        <f t="shared" si="77"/>
        <v/>
      </c>
      <c r="AY162" s="103" t="str">
        <f t="shared" si="77"/>
        <v/>
      </c>
      <c r="AZ162" s="103" t="str">
        <f t="shared" si="77"/>
        <v/>
      </c>
      <c r="BA162" s="103" t="str">
        <f t="shared" si="77"/>
        <v/>
      </c>
      <c r="BB162" s="103" t="str">
        <f t="shared" si="77"/>
        <v/>
      </c>
      <c r="BC162" s="103" t="str">
        <f t="shared" si="77"/>
        <v/>
      </c>
    </row>
    <row r="163" spans="4:55" x14ac:dyDescent="0.25">
      <c r="F163" s="40"/>
    </row>
    <row r="164" spans="4:55" x14ac:dyDescent="0.25">
      <c r="D164" s="55" t="s">
        <v>539</v>
      </c>
      <c r="F164" s="38" t="s">
        <v>519</v>
      </c>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row>
    <row r="165" spans="4:55" x14ac:dyDescent="0.25">
      <c r="F165" s="51" t="s">
        <v>456</v>
      </c>
      <c r="G165" s="56">
        <f t="shared" ref="G165:AL165" si="78">G59</f>
        <v>-4</v>
      </c>
      <c r="H165" s="56">
        <f t="shared" si="78"/>
        <v>-3</v>
      </c>
      <c r="I165" s="56">
        <f t="shared" si="78"/>
        <v>-2</v>
      </c>
      <c r="J165" s="56">
        <f t="shared" si="78"/>
        <v>-1</v>
      </c>
      <c r="K165" s="56">
        <f t="shared" si="78"/>
        <v>0</v>
      </c>
      <c r="L165" s="56">
        <f t="shared" si="78"/>
        <v>1</v>
      </c>
      <c r="M165" s="56">
        <f t="shared" si="78"/>
        <v>2</v>
      </c>
      <c r="N165" s="56">
        <f t="shared" si="78"/>
        <v>3</v>
      </c>
      <c r="O165" s="56">
        <f t="shared" si="78"/>
        <v>4</v>
      </c>
      <c r="P165" s="56">
        <f t="shared" si="78"/>
        <v>5</v>
      </c>
      <c r="Q165" s="56">
        <f t="shared" si="78"/>
        <v>6</v>
      </c>
      <c r="R165" s="56">
        <f t="shared" si="78"/>
        <v>7</v>
      </c>
      <c r="S165" s="56">
        <f t="shared" si="78"/>
        <v>8</v>
      </c>
      <c r="T165" s="56">
        <f t="shared" si="78"/>
        <v>9</v>
      </c>
      <c r="U165" s="56">
        <f t="shared" si="78"/>
        <v>10</v>
      </c>
      <c r="V165" s="56">
        <f t="shared" si="78"/>
        <v>11</v>
      </c>
      <c r="W165" s="56">
        <f t="shared" si="78"/>
        <v>12</v>
      </c>
      <c r="X165" s="56">
        <f t="shared" si="78"/>
        <v>13</v>
      </c>
      <c r="Y165" s="56">
        <f t="shared" si="78"/>
        <v>14</v>
      </c>
      <c r="Z165" s="56">
        <f t="shared" si="78"/>
        <v>15</v>
      </c>
      <c r="AA165" s="56">
        <f t="shared" si="78"/>
        <v>16</v>
      </c>
      <c r="AB165" s="56">
        <f t="shared" si="78"/>
        <v>17</v>
      </c>
      <c r="AC165" s="56">
        <f t="shared" si="78"/>
        <v>18</v>
      </c>
      <c r="AD165" s="56">
        <f t="shared" si="78"/>
        <v>19</v>
      </c>
      <c r="AE165" s="56">
        <f t="shared" si="78"/>
        <v>20</v>
      </c>
      <c r="AF165" s="56">
        <f t="shared" si="78"/>
        <v>21</v>
      </c>
      <c r="AG165" s="56" t="str">
        <f t="shared" si="78"/>
        <v/>
      </c>
      <c r="AH165" s="56" t="str">
        <f t="shared" si="78"/>
        <v/>
      </c>
      <c r="AI165" s="56" t="str">
        <f t="shared" si="78"/>
        <v/>
      </c>
      <c r="AJ165" s="56" t="str">
        <f t="shared" si="78"/>
        <v/>
      </c>
      <c r="AK165" s="56" t="str">
        <f t="shared" si="78"/>
        <v/>
      </c>
      <c r="AL165" s="56" t="str">
        <f t="shared" si="78"/>
        <v/>
      </c>
      <c r="AM165" s="56" t="str">
        <f t="shared" ref="AM165:BC165" si="79">AM59</f>
        <v/>
      </c>
      <c r="AN165" s="56" t="str">
        <f t="shared" si="79"/>
        <v/>
      </c>
      <c r="AO165" s="56" t="str">
        <f t="shared" si="79"/>
        <v/>
      </c>
      <c r="AP165" s="56" t="str">
        <f t="shared" si="79"/>
        <v/>
      </c>
      <c r="AQ165" s="56" t="str">
        <f t="shared" si="79"/>
        <v/>
      </c>
      <c r="AR165" s="56" t="str">
        <f t="shared" si="79"/>
        <v/>
      </c>
      <c r="AS165" s="56" t="str">
        <f t="shared" si="79"/>
        <v/>
      </c>
      <c r="AT165" s="56" t="str">
        <f t="shared" si="79"/>
        <v/>
      </c>
      <c r="AU165" s="56" t="str">
        <f t="shared" si="79"/>
        <v/>
      </c>
      <c r="AV165" s="56" t="str">
        <f t="shared" si="79"/>
        <v/>
      </c>
      <c r="AW165" s="56" t="str">
        <f t="shared" si="79"/>
        <v/>
      </c>
      <c r="AX165" s="56" t="str">
        <f t="shared" si="79"/>
        <v/>
      </c>
      <c r="AY165" s="56" t="str">
        <f t="shared" si="79"/>
        <v/>
      </c>
      <c r="AZ165" s="56" t="str">
        <f t="shared" si="79"/>
        <v/>
      </c>
      <c r="BA165" s="56" t="str">
        <f t="shared" si="79"/>
        <v/>
      </c>
      <c r="BB165" s="56" t="str">
        <f t="shared" si="79"/>
        <v/>
      </c>
      <c r="BC165" s="56" t="str">
        <f t="shared" si="79"/>
        <v/>
      </c>
    </row>
    <row r="166" spans="4:55" x14ac:dyDescent="0.25">
      <c r="F166" s="83" t="s">
        <v>524</v>
      </c>
      <c r="G166" s="84">
        <f t="shared" ref="G166:AL166" si="80">G60</f>
        <v>2021</v>
      </c>
      <c r="H166" s="84">
        <f t="shared" si="80"/>
        <v>2022</v>
      </c>
      <c r="I166" s="84">
        <f t="shared" si="80"/>
        <v>2023</v>
      </c>
      <c r="J166" s="84">
        <f t="shared" si="80"/>
        <v>2024</v>
      </c>
      <c r="K166" s="84">
        <f t="shared" si="80"/>
        <v>2025</v>
      </c>
      <c r="L166" s="84">
        <f t="shared" si="80"/>
        <v>2026</v>
      </c>
      <c r="M166" s="84">
        <f t="shared" si="80"/>
        <v>2027</v>
      </c>
      <c r="N166" s="84">
        <f t="shared" si="80"/>
        <v>2028</v>
      </c>
      <c r="O166" s="84">
        <f t="shared" si="80"/>
        <v>2029</v>
      </c>
      <c r="P166" s="84">
        <f t="shared" si="80"/>
        <v>2030</v>
      </c>
      <c r="Q166" s="84">
        <f t="shared" si="80"/>
        <v>2031</v>
      </c>
      <c r="R166" s="84">
        <f t="shared" si="80"/>
        <v>2032</v>
      </c>
      <c r="S166" s="84">
        <f t="shared" si="80"/>
        <v>2033</v>
      </c>
      <c r="T166" s="84">
        <f t="shared" si="80"/>
        <v>2034</v>
      </c>
      <c r="U166" s="84">
        <f t="shared" si="80"/>
        <v>2035</v>
      </c>
      <c r="V166" s="84">
        <f t="shared" si="80"/>
        <v>2036</v>
      </c>
      <c r="W166" s="84">
        <f t="shared" si="80"/>
        <v>2037</v>
      </c>
      <c r="X166" s="84">
        <f t="shared" si="80"/>
        <v>2038</v>
      </c>
      <c r="Y166" s="84">
        <f t="shared" si="80"/>
        <v>2039</v>
      </c>
      <c r="Z166" s="84">
        <f t="shared" si="80"/>
        <v>2040</v>
      </c>
      <c r="AA166" s="84">
        <f t="shared" si="80"/>
        <v>2041</v>
      </c>
      <c r="AB166" s="84">
        <f t="shared" si="80"/>
        <v>2042</v>
      </c>
      <c r="AC166" s="84">
        <f t="shared" si="80"/>
        <v>2043</v>
      </c>
      <c r="AD166" s="84">
        <f t="shared" si="80"/>
        <v>2044</v>
      </c>
      <c r="AE166" s="84">
        <f t="shared" si="80"/>
        <v>2045</v>
      </c>
      <c r="AF166" s="84">
        <f t="shared" si="80"/>
        <v>2046</v>
      </c>
      <c r="AG166" s="84" t="str">
        <f t="shared" si="80"/>
        <v/>
      </c>
      <c r="AH166" s="84" t="str">
        <f t="shared" si="80"/>
        <v/>
      </c>
      <c r="AI166" s="84" t="str">
        <f t="shared" si="80"/>
        <v/>
      </c>
      <c r="AJ166" s="84" t="str">
        <f t="shared" si="80"/>
        <v/>
      </c>
      <c r="AK166" s="84" t="str">
        <f t="shared" si="80"/>
        <v/>
      </c>
      <c r="AL166" s="84" t="str">
        <f t="shared" si="80"/>
        <v/>
      </c>
      <c r="AM166" s="84" t="str">
        <f t="shared" ref="AM166:BC166" si="81">AM60</f>
        <v/>
      </c>
      <c r="AN166" s="84" t="str">
        <f t="shared" si="81"/>
        <v/>
      </c>
      <c r="AO166" s="84" t="str">
        <f t="shared" si="81"/>
        <v/>
      </c>
      <c r="AP166" s="84" t="str">
        <f t="shared" si="81"/>
        <v/>
      </c>
      <c r="AQ166" s="84" t="str">
        <f t="shared" si="81"/>
        <v/>
      </c>
      <c r="AR166" s="84" t="str">
        <f t="shared" si="81"/>
        <v/>
      </c>
      <c r="AS166" s="84" t="str">
        <f t="shared" si="81"/>
        <v/>
      </c>
      <c r="AT166" s="84" t="str">
        <f t="shared" si="81"/>
        <v/>
      </c>
      <c r="AU166" s="84" t="str">
        <f t="shared" si="81"/>
        <v/>
      </c>
      <c r="AV166" s="84" t="str">
        <f t="shared" si="81"/>
        <v/>
      </c>
      <c r="AW166" s="84" t="str">
        <f t="shared" si="81"/>
        <v/>
      </c>
      <c r="AX166" s="84" t="str">
        <f t="shared" si="81"/>
        <v/>
      </c>
      <c r="AY166" s="84" t="str">
        <f t="shared" si="81"/>
        <v/>
      </c>
      <c r="AZ166" s="84" t="str">
        <f t="shared" si="81"/>
        <v/>
      </c>
      <c r="BA166" s="84" t="str">
        <f t="shared" si="81"/>
        <v/>
      </c>
      <c r="BB166" s="84" t="str">
        <f t="shared" si="81"/>
        <v/>
      </c>
      <c r="BC166" s="85" t="str">
        <f t="shared" si="81"/>
        <v/>
      </c>
    </row>
    <row r="167" spans="4:55" x14ac:dyDescent="0.25">
      <c r="F167" s="34" t="s">
        <v>520</v>
      </c>
      <c r="G167" s="101">
        <f t="shared" ref="G167:AL167" si="82">IF(G166="","",G162*$G$39)</f>
        <v>1.3446454765759801E-3</v>
      </c>
      <c r="H167" s="101">
        <f t="shared" si="82"/>
        <v>1.3540767134513046E-3</v>
      </c>
      <c r="I167" s="101">
        <f t="shared" si="82"/>
        <v>1.3635079503266298E-3</v>
      </c>
      <c r="J167" s="101">
        <f t="shared" si="82"/>
        <v>1.3729391872019541E-3</v>
      </c>
      <c r="K167" s="101">
        <f t="shared" si="82"/>
        <v>1.3823704240772789E-3</v>
      </c>
      <c r="L167" s="101">
        <f t="shared" si="82"/>
        <v>1.3918016609526041E-3</v>
      </c>
      <c r="M167" s="101">
        <f t="shared" si="82"/>
        <v>1.4012328978279286E-3</v>
      </c>
      <c r="N167" s="101">
        <f t="shared" si="82"/>
        <v>1.4106641347032534E-3</v>
      </c>
      <c r="O167" s="101">
        <f t="shared" si="82"/>
        <v>1.4200953715785781E-3</v>
      </c>
      <c r="P167" s="101">
        <f t="shared" si="82"/>
        <v>1.4295266084539029E-3</v>
      </c>
      <c r="Q167" s="101">
        <f t="shared" si="82"/>
        <v>1.4389578453292274E-3</v>
      </c>
      <c r="R167" s="101">
        <f t="shared" si="82"/>
        <v>1.4483890822045522E-3</v>
      </c>
      <c r="S167" s="101">
        <f t="shared" si="82"/>
        <v>1.4578203190798772E-3</v>
      </c>
      <c r="T167" s="101">
        <f t="shared" si="82"/>
        <v>1.4672515559552019E-3</v>
      </c>
      <c r="U167" s="101">
        <f t="shared" si="82"/>
        <v>1.4766827928305265E-3</v>
      </c>
      <c r="V167" s="101">
        <f t="shared" si="82"/>
        <v>1.4861140297058512E-3</v>
      </c>
      <c r="W167" s="101">
        <f t="shared" si="82"/>
        <v>1.495545266581176E-3</v>
      </c>
      <c r="X167" s="101">
        <f t="shared" si="82"/>
        <v>1.5049765034565012E-3</v>
      </c>
      <c r="Y167" s="101">
        <f t="shared" si="82"/>
        <v>1.5144077403318257E-3</v>
      </c>
      <c r="Z167" s="101">
        <f t="shared" si="82"/>
        <v>1.5238389772071505E-3</v>
      </c>
      <c r="AA167" s="101">
        <f t="shared" si="82"/>
        <v>1.533270214082475E-3</v>
      </c>
      <c r="AB167" s="101">
        <f t="shared" si="82"/>
        <v>1.5427014509577998E-3</v>
      </c>
      <c r="AC167" s="101">
        <f t="shared" si="82"/>
        <v>1.5521326878331246E-3</v>
      </c>
      <c r="AD167" s="101">
        <f t="shared" si="82"/>
        <v>1.5615639247084493E-3</v>
      </c>
      <c r="AE167" s="101">
        <f t="shared" si="82"/>
        <v>1.5709951615837743E-3</v>
      </c>
      <c r="AF167" s="101">
        <f t="shared" si="82"/>
        <v>1.5804263984590991E-3</v>
      </c>
      <c r="AG167" s="101" t="str">
        <f t="shared" si="82"/>
        <v/>
      </c>
      <c r="AH167" s="101" t="str">
        <f t="shared" si="82"/>
        <v/>
      </c>
      <c r="AI167" s="101" t="str">
        <f t="shared" si="82"/>
        <v/>
      </c>
      <c r="AJ167" s="101" t="str">
        <f t="shared" si="82"/>
        <v/>
      </c>
      <c r="AK167" s="101" t="str">
        <f t="shared" si="82"/>
        <v/>
      </c>
      <c r="AL167" s="101" t="str">
        <f t="shared" si="82"/>
        <v/>
      </c>
      <c r="AM167" s="101" t="str">
        <f t="shared" ref="AM167:BC167" si="83">IF(AM166="","",AM162*$G$39)</f>
        <v/>
      </c>
      <c r="AN167" s="101" t="str">
        <f t="shared" si="83"/>
        <v/>
      </c>
      <c r="AO167" s="101" t="str">
        <f t="shared" si="83"/>
        <v/>
      </c>
      <c r="AP167" s="101" t="str">
        <f t="shared" si="83"/>
        <v/>
      </c>
      <c r="AQ167" s="101" t="str">
        <f t="shared" si="83"/>
        <v/>
      </c>
      <c r="AR167" s="101" t="str">
        <f t="shared" si="83"/>
        <v/>
      </c>
      <c r="AS167" s="101" t="str">
        <f t="shared" si="83"/>
        <v/>
      </c>
      <c r="AT167" s="101" t="str">
        <f t="shared" si="83"/>
        <v/>
      </c>
      <c r="AU167" s="101" t="str">
        <f t="shared" si="83"/>
        <v/>
      </c>
      <c r="AV167" s="101" t="str">
        <f t="shared" si="83"/>
        <v/>
      </c>
      <c r="AW167" s="101" t="str">
        <f t="shared" si="83"/>
        <v/>
      </c>
      <c r="AX167" s="101" t="str">
        <f t="shared" si="83"/>
        <v/>
      </c>
      <c r="AY167" s="101" t="str">
        <f t="shared" si="83"/>
        <v/>
      </c>
      <c r="AZ167" s="101" t="str">
        <f t="shared" si="83"/>
        <v/>
      </c>
      <c r="BA167" s="101" t="str">
        <f t="shared" si="83"/>
        <v/>
      </c>
      <c r="BB167" s="101" t="str">
        <f t="shared" si="83"/>
        <v/>
      </c>
      <c r="BC167" s="104" t="str">
        <f t="shared" si="83"/>
        <v/>
      </c>
    </row>
    <row r="168" spans="4:55" x14ac:dyDescent="0.25">
      <c r="F168" s="10" t="s">
        <v>521</v>
      </c>
      <c r="G168" s="116">
        <f t="shared" ref="G168:AL168" si="84">IF(G166="","",G162*$G$40)</f>
        <v>0.25037975070954754</v>
      </c>
      <c r="H168" s="116">
        <f t="shared" si="84"/>
        <v>0.25213589445067663</v>
      </c>
      <c r="I168" s="116">
        <f t="shared" si="84"/>
        <v>0.25389203819180584</v>
      </c>
      <c r="J168" s="116">
        <f t="shared" si="84"/>
        <v>0.25564818193293493</v>
      </c>
      <c r="K168" s="116">
        <f t="shared" si="84"/>
        <v>0.25740432567406402</v>
      </c>
      <c r="L168" s="116">
        <f t="shared" si="84"/>
        <v>0.25916046941519322</v>
      </c>
      <c r="M168" s="116">
        <f t="shared" si="84"/>
        <v>0.26091661315632231</v>
      </c>
      <c r="N168" s="116">
        <f t="shared" si="84"/>
        <v>0.26267275689745145</v>
      </c>
      <c r="O168" s="116">
        <f t="shared" si="84"/>
        <v>0.26442890063858054</v>
      </c>
      <c r="P168" s="116">
        <f t="shared" si="84"/>
        <v>0.26618504437970969</v>
      </c>
      <c r="Q168" s="116">
        <f t="shared" si="84"/>
        <v>0.26794118812083878</v>
      </c>
      <c r="R168" s="116">
        <f t="shared" si="84"/>
        <v>0.26969733186196793</v>
      </c>
      <c r="S168" s="116">
        <f t="shared" si="84"/>
        <v>0.27145347560309707</v>
      </c>
      <c r="T168" s="116">
        <f t="shared" si="84"/>
        <v>0.27320961934422622</v>
      </c>
      <c r="U168" s="116">
        <f t="shared" si="84"/>
        <v>0.27496576308535531</v>
      </c>
      <c r="V168" s="116">
        <f t="shared" si="84"/>
        <v>0.27672190682648445</v>
      </c>
      <c r="W168" s="116">
        <f t="shared" si="84"/>
        <v>0.2784780505676136</v>
      </c>
      <c r="X168" s="116">
        <f t="shared" si="84"/>
        <v>0.2802341943087428</v>
      </c>
      <c r="Y168" s="116">
        <f t="shared" si="84"/>
        <v>0.28199033804987189</v>
      </c>
      <c r="Z168" s="116">
        <f t="shared" si="84"/>
        <v>0.28374648179100104</v>
      </c>
      <c r="AA168" s="116">
        <f t="shared" si="84"/>
        <v>0.28550262553213013</v>
      </c>
      <c r="AB168" s="116">
        <f t="shared" si="84"/>
        <v>0.28725876927325927</v>
      </c>
      <c r="AC168" s="116">
        <f t="shared" si="84"/>
        <v>0.28901491301438836</v>
      </c>
      <c r="AD168" s="116">
        <f t="shared" si="84"/>
        <v>0.29077105675551751</v>
      </c>
      <c r="AE168" s="116">
        <f t="shared" si="84"/>
        <v>0.29252720049664671</v>
      </c>
      <c r="AF168" s="116">
        <f t="shared" si="84"/>
        <v>0.2942833442377758</v>
      </c>
      <c r="AG168" s="116" t="str">
        <f t="shared" si="84"/>
        <v/>
      </c>
      <c r="AH168" s="116" t="str">
        <f t="shared" si="84"/>
        <v/>
      </c>
      <c r="AI168" s="116" t="str">
        <f t="shared" si="84"/>
        <v/>
      </c>
      <c r="AJ168" s="116" t="str">
        <f t="shared" si="84"/>
        <v/>
      </c>
      <c r="AK168" s="116" t="str">
        <f t="shared" si="84"/>
        <v/>
      </c>
      <c r="AL168" s="116" t="str">
        <f t="shared" si="84"/>
        <v/>
      </c>
      <c r="AM168" s="116" t="str">
        <f t="shared" ref="AM168:BC168" si="85">IF(AM166="","",AM162*$G$40)</f>
        <v/>
      </c>
      <c r="AN168" s="116" t="str">
        <f t="shared" si="85"/>
        <v/>
      </c>
      <c r="AO168" s="116" t="str">
        <f t="shared" si="85"/>
        <v/>
      </c>
      <c r="AP168" s="116" t="str">
        <f t="shared" si="85"/>
        <v/>
      </c>
      <c r="AQ168" s="116" t="str">
        <f t="shared" si="85"/>
        <v/>
      </c>
      <c r="AR168" s="116" t="str">
        <f t="shared" si="85"/>
        <v/>
      </c>
      <c r="AS168" s="116" t="str">
        <f t="shared" si="85"/>
        <v/>
      </c>
      <c r="AT168" s="116" t="str">
        <f t="shared" si="85"/>
        <v/>
      </c>
      <c r="AU168" s="116" t="str">
        <f t="shared" si="85"/>
        <v/>
      </c>
      <c r="AV168" s="116" t="str">
        <f t="shared" si="85"/>
        <v/>
      </c>
      <c r="AW168" s="116" t="str">
        <f t="shared" si="85"/>
        <v/>
      </c>
      <c r="AX168" s="116" t="str">
        <f t="shared" si="85"/>
        <v/>
      </c>
      <c r="AY168" s="116" t="str">
        <f t="shared" si="85"/>
        <v/>
      </c>
      <c r="AZ168" s="116" t="str">
        <f t="shared" si="85"/>
        <v/>
      </c>
      <c r="BA168" s="116" t="str">
        <f t="shared" si="85"/>
        <v/>
      </c>
      <c r="BB168" s="116" t="str">
        <f t="shared" si="85"/>
        <v/>
      </c>
      <c r="BC168" s="117" t="str">
        <f t="shared" si="85"/>
        <v/>
      </c>
    </row>
    <row r="169" spans="4:55" x14ac:dyDescent="0.25">
      <c r="F169" s="423" t="s">
        <v>522</v>
      </c>
      <c r="G169" s="116">
        <f t="shared" ref="G169:AL169" si="86">IF(G166="","",G162*$G$41)</f>
        <v>2.3214666302588389E-3</v>
      </c>
      <c r="H169" s="116">
        <f t="shared" si="86"/>
        <v>2.3377492133408004E-3</v>
      </c>
      <c r="I169" s="116">
        <f t="shared" si="86"/>
        <v>2.3540317964227632E-3</v>
      </c>
      <c r="J169" s="116">
        <f t="shared" si="86"/>
        <v>2.3703143795047251E-3</v>
      </c>
      <c r="K169" s="116">
        <f t="shared" si="86"/>
        <v>2.3865969625866874E-3</v>
      </c>
      <c r="L169" s="116">
        <f t="shared" si="86"/>
        <v>2.4028795456686497E-3</v>
      </c>
      <c r="M169" s="116">
        <f t="shared" si="86"/>
        <v>2.4191621287506116E-3</v>
      </c>
      <c r="N169" s="116">
        <f t="shared" si="86"/>
        <v>2.4354447118325739E-3</v>
      </c>
      <c r="O169" s="116">
        <f t="shared" si="86"/>
        <v>2.4517272949145363E-3</v>
      </c>
      <c r="P169" s="116">
        <f t="shared" si="86"/>
        <v>2.4680098779964982E-3</v>
      </c>
      <c r="Q169" s="116">
        <f t="shared" si="86"/>
        <v>2.4842924610784601E-3</v>
      </c>
      <c r="R169" s="116">
        <f t="shared" si="86"/>
        <v>2.5005750441604224E-3</v>
      </c>
      <c r="S169" s="116">
        <f t="shared" si="86"/>
        <v>2.5168576272423852E-3</v>
      </c>
      <c r="T169" s="116">
        <f t="shared" si="86"/>
        <v>2.533140210324347E-3</v>
      </c>
      <c r="U169" s="116">
        <f t="shared" si="86"/>
        <v>2.5494227934063089E-3</v>
      </c>
      <c r="V169" s="116">
        <f t="shared" si="86"/>
        <v>2.5657053764882713E-3</v>
      </c>
      <c r="W169" s="116">
        <f t="shared" si="86"/>
        <v>2.5819879595702336E-3</v>
      </c>
      <c r="X169" s="116">
        <f t="shared" si="86"/>
        <v>2.5982705426521968E-3</v>
      </c>
      <c r="Y169" s="116">
        <f t="shared" si="86"/>
        <v>2.6145531257341583E-3</v>
      </c>
      <c r="Z169" s="116">
        <f t="shared" si="86"/>
        <v>2.6308357088161206E-3</v>
      </c>
      <c r="AA169" s="116">
        <f t="shared" si="86"/>
        <v>2.6471182918980825E-3</v>
      </c>
      <c r="AB169" s="116">
        <f t="shared" si="86"/>
        <v>2.6634008749800448E-3</v>
      </c>
      <c r="AC169" s="116">
        <f t="shared" si="86"/>
        <v>2.6796834580620067E-3</v>
      </c>
      <c r="AD169" s="116">
        <f t="shared" si="86"/>
        <v>2.695966041143969E-3</v>
      </c>
      <c r="AE169" s="116">
        <f t="shared" si="86"/>
        <v>2.7122486242259318E-3</v>
      </c>
      <c r="AF169" s="116">
        <f t="shared" si="86"/>
        <v>2.7285312073078941E-3</v>
      </c>
      <c r="AG169" s="116" t="str">
        <f t="shared" si="86"/>
        <v/>
      </c>
      <c r="AH169" s="116" t="str">
        <f t="shared" si="86"/>
        <v/>
      </c>
      <c r="AI169" s="116" t="str">
        <f t="shared" si="86"/>
        <v/>
      </c>
      <c r="AJ169" s="116" t="str">
        <f t="shared" si="86"/>
        <v/>
      </c>
      <c r="AK169" s="116" t="str">
        <f t="shared" si="86"/>
        <v/>
      </c>
      <c r="AL169" s="116" t="str">
        <f t="shared" si="86"/>
        <v/>
      </c>
      <c r="AM169" s="116" t="str">
        <f t="shared" ref="AM169:BC169" si="87">IF(AM166="","",AM162*$G$41)</f>
        <v/>
      </c>
      <c r="AN169" s="116" t="str">
        <f t="shared" si="87"/>
        <v/>
      </c>
      <c r="AO169" s="116" t="str">
        <f t="shared" si="87"/>
        <v/>
      </c>
      <c r="AP169" s="116" t="str">
        <f t="shared" si="87"/>
        <v/>
      </c>
      <c r="AQ169" s="116" t="str">
        <f t="shared" si="87"/>
        <v/>
      </c>
      <c r="AR169" s="116" t="str">
        <f t="shared" si="87"/>
        <v/>
      </c>
      <c r="AS169" s="116" t="str">
        <f t="shared" si="87"/>
        <v/>
      </c>
      <c r="AT169" s="116" t="str">
        <f t="shared" si="87"/>
        <v/>
      </c>
      <c r="AU169" s="116" t="str">
        <f t="shared" si="87"/>
        <v/>
      </c>
      <c r="AV169" s="116" t="str">
        <f t="shared" si="87"/>
        <v/>
      </c>
      <c r="AW169" s="116" t="str">
        <f t="shared" si="87"/>
        <v/>
      </c>
      <c r="AX169" s="116" t="str">
        <f t="shared" si="87"/>
        <v/>
      </c>
      <c r="AY169" s="116" t="str">
        <f t="shared" si="87"/>
        <v/>
      </c>
      <c r="AZ169" s="116" t="str">
        <f t="shared" si="87"/>
        <v/>
      </c>
      <c r="BA169" s="116" t="str">
        <f t="shared" si="87"/>
        <v/>
      </c>
      <c r="BB169" s="116" t="str">
        <f t="shared" si="87"/>
        <v/>
      </c>
      <c r="BC169" s="117" t="str">
        <f t="shared" si="87"/>
        <v/>
      </c>
    </row>
    <row r="170" spans="4:55" x14ac:dyDescent="0.25">
      <c r="F170" s="10"/>
      <c r="G170" s="116">
        <f t="shared" ref="G170:AL170" si="88">IF(G166="","",G162*$G$42)</f>
        <v>0.3426943643509609</v>
      </c>
      <c r="H170" s="116">
        <f t="shared" si="88"/>
        <v>0.34509799548075337</v>
      </c>
      <c r="I170" s="116">
        <f t="shared" si="88"/>
        <v>0.34750162661054601</v>
      </c>
      <c r="J170" s="116">
        <f t="shared" si="88"/>
        <v>0.34990525774033848</v>
      </c>
      <c r="K170" s="116">
        <f t="shared" si="88"/>
        <v>0.35230888887013107</v>
      </c>
      <c r="L170" s="116">
        <f t="shared" si="88"/>
        <v>0.35471251999992365</v>
      </c>
      <c r="M170" s="116">
        <f t="shared" si="88"/>
        <v>0.35711615112971612</v>
      </c>
      <c r="N170" s="116">
        <f t="shared" si="88"/>
        <v>0.3595197822595087</v>
      </c>
      <c r="O170" s="116">
        <f t="shared" si="88"/>
        <v>0.36192341338930123</v>
      </c>
      <c r="P170" s="116">
        <f t="shared" si="88"/>
        <v>0.36432704451909381</v>
      </c>
      <c r="Q170" s="116">
        <f t="shared" si="88"/>
        <v>0.36673067564888628</v>
      </c>
      <c r="R170" s="116">
        <f t="shared" si="88"/>
        <v>0.36913430677867881</v>
      </c>
      <c r="S170" s="116">
        <f t="shared" si="88"/>
        <v>0.37153793790847145</v>
      </c>
      <c r="T170" s="116">
        <f t="shared" si="88"/>
        <v>0.37394156903826398</v>
      </c>
      <c r="U170" s="116">
        <f t="shared" si="88"/>
        <v>0.3763452001680565</v>
      </c>
      <c r="V170" s="116">
        <f t="shared" si="88"/>
        <v>0.37874883129784903</v>
      </c>
      <c r="W170" s="116">
        <f t="shared" si="88"/>
        <v>0.38115246242764156</v>
      </c>
      <c r="X170" s="116">
        <f t="shared" si="88"/>
        <v>0.38355609355743425</v>
      </c>
      <c r="Y170" s="116">
        <f t="shared" si="88"/>
        <v>0.38595972468722672</v>
      </c>
      <c r="Z170" s="116">
        <f t="shared" si="88"/>
        <v>0.38836335581701931</v>
      </c>
      <c r="AA170" s="116">
        <f t="shared" si="88"/>
        <v>0.39076698694681178</v>
      </c>
      <c r="AB170" s="116">
        <f t="shared" si="88"/>
        <v>0.39317061807660431</v>
      </c>
      <c r="AC170" s="116">
        <f t="shared" si="88"/>
        <v>0.39557424920639689</v>
      </c>
      <c r="AD170" s="116">
        <f t="shared" si="88"/>
        <v>0.39797788033618942</v>
      </c>
      <c r="AE170" s="116">
        <f t="shared" si="88"/>
        <v>0.40038151146598205</v>
      </c>
      <c r="AF170" s="116">
        <f t="shared" si="88"/>
        <v>0.40278514259577458</v>
      </c>
      <c r="AG170" s="116" t="str">
        <f t="shared" si="88"/>
        <v/>
      </c>
      <c r="AH170" s="116" t="str">
        <f t="shared" si="88"/>
        <v/>
      </c>
      <c r="AI170" s="116" t="str">
        <f t="shared" si="88"/>
        <v/>
      </c>
      <c r="AJ170" s="116" t="str">
        <f t="shared" si="88"/>
        <v/>
      </c>
      <c r="AK170" s="116" t="str">
        <f t="shared" si="88"/>
        <v/>
      </c>
      <c r="AL170" s="116" t="str">
        <f t="shared" si="88"/>
        <v/>
      </c>
      <c r="AM170" s="116" t="str">
        <f t="shared" ref="AM170:BC170" si="89">IF(AM166="","",AM162*$G$42)</f>
        <v/>
      </c>
      <c r="AN170" s="116" t="str">
        <f t="shared" si="89"/>
        <v/>
      </c>
      <c r="AO170" s="116" t="str">
        <f t="shared" si="89"/>
        <v/>
      </c>
      <c r="AP170" s="116" t="str">
        <f t="shared" si="89"/>
        <v/>
      </c>
      <c r="AQ170" s="116" t="str">
        <f t="shared" si="89"/>
        <v/>
      </c>
      <c r="AR170" s="116" t="str">
        <f t="shared" si="89"/>
        <v/>
      </c>
      <c r="AS170" s="116" t="str">
        <f t="shared" si="89"/>
        <v/>
      </c>
      <c r="AT170" s="116" t="str">
        <f t="shared" si="89"/>
        <v/>
      </c>
      <c r="AU170" s="116" t="str">
        <f t="shared" si="89"/>
        <v/>
      </c>
      <c r="AV170" s="116" t="str">
        <f t="shared" si="89"/>
        <v/>
      </c>
      <c r="AW170" s="116" t="str">
        <f t="shared" si="89"/>
        <v/>
      </c>
      <c r="AX170" s="116" t="str">
        <f t="shared" si="89"/>
        <v/>
      </c>
      <c r="AY170" s="116" t="str">
        <f t="shared" si="89"/>
        <v/>
      </c>
      <c r="AZ170" s="116" t="str">
        <f t="shared" si="89"/>
        <v/>
      </c>
      <c r="BA170" s="116" t="str">
        <f t="shared" si="89"/>
        <v/>
      </c>
      <c r="BB170" s="116" t="str">
        <f t="shared" si="89"/>
        <v/>
      </c>
      <c r="BC170" s="117" t="str">
        <f t="shared" si="89"/>
        <v/>
      </c>
    </row>
    <row r="171" spans="4:55" x14ac:dyDescent="0.25">
      <c r="F171" s="19" t="s">
        <v>523</v>
      </c>
      <c r="G171" s="109">
        <f t="shared" ref="G171:AL171" si="90">IF(G166="","",G162*$G$43)</f>
        <v>127.08003761024989</v>
      </c>
      <c r="H171" s="109">
        <f t="shared" si="90"/>
        <v>127.97136692917144</v>
      </c>
      <c r="I171" s="109">
        <f t="shared" si="90"/>
        <v>128.86269624809304</v>
      </c>
      <c r="J171" s="109">
        <f t="shared" si="90"/>
        <v>129.75402556701459</v>
      </c>
      <c r="K171" s="109">
        <f t="shared" si="90"/>
        <v>130.64535488593617</v>
      </c>
      <c r="L171" s="109">
        <f t="shared" si="90"/>
        <v>131.53668420485778</v>
      </c>
      <c r="M171" s="109">
        <f t="shared" si="90"/>
        <v>132.42801352377933</v>
      </c>
      <c r="N171" s="109">
        <f t="shared" si="90"/>
        <v>133.31934284270091</v>
      </c>
      <c r="O171" s="109">
        <f t="shared" si="90"/>
        <v>134.21067216162248</v>
      </c>
      <c r="P171" s="109">
        <f t="shared" si="90"/>
        <v>135.10200148054406</v>
      </c>
      <c r="Q171" s="109">
        <f t="shared" si="90"/>
        <v>135.99333079946561</v>
      </c>
      <c r="R171" s="109">
        <f t="shared" si="90"/>
        <v>136.88466011838719</v>
      </c>
      <c r="S171" s="109">
        <f t="shared" si="90"/>
        <v>137.77598943730879</v>
      </c>
      <c r="T171" s="109">
        <f t="shared" si="90"/>
        <v>138.66731875623034</v>
      </c>
      <c r="U171" s="109">
        <f t="shared" si="90"/>
        <v>139.55864807515192</v>
      </c>
      <c r="V171" s="109">
        <f t="shared" si="90"/>
        <v>140.4499773940735</v>
      </c>
      <c r="W171" s="109">
        <f t="shared" si="90"/>
        <v>141.34130671299505</v>
      </c>
      <c r="X171" s="109">
        <f t="shared" si="90"/>
        <v>142.23263603191668</v>
      </c>
      <c r="Y171" s="109">
        <f t="shared" si="90"/>
        <v>143.12396535083823</v>
      </c>
      <c r="Z171" s="109">
        <f t="shared" si="90"/>
        <v>144.01529466975981</v>
      </c>
      <c r="AA171" s="109">
        <f t="shared" si="90"/>
        <v>144.90662398868136</v>
      </c>
      <c r="AB171" s="109">
        <f t="shared" si="90"/>
        <v>145.79795330760294</v>
      </c>
      <c r="AC171" s="109">
        <f t="shared" si="90"/>
        <v>146.68928262652452</v>
      </c>
      <c r="AD171" s="109">
        <f t="shared" si="90"/>
        <v>147.58061194544609</v>
      </c>
      <c r="AE171" s="109">
        <f t="shared" si="90"/>
        <v>148.4719412643677</v>
      </c>
      <c r="AF171" s="109">
        <f t="shared" si="90"/>
        <v>149.36327058328928</v>
      </c>
      <c r="AG171" s="109" t="str">
        <f t="shared" si="90"/>
        <v/>
      </c>
      <c r="AH171" s="109" t="str">
        <f t="shared" si="90"/>
        <v/>
      </c>
      <c r="AI171" s="109" t="str">
        <f t="shared" si="90"/>
        <v/>
      </c>
      <c r="AJ171" s="109" t="str">
        <f t="shared" si="90"/>
        <v/>
      </c>
      <c r="AK171" s="109" t="str">
        <f t="shared" si="90"/>
        <v/>
      </c>
      <c r="AL171" s="109" t="str">
        <f t="shared" si="90"/>
        <v/>
      </c>
      <c r="AM171" s="109" t="str">
        <f t="shared" ref="AM171:BC171" si="91">IF(AM166="","",AM162*$G$43)</f>
        <v/>
      </c>
      <c r="AN171" s="109" t="str">
        <f t="shared" si="91"/>
        <v/>
      </c>
      <c r="AO171" s="109" t="str">
        <f t="shared" si="91"/>
        <v/>
      </c>
      <c r="AP171" s="109" t="str">
        <f t="shared" si="91"/>
        <v/>
      </c>
      <c r="AQ171" s="109" t="str">
        <f t="shared" si="91"/>
        <v/>
      </c>
      <c r="AR171" s="109" t="str">
        <f t="shared" si="91"/>
        <v/>
      </c>
      <c r="AS171" s="109" t="str">
        <f t="shared" si="91"/>
        <v/>
      </c>
      <c r="AT171" s="109" t="str">
        <f t="shared" si="91"/>
        <v/>
      </c>
      <c r="AU171" s="109" t="str">
        <f t="shared" si="91"/>
        <v/>
      </c>
      <c r="AV171" s="109" t="str">
        <f t="shared" si="91"/>
        <v/>
      </c>
      <c r="AW171" s="109" t="str">
        <f t="shared" si="91"/>
        <v/>
      </c>
      <c r="AX171" s="109" t="str">
        <f t="shared" si="91"/>
        <v/>
      </c>
      <c r="AY171" s="109" t="str">
        <f t="shared" si="91"/>
        <v/>
      </c>
      <c r="AZ171" s="109" t="str">
        <f t="shared" si="91"/>
        <v/>
      </c>
      <c r="BA171" s="109" t="str">
        <f t="shared" si="91"/>
        <v/>
      </c>
      <c r="BB171" s="109" t="str">
        <f t="shared" si="91"/>
        <v/>
      </c>
      <c r="BC171" s="108" t="str">
        <f t="shared" si="91"/>
        <v/>
      </c>
    </row>
    <row r="172" spans="4:55" x14ac:dyDescent="0.25">
      <c r="F172" s="83" t="s">
        <v>525</v>
      </c>
      <c r="G172" s="84">
        <f t="shared" ref="G172:AL172" si="92">G60</f>
        <v>2021</v>
      </c>
      <c r="H172" s="84">
        <f t="shared" si="92"/>
        <v>2022</v>
      </c>
      <c r="I172" s="84">
        <f t="shared" si="92"/>
        <v>2023</v>
      </c>
      <c r="J172" s="84">
        <f t="shared" si="92"/>
        <v>2024</v>
      </c>
      <c r="K172" s="84">
        <f t="shared" si="92"/>
        <v>2025</v>
      </c>
      <c r="L172" s="84">
        <f t="shared" si="92"/>
        <v>2026</v>
      </c>
      <c r="M172" s="84">
        <f t="shared" si="92"/>
        <v>2027</v>
      </c>
      <c r="N172" s="84">
        <f t="shared" si="92"/>
        <v>2028</v>
      </c>
      <c r="O172" s="84">
        <f t="shared" si="92"/>
        <v>2029</v>
      </c>
      <c r="P172" s="84">
        <f t="shared" si="92"/>
        <v>2030</v>
      </c>
      <c r="Q172" s="84">
        <f t="shared" si="92"/>
        <v>2031</v>
      </c>
      <c r="R172" s="84">
        <f t="shared" si="92"/>
        <v>2032</v>
      </c>
      <c r="S172" s="84">
        <f t="shared" si="92"/>
        <v>2033</v>
      </c>
      <c r="T172" s="84">
        <f t="shared" si="92"/>
        <v>2034</v>
      </c>
      <c r="U172" s="84">
        <f t="shared" si="92"/>
        <v>2035</v>
      </c>
      <c r="V172" s="84">
        <f t="shared" si="92"/>
        <v>2036</v>
      </c>
      <c r="W172" s="84">
        <f t="shared" si="92"/>
        <v>2037</v>
      </c>
      <c r="X172" s="84">
        <f t="shared" si="92"/>
        <v>2038</v>
      </c>
      <c r="Y172" s="84">
        <f t="shared" si="92"/>
        <v>2039</v>
      </c>
      <c r="Z172" s="84">
        <f t="shared" si="92"/>
        <v>2040</v>
      </c>
      <c r="AA172" s="84">
        <f t="shared" si="92"/>
        <v>2041</v>
      </c>
      <c r="AB172" s="84">
        <f t="shared" si="92"/>
        <v>2042</v>
      </c>
      <c r="AC172" s="84">
        <f t="shared" si="92"/>
        <v>2043</v>
      </c>
      <c r="AD172" s="84">
        <f t="shared" si="92"/>
        <v>2044</v>
      </c>
      <c r="AE172" s="84">
        <f t="shared" si="92"/>
        <v>2045</v>
      </c>
      <c r="AF172" s="84">
        <f t="shared" si="92"/>
        <v>2046</v>
      </c>
      <c r="AG172" s="84" t="str">
        <f t="shared" si="92"/>
        <v/>
      </c>
      <c r="AH172" s="84" t="str">
        <f t="shared" si="92"/>
        <v/>
      </c>
      <c r="AI172" s="84" t="str">
        <f t="shared" si="92"/>
        <v/>
      </c>
      <c r="AJ172" s="84" t="str">
        <f t="shared" si="92"/>
        <v/>
      </c>
      <c r="AK172" s="84" t="str">
        <f t="shared" si="92"/>
        <v/>
      </c>
      <c r="AL172" s="84" t="str">
        <f t="shared" si="92"/>
        <v/>
      </c>
      <c r="AM172" s="84" t="str">
        <f t="shared" ref="AM172:BC172" si="93">AM60</f>
        <v/>
      </c>
      <c r="AN172" s="84" t="str">
        <f t="shared" si="93"/>
        <v/>
      </c>
      <c r="AO172" s="84" t="str">
        <f t="shared" si="93"/>
        <v/>
      </c>
      <c r="AP172" s="84" t="str">
        <f t="shared" si="93"/>
        <v/>
      </c>
      <c r="AQ172" s="84" t="str">
        <f t="shared" si="93"/>
        <v/>
      </c>
      <c r="AR172" s="84" t="str">
        <f t="shared" si="93"/>
        <v/>
      </c>
      <c r="AS172" s="84" t="str">
        <f t="shared" si="93"/>
        <v/>
      </c>
      <c r="AT172" s="84" t="str">
        <f t="shared" si="93"/>
        <v/>
      </c>
      <c r="AU172" s="84" t="str">
        <f t="shared" si="93"/>
        <v/>
      </c>
      <c r="AV172" s="84" t="str">
        <f t="shared" si="93"/>
        <v/>
      </c>
      <c r="AW172" s="84" t="str">
        <f t="shared" si="93"/>
        <v/>
      </c>
      <c r="AX172" s="84" t="str">
        <f t="shared" si="93"/>
        <v/>
      </c>
      <c r="AY172" s="84" t="str">
        <f t="shared" si="93"/>
        <v/>
      </c>
      <c r="AZ172" s="84" t="str">
        <f t="shared" si="93"/>
        <v/>
      </c>
      <c r="BA172" s="84" t="str">
        <f t="shared" si="93"/>
        <v/>
      </c>
      <c r="BB172" s="84" t="str">
        <f t="shared" si="93"/>
        <v/>
      </c>
      <c r="BC172" s="85" t="str">
        <f t="shared" si="93"/>
        <v/>
      </c>
    </row>
    <row r="173" spans="4:55" x14ac:dyDescent="0.25">
      <c r="F173" s="34" t="s">
        <v>520</v>
      </c>
      <c r="G173" s="118">
        <f>IF(G172="",0,IF(G165&lt;1,0,G$162*INDEX('CBI - MULTIPLIERS'!$J$319:$J$349, MATCH('CBI - BASELINE'!G172, 'CBI - MULTIPLIERS'!$G$319:$G$349, 0))))</f>
        <v>0</v>
      </c>
      <c r="H173" s="118">
        <f>IF(H172="",0,IF(H165&lt;1,0,H$162*INDEX('CBI - MULTIPLIERS'!$J$319:$J$349, MATCH('CBI - BASELINE'!H172, 'CBI - MULTIPLIERS'!$G$319:$G$349, 0))))</f>
        <v>0</v>
      </c>
      <c r="I173" s="118">
        <f>IF(I172="",0,IF(I165&lt;1,0,I$162*INDEX('CBI - MULTIPLIERS'!$J$319:$J$349, MATCH('CBI - BASELINE'!I172, 'CBI - MULTIPLIERS'!$G$319:$G$349, 0))))</f>
        <v>0</v>
      </c>
      <c r="J173" s="118">
        <f>IF(J172="",0,IF(J165&lt;1,0,J$162*INDEX('CBI - MULTIPLIERS'!$J$319:$J$349, MATCH('CBI - BASELINE'!J172, 'CBI - MULTIPLIERS'!$G$319:$G$349, 0))))</f>
        <v>0</v>
      </c>
      <c r="K173" s="118">
        <f>IF(K172="",0,IF(K165&lt;1,0,K$162*INDEX('CBI - MULTIPLIERS'!$J$319:$J$349, MATCH('CBI - BASELINE'!K172, 'CBI - MULTIPLIERS'!$G$319:$G$349, 0))))</f>
        <v>0</v>
      </c>
      <c r="L173" s="118">
        <f>IF(L172="",0,IF(L165&lt;1,0,L$162*INDEX('CBI - MULTIPLIERS'!$J$319:$J$349, MATCH('CBI - BASELINE'!L172, 'CBI - MULTIPLIERS'!$G$319:$G$349, 0))))</f>
        <v>1123.8798412192277</v>
      </c>
      <c r="M173" s="118">
        <f>IF(M172="",0,IF(M165&lt;1,0,M$162*INDEX('CBI - MULTIPLIERS'!$J$319:$J$349, MATCH('CBI - BASELINE'!M172, 'CBI - MULTIPLIERS'!$G$319:$G$349, 0))))</f>
        <v>1147.0492501619422</v>
      </c>
      <c r="N173" s="118">
        <f>IF(N172="",0,IF(N165&lt;1,0,N$162*INDEX('CBI - MULTIPLIERS'!$J$319:$J$349, MATCH('CBI - BASELINE'!N172, 'CBI - MULTIPLIERS'!$G$319:$G$349, 0))))</f>
        <v>1170.5690989767597</v>
      </c>
      <c r="O173" s="118">
        <f>IF(O172="",0,IF(O165&lt;1,0,O$162*INDEX('CBI - MULTIPLIERS'!$J$319:$J$349, MATCH('CBI - BASELINE'!O172, 'CBI - MULTIPLIERS'!$G$319:$G$349, 0))))</f>
        <v>1194.5842265718998</v>
      </c>
      <c r="P173" s="118">
        <f>IF(P172="",0,IF(P165&lt;1,0,P$162*INDEX('CBI - MULTIPLIERS'!$J$319:$J$349, MATCH('CBI - BASELINE'!P172, 'CBI - MULTIPLIERS'!$G$319:$G$349, 0))))</f>
        <v>1218.957339028643</v>
      </c>
      <c r="Q173" s="118">
        <f>IF(Q172="",0,IF(Q165&lt;1,0,Q$162*INDEX('CBI - MULTIPLIERS'!$J$319:$J$349, MATCH('CBI - BASELINE'!Q172, 'CBI - MULTIPLIERS'!$G$319:$G$349, 0))))</f>
        <v>1226.9993547122322</v>
      </c>
      <c r="R173" s="118">
        <f>IF(R172="",0,IF(R165&lt;1,0,R$162*INDEX('CBI - MULTIPLIERS'!$J$319:$J$349, MATCH('CBI - BASELINE'!R172, 'CBI - MULTIPLIERS'!$G$319:$G$349, 0))))</f>
        <v>1235.0413703958216</v>
      </c>
      <c r="S173" s="118">
        <f>IF(S172="",0,IF(S165&lt;1,0,S$162*INDEX('CBI - MULTIPLIERS'!$J$319:$J$349, MATCH('CBI - BASELINE'!S172, 'CBI - MULTIPLIERS'!$G$319:$G$349, 0))))</f>
        <v>1243.0833860794112</v>
      </c>
      <c r="T173" s="118">
        <f>IF(T172="",0,IF(T165&lt;1,0,T$162*INDEX('CBI - MULTIPLIERS'!$J$319:$J$349, MATCH('CBI - BASELINE'!T172, 'CBI - MULTIPLIERS'!$G$319:$G$349, 0))))</f>
        <v>1251.1254017630008</v>
      </c>
      <c r="U173" s="118">
        <f>IF(U172="",0,IF(U165&lt;1,0,U$162*INDEX('CBI - MULTIPLIERS'!$J$319:$J$349, MATCH('CBI - BASELINE'!U172, 'CBI - MULTIPLIERS'!$G$319:$G$349, 0))))</f>
        <v>1259.16741744659</v>
      </c>
      <c r="V173" s="118">
        <f>IF(V172="",0,IF(V165&lt;1,0,V$162*INDEX('CBI - MULTIPLIERS'!$J$319:$J$349, MATCH('CBI - BASELINE'!V172, 'CBI - MULTIPLIERS'!$G$319:$G$349, 0))))</f>
        <v>1267.2094331301794</v>
      </c>
      <c r="W173" s="118">
        <f>IF(W172="",0,IF(W165&lt;1,0,W$162*INDEX('CBI - MULTIPLIERS'!$J$319:$J$349, MATCH('CBI - BASELINE'!W172, 'CBI - MULTIPLIERS'!$G$319:$G$349, 0))))</f>
        <v>1275.2514488137688</v>
      </c>
      <c r="X173" s="118">
        <f>IF(X172="",0,IF(X165&lt;1,0,X$162*INDEX('CBI - MULTIPLIERS'!$J$319:$J$349, MATCH('CBI - BASELINE'!X172, 'CBI - MULTIPLIERS'!$G$319:$G$349, 0))))</f>
        <v>1283.2934644973586</v>
      </c>
      <c r="Y173" s="118">
        <f>IF(Y172="",0,IF(Y165&lt;1,0,Y$162*INDEX('CBI - MULTIPLIERS'!$J$319:$J$349, MATCH('CBI - BASELINE'!Y172, 'CBI - MULTIPLIERS'!$G$319:$G$349, 0))))</f>
        <v>1291.3354801809478</v>
      </c>
      <c r="Z173" s="118">
        <f>IF(Z172="",0,IF(Z165&lt;1,0,Z$162*INDEX('CBI - MULTIPLIERS'!$J$319:$J$349, MATCH('CBI - BASELINE'!Z172, 'CBI - MULTIPLIERS'!$G$319:$G$349, 0))))</f>
        <v>1299.3774958645374</v>
      </c>
      <c r="AA173" s="118">
        <f>IF(AA172="",0,IF(AA165&lt;1,0,AA$162*INDEX('CBI - MULTIPLIERS'!$J$319:$J$349, MATCH('CBI - BASELINE'!AA172, 'CBI - MULTIPLIERS'!$G$319:$G$349, 0))))</f>
        <v>1307.4195115481266</v>
      </c>
      <c r="AB173" s="118">
        <f>IF(AB172="",0,IF(AB165&lt;1,0,AB$162*INDEX('CBI - MULTIPLIERS'!$J$319:$J$349, MATCH('CBI - BASELINE'!AB172, 'CBI - MULTIPLIERS'!$G$319:$G$349, 0))))</f>
        <v>1315.461527231716</v>
      </c>
      <c r="AC173" s="118">
        <f>IF(AC172="",0,IF(AC165&lt;1,0,AC$162*INDEX('CBI - MULTIPLIERS'!$J$319:$J$349, MATCH('CBI - BASELINE'!AC172, 'CBI - MULTIPLIERS'!$G$319:$G$349, 0))))</f>
        <v>1323.5035429153054</v>
      </c>
      <c r="AD173" s="118">
        <f>IF(AD172="",0,IF(AD165&lt;1,0,AD$162*INDEX('CBI - MULTIPLIERS'!$J$319:$J$349, MATCH('CBI - BASELINE'!AD172, 'CBI - MULTIPLIERS'!$G$319:$G$349, 0))))</f>
        <v>1331.5455585988948</v>
      </c>
      <c r="AE173" s="118">
        <f>IF(AE172="",0,IF(AE165&lt;1,0,AE$162*INDEX('CBI - MULTIPLIERS'!$J$319:$J$349, MATCH('CBI - BASELINE'!AE172, 'CBI - MULTIPLIERS'!$G$319:$G$349, 0))))</f>
        <v>1339.5875742824844</v>
      </c>
      <c r="AF173" s="118">
        <f>IF(AF172="",0,IF(AF165&lt;1,0,AF$162*INDEX('CBI - MULTIPLIERS'!$J$319:$J$349, MATCH('CBI - BASELINE'!AF172, 'CBI - MULTIPLIERS'!$G$319:$G$349, 0))))</f>
        <v>1347.6295899660738</v>
      </c>
      <c r="AG173" s="118">
        <f>IF(AG172="",0,IF(AG165&lt;1,0,AG$162*INDEX('CBI - MULTIPLIERS'!$J$319:$J$349, MATCH('CBI - BASELINE'!AG172, 'CBI - MULTIPLIERS'!$G$319:$G$349, 0))))</f>
        <v>0</v>
      </c>
      <c r="AH173" s="118">
        <f>IF(AH172="",0,IF(AH165&lt;1,0,AH$162*INDEX('CBI - MULTIPLIERS'!$J$319:$J$349, MATCH('CBI - BASELINE'!AH172, 'CBI - MULTIPLIERS'!$G$319:$G$349, 0))))</f>
        <v>0</v>
      </c>
      <c r="AI173" s="118" t="str">
        <f t="shared" ref="AI173:BC173" si="94">IF(AI172="","",IF(AI165&lt;1,0,AI$162*$H39))</f>
        <v/>
      </c>
      <c r="AJ173" s="118" t="str">
        <f t="shared" si="94"/>
        <v/>
      </c>
      <c r="AK173" s="118" t="str">
        <f t="shared" si="94"/>
        <v/>
      </c>
      <c r="AL173" s="118" t="str">
        <f t="shared" si="94"/>
        <v/>
      </c>
      <c r="AM173" s="118" t="str">
        <f t="shared" si="94"/>
        <v/>
      </c>
      <c r="AN173" s="118" t="str">
        <f t="shared" si="94"/>
        <v/>
      </c>
      <c r="AO173" s="118" t="str">
        <f t="shared" si="94"/>
        <v/>
      </c>
      <c r="AP173" s="118" t="str">
        <f t="shared" si="94"/>
        <v/>
      </c>
      <c r="AQ173" s="118" t="str">
        <f t="shared" si="94"/>
        <v/>
      </c>
      <c r="AR173" s="118" t="str">
        <f t="shared" si="94"/>
        <v/>
      </c>
      <c r="AS173" s="118" t="str">
        <f t="shared" si="94"/>
        <v/>
      </c>
      <c r="AT173" s="118" t="str">
        <f t="shared" si="94"/>
        <v/>
      </c>
      <c r="AU173" s="118" t="str">
        <f t="shared" si="94"/>
        <v/>
      </c>
      <c r="AV173" s="118" t="str">
        <f t="shared" si="94"/>
        <v/>
      </c>
      <c r="AW173" s="118" t="str">
        <f t="shared" si="94"/>
        <v/>
      </c>
      <c r="AX173" s="118" t="str">
        <f t="shared" si="94"/>
        <v/>
      </c>
      <c r="AY173" s="118" t="str">
        <f t="shared" si="94"/>
        <v/>
      </c>
      <c r="AZ173" s="118" t="str">
        <f t="shared" si="94"/>
        <v/>
      </c>
      <c r="BA173" s="118" t="str">
        <f t="shared" si="94"/>
        <v/>
      </c>
      <c r="BB173" s="118" t="str">
        <f t="shared" si="94"/>
        <v/>
      </c>
      <c r="BC173" s="121" t="str">
        <f t="shared" si="94"/>
        <v/>
      </c>
    </row>
    <row r="174" spans="4:55" x14ac:dyDescent="0.25">
      <c r="F174" s="10" t="s">
        <v>521</v>
      </c>
      <c r="G174" s="119">
        <f>IF(G172="","",IF(G165&lt;1,0,G$162*INDEX('CBI - MULTIPLIERS'!$J$257:$J$287, MATCH('CBI - BASELINE'!G172, 'CBI - MULTIPLIERS'!$G$257:$G$287, 0))))</f>
        <v>0</v>
      </c>
      <c r="H174" s="119">
        <f>IF(H172="","",IF(H165&lt;1,0,H$162*INDEX('CBI - MULTIPLIERS'!$J$257:$J$287, MATCH('CBI - BASELINE'!H172, 'CBI - MULTIPLIERS'!$G$257:$G$287, 0))))</f>
        <v>0</v>
      </c>
      <c r="I174" s="119">
        <f>IF(I172="","",IF(I165&lt;1,0,I$162*INDEX('CBI - MULTIPLIERS'!$J$257:$J$287, MATCH('CBI - BASELINE'!I172, 'CBI - MULTIPLIERS'!$G$257:$G$287, 0))))</f>
        <v>0</v>
      </c>
      <c r="J174" s="119">
        <f>IF(J172="","",IF(J165&lt;1,0,J$162*INDEX('CBI - MULTIPLIERS'!$J$257:$J$287, MATCH('CBI - BASELINE'!J172, 'CBI - MULTIPLIERS'!$G$257:$G$287, 0))))</f>
        <v>0</v>
      </c>
      <c r="K174" s="119">
        <f>IF(K172="","",IF(K165&lt;1,0,K$162*INDEX('CBI - MULTIPLIERS'!$J$257:$J$287, MATCH('CBI - BASELINE'!K172, 'CBI - MULTIPLIERS'!$G$257:$G$287, 0))))</f>
        <v>0</v>
      </c>
      <c r="L174" s="119">
        <f>IF(L172="","",IF(L165&lt;1,0,L$162*INDEX('CBI - MULTIPLIERS'!$J$257:$J$287, MATCH('CBI - BASELINE'!L172, 'CBI - MULTIPLIERS'!$G$257:$G$287, 0))))</f>
        <v>4405.7279800582846</v>
      </c>
      <c r="M174" s="119">
        <f>IF(M172="","",IF(M165&lt;1,0,M$162*INDEX('CBI - MULTIPLIERS'!$J$257:$J$287, MATCH('CBI - BASELINE'!M172, 'CBI - MULTIPLIERS'!$G$257:$G$287, 0))))</f>
        <v>4513.857407604376</v>
      </c>
      <c r="N174" s="119">
        <f>IF(N172="","",IF(N165&lt;1,0,N$162*INDEX('CBI - MULTIPLIERS'!$J$257:$J$287, MATCH('CBI - BASELINE'!N172, 'CBI - MULTIPLIERS'!$G$257:$G$287, 0))))</f>
        <v>4596.7732457053999</v>
      </c>
      <c r="O174" s="119">
        <f>IF(O172="","",IF(O165&lt;1,0,O$162*INDEX('CBI - MULTIPLIERS'!$J$257:$J$287, MATCH('CBI - BASELINE'!O172, 'CBI - MULTIPLIERS'!$G$257:$G$287, 0))))</f>
        <v>4680.3915413028762</v>
      </c>
      <c r="P174" s="119">
        <f>IF(P172="","",IF(P165&lt;1,0,P$162*INDEX('CBI - MULTIPLIERS'!$J$257:$J$287, MATCH('CBI - BASELINE'!P172, 'CBI - MULTIPLIERS'!$G$257:$G$287, 0))))</f>
        <v>4791.3307988347742</v>
      </c>
      <c r="Q174" s="119">
        <f>IF(Q172="","",IF(Q165&lt;1,0,Q$162*INDEX('CBI - MULTIPLIERS'!$J$257:$J$287, MATCH('CBI - BASELINE'!Q172, 'CBI - MULTIPLIERS'!$G$257:$G$287, 0))))</f>
        <v>4822.9413861750982</v>
      </c>
      <c r="R174" s="119">
        <f>IF(R172="","",IF(R165&lt;1,0,R$162*INDEX('CBI - MULTIPLIERS'!$J$257:$J$287, MATCH('CBI - BASELINE'!R172, 'CBI - MULTIPLIERS'!$G$257:$G$287, 0))))</f>
        <v>4854.5519735154221</v>
      </c>
      <c r="S174" s="119">
        <f>IF(S172="","",IF(S165&lt;1,0,S$162*INDEX('CBI - MULTIPLIERS'!$J$257:$J$287, MATCH('CBI - BASELINE'!S172, 'CBI - MULTIPLIERS'!$G$257:$G$287, 0))))</f>
        <v>4886.1625608557479</v>
      </c>
      <c r="T174" s="119">
        <f>IF(T172="","",IF(T165&lt;1,0,T$162*INDEX('CBI - MULTIPLIERS'!$J$257:$J$287, MATCH('CBI - BASELINE'!T172, 'CBI - MULTIPLIERS'!$G$257:$G$287, 0))))</f>
        <v>4917.7731481960718</v>
      </c>
      <c r="U174" s="119">
        <f>IF(U172="","",IF(U165&lt;1,0,U$162*INDEX('CBI - MULTIPLIERS'!$J$257:$J$287, MATCH('CBI - BASELINE'!U172, 'CBI - MULTIPLIERS'!$G$257:$G$287, 0))))</f>
        <v>4949.3837355363958</v>
      </c>
      <c r="V174" s="119">
        <f>IF(V172="","",IF(V165&lt;1,0,V$162*INDEX('CBI - MULTIPLIERS'!$J$257:$J$287, MATCH('CBI - BASELINE'!V172, 'CBI - MULTIPLIERS'!$G$257:$G$287, 0))))</f>
        <v>4980.9943228767197</v>
      </c>
      <c r="W174" s="119">
        <f>IF(W172="","",IF(W165&lt;1,0,W$162*INDEX('CBI - MULTIPLIERS'!$J$257:$J$287, MATCH('CBI - BASELINE'!W172, 'CBI - MULTIPLIERS'!$G$257:$G$287, 0))))</f>
        <v>5012.6049102170446</v>
      </c>
      <c r="X174" s="119">
        <f>IF(X172="","",IF(X165&lt;1,0,X$162*INDEX('CBI - MULTIPLIERS'!$J$257:$J$287, MATCH('CBI - BASELINE'!X172, 'CBI - MULTIPLIERS'!$G$257:$G$287, 0))))</f>
        <v>5044.2154975573703</v>
      </c>
      <c r="Y174" s="119">
        <f>IF(Y172="","",IF(Y165&lt;1,0,Y$162*INDEX('CBI - MULTIPLIERS'!$J$257:$J$287, MATCH('CBI - BASELINE'!Y172, 'CBI - MULTIPLIERS'!$G$257:$G$287, 0))))</f>
        <v>5075.8260848976943</v>
      </c>
      <c r="Z174" s="119">
        <f>IF(Z172="","",IF(Z165&lt;1,0,Z$162*INDEX('CBI - MULTIPLIERS'!$J$257:$J$287, MATCH('CBI - BASELINE'!Z172, 'CBI - MULTIPLIERS'!$G$257:$G$287, 0))))</f>
        <v>5107.4366722380182</v>
      </c>
      <c r="AA174" s="119">
        <f>IF(AA172="","",IF(AA165&lt;1,0,AA$162*INDEX('CBI - MULTIPLIERS'!$J$257:$J$287, MATCH('CBI - BASELINE'!AA172, 'CBI - MULTIPLIERS'!$G$257:$G$287, 0))))</f>
        <v>5139.0472595783422</v>
      </c>
      <c r="AB174" s="119">
        <f>IF(AB172="","",IF(AB165&lt;1,0,AB$162*INDEX('CBI - MULTIPLIERS'!$J$257:$J$287, MATCH('CBI - BASELINE'!AB172, 'CBI - MULTIPLIERS'!$G$257:$G$287, 0))))</f>
        <v>5170.6578469186661</v>
      </c>
      <c r="AC174" s="119">
        <f>IF(AC172="","",IF(AC165&lt;1,0,AC$162*INDEX('CBI - MULTIPLIERS'!$J$257:$J$287, MATCH('CBI - BASELINE'!AC172, 'CBI - MULTIPLIERS'!$G$257:$G$287, 0))))</f>
        <v>5202.268434258991</v>
      </c>
      <c r="AD174" s="119">
        <f>IF(AD172="","",IF(AD165&lt;1,0,AD$162*INDEX('CBI - MULTIPLIERS'!$J$257:$J$287, MATCH('CBI - BASELINE'!AD172, 'CBI - MULTIPLIERS'!$G$257:$G$287, 0))))</f>
        <v>5233.8790215993149</v>
      </c>
      <c r="AE174" s="119">
        <f>IF(AE172="","",IF(AE165&lt;1,0,AE$162*INDEX('CBI - MULTIPLIERS'!$J$257:$J$287, MATCH('CBI - BASELINE'!AE172, 'CBI - MULTIPLIERS'!$G$257:$G$287, 0))))</f>
        <v>5265.4896089396407</v>
      </c>
      <c r="AF174" s="119">
        <f>IF(AF172="","",IF(AF165&lt;1,0,AF$162*INDEX('CBI - MULTIPLIERS'!$J$257:$J$287, MATCH('CBI - BASELINE'!AF172, 'CBI - MULTIPLIERS'!$G$257:$G$287, 0))))</f>
        <v>5297.1001962799646</v>
      </c>
      <c r="AG174" s="119" t="str">
        <f>IF(AG172="","",IF(AG165&lt;1,0,AG$162*INDEX('CBI - MULTIPLIERS'!$J$257:$J$287, MATCH('CBI - BASELINE'!AG172, 'CBI - MULTIPLIERS'!$G$257:$G$287, 0))))</f>
        <v/>
      </c>
      <c r="AH174" s="119" t="str">
        <f>IF(AH172="","",IF(AH165&lt;1,0,AH$162*INDEX('CBI - MULTIPLIERS'!$J$257:$J$287, MATCH('CBI - BASELINE'!AH172, 'CBI - MULTIPLIERS'!$G$257:$G$287, 0))))</f>
        <v/>
      </c>
      <c r="AI174" s="119" t="str">
        <f t="shared" ref="AI174:BC174" si="95">IF(AI172="","",IF(AI165&lt;1,0,AI$162*$H40))</f>
        <v/>
      </c>
      <c r="AJ174" s="119" t="str">
        <f t="shared" si="95"/>
        <v/>
      </c>
      <c r="AK174" s="119" t="str">
        <f t="shared" si="95"/>
        <v/>
      </c>
      <c r="AL174" s="119" t="str">
        <f t="shared" si="95"/>
        <v/>
      </c>
      <c r="AM174" s="119" t="str">
        <f t="shared" si="95"/>
        <v/>
      </c>
      <c r="AN174" s="119" t="str">
        <f t="shared" si="95"/>
        <v/>
      </c>
      <c r="AO174" s="119" t="str">
        <f t="shared" si="95"/>
        <v/>
      </c>
      <c r="AP174" s="119" t="str">
        <f t="shared" si="95"/>
        <v/>
      </c>
      <c r="AQ174" s="119" t="str">
        <f t="shared" si="95"/>
        <v/>
      </c>
      <c r="AR174" s="119" t="str">
        <f t="shared" si="95"/>
        <v/>
      </c>
      <c r="AS174" s="119" t="str">
        <f t="shared" si="95"/>
        <v/>
      </c>
      <c r="AT174" s="119" t="str">
        <f t="shared" si="95"/>
        <v/>
      </c>
      <c r="AU174" s="119" t="str">
        <f t="shared" si="95"/>
        <v/>
      </c>
      <c r="AV174" s="119" t="str">
        <f t="shared" si="95"/>
        <v/>
      </c>
      <c r="AW174" s="119" t="str">
        <f t="shared" si="95"/>
        <v/>
      </c>
      <c r="AX174" s="119" t="str">
        <f t="shared" si="95"/>
        <v/>
      </c>
      <c r="AY174" s="119" t="str">
        <f t="shared" si="95"/>
        <v/>
      </c>
      <c r="AZ174" s="119" t="str">
        <f t="shared" si="95"/>
        <v/>
      </c>
      <c r="BA174" s="119" t="str">
        <f t="shared" si="95"/>
        <v/>
      </c>
      <c r="BB174" s="119" t="str">
        <f t="shared" si="95"/>
        <v/>
      </c>
      <c r="BC174" s="122" t="str">
        <f t="shared" si="95"/>
        <v/>
      </c>
    </row>
    <row r="175" spans="4:55" x14ac:dyDescent="0.25">
      <c r="F175" s="423" t="s">
        <v>522</v>
      </c>
      <c r="G175" s="119">
        <f>IF(G172="","",IF(G165&lt;1,0,G$162*INDEX('CBI - MULTIPLIERS'!$J$288:$J$318, MATCH('CBI - BASELINE'!G172, 'CBI - MULTIPLIERS'!$G$288:$G$318, 0))))</f>
        <v>0</v>
      </c>
      <c r="H175" s="119">
        <f>IF(H172="","",IF(H165&lt;1,0,H$162*INDEX('CBI - MULTIPLIERS'!$J$288:$J$318, MATCH('CBI - BASELINE'!H172, 'CBI - MULTIPLIERS'!$G$288:$G$318, 0))))</f>
        <v>0</v>
      </c>
      <c r="I175" s="119">
        <f>IF(I172="","",IF(I165&lt;1,0,I$162*INDEX('CBI - MULTIPLIERS'!$J$288:$J$318, MATCH('CBI - BASELINE'!I172, 'CBI - MULTIPLIERS'!$G$288:$G$318, 0))))</f>
        <v>0</v>
      </c>
      <c r="J175" s="119">
        <f>IF(J172="","",IF(J165&lt;1,0,J$162*INDEX('CBI - MULTIPLIERS'!$J$288:$J$318, MATCH('CBI - BASELINE'!J172, 'CBI - MULTIPLIERS'!$G$288:$G$318, 0))))</f>
        <v>0</v>
      </c>
      <c r="K175" s="119">
        <f>IF(K172="","",IF(K165&lt;1,0,K$162*INDEX('CBI - MULTIPLIERS'!$J$288:$J$318, MATCH('CBI - BASELINE'!K172, 'CBI - MULTIPLIERS'!$G$288:$G$318, 0))))</f>
        <v>0</v>
      </c>
      <c r="L175" s="119">
        <f>IF(L172="","",IF(L165&lt;1,0,L$162*INDEX('CBI - MULTIPLIERS'!$J$288:$J$318, MATCH('CBI - BASELINE'!L172, 'CBI - MULTIPLIERS'!$G$288:$G$318, 0))))</f>
        <v>109.33101932792357</v>
      </c>
      <c r="M175" s="119">
        <f>IF(M172="","",IF(M165&lt;1,0,M$162*INDEX('CBI - MULTIPLIERS'!$J$288:$J$318, MATCH('CBI - BASELINE'!M172, 'CBI - MULTIPLIERS'!$G$288:$G$318, 0))))</f>
        <v>111.76529034827826</v>
      </c>
      <c r="N175" s="119">
        <f>IF(N172="","",IF(N165&lt;1,0,N$162*INDEX('CBI - MULTIPLIERS'!$J$288:$J$318, MATCH('CBI - BASELINE'!N172, 'CBI - MULTIPLIERS'!$G$288:$G$318, 0))))</f>
        <v>114.22235698494771</v>
      </c>
      <c r="O175" s="119">
        <f>IF(O172="","",IF(O165&lt;1,0,O$162*INDEX('CBI - MULTIPLIERS'!$J$288:$J$318, MATCH('CBI - BASELINE'!O172, 'CBI - MULTIPLIERS'!$G$288:$G$318, 0))))</f>
        <v>116.70221923793191</v>
      </c>
      <c r="P175" s="119">
        <f>IF(P172="","",IF(P165&lt;1,0,P$162*INDEX('CBI - MULTIPLIERS'!$J$288:$J$318, MATCH('CBI - BASELINE'!P172, 'CBI - MULTIPLIERS'!$G$288:$G$318, 0))))</f>
        <v>118.95807611943123</v>
      </c>
      <c r="Q175" s="119">
        <f>IF(Q172="","",IF(Q165&lt;1,0,Q$162*INDEX('CBI - MULTIPLIERS'!$J$288:$J$318, MATCH('CBI - BASELINE'!Q172, 'CBI - MULTIPLIERS'!$G$288:$G$318, 0))))</f>
        <v>119.74289662398178</v>
      </c>
      <c r="R175" s="119">
        <f>IF(R172="","",IF(R165&lt;1,0,R$162*INDEX('CBI - MULTIPLIERS'!$J$288:$J$318, MATCH('CBI - BASELINE'!R172, 'CBI - MULTIPLIERS'!$G$288:$G$318, 0))))</f>
        <v>120.52771712853236</v>
      </c>
      <c r="S175" s="119">
        <f>IF(S172="","",IF(S165&lt;1,0,S$162*INDEX('CBI - MULTIPLIERS'!$J$288:$J$318, MATCH('CBI - BASELINE'!S172, 'CBI - MULTIPLIERS'!$G$288:$G$318, 0))))</f>
        <v>121.31253763308297</v>
      </c>
      <c r="T175" s="119">
        <f>IF(T172="","",IF(T165&lt;1,0,T$162*INDEX('CBI - MULTIPLIERS'!$J$288:$J$318, MATCH('CBI - BASELINE'!T172, 'CBI - MULTIPLIERS'!$G$288:$G$318, 0))))</f>
        <v>122.09735813763355</v>
      </c>
      <c r="U175" s="119">
        <f>IF(U172="","",IF(U165&lt;1,0,U$162*INDEX('CBI - MULTIPLIERS'!$J$288:$J$318, MATCH('CBI - BASELINE'!U172, 'CBI - MULTIPLIERS'!$G$288:$G$318, 0))))</f>
        <v>122.8821786421841</v>
      </c>
      <c r="V175" s="119">
        <f>IF(V172="","",IF(V165&lt;1,0,V$162*INDEX('CBI - MULTIPLIERS'!$J$288:$J$318, MATCH('CBI - BASELINE'!V172, 'CBI - MULTIPLIERS'!$G$288:$G$318, 0))))</f>
        <v>123.66699914673468</v>
      </c>
      <c r="W175" s="119">
        <f>IF(W172="","",IF(W165&lt;1,0,W$162*INDEX('CBI - MULTIPLIERS'!$J$288:$J$318, MATCH('CBI - BASELINE'!W172, 'CBI - MULTIPLIERS'!$G$288:$G$318, 0))))</f>
        <v>124.45181965128526</v>
      </c>
      <c r="X175" s="119">
        <f>IF(X172="","",IF(X165&lt;1,0,X$162*INDEX('CBI - MULTIPLIERS'!$J$288:$J$318, MATCH('CBI - BASELINE'!X172, 'CBI - MULTIPLIERS'!$G$288:$G$318, 0))))</f>
        <v>125.23664015583589</v>
      </c>
      <c r="Y175" s="119">
        <f>IF(Y172="","",IF(Y165&lt;1,0,Y$162*INDEX('CBI - MULTIPLIERS'!$J$288:$J$318, MATCH('CBI - BASELINE'!Y172, 'CBI - MULTIPLIERS'!$G$288:$G$318, 0))))</f>
        <v>126.02146066038644</v>
      </c>
      <c r="Z175" s="119">
        <f>IF(Z172="","",IF(Z165&lt;1,0,Z$162*INDEX('CBI - MULTIPLIERS'!$J$288:$J$318, MATCH('CBI - BASELINE'!Z172, 'CBI - MULTIPLIERS'!$G$288:$G$318, 0))))</f>
        <v>126.80628116493702</v>
      </c>
      <c r="AA175" s="119">
        <f>IF(AA172="","",IF(AA165&lt;1,0,AA$162*INDEX('CBI - MULTIPLIERS'!$J$288:$J$318, MATCH('CBI - BASELINE'!AA172, 'CBI - MULTIPLIERS'!$G$288:$G$318, 0))))</f>
        <v>127.59110166948757</v>
      </c>
      <c r="AB175" s="119">
        <f>IF(AB172="","",IF(AB165&lt;1,0,AB$162*INDEX('CBI - MULTIPLIERS'!$J$288:$J$318, MATCH('CBI - BASELINE'!AB172, 'CBI - MULTIPLIERS'!$G$288:$G$318, 0))))</f>
        <v>128.37592217403815</v>
      </c>
      <c r="AC175" s="119">
        <f>IF(AC172="","",IF(AC165&lt;1,0,AC$162*INDEX('CBI - MULTIPLIERS'!$J$288:$J$318, MATCH('CBI - BASELINE'!AC172, 'CBI - MULTIPLIERS'!$G$288:$G$318, 0))))</f>
        <v>129.16074267858875</v>
      </c>
      <c r="AD175" s="119">
        <f>IF(AD172="","",IF(AD165&lt;1,0,AD$162*INDEX('CBI - MULTIPLIERS'!$J$288:$J$318, MATCH('CBI - BASELINE'!AD172, 'CBI - MULTIPLIERS'!$G$288:$G$318, 0))))</f>
        <v>129.94556318313931</v>
      </c>
      <c r="AE175" s="119">
        <f>IF(AE172="","",IF(AE165&lt;1,0,AE$162*INDEX('CBI - MULTIPLIERS'!$J$288:$J$318, MATCH('CBI - BASELINE'!AE172, 'CBI - MULTIPLIERS'!$G$288:$G$318, 0))))</f>
        <v>130.73038368768991</v>
      </c>
      <c r="AF175" s="119">
        <f>IF(AF172="","",IF(AF165&lt;1,0,AF$162*INDEX('CBI - MULTIPLIERS'!$J$288:$J$318, MATCH('CBI - BASELINE'!AF172, 'CBI - MULTIPLIERS'!$G$288:$G$318, 0))))</f>
        <v>131.5152041922405</v>
      </c>
      <c r="AG175" s="119" t="str">
        <f>IF(AG172="","",IF(AG165&lt;1,0,AG$162*INDEX('CBI - MULTIPLIERS'!$J$288:$J$318, MATCH('CBI - BASELINE'!AG172, 'CBI - MULTIPLIERS'!$G$288:$G$318, 0))))</f>
        <v/>
      </c>
      <c r="AH175" s="119" t="str">
        <f>IF(AH172="","",IF(AH165&lt;1,0,AH$162*INDEX('CBI - MULTIPLIERS'!$J$288:$J$318, MATCH('CBI - BASELINE'!AH172, 'CBI - MULTIPLIERS'!$G$288:$G$318, 0))))</f>
        <v/>
      </c>
      <c r="AI175" s="119" t="str">
        <f t="shared" ref="AI175:BC175" si="96">IF(AI172="","",IF(AI165&lt;1,0,AI$162*$H41))</f>
        <v/>
      </c>
      <c r="AJ175" s="119" t="str">
        <f t="shared" si="96"/>
        <v/>
      </c>
      <c r="AK175" s="119" t="str">
        <f t="shared" si="96"/>
        <v/>
      </c>
      <c r="AL175" s="119" t="str">
        <f t="shared" si="96"/>
        <v/>
      </c>
      <c r="AM175" s="119" t="str">
        <f t="shared" si="96"/>
        <v/>
      </c>
      <c r="AN175" s="119" t="str">
        <f t="shared" si="96"/>
        <v/>
      </c>
      <c r="AO175" s="119" t="str">
        <f t="shared" si="96"/>
        <v/>
      </c>
      <c r="AP175" s="119" t="str">
        <f t="shared" si="96"/>
        <v/>
      </c>
      <c r="AQ175" s="119" t="str">
        <f t="shared" si="96"/>
        <v/>
      </c>
      <c r="AR175" s="119" t="str">
        <f t="shared" si="96"/>
        <v/>
      </c>
      <c r="AS175" s="119" t="str">
        <f t="shared" si="96"/>
        <v/>
      </c>
      <c r="AT175" s="119" t="str">
        <f t="shared" si="96"/>
        <v/>
      </c>
      <c r="AU175" s="119" t="str">
        <f t="shared" si="96"/>
        <v/>
      </c>
      <c r="AV175" s="119" t="str">
        <f t="shared" si="96"/>
        <v/>
      </c>
      <c r="AW175" s="119" t="str">
        <f t="shared" si="96"/>
        <v/>
      </c>
      <c r="AX175" s="119" t="str">
        <f t="shared" si="96"/>
        <v/>
      </c>
      <c r="AY175" s="119" t="str">
        <f t="shared" si="96"/>
        <v/>
      </c>
      <c r="AZ175" s="119" t="str">
        <f t="shared" si="96"/>
        <v/>
      </c>
      <c r="BA175" s="119" t="str">
        <f t="shared" si="96"/>
        <v/>
      </c>
      <c r="BB175" s="119" t="str">
        <f t="shared" si="96"/>
        <v/>
      </c>
      <c r="BC175" s="122" t="str">
        <f t="shared" si="96"/>
        <v/>
      </c>
    </row>
    <row r="176" spans="4:55" x14ac:dyDescent="0.25">
      <c r="F176" s="10"/>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119"/>
      <c r="AG176" s="119"/>
      <c r="AH176" s="119"/>
      <c r="AI176" s="119" t="str">
        <f t="shared" ref="AI176:BC176" si="97">IF(AI172="","",IF(AI165&lt;1,0,AI$162*$H42))</f>
        <v/>
      </c>
      <c r="AJ176" s="119" t="str">
        <f t="shared" si="97"/>
        <v/>
      </c>
      <c r="AK176" s="119" t="str">
        <f t="shared" si="97"/>
        <v/>
      </c>
      <c r="AL176" s="119" t="str">
        <f t="shared" si="97"/>
        <v/>
      </c>
      <c r="AM176" s="119" t="str">
        <f t="shared" si="97"/>
        <v/>
      </c>
      <c r="AN176" s="119" t="str">
        <f t="shared" si="97"/>
        <v/>
      </c>
      <c r="AO176" s="119" t="str">
        <f t="shared" si="97"/>
        <v/>
      </c>
      <c r="AP176" s="119" t="str">
        <f t="shared" si="97"/>
        <v/>
      </c>
      <c r="AQ176" s="119" t="str">
        <f t="shared" si="97"/>
        <v/>
      </c>
      <c r="AR176" s="119" t="str">
        <f t="shared" si="97"/>
        <v/>
      </c>
      <c r="AS176" s="119" t="str">
        <f t="shared" si="97"/>
        <v/>
      </c>
      <c r="AT176" s="119" t="str">
        <f t="shared" si="97"/>
        <v/>
      </c>
      <c r="AU176" s="119" t="str">
        <f t="shared" si="97"/>
        <v/>
      </c>
      <c r="AV176" s="119" t="str">
        <f t="shared" si="97"/>
        <v/>
      </c>
      <c r="AW176" s="119" t="str">
        <f t="shared" si="97"/>
        <v/>
      </c>
      <c r="AX176" s="119" t="str">
        <f t="shared" si="97"/>
        <v/>
      </c>
      <c r="AY176" s="119" t="str">
        <f t="shared" si="97"/>
        <v/>
      </c>
      <c r="AZ176" s="119" t="str">
        <f t="shared" si="97"/>
        <v/>
      </c>
      <c r="BA176" s="119" t="str">
        <f t="shared" si="97"/>
        <v/>
      </c>
      <c r="BB176" s="119" t="str">
        <f t="shared" si="97"/>
        <v/>
      </c>
      <c r="BC176" s="122" t="str">
        <f t="shared" si="97"/>
        <v/>
      </c>
    </row>
    <row r="177" spans="4:55" x14ac:dyDescent="0.25">
      <c r="F177" s="10" t="s">
        <v>523</v>
      </c>
      <c r="G177" s="119">
        <f>IF(G172="","",IF(G165&lt;1,0,G$162*INDEX('CBI - MULTIPLIERS'!$J$226:$J$256, MATCH('CBI - BASELINE'!G172, 'CBI - MULTIPLIERS'!$G$226:$G$256, 0))))</f>
        <v>0</v>
      </c>
      <c r="H177" s="119">
        <f>IF(H172="","",IF(H165&lt;1,0,H$162*INDEX('CBI - MULTIPLIERS'!$J$226:$J$256, MATCH('CBI - BASELINE'!H172, 'CBI - MULTIPLIERS'!$G$226:$G$256, 0))))</f>
        <v>0</v>
      </c>
      <c r="I177" s="119">
        <f>IF(I172="","",IF(I165&lt;1,0,I$162*INDEX('CBI - MULTIPLIERS'!$J$226:$J$256, MATCH('CBI - BASELINE'!I172, 'CBI - MULTIPLIERS'!$G$226:$G$256, 0))))</f>
        <v>0</v>
      </c>
      <c r="J177" s="119">
        <f>IF(J172="","",IF(J165&lt;1,0,J$162*INDEX('CBI - MULTIPLIERS'!$J$226:$J$256, MATCH('CBI - BASELINE'!J172, 'CBI - MULTIPLIERS'!$G$226:$G$256, 0))))</f>
        <v>0</v>
      </c>
      <c r="K177" s="119">
        <f>IF(K172="","",IF(K165&lt;1,0,K$162*INDEX('CBI - MULTIPLIERS'!$J$226:$J$256, MATCH('CBI - BASELINE'!K172, 'CBI - MULTIPLIERS'!$G$226:$G$256, 0))))</f>
        <v>0</v>
      </c>
      <c r="L177" s="119">
        <f>IF(L172="","",IF(L165&lt;1,0,L$162*INDEX('CBI - MULTIPLIERS'!$J$226:$J$256, MATCH('CBI - BASELINE'!L172, 'CBI - MULTIPLIERS'!$G$226:$G$256, 0))))</f>
        <v>7932.9291015086501</v>
      </c>
      <c r="M177" s="119">
        <f>IF(M172="","",IF(M165&lt;1,0,M$162*INDEX('CBI - MULTIPLIERS'!$J$226:$J$256, MATCH('CBI - BASELINE'!M172, 'CBI - MULTIPLIERS'!$G$226:$G$256, 0))))</f>
        <v>8126.8021232708606</v>
      </c>
      <c r="N177" s="119">
        <f>IF(N172="","",IF(N165&lt;1,0,N$162*INDEX('CBI - MULTIPLIERS'!$J$226:$J$256, MATCH('CBI - BASELINE'!N172, 'CBI - MULTIPLIERS'!$G$226:$G$256, 0))))</f>
        <v>8322.5613114813095</v>
      </c>
      <c r="O177" s="119">
        <f>IF(O172="","",IF(O165&lt;1,0,O$162*INDEX('CBI - MULTIPLIERS'!$J$226:$J$256, MATCH('CBI - BASELINE'!O172, 'CBI - MULTIPLIERS'!$G$226:$G$256, 0))))</f>
        <v>8520.2066661399967</v>
      </c>
      <c r="P177" s="119">
        <f>IF(P172="","",IF(P165&lt;1,0,P$162*INDEX('CBI - MULTIPLIERS'!$J$226:$J$256, MATCH('CBI - BASELINE'!P172, 'CBI - MULTIPLIERS'!$G$226:$G$256, 0))))</f>
        <v>8719.7381872469232</v>
      </c>
      <c r="Q177" s="119">
        <f>IF(Q172="","",IF(Q165&lt;1,0,Q$162*INDEX('CBI - MULTIPLIERS'!$J$226:$J$256, MATCH('CBI - BASELINE'!Q172, 'CBI - MULTIPLIERS'!$G$226:$G$256, 0))))</f>
        <v>8921.1558748020852</v>
      </c>
      <c r="R177" s="119">
        <f>IF(R172="","",IF(R165&lt;1,0,R$162*INDEX('CBI - MULTIPLIERS'!$J$226:$J$256, MATCH('CBI - BASELINE'!R172, 'CBI - MULTIPLIERS'!$G$226:$G$256, 0))))</f>
        <v>9124.4597288054865</v>
      </c>
      <c r="S177" s="119">
        <f>IF(S172="","",IF(S165&lt;1,0,S$162*INDEX('CBI - MULTIPLIERS'!$J$226:$J$256, MATCH('CBI - BASELINE'!S172, 'CBI - MULTIPLIERS'!$G$226:$G$256, 0))))</f>
        <v>9329.649749257127</v>
      </c>
      <c r="T177" s="119">
        <f>IF(T172="","",IF(T165&lt;1,0,T$162*INDEX('CBI - MULTIPLIERS'!$J$226:$J$256, MATCH('CBI - BASELINE'!T172, 'CBI - MULTIPLIERS'!$G$226:$G$256, 0))))</f>
        <v>9683.4447967132655</v>
      </c>
      <c r="U177" s="119">
        <f>IF(U172="","",IF(U165&lt;1,0,U$162*INDEX('CBI - MULTIPLIERS'!$J$226:$J$256, MATCH('CBI - BASELINE'!U172, 'CBI - MULTIPLIERS'!$G$226:$G$256, 0))))</f>
        <v>9893.3502332854987</v>
      </c>
      <c r="V177" s="119">
        <f>IF(V172="","",IF(V165&lt;1,0,V$162*INDEX('CBI - MULTIPLIERS'!$J$226:$J$256, MATCH('CBI - BASELINE'!V172, 'CBI - MULTIPLIERS'!$G$226:$G$256, 0))))</f>
        <v>10105.141836305971</v>
      </c>
      <c r="W177" s="119">
        <f>IF(W172="","",IF(W165&lt;1,0,W$162*INDEX('CBI - MULTIPLIERS'!$J$226:$J$256, MATCH('CBI - BASELINE'!W172, 'CBI - MULTIPLIERS'!$G$226:$G$256, 0))))</f>
        <v>10318.819605774681</v>
      </c>
      <c r="X177" s="119">
        <f>IF(X172="","",IF(X165&lt;1,0,X$162*INDEX('CBI - MULTIPLIERS'!$J$226:$J$256, MATCH('CBI - BASELINE'!X172, 'CBI - MULTIPLIERS'!$G$226:$G$256, 0))))</f>
        <v>10534.383541691634</v>
      </c>
      <c r="Y177" s="119">
        <f>IF(Y172="","",IF(Y165&lt;1,0,Y$162*INDEX('CBI - MULTIPLIERS'!$J$226:$J$256, MATCH('CBI - BASELINE'!Y172, 'CBI - MULTIPLIERS'!$G$226:$G$256, 0))))</f>
        <v>10751.833644056818</v>
      </c>
      <c r="Z177" s="119">
        <f>IF(Z172="","",IF(Z165&lt;1,0,Z$162*INDEX('CBI - MULTIPLIERS'!$J$226:$J$256, MATCH('CBI - BASELINE'!Z172, 'CBI - MULTIPLIERS'!$G$226:$G$256, 0))))</f>
        <v>10971.169912870244</v>
      </c>
      <c r="AA177" s="119">
        <f>IF(AA172="","",IF(AA165&lt;1,0,AA$162*INDEX('CBI - MULTIPLIERS'!$J$226:$J$256, MATCH('CBI - BASELINE'!AA172, 'CBI - MULTIPLIERS'!$G$226:$G$256, 0))))</f>
        <v>11192.392348131903</v>
      </c>
      <c r="AB177" s="119">
        <f>IF(AB172="","",IF(AB165&lt;1,0,AB$162*INDEX('CBI - MULTIPLIERS'!$J$226:$J$256, MATCH('CBI - BASELINE'!AB172, 'CBI - MULTIPLIERS'!$G$226:$G$256, 0))))</f>
        <v>11569.764476191018</v>
      </c>
      <c r="AC177" s="119">
        <f>IF(AC172="","",IF(AC165&lt;1,0,AC$162*INDEX('CBI - MULTIPLIERS'!$J$226:$J$256, MATCH('CBI - BASELINE'!AC172, 'CBI - MULTIPLIERS'!$G$226:$G$256, 0))))</f>
        <v>11795.702327573275</v>
      </c>
      <c r="AD177" s="119">
        <f>IF(AD172="","",IF(AD165&lt;1,0,AD$162*INDEX('CBI - MULTIPLIERS'!$J$226:$J$256, MATCH('CBI - BASELINE'!AD172, 'CBI - MULTIPLIERS'!$G$226:$G$256, 0))))</f>
        <v>12023.52634540377</v>
      </c>
      <c r="AE177" s="119">
        <f>IF(AE172="","",IF(AE165&lt;1,0,AE$162*INDEX('CBI - MULTIPLIERS'!$J$226:$J$256, MATCH('CBI - BASELINE'!AE172, 'CBI - MULTIPLIERS'!$G$226:$G$256, 0))))</f>
        <v>12253.236529682506</v>
      </c>
      <c r="AF177" s="119">
        <f>IF(AF172="","",IF(AF165&lt;1,0,AF$162*INDEX('CBI - MULTIPLIERS'!$J$226:$J$256, MATCH('CBI - BASELINE'!AF172, 'CBI - MULTIPLIERS'!$G$226:$G$256, 0))))</f>
        <v>12484.832880409476</v>
      </c>
      <c r="AG177" s="119" t="str">
        <f>IF(AG172="","",IF(AG165&lt;1,0,AG$162*INDEX('CBI - MULTIPLIERS'!$J$226:$J$256, MATCH('CBI - BASELINE'!AG172, 'CBI - MULTIPLIERS'!$G$226:$G$256, 0))))</f>
        <v/>
      </c>
      <c r="AH177" s="119" t="str">
        <f>IF(AH172="","",IF(AH165&lt;1,0,AH$162*INDEX('CBI - MULTIPLIERS'!$J$226:$J$256, MATCH('CBI - BASELINE'!AH172, 'CBI - MULTIPLIERS'!$G$226:$G$256, 0))))</f>
        <v/>
      </c>
      <c r="AI177" s="119" t="str">
        <f t="shared" ref="AI177:BC177" si="98">IF(AI172="","",IF(AI165&lt;1,0,AI$162*$H43))</f>
        <v/>
      </c>
      <c r="AJ177" s="119" t="str">
        <f t="shared" si="98"/>
        <v/>
      </c>
      <c r="AK177" s="119" t="str">
        <f t="shared" si="98"/>
        <v/>
      </c>
      <c r="AL177" s="119" t="str">
        <f t="shared" si="98"/>
        <v/>
      </c>
      <c r="AM177" s="119" t="str">
        <f t="shared" si="98"/>
        <v/>
      </c>
      <c r="AN177" s="119" t="str">
        <f t="shared" si="98"/>
        <v/>
      </c>
      <c r="AO177" s="119" t="str">
        <f t="shared" si="98"/>
        <v/>
      </c>
      <c r="AP177" s="119" t="str">
        <f t="shared" si="98"/>
        <v/>
      </c>
      <c r="AQ177" s="119" t="str">
        <f t="shared" si="98"/>
        <v/>
      </c>
      <c r="AR177" s="119" t="str">
        <f t="shared" si="98"/>
        <v/>
      </c>
      <c r="AS177" s="119" t="str">
        <f t="shared" si="98"/>
        <v/>
      </c>
      <c r="AT177" s="119" t="str">
        <f t="shared" si="98"/>
        <v/>
      </c>
      <c r="AU177" s="119" t="str">
        <f t="shared" si="98"/>
        <v/>
      </c>
      <c r="AV177" s="119" t="str">
        <f t="shared" si="98"/>
        <v/>
      </c>
      <c r="AW177" s="119" t="str">
        <f t="shared" si="98"/>
        <v/>
      </c>
      <c r="AX177" s="119" t="str">
        <f t="shared" si="98"/>
        <v/>
      </c>
      <c r="AY177" s="119" t="str">
        <f t="shared" si="98"/>
        <v/>
      </c>
      <c r="AZ177" s="119" t="str">
        <f t="shared" si="98"/>
        <v/>
      </c>
      <c r="BA177" s="119" t="str">
        <f t="shared" si="98"/>
        <v/>
      </c>
      <c r="BB177" s="119" t="str">
        <f t="shared" si="98"/>
        <v/>
      </c>
      <c r="BC177" s="122" t="str">
        <f t="shared" si="98"/>
        <v/>
      </c>
    </row>
    <row r="178" spans="4:55" x14ac:dyDescent="0.25">
      <c r="F178" s="16" t="s">
        <v>526</v>
      </c>
      <c r="G178" s="120">
        <f t="shared" ref="G178:AL178" si="99">IF(G172="","",IF(G165&lt;1,0,SUM(G173:G177)))</f>
        <v>0</v>
      </c>
      <c r="H178" s="120">
        <f t="shared" si="99"/>
        <v>0</v>
      </c>
      <c r="I178" s="120">
        <f t="shared" si="99"/>
        <v>0</v>
      </c>
      <c r="J178" s="120">
        <f t="shared" si="99"/>
        <v>0</v>
      </c>
      <c r="K178" s="120">
        <f t="shared" si="99"/>
        <v>0</v>
      </c>
      <c r="L178" s="120">
        <f t="shared" si="99"/>
        <v>13571.867942114086</v>
      </c>
      <c r="M178" s="120">
        <f t="shared" si="99"/>
        <v>13899.474071385457</v>
      </c>
      <c r="N178" s="120">
        <f t="shared" si="99"/>
        <v>14204.126013148416</v>
      </c>
      <c r="O178" s="120">
        <f t="shared" si="99"/>
        <v>14511.884653252704</v>
      </c>
      <c r="P178" s="120">
        <f t="shared" si="99"/>
        <v>14848.984401229773</v>
      </c>
      <c r="Q178" s="120">
        <f t="shared" si="99"/>
        <v>15090.839512313398</v>
      </c>
      <c r="R178" s="120">
        <f t="shared" si="99"/>
        <v>15334.580789845262</v>
      </c>
      <c r="S178" s="120">
        <f t="shared" si="99"/>
        <v>15580.208233825368</v>
      </c>
      <c r="T178" s="120">
        <f t="shared" si="99"/>
        <v>15974.440704809971</v>
      </c>
      <c r="U178" s="120">
        <f t="shared" si="99"/>
        <v>16224.783564910667</v>
      </c>
      <c r="V178" s="120">
        <f t="shared" si="99"/>
        <v>16477.012591459606</v>
      </c>
      <c r="W178" s="120">
        <f t="shared" si="99"/>
        <v>16731.127784456781</v>
      </c>
      <c r="X178" s="120">
        <f t="shared" si="99"/>
        <v>16987.129143902199</v>
      </c>
      <c r="Y178" s="120">
        <f t="shared" si="99"/>
        <v>17245.016669795848</v>
      </c>
      <c r="Z178" s="120">
        <f t="shared" si="99"/>
        <v>17504.790362137737</v>
      </c>
      <c r="AA178" s="120">
        <f t="shared" si="99"/>
        <v>17766.450220927858</v>
      </c>
      <c r="AB178" s="120">
        <f t="shared" si="99"/>
        <v>18184.259772515437</v>
      </c>
      <c r="AC178" s="120">
        <f t="shared" si="99"/>
        <v>18450.63504742616</v>
      </c>
      <c r="AD178" s="120">
        <f t="shared" si="99"/>
        <v>18718.896488785118</v>
      </c>
      <c r="AE178" s="120">
        <f t="shared" si="99"/>
        <v>18989.044096592323</v>
      </c>
      <c r="AF178" s="120">
        <f t="shared" si="99"/>
        <v>19261.077870847756</v>
      </c>
      <c r="AG178" s="120" t="str">
        <f t="shared" si="99"/>
        <v/>
      </c>
      <c r="AH178" s="120" t="str">
        <f t="shared" si="99"/>
        <v/>
      </c>
      <c r="AI178" s="120" t="str">
        <f t="shared" si="99"/>
        <v/>
      </c>
      <c r="AJ178" s="120" t="str">
        <f t="shared" si="99"/>
        <v/>
      </c>
      <c r="AK178" s="120" t="str">
        <f t="shared" si="99"/>
        <v/>
      </c>
      <c r="AL178" s="120" t="str">
        <f t="shared" si="99"/>
        <v/>
      </c>
      <c r="AM178" s="120" t="str">
        <f t="shared" ref="AM178:BC178" si="100">IF(AM172="","",IF(AM165&lt;1,0,SUM(AM173:AM177)))</f>
        <v/>
      </c>
      <c r="AN178" s="120" t="str">
        <f t="shared" si="100"/>
        <v/>
      </c>
      <c r="AO178" s="120" t="str">
        <f t="shared" si="100"/>
        <v/>
      </c>
      <c r="AP178" s="120" t="str">
        <f t="shared" si="100"/>
        <v/>
      </c>
      <c r="AQ178" s="120" t="str">
        <f t="shared" si="100"/>
        <v/>
      </c>
      <c r="AR178" s="120" t="str">
        <f t="shared" si="100"/>
        <v/>
      </c>
      <c r="AS178" s="120" t="str">
        <f t="shared" si="100"/>
        <v/>
      </c>
      <c r="AT178" s="120" t="str">
        <f t="shared" si="100"/>
        <v/>
      </c>
      <c r="AU178" s="120" t="str">
        <f t="shared" si="100"/>
        <v/>
      </c>
      <c r="AV178" s="120" t="str">
        <f t="shared" si="100"/>
        <v/>
      </c>
      <c r="AW178" s="120" t="str">
        <f t="shared" si="100"/>
        <v/>
      </c>
      <c r="AX178" s="120" t="str">
        <f t="shared" si="100"/>
        <v/>
      </c>
      <c r="AY178" s="120" t="str">
        <f t="shared" si="100"/>
        <v/>
      </c>
      <c r="AZ178" s="120" t="str">
        <f t="shared" si="100"/>
        <v/>
      </c>
      <c r="BA178" s="120" t="str">
        <f t="shared" si="100"/>
        <v/>
      </c>
      <c r="BB178" s="120" t="str">
        <f t="shared" si="100"/>
        <v/>
      </c>
      <c r="BC178" s="123" t="str">
        <f t="shared" si="100"/>
        <v/>
      </c>
    </row>
    <row r="179" spans="4:55" x14ac:dyDescent="0.25">
      <c r="F179" s="40"/>
    </row>
    <row r="180" spans="4:55" x14ac:dyDescent="0.25">
      <c r="D180" s="55" t="s">
        <v>542</v>
      </c>
      <c r="F180" s="38" t="s">
        <v>528</v>
      </c>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row>
    <row r="181" spans="4:55" x14ac:dyDescent="0.25">
      <c r="D181" s="55"/>
      <c r="F181" s="51" t="s">
        <v>456</v>
      </c>
      <c r="G181" s="56">
        <f t="shared" ref="G181:AL181" si="101">G59</f>
        <v>-4</v>
      </c>
      <c r="H181" s="56">
        <f t="shared" si="101"/>
        <v>-3</v>
      </c>
      <c r="I181" s="56">
        <f t="shared" si="101"/>
        <v>-2</v>
      </c>
      <c r="J181" s="56">
        <f t="shared" si="101"/>
        <v>-1</v>
      </c>
      <c r="K181" s="56">
        <f t="shared" si="101"/>
        <v>0</v>
      </c>
      <c r="L181" s="56">
        <f t="shared" si="101"/>
        <v>1</v>
      </c>
      <c r="M181" s="56">
        <f t="shared" si="101"/>
        <v>2</v>
      </c>
      <c r="N181" s="56">
        <f t="shared" si="101"/>
        <v>3</v>
      </c>
      <c r="O181" s="56">
        <f t="shared" si="101"/>
        <v>4</v>
      </c>
      <c r="P181" s="56">
        <f t="shared" si="101"/>
        <v>5</v>
      </c>
      <c r="Q181" s="56">
        <f t="shared" si="101"/>
        <v>6</v>
      </c>
      <c r="R181" s="56">
        <f t="shared" si="101"/>
        <v>7</v>
      </c>
      <c r="S181" s="56">
        <f t="shared" si="101"/>
        <v>8</v>
      </c>
      <c r="T181" s="56">
        <f t="shared" si="101"/>
        <v>9</v>
      </c>
      <c r="U181" s="56">
        <f t="shared" si="101"/>
        <v>10</v>
      </c>
      <c r="V181" s="56">
        <f t="shared" si="101"/>
        <v>11</v>
      </c>
      <c r="W181" s="56">
        <f t="shared" si="101"/>
        <v>12</v>
      </c>
      <c r="X181" s="56">
        <f t="shared" si="101"/>
        <v>13</v>
      </c>
      <c r="Y181" s="56">
        <f t="shared" si="101"/>
        <v>14</v>
      </c>
      <c r="Z181" s="56">
        <f t="shared" si="101"/>
        <v>15</v>
      </c>
      <c r="AA181" s="56">
        <f t="shared" si="101"/>
        <v>16</v>
      </c>
      <c r="AB181" s="56">
        <f t="shared" si="101"/>
        <v>17</v>
      </c>
      <c r="AC181" s="56">
        <f t="shared" si="101"/>
        <v>18</v>
      </c>
      <c r="AD181" s="56">
        <f t="shared" si="101"/>
        <v>19</v>
      </c>
      <c r="AE181" s="56">
        <f t="shared" si="101"/>
        <v>20</v>
      </c>
      <c r="AF181" s="56">
        <f t="shared" si="101"/>
        <v>21</v>
      </c>
      <c r="AG181" s="56" t="str">
        <f t="shared" si="101"/>
        <v/>
      </c>
      <c r="AH181" s="56" t="str">
        <f t="shared" si="101"/>
        <v/>
      </c>
      <c r="AI181" s="56" t="str">
        <f t="shared" si="101"/>
        <v/>
      </c>
      <c r="AJ181" s="56" t="str">
        <f t="shared" si="101"/>
        <v/>
      </c>
      <c r="AK181" s="56" t="str">
        <f t="shared" si="101"/>
        <v/>
      </c>
      <c r="AL181" s="56" t="str">
        <f t="shared" si="101"/>
        <v/>
      </c>
      <c r="AM181" s="56" t="str">
        <f t="shared" ref="AM181:BC181" si="102">AM59</f>
        <v/>
      </c>
      <c r="AN181" s="56" t="str">
        <f t="shared" si="102"/>
        <v/>
      </c>
      <c r="AO181" s="56" t="str">
        <f t="shared" si="102"/>
        <v/>
      </c>
      <c r="AP181" s="56" t="str">
        <f t="shared" si="102"/>
        <v/>
      </c>
      <c r="AQ181" s="56" t="str">
        <f t="shared" si="102"/>
        <v/>
      </c>
      <c r="AR181" s="56" t="str">
        <f t="shared" si="102"/>
        <v/>
      </c>
      <c r="AS181" s="56" t="str">
        <f t="shared" si="102"/>
        <v/>
      </c>
      <c r="AT181" s="56" t="str">
        <f t="shared" si="102"/>
        <v/>
      </c>
      <c r="AU181" s="56" t="str">
        <f t="shared" si="102"/>
        <v/>
      </c>
      <c r="AV181" s="56" t="str">
        <f t="shared" si="102"/>
        <v/>
      </c>
      <c r="AW181" s="56" t="str">
        <f t="shared" si="102"/>
        <v/>
      </c>
      <c r="AX181" s="56" t="str">
        <f t="shared" si="102"/>
        <v/>
      </c>
      <c r="AY181" s="56" t="str">
        <f t="shared" si="102"/>
        <v/>
      </c>
      <c r="AZ181" s="56" t="str">
        <f t="shared" si="102"/>
        <v/>
      </c>
      <c r="BA181" s="56" t="str">
        <f t="shared" si="102"/>
        <v/>
      </c>
      <c r="BB181" s="56" t="str">
        <f t="shared" si="102"/>
        <v/>
      </c>
      <c r="BC181" s="56" t="str">
        <f t="shared" si="102"/>
        <v/>
      </c>
    </row>
    <row r="182" spans="4:55" x14ac:dyDescent="0.25">
      <c r="D182" s="55"/>
      <c r="F182" s="83" t="s">
        <v>59</v>
      </c>
      <c r="G182" s="84">
        <f t="shared" ref="G182:AL182" si="103">G60</f>
        <v>2021</v>
      </c>
      <c r="H182" s="84">
        <f t="shared" si="103"/>
        <v>2022</v>
      </c>
      <c r="I182" s="84">
        <f t="shared" si="103"/>
        <v>2023</v>
      </c>
      <c r="J182" s="84">
        <f t="shared" si="103"/>
        <v>2024</v>
      </c>
      <c r="K182" s="84">
        <f t="shared" si="103"/>
        <v>2025</v>
      </c>
      <c r="L182" s="84">
        <f t="shared" si="103"/>
        <v>2026</v>
      </c>
      <c r="M182" s="84">
        <f t="shared" si="103"/>
        <v>2027</v>
      </c>
      <c r="N182" s="84">
        <f t="shared" si="103"/>
        <v>2028</v>
      </c>
      <c r="O182" s="84">
        <f t="shared" si="103"/>
        <v>2029</v>
      </c>
      <c r="P182" s="84">
        <f t="shared" si="103"/>
        <v>2030</v>
      </c>
      <c r="Q182" s="84">
        <f t="shared" si="103"/>
        <v>2031</v>
      </c>
      <c r="R182" s="84">
        <f t="shared" si="103"/>
        <v>2032</v>
      </c>
      <c r="S182" s="84">
        <f t="shared" si="103"/>
        <v>2033</v>
      </c>
      <c r="T182" s="84">
        <f t="shared" si="103"/>
        <v>2034</v>
      </c>
      <c r="U182" s="84">
        <f t="shared" si="103"/>
        <v>2035</v>
      </c>
      <c r="V182" s="84">
        <f t="shared" si="103"/>
        <v>2036</v>
      </c>
      <c r="W182" s="84">
        <f t="shared" si="103"/>
        <v>2037</v>
      </c>
      <c r="X182" s="84">
        <f t="shared" si="103"/>
        <v>2038</v>
      </c>
      <c r="Y182" s="84">
        <f t="shared" si="103"/>
        <v>2039</v>
      </c>
      <c r="Z182" s="84">
        <f t="shared" si="103"/>
        <v>2040</v>
      </c>
      <c r="AA182" s="84">
        <f t="shared" si="103"/>
        <v>2041</v>
      </c>
      <c r="AB182" s="84">
        <f t="shared" si="103"/>
        <v>2042</v>
      </c>
      <c r="AC182" s="84">
        <f t="shared" si="103"/>
        <v>2043</v>
      </c>
      <c r="AD182" s="84">
        <f t="shared" si="103"/>
        <v>2044</v>
      </c>
      <c r="AE182" s="84">
        <f t="shared" si="103"/>
        <v>2045</v>
      </c>
      <c r="AF182" s="84">
        <f t="shared" si="103"/>
        <v>2046</v>
      </c>
      <c r="AG182" s="84" t="str">
        <f t="shared" si="103"/>
        <v/>
      </c>
      <c r="AH182" s="84" t="str">
        <f t="shared" si="103"/>
        <v/>
      </c>
      <c r="AI182" s="84" t="str">
        <f t="shared" si="103"/>
        <v/>
      </c>
      <c r="AJ182" s="84" t="str">
        <f t="shared" si="103"/>
        <v/>
      </c>
      <c r="AK182" s="84" t="str">
        <f t="shared" si="103"/>
        <v/>
      </c>
      <c r="AL182" s="84" t="str">
        <f t="shared" si="103"/>
        <v/>
      </c>
      <c r="AM182" s="84" t="str">
        <f t="shared" ref="AM182:BC182" si="104">AM60</f>
        <v/>
      </c>
      <c r="AN182" s="84" t="str">
        <f t="shared" si="104"/>
        <v/>
      </c>
      <c r="AO182" s="84" t="str">
        <f t="shared" si="104"/>
        <v/>
      </c>
      <c r="AP182" s="84" t="str">
        <f t="shared" si="104"/>
        <v/>
      </c>
      <c r="AQ182" s="84" t="str">
        <f t="shared" si="104"/>
        <v/>
      </c>
      <c r="AR182" s="84" t="str">
        <f t="shared" si="104"/>
        <v/>
      </c>
      <c r="AS182" s="84" t="str">
        <f t="shared" si="104"/>
        <v/>
      </c>
      <c r="AT182" s="84" t="str">
        <f t="shared" si="104"/>
        <v/>
      </c>
      <c r="AU182" s="84" t="str">
        <f t="shared" si="104"/>
        <v/>
      </c>
      <c r="AV182" s="84" t="str">
        <f t="shared" si="104"/>
        <v/>
      </c>
      <c r="AW182" s="84" t="str">
        <f t="shared" si="104"/>
        <v/>
      </c>
      <c r="AX182" s="84" t="str">
        <f t="shared" si="104"/>
        <v/>
      </c>
      <c r="AY182" s="84" t="str">
        <f t="shared" si="104"/>
        <v/>
      </c>
      <c r="AZ182" s="84" t="str">
        <f t="shared" si="104"/>
        <v/>
      </c>
      <c r="BA182" s="84" t="str">
        <f t="shared" si="104"/>
        <v/>
      </c>
      <c r="BB182" s="84" t="str">
        <f t="shared" si="104"/>
        <v/>
      </c>
      <c r="BC182" s="85" t="str">
        <f t="shared" si="104"/>
        <v/>
      </c>
    </row>
    <row r="183" spans="4:55" x14ac:dyDescent="0.25">
      <c r="F183" s="34" t="s">
        <v>442</v>
      </c>
      <c r="G183" s="118" t="str">
        <f>IF(G181=1,'CBI - BASELINE'!$G$45,"")</f>
        <v/>
      </c>
      <c r="H183" s="118" t="str">
        <f>IF(H181=1,'CBI - BASELINE'!$G$45,"")</f>
        <v/>
      </c>
      <c r="I183" s="118" t="str">
        <f>IF(I181=1,'CBI - BASELINE'!$G$45,"")</f>
        <v/>
      </c>
      <c r="J183" s="118" t="str">
        <f>IF(J181=1,'CBI - BASELINE'!$G$45,"")</f>
        <v/>
      </c>
      <c r="K183" s="118" t="str">
        <f>IF(K181=1,'CBI - BASELINE'!$G$45,"")</f>
        <v/>
      </c>
      <c r="L183" s="118">
        <f ca="1">IF(L181=1,'CBI - BASELINE'!$G$45,"")</f>
        <v>0</v>
      </c>
      <c r="M183" s="118" t="str">
        <f>IF(M181=1,'CBI - BASELINE'!$G$45,"")</f>
        <v/>
      </c>
      <c r="N183" s="118" t="str">
        <f>IF(N181=1,'CBI - BASELINE'!$G$45,"")</f>
        <v/>
      </c>
      <c r="O183" s="118" t="str">
        <f>IF(O181=1,'CBI - BASELINE'!$G$45,"")</f>
        <v/>
      </c>
      <c r="P183" s="118" t="str">
        <f>IF(P181=1,'CBI - BASELINE'!$G$45,"")</f>
        <v/>
      </c>
      <c r="Q183" s="118" t="str">
        <f>IF(Q181=1,'CBI - BASELINE'!$G$45,"")</f>
        <v/>
      </c>
      <c r="R183" s="118" t="str">
        <f>IF(R181=1,'CBI - BASELINE'!$G$45,"")</f>
        <v/>
      </c>
      <c r="S183" s="118" t="str">
        <f>IF(S181=1,'CBI - BASELINE'!$G$45,"")</f>
        <v/>
      </c>
      <c r="T183" s="118" t="str">
        <f>IF(T181=1,'CBI - BASELINE'!$G$45,"")</f>
        <v/>
      </c>
      <c r="U183" s="118" t="str">
        <f>IF(U181=1,'CBI - BASELINE'!$G$45,"")</f>
        <v/>
      </c>
      <c r="V183" s="118" t="str">
        <f>IF(V181=1,'CBI - BASELINE'!$G$45,"")</f>
        <v/>
      </c>
      <c r="W183" s="118" t="str">
        <f>IF(W181=1,'CBI - BASELINE'!$G$45,"")</f>
        <v/>
      </c>
      <c r="X183" s="118" t="str">
        <f>IF(X181=1,'CBI - BASELINE'!$G$45,"")</f>
        <v/>
      </c>
      <c r="Y183" s="118" t="str">
        <f>IF(Y181=1,'CBI - BASELINE'!$G$45,"")</f>
        <v/>
      </c>
      <c r="Z183" s="118" t="str">
        <f>IF(Z181=1,'CBI - BASELINE'!$G$45,"")</f>
        <v/>
      </c>
      <c r="AA183" s="118" t="str">
        <f>IF(AA181=1,'CBI - BASELINE'!$G$45,"")</f>
        <v/>
      </c>
      <c r="AB183" s="118" t="str">
        <f>IF(AB181=1,'CBI - BASELINE'!$G$45,"")</f>
        <v/>
      </c>
      <c r="AC183" s="118" t="str">
        <f>IF(AC181=1,'CBI - BASELINE'!$G$45,"")</f>
        <v/>
      </c>
      <c r="AD183" s="118" t="str">
        <f>IF(AD181=1,'CBI - BASELINE'!$G$45,"")</f>
        <v/>
      </c>
      <c r="AE183" s="118" t="str">
        <f>IF(AE181=1,'CBI - BASELINE'!$G$45,"")</f>
        <v/>
      </c>
      <c r="AF183" s="118" t="str">
        <f>IF(AF181=1,'CBI - BASELINE'!$G$45,"")</f>
        <v/>
      </c>
      <c r="AG183" s="118" t="str">
        <f>IF(AG181=1,'CBI - BASELINE'!$G$45,"")</f>
        <v/>
      </c>
      <c r="AH183" s="118" t="str">
        <f>IF(AH181=1,'CBI - BASELINE'!$G$45,"")</f>
        <v/>
      </c>
      <c r="AI183" s="118" t="str">
        <f>IF(AI181=1,'CBI - BASELINE'!$G$45,"")</f>
        <v/>
      </c>
      <c r="AJ183" s="118" t="str">
        <f>IF(AJ181=1,'CBI - BASELINE'!$G$45,"")</f>
        <v/>
      </c>
      <c r="AK183" s="118" t="str">
        <f>IF(AK181=1,'CBI - BASELINE'!$G$45,"")</f>
        <v/>
      </c>
      <c r="AL183" s="118" t="str">
        <f>IF(AL181=1,'CBI - BASELINE'!$G$45,"")</f>
        <v/>
      </c>
      <c r="AM183" s="118" t="str">
        <f>IF(AM181=1,'CBI - BASELINE'!$G$45,"")</f>
        <v/>
      </c>
      <c r="AN183" s="118" t="str">
        <f>IF(AN181=1,'CBI - BASELINE'!$G$45,"")</f>
        <v/>
      </c>
      <c r="AO183" s="118" t="str">
        <f>IF(AO181=1,'CBI - BASELINE'!$G$45,"")</f>
        <v/>
      </c>
      <c r="AP183" s="118" t="str">
        <f>IF(AP181=1,'CBI - BASELINE'!$G$45,"")</f>
        <v/>
      </c>
      <c r="AQ183" s="118" t="str">
        <f>IF(AQ181=1,'CBI - BASELINE'!$G$45,"")</f>
        <v/>
      </c>
      <c r="AR183" s="118" t="str">
        <f>IF(AR181=1,'CBI - BASELINE'!$G$45,"")</f>
        <v/>
      </c>
      <c r="AS183" s="118" t="str">
        <f>IF(AS181=1,'CBI - BASELINE'!$G$45,"")</f>
        <v/>
      </c>
      <c r="AT183" s="118" t="str">
        <f>IF(AT181=1,'CBI - BASELINE'!$G$45,"")</f>
        <v/>
      </c>
      <c r="AU183" s="118" t="str">
        <f>IF(AU181=1,'CBI - BASELINE'!$G$45,"")</f>
        <v/>
      </c>
      <c r="AV183" s="118" t="str">
        <f>IF(AV181=1,'CBI - BASELINE'!$G$45,"")</f>
        <v/>
      </c>
      <c r="AW183" s="118" t="str">
        <f>IF(AW181=1,'CBI - BASELINE'!$G$45,"")</f>
        <v/>
      </c>
      <c r="AX183" s="118" t="str">
        <f>IF(AX181=1,'CBI - BASELINE'!$G$45,"")</f>
        <v/>
      </c>
      <c r="AY183" s="118" t="str">
        <f>IF(AY181=1,'CBI - BASELINE'!$G$45,"")</f>
        <v/>
      </c>
      <c r="AZ183" s="118" t="str">
        <f>IF(AZ181=1,'CBI - BASELINE'!$G$45,"")</f>
        <v/>
      </c>
      <c r="BA183" s="118" t="str">
        <f>IF(BA181=1,'CBI - BASELINE'!$G$45,"")</f>
        <v/>
      </c>
      <c r="BB183" s="118" t="str">
        <f>IF(BB181=1,'CBI - BASELINE'!$G$45,"")</f>
        <v/>
      </c>
      <c r="BC183" s="121" t="str">
        <f>IF(BC181=1,'CBI - BASELINE'!$G$45,"")</f>
        <v/>
      </c>
    </row>
    <row r="184" spans="4:55" x14ac:dyDescent="0.25">
      <c r="F184" s="10" t="s">
        <v>530</v>
      </c>
      <c r="G184" s="99">
        <f>IF(G182="","",IF(G181&lt;1,0,IF(UPFRONTS!$F$22="Yes",((G92/2+G96/2+G104+G108)*$G$46+(G100/2*$G$47)),((G92/2+G96/2+G104)*$G$46+(G100/2*$G$47)))))</f>
        <v>0</v>
      </c>
      <c r="H184" s="99">
        <f>IF(H182="","",IF(H181&lt;1,0,IF(UPFRONTS!$F$22="Yes",((H92/2+H96/2+H104+H108)*$G$46+(H100/2*$G$47)),((H92/2+H96/2+H104)*$G$46+(H100/2*$G$47)))))</f>
        <v>0</v>
      </c>
      <c r="I184" s="99">
        <f>IF(I182="","",IF(I181&lt;1,0,IF(UPFRONTS!$F$22="Yes",((I92/2+I96/2+I104+I108)*$G$46+(I100/2*$G$47)),((I92/2+I96/2+I104)*$G$46+(I100/2*$G$47)))))</f>
        <v>0</v>
      </c>
      <c r="J184" s="99">
        <f>IF(J182="","",IF(J181&lt;1,0,IF(UPFRONTS!$F$22="Yes",((J92/2+J96/2+J104+J108)*$G$46+(J100/2*$G$47)),((J92/2+J96/2+J104)*$G$46+(J100/2*$G$47)))))</f>
        <v>0</v>
      </c>
      <c r="K184" s="99">
        <f>IF(K182="","",IF(K181&lt;1,0,IF(UPFRONTS!$F$22="Yes",((K92/2+K96/2+K104+K108)*$G$46+(K100/2*$G$47)),((K92/2+K96/2+K104)*$G$46+(K100/2*$G$47)))))</f>
        <v>0</v>
      </c>
      <c r="L184" s="99">
        <f>IF(L182="","",IF(L181&lt;1,0,IF(UPFRONTS!$F$22="Yes",((L92/2+L96/2+L104+L108)*$G$46+(L100/2*$G$47)),((L92/2+L96/2+L104)*$G$46+(L100/2*$G$47)))))</f>
        <v>89.789583041543736</v>
      </c>
      <c r="M184" s="99">
        <f>IF(M182="","",IF(M181&lt;1,0,IF(UPFRONTS!$F$22="Yes",((M92/2+M96/2+M104+M108)*$G$46+(M100/2*$G$47)),((M92/2+M96/2+M104)*$G$46+(M100/2*$G$47)))))</f>
        <v>90.415697781428321</v>
      </c>
      <c r="N184" s="99">
        <f>IF(N182="","",IF(N181&lt;1,0,IF(UPFRONTS!$F$22="Yes",((N92/2+N96/2+N104+N108)*$G$46+(N100/2*$G$47)),((N92/2+N96/2+N104)*$G$46+(N100/2*$G$47)))))</f>
        <v>91.041812521312934</v>
      </c>
      <c r="O184" s="99">
        <f>IF(O182="","",IF(O181&lt;1,0,IF(UPFRONTS!$F$22="Yes",((O92/2+O96/2+O104+O108)*$G$46+(O100/2*$G$47)),((O92/2+O96/2+O104)*$G$46+(O100/2*$G$47)))))</f>
        <v>91.667927261197562</v>
      </c>
      <c r="P184" s="99">
        <f>IF(P182="","",IF(P181&lt;1,0,IF(UPFRONTS!$F$22="Yes",((P92/2+P96/2+P104+P108)*$G$46+(P100/2*$G$47)),((P92/2+P96/2+P104)*$G$46+(P100/2*$G$47)))))</f>
        <v>92.294042001082175</v>
      </c>
      <c r="Q184" s="99">
        <f>IF(Q182="","",IF(Q181&lt;1,0,IF(UPFRONTS!$F$22="Yes",((Q92/2+Q96/2+Q104+Q108)*$G$46+(Q100/2*$G$47)),((Q92/2+Q96/2+Q104)*$G$46+(Q100/2*$G$47)))))</f>
        <v>92.92015674096676</v>
      </c>
      <c r="R184" s="99">
        <f>IF(R182="","",IF(R181&lt;1,0,IF(UPFRONTS!$F$22="Yes",((R92/2+R96/2+R104+R108)*$G$46+(R100/2*$G$47)),((R92/2+R96/2+R104)*$G$46+(R100/2*$G$47)))))</f>
        <v>93.546271480851374</v>
      </c>
      <c r="S184" s="99">
        <f>IF(S182="","",IF(S181&lt;1,0,IF(UPFRONTS!$F$22="Yes",((S92/2+S96/2+S104+S108)*$G$46+(S100/2*$G$47)),((S92/2+S96/2+S104)*$G$46+(S100/2*$G$47)))))</f>
        <v>94.172386220736001</v>
      </c>
      <c r="T184" s="99">
        <f>IF(T182="","",IF(T181&lt;1,0,IF(UPFRONTS!$F$22="Yes",((T92/2+T96/2+T104+T108)*$G$46+(T100/2*$G$47)),((T92/2+T96/2+T104)*$G$46+(T100/2*$G$47)))))</f>
        <v>94.798500960620601</v>
      </c>
      <c r="U184" s="99">
        <f>IF(U182="","",IF(U181&lt;1,0,IF(UPFRONTS!$F$22="Yes",((U92/2+U96/2+U104+U108)*$G$46+(U100/2*$G$47)),((U92/2+U96/2+U104)*$G$46+(U100/2*$G$47)))))</f>
        <v>95.4246157005052</v>
      </c>
      <c r="V184" s="99">
        <f>IF(V182="","",IF(V181&lt;1,0,IF(UPFRONTS!$F$22="Yes",((V92/2+V96/2+V104+V108)*$G$46+(V100/2*$G$47)),((V92/2+V96/2+V104)*$G$46+(V100/2*$G$47)))))</f>
        <v>96.050730440389813</v>
      </c>
      <c r="W184" s="99">
        <f>IF(W182="","",IF(W181&lt;1,0,IF(UPFRONTS!$F$22="Yes",((W92/2+W96/2+W104+W108)*$G$46+(W100/2*$G$47)),((W92/2+W96/2+W104)*$G$46+(W100/2*$G$47)))))</f>
        <v>96.676845180274427</v>
      </c>
      <c r="X184" s="99">
        <f>IF(X182="","",IF(X181&lt;1,0,IF(UPFRONTS!$F$22="Yes",((X92/2+X96/2+X104+X108)*$G$46+(X100/2*$G$47)),((X92/2+X96/2+X104)*$G$46+(X100/2*$G$47)))))</f>
        <v>97.30295992015904</v>
      </c>
      <c r="Y184" s="99">
        <f>IF(Y182="","",IF(Y181&lt;1,0,IF(UPFRONTS!$F$22="Yes",((Y92/2+Y96/2+Y104+Y108)*$G$46+(Y100/2*$G$47)),((Y92/2+Y96/2+Y104)*$G$46+(Y100/2*$G$47)))))</f>
        <v>97.929074660043625</v>
      </c>
      <c r="Z184" s="99">
        <f>IF(Z182="","",IF(Z181&lt;1,0,IF(UPFRONTS!$F$22="Yes",((Z92/2+Z96/2+Z104+Z108)*$G$46+(Z100/2*$G$47)),((Z92/2+Z96/2+Z104)*$G$46+(Z100/2*$G$47)))))</f>
        <v>98.555189399928238</v>
      </c>
      <c r="AA184" s="99">
        <f>IF(AA182="","",IF(AA181&lt;1,0,IF(UPFRONTS!$F$22="Yes",((AA92/2+AA96/2+AA104+AA108)*$G$46+(AA100/2*$G$47)),((AA92/2+AA96/2+AA104)*$G$46+(AA100/2*$G$47)))))</f>
        <v>99.18130413981288</v>
      </c>
      <c r="AB184" s="99">
        <f>IF(AB182="","",IF(AB181&lt;1,0,IF(UPFRONTS!$F$22="Yes",((AB92/2+AB96/2+AB104+AB108)*$G$46+(AB100/2*$G$47)),((AB92/2+AB96/2+AB104)*$G$46+(AB100/2*$G$47)))))</f>
        <v>99.807418879697465</v>
      </c>
      <c r="AC184" s="99">
        <f>IF(AC182="","",IF(AC181&lt;1,0,IF(UPFRONTS!$F$22="Yes",((AC92/2+AC96/2+AC104+AC108)*$G$46+(AC100/2*$G$47)),((AC92/2+AC96/2+AC104)*$G$46+(AC100/2*$G$47)))))</f>
        <v>100.43353361958205</v>
      </c>
      <c r="AD184" s="99">
        <f>IF(AD182="","",IF(AD181&lt;1,0,IF(UPFRONTS!$F$22="Yes",((AD92/2+AD96/2+AD104+AD108)*$G$46+(AD100/2*$G$47)),((AD92/2+AD96/2+AD104)*$G$46+(AD100/2*$G$47)))))</f>
        <v>101.05964835946666</v>
      </c>
      <c r="AE184" s="99">
        <f>IF(AE182="","",IF(AE181&lt;1,0,IF(UPFRONTS!$F$22="Yes",((AE92/2+AE96/2+AE104+AE108)*$G$46+(AE100/2*$G$47)),((AE92/2+AE96/2+AE104)*$G$46+(AE100/2*$G$47)))))</f>
        <v>101.68576309935131</v>
      </c>
      <c r="AF184" s="99">
        <f>IF(AF182="","",IF(AF181&lt;1,0,IF(UPFRONTS!$F$22="Yes",((AF92/2+AF96/2+AF104+AF108)*$G$46+(AF100/2*$G$47)),((AF92/2+AF96/2+AF104)*$G$46+(AF100/2*$G$47)))))</f>
        <v>102.3118778392359</v>
      </c>
      <c r="AG184" s="99" t="str">
        <f>IF(AG182="","",IF(AG181&lt;1,0,IF(UPFRONTS!$F$22="Yes",((AG92/2+AG96/2+AG104+AG108)*$G$46+(AG100/2*$G$47)),((AG92/2+AG96/2+AG104)*$G$46+(AG100/2*$G$47)))))</f>
        <v/>
      </c>
      <c r="AH184" s="99" t="str">
        <f>IF(AH182="","",IF(AH181&lt;1,0,IF(UPFRONTS!$F$22="Yes",((AH92/2+AH96/2+AH104+AH108)*$G$46+(AH100/2*$G$47)),((AH92/2+AH96/2+AH104)*$G$46+(AH100/2*$G$47)))))</f>
        <v/>
      </c>
      <c r="AI184" s="99" t="str">
        <f>IF(AI182="","",IF(AI181&lt;1,0,IF(UPFRONTS!$F$22="Yes",((AI92/2+AI96/2+AI104+AI108)*$G$46+(AI100/2*$G$47)),((AI92/2+AI96/2+AI104)*$G$46+(AI100/2*$G$47)))))</f>
        <v/>
      </c>
      <c r="AJ184" s="99" t="str">
        <f>IF(AJ182="","",IF(AJ181&lt;1,0,IF(UPFRONTS!$F$22="Yes",((AJ92/2+AJ96/2+AJ104+AJ108)*$G$46+(AJ100/2*$G$47)),((AJ92/2+AJ96/2+AJ104)*$G$46+(AJ100/2*$G$47)))))</f>
        <v/>
      </c>
      <c r="AK184" s="99" t="str">
        <f>IF(AK182="","",IF(AK181&lt;1,0,IF(UPFRONTS!$F$22="Yes",((AK92/2+AK96/2+AK104+AK108)*$G$46+(AK100/2*$G$47)),((AK92/2+AK96/2+AK104)*$G$46+(AK100/2*$G$47)))))</f>
        <v/>
      </c>
      <c r="AL184" s="99" t="str">
        <f>IF(AL182="","",IF(AL181&lt;1,0,IF(UPFRONTS!$F$22="Yes",((AL92/2+AL96/2+AL104+AL108)*$G$46+(AL100/2*$G$47)),((AL92/2+AL96/2+AL104)*$G$46+(AL100/2*$G$47)))))</f>
        <v/>
      </c>
      <c r="AM184" s="99" t="str">
        <f>IF(AM182="","",IF(AM181&lt;1,0,IF(UPFRONTS!$F$22="Yes",((AM92/2+AM96/2+AM104+AM108)*$G$46+(AM100/2*$G$47)),((AM92/2+AM96/2+AM104)*$G$46+(AM100/2*$G$47)))))</f>
        <v/>
      </c>
      <c r="AN184" s="99" t="str">
        <f>IF(AN182="","",IF(AN181&lt;1,0,IF(UPFRONTS!$F$22="Yes",((AN92/2+AN96/2+AN104+AN108)*$G$46+(AN100/2*$G$47)),((AN92/2+AN96/2+AN104)*$G$46+(AN100/2*$G$47)))))</f>
        <v/>
      </c>
      <c r="AO184" s="99" t="str">
        <f>IF(AO182="","",IF(AO181&lt;1,0,IF(UPFRONTS!$F$22="Yes",((AO92/2+AO96/2+AO104+AO108)*$G$46+(AO100/2*$G$47)),((AO92/2+AO96/2+AO104)*$G$46+(AO100/2*$G$47)))))</f>
        <v/>
      </c>
      <c r="AP184" s="99" t="str">
        <f>IF(AP182="","",IF(AP181&lt;1,0,IF(UPFRONTS!$F$22="Yes",((AP92/2+AP96/2+AP104+AP108)*$G$46+(AP100/2*$G$47)),((AP92/2+AP96/2+AP104)*$G$46+(AP100/2*$G$47)))))</f>
        <v/>
      </c>
      <c r="AQ184" s="99" t="str">
        <f>IF(AQ182="","",IF(AQ181&lt;1,0,IF(UPFRONTS!$F$22="Yes",((AQ92/2+AQ96/2+AQ104+AQ108)*$G$46+(AQ100/2*$G$47)),((AQ92/2+AQ96/2+AQ104)*$G$46+(AQ100/2*$G$47)))))</f>
        <v/>
      </c>
      <c r="AR184" s="99" t="str">
        <f>IF(AR182="","",IF(AR181&lt;1,0,IF(UPFRONTS!$F$22="Yes",((AR92/2+AR96/2+AR104+AR108)*$G$46+(AR100/2*$G$47)),((AR92/2+AR96/2+AR104)*$G$46+(AR100/2*$G$47)))))</f>
        <v/>
      </c>
      <c r="AS184" s="99" t="str">
        <f>IF(AS182="","",IF(AS181&lt;1,0,IF(UPFRONTS!$F$22="Yes",((AS92/2+AS96/2+AS104+AS108)*$G$46+(AS100/2*$G$47)),((AS92/2+AS96/2+AS104)*$G$46+(AS100/2*$G$47)))))</f>
        <v/>
      </c>
      <c r="AT184" s="99" t="str">
        <f>IF(AT182="","",IF(AT181&lt;1,0,IF(UPFRONTS!$F$22="Yes",((AT92/2+AT96/2+AT104+AT108)*$G$46+(AT100/2*$G$47)),((AT92/2+AT96/2+AT104)*$G$46+(AT100/2*$G$47)))))</f>
        <v/>
      </c>
      <c r="AU184" s="99" t="str">
        <f>IF(AU182="","",IF(AU181&lt;1,0,IF(UPFRONTS!$F$22="Yes",((AU92/2+AU96/2+AU104+AU108)*$G$46+(AU100/2*$G$47)),((AU92/2+AU96/2+AU104)*$G$46+(AU100/2*$G$47)))))</f>
        <v/>
      </c>
      <c r="AV184" s="99" t="str">
        <f>IF(AV182="","",IF(AV181&lt;1,0,IF(UPFRONTS!$F$22="Yes",((AV92/2+AV96/2+AV104+AV108)*$G$46+(AV100/2*$G$47)),((AV92/2+AV96/2+AV104)*$G$46+(AV100/2*$G$47)))))</f>
        <v/>
      </c>
      <c r="AW184" s="99" t="str">
        <f>IF(AW182="","",IF(AW181&lt;1,0,IF(UPFRONTS!$F$22="Yes",((AW92/2+AW96/2+AW104+AW108)*$G$46+(AW100/2*$G$47)),((AW92/2+AW96/2+AW104)*$G$46+(AW100/2*$G$47)))))</f>
        <v/>
      </c>
      <c r="AX184" s="99" t="str">
        <f>IF(AX182="","",IF(AX181&lt;1,0,IF(UPFRONTS!$F$22="Yes",((AX92/2+AX96/2+AX104+AX108)*$G$46+(AX100/2*$G$47)),((AX92/2+AX96/2+AX104)*$G$46+(AX100/2*$G$47)))))</f>
        <v/>
      </c>
      <c r="AY184" s="99" t="str">
        <f>IF(AY182="","",IF(AY181&lt;1,0,IF(UPFRONTS!$F$22="Yes",((AY92/2+AY96/2+AY104+AY108)*$G$46+(AY100/2*$G$47)),((AY92/2+AY96/2+AY104)*$G$46+(AY100/2*$G$47)))))</f>
        <v/>
      </c>
      <c r="AZ184" s="99" t="str">
        <f>IF(AZ182="","",IF(AZ181&lt;1,0,IF(UPFRONTS!$F$22="Yes",((AZ92/2+AZ96/2+AZ104+AZ108)*$G$46+(AZ100/2*$G$47)),((AZ92/2+AZ96/2+AZ104)*$G$46+(AZ100/2*$G$47)))))</f>
        <v/>
      </c>
      <c r="BA184" s="99" t="str">
        <f>IF(BA182="","",IF(BA181&lt;1,0,IF(UPFRONTS!$F$22="Yes",((BA92/2+BA96/2+BA104+BA108)*$G$46+(BA100/2*$G$47)),((BA92/2+BA96/2+BA104)*$G$46+(BA100/2*$G$47)))))</f>
        <v/>
      </c>
      <c r="BB184" s="99" t="str">
        <f>IF(BB182="","",IF(BB181&lt;1,0,IF(UPFRONTS!$F$22="Yes",((BB92/2+BB96/2+BB104+BB108)*$G$46+(BB100/2*$G$47)),((BB92/2+BB96/2+BB104)*$G$46+(BB100/2*$G$47)))))</f>
        <v/>
      </c>
      <c r="BC184" s="99" t="str">
        <f>IF(BC182="","",IF(BC181&lt;1,0,IF(UPFRONTS!$F$22="Yes",((BC92/2+BC96/2+BC104+BC108)*$G$46+(BC100/2*$G$47)),((BC92/2+BC96/2+BC104)*$G$46+(BC100/2*$G$47)))))</f>
        <v/>
      </c>
    </row>
    <row r="185" spans="4:55" x14ac:dyDescent="0.25">
      <c r="F185" s="16" t="s">
        <v>572</v>
      </c>
      <c r="G185" s="120">
        <f t="shared" ref="G185:AL185" si="105">IF(G182="","",IF(G181&lt;1,0,G184*$G$48))</f>
        <v>0</v>
      </c>
      <c r="H185" s="120">
        <f t="shared" si="105"/>
        <v>0</v>
      </c>
      <c r="I185" s="120">
        <f t="shared" si="105"/>
        <v>0</v>
      </c>
      <c r="J185" s="120">
        <f t="shared" si="105"/>
        <v>0</v>
      </c>
      <c r="K185" s="120">
        <f t="shared" si="105"/>
        <v>0</v>
      </c>
      <c r="L185" s="120">
        <f t="shared" si="105"/>
        <v>150116.00633347098</v>
      </c>
      <c r="M185" s="120">
        <f t="shared" si="105"/>
        <v>151162.78527011562</v>
      </c>
      <c r="N185" s="120">
        <f t="shared" si="105"/>
        <v>152209.56420676032</v>
      </c>
      <c r="O185" s="120">
        <f t="shared" si="105"/>
        <v>153256.34314340504</v>
      </c>
      <c r="P185" s="120">
        <f t="shared" si="105"/>
        <v>154303.12208004974</v>
      </c>
      <c r="Q185" s="120">
        <f t="shared" si="105"/>
        <v>155349.90101669441</v>
      </c>
      <c r="R185" s="120">
        <f t="shared" si="105"/>
        <v>156396.6799533391</v>
      </c>
      <c r="S185" s="120">
        <f t="shared" si="105"/>
        <v>157443.45888998383</v>
      </c>
      <c r="T185" s="120">
        <f t="shared" si="105"/>
        <v>158490.23782662849</v>
      </c>
      <c r="U185" s="120">
        <f t="shared" si="105"/>
        <v>159537.01676327319</v>
      </c>
      <c r="V185" s="120">
        <f t="shared" si="105"/>
        <v>160583.79569991789</v>
      </c>
      <c r="W185" s="120">
        <f t="shared" si="105"/>
        <v>161630.57463656258</v>
      </c>
      <c r="X185" s="120">
        <f t="shared" si="105"/>
        <v>162677.35357320728</v>
      </c>
      <c r="Y185" s="120">
        <f t="shared" si="105"/>
        <v>163724.13250985194</v>
      </c>
      <c r="Z185" s="120">
        <f t="shared" si="105"/>
        <v>164770.91144649664</v>
      </c>
      <c r="AA185" s="120">
        <f t="shared" si="105"/>
        <v>165817.69038314139</v>
      </c>
      <c r="AB185" s="120">
        <f t="shared" si="105"/>
        <v>166864.46931978603</v>
      </c>
      <c r="AC185" s="120">
        <f t="shared" si="105"/>
        <v>167911.2482564307</v>
      </c>
      <c r="AD185" s="120">
        <f t="shared" si="105"/>
        <v>168958.0271930754</v>
      </c>
      <c r="AE185" s="120">
        <f t="shared" si="105"/>
        <v>170004.80612972015</v>
      </c>
      <c r="AF185" s="120">
        <f t="shared" si="105"/>
        <v>171051.58506636482</v>
      </c>
      <c r="AG185" s="120" t="str">
        <f t="shared" si="105"/>
        <v/>
      </c>
      <c r="AH185" s="120" t="str">
        <f t="shared" si="105"/>
        <v/>
      </c>
      <c r="AI185" s="120" t="str">
        <f t="shared" si="105"/>
        <v/>
      </c>
      <c r="AJ185" s="120" t="str">
        <f t="shared" si="105"/>
        <v/>
      </c>
      <c r="AK185" s="120" t="str">
        <f t="shared" si="105"/>
        <v/>
      </c>
      <c r="AL185" s="120" t="str">
        <f t="shared" si="105"/>
        <v/>
      </c>
      <c r="AM185" s="120" t="str">
        <f t="shared" ref="AM185:BC185" si="106">IF(AM182="","",IF(AM181&lt;1,0,AM184*$G$48))</f>
        <v/>
      </c>
      <c r="AN185" s="120" t="str">
        <f t="shared" si="106"/>
        <v/>
      </c>
      <c r="AO185" s="120" t="str">
        <f t="shared" si="106"/>
        <v/>
      </c>
      <c r="AP185" s="120" t="str">
        <f t="shared" si="106"/>
        <v/>
      </c>
      <c r="AQ185" s="120" t="str">
        <f t="shared" si="106"/>
        <v/>
      </c>
      <c r="AR185" s="120" t="str">
        <f t="shared" si="106"/>
        <v/>
      </c>
      <c r="AS185" s="120" t="str">
        <f t="shared" si="106"/>
        <v/>
      </c>
      <c r="AT185" s="120" t="str">
        <f t="shared" si="106"/>
        <v/>
      </c>
      <c r="AU185" s="120" t="str">
        <f t="shared" si="106"/>
        <v/>
      </c>
      <c r="AV185" s="120" t="str">
        <f t="shared" si="106"/>
        <v/>
      </c>
      <c r="AW185" s="120" t="str">
        <f t="shared" si="106"/>
        <v/>
      </c>
      <c r="AX185" s="120" t="str">
        <f t="shared" si="106"/>
        <v/>
      </c>
      <c r="AY185" s="120" t="str">
        <f t="shared" si="106"/>
        <v/>
      </c>
      <c r="AZ185" s="120" t="str">
        <f t="shared" si="106"/>
        <v/>
      </c>
      <c r="BA185" s="120" t="str">
        <f t="shared" si="106"/>
        <v/>
      </c>
      <c r="BB185" s="120" t="str">
        <f t="shared" si="106"/>
        <v/>
      </c>
      <c r="BC185" s="123" t="str">
        <f t="shared" si="106"/>
        <v/>
      </c>
    </row>
    <row r="186" spans="4:55" x14ac:dyDescent="0.25">
      <c r="F186" s="40"/>
    </row>
    <row r="187" spans="4:55" x14ac:dyDescent="0.25">
      <c r="D187" s="55" t="s">
        <v>544</v>
      </c>
      <c r="F187" s="38" t="s">
        <v>531</v>
      </c>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row>
    <row r="188" spans="4:55" x14ac:dyDescent="0.25">
      <c r="F188" s="51" t="s">
        <v>456</v>
      </c>
      <c r="G188" s="56">
        <f t="shared" ref="G188:AL188" si="107">G59</f>
        <v>-4</v>
      </c>
      <c r="H188" s="56">
        <f t="shared" si="107"/>
        <v>-3</v>
      </c>
      <c r="I188" s="56">
        <f t="shared" si="107"/>
        <v>-2</v>
      </c>
      <c r="J188" s="56">
        <f t="shared" si="107"/>
        <v>-1</v>
      </c>
      <c r="K188" s="56">
        <f t="shared" si="107"/>
        <v>0</v>
      </c>
      <c r="L188" s="56">
        <f t="shared" si="107"/>
        <v>1</v>
      </c>
      <c r="M188" s="56">
        <f t="shared" si="107"/>
        <v>2</v>
      </c>
      <c r="N188" s="56">
        <f t="shared" si="107"/>
        <v>3</v>
      </c>
      <c r="O188" s="56">
        <f t="shared" si="107"/>
        <v>4</v>
      </c>
      <c r="P188" s="56">
        <f t="shared" si="107"/>
        <v>5</v>
      </c>
      <c r="Q188" s="56">
        <f t="shared" si="107"/>
        <v>6</v>
      </c>
      <c r="R188" s="56">
        <f t="shared" si="107"/>
        <v>7</v>
      </c>
      <c r="S188" s="56">
        <f t="shared" si="107"/>
        <v>8</v>
      </c>
      <c r="T188" s="56">
        <f t="shared" si="107"/>
        <v>9</v>
      </c>
      <c r="U188" s="56">
        <f t="shared" si="107"/>
        <v>10</v>
      </c>
      <c r="V188" s="56">
        <f t="shared" si="107"/>
        <v>11</v>
      </c>
      <c r="W188" s="56">
        <f t="shared" si="107"/>
        <v>12</v>
      </c>
      <c r="X188" s="56">
        <f t="shared" si="107"/>
        <v>13</v>
      </c>
      <c r="Y188" s="56">
        <f t="shared" si="107"/>
        <v>14</v>
      </c>
      <c r="Z188" s="56">
        <f t="shared" si="107"/>
        <v>15</v>
      </c>
      <c r="AA188" s="56">
        <f t="shared" si="107"/>
        <v>16</v>
      </c>
      <c r="AB188" s="56">
        <f t="shared" si="107"/>
        <v>17</v>
      </c>
      <c r="AC188" s="56">
        <f t="shared" si="107"/>
        <v>18</v>
      </c>
      <c r="AD188" s="56">
        <f t="shared" si="107"/>
        <v>19</v>
      </c>
      <c r="AE188" s="56">
        <f t="shared" si="107"/>
        <v>20</v>
      </c>
      <c r="AF188" s="56">
        <f t="shared" si="107"/>
        <v>21</v>
      </c>
      <c r="AG188" s="56" t="str">
        <f t="shared" si="107"/>
        <v/>
      </c>
      <c r="AH188" s="56" t="str">
        <f t="shared" si="107"/>
        <v/>
      </c>
      <c r="AI188" s="56" t="str">
        <f t="shared" si="107"/>
        <v/>
      </c>
      <c r="AJ188" s="56" t="str">
        <f t="shared" si="107"/>
        <v/>
      </c>
      <c r="AK188" s="56" t="str">
        <f t="shared" si="107"/>
        <v/>
      </c>
      <c r="AL188" s="56" t="str">
        <f t="shared" si="107"/>
        <v/>
      </c>
      <c r="AM188" s="56" t="str">
        <f t="shared" ref="AM188:BC188" si="108">AM59</f>
        <v/>
      </c>
      <c r="AN188" s="56" t="str">
        <f t="shared" si="108"/>
        <v/>
      </c>
      <c r="AO188" s="56" t="str">
        <f t="shared" si="108"/>
        <v/>
      </c>
      <c r="AP188" s="56" t="str">
        <f t="shared" si="108"/>
        <v/>
      </c>
      <c r="AQ188" s="56" t="str">
        <f t="shared" si="108"/>
        <v/>
      </c>
      <c r="AR188" s="56" t="str">
        <f t="shared" si="108"/>
        <v/>
      </c>
      <c r="AS188" s="56" t="str">
        <f t="shared" si="108"/>
        <v/>
      </c>
      <c r="AT188" s="56" t="str">
        <f t="shared" si="108"/>
        <v/>
      </c>
      <c r="AU188" s="56" t="str">
        <f t="shared" si="108"/>
        <v/>
      </c>
      <c r="AV188" s="56" t="str">
        <f t="shared" si="108"/>
        <v/>
      </c>
      <c r="AW188" s="56" t="str">
        <f t="shared" si="108"/>
        <v/>
      </c>
      <c r="AX188" s="56" t="str">
        <f t="shared" si="108"/>
        <v/>
      </c>
      <c r="AY188" s="56" t="str">
        <f t="shared" si="108"/>
        <v/>
      </c>
      <c r="AZ188" s="56" t="str">
        <f t="shared" si="108"/>
        <v/>
      </c>
      <c r="BA188" s="56" t="str">
        <f t="shared" si="108"/>
        <v/>
      </c>
      <c r="BB188" s="56" t="str">
        <f t="shared" si="108"/>
        <v/>
      </c>
      <c r="BC188" s="56" t="str">
        <f t="shared" si="108"/>
        <v/>
      </c>
    </row>
    <row r="189" spans="4:55" x14ac:dyDescent="0.25">
      <c r="F189" s="83" t="s">
        <v>59</v>
      </c>
      <c r="G189" s="84">
        <f t="shared" ref="G189:AL189" si="109">G60</f>
        <v>2021</v>
      </c>
      <c r="H189" s="84">
        <f t="shared" si="109"/>
        <v>2022</v>
      </c>
      <c r="I189" s="84">
        <f t="shared" si="109"/>
        <v>2023</v>
      </c>
      <c r="J189" s="84">
        <f t="shared" si="109"/>
        <v>2024</v>
      </c>
      <c r="K189" s="84">
        <f t="shared" si="109"/>
        <v>2025</v>
      </c>
      <c r="L189" s="84">
        <f t="shared" si="109"/>
        <v>2026</v>
      </c>
      <c r="M189" s="84">
        <f t="shared" si="109"/>
        <v>2027</v>
      </c>
      <c r="N189" s="84">
        <f t="shared" si="109"/>
        <v>2028</v>
      </c>
      <c r="O189" s="84">
        <f t="shared" si="109"/>
        <v>2029</v>
      </c>
      <c r="P189" s="84">
        <f t="shared" si="109"/>
        <v>2030</v>
      </c>
      <c r="Q189" s="84">
        <f t="shared" si="109"/>
        <v>2031</v>
      </c>
      <c r="R189" s="84">
        <f t="shared" si="109"/>
        <v>2032</v>
      </c>
      <c r="S189" s="84">
        <f t="shared" si="109"/>
        <v>2033</v>
      </c>
      <c r="T189" s="84">
        <f t="shared" si="109"/>
        <v>2034</v>
      </c>
      <c r="U189" s="84">
        <f t="shared" si="109"/>
        <v>2035</v>
      </c>
      <c r="V189" s="84">
        <f t="shared" si="109"/>
        <v>2036</v>
      </c>
      <c r="W189" s="84">
        <f t="shared" si="109"/>
        <v>2037</v>
      </c>
      <c r="X189" s="84">
        <f t="shared" si="109"/>
        <v>2038</v>
      </c>
      <c r="Y189" s="84">
        <f t="shared" si="109"/>
        <v>2039</v>
      </c>
      <c r="Z189" s="84">
        <f t="shared" si="109"/>
        <v>2040</v>
      </c>
      <c r="AA189" s="84">
        <f t="shared" si="109"/>
        <v>2041</v>
      </c>
      <c r="AB189" s="84">
        <f t="shared" si="109"/>
        <v>2042</v>
      </c>
      <c r="AC189" s="84">
        <f t="shared" si="109"/>
        <v>2043</v>
      </c>
      <c r="AD189" s="84">
        <f t="shared" si="109"/>
        <v>2044</v>
      </c>
      <c r="AE189" s="84">
        <f t="shared" si="109"/>
        <v>2045</v>
      </c>
      <c r="AF189" s="84">
        <f t="shared" si="109"/>
        <v>2046</v>
      </c>
      <c r="AG189" s="84" t="str">
        <f t="shared" si="109"/>
        <v/>
      </c>
      <c r="AH189" s="84" t="str">
        <f t="shared" si="109"/>
        <v/>
      </c>
      <c r="AI189" s="84" t="str">
        <f t="shared" si="109"/>
        <v/>
      </c>
      <c r="AJ189" s="84" t="str">
        <f t="shared" si="109"/>
        <v/>
      </c>
      <c r="AK189" s="84" t="str">
        <f t="shared" si="109"/>
        <v/>
      </c>
      <c r="AL189" s="84" t="str">
        <f t="shared" si="109"/>
        <v/>
      </c>
      <c r="AM189" s="84" t="str">
        <f t="shared" ref="AM189:BC189" si="110">AM60</f>
        <v/>
      </c>
      <c r="AN189" s="84" t="str">
        <f t="shared" si="110"/>
        <v/>
      </c>
      <c r="AO189" s="84" t="str">
        <f t="shared" si="110"/>
        <v/>
      </c>
      <c r="AP189" s="84" t="str">
        <f t="shared" si="110"/>
        <v/>
      </c>
      <c r="AQ189" s="84" t="str">
        <f t="shared" si="110"/>
        <v/>
      </c>
      <c r="AR189" s="84" t="str">
        <f t="shared" si="110"/>
        <v/>
      </c>
      <c r="AS189" s="84" t="str">
        <f t="shared" si="110"/>
        <v/>
      </c>
      <c r="AT189" s="84" t="str">
        <f t="shared" si="110"/>
        <v/>
      </c>
      <c r="AU189" s="84" t="str">
        <f t="shared" si="110"/>
        <v/>
      </c>
      <c r="AV189" s="84" t="str">
        <f t="shared" si="110"/>
        <v/>
      </c>
      <c r="AW189" s="84" t="str">
        <f t="shared" si="110"/>
        <v/>
      </c>
      <c r="AX189" s="84" t="str">
        <f t="shared" si="110"/>
        <v/>
      </c>
      <c r="AY189" s="84" t="str">
        <f t="shared" si="110"/>
        <v/>
      </c>
      <c r="AZ189" s="84" t="str">
        <f t="shared" si="110"/>
        <v/>
      </c>
      <c r="BA189" s="84" t="str">
        <f t="shared" si="110"/>
        <v/>
      </c>
      <c r="BB189" s="84" t="str">
        <f t="shared" si="110"/>
        <v/>
      </c>
      <c r="BC189" s="85" t="str">
        <f t="shared" si="110"/>
        <v/>
      </c>
    </row>
    <row r="190" spans="4:55" x14ac:dyDescent="0.25">
      <c r="F190" s="34" t="s">
        <v>532</v>
      </c>
      <c r="G190" s="118">
        <f t="shared" ref="G190:AL190" si="111">IF(G189="","",IF(G181&lt;1,0,G148*$G$50))</f>
        <v>0</v>
      </c>
      <c r="H190" s="118">
        <f t="shared" si="111"/>
        <v>0</v>
      </c>
      <c r="I190" s="118">
        <f t="shared" si="111"/>
        <v>0</v>
      </c>
      <c r="J190" s="118">
        <f t="shared" si="111"/>
        <v>0</v>
      </c>
      <c r="K190" s="118">
        <f t="shared" si="111"/>
        <v>0</v>
      </c>
      <c r="L190" s="118">
        <f t="shared" si="111"/>
        <v>139208.71044991913</v>
      </c>
      <c r="M190" s="118">
        <f t="shared" si="111"/>
        <v>140152.02756197305</v>
      </c>
      <c r="N190" s="118">
        <f t="shared" si="111"/>
        <v>141095.34467402697</v>
      </c>
      <c r="O190" s="118">
        <f t="shared" si="111"/>
        <v>142038.66178608092</v>
      </c>
      <c r="P190" s="118">
        <f t="shared" si="111"/>
        <v>142981.97889813487</v>
      </c>
      <c r="Q190" s="118">
        <f t="shared" si="111"/>
        <v>143925.29601018879</v>
      </c>
      <c r="R190" s="118">
        <f t="shared" si="111"/>
        <v>144868.61312224271</v>
      </c>
      <c r="S190" s="118">
        <f t="shared" si="111"/>
        <v>145811.93023429668</v>
      </c>
      <c r="T190" s="118">
        <f t="shared" si="111"/>
        <v>146755.24734635063</v>
      </c>
      <c r="U190" s="118">
        <f t="shared" si="111"/>
        <v>147698.56445840452</v>
      </c>
      <c r="V190" s="118">
        <f t="shared" si="111"/>
        <v>148641.88157045847</v>
      </c>
      <c r="W190" s="118">
        <f t="shared" si="111"/>
        <v>149585.19868251242</v>
      </c>
      <c r="X190" s="118">
        <f t="shared" si="111"/>
        <v>150528.5157945664</v>
      </c>
      <c r="Y190" s="118">
        <f t="shared" si="111"/>
        <v>151471.83290662032</v>
      </c>
      <c r="Z190" s="118">
        <f t="shared" si="111"/>
        <v>152415.15001867426</v>
      </c>
      <c r="AA190" s="118">
        <f t="shared" si="111"/>
        <v>153358.46713072815</v>
      </c>
      <c r="AB190" s="118">
        <f t="shared" si="111"/>
        <v>154301.7842427821</v>
      </c>
      <c r="AC190" s="118">
        <f t="shared" si="111"/>
        <v>155245.10135483605</v>
      </c>
      <c r="AD190" s="118">
        <f t="shared" si="111"/>
        <v>156188.41846688997</v>
      </c>
      <c r="AE190" s="118">
        <f t="shared" si="111"/>
        <v>157131.73557894395</v>
      </c>
      <c r="AF190" s="118">
        <f t="shared" si="111"/>
        <v>158075.05269099789</v>
      </c>
      <c r="AG190" s="118" t="str">
        <f t="shared" si="111"/>
        <v/>
      </c>
      <c r="AH190" s="118" t="str">
        <f t="shared" si="111"/>
        <v/>
      </c>
      <c r="AI190" s="118" t="str">
        <f t="shared" si="111"/>
        <v/>
      </c>
      <c r="AJ190" s="118" t="str">
        <f t="shared" si="111"/>
        <v/>
      </c>
      <c r="AK190" s="118" t="str">
        <f t="shared" si="111"/>
        <v/>
      </c>
      <c r="AL190" s="118" t="str">
        <f t="shared" si="111"/>
        <v/>
      </c>
      <c r="AM190" s="118" t="str">
        <f t="shared" ref="AM190:BC190" si="112">IF(AM189="","",IF(AM181&lt;1,0,AM148*$G$50))</f>
        <v/>
      </c>
      <c r="AN190" s="118" t="str">
        <f t="shared" si="112"/>
        <v/>
      </c>
      <c r="AO190" s="118" t="str">
        <f t="shared" si="112"/>
        <v/>
      </c>
      <c r="AP190" s="118" t="str">
        <f t="shared" si="112"/>
        <v/>
      </c>
      <c r="AQ190" s="118" t="str">
        <f t="shared" si="112"/>
        <v/>
      </c>
      <c r="AR190" s="118" t="str">
        <f t="shared" si="112"/>
        <v/>
      </c>
      <c r="AS190" s="118" t="str">
        <f t="shared" si="112"/>
        <v/>
      </c>
      <c r="AT190" s="118" t="str">
        <f t="shared" si="112"/>
        <v/>
      </c>
      <c r="AU190" s="118" t="str">
        <f t="shared" si="112"/>
        <v/>
      </c>
      <c r="AV190" s="118" t="str">
        <f t="shared" si="112"/>
        <v/>
      </c>
      <c r="AW190" s="118" t="str">
        <f t="shared" si="112"/>
        <v/>
      </c>
      <c r="AX190" s="118" t="str">
        <f t="shared" si="112"/>
        <v/>
      </c>
      <c r="AY190" s="118" t="str">
        <f t="shared" si="112"/>
        <v/>
      </c>
      <c r="AZ190" s="118" t="str">
        <f t="shared" si="112"/>
        <v/>
      </c>
      <c r="BA190" s="118" t="str">
        <f t="shared" si="112"/>
        <v/>
      </c>
      <c r="BB190" s="118" t="str">
        <f t="shared" si="112"/>
        <v/>
      </c>
      <c r="BC190" s="121" t="str">
        <f t="shared" si="112"/>
        <v/>
      </c>
    </row>
    <row r="191" spans="4:55" x14ac:dyDescent="0.25">
      <c r="F191" s="16" t="s">
        <v>533</v>
      </c>
      <c r="G191" s="120">
        <f t="shared" ref="G191:AL191" si="113">IF(G189="","",IF(G188&lt;1,0,G148*$G$51))</f>
        <v>0</v>
      </c>
      <c r="H191" s="120">
        <f t="shared" si="113"/>
        <v>0</v>
      </c>
      <c r="I191" s="120">
        <f t="shared" si="113"/>
        <v>0</v>
      </c>
      <c r="J191" s="120">
        <f t="shared" si="113"/>
        <v>0</v>
      </c>
      <c r="K191" s="120">
        <f t="shared" si="113"/>
        <v>0</v>
      </c>
      <c r="L191" s="120">
        <f t="shared" si="113"/>
        <v>19923.482378122371</v>
      </c>
      <c r="M191" s="120">
        <f t="shared" si="113"/>
        <v>20058.489460640736</v>
      </c>
      <c r="N191" s="120">
        <f t="shared" si="113"/>
        <v>20193.496543159104</v>
      </c>
      <c r="O191" s="120">
        <f t="shared" si="113"/>
        <v>20328.503625677473</v>
      </c>
      <c r="P191" s="120">
        <f t="shared" si="113"/>
        <v>20463.510708195841</v>
      </c>
      <c r="Q191" s="120">
        <f t="shared" si="113"/>
        <v>20598.517790714206</v>
      </c>
      <c r="R191" s="120">
        <f t="shared" si="113"/>
        <v>20733.524873232574</v>
      </c>
      <c r="S191" s="120">
        <f t="shared" si="113"/>
        <v>20868.531955750947</v>
      </c>
      <c r="T191" s="120">
        <f t="shared" si="113"/>
        <v>21003.539038269319</v>
      </c>
      <c r="U191" s="120">
        <f t="shared" si="113"/>
        <v>21138.546120787683</v>
      </c>
      <c r="V191" s="120">
        <f t="shared" si="113"/>
        <v>21273.553203306052</v>
      </c>
      <c r="W191" s="120">
        <f t="shared" si="113"/>
        <v>21408.56028582442</v>
      </c>
      <c r="X191" s="120">
        <f t="shared" si="113"/>
        <v>21543.567368342796</v>
      </c>
      <c r="Y191" s="120">
        <f t="shared" si="113"/>
        <v>21678.574450861161</v>
      </c>
      <c r="Z191" s="120">
        <f t="shared" si="113"/>
        <v>21813.581533379529</v>
      </c>
      <c r="AA191" s="120">
        <f t="shared" si="113"/>
        <v>21948.588615897894</v>
      </c>
      <c r="AB191" s="120">
        <f t="shared" si="113"/>
        <v>22083.595698416262</v>
      </c>
      <c r="AC191" s="120">
        <f t="shared" si="113"/>
        <v>22218.602780934631</v>
      </c>
      <c r="AD191" s="120">
        <f t="shared" si="113"/>
        <v>22353.609863453003</v>
      </c>
      <c r="AE191" s="120">
        <f t="shared" si="113"/>
        <v>22488.616945971375</v>
      </c>
      <c r="AF191" s="120">
        <f t="shared" si="113"/>
        <v>22623.624028489743</v>
      </c>
      <c r="AG191" s="120" t="str">
        <f t="shared" si="113"/>
        <v/>
      </c>
      <c r="AH191" s="120" t="str">
        <f t="shared" si="113"/>
        <v/>
      </c>
      <c r="AI191" s="120" t="str">
        <f t="shared" si="113"/>
        <v/>
      </c>
      <c r="AJ191" s="120" t="str">
        <f t="shared" si="113"/>
        <v/>
      </c>
      <c r="AK191" s="120" t="str">
        <f t="shared" si="113"/>
        <v/>
      </c>
      <c r="AL191" s="120" t="str">
        <f t="shared" si="113"/>
        <v/>
      </c>
      <c r="AM191" s="120" t="str">
        <f t="shared" ref="AM191:BC191" si="114">IF(AM189="","",IF(AM188&lt;1,0,AM148*$G$51))</f>
        <v/>
      </c>
      <c r="AN191" s="120" t="str">
        <f t="shared" si="114"/>
        <v/>
      </c>
      <c r="AO191" s="120" t="str">
        <f t="shared" si="114"/>
        <v/>
      </c>
      <c r="AP191" s="120" t="str">
        <f t="shared" si="114"/>
        <v/>
      </c>
      <c r="AQ191" s="120" t="str">
        <f t="shared" si="114"/>
        <v/>
      </c>
      <c r="AR191" s="120" t="str">
        <f t="shared" si="114"/>
        <v/>
      </c>
      <c r="AS191" s="120" t="str">
        <f t="shared" si="114"/>
        <v/>
      </c>
      <c r="AT191" s="120" t="str">
        <f t="shared" si="114"/>
        <v/>
      </c>
      <c r="AU191" s="120" t="str">
        <f t="shared" si="114"/>
        <v/>
      </c>
      <c r="AV191" s="120" t="str">
        <f t="shared" si="114"/>
        <v/>
      </c>
      <c r="AW191" s="120" t="str">
        <f t="shared" si="114"/>
        <v/>
      </c>
      <c r="AX191" s="120" t="str">
        <f t="shared" si="114"/>
        <v/>
      </c>
      <c r="AY191" s="120" t="str">
        <f t="shared" si="114"/>
        <v/>
      </c>
      <c r="AZ191" s="120" t="str">
        <f t="shared" si="114"/>
        <v/>
      </c>
      <c r="BA191" s="120" t="str">
        <f t="shared" si="114"/>
        <v/>
      </c>
      <c r="BB191" s="120" t="str">
        <f t="shared" si="114"/>
        <v/>
      </c>
      <c r="BC191" s="123" t="str">
        <f t="shared" si="114"/>
        <v/>
      </c>
    </row>
    <row r="192" spans="4:55" x14ac:dyDescent="0.25">
      <c r="F192" s="16" t="s">
        <v>1102</v>
      </c>
      <c r="G192" s="120">
        <f>IF(G189="","",IF(G188&lt;1,0,G191+G190))</f>
        <v>0</v>
      </c>
      <c r="H192" s="120">
        <f t="shared" ref="H192:AI192" si="115">IF(H189="","",IF(H188&lt;1,0,H191+H190))</f>
        <v>0</v>
      </c>
      <c r="I192" s="120">
        <f t="shared" si="115"/>
        <v>0</v>
      </c>
      <c r="J192" s="120">
        <f t="shared" si="115"/>
        <v>0</v>
      </c>
      <c r="K192" s="120">
        <f t="shared" si="115"/>
        <v>0</v>
      </c>
      <c r="L192" s="120">
        <f t="shared" si="115"/>
        <v>159132.1928280415</v>
      </c>
      <c r="M192" s="120">
        <f t="shared" si="115"/>
        <v>160210.51702261379</v>
      </c>
      <c r="N192" s="120">
        <f t="shared" si="115"/>
        <v>161288.84121718607</v>
      </c>
      <c r="O192" s="120">
        <f t="shared" si="115"/>
        <v>162367.16541175838</v>
      </c>
      <c r="P192" s="120">
        <f t="shared" si="115"/>
        <v>163445.4896063307</v>
      </c>
      <c r="Q192" s="120">
        <f t="shared" si="115"/>
        <v>164523.81380090298</v>
      </c>
      <c r="R192" s="120">
        <f t="shared" si="115"/>
        <v>165602.13799547529</v>
      </c>
      <c r="S192" s="120">
        <f t="shared" si="115"/>
        <v>166680.46219004763</v>
      </c>
      <c r="T192" s="120">
        <f t="shared" si="115"/>
        <v>167758.78638461995</v>
      </c>
      <c r="U192" s="120">
        <f t="shared" si="115"/>
        <v>168837.1105791922</v>
      </c>
      <c r="V192" s="120">
        <f t="shared" si="115"/>
        <v>169915.43477376451</v>
      </c>
      <c r="W192" s="120">
        <f t="shared" si="115"/>
        <v>170993.75896833683</v>
      </c>
      <c r="X192" s="120">
        <f t="shared" si="115"/>
        <v>172072.0831629092</v>
      </c>
      <c r="Y192" s="120">
        <f t="shared" si="115"/>
        <v>173150.40735748148</v>
      </c>
      <c r="Z192" s="120">
        <f t="shared" si="115"/>
        <v>174228.7315520538</v>
      </c>
      <c r="AA192" s="120">
        <f t="shared" si="115"/>
        <v>175307.05574662605</v>
      </c>
      <c r="AB192" s="120">
        <f t="shared" si="115"/>
        <v>176385.37994119836</v>
      </c>
      <c r="AC192" s="120">
        <f t="shared" si="115"/>
        <v>177463.70413577068</v>
      </c>
      <c r="AD192" s="120">
        <f t="shared" si="115"/>
        <v>178542.02833034296</v>
      </c>
      <c r="AE192" s="120">
        <f t="shared" si="115"/>
        <v>179620.35252491533</v>
      </c>
      <c r="AF192" s="120">
        <f t="shared" si="115"/>
        <v>180698.67671948764</v>
      </c>
      <c r="AG192" s="120" t="str">
        <f t="shared" si="115"/>
        <v/>
      </c>
      <c r="AH192" s="120" t="str">
        <f t="shared" si="115"/>
        <v/>
      </c>
      <c r="AI192" s="120" t="str">
        <f t="shared" si="115"/>
        <v/>
      </c>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row>
    <row r="193" spans="4:55" x14ac:dyDescent="0.25">
      <c r="F193" s="40"/>
    </row>
    <row r="194" spans="4:55" x14ac:dyDescent="0.25">
      <c r="D194" s="55" t="s">
        <v>557</v>
      </c>
      <c r="F194" s="38" t="s">
        <v>535</v>
      </c>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x14ac:dyDescent="0.25">
      <c r="F195" s="51" t="s">
        <v>456</v>
      </c>
      <c r="G195" s="56">
        <f t="shared" ref="G195:AL195" si="116">G59</f>
        <v>-4</v>
      </c>
      <c r="H195" s="56">
        <f t="shared" si="116"/>
        <v>-3</v>
      </c>
      <c r="I195" s="56">
        <f t="shared" si="116"/>
        <v>-2</v>
      </c>
      <c r="J195" s="56">
        <f t="shared" si="116"/>
        <v>-1</v>
      </c>
      <c r="K195" s="56">
        <f t="shared" si="116"/>
        <v>0</v>
      </c>
      <c r="L195" s="56">
        <f t="shared" si="116"/>
        <v>1</v>
      </c>
      <c r="M195" s="56">
        <f t="shared" si="116"/>
        <v>2</v>
      </c>
      <c r="N195" s="56">
        <f t="shared" si="116"/>
        <v>3</v>
      </c>
      <c r="O195" s="56">
        <f t="shared" si="116"/>
        <v>4</v>
      </c>
      <c r="P195" s="56">
        <f t="shared" si="116"/>
        <v>5</v>
      </c>
      <c r="Q195" s="56">
        <f t="shared" si="116"/>
        <v>6</v>
      </c>
      <c r="R195" s="56">
        <f t="shared" si="116"/>
        <v>7</v>
      </c>
      <c r="S195" s="56">
        <f t="shared" si="116"/>
        <v>8</v>
      </c>
      <c r="T195" s="56">
        <f t="shared" si="116"/>
        <v>9</v>
      </c>
      <c r="U195" s="56">
        <f t="shared" si="116"/>
        <v>10</v>
      </c>
      <c r="V195" s="56">
        <f t="shared" si="116"/>
        <v>11</v>
      </c>
      <c r="W195" s="56">
        <f t="shared" si="116"/>
        <v>12</v>
      </c>
      <c r="X195" s="56">
        <f t="shared" si="116"/>
        <v>13</v>
      </c>
      <c r="Y195" s="56">
        <f t="shared" si="116"/>
        <v>14</v>
      </c>
      <c r="Z195" s="56">
        <f t="shared" si="116"/>
        <v>15</v>
      </c>
      <c r="AA195" s="56">
        <f t="shared" si="116"/>
        <v>16</v>
      </c>
      <c r="AB195" s="56">
        <f t="shared" si="116"/>
        <v>17</v>
      </c>
      <c r="AC195" s="56">
        <f t="shared" si="116"/>
        <v>18</v>
      </c>
      <c r="AD195" s="56">
        <f t="shared" si="116"/>
        <v>19</v>
      </c>
      <c r="AE195" s="56">
        <f t="shared" si="116"/>
        <v>20</v>
      </c>
      <c r="AF195" s="56">
        <f t="shared" si="116"/>
        <v>21</v>
      </c>
      <c r="AG195" s="56" t="str">
        <f t="shared" si="116"/>
        <v/>
      </c>
      <c r="AH195" s="56" t="str">
        <f t="shared" si="116"/>
        <v/>
      </c>
      <c r="AI195" s="56" t="str">
        <f t="shared" si="116"/>
        <v/>
      </c>
      <c r="AJ195" s="56" t="str">
        <f t="shared" si="116"/>
        <v/>
      </c>
      <c r="AK195" s="56" t="str">
        <f t="shared" si="116"/>
        <v/>
      </c>
      <c r="AL195" s="56" t="str">
        <f t="shared" si="116"/>
        <v/>
      </c>
      <c r="AM195" s="56" t="str">
        <f t="shared" ref="AM195:BC195" si="117">AM59</f>
        <v/>
      </c>
      <c r="AN195" s="56" t="str">
        <f t="shared" si="117"/>
        <v/>
      </c>
      <c r="AO195" s="56" t="str">
        <f t="shared" si="117"/>
        <v/>
      </c>
      <c r="AP195" s="56" t="str">
        <f t="shared" si="117"/>
        <v/>
      </c>
      <c r="AQ195" s="56" t="str">
        <f t="shared" si="117"/>
        <v/>
      </c>
      <c r="AR195" s="56" t="str">
        <f t="shared" si="117"/>
        <v/>
      </c>
      <c r="AS195" s="56" t="str">
        <f t="shared" si="117"/>
        <v/>
      </c>
      <c r="AT195" s="56" t="str">
        <f t="shared" si="117"/>
        <v/>
      </c>
      <c r="AU195" s="56" t="str">
        <f t="shared" si="117"/>
        <v/>
      </c>
      <c r="AV195" s="56" t="str">
        <f t="shared" si="117"/>
        <v/>
      </c>
      <c r="AW195" s="56" t="str">
        <f t="shared" si="117"/>
        <v/>
      </c>
      <c r="AX195" s="56" t="str">
        <f t="shared" si="117"/>
        <v/>
      </c>
      <c r="AY195" s="56" t="str">
        <f t="shared" si="117"/>
        <v/>
      </c>
      <c r="AZ195" s="56" t="str">
        <f t="shared" si="117"/>
        <v/>
      </c>
      <c r="BA195" s="56" t="str">
        <f t="shared" si="117"/>
        <v/>
      </c>
      <c r="BB195" s="56" t="str">
        <f t="shared" si="117"/>
        <v/>
      </c>
      <c r="BC195" s="56" t="str">
        <f t="shared" si="117"/>
        <v/>
      </c>
    </row>
    <row r="196" spans="4:55" x14ac:dyDescent="0.25">
      <c r="F196" s="83" t="s">
        <v>59</v>
      </c>
      <c r="G196" s="84">
        <f t="shared" ref="G196:AL196" si="118">G60</f>
        <v>2021</v>
      </c>
      <c r="H196" s="84">
        <f t="shared" si="118"/>
        <v>2022</v>
      </c>
      <c r="I196" s="84">
        <f t="shared" si="118"/>
        <v>2023</v>
      </c>
      <c r="J196" s="84">
        <f t="shared" si="118"/>
        <v>2024</v>
      </c>
      <c r="K196" s="84">
        <f t="shared" si="118"/>
        <v>2025</v>
      </c>
      <c r="L196" s="84">
        <f t="shared" si="118"/>
        <v>2026</v>
      </c>
      <c r="M196" s="84">
        <f t="shared" si="118"/>
        <v>2027</v>
      </c>
      <c r="N196" s="84">
        <f t="shared" si="118"/>
        <v>2028</v>
      </c>
      <c r="O196" s="84">
        <f t="shared" si="118"/>
        <v>2029</v>
      </c>
      <c r="P196" s="84">
        <f t="shared" si="118"/>
        <v>2030</v>
      </c>
      <c r="Q196" s="84">
        <f t="shared" si="118"/>
        <v>2031</v>
      </c>
      <c r="R196" s="84">
        <f t="shared" si="118"/>
        <v>2032</v>
      </c>
      <c r="S196" s="84">
        <f t="shared" si="118"/>
        <v>2033</v>
      </c>
      <c r="T196" s="84">
        <f t="shared" si="118"/>
        <v>2034</v>
      </c>
      <c r="U196" s="84">
        <f t="shared" si="118"/>
        <v>2035</v>
      </c>
      <c r="V196" s="84">
        <f t="shared" si="118"/>
        <v>2036</v>
      </c>
      <c r="W196" s="84">
        <f t="shared" si="118"/>
        <v>2037</v>
      </c>
      <c r="X196" s="84">
        <f t="shared" si="118"/>
        <v>2038</v>
      </c>
      <c r="Y196" s="84">
        <f t="shared" si="118"/>
        <v>2039</v>
      </c>
      <c r="Z196" s="84">
        <f t="shared" si="118"/>
        <v>2040</v>
      </c>
      <c r="AA196" s="84">
        <f t="shared" si="118"/>
        <v>2041</v>
      </c>
      <c r="AB196" s="84">
        <f t="shared" si="118"/>
        <v>2042</v>
      </c>
      <c r="AC196" s="84">
        <f t="shared" si="118"/>
        <v>2043</v>
      </c>
      <c r="AD196" s="84">
        <f t="shared" si="118"/>
        <v>2044</v>
      </c>
      <c r="AE196" s="84">
        <f t="shared" si="118"/>
        <v>2045</v>
      </c>
      <c r="AF196" s="84">
        <f t="shared" si="118"/>
        <v>2046</v>
      </c>
      <c r="AG196" s="84" t="str">
        <f t="shared" si="118"/>
        <v/>
      </c>
      <c r="AH196" s="84" t="str">
        <f t="shared" si="118"/>
        <v/>
      </c>
      <c r="AI196" s="84" t="str">
        <f t="shared" si="118"/>
        <v/>
      </c>
      <c r="AJ196" s="84" t="str">
        <f t="shared" si="118"/>
        <v/>
      </c>
      <c r="AK196" s="84" t="str">
        <f t="shared" si="118"/>
        <v/>
      </c>
      <c r="AL196" s="84" t="str">
        <f t="shared" si="118"/>
        <v/>
      </c>
      <c r="AM196" s="84" t="str">
        <f t="shared" ref="AM196:BC196" si="119">AM60</f>
        <v/>
      </c>
      <c r="AN196" s="84" t="str">
        <f t="shared" si="119"/>
        <v/>
      </c>
      <c r="AO196" s="84" t="str">
        <f t="shared" si="119"/>
        <v/>
      </c>
      <c r="AP196" s="84" t="str">
        <f t="shared" si="119"/>
        <v/>
      </c>
      <c r="AQ196" s="84" t="str">
        <f t="shared" si="119"/>
        <v/>
      </c>
      <c r="AR196" s="84" t="str">
        <f t="shared" si="119"/>
        <v/>
      </c>
      <c r="AS196" s="84" t="str">
        <f t="shared" si="119"/>
        <v/>
      </c>
      <c r="AT196" s="84" t="str">
        <f t="shared" si="119"/>
        <v/>
      </c>
      <c r="AU196" s="84" t="str">
        <f t="shared" si="119"/>
        <v/>
      </c>
      <c r="AV196" s="84" t="str">
        <f t="shared" si="119"/>
        <v/>
      </c>
      <c r="AW196" s="84" t="str">
        <f t="shared" si="119"/>
        <v/>
      </c>
      <c r="AX196" s="84" t="str">
        <f t="shared" si="119"/>
        <v/>
      </c>
      <c r="AY196" s="84" t="str">
        <f t="shared" si="119"/>
        <v/>
      </c>
      <c r="AZ196" s="84" t="str">
        <f t="shared" si="119"/>
        <v/>
      </c>
      <c r="BA196" s="84" t="str">
        <f t="shared" si="119"/>
        <v/>
      </c>
      <c r="BB196" s="84" t="str">
        <f t="shared" si="119"/>
        <v/>
      </c>
      <c r="BC196" s="85" t="str">
        <f t="shared" si="119"/>
        <v/>
      </c>
    </row>
    <row r="197" spans="4:55" x14ac:dyDescent="0.25">
      <c r="F197" s="43" t="s">
        <v>536</v>
      </c>
      <c r="G197" s="124">
        <f>IF(G196="","",IF(G195&lt;1,0,IF(UPFRONTS!$F$38="CRF",VLOOKUP(G195,CRF!$L$140:$M$179,2,FALSE),IF(UPFRONTS!$F$38="Specific Values",$G$54,G148*$G$54))))</f>
        <v>0</v>
      </c>
      <c r="H197" s="124">
        <f>IF(H196="","",IF(H195&lt;1,0,IF(UPFRONTS!$F$38="CRF",VLOOKUP(H195,CRF!$L$140:$M$179,2,FALSE),IF(UPFRONTS!$F$38="Specific Values",$G$54,H148*$G$54))))</f>
        <v>0</v>
      </c>
      <c r="I197" s="124">
        <f>IF(I196="","",IF(I195&lt;1,0,IF(UPFRONTS!$F$38="CRF",VLOOKUP(I195,CRF!$L$140:$M$179,2,FALSE),IF(UPFRONTS!$F$38="Specific Values",$G$54,I148*$G$54))))</f>
        <v>0</v>
      </c>
      <c r="J197" s="124">
        <f>IF(J196="","",IF(J195&lt;1,0,IF(UPFRONTS!$F$38="CRF",VLOOKUP(J195,CRF!$L$140:$M$179,2,FALSE),IF(UPFRONTS!$F$38="Specific Values",$G$54,J148*$G$54))))</f>
        <v>0</v>
      </c>
      <c r="K197" s="124">
        <f>IF(K196="","",IF(K195&lt;1,0,IF(UPFRONTS!$F$38="CRF",VLOOKUP(K195,CRF!$L$140:$M$179,2,FALSE),IF(UPFRONTS!$F$38="Specific Values",$G$54,K148*$G$54))))</f>
        <v>0</v>
      </c>
      <c r="L197" s="124">
        <f>IF(L196="","",IF(L195&lt;1,0,IF(UPFRONTS!$F$38="CRF",VLOOKUP(L195,CRF!$L$140:$M$179,2,FALSE),IF(UPFRONTS!$F$38="Specific Values",$G$54,L148*$G$54))))</f>
        <v>0</v>
      </c>
      <c r="M197" s="124">
        <f>IF(M196="","",IF(M195&lt;1,0,IF(UPFRONTS!$F$38="CRF",VLOOKUP(M195,CRF!$L$140:$M$179,2,FALSE),IF(UPFRONTS!$F$38="Specific Values",$G$54,M148*$G$54))))</f>
        <v>0</v>
      </c>
      <c r="N197" s="124">
        <f>IF(N196="","",IF(N195&lt;1,0,IF(UPFRONTS!$F$38="CRF",VLOOKUP(N195,CRF!$L$140:$M$179,2,FALSE),IF(UPFRONTS!$F$38="Specific Values",$G$54,N148*$G$54))))</f>
        <v>0</v>
      </c>
      <c r="O197" s="124">
        <f>IF(O196="","",IF(O195&lt;1,0,IF(UPFRONTS!$F$38="CRF",VLOOKUP(O195,CRF!$L$140:$M$179,2,FALSE),IF(UPFRONTS!$F$38="Specific Values",$G$54,O148*$G$54))))</f>
        <v>0</v>
      </c>
      <c r="P197" s="124">
        <f>IF(P196="","",IF(P195&lt;1,0,IF(UPFRONTS!$F$38="CRF",VLOOKUP(P195,CRF!$L$140:$M$179,2,FALSE),IF(UPFRONTS!$F$38="Specific Values",$G$54,P148*$G$54))))</f>
        <v>0</v>
      </c>
      <c r="Q197" s="124">
        <f>IF(Q196="","",IF(Q195&lt;1,0,IF(UPFRONTS!$F$38="CRF",VLOOKUP(Q195,CRF!$L$140:$M$179,2,FALSE),IF(UPFRONTS!$F$38="Specific Values",$G$54,Q148*$G$54))))</f>
        <v>0</v>
      </c>
      <c r="R197" s="124">
        <f>IF(R196="","",IF(R195&lt;1,0,IF(UPFRONTS!$F$38="CRF",VLOOKUP(R195,CRF!$L$140:$M$179,2,FALSE),IF(UPFRONTS!$F$38="Specific Values",$G$54,R148*$G$54))))</f>
        <v>0</v>
      </c>
      <c r="S197" s="124">
        <f>IF(S196="","",IF(S195&lt;1,0,IF(UPFRONTS!$F$38="CRF",VLOOKUP(S195,CRF!$L$140:$M$179,2,FALSE),IF(UPFRONTS!$F$38="Specific Values",$G$54,S148*$G$54))))</f>
        <v>0</v>
      </c>
      <c r="T197" s="124">
        <f>IF(T196="","",IF(T195&lt;1,0,IF(UPFRONTS!$F$38="CRF",VLOOKUP(T195,CRF!$L$140:$M$179,2,FALSE),IF(UPFRONTS!$F$38="Specific Values",$G$54,T148*$G$54))))</f>
        <v>0</v>
      </c>
      <c r="U197" s="124">
        <f>IF(U196="","",IF(U195&lt;1,0,IF(UPFRONTS!$F$38="CRF",VLOOKUP(U195,CRF!$L$140:$M$179,2,FALSE),IF(UPFRONTS!$F$38="Specific Values",$G$54,U148*$G$54))))</f>
        <v>0</v>
      </c>
      <c r="V197" s="124">
        <f>IF(V196="","",IF(V195&lt;1,0,IF(UPFRONTS!$F$38="CRF",VLOOKUP(V195,CRF!$L$140:$M$179,2,FALSE),IF(UPFRONTS!$F$38="Specific Values",$G$54,V148*$G$54))))</f>
        <v>0</v>
      </c>
      <c r="W197" s="124">
        <f>IF(W196="","",IF(W195&lt;1,0,IF(UPFRONTS!$F$38="CRF",VLOOKUP(W195,CRF!$L$140:$M$179,2,FALSE),IF(UPFRONTS!$F$38="Specific Values",$G$54,W148*$G$54))))</f>
        <v>0</v>
      </c>
      <c r="X197" s="124">
        <f>IF(X196="","",IF(X195&lt;1,0,IF(UPFRONTS!$F$38="CRF",VLOOKUP(X195,CRF!$L$140:$M$179,2,FALSE),IF(UPFRONTS!$F$38="Specific Values",$G$54,X148*$G$54))))</f>
        <v>0</v>
      </c>
      <c r="Y197" s="124">
        <f>IF(Y196="","",IF(Y195&lt;1,0,IF(UPFRONTS!$F$38="CRF",VLOOKUP(Y195,CRF!$L$140:$M$179,2,FALSE),IF(UPFRONTS!$F$38="Specific Values",$G$54,Y148*$G$54))))</f>
        <v>0</v>
      </c>
      <c r="Z197" s="124">
        <f>IF(Z196="","",IF(Z195&lt;1,0,IF(UPFRONTS!$F$38="CRF",VLOOKUP(Z195,CRF!$L$140:$M$179,2,FALSE),IF(UPFRONTS!$F$38="Specific Values",$G$54,Z148*$G$54))))</f>
        <v>0</v>
      </c>
      <c r="AA197" s="124">
        <f>IF(AA196="","",IF(AA195&lt;1,0,IF(UPFRONTS!$F$38="CRF",VLOOKUP(AA195,CRF!$L$140:$M$179,2,FALSE),IF(UPFRONTS!$F$38="Specific Values",$G$54,AA148*$G$54))))</f>
        <v>0</v>
      </c>
      <c r="AB197" s="124">
        <f>IF(AB196="","",IF(AB195&lt;1,0,IF(UPFRONTS!$F$38="CRF",VLOOKUP(AB195,CRF!$L$140:$M$179,2,FALSE),IF(UPFRONTS!$F$38="Specific Values",$G$54,AB148*$G$54))))</f>
        <v>0</v>
      </c>
      <c r="AC197" s="124">
        <f>IF(AC196="","",IF(AC195&lt;1,0,IF(UPFRONTS!$F$38="CRF",VLOOKUP(AC195,CRF!$L$140:$M$179,2,FALSE),IF(UPFRONTS!$F$38="Specific Values",$G$54,AC148*$G$54))))</f>
        <v>0</v>
      </c>
      <c r="AD197" s="124">
        <f>IF(AD196="","",IF(AD195&lt;1,0,IF(UPFRONTS!$F$38="CRF",VLOOKUP(AD195,CRF!$L$140:$M$179,2,FALSE),IF(UPFRONTS!$F$38="Specific Values",$G$54,AD148*$G$54))))</f>
        <v>0</v>
      </c>
      <c r="AE197" s="124">
        <f>IF(AE196="","",IF(AE195&lt;1,0,IF(UPFRONTS!$F$38="CRF",VLOOKUP(AE195,CRF!$L$140:$M$179,2,FALSE),IF(UPFRONTS!$F$38="Specific Values",$G$54,AE148*$G$54))))</f>
        <v>0</v>
      </c>
      <c r="AF197" s="124">
        <f>IF(AF196="","",IF(AF195&lt;1,0,IF(UPFRONTS!$F$38="CRF",VLOOKUP(AF195,CRF!$L$140:$M$179,2,FALSE),IF(UPFRONTS!$F$38="Specific Values",$G$54,AF148*$G$54))))</f>
        <v>0</v>
      </c>
      <c r="AG197" s="124" t="str">
        <f>IF(AG196="","",IF(AG195&lt;1,0,IF(UPFRONTS!$F$38="CRF",VLOOKUP(AG195,CRF!$L$140:$M$179,2,FALSE),IF(UPFRONTS!$F$38="Specific Values",$G$54,AG148*$G$54))))</f>
        <v/>
      </c>
      <c r="AH197" s="124" t="str">
        <f>IF(AH196="","",IF(AH195&lt;1,0,IF(UPFRONTS!$F$38="CRF",VLOOKUP(AH195,CRF!$L$140:$M$179,2,FALSE),IF(UPFRONTS!$F$38="Specific Values",$G$54,AH148*$G$54))))</f>
        <v/>
      </c>
      <c r="AI197" s="124" t="str">
        <f>IF(AI196="","",IF(AI195&lt;1,0,IF(UPFRONTS!$F$38="CRF",VLOOKUP(AI195,CRF!$L$140:$M$179,2,FALSE),IF(UPFRONTS!$F$38="Specific Values",$G$54,AI148*$G$54))))</f>
        <v/>
      </c>
      <c r="AJ197" s="124" t="str">
        <f>IF(AJ196="","",IF(AJ195&lt;1,0,IF(UPFRONTS!$F$38="CRF",VLOOKUP(AJ195,CRF!$L$140:$M$179,2,FALSE),IF(UPFRONTS!$F$38="Specific Values",$G$54,AJ148*$G$54))))</f>
        <v/>
      </c>
      <c r="AK197" s="124" t="str">
        <f>IF(AK196="","",IF(AK195&lt;1,0,IF(UPFRONTS!$F$38="CRF",VLOOKUP(AK195,CRF!$L$140:$M$179,2,FALSE),IF(UPFRONTS!$F$38="Specific Values",$G$54,AK148*$G$54))))</f>
        <v/>
      </c>
      <c r="AL197" s="124" t="str">
        <f>IF(AL196="","",IF(AL195&lt;1,0,IF(UPFRONTS!$F$38="CRF",VLOOKUP(AL195,CRF!$L$140:$M$179,2,FALSE),IF(UPFRONTS!$F$38="Specific Values",$G$54,AL148*$G$54))))</f>
        <v/>
      </c>
      <c r="AM197" s="124" t="str">
        <f>IF(AM196="","",IF(AM195&lt;1,0,IF(UPFRONTS!$F$38="CRF",VLOOKUP(AM195,CRF!$L$140:$M$179,2,FALSE),IF(UPFRONTS!$F$38="Specific Values",$G$54,AM148*$G$54))))</f>
        <v/>
      </c>
      <c r="AN197" s="124" t="str">
        <f>IF(AN196="","",IF(AN195&lt;1,0,IF(UPFRONTS!$F$38="CRF",VLOOKUP(AN195,CRF!$L$140:$M$179,2,FALSE),IF(UPFRONTS!$F$38="Specific Values",$G$54,AN148*$G$54))))</f>
        <v/>
      </c>
      <c r="AO197" s="124" t="str">
        <f>IF(AO196="","",IF(AO195&lt;1,0,IF(UPFRONTS!$F$38="CRF",VLOOKUP(AO195,CRF!$L$140:$M$179,2,FALSE),IF(UPFRONTS!$F$38="Specific Values",$G$54,AO148*$G$54))))</f>
        <v/>
      </c>
      <c r="AP197" s="124" t="str">
        <f>IF(AP196="","",IF(AP195&lt;1,0,IF(UPFRONTS!$F$38="CRF",VLOOKUP(AP195,CRF!$L$140:$M$179,2,FALSE),IF(UPFRONTS!$F$38="Specific Values",$G$54,AP148*$G$54))))</f>
        <v/>
      </c>
      <c r="AQ197" s="124" t="str">
        <f>IF(AQ196="","",IF(AQ195&lt;1,0,IF(UPFRONTS!$F$38="CRF",VLOOKUP(AQ195,CRF!$L$140:$M$179,2,FALSE),IF(UPFRONTS!$F$38="Specific Values",$G$54,AQ148*$G$54))))</f>
        <v/>
      </c>
      <c r="AR197" s="124" t="str">
        <f>IF(AR196="","",IF(AR195&lt;1,0,IF(UPFRONTS!$F$38="CRF",VLOOKUP(AR195,CRF!$L$140:$M$179,2,FALSE),IF(UPFRONTS!$F$38="Specific Values",$G$54,AR148*$G$54))))</f>
        <v/>
      </c>
      <c r="AS197" s="124" t="str">
        <f>IF(AS196="","",IF(AS195&lt;1,0,IF(UPFRONTS!$F$38="CRF",VLOOKUP(AS195,CRF!$L$140:$M$179,2,FALSE),IF(UPFRONTS!$F$38="Specific Values",$G$54,AS148*$G$54))))</f>
        <v/>
      </c>
      <c r="AT197" s="124" t="str">
        <f>IF(AT196="","",IF(AT195&lt;1,0,IF(UPFRONTS!$F$38="CRF",VLOOKUP(AT195,CRF!$L$140:$M$179,2,FALSE),IF(UPFRONTS!$F$38="Specific Values",$G$54,AT148*$G$54))))</f>
        <v/>
      </c>
      <c r="AU197" s="124" t="str">
        <f>IF(AU196="","",IF(AU195&lt;1,0,IF(UPFRONTS!$F$38="CRF",VLOOKUP(AU195,CRF!$L$140:$M$179,2,FALSE),IF(UPFRONTS!$F$38="Specific Values",$G$54,AU148*$G$54))))</f>
        <v/>
      </c>
      <c r="AV197" s="124" t="str">
        <f>IF(AV196="","",IF(AV195&lt;1,0,IF(UPFRONTS!$F$38="CRF",VLOOKUP(AV195,CRF!$L$140:$M$179,2,FALSE),IF(UPFRONTS!$F$38="Specific Values",$G$54,AV148*$G$54))))</f>
        <v/>
      </c>
      <c r="AW197" s="124" t="str">
        <f>IF(AW196="","",IF(AW195&lt;1,0,IF(UPFRONTS!$F$38="CRF",VLOOKUP(AW195,CRF!$L$140:$M$179,2,FALSE),IF(UPFRONTS!$F$38="Specific Values",$G$54,AW148*$G$54))))</f>
        <v/>
      </c>
      <c r="AX197" s="124" t="str">
        <f>IF(AX196="","",IF(AX195&lt;1,0,IF(UPFRONTS!$F$38="CRF",VLOOKUP(AX195,CRF!$L$140:$M$179,2,FALSE),IF(UPFRONTS!$F$38="Specific Values",$G$54,AX148*$G$54))))</f>
        <v/>
      </c>
      <c r="AY197" s="124" t="str">
        <f>IF(AY196="","",IF(AY195&lt;1,0,IF(UPFRONTS!$F$38="CRF",VLOOKUP(AY195,CRF!$L$140:$M$179,2,FALSE),IF(UPFRONTS!$F$38="Specific Values",$G$54,AY148*$G$54))))</f>
        <v/>
      </c>
      <c r="AZ197" s="124" t="str">
        <f>IF(AZ196="","",IF(AZ195&lt;1,0,IF(UPFRONTS!$F$38="CRF",VLOOKUP(AZ195,CRF!$L$140:$M$179,2,FALSE),IF(UPFRONTS!$F$38="Specific Values",$G$54,AZ148*$G$54))))</f>
        <v/>
      </c>
      <c r="BA197" s="124" t="str">
        <f>IF(BA196="","",IF(BA195&lt;1,0,IF(UPFRONTS!$F$38="CRF",VLOOKUP(BA195,CRF!$L$140:$M$179,2,FALSE),IF(UPFRONTS!$F$38="Specific Values",$G$54,BA148*$G$54))))</f>
        <v/>
      </c>
      <c r="BB197" s="124" t="str">
        <f>IF(BB196="","",IF(BB195&lt;1,0,IF(UPFRONTS!$F$38="CRF",VLOOKUP(BB195,CRF!$L$140:$M$179,2,FALSE),IF(UPFRONTS!$F$38="Specific Values",$G$54,BB148*$G$54))))</f>
        <v/>
      </c>
      <c r="BC197" s="125" t="str">
        <f>IF(BC196="","",IF(BC195&lt;1,0,IF(UPFRONTS!$F$38="CRF",VLOOKUP(BC195,CRF!$L$140:$M$179,2,FALSE),IF(UPFRONTS!$F$38="Specific Values",$G$54,BC148*$G$54))))</f>
        <v/>
      </c>
    </row>
    <row r="198" spans="4:55" x14ac:dyDescent="0.25">
      <c r="F198" s="40"/>
    </row>
    <row r="199" spans="4:55" x14ac:dyDescent="0.25">
      <c r="D199" s="55" t="s">
        <v>944</v>
      </c>
      <c r="F199" s="38" t="s">
        <v>538</v>
      </c>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row>
    <row r="200" spans="4:55" x14ac:dyDescent="0.25">
      <c r="F200" s="51" t="s">
        <v>456</v>
      </c>
      <c r="G200" s="56">
        <f t="shared" ref="G200:AL200" si="120">G59</f>
        <v>-4</v>
      </c>
      <c r="H200" s="56">
        <f t="shared" si="120"/>
        <v>-3</v>
      </c>
      <c r="I200" s="56">
        <f t="shared" si="120"/>
        <v>-2</v>
      </c>
      <c r="J200" s="56">
        <f t="shared" si="120"/>
        <v>-1</v>
      </c>
      <c r="K200" s="56">
        <f t="shared" si="120"/>
        <v>0</v>
      </c>
      <c r="L200" s="56">
        <f t="shared" si="120"/>
        <v>1</v>
      </c>
      <c r="M200" s="56">
        <f t="shared" si="120"/>
        <v>2</v>
      </c>
      <c r="N200" s="56">
        <f t="shared" si="120"/>
        <v>3</v>
      </c>
      <c r="O200" s="56">
        <f t="shared" si="120"/>
        <v>4</v>
      </c>
      <c r="P200" s="56">
        <f t="shared" si="120"/>
        <v>5</v>
      </c>
      <c r="Q200" s="56">
        <f t="shared" si="120"/>
        <v>6</v>
      </c>
      <c r="R200" s="56">
        <f t="shared" si="120"/>
        <v>7</v>
      </c>
      <c r="S200" s="56">
        <f t="shared" si="120"/>
        <v>8</v>
      </c>
      <c r="T200" s="56">
        <f t="shared" si="120"/>
        <v>9</v>
      </c>
      <c r="U200" s="56">
        <f t="shared" si="120"/>
        <v>10</v>
      </c>
      <c r="V200" s="56">
        <f t="shared" si="120"/>
        <v>11</v>
      </c>
      <c r="W200" s="56">
        <f t="shared" si="120"/>
        <v>12</v>
      </c>
      <c r="X200" s="56">
        <f t="shared" si="120"/>
        <v>13</v>
      </c>
      <c r="Y200" s="56">
        <f t="shared" si="120"/>
        <v>14</v>
      </c>
      <c r="Z200" s="56">
        <f t="shared" si="120"/>
        <v>15</v>
      </c>
      <c r="AA200" s="56">
        <f t="shared" si="120"/>
        <v>16</v>
      </c>
      <c r="AB200" s="56">
        <f t="shared" si="120"/>
        <v>17</v>
      </c>
      <c r="AC200" s="56">
        <f t="shared" si="120"/>
        <v>18</v>
      </c>
      <c r="AD200" s="56">
        <f t="shared" si="120"/>
        <v>19</v>
      </c>
      <c r="AE200" s="56">
        <f t="shared" si="120"/>
        <v>20</v>
      </c>
      <c r="AF200" s="56">
        <f t="shared" si="120"/>
        <v>21</v>
      </c>
      <c r="AG200" s="56" t="str">
        <f t="shared" si="120"/>
        <v/>
      </c>
      <c r="AH200" s="56" t="str">
        <f t="shared" si="120"/>
        <v/>
      </c>
      <c r="AI200" s="56" t="str">
        <f t="shared" si="120"/>
        <v/>
      </c>
      <c r="AJ200" s="56" t="str">
        <f t="shared" si="120"/>
        <v/>
      </c>
      <c r="AK200" s="56" t="str">
        <f t="shared" si="120"/>
        <v/>
      </c>
      <c r="AL200" s="56" t="str">
        <f t="shared" si="120"/>
        <v/>
      </c>
      <c r="AM200" s="56" t="str">
        <f t="shared" ref="AM200:BC200" si="121">AM59</f>
        <v/>
      </c>
      <c r="AN200" s="56" t="str">
        <f t="shared" si="121"/>
        <v/>
      </c>
      <c r="AO200" s="56" t="str">
        <f t="shared" si="121"/>
        <v/>
      </c>
      <c r="AP200" s="56" t="str">
        <f t="shared" si="121"/>
        <v/>
      </c>
      <c r="AQ200" s="56" t="str">
        <f t="shared" si="121"/>
        <v/>
      </c>
      <c r="AR200" s="56" t="str">
        <f t="shared" si="121"/>
        <v/>
      </c>
      <c r="AS200" s="56" t="str">
        <f t="shared" si="121"/>
        <v/>
      </c>
      <c r="AT200" s="56" t="str">
        <f t="shared" si="121"/>
        <v/>
      </c>
      <c r="AU200" s="56" t="str">
        <f t="shared" si="121"/>
        <v/>
      </c>
      <c r="AV200" s="56" t="str">
        <f t="shared" si="121"/>
        <v/>
      </c>
      <c r="AW200" s="56" t="str">
        <f t="shared" si="121"/>
        <v/>
      </c>
      <c r="AX200" s="56" t="str">
        <f t="shared" si="121"/>
        <v/>
      </c>
      <c r="AY200" s="56" t="str">
        <f t="shared" si="121"/>
        <v/>
      </c>
      <c r="AZ200" s="56" t="str">
        <f t="shared" si="121"/>
        <v/>
      </c>
      <c r="BA200" s="56" t="str">
        <f t="shared" si="121"/>
        <v/>
      </c>
      <c r="BB200" s="56" t="str">
        <f t="shared" si="121"/>
        <v/>
      </c>
      <c r="BC200" s="56" t="str">
        <f t="shared" si="121"/>
        <v/>
      </c>
    </row>
    <row r="201" spans="4:55" x14ac:dyDescent="0.25">
      <c r="F201" s="83" t="s">
        <v>59</v>
      </c>
      <c r="G201" s="84">
        <f t="shared" ref="G201:AL201" si="122">G60</f>
        <v>2021</v>
      </c>
      <c r="H201" s="84">
        <f t="shared" si="122"/>
        <v>2022</v>
      </c>
      <c r="I201" s="84">
        <f t="shared" si="122"/>
        <v>2023</v>
      </c>
      <c r="J201" s="84">
        <f t="shared" si="122"/>
        <v>2024</v>
      </c>
      <c r="K201" s="84">
        <f t="shared" si="122"/>
        <v>2025</v>
      </c>
      <c r="L201" s="84">
        <f t="shared" si="122"/>
        <v>2026</v>
      </c>
      <c r="M201" s="84">
        <f t="shared" si="122"/>
        <v>2027</v>
      </c>
      <c r="N201" s="84">
        <f t="shared" si="122"/>
        <v>2028</v>
      </c>
      <c r="O201" s="84">
        <f t="shared" si="122"/>
        <v>2029</v>
      </c>
      <c r="P201" s="84">
        <f t="shared" si="122"/>
        <v>2030</v>
      </c>
      <c r="Q201" s="84">
        <f t="shared" si="122"/>
        <v>2031</v>
      </c>
      <c r="R201" s="84">
        <f t="shared" si="122"/>
        <v>2032</v>
      </c>
      <c r="S201" s="84">
        <f t="shared" si="122"/>
        <v>2033</v>
      </c>
      <c r="T201" s="84">
        <f t="shared" si="122"/>
        <v>2034</v>
      </c>
      <c r="U201" s="84">
        <f t="shared" si="122"/>
        <v>2035</v>
      </c>
      <c r="V201" s="84">
        <f t="shared" si="122"/>
        <v>2036</v>
      </c>
      <c r="W201" s="84">
        <f t="shared" si="122"/>
        <v>2037</v>
      </c>
      <c r="X201" s="84">
        <f t="shared" si="122"/>
        <v>2038</v>
      </c>
      <c r="Y201" s="84">
        <f t="shared" si="122"/>
        <v>2039</v>
      </c>
      <c r="Z201" s="84">
        <f t="shared" si="122"/>
        <v>2040</v>
      </c>
      <c r="AA201" s="84">
        <f t="shared" si="122"/>
        <v>2041</v>
      </c>
      <c r="AB201" s="84">
        <f t="shared" si="122"/>
        <v>2042</v>
      </c>
      <c r="AC201" s="84">
        <f t="shared" si="122"/>
        <v>2043</v>
      </c>
      <c r="AD201" s="84">
        <f t="shared" si="122"/>
        <v>2044</v>
      </c>
      <c r="AE201" s="84">
        <f t="shared" si="122"/>
        <v>2045</v>
      </c>
      <c r="AF201" s="84">
        <f t="shared" si="122"/>
        <v>2046</v>
      </c>
      <c r="AG201" s="84" t="str">
        <f t="shared" si="122"/>
        <v/>
      </c>
      <c r="AH201" s="84" t="str">
        <f t="shared" si="122"/>
        <v/>
      </c>
      <c r="AI201" s="84" t="str">
        <f t="shared" si="122"/>
        <v/>
      </c>
      <c r="AJ201" s="84" t="str">
        <f t="shared" si="122"/>
        <v/>
      </c>
      <c r="AK201" s="84" t="str">
        <f t="shared" si="122"/>
        <v/>
      </c>
      <c r="AL201" s="84" t="str">
        <f t="shared" si="122"/>
        <v/>
      </c>
      <c r="AM201" s="84" t="str">
        <f t="shared" ref="AM201:BC201" si="123">AM60</f>
        <v/>
      </c>
      <c r="AN201" s="84" t="str">
        <f t="shared" si="123"/>
        <v/>
      </c>
      <c r="AO201" s="84" t="str">
        <f t="shared" si="123"/>
        <v/>
      </c>
      <c r="AP201" s="84" t="str">
        <f t="shared" si="123"/>
        <v/>
      </c>
      <c r="AQ201" s="84" t="str">
        <f t="shared" si="123"/>
        <v/>
      </c>
      <c r="AR201" s="84" t="str">
        <f t="shared" si="123"/>
        <v/>
      </c>
      <c r="AS201" s="84" t="str">
        <f t="shared" si="123"/>
        <v/>
      </c>
      <c r="AT201" s="84" t="str">
        <f t="shared" si="123"/>
        <v/>
      </c>
      <c r="AU201" s="84" t="str">
        <f t="shared" si="123"/>
        <v/>
      </c>
      <c r="AV201" s="84" t="str">
        <f t="shared" si="123"/>
        <v/>
      </c>
      <c r="AW201" s="84" t="str">
        <f t="shared" si="123"/>
        <v/>
      </c>
      <c r="AX201" s="84" t="str">
        <f t="shared" si="123"/>
        <v/>
      </c>
      <c r="AY201" s="84" t="str">
        <f t="shared" si="123"/>
        <v/>
      </c>
      <c r="AZ201" s="84" t="str">
        <f t="shared" si="123"/>
        <v/>
      </c>
      <c r="BA201" s="84" t="str">
        <f t="shared" si="123"/>
        <v/>
      </c>
      <c r="BB201" s="84" t="str">
        <f t="shared" si="123"/>
        <v/>
      </c>
      <c r="BC201" s="85" t="str">
        <f t="shared" si="123"/>
        <v/>
      </c>
    </row>
    <row r="202" spans="4:55" x14ac:dyDescent="0.25">
      <c r="F202" s="43" t="s">
        <v>452</v>
      </c>
      <c r="G202" s="124">
        <f t="shared" ref="G202:AL202" si="124">IF(G201="","",IF(G200&lt;1,0,G148*$G$56))</f>
        <v>0</v>
      </c>
      <c r="H202" s="124">
        <f t="shared" si="124"/>
        <v>0</v>
      </c>
      <c r="I202" s="124">
        <f t="shared" si="124"/>
        <v>0</v>
      </c>
      <c r="J202" s="124">
        <f t="shared" si="124"/>
        <v>0</v>
      </c>
      <c r="K202" s="124">
        <f t="shared" si="124"/>
        <v>0</v>
      </c>
      <c r="L202" s="124">
        <f t="shared" si="124"/>
        <v>20352.547386389473</v>
      </c>
      <c r="M202" s="124">
        <f t="shared" si="124"/>
        <v>20490.461933269613</v>
      </c>
      <c r="N202" s="124">
        <f t="shared" si="124"/>
        <v>20628.376480149756</v>
      </c>
      <c r="O202" s="124">
        <f t="shared" si="124"/>
        <v>20766.291027029903</v>
      </c>
      <c r="P202" s="124">
        <f t="shared" si="124"/>
        <v>20904.205573910047</v>
      </c>
      <c r="Q202" s="124">
        <f t="shared" si="124"/>
        <v>21042.120120790187</v>
      </c>
      <c r="R202" s="124">
        <f t="shared" si="124"/>
        <v>21180.03466767033</v>
      </c>
      <c r="S202" s="124">
        <f t="shared" si="124"/>
        <v>21317.949214550481</v>
      </c>
      <c r="T202" s="124">
        <f t="shared" si="124"/>
        <v>21455.863761430624</v>
      </c>
      <c r="U202" s="124">
        <f t="shared" si="124"/>
        <v>21593.778308310764</v>
      </c>
      <c r="V202" s="124">
        <f t="shared" si="124"/>
        <v>21731.692855190911</v>
      </c>
      <c r="W202" s="124">
        <f t="shared" si="124"/>
        <v>21869.607402071055</v>
      </c>
      <c r="X202" s="124">
        <f t="shared" si="124"/>
        <v>22007.521948951209</v>
      </c>
      <c r="Y202" s="124">
        <f t="shared" si="124"/>
        <v>22145.436495831349</v>
      </c>
      <c r="Z202" s="124">
        <f t="shared" si="124"/>
        <v>22283.351042711492</v>
      </c>
      <c r="AA202" s="124">
        <f t="shared" si="124"/>
        <v>22421.265589591636</v>
      </c>
      <c r="AB202" s="124">
        <f t="shared" si="124"/>
        <v>22559.180136471779</v>
      </c>
      <c r="AC202" s="124">
        <f t="shared" si="124"/>
        <v>22697.094683351923</v>
      </c>
      <c r="AD202" s="124">
        <f t="shared" si="124"/>
        <v>22835.00923023207</v>
      </c>
      <c r="AE202" s="124">
        <f t="shared" si="124"/>
        <v>22972.923777112217</v>
      </c>
      <c r="AF202" s="124">
        <f t="shared" si="124"/>
        <v>23110.838323992361</v>
      </c>
      <c r="AG202" s="124" t="str">
        <f t="shared" si="124"/>
        <v/>
      </c>
      <c r="AH202" s="124" t="str">
        <f t="shared" si="124"/>
        <v/>
      </c>
      <c r="AI202" s="124" t="str">
        <f t="shared" si="124"/>
        <v/>
      </c>
      <c r="AJ202" s="124" t="str">
        <f t="shared" si="124"/>
        <v/>
      </c>
      <c r="AK202" s="124" t="str">
        <f t="shared" si="124"/>
        <v/>
      </c>
      <c r="AL202" s="124" t="str">
        <f t="shared" si="124"/>
        <v/>
      </c>
      <c r="AM202" s="124" t="str">
        <f t="shared" ref="AM202:BC202" si="125">IF(AM201="","",IF(AM200&lt;1,0,AM148*$G$56))</f>
        <v/>
      </c>
      <c r="AN202" s="124" t="str">
        <f t="shared" si="125"/>
        <v/>
      </c>
      <c r="AO202" s="124" t="str">
        <f t="shared" si="125"/>
        <v/>
      </c>
      <c r="AP202" s="124" t="str">
        <f t="shared" si="125"/>
        <v/>
      </c>
      <c r="AQ202" s="124" t="str">
        <f t="shared" si="125"/>
        <v/>
      </c>
      <c r="AR202" s="124" t="str">
        <f t="shared" si="125"/>
        <v/>
      </c>
      <c r="AS202" s="124" t="str">
        <f t="shared" si="125"/>
        <v/>
      </c>
      <c r="AT202" s="124" t="str">
        <f t="shared" si="125"/>
        <v/>
      </c>
      <c r="AU202" s="124" t="str">
        <f t="shared" si="125"/>
        <v/>
      </c>
      <c r="AV202" s="124" t="str">
        <f t="shared" si="125"/>
        <v/>
      </c>
      <c r="AW202" s="124" t="str">
        <f t="shared" si="125"/>
        <v/>
      </c>
      <c r="AX202" s="124" t="str">
        <f t="shared" si="125"/>
        <v/>
      </c>
      <c r="AY202" s="124" t="str">
        <f t="shared" si="125"/>
        <v/>
      </c>
      <c r="AZ202" s="124" t="str">
        <f t="shared" si="125"/>
        <v/>
      </c>
      <c r="BA202" s="124" t="str">
        <f t="shared" si="125"/>
        <v/>
      </c>
      <c r="BB202" s="124" t="str">
        <f t="shared" si="125"/>
        <v/>
      </c>
      <c r="BC202" s="125" t="str">
        <f t="shared" si="125"/>
        <v/>
      </c>
    </row>
    <row r="203" spans="4:55" x14ac:dyDescent="0.25">
      <c r="F203" s="40"/>
    </row>
    <row r="204" spans="4:55" x14ac:dyDescent="0.25">
      <c r="D204" s="55" t="s">
        <v>944</v>
      </c>
      <c r="F204" s="38" t="s">
        <v>956</v>
      </c>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row>
    <row r="205" spans="4:55" x14ac:dyDescent="0.25">
      <c r="F205" s="51" t="s">
        <v>456</v>
      </c>
      <c r="G205" s="56">
        <f>G200</f>
        <v>-4</v>
      </c>
      <c r="H205" s="56">
        <f>H200</f>
        <v>-3</v>
      </c>
      <c r="I205" s="56">
        <f t="shared" ref="I205:BC205" si="126">I200</f>
        <v>-2</v>
      </c>
      <c r="J205" s="56">
        <f t="shared" si="126"/>
        <v>-1</v>
      </c>
      <c r="K205" s="56">
        <f t="shared" si="126"/>
        <v>0</v>
      </c>
      <c r="L205" s="56">
        <f t="shared" si="126"/>
        <v>1</v>
      </c>
      <c r="M205" s="56">
        <f t="shared" si="126"/>
        <v>2</v>
      </c>
      <c r="N205" s="56">
        <f t="shared" si="126"/>
        <v>3</v>
      </c>
      <c r="O205" s="56">
        <f t="shared" si="126"/>
        <v>4</v>
      </c>
      <c r="P205" s="56">
        <f t="shared" si="126"/>
        <v>5</v>
      </c>
      <c r="Q205" s="56">
        <f t="shared" si="126"/>
        <v>6</v>
      </c>
      <c r="R205" s="56">
        <f t="shared" si="126"/>
        <v>7</v>
      </c>
      <c r="S205" s="56">
        <f t="shared" si="126"/>
        <v>8</v>
      </c>
      <c r="T205" s="56">
        <f t="shared" si="126"/>
        <v>9</v>
      </c>
      <c r="U205" s="56">
        <f t="shared" si="126"/>
        <v>10</v>
      </c>
      <c r="V205" s="56">
        <f t="shared" si="126"/>
        <v>11</v>
      </c>
      <c r="W205" s="56">
        <f t="shared" si="126"/>
        <v>12</v>
      </c>
      <c r="X205" s="56">
        <f t="shared" si="126"/>
        <v>13</v>
      </c>
      <c r="Y205" s="56">
        <f t="shared" si="126"/>
        <v>14</v>
      </c>
      <c r="Z205" s="56">
        <f t="shared" si="126"/>
        <v>15</v>
      </c>
      <c r="AA205" s="56">
        <f t="shared" si="126"/>
        <v>16</v>
      </c>
      <c r="AB205" s="56">
        <f t="shared" si="126"/>
        <v>17</v>
      </c>
      <c r="AC205" s="56">
        <f t="shared" si="126"/>
        <v>18</v>
      </c>
      <c r="AD205" s="56">
        <f t="shared" si="126"/>
        <v>19</v>
      </c>
      <c r="AE205" s="56">
        <f t="shared" si="126"/>
        <v>20</v>
      </c>
      <c r="AF205" s="56">
        <f t="shared" si="126"/>
        <v>21</v>
      </c>
      <c r="AG205" s="56" t="str">
        <f t="shared" si="126"/>
        <v/>
      </c>
      <c r="AH205" s="56" t="str">
        <f t="shared" si="126"/>
        <v/>
      </c>
      <c r="AI205" s="56" t="str">
        <f t="shared" si="126"/>
        <v/>
      </c>
      <c r="AJ205" s="56" t="str">
        <f t="shared" si="126"/>
        <v/>
      </c>
      <c r="AK205" s="56" t="str">
        <f t="shared" si="126"/>
        <v/>
      </c>
      <c r="AL205" s="56" t="str">
        <f t="shared" si="126"/>
        <v/>
      </c>
      <c r="AM205" s="56" t="str">
        <f t="shared" si="126"/>
        <v/>
      </c>
      <c r="AN205" s="56" t="str">
        <f t="shared" si="126"/>
        <v/>
      </c>
      <c r="AO205" s="56" t="str">
        <f t="shared" si="126"/>
        <v/>
      </c>
      <c r="AP205" s="56" t="str">
        <f t="shared" si="126"/>
        <v/>
      </c>
      <c r="AQ205" s="56" t="str">
        <f t="shared" si="126"/>
        <v/>
      </c>
      <c r="AR205" s="56" t="str">
        <f t="shared" si="126"/>
        <v/>
      </c>
      <c r="AS205" s="56" t="str">
        <f t="shared" si="126"/>
        <v/>
      </c>
      <c r="AT205" s="56" t="str">
        <f t="shared" si="126"/>
        <v/>
      </c>
      <c r="AU205" s="56" t="str">
        <f t="shared" si="126"/>
        <v/>
      </c>
      <c r="AV205" s="56" t="str">
        <f t="shared" si="126"/>
        <v/>
      </c>
      <c r="AW205" s="56" t="str">
        <f t="shared" si="126"/>
        <v/>
      </c>
      <c r="AX205" s="56" t="str">
        <f t="shared" si="126"/>
        <v/>
      </c>
      <c r="AY205" s="56" t="str">
        <f t="shared" si="126"/>
        <v/>
      </c>
      <c r="AZ205" s="56" t="str">
        <f t="shared" si="126"/>
        <v/>
      </c>
      <c r="BA205" s="56" t="str">
        <f t="shared" si="126"/>
        <v/>
      </c>
      <c r="BB205" s="56" t="str">
        <f t="shared" si="126"/>
        <v/>
      </c>
      <c r="BC205" s="56" t="str">
        <f t="shared" si="126"/>
        <v/>
      </c>
    </row>
    <row r="206" spans="4:55" x14ac:dyDescent="0.25">
      <c r="F206" s="83" t="s">
        <v>59</v>
      </c>
      <c r="G206" s="84">
        <f>G201</f>
        <v>2021</v>
      </c>
      <c r="H206" s="84">
        <f t="shared" ref="H206:BC206" si="127">H65</f>
        <v>2022</v>
      </c>
      <c r="I206" s="84">
        <f t="shared" si="127"/>
        <v>2023</v>
      </c>
      <c r="J206" s="84">
        <f t="shared" si="127"/>
        <v>2024</v>
      </c>
      <c r="K206" s="84">
        <f t="shared" si="127"/>
        <v>2025</v>
      </c>
      <c r="L206" s="84">
        <f t="shared" si="127"/>
        <v>2026</v>
      </c>
      <c r="M206" s="84">
        <f t="shared" si="127"/>
        <v>2027</v>
      </c>
      <c r="N206" s="84">
        <f t="shared" si="127"/>
        <v>2028</v>
      </c>
      <c r="O206" s="84">
        <f t="shared" si="127"/>
        <v>2029</v>
      </c>
      <c r="P206" s="84">
        <f t="shared" si="127"/>
        <v>2030</v>
      </c>
      <c r="Q206" s="84">
        <f t="shared" si="127"/>
        <v>2031</v>
      </c>
      <c r="R206" s="84">
        <f t="shared" si="127"/>
        <v>2032</v>
      </c>
      <c r="S206" s="84">
        <f t="shared" si="127"/>
        <v>2033</v>
      </c>
      <c r="T206" s="84">
        <f t="shared" si="127"/>
        <v>2034</v>
      </c>
      <c r="U206" s="84">
        <f t="shared" si="127"/>
        <v>2035</v>
      </c>
      <c r="V206" s="84">
        <f t="shared" si="127"/>
        <v>2036</v>
      </c>
      <c r="W206" s="84">
        <f t="shared" si="127"/>
        <v>2037</v>
      </c>
      <c r="X206" s="84">
        <f t="shared" si="127"/>
        <v>2038</v>
      </c>
      <c r="Y206" s="84">
        <f t="shared" si="127"/>
        <v>2039</v>
      </c>
      <c r="Z206" s="84">
        <f t="shared" si="127"/>
        <v>2040</v>
      </c>
      <c r="AA206" s="84">
        <f t="shared" si="127"/>
        <v>2041</v>
      </c>
      <c r="AB206" s="84">
        <f t="shared" si="127"/>
        <v>2042</v>
      </c>
      <c r="AC206" s="84">
        <f t="shared" si="127"/>
        <v>2043</v>
      </c>
      <c r="AD206" s="84">
        <f t="shared" si="127"/>
        <v>2044</v>
      </c>
      <c r="AE206" s="84">
        <f t="shared" si="127"/>
        <v>2045</v>
      </c>
      <c r="AF206" s="84">
        <f t="shared" si="127"/>
        <v>2046</v>
      </c>
      <c r="AG206" s="84" t="str">
        <f t="shared" si="127"/>
        <v/>
      </c>
      <c r="AH206" s="84" t="str">
        <f t="shared" si="127"/>
        <v/>
      </c>
      <c r="AI206" s="84" t="str">
        <f t="shared" si="127"/>
        <v/>
      </c>
      <c r="AJ206" s="84" t="str">
        <f t="shared" si="127"/>
        <v/>
      </c>
      <c r="AK206" s="84" t="str">
        <f t="shared" si="127"/>
        <v/>
      </c>
      <c r="AL206" s="84" t="str">
        <f t="shared" si="127"/>
        <v/>
      </c>
      <c r="AM206" s="84" t="str">
        <f t="shared" si="127"/>
        <v/>
      </c>
      <c r="AN206" s="84" t="str">
        <f t="shared" si="127"/>
        <v/>
      </c>
      <c r="AO206" s="84" t="str">
        <f t="shared" si="127"/>
        <v/>
      </c>
      <c r="AP206" s="84" t="str">
        <f t="shared" si="127"/>
        <v/>
      </c>
      <c r="AQ206" s="84" t="str">
        <f t="shared" si="127"/>
        <v/>
      </c>
      <c r="AR206" s="84" t="str">
        <f t="shared" si="127"/>
        <v/>
      </c>
      <c r="AS206" s="84" t="str">
        <f t="shared" si="127"/>
        <v/>
      </c>
      <c r="AT206" s="84" t="str">
        <f t="shared" si="127"/>
        <v/>
      </c>
      <c r="AU206" s="84" t="str">
        <f t="shared" si="127"/>
        <v/>
      </c>
      <c r="AV206" s="84" t="str">
        <f t="shared" si="127"/>
        <v/>
      </c>
      <c r="AW206" s="84" t="str">
        <f t="shared" si="127"/>
        <v/>
      </c>
      <c r="AX206" s="84" t="str">
        <f t="shared" si="127"/>
        <v/>
      </c>
      <c r="AY206" s="84" t="str">
        <f t="shared" si="127"/>
        <v/>
      </c>
      <c r="AZ206" s="84" t="str">
        <f t="shared" si="127"/>
        <v/>
      </c>
      <c r="BA206" s="84" t="str">
        <f t="shared" si="127"/>
        <v/>
      </c>
      <c r="BB206" s="84" t="str">
        <f t="shared" si="127"/>
        <v/>
      </c>
      <c r="BC206" s="85" t="str">
        <f t="shared" si="127"/>
        <v/>
      </c>
    </row>
    <row r="207" spans="4:55" x14ac:dyDescent="0.25">
      <c r="F207" s="43" t="s">
        <v>953</v>
      </c>
      <c r="G207" s="124" t="str">
        <f>IF(G$205="","",IF(UPFRONTS!$F$95="Yes",IF(UPFRONTS!$F$96&gt;20,IF($G$205=20,UPFRONTS!$F$88*((UPFRONTS!$F$96-20)/(UPFRONTS!$F$96)),""),""),""))</f>
        <v/>
      </c>
      <c r="H207" s="124" t="str">
        <f>IF(H$205="","",IF(UPFRONTS!$F$95="Yes",IF(UPFRONTS!$F$96&gt;20,IF($G$205=20,UPFRONTS!$F$88*((UPFRONTS!$F$96-20)/(UPFRONTS!$F$96)),""),""),""))</f>
        <v/>
      </c>
      <c r="I207" s="124" t="str">
        <f>IF(I$205="","",IF(UPFRONTS!$F$95="Yes",IF(UPFRONTS!$F$96&gt;20,IF($G$205=20,UPFRONTS!$F$88*((UPFRONTS!$F$96-20)/(UPFRONTS!$F$96)),""),""),""))</f>
        <v/>
      </c>
      <c r="J207" s="124" t="str">
        <f>IF(J$205="","",IF(UPFRONTS!$F$95="Yes",IF(UPFRONTS!$F$96&gt;20,IF($G$205=20,UPFRONTS!$F$88*((UPFRONTS!$F$96-20)/(UPFRONTS!$F$96)),""),""),""))</f>
        <v/>
      </c>
      <c r="K207" s="124" t="str">
        <f>IF(K$205="","",IF(UPFRONTS!$F$95="Yes",IF(UPFRONTS!$F$96&gt;20,IF($G$205=20,UPFRONTS!$F$88*((UPFRONTS!$F$96-20)/(UPFRONTS!$F$96)),""),""),""))</f>
        <v/>
      </c>
      <c r="L207" s="124" t="str">
        <f>IF(L$205="","",IF(UPFRONTS!$F$95="Yes",IF(UPFRONTS!$F$96&gt;20,IF($G$205=20,UPFRONTS!$F$88*((UPFRONTS!$F$96-20)/(UPFRONTS!$F$96)),""),""),""))</f>
        <v/>
      </c>
      <c r="M207" s="124" t="str">
        <f>IF(M$205="","",IF(UPFRONTS!$F$95="Yes",IF(UPFRONTS!$F$96&gt;20,IF($G$205=20,UPFRONTS!$F$88*((UPFRONTS!$F$96-20)/(UPFRONTS!$F$96)),""),""),""))</f>
        <v/>
      </c>
      <c r="N207" s="124" t="str">
        <f>IF(N$205="","",IF(UPFRONTS!$F$95="Yes",IF(UPFRONTS!$F$96&gt;20,IF($G$205=20,UPFRONTS!$F$88*((UPFRONTS!$F$96-20)/(UPFRONTS!$F$96)),""),""),""))</f>
        <v/>
      </c>
      <c r="O207" s="124" t="str">
        <f>IF(O$205="","",IF(UPFRONTS!$F$95="Yes",IF(UPFRONTS!$F$96&gt;20,IF($G$205=20,UPFRONTS!$F$88*((UPFRONTS!$F$96-20)/(UPFRONTS!$F$96)),""),""),""))</f>
        <v/>
      </c>
      <c r="P207" s="124" t="str">
        <f>IF(P$205="","",IF(UPFRONTS!$F$95="Yes",IF(UPFRONTS!$F$96&gt;20,IF($G$205=20,UPFRONTS!$F$88*((UPFRONTS!$F$96-20)/(UPFRONTS!$F$96)),""),""),""))</f>
        <v/>
      </c>
      <c r="Q207" s="124" t="str">
        <f>IF(Q$205="","",IF(UPFRONTS!$F$95="Yes",IF(UPFRONTS!$F$96&gt;20,IF($G$205=20,UPFRONTS!$F$88*((UPFRONTS!$F$96-20)/(UPFRONTS!$F$96)),""),""),""))</f>
        <v/>
      </c>
      <c r="R207" s="124" t="str">
        <f>IF(R$205="","",IF(UPFRONTS!$F$95="Yes",IF(UPFRONTS!$F$96&gt;20,IF($G$205=20,UPFRONTS!$F$88*((UPFRONTS!$F$96-20)/(UPFRONTS!$F$96)),""),""),""))</f>
        <v/>
      </c>
      <c r="S207" s="124" t="str">
        <f>IF(S$205="","",IF(UPFRONTS!$F$95="Yes",IF(UPFRONTS!$F$96&gt;20,IF($G$205=20,UPFRONTS!$F$88*((UPFRONTS!$F$96-20)/(UPFRONTS!$F$96)),""),""),""))</f>
        <v/>
      </c>
      <c r="T207" s="124" t="str">
        <f>IF(T$205="","",IF(UPFRONTS!$F$95="Yes",IF(UPFRONTS!$F$96&gt;20,IF($G$205=20,UPFRONTS!$F$88*((UPFRONTS!$F$96-20)/(UPFRONTS!$F$96)),""),""),""))</f>
        <v/>
      </c>
      <c r="U207" s="124" t="str">
        <f>IF(U$205="","",IF(UPFRONTS!$F$95="Yes",IF(UPFRONTS!$F$96&gt;20,IF($G$205=20,UPFRONTS!$F$88*((UPFRONTS!$F$96-20)/(UPFRONTS!$F$96)),""),""),""))</f>
        <v/>
      </c>
      <c r="V207" s="124" t="str">
        <f>IF(V$205="","",IF(UPFRONTS!$F$95="Yes",IF(UPFRONTS!$F$96&gt;20,IF($G$205=20,UPFRONTS!$F$88*((UPFRONTS!$F$96-20)/(UPFRONTS!$F$96)),""),""),""))</f>
        <v/>
      </c>
      <c r="W207" s="124" t="str">
        <f>IF(W$205="","",IF(UPFRONTS!$F$95="Yes",IF(UPFRONTS!$F$96&gt;20,IF($G$205=20,UPFRONTS!$F$88*((UPFRONTS!$F$96-20)/(UPFRONTS!$F$96)),""),""),""))</f>
        <v/>
      </c>
      <c r="X207" s="124" t="str">
        <f>IF(X$205="","",IF(UPFRONTS!$F$95="Yes",IF(UPFRONTS!$F$96&gt;20,IF($G$205=20,UPFRONTS!$F$88*((UPFRONTS!$F$96-20)/(UPFRONTS!$F$96)),""),""),""))</f>
        <v/>
      </c>
      <c r="Y207" s="124" t="str">
        <f>IF(Y$205="","",IF(UPFRONTS!$F$95="Yes",IF(UPFRONTS!$F$96&gt;20,IF($G$205=20,UPFRONTS!$F$88*((UPFRONTS!$F$96-20)/(UPFRONTS!$F$96)),""),""),""))</f>
        <v/>
      </c>
      <c r="Z207" s="124" t="str">
        <f>IF(Z$205="","",IF(UPFRONTS!$F$95="Yes",IF(UPFRONTS!$F$96&gt;20,IF($G$205=20,UPFRONTS!$F$88*((UPFRONTS!$F$96-20)/(UPFRONTS!$F$96)),""),""),""))</f>
        <v/>
      </c>
      <c r="AA207" s="124" t="str">
        <f>IF(AA$205="","",IF(UPFRONTS!$F$95="Yes",IF(UPFRONTS!$F$96&gt;20,IF($G$205=20,UPFRONTS!$F$88*((UPFRONTS!$F$96-20)/(UPFRONTS!$F$96)),""),""),""))</f>
        <v/>
      </c>
      <c r="AB207" s="124" t="str">
        <f>IF(AB$205="","",IF(UPFRONTS!$F$95="Yes",IF(UPFRONTS!$F$96&gt;20,IF($G$205=20,UPFRONTS!$F$88*((UPFRONTS!$F$96-20)/(UPFRONTS!$F$96)),""),""),""))</f>
        <v/>
      </c>
      <c r="AC207" s="124" t="str">
        <f>IF(AC$205="","",IF(UPFRONTS!$F$95="Yes",IF(UPFRONTS!$F$96&gt;20,IF($G$205=20,UPFRONTS!$F$88*((UPFRONTS!$F$96-20)/(UPFRONTS!$F$96)),""),""),""))</f>
        <v/>
      </c>
      <c r="AD207" s="124" t="str">
        <f>IF(AD$205="","",IF(UPFRONTS!$F$95="Yes",IF(UPFRONTS!$F$96&gt;20,IF($G$205=20,UPFRONTS!$F$88*((UPFRONTS!$F$96-20)/(UPFRONTS!$F$96)),""),""),""))</f>
        <v/>
      </c>
      <c r="AE207" s="124" t="str">
        <f>IF(AE$205="","",IF(UPFRONTS!$F$95="Yes",IF(UPFRONTS!$F$96&gt;20,IF($G$205=20,UPFRONTS!$F$88*((UPFRONTS!$F$96-20)/(UPFRONTS!$F$96)),""),""),""))</f>
        <v/>
      </c>
      <c r="AF207" s="124" t="str">
        <f>IF(AF$205="","",IF(UPFRONTS!$F$95="Yes",IF(UPFRONTS!$F$96&gt;20,IF($G$205=20,UPFRONTS!$F$88*((UPFRONTS!$F$96-20)/(UPFRONTS!$F$96)),""),""),""))</f>
        <v/>
      </c>
      <c r="AG207" s="124" t="str">
        <f>IF(AG$205="","",IF(UPFRONTS!$F$95="Yes",IF(UPFRONTS!$F$96&gt;20,IF($G$205=20,UPFRONTS!$F$88*((UPFRONTS!$F$96-20)/(UPFRONTS!$F$96)),""),""),""))</f>
        <v/>
      </c>
      <c r="AH207" s="124" t="str">
        <f>IF(AH$205="","",IF(UPFRONTS!$F$95="Yes",IF(UPFRONTS!$F$96&gt;20,IF($G$205=20,UPFRONTS!$F$88*((UPFRONTS!$F$96-20)/(UPFRONTS!$F$96)),""),""),""))</f>
        <v/>
      </c>
      <c r="AI207" s="124" t="str">
        <f>IF(AI$205="","",IF(UPFRONTS!$F$95="Yes",IF(UPFRONTS!$F$96&gt;20,IF($G$205=20,UPFRONTS!$F$88*((UPFRONTS!$F$96-20)/(UPFRONTS!$F$96)),""),""),""))</f>
        <v/>
      </c>
      <c r="AJ207" s="124" t="str">
        <f>IF(AJ$205="","",IF(UPFRONTS!$F$95="Yes",IF(UPFRONTS!$F$96&gt;20,IF($G$205=20,UPFRONTS!$F$88*((UPFRONTS!$F$96-20)/(UPFRONTS!$F$96)),""),""),""))</f>
        <v/>
      </c>
      <c r="AK207" s="124" t="str">
        <f>IF(AK$205="","",IF(UPFRONTS!$F$95="Yes",IF(UPFRONTS!$F$96&gt;20,IF($G$205=20,UPFRONTS!$F$88*((UPFRONTS!$F$96-20)/(UPFRONTS!$F$96)),""),""),""))</f>
        <v/>
      </c>
      <c r="AL207" s="124" t="str">
        <f>IF(AL$205="","",IF(UPFRONTS!$F$95="Yes",IF(UPFRONTS!$F$96&gt;20,IF($G$205=20,UPFRONTS!$F$88*((UPFRONTS!$F$96-20)/(UPFRONTS!$F$96)),""),""),""))</f>
        <v/>
      </c>
      <c r="AM207" s="124" t="str">
        <f>IF(AM$205="","",IF(UPFRONTS!$F$95="Yes",IF(UPFRONTS!$F$96&gt;20,IF($G$205=20,UPFRONTS!$F$88*((UPFRONTS!$F$96-20)/(UPFRONTS!$F$96)),""),""),""))</f>
        <v/>
      </c>
      <c r="AN207" s="124" t="str">
        <f>IF(AN$205="","",IF(UPFRONTS!$F$95="Yes",IF(UPFRONTS!$F$96&gt;20,IF($G$205=20,UPFRONTS!$F$88*((UPFRONTS!$F$96-20)/(UPFRONTS!$F$96)),""),""),""))</f>
        <v/>
      </c>
      <c r="AO207" s="124" t="str">
        <f>IF(AO$205="","",IF(UPFRONTS!$F$95="Yes",IF(UPFRONTS!$F$96&gt;20,IF($G$205=20,UPFRONTS!$F$88*((UPFRONTS!$F$96-20)/(UPFRONTS!$F$96)),""),""),""))</f>
        <v/>
      </c>
      <c r="AP207" s="124" t="str">
        <f>IF(AP$205="","",IF(UPFRONTS!$F$95="Yes",IF(UPFRONTS!$F$96&gt;20,IF($G$205=20,UPFRONTS!$F$88*((UPFRONTS!$F$96-20)/(UPFRONTS!$F$96)),""),""),""))</f>
        <v/>
      </c>
      <c r="AQ207" s="124" t="str">
        <f>IF(AQ$205="","",IF(UPFRONTS!$F$95="Yes",IF(UPFRONTS!$F$96&gt;20,IF($G$205=20,UPFRONTS!$F$88*((UPFRONTS!$F$96-20)/(UPFRONTS!$F$96)),""),""),""))</f>
        <v/>
      </c>
      <c r="AR207" s="124" t="str">
        <f>IF(AR$205="","",IF(UPFRONTS!$F$95="Yes",IF(UPFRONTS!$F$96&gt;20,IF($G$205=20,UPFRONTS!$F$88*((UPFRONTS!$F$96-20)/(UPFRONTS!$F$96)),""),""),""))</f>
        <v/>
      </c>
      <c r="AS207" s="124" t="str">
        <f>IF(AS$205="","",IF(UPFRONTS!$F$95="Yes",IF(UPFRONTS!$F$96&gt;20,IF($G$205=20,UPFRONTS!$F$88*((UPFRONTS!$F$96-20)/(UPFRONTS!$F$96)),""),""),""))</f>
        <v/>
      </c>
      <c r="AT207" s="124" t="str">
        <f>IF(AT$205="","",IF(UPFRONTS!$F$95="Yes",IF(UPFRONTS!$F$96&gt;20,IF($G$205=20,UPFRONTS!$F$88*((UPFRONTS!$F$96-20)/(UPFRONTS!$F$96)),""),""),""))</f>
        <v/>
      </c>
      <c r="AU207" s="124" t="str">
        <f>IF(AU$205="","",IF(UPFRONTS!$F$95="Yes",IF(UPFRONTS!$F$96&gt;20,IF($G$205=20,UPFRONTS!$F$88*((UPFRONTS!$F$96-20)/(UPFRONTS!$F$96)),""),""),""))</f>
        <v/>
      </c>
      <c r="AV207" s="124" t="str">
        <f>IF(AV$205="","",IF(UPFRONTS!$F$95="Yes",IF(UPFRONTS!$F$96&gt;20,IF($G$205=20,UPFRONTS!$F$88*((UPFRONTS!$F$96-20)/(UPFRONTS!$F$96)),""),""),""))</f>
        <v/>
      </c>
      <c r="AW207" s="124" t="str">
        <f>IF(AW$205="","",IF(UPFRONTS!$F$95="Yes",IF(UPFRONTS!$F$96&gt;20,IF($G$205=20,UPFRONTS!$F$88*((UPFRONTS!$F$96-20)/(UPFRONTS!$F$96)),""),""),""))</f>
        <v/>
      </c>
      <c r="AX207" s="124" t="str">
        <f>IF(AX$205="","",IF(UPFRONTS!$F$95="Yes",IF(UPFRONTS!$F$96&gt;20,IF($G$205=20,UPFRONTS!$F$88*((UPFRONTS!$F$96-20)/(UPFRONTS!$F$96)),""),""),""))</f>
        <v/>
      </c>
      <c r="AY207" s="124" t="str">
        <f>IF(AY$205="","",IF(UPFRONTS!$F$95="Yes",IF(UPFRONTS!$F$96&gt;20,IF($G$205=20,UPFRONTS!$F$88*((UPFRONTS!$F$96-20)/(UPFRONTS!$F$96)),""),""),""))</f>
        <v/>
      </c>
      <c r="AZ207" s="124" t="str">
        <f>IF(AZ$205="","",IF(UPFRONTS!$F$95="Yes",IF(UPFRONTS!$F$96&gt;20,IF($G$205=20,UPFRONTS!$F$88*((UPFRONTS!$F$96-20)/(UPFRONTS!$F$96)),""),""),""))</f>
        <v/>
      </c>
      <c r="BA207" s="124" t="str">
        <f>IF(BA$205="","",IF(UPFRONTS!$F$95="Yes",IF(UPFRONTS!$F$96&gt;20,IF($G$205=20,UPFRONTS!$F$88*((UPFRONTS!$F$96-20)/(UPFRONTS!$F$96)),""),""),""))</f>
        <v/>
      </c>
      <c r="BB207" s="124" t="str">
        <f>IF(BB$205="","",IF(UPFRONTS!$F$95="Yes",IF(UPFRONTS!$F$96&gt;20,IF($G$205=20,UPFRONTS!$F$88*((UPFRONTS!$F$96-20)/(UPFRONTS!$F$96)),""),""),""))</f>
        <v/>
      </c>
      <c r="BC207" s="124" t="str">
        <f>IF(BC$205="","",IF(UPFRONTS!$F$95="Yes",IF(UPFRONTS!$F$96&gt;20,IF($G$205=20,UPFRONTS!$F$88*((UPFRONTS!$F$96-20)/(UPFRONTS!$F$96)),""),""),""))</f>
        <v/>
      </c>
    </row>
    <row r="208" spans="4:55" x14ac:dyDescent="0.25">
      <c r="F208" s="40"/>
    </row>
    <row r="209" spans="4:55" x14ac:dyDescent="0.25">
      <c r="D209" s="55" t="s">
        <v>945</v>
      </c>
      <c r="F209" s="38" t="s">
        <v>546</v>
      </c>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row>
    <row r="210" spans="4:55" x14ac:dyDescent="0.25">
      <c r="F210" s="51" t="s">
        <v>456</v>
      </c>
      <c r="G210" s="56">
        <f t="shared" ref="G210:AL210" si="128">G59</f>
        <v>-4</v>
      </c>
      <c r="H210" s="56">
        <f t="shared" si="128"/>
        <v>-3</v>
      </c>
      <c r="I210" s="56">
        <f t="shared" si="128"/>
        <v>-2</v>
      </c>
      <c r="J210" s="56">
        <f t="shared" si="128"/>
        <v>-1</v>
      </c>
      <c r="K210" s="56">
        <f t="shared" si="128"/>
        <v>0</v>
      </c>
      <c r="L210" s="56">
        <f t="shared" si="128"/>
        <v>1</v>
      </c>
      <c r="M210" s="56">
        <f t="shared" si="128"/>
        <v>2</v>
      </c>
      <c r="N210" s="56">
        <f t="shared" si="128"/>
        <v>3</v>
      </c>
      <c r="O210" s="56">
        <f t="shared" si="128"/>
        <v>4</v>
      </c>
      <c r="P210" s="56">
        <f t="shared" si="128"/>
        <v>5</v>
      </c>
      <c r="Q210" s="56">
        <f t="shared" si="128"/>
        <v>6</v>
      </c>
      <c r="R210" s="56">
        <f t="shared" si="128"/>
        <v>7</v>
      </c>
      <c r="S210" s="56">
        <f t="shared" si="128"/>
        <v>8</v>
      </c>
      <c r="T210" s="56">
        <f t="shared" si="128"/>
        <v>9</v>
      </c>
      <c r="U210" s="56">
        <f t="shared" si="128"/>
        <v>10</v>
      </c>
      <c r="V210" s="56">
        <f t="shared" si="128"/>
        <v>11</v>
      </c>
      <c r="W210" s="56">
        <f t="shared" si="128"/>
        <v>12</v>
      </c>
      <c r="X210" s="56">
        <f t="shared" si="128"/>
        <v>13</v>
      </c>
      <c r="Y210" s="56">
        <f t="shared" si="128"/>
        <v>14</v>
      </c>
      <c r="Z210" s="56">
        <f t="shared" si="128"/>
        <v>15</v>
      </c>
      <c r="AA210" s="56">
        <f t="shared" si="128"/>
        <v>16</v>
      </c>
      <c r="AB210" s="56">
        <f t="shared" si="128"/>
        <v>17</v>
      </c>
      <c r="AC210" s="56">
        <f t="shared" si="128"/>
        <v>18</v>
      </c>
      <c r="AD210" s="56">
        <f t="shared" si="128"/>
        <v>19</v>
      </c>
      <c r="AE210" s="56">
        <f t="shared" si="128"/>
        <v>20</v>
      </c>
      <c r="AF210" s="56">
        <f t="shared" si="128"/>
        <v>21</v>
      </c>
      <c r="AG210" s="56" t="str">
        <f t="shared" si="128"/>
        <v/>
      </c>
      <c r="AH210" s="56" t="str">
        <f t="shared" si="128"/>
        <v/>
      </c>
      <c r="AI210" s="56" t="str">
        <f t="shared" si="128"/>
        <v/>
      </c>
      <c r="AJ210" s="56" t="str">
        <f t="shared" si="128"/>
        <v/>
      </c>
      <c r="AK210" s="56" t="str">
        <f t="shared" si="128"/>
        <v/>
      </c>
      <c r="AL210" s="56" t="str">
        <f t="shared" si="128"/>
        <v/>
      </c>
      <c r="AM210" s="56" t="str">
        <f t="shared" ref="AM210:BC210" si="129">AM59</f>
        <v/>
      </c>
      <c r="AN210" s="56" t="str">
        <f t="shared" si="129"/>
        <v/>
      </c>
      <c r="AO210" s="56" t="str">
        <f t="shared" si="129"/>
        <v/>
      </c>
      <c r="AP210" s="56" t="str">
        <f t="shared" si="129"/>
        <v/>
      </c>
      <c r="AQ210" s="56" t="str">
        <f t="shared" si="129"/>
        <v/>
      </c>
      <c r="AR210" s="56" t="str">
        <f t="shared" si="129"/>
        <v/>
      </c>
      <c r="AS210" s="56" t="str">
        <f t="shared" si="129"/>
        <v/>
      </c>
      <c r="AT210" s="56" t="str">
        <f t="shared" si="129"/>
        <v/>
      </c>
      <c r="AU210" s="56" t="str">
        <f t="shared" si="129"/>
        <v/>
      </c>
      <c r="AV210" s="56" t="str">
        <f t="shared" si="129"/>
        <v/>
      </c>
      <c r="AW210" s="56" t="str">
        <f t="shared" si="129"/>
        <v/>
      </c>
      <c r="AX210" s="56" t="str">
        <f t="shared" si="129"/>
        <v/>
      </c>
      <c r="AY210" s="56" t="str">
        <f t="shared" si="129"/>
        <v/>
      </c>
      <c r="AZ210" s="56" t="str">
        <f t="shared" si="129"/>
        <v/>
      </c>
      <c r="BA210" s="56" t="str">
        <f t="shared" si="129"/>
        <v/>
      </c>
      <c r="BB210" s="56" t="str">
        <f t="shared" si="129"/>
        <v/>
      </c>
      <c r="BC210" s="56" t="str">
        <f t="shared" si="129"/>
        <v/>
      </c>
    </row>
    <row r="211" spans="4:55" x14ac:dyDescent="0.25">
      <c r="F211" s="83" t="s">
        <v>59</v>
      </c>
      <c r="G211" s="84">
        <f t="shared" ref="G211:AL211" si="130">G60</f>
        <v>2021</v>
      </c>
      <c r="H211" s="84">
        <f t="shared" si="130"/>
        <v>2022</v>
      </c>
      <c r="I211" s="84">
        <f t="shared" si="130"/>
        <v>2023</v>
      </c>
      <c r="J211" s="84">
        <f t="shared" si="130"/>
        <v>2024</v>
      </c>
      <c r="K211" s="84">
        <f t="shared" si="130"/>
        <v>2025</v>
      </c>
      <c r="L211" s="84">
        <f t="shared" si="130"/>
        <v>2026</v>
      </c>
      <c r="M211" s="84">
        <f t="shared" si="130"/>
        <v>2027</v>
      </c>
      <c r="N211" s="84">
        <f t="shared" si="130"/>
        <v>2028</v>
      </c>
      <c r="O211" s="84">
        <f t="shared" si="130"/>
        <v>2029</v>
      </c>
      <c r="P211" s="84">
        <f t="shared" si="130"/>
        <v>2030</v>
      </c>
      <c r="Q211" s="84">
        <f t="shared" si="130"/>
        <v>2031</v>
      </c>
      <c r="R211" s="84">
        <f t="shared" si="130"/>
        <v>2032</v>
      </c>
      <c r="S211" s="84">
        <f t="shared" si="130"/>
        <v>2033</v>
      </c>
      <c r="T211" s="84">
        <f t="shared" si="130"/>
        <v>2034</v>
      </c>
      <c r="U211" s="84">
        <f t="shared" si="130"/>
        <v>2035</v>
      </c>
      <c r="V211" s="84">
        <f t="shared" si="130"/>
        <v>2036</v>
      </c>
      <c r="W211" s="84">
        <f t="shared" si="130"/>
        <v>2037</v>
      </c>
      <c r="X211" s="84">
        <f t="shared" si="130"/>
        <v>2038</v>
      </c>
      <c r="Y211" s="84">
        <f t="shared" si="130"/>
        <v>2039</v>
      </c>
      <c r="Z211" s="84">
        <f t="shared" si="130"/>
        <v>2040</v>
      </c>
      <c r="AA211" s="84">
        <f t="shared" si="130"/>
        <v>2041</v>
      </c>
      <c r="AB211" s="84">
        <f t="shared" si="130"/>
        <v>2042</v>
      </c>
      <c r="AC211" s="84">
        <f t="shared" si="130"/>
        <v>2043</v>
      </c>
      <c r="AD211" s="84">
        <f t="shared" si="130"/>
        <v>2044</v>
      </c>
      <c r="AE211" s="84">
        <f t="shared" si="130"/>
        <v>2045</v>
      </c>
      <c r="AF211" s="84">
        <f t="shared" si="130"/>
        <v>2046</v>
      </c>
      <c r="AG211" s="84" t="str">
        <f t="shared" si="130"/>
        <v/>
      </c>
      <c r="AH211" s="84" t="str">
        <f t="shared" si="130"/>
        <v/>
      </c>
      <c r="AI211" s="84" t="str">
        <f t="shared" si="130"/>
        <v/>
      </c>
      <c r="AJ211" s="84" t="str">
        <f t="shared" si="130"/>
        <v/>
      </c>
      <c r="AK211" s="84" t="str">
        <f t="shared" si="130"/>
        <v/>
      </c>
      <c r="AL211" s="84" t="str">
        <f t="shared" si="130"/>
        <v/>
      </c>
      <c r="AM211" s="84" t="str">
        <f t="shared" ref="AM211:BC211" si="131">AM60</f>
        <v/>
      </c>
      <c r="AN211" s="84" t="str">
        <f t="shared" si="131"/>
        <v/>
      </c>
      <c r="AO211" s="84" t="str">
        <f t="shared" si="131"/>
        <v/>
      </c>
      <c r="AP211" s="84" t="str">
        <f t="shared" si="131"/>
        <v/>
      </c>
      <c r="AQ211" s="84" t="str">
        <f t="shared" si="131"/>
        <v/>
      </c>
      <c r="AR211" s="84" t="str">
        <f t="shared" si="131"/>
        <v/>
      </c>
      <c r="AS211" s="84" t="str">
        <f t="shared" si="131"/>
        <v/>
      </c>
      <c r="AT211" s="84" t="str">
        <f t="shared" si="131"/>
        <v/>
      </c>
      <c r="AU211" s="84" t="str">
        <f t="shared" si="131"/>
        <v/>
      </c>
      <c r="AV211" s="84" t="str">
        <f t="shared" si="131"/>
        <v/>
      </c>
      <c r="AW211" s="84" t="str">
        <f t="shared" si="131"/>
        <v/>
      </c>
      <c r="AX211" s="84" t="str">
        <f t="shared" si="131"/>
        <v/>
      </c>
      <c r="AY211" s="84" t="str">
        <f t="shared" si="131"/>
        <v/>
      </c>
      <c r="AZ211" s="84" t="str">
        <f t="shared" si="131"/>
        <v/>
      </c>
      <c r="BA211" s="84" t="str">
        <f t="shared" si="131"/>
        <v/>
      </c>
      <c r="BB211" s="84" t="str">
        <f t="shared" si="131"/>
        <v/>
      </c>
      <c r="BC211" s="85" t="str">
        <f t="shared" si="131"/>
        <v/>
      </c>
    </row>
    <row r="212" spans="4:55" x14ac:dyDescent="0.25">
      <c r="F212" s="34" t="s">
        <v>545</v>
      </c>
      <c r="G212" s="118">
        <f>IF(G210=21,0,IF(G210&lt;1,0,IF(G211="","",SUM(G178,G183,G185,G190,G191,G197,G202,G207))))</f>
        <v>0</v>
      </c>
      <c r="H212" s="118">
        <f t="shared" ref="H212:BC212" si="132">IF(H210=21,0,IF(H210&lt;1,0,IF(H211="","",SUM(H178,H183,H185,H190,H191,H197,H202,H207))))</f>
        <v>0</v>
      </c>
      <c r="I212" s="118">
        <f t="shared" si="132"/>
        <v>0</v>
      </c>
      <c r="J212" s="118">
        <f t="shared" si="132"/>
        <v>0</v>
      </c>
      <c r="K212" s="118">
        <f t="shared" si="132"/>
        <v>0</v>
      </c>
      <c r="L212" s="118">
        <f t="shared" ca="1" si="132"/>
        <v>343172.61449001607</v>
      </c>
      <c r="M212" s="118">
        <f t="shared" si="132"/>
        <v>345763.23829738452</v>
      </c>
      <c r="N212" s="118">
        <f t="shared" si="132"/>
        <v>348330.90791724453</v>
      </c>
      <c r="O212" s="118">
        <f>IF(O210=21,0,IF(O210&lt;1,0,IF(O211="","",SUM(O178,O183,O185,O190,O191,O197,O202,O207)-O177)))</f>
        <v>342381.47756930604</v>
      </c>
      <c r="P212" s="118">
        <f>IF(P210=21,0,IF(P210&lt;1,0,IF(P211="","",SUM(P178,P183,P185,P190,P191,P197,P202,P207)-P177)))</f>
        <v>344782.06347427337</v>
      </c>
      <c r="Q212" s="118">
        <f t="shared" ref="Q212:AG212" si="133">IF(Q210=21,0,IF(Q210&lt;1,0,IF(Q211="","",SUM(Q178,Q183,Q185,Q190,Q191,Q197,Q202,Q207)-Q177)))</f>
        <v>347085.51857589895</v>
      </c>
      <c r="R212" s="118">
        <f t="shared" si="133"/>
        <v>349388.97367752454</v>
      </c>
      <c r="S212" s="118">
        <f t="shared" si="133"/>
        <v>351692.42877915018</v>
      </c>
      <c r="T212" s="118">
        <f t="shared" si="133"/>
        <v>353995.88388077577</v>
      </c>
      <c r="U212" s="118">
        <f t="shared" si="133"/>
        <v>356299.3389824013</v>
      </c>
      <c r="V212" s="118">
        <f t="shared" si="133"/>
        <v>358602.79408402694</v>
      </c>
      <c r="W212" s="118">
        <f t="shared" si="133"/>
        <v>360906.24918565265</v>
      </c>
      <c r="X212" s="118">
        <f t="shared" si="133"/>
        <v>363209.70428727817</v>
      </c>
      <c r="Y212" s="118">
        <f t="shared" si="133"/>
        <v>365513.15938890382</v>
      </c>
      <c r="Z212" s="118">
        <f t="shared" si="133"/>
        <v>367816.61449052941</v>
      </c>
      <c r="AA212" s="118">
        <f t="shared" si="133"/>
        <v>370120.06959215499</v>
      </c>
      <c r="AB212" s="118">
        <f t="shared" si="133"/>
        <v>372423.52469378058</v>
      </c>
      <c r="AC212" s="118">
        <f t="shared" si="133"/>
        <v>374726.97979540622</v>
      </c>
      <c r="AD212" s="118">
        <f t="shared" si="133"/>
        <v>377030.43489703175</v>
      </c>
      <c r="AE212" s="118">
        <f t="shared" si="133"/>
        <v>379333.88999865745</v>
      </c>
      <c r="AF212" s="118">
        <f t="shared" si="133"/>
        <v>0</v>
      </c>
      <c r="AG212" s="118" t="str">
        <f t="shared" si="133"/>
        <v/>
      </c>
      <c r="AH212" s="118" t="str">
        <f>IF(AH210=21,0,IF(AH210&lt;1,0,IF(AH211="","",SUM(AH178,AH183,AH185,AH190,AH191,AH197,AH202,AH207)-AH177)))</f>
        <v/>
      </c>
      <c r="AI212" s="118" t="str">
        <f>IF(AI210=21,0,IF(AI210&lt;1,0,IF(AI211="","",SUM(AI178,AI183,AI185,AI190,AI191,AI197,AI202,AI207)-AI177)))</f>
        <v/>
      </c>
      <c r="AJ212" s="118" t="str">
        <f t="shared" si="132"/>
        <v/>
      </c>
      <c r="AK212" s="118" t="str">
        <f t="shared" si="132"/>
        <v/>
      </c>
      <c r="AL212" s="118" t="str">
        <f t="shared" si="132"/>
        <v/>
      </c>
      <c r="AM212" s="118" t="str">
        <f t="shared" si="132"/>
        <v/>
      </c>
      <c r="AN212" s="118" t="str">
        <f t="shared" si="132"/>
        <v/>
      </c>
      <c r="AO212" s="118" t="str">
        <f t="shared" si="132"/>
        <v/>
      </c>
      <c r="AP212" s="118" t="str">
        <f t="shared" si="132"/>
        <v/>
      </c>
      <c r="AQ212" s="118" t="str">
        <f t="shared" si="132"/>
        <v/>
      </c>
      <c r="AR212" s="118" t="str">
        <f t="shared" si="132"/>
        <v/>
      </c>
      <c r="AS212" s="118" t="str">
        <f t="shared" si="132"/>
        <v/>
      </c>
      <c r="AT212" s="118" t="str">
        <f t="shared" si="132"/>
        <v/>
      </c>
      <c r="AU212" s="118" t="str">
        <f t="shared" si="132"/>
        <v/>
      </c>
      <c r="AV212" s="118" t="str">
        <f t="shared" si="132"/>
        <v/>
      </c>
      <c r="AW212" s="118" t="str">
        <f t="shared" si="132"/>
        <v/>
      </c>
      <c r="AX212" s="118" t="str">
        <f t="shared" si="132"/>
        <v/>
      </c>
      <c r="AY212" s="118" t="str">
        <f t="shared" si="132"/>
        <v/>
      </c>
      <c r="AZ212" s="118" t="str">
        <f t="shared" si="132"/>
        <v/>
      </c>
      <c r="BA212" s="118" t="str">
        <f t="shared" si="132"/>
        <v/>
      </c>
      <c r="BB212" s="118" t="str">
        <f t="shared" si="132"/>
        <v/>
      </c>
      <c r="BC212" s="118" t="str">
        <f t="shared" si="132"/>
        <v/>
      </c>
    </row>
    <row r="213" spans="4:55" hidden="1" x14ac:dyDescent="0.25">
      <c r="F213" s="10"/>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7"/>
    </row>
    <row r="214" spans="4:55" hidden="1" x14ac:dyDescent="0.25">
      <c r="F214" s="10"/>
      <c r="G214" s="119"/>
      <c r="H214" s="119"/>
      <c r="I214" s="119"/>
      <c r="J214" s="119"/>
      <c r="K214" s="119"/>
      <c r="L214" s="119"/>
      <c r="M214" s="119"/>
      <c r="N214" s="119"/>
      <c r="O214" s="119"/>
      <c r="P214" s="119"/>
      <c r="Q214" s="119"/>
      <c r="R214" s="119"/>
      <c r="S214" s="119"/>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22"/>
    </row>
    <row r="215" spans="4:55" hidden="1" x14ac:dyDescent="0.25">
      <c r="F215" s="10"/>
      <c r="G215" s="119"/>
      <c r="H215" s="119"/>
      <c r="I215" s="119"/>
      <c r="J215" s="119"/>
      <c r="K215" s="119"/>
      <c r="L215" s="119"/>
      <c r="M215" s="119"/>
      <c r="N215" s="119"/>
      <c r="O215" s="119"/>
      <c r="P215" s="119"/>
      <c r="Q215" s="119"/>
      <c r="R215" s="119"/>
      <c r="S215" s="119"/>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22"/>
    </row>
    <row r="216" spans="4:55" hidden="1" x14ac:dyDescent="0.25">
      <c r="F216" s="10"/>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22"/>
    </row>
    <row r="217" spans="4:55" hidden="1" x14ac:dyDescent="0.25">
      <c r="F217" s="10"/>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22"/>
    </row>
    <row r="218" spans="4:55" hidden="1" x14ac:dyDescent="0.25">
      <c r="F218" s="10"/>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7"/>
    </row>
    <row r="219" spans="4:55" hidden="1" x14ac:dyDescent="0.25">
      <c r="F219" s="10"/>
      <c r="G219" s="119"/>
      <c r="H219" s="119"/>
      <c r="I219" s="119"/>
      <c r="J219" s="119"/>
      <c r="K219" s="119"/>
      <c r="L219" s="119"/>
      <c r="M219" s="119"/>
      <c r="N219" s="119"/>
      <c r="O219" s="119"/>
      <c r="P219" s="119"/>
      <c r="Q219" s="119"/>
      <c r="R219" s="119"/>
      <c r="S219" s="119"/>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22"/>
    </row>
    <row r="220" spans="4:55" hidden="1" x14ac:dyDescent="0.25">
      <c r="F220" s="19"/>
      <c r="G220" s="291"/>
      <c r="H220" s="291"/>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c r="AG220" s="291"/>
      <c r="AH220" s="291"/>
      <c r="AI220" s="291"/>
      <c r="AJ220" s="291"/>
      <c r="AK220" s="291"/>
      <c r="AL220" s="291"/>
      <c r="AM220" s="291"/>
      <c r="AN220" s="291"/>
      <c r="AO220" s="291"/>
      <c r="AP220" s="291"/>
      <c r="AQ220" s="291"/>
      <c r="AR220" s="291"/>
      <c r="AS220" s="291"/>
      <c r="AT220" s="291"/>
      <c r="AU220" s="291"/>
      <c r="AV220" s="291"/>
      <c r="AW220" s="291"/>
      <c r="AX220" s="291"/>
      <c r="AY220" s="291"/>
      <c r="AZ220" s="291"/>
      <c r="BA220" s="291"/>
      <c r="BB220" s="291"/>
      <c r="BC220" s="291"/>
    </row>
    <row r="221" spans="4:55" hidden="1" x14ac:dyDescent="0.25">
      <c r="F221" s="19"/>
      <c r="G221" s="291"/>
      <c r="H221" s="291"/>
      <c r="I221" s="291"/>
      <c r="J221" s="291"/>
      <c r="K221" s="291"/>
      <c r="L221" s="291"/>
      <c r="M221" s="291"/>
      <c r="N221" s="291"/>
      <c r="O221" s="291"/>
      <c r="P221" s="291"/>
      <c r="Q221" s="291"/>
      <c r="R221" s="291"/>
      <c r="S221" s="291"/>
      <c r="T221" s="291"/>
      <c r="U221" s="291"/>
      <c r="V221" s="291"/>
      <c r="W221" s="291"/>
      <c r="X221" s="291"/>
      <c r="Y221" s="291"/>
      <c r="Z221" s="291"/>
      <c r="AA221" s="291"/>
      <c r="AB221" s="291"/>
      <c r="AC221" s="291"/>
      <c r="AD221" s="291"/>
      <c r="AE221" s="291"/>
      <c r="AF221" s="291"/>
      <c r="AG221" s="291"/>
      <c r="AH221" s="291"/>
      <c r="AI221" s="291"/>
      <c r="AJ221" s="291"/>
      <c r="AK221" s="291"/>
      <c r="AL221" s="291"/>
      <c r="AM221" s="291"/>
      <c r="AN221" s="291"/>
      <c r="AO221" s="291"/>
      <c r="AP221" s="291"/>
      <c r="AQ221" s="291"/>
      <c r="AR221" s="291"/>
      <c r="AS221" s="291"/>
      <c r="AT221" s="291"/>
      <c r="AU221" s="291"/>
      <c r="AV221" s="291"/>
      <c r="AW221" s="291"/>
      <c r="AX221" s="291"/>
      <c r="AY221" s="291"/>
      <c r="AZ221" s="291"/>
      <c r="BA221" s="291"/>
      <c r="BB221" s="291"/>
      <c r="BC221" s="291"/>
    </row>
    <row r="222" spans="4:55" hidden="1" x14ac:dyDescent="0.25">
      <c r="F222" s="19"/>
      <c r="G222" s="291"/>
      <c r="H222" s="291"/>
      <c r="I222" s="291"/>
      <c r="J222" s="291"/>
      <c r="K222" s="291"/>
      <c r="L222" s="291"/>
      <c r="M222" s="291"/>
      <c r="N222" s="291"/>
      <c r="O222" s="291"/>
      <c r="P222" s="291"/>
      <c r="Q222" s="291"/>
      <c r="R222" s="291"/>
      <c r="S222" s="291"/>
      <c r="T222" s="291"/>
      <c r="U222" s="291"/>
      <c r="V222" s="291"/>
      <c r="W222" s="291"/>
      <c r="X222" s="291"/>
      <c r="Y222" s="291"/>
      <c r="Z222" s="291"/>
      <c r="AA222" s="291"/>
      <c r="AB222" s="291"/>
      <c r="AC222" s="291"/>
      <c r="AD222" s="291"/>
      <c r="AE222" s="291"/>
      <c r="AF222" s="291"/>
      <c r="AG222" s="291"/>
      <c r="AH222" s="291"/>
      <c r="AI222" s="291"/>
      <c r="AJ222" s="291"/>
      <c r="AK222" s="291"/>
      <c r="AL222" s="291"/>
      <c r="AM222" s="291"/>
      <c r="AN222" s="291"/>
      <c r="AO222" s="291"/>
      <c r="AP222" s="291"/>
      <c r="AQ222" s="291"/>
      <c r="AR222" s="291"/>
      <c r="AS222" s="291"/>
      <c r="AT222" s="291"/>
      <c r="AU222" s="291"/>
      <c r="AV222" s="291"/>
      <c r="AW222" s="291"/>
      <c r="AX222" s="291"/>
      <c r="AY222" s="291"/>
      <c r="AZ222" s="291"/>
      <c r="BA222" s="291"/>
      <c r="BB222" s="291"/>
      <c r="BC222" s="292"/>
    </row>
    <row r="223" spans="4:55" hidden="1" x14ac:dyDescent="0.25">
      <c r="F223" s="16"/>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3"/>
    </row>
    <row r="224" spans="4:55" x14ac:dyDescent="0.25">
      <c r="F224" s="40"/>
    </row>
    <row r="225" spans="4:104" x14ac:dyDescent="0.25">
      <c r="D225" s="55" t="s">
        <v>949</v>
      </c>
      <c r="F225" s="38" t="s">
        <v>555</v>
      </c>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row>
    <row r="226" spans="4:104" x14ac:dyDescent="0.25">
      <c r="F226" s="52" t="s">
        <v>456</v>
      </c>
      <c r="G226" s="56">
        <f t="shared" ref="G226:AL226" si="134">G59</f>
        <v>-4</v>
      </c>
      <c r="H226" s="56">
        <f t="shared" si="134"/>
        <v>-3</v>
      </c>
      <c r="I226" s="56">
        <f t="shared" si="134"/>
        <v>-2</v>
      </c>
      <c r="J226" s="56">
        <f t="shared" si="134"/>
        <v>-1</v>
      </c>
      <c r="K226" s="56">
        <f t="shared" si="134"/>
        <v>0</v>
      </c>
      <c r="L226" s="56">
        <f t="shared" si="134"/>
        <v>1</v>
      </c>
      <c r="M226" s="56">
        <f t="shared" si="134"/>
        <v>2</v>
      </c>
      <c r="N226" s="56">
        <f t="shared" si="134"/>
        <v>3</v>
      </c>
      <c r="O226" s="56">
        <f t="shared" si="134"/>
        <v>4</v>
      </c>
      <c r="P226" s="56">
        <f t="shared" si="134"/>
        <v>5</v>
      </c>
      <c r="Q226" s="56">
        <f t="shared" si="134"/>
        <v>6</v>
      </c>
      <c r="R226" s="56">
        <f t="shared" si="134"/>
        <v>7</v>
      </c>
      <c r="S226" s="56">
        <f t="shared" si="134"/>
        <v>8</v>
      </c>
      <c r="T226" s="56">
        <f t="shared" si="134"/>
        <v>9</v>
      </c>
      <c r="U226" s="56">
        <f t="shared" si="134"/>
        <v>10</v>
      </c>
      <c r="V226" s="56">
        <f t="shared" si="134"/>
        <v>11</v>
      </c>
      <c r="W226" s="56">
        <f t="shared" si="134"/>
        <v>12</v>
      </c>
      <c r="X226" s="56">
        <f t="shared" si="134"/>
        <v>13</v>
      </c>
      <c r="Y226" s="56">
        <f t="shared" si="134"/>
        <v>14</v>
      </c>
      <c r="Z226" s="56">
        <f t="shared" si="134"/>
        <v>15</v>
      </c>
      <c r="AA226" s="56">
        <f t="shared" si="134"/>
        <v>16</v>
      </c>
      <c r="AB226" s="56">
        <f t="shared" si="134"/>
        <v>17</v>
      </c>
      <c r="AC226" s="56">
        <f t="shared" si="134"/>
        <v>18</v>
      </c>
      <c r="AD226" s="56">
        <f t="shared" si="134"/>
        <v>19</v>
      </c>
      <c r="AE226" s="56">
        <f t="shared" si="134"/>
        <v>20</v>
      </c>
      <c r="AF226" s="56">
        <f t="shared" si="134"/>
        <v>21</v>
      </c>
      <c r="AG226" s="56" t="str">
        <f t="shared" si="134"/>
        <v/>
      </c>
      <c r="AH226" s="56" t="str">
        <f t="shared" si="134"/>
        <v/>
      </c>
      <c r="AI226" s="56" t="str">
        <f t="shared" si="134"/>
        <v/>
      </c>
      <c r="AJ226" s="56" t="str">
        <f t="shared" si="134"/>
        <v/>
      </c>
      <c r="AK226" s="56" t="str">
        <f t="shared" si="134"/>
        <v/>
      </c>
      <c r="AL226" s="56" t="str">
        <f t="shared" si="134"/>
        <v/>
      </c>
      <c r="AM226" s="56" t="str">
        <f t="shared" ref="AM226:BC226" si="135">AM59</f>
        <v/>
      </c>
      <c r="AN226" s="56" t="str">
        <f t="shared" si="135"/>
        <v/>
      </c>
      <c r="AO226" s="56" t="str">
        <f t="shared" si="135"/>
        <v/>
      </c>
      <c r="AP226" s="56" t="str">
        <f t="shared" si="135"/>
        <v/>
      </c>
      <c r="AQ226" s="56" t="str">
        <f t="shared" si="135"/>
        <v/>
      </c>
      <c r="AR226" s="56" t="str">
        <f t="shared" si="135"/>
        <v/>
      </c>
      <c r="AS226" s="56" t="str">
        <f t="shared" si="135"/>
        <v/>
      </c>
      <c r="AT226" s="56" t="str">
        <f t="shared" si="135"/>
        <v/>
      </c>
      <c r="AU226" s="56" t="str">
        <f t="shared" si="135"/>
        <v/>
      </c>
      <c r="AV226" s="56" t="str">
        <f t="shared" si="135"/>
        <v/>
      </c>
      <c r="AW226" s="56" t="str">
        <f t="shared" si="135"/>
        <v/>
      </c>
      <c r="AX226" s="56" t="str">
        <f t="shared" si="135"/>
        <v/>
      </c>
      <c r="AY226" s="56" t="str">
        <f t="shared" si="135"/>
        <v/>
      </c>
      <c r="AZ226" s="56" t="str">
        <f t="shared" si="135"/>
        <v/>
      </c>
      <c r="BA226" s="56" t="str">
        <f t="shared" si="135"/>
        <v/>
      </c>
      <c r="BB226" s="56" t="str">
        <f t="shared" si="135"/>
        <v/>
      </c>
      <c r="BC226" s="56" t="str">
        <f t="shared" si="135"/>
        <v/>
      </c>
    </row>
    <row r="227" spans="4:104" x14ac:dyDescent="0.25">
      <c r="F227" s="83" t="s">
        <v>59</v>
      </c>
      <c r="G227" s="84">
        <f t="shared" ref="G227:AL227" si="136">G60</f>
        <v>2021</v>
      </c>
      <c r="H227" s="84">
        <f t="shared" si="136"/>
        <v>2022</v>
      </c>
      <c r="I227" s="84">
        <f t="shared" si="136"/>
        <v>2023</v>
      </c>
      <c r="J227" s="84">
        <f t="shared" si="136"/>
        <v>2024</v>
      </c>
      <c r="K227" s="84">
        <f t="shared" si="136"/>
        <v>2025</v>
      </c>
      <c r="L227" s="84">
        <f t="shared" si="136"/>
        <v>2026</v>
      </c>
      <c r="M227" s="84">
        <f t="shared" si="136"/>
        <v>2027</v>
      </c>
      <c r="N227" s="84">
        <f t="shared" si="136"/>
        <v>2028</v>
      </c>
      <c r="O227" s="84">
        <f t="shared" si="136"/>
        <v>2029</v>
      </c>
      <c r="P227" s="84">
        <f t="shared" si="136"/>
        <v>2030</v>
      </c>
      <c r="Q227" s="84">
        <f t="shared" si="136"/>
        <v>2031</v>
      </c>
      <c r="R227" s="84">
        <f t="shared" si="136"/>
        <v>2032</v>
      </c>
      <c r="S227" s="84">
        <f t="shared" si="136"/>
        <v>2033</v>
      </c>
      <c r="T227" s="84">
        <f t="shared" si="136"/>
        <v>2034</v>
      </c>
      <c r="U227" s="84">
        <f t="shared" si="136"/>
        <v>2035</v>
      </c>
      <c r="V227" s="84">
        <f t="shared" si="136"/>
        <v>2036</v>
      </c>
      <c r="W227" s="84">
        <f t="shared" si="136"/>
        <v>2037</v>
      </c>
      <c r="X227" s="84">
        <f t="shared" si="136"/>
        <v>2038</v>
      </c>
      <c r="Y227" s="84">
        <f t="shared" si="136"/>
        <v>2039</v>
      </c>
      <c r="Z227" s="84">
        <f t="shared" si="136"/>
        <v>2040</v>
      </c>
      <c r="AA227" s="84">
        <f t="shared" si="136"/>
        <v>2041</v>
      </c>
      <c r="AB227" s="84">
        <f t="shared" si="136"/>
        <v>2042</v>
      </c>
      <c r="AC227" s="84">
        <f t="shared" si="136"/>
        <v>2043</v>
      </c>
      <c r="AD227" s="84">
        <f t="shared" si="136"/>
        <v>2044</v>
      </c>
      <c r="AE227" s="84">
        <f t="shared" si="136"/>
        <v>2045</v>
      </c>
      <c r="AF227" s="84">
        <f t="shared" si="136"/>
        <v>2046</v>
      </c>
      <c r="AG227" s="84" t="str">
        <f t="shared" si="136"/>
        <v/>
      </c>
      <c r="AH227" s="84" t="str">
        <f t="shared" si="136"/>
        <v/>
      </c>
      <c r="AI227" s="84" t="str">
        <f t="shared" si="136"/>
        <v/>
      </c>
      <c r="AJ227" s="84" t="str">
        <f t="shared" si="136"/>
        <v/>
      </c>
      <c r="AK227" s="84" t="str">
        <f t="shared" si="136"/>
        <v/>
      </c>
      <c r="AL227" s="84" t="str">
        <f t="shared" si="136"/>
        <v/>
      </c>
      <c r="AM227" s="84" t="str">
        <f t="shared" ref="AM227:BC227" si="137">AM60</f>
        <v/>
      </c>
      <c r="AN227" s="84" t="str">
        <f t="shared" si="137"/>
        <v/>
      </c>
      <c r="AO227" s="84" t="str">
        <f t="shared" si="137"/>
        <v/>
      </c>
      <c r="AP227" s="84" t="str">
        <f t="shared" si="137"/>
        <v/>
      </c>
      <c r="AQ227" s="84" t="str">
        <f t="shared" si="137"/>
        <v/>
      </c>
      <c r="AR227" s="84" t="str">
        <f t="shared" si="137"/>
        <v/>
      </c>
      <c r="AS227" s="84" t="str">
        <f t="shared" si="137"/>
        <v/>
      </c>
      <c r="AT227" s="84" t="str">
        <f t="shared" si="137"/>
        <v/>
      </c>
      <c r="AU227" s="84" t="str">
        <f t="shared" si="137"/>
        <v/>
      </c>
      <c r="AV227" s="84" t="str">
        <f t="shared" si="137"/>
        <v/>
      </c>
      <c r="AW227" s="84" t="str">
        <f t="shared" si="137"/>
        <v/>
      </c>
      <c r="AX227" s="84" t="str">
        <f t="shared" si="137"/>
        <v/>
      </c>
      <c r="AY227" s="84" t="str">
        <f t="shared" si="137"/>
        <v/>
      </c>
      <c r="AZ227" s="84" t="str">
        <f t="shared" si="137"/>
        <v/>
      </c>
      <c r="BA227" s="84" t="str">
        <f t="shared" si="137"/>
        <v/>
      </c>
      <c r="BB227" s="84" t="str">
        <f t="shared" si="137"/>
        <v/>
      </c>
      <c r="BC227" s="85" t="str">
        <f t="shared" si="137"/>
        <v/>
      </c>
    </row>
    <row r="228" spans="4:104" x14ac:dyDescent="0.25">
      <c r="F228" s="34" t="s">
        <v>540</v>
      </c>
      <c r="G228" s="118">
        <f>IF(G226=21,"",IF(G226&gt;21,"",IF(ISERROR(VLOOKUP(G227,UPFRONTS!$C$48:$H$87,4,0)),0,VLOOKUP(G227,UPFRONTS!$C$48:$H$87,4,0))))</f>
        <v>0</v>
      </c>
      <c r="H228" s="118">
        <f>IF(H226=21,"",IF(H226&gt;21,"",IF(ISERROR(VLOOKUP(H227,UPFRONTS!$C$48:$H$87,4,0)),0,VLOOKUP(H227,UPFRONTS!$C$48:$H$87,4,0))))</f>
        <v>0</v>
      </c>
      <c r="I228" s="118">
        <f>IF(I226=21,"",IF(I226&gt;21,"",IF(ISERROR(VLOOKUP(I227,UPFRONTS!$C$48:$H$87,4,0)),0,VLOOKUP(I227,UPFRONTS!$C$48:$H$87,4,0))))</f>
        <v>0</v>
      </c>
      <c r="J228" s="118">
        <f>IF(J226=21,"",IF(J226&gt;21,"",IF(ISERROR(VLOOKUP(J227,UPFRONTS!$C$48:$H$87,4,0)),0,VLOOKUP(J227,UPFRONTS!$C$48:$H$87,4,0))))</f>
        <v>0</v>
      </c>
      <c r="K228" s="118">
        <f>IF(K226=21,"",IF(K226&gt;21,"",IF(ISERROR(VLOOKUP(K227,UPFRONTS!$C$48:$H$87,4,0)),0,VLOOKUP(K227,UPFRONTS!$C$48:$H$87,4,0))))</f>
        <v>0</v>
      </c>
      <c r="L228" s="118">
        <f>IF(L226=21,"",IF(L226&gt;21,"",IF(ISERROR(VLOOKUP(L227,UPFRONTS!$C$48:$H$87,4,0)),0,VLOOKUP(L227,UPFRONTS!$C$48:$H$87,4,0))))</f>
        <v>0</v>
      </c>
      <c r="M228" s="118">
        <f>IF(M226=21,"",IF(M226&gt;21,"",IF(ISERROR(VLOOKUP(M227,UPFRONTS!$C$48:$H$87,4,0)),0,VLOOKUP(M227,UPFRONTS!$C$48:$H$87,4,0))))</f>
        <v>0</v>
      </c>
      <c r="N228" s="118">
        <f>IF(N226=21,"",IF(N226&gt;21,"",IF(ISERROR(VLOOKUP(N227,UPFRONTS!$C$48:$H$87,4,0)),0,VLOOKUP(N227,UPFRONTS!$C$48:$H$87,4,0))))</f>
        <v>0</v>
      </c>
      <c r="O228" s="118">
        <f>IF(O226=21,"",IF(O226&gt;21,"",IF(ISERROR(VLOOKUP(O227,UPFRONTS!$C$48:$H$87,4,0)),0,VLOOKUP(O227,UPFRONTS!$C$48:$H$87,4,0))))</f>
        <v>0</v>
      </c>
      <c r="P228" s="118">
        <f>IF(P226=21,"",IF(P226&gt;21,"",IF(ISERROR(VLOOKUP(P227,UPFRONTS!$C$48:$H$87,4,0)),0,VLOOKUP(P227,UPFRONTS!$C$48:$H$87,4,0))))</f>
        <v>0</v>
      </c>
      <c r="Q228" s="118">
        <f>IF(Q226=21,"",IF(Q226&gt;21,"",IF(ISERROR(VLOOKUP(Q227,UPFRONTS!$C$48:$H$87,4,0)),0,VLOOKUP(Q227,UPFRONTS!$C$48:$H$87,4,0))))</f>
        <v>0</v>
      </c>
      <c r="R228" s="118">
        <f>IF(R226=21,"",IF(R226&gt;21,"",IF(ISERROR(VLOOKUP(R227,UPFRONTS!$C$48:$H$87,4,0)),0,VLOOKUP(R227,UPFRONTS!$C$48:$H$87,4,0))))</f>
        <v>0</v>
      </c>
      <c r="S228" s="118">
        <f>IF(S226=21,"",IF(S226&gt;21,"",IF(ISERROR(VLOOKUP(S227,UPFRONTS!$C$48:$H$87,4,0)),0,VLOOKUP(S227,UPFRONTS!$C$48:$H$87,4,0))))</f>
        <v>0</v>
      </c>
      <c r="T228" s="118">
        <f>IF(T226=21,"",IF(T226&gt;21,"",IF(ISERROR(VLOOKUP(T227,UPFRONTS!$C$48:$H$87,4,0)),0,VLOOKUP(T227,UPFRONTS!$C$48:$H$87,4,0))))</f>
        <v>0</v>
      </c>
      <c r="U228" s="118">
        <f>IF(U226=21,"",IF(U226&gt;21,"",IF(ISERROR(VLOOKUP(U227,UPFRONTS!$C$48:$H$87,4,0)),0,VLOOKUP(U227,UPFRONTS!$C$48:$H$87,4,0))))</f>
        <v>0</v>
      </c>
      <c r="V228" s="118">
        <f>IF(V226=21,"",IF(V226&gt;21,"",IF(ISERROR(VLOOKUP(V227,UPFRONTS!$C$48:$H$87,4,0)),0,VLOOKUP(V227,UPFRONTS!$C$48:$H$87,4,0))))</f>
        <v>0</v>
      </c>
      <c r="W228" s="118">
        <f>IF(W226=21,"",IF(W226&gt;21,"",IF(ISERROR(VLOOKUP(W227,UPFRONTS!$C$48:$H$87,4,0)),0,VLOOKUP(W227,UPFRONTS!$C$48:$H$87,4,0))))</f>
        <v>0</v>
      </c>
      <c r="X228" s="118">
        <f>IF(X226=21,"",IF(X226&gt;21,"",IF(ISERROR(VLOOKUP(X227,UPFRONTS!$C$48:$H$87,4,0)),0,VLOOKUP(X227,UPFRONTS!$C$48:$H$87,4,0))))</f>
        <v>0</v>
      </c>
      <c r="Y228" s="118">
        <f>IF(Y226=21,"",IF(Y226&gt;21,"",IF(ISERROR(VLOOKUP(Y227,UPFRONTS!$C$48:$H$87,4,0)),0,VLOOKUP(Y227,UPFRONTS!$C$48:$H$87,4,0))))</f>
        <v>0</v>
      </c>
      <c r="Z228" s="118">
        <f>IF(Z226=21,"",IF(Z226&gt;21,"",IF(ISERROR(VLOOKUP(Z227,UPFRONTS!$C$48:$H$87,4,0)),0,VLOOKUP(Z227,UPFRONTS!$C$48:$H$87,4,0))))</f>
        <v>0</v>
      </c>
      <c r="AA228" s="118">
        <f>IF(AA226=21,"",IF(AA226&gt;21,"",IF(ISERROR(VLOOKUP(AA227,UPFRONTS!$C$48:$H$87,4,0)),0,VLOOKUP(AA227,UPFRONTS!$C$48:$H$87,4,0))))</f>
        <v>0</v>
      </c>
      <c r="AB228" s="118">
        <f>IF(AB226=21,"",IF(AB226&gt;21,"",IF(ISERROR(VLOOKUP(AB227,UPFRONTS!$C$48:$H$87,4,0)),0,VLOOKUP(AB227,UPFRONTS!$C$48:$H$87,4,0))))</f>
        <v>0</v>
      </c>
      <c r="AC228" s="118">
        <f>IF(AC226=21,"",IF(AC226&gt;21,"",IF(ISERROR(VLOOKUP(AC227,UPFRONTS!$C$48:$H$87,4,0)),0,VLOOKUP(AC227,UPFRONTS!$C$48:$H$87,4,0))))</f>
        <v>0</v>
      </c>
      <c r="AD228" s="118">
        <f>IF(AD226=21,"",IF(AD226&gt;21,"",IF(ISERROR(VLOOKUP(AD227,UPFRONTS!$C$48:$H$87,4,0)),0,VLOOKUP(AD227,UPFRONTS!$C$48:$H$87,4,0))))</f>
        <v>0</v>
      </c>
      <c r="AE228" s="118">
        <f>IF(AE226=21,"",IF(AE226&gt;21,"",IF(ISERROR(VLOOKUP(AE227,UPFRONTS!$C$48:$H$87,4,0)),0,VLOOKUP(AE227,UPFRONTS!$C$48:$H$87,4,0))))</f>
        <v>0</v>
      </c>
      <c r="AF228" s="118" t="str">
        <f>IF(AF226=21,"",IF(AF226&gt;21,"",IF(ISERROR(VLOOKUP(AF227,UPFRONTS!$C$48:$H$87,4,0)),0,VLOOKUP(AF227,UPFRONTS!$C$48:$H$87,4,0))))</f>
        <v/>
      </c>
      <c r="AG228" s="118" t="str">
        <f>IF(AG226=21,"",IF(AG226&gt;21,"",IF(ISERROR(VLOOKUP(AG227,UPFRONTS!$C$48:$H$87,4,0)),0,VLOOKUP(AG227,UPFRONTS!$C$48:$H$87,4,0))))</f>
        <v/>
      </c>
      <c r="AH228" s="118" t="str">
        <f>IF(AH226=21,"",IF(AH226&gt;21,"",IF(ISERROR(VLOOKUP(AH227,UPFRONTS!$C$48:$H$87,4,0)),0,VLOOKUP(AH227,UPFRONTS!$C$48:$H$87,4,0))))</f>
        <v/>
      </c>
      <c r="AI228" s="118" t="str">
        <f>IF(AI226=21,"",IF(AI226&gt;21,"",IF(ISERROR(VLOOKUP(AI227,UPFRONTS!$C$48:$H$87,4,0)),0,VLOOKUP(AI227,UPFRONTS!$C$48:$H$87,4,0))))</f>
        <v/>
      </c>
      <c r="AJ228" s="118" t="str">
        <f>IF(AJ226=21,"",IF(AJ226&gt;21,"",IF(ISERROR(VLOOKUP(AJ227,UPFRONTS!$C$48:$H$87,4,0)),0,VLOOKUP(AJ227,UPFRONTS!$C$48:$H$87,4,0))))</f>
        <v/>
      </c>
      <c r="AK228" s="118" t="str">
        <f>IF(AK226=21,"",IF(AK226&gt;21,"",IF(ISERROR(VLOOKUP(AK227,UPFRONTS!$C$48:$H$87,4,0)),0,VLOOKUP(AK227,UPFRONTS!$C$48:$H$87,4,0))))</f>
        <v/>
      </c>
      <c r="AL228" s="118" t="str">
        <f>IF(AL226=21,"",IF(AL226&gt;21,"",IF(ISERROR(VLOOKUP(AL227,UPFRONTS!$C$48:$H$87,4,0)),0,VLOOKUP(AL227,UPFRONTS!$C$48:$H$87,4,0))))</f>
        <v/>
      </c>
      <c r="AM228" s="118" t="str">
        <f>IF(AM226=21,"",IF(AM226&gt;21,"",IF(ISERROR(VLOOKUP(AM227,UPFRONTS!$C$48:$H$87,4,0)),0,VLOOKUP(AM227,UPFRONTS!$C$48:$H$87,4,0))))</f>
        <v/>
      </c>
      <c r="AN228" s="118" t="str">
        <f>IF(AN226=21,"",IF(AN226&gt;21,"",IF(ISERROR(VLOOKUP(AN227,UPFRONTS!$C$48:$H$87,4,0)),0,VLOOKUP(AN227,UPFRONTS!$C$48:$H$87,4,0))))</f>
        <v/>
      </c>
      <c r="AO228" s="118" t="str">
        <f>IF(AO226=21,"",IF(AO226&gt;21,"",IF(ISERROR(VLOOKUP(AO227,UPFRONTS!$C$48:$H$87,4,0)),0,VLOOKUP(AO227,UPFRONTS!$C$48:$H$87,4,0))))</f>
        <v/>
      </c>
      <c r="AP228" s="118" t="str">
        <f>IF(AP226=21,"",IF(AP226&gt;21,"",IF(ISERROR(VLOOKUP(AP227,UPFRONTS!$C$48:$H$87,4,0)),0,VLOOKUP(AP227,UPFRONTS!$C$48:$H$87,4,0))))</f>
        <v/>
      </c>
      <c r="AQ228" s="118" t="str">
        <f>IF(AQ226=21,"",IF(AQ226&gt;21,"",IF(ISERROR(VLOOKUP(AQ227,UPFRONTS!$C$48:$H$87,4,0)),0,VLOOKUP(AQ227,UPFRONTS!$C$48:$H$87,4,0))))</f>
        <v/>
      </c>
      <c r="AR228" s="118" t="str">
        <f>IF(AR226=21,"",IF(AR226&gt;21,"",IF(ISERROR(VLOOKUP(AR227,UPFRONTS!$C$48:$H$87,4,0)),0,VLOOKUP(AR227,UPFRONTS!$C$48:$H$87,4,0))))</f>
        <v/>
      </c>
      <c r="AS228" s="118" t="str">
        <f>IF(AS226=21,"",IF(AS226&gt;21,"",IF(ISERROR(VLOOKUP(AS227,UPFRONTS!$C$48:$H$87,4,0)),0,VLOOKUP(AS227,UPFRONTS!$C$48:$H$87,4,0))))</f>
        <v/>
      </c>
      <c r="AT228" s="118" t="str">
        <f>IF(AT226=21,"",IF(AT226&gt;21,"",IF(ISERROR(VLOOKUP(AT227,UPFRONTS!$C$48:$H$87,4,0)),0,VLOOKUP(AT227,UPFRONTS!$C$48:$H$87,4,0))))</f>
        <v/>
      </c>
      <c r="AU228" s="118" t="str">
        <f>IF(AU226=21,"",IF(AU226&gt;21,"",IF(ISERROR(VLOOKUP(AU227,UPFRONTS!$C$48:$H$87,4,0)),0,VLOOKUP(AU227,UPFRONTS!$C$48:$H$87,4,0))))</f>
        <v/>
      </c>
      <c r="AV228" s="118" t="str">
        <f>IF(AV226=21,"",IF(AV226&gt;21,"",IF(ISERROR(VLOOKUP(AV227,UPFRONTS!$C$48:$H$87,4,0)),0,VLOOKUP(AV227,UPFRONTS!$C$48:$H$87,4,0))))</f>
        <v/>
      </c>
      <c r="AW228" s="118" t="str">
        <f>IF(AW226=21,"",IF(AW226&gt;21,"",IF(ISERROR(VLOOKUP(AW227,UPFRONTS!$C$48:$H$87,4,0)),0,VLOOKUP(AW227,UPFRONTS!$C$48:$H$87,4,0))))</f>
        <v/>
      </c>
      <c r="AX228" s="118" t="str">
        <f>IF(AX226=21,"",IF(AX226&gt;21,"",IF(ISERROR(VLOOKUP(AX227,UPFRONTS!$C$48:$H$87,4,0)),0,VLOOKUP(AX227,UPFRONTS!$C$48:$H$87,4,0))))</f>
        <v/>
      </c>
      <c r="AY228" s="118" t="str">
        <f>IF(AY226=21,"",IF(AY226&gt;21,"",IF(ISERROR(VLOOKUP(AY227,UPFRONTS!$C$48:$H$87,4,0)),0,VLOOKUP(AY227,UPFRONTS!$C$48:$H$87,4,0))))</f>
        <v/>
      </c>
      <c r="AZ228" s="118" t="str">
        <f>IF(AZ226=21,"",IF(AZ226&gt;21,"",IF(ISERROR(VLOOKUP(AZ227,UPFRONTS!$C$48:$H$87,4,0)),0,VLOOKUP(AZ227,UPFRONTS!$C$48:$H$87,4,0))))</f>
        <v/>
      </c>
      <c r="BA228" s="118" t="str">
        <f>IF(BA226=21,"",IF(BA226&gt;21,"",IF(ISERROR(VLOOKUP(BA227,UPFRONTS!$C$48:$H$87,4,0)),0,VLOOKUP(BA227,UPFRONTS!$C$48:$H$87,4,0))))</f>
        <v/>
      </c>
      <c r="BB228" s="118" t="str">
        <f>IF(BB226=21,"",IF(BB226&gt;21,"",IF(ISERROR(VLOOKUP(BB227,UPFRONTS!$C$48:$H$87,4,0)),0,VLOOKUP(BB227,UPFRONTS!$C$48:$H$87,4,0))))</f>
        <v/>
      </c>
      <c r="BC228" s="121" t="str">
        <f>IF(BC226=21,"",IF(BC226&gt;21,"",IF(ISERROR(VLOOKUP(BC227,UPFRONTS!$C$48:$H$87,4,0)),0,VLOOKUP(BC227,UPFRONTS!$C$48:$H$87,4,0))))</f>
        <v/>
      </c>
    </row>
    <row r="229" spans="4:104" x14ac:dyDescent="0.25">
      <c r="F229" s="10" t="s">
        <v>541</v>
      </c>
      <c r="G229" s="119">
        <f>IF(G227="","",IF(G226&lt;1,0,IF(G226&gt;20,"",UPFRONTS!$F$90)))</f>
        <v>0</v>
      </c>
      <c r="H229" s="119">
        <f>IF(H227="","",IF(H226&lt;1,0,IF(H226&gt;20,"",UPFRONTS!$F$90)))</f>
        <v>0</v>
      </c>
      <c r="I229" s="119">
        <f>IF(I227="","",IF(I226&lt;1,0,IF(I226&gt;20,"",UPFRONTS!$F$90)))</f>
        <v>0</v>
      </c>
      <c r="J229" s="119">
        <f>IF(J227="","",IF(J226&lt;1,0,IF(J226&gt;20,"",UPFRONTS!$F$90)))</f>
        <v>0</v>
      </c>
      <c r="K229" s="119">
        <f>IF(K227="","",IF(K226&lt;1,0,IF(K226&gt;20,"",UPFRONTS!$F$90)))</f>
        <v>0</v>
      </c>
      <c r="L229" s="119">
        <f>IF(L227="","",IF(L226&lt;1,0,IF(L226&gt;20,"",UPFRONTS!$F$90)))</f>
        <v>0</v>
      </c>
      <c r="M229" s="119">
        <f>IF(M227="","",IF(M226&lt;1,0,IF(M226&gt;20,"",UPFRONTS!$F$90)))</f>
        <v>0</v>
      </c>
      <c r="N229" s="119">
        <f>IF(N227="","",IF(N226&lt;1,0,IF(N226&gt;20,"",UPFRONTS!$F$90)))</f>
        <v>0</v>
      </c>
      <c r="O229" s="119">
        <f>IF(O227="","",IF(O226&lt;1,0,IF(O226&gt;20,"",UPFRONTS!$F$90)))</f>
        <v>0</v>
      </c>
      <c r="P229" s="119">
        <f>IF(P227="","",IF(P226&lt;1,0,IF(P226&gt;20,"",UPFRONTS!$F$90)))</f>
        <v>0</v>
      </c>
      <c r="Q229" s="119">
        <f>IF(Q227="","",IF(Q226&lt;1,0,IF(Q226&gt;20,"",UPFRONTS!$F$90)))</f>
        <v>0</v>
      </c>
      <c r="R229" s="119">
        <f>IF(R227="","",IF(R226&lt;1,0,IF(R226&gt;20,"",UPFRONTS!$F$90)))</f>
        <v>0</v>
      </c>
      <c r="S229" s="119">
        <f>IF(S227="","",IF(S226&lt;1,0,IF(S226&gt;20,"",UPFRONTS!$F$90)))</f>
        <v>0</v>
      </c>
      <c r="T229" s="119">
        <f>IF(T227="","",IF(T226&lt;1,0,IF(T226&gt;20,"",UPFRONTS!$F$90)))</f>
        <v>0</v>
      </c>
      <c r="U229" s="119">
        <f>IF(U227="","",IF(U226&lt;1,0,IF(U226&gt;20,"",UPFRONTS!$F$90)))</f>
        <v>0</v>
      </c>
      <c r="V229" s="119">
        <f>IF(V227="","",IF(V226&lt;1,0,IF(V226&gt;20,"",UPFRONTS!$F$90)))</f>
        <v>0</v>
      </c>
      <c r="W229" s="119">
        <f>IF(W227="","",IF(W226&lt;1,0,IF(W226&gt;20,"",UPFRONTS!$F$90)))</f>
        <v>0</v>
      </c>
      <c r="X229" s="119">
        <f>IF(X227="","",IF(X226&lt;1,0,IF(X226&gt;20,"",UPFRONTS!$F$90)))</f>
        <v>0</v>
      </c>
      <c r="Y229" s="119">
        <f>IF(Y227="","",IF(Y226&lt;1,0,IF(Y226&gt;20,"",UPFRONTS!$F$90)))</f>
        <v>0</v>
      </c>
      <c r="Z229" s="119">
        <f>IF(Z227="","",IF(Z226&lt;1,0,IF(Z226&gt;20,"",UPFRONTS!$F$90)))</f>
        <v>0</v>
      </c>
      <c r="AA229" s="119">
        <f>IF(AA227="","",IF(AA226&lt;1,0,IF(AA226&gt;20,"",UPFRONTS!$F$90)))</f>
        <v>0</v>
      </c>
      <c r="AB229" s="119">
        <f>IF(AB227="","",IF(AB226&lt;1,0,IF(AB226&gt;20,"",UPFRONTS!$F$90)))</f>
        <v>0</v>
      </c>
      <c r="AC229" s="119">
        <f>IF(AC227="","",IF(AC226&lt;1,0,IF(AC226&gt;20,"",UPFRONTS!$F$90)))</f>
        <v>0</v>
      </c>
      <c r="AD229" s="119">
        <f>IF(AD227="","",IF(AD226&lt;1,0,IF(AD226&gt;20,"",UPFRONTS!$F$90)))</f>
        <v>0</v>
      </c>
      <c r="AE229" s="119">
        <f>IF(AE227="","",IF(AE226&lt;1,0,IF(AE226&gt;20,"",UPFRONTS!$F$90)))</f>
        <v>0</v>
      </c>
      <c r="AF229" s="119" t="str">
        <f>IF(AF227="","",IF(AF226&lt;1,0,IF(AF226&gt;20,"",UPFRONTS!$F$90)))</f>
        <v/>
      </c>
      <c r="AG229" s="119" t="str">
        <f>IF(AG227="","",IF(AG226&lt;1,0,IF(AG226&gt;20,"",UPFRONTS!$F$90)))</f>
        <v/>
      </c>
      <c r="AH229" s="119" t="str">
        <f>IF(AH227="","",IF(AH226&lt;1,0,IF(AH226&gt;20,"",UPFRONTS!$F$90)))</f>
        <v/>
      </c>
      <c r="AI229" s="119" t="str">
        <f>IF(AI227="","",IF(AI226&lt;1,0,IF(AI226&gt;20,"",UPFRONTS!$F$90)))</f>
        <v/>
      </c>
      <c r="AJ229" s="119" t="str">
        <f>IF(AJ227="","",IF(AJ226&lt;1,0,IF(AJ226&gt;20,"",UPFRONTS!$F$90)))</f>
        <v/>
      </c>
      <c r="AK229" s="119" t="str">
        <f>IF(AK227="","",IF(AK226&lt;1,0,IF(AK226&gt;20,"",UPFRONTS!$F$90)))</f>
        <v/>
      </c>
      <c r="AL229" s="119" t="str">
        <f>IF(AL227="","",IF(AL226&lt;1,0,IF(AL226&gt;20,"",UPFRONTS!$F$90)))</f>
        <v/>
      </c>
      <c r="AM229" s="119" t="str">
        <f>IF(AM227="","",IF(AM226&lt;1,0,IF(AM226&gt;20,"",UPFRONTS!$F$90)))</f>
        <v/>
      </c>
      <c r="AN229" s="119" t="str">
        <f>IF(AN227="","",IF(AN226&lt;1,0,IF(AN226&gt;20,"",UPFRONTS!$F$90)))</f>
        <v/>
      </c>
      <c r="AO229" s="119" t="str">
        <f>IF(AO227="","",IF(AO226&lt;1,0,IF(AO226&gt;20,"",UPFRONTS!$F$90)))</f>
        <v/>
      </c>
      <c r="AP229" s="119" t="str">
        <f>IF(AP227="","",IF(AP226&lt;1,0,IF(AP226&gt;20,"",UPFRONTS!$F$90)))</f>
        <v/>
      </c>
      <c r="AQ229" s="119" t="str">
        <f>IF(AQ227="","",IF(AQ226&lt;1,0,IF(AQ226&gt;20,"",UPFRONTS!$F$90)))</f>
        <v/>
      </c>
      <c r="AR229" s="119" t="str">
        <f>IF(AR227="","",IF(AR226&lt;1,0,IF(AR226&gt;20,"",UPFRONTS!$F$90)))</f>
        <v/>
      </c>
      <c r="AS229" s="119" t="str">
        <f>IF(AS227="","",IF(AS226&lt;1,0,IF(AS226&gt;20,"",UPFRONTS!$F$90)))</f>
        <v/>
      </c>
      <c r="AT229" s="119" t="str">
        <f>IF(AT227="","",IF(AT226&lt;1,0,IF(AT226&gt;20,"",UPFRONTS!$F$90)))</f>
        <v/>
      </c>
      <c r="AU229" s="119" t="str">
        <f>IF(AU227="","",IF(AU226&lt;1,0,IF(AU226&gt;20,"",UPFRONTS!$F$90)))</f>
        <v/>
      </c>
      <c r="AV229" s="119" t="str">
        <f>IF(AV227="","",IF(AV226&lt;1,0,IF(AV226&gt;20,"",UPFRONTS!$F$90)))</f>
        <v/>
      </c>
      <c r="AW229" s="119" t="str">
        <f>IF(AW227="","",IF(AW226&lt;1,0,IF(AW226&gt;20,"",UPFRONTS!$F$90)))</f>
        <v/>
      </c>
      <c r="AX229" s="119" t="str">
        <f>IF(AX227="","",IF(AX226&lt;1,0,IF(AX226&gt;20,"",UPFRONTS!$F$90)))</f>
        <v/>
      </c>
      <c r="AY229" s="119" t="str">
        <f>IF(AY227="","",IF(AY226&lt;1,0,IF(AY226&gt;20,"",UPFRONTS!$F$90)))</f>
        <v/>
      </c>
      <c r="AZ229" s="119" t="str">
        <f>IF(AZ227="","",IF(AZ226&lt;1,0,IF(AZ226&gt;20,"",UPFRONTS!$F$90)))</f>
        <v/>
      </c>
      <c r="BA229" s="119" t="str">
        <f>IF(BA227="","",IF(BA226&lt;1,0,IF(BA226&gt;20,"",UPFRONTS!$F$90)))</f>
        <v/>
      </c>
      <c r="BB229" s="119" t="str">
        <f>IF(BB227="","",IF(BB226&lt;1,0,IF(BB226&gt;20,"",UPFRONTS!$F$90)))</f>
        <v/>
      </c>
      <c r="BC229" s="122" t="str">
        <f>IF(BC227="","",IF(BC226&lt;1,0,IF(BC226&gt;20,"",UPFRONTS!$F$90)))</f>
        <v/>
      </c>
    </row>
    <row r="230" spans="4:104" x14ac:dyDescent="0.25">
      <c r="F230" s="10"/>
      <c r="G230" s="625"/>
      <c r="H230" s="625"/>
      <c r="I230" s="625"/>
      <c r="J230" s="625"/>
      <c r="K230" s="625"/>
      <c r="L230" s="625"/>
      <c r="M230" s="625"/>
      <c r="N230" s="625"/>
      <c r="O230" s="625"/>
      <c r="P230" s="625"/>
      <c r="Q230" s="625"/>
      <c r="R230" s="625"/>
      <c r="S230" s="625"/>
      <c r="T230" s="625"/>
      <c r="U230" s="625"/>
      <c r="V230" s="625"/>
      <c r="W230" s="625"/>
      <c r="X230" s="625"/>
      <c r="Y230" s="625"/>
      <c r="Z230" s="625"/>
      <c r="AA230" s="625"/>
      <c r="AB230" s="625"/>
      <c r="AC230" s="625"/>
      <c r="AD230" s="625"/>
      <c r="AE230" s="625"/>
      <c r="AF230" s="625"/>
      <c r="AG230" s="625"/>
      <c r="AH230" s="625"/>
      <c r="AI230" s="625"/>
      <c r="AJ230" s="625"/>
      <c r="AK230" s="625"/>
      <c r="AL230" s="625"/>
      <c r="AM230" s="625"/>
      <c r="AN230" s="625"/>
      <c r="AO230" s="625"/>
      <c r="AP230" s="625"/>
      <c r="AQ230" s="625"/>
      <c r="AR230" s="625"/>
      <c r="AS230" s="625"/>
      <c r="AT230" s="625"/>
      <c r="AU230" s="625"/>
      <c r="AV230" s="625"/>
      <c r="AW230" s="625"/>
      <c r="AX230" s="625"/>
      <c r="AY230" s="625"/>
      <c r="AZ230" s="625"/>
      <c r="BA230" s="625"/>
      <c r="BB230" s="625"/>
      <c r="BC230" s="626"/>
      <c r="BE230" s="153"/>
      <c r="BF230" s="153"/>
      <c r="BG230" s="153"/>
      <c r="BH230" s="153"/>
    </row>
    <row r="231" spans="4:104" x14ac:dyDescent="0.25">
      <c r="F231" s="10"/>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627"/>
      <c r="BD231" s="628"/>
      <c r="BE231" s="151"/>
      <c r="BF231" s="151"/>
      <c r="BG231" s="151"/>
      <c r="BH231" s="151"/>
      <c r="BI231" s="151"/>
      <c r="BJ231" s="151"/>
      <c r="BK231" s="151"/>
      <c r="BL231" s="151"/>
      <c r="BM231" s="151"/>
      <c r="BN231" s="151"/>
      <c r="BO231" s="151"/>
      <c r="BP231" s="151"/>
      <c r="BQ231" s="151"/>
      <c r="BR231" s="151"/>
      <c r="BS231" s="151"/>
      <c r="BT231" s="151"/>
      <c r="BU231" s="151"/>
      <c r="BV231" s="151"/>
      <c r="BW231" s="151"/>
      <c r="BX231" s="151"/>
      <c r="BY231" s="151"/>
      <c r="BZ231" s="151"/>
      <c r="CA231" s="151"/>
      <c r="CB231" s="151"/>
      <c r="CC231" s="151"/>
      <c r="CD231" s="151"/>
      <c r="CE231" s="151"/>
      <c r="CF231" s="151"/>
      <c r="CG231" s="151"/>
      <c r="CH231" s="151"/>
      <c r="CI231" s="151"/>
      <c r="CJ231" s="151"/>
      <c r="CK231" s="151"/>
      <c r="CL231" s="151"/>
      <c r="CM231" s="151"/>
      <c r="CN231" s="151"/>
      <c r="CO231" s="151"/>
      <c r="CP231" s="151"/>
      <c r="CQ231" s="151"/>
      <c r="CR231" s="151"/>
      <c r="CS231" s="151"/>
      <c r="CT231" s="151"/>
      <c r="CU231" s="151"/>
      <c r="CV231" s="151"/>
      <c r="CW231" s="151"/>
      <c r="CX231" s="151"/>
      <c r="CY231" s="151"/>
      <c r="CZ231" s="152"/>
    </row>
    <row r="232" spans="4:104" x14ac:dyDescent="0.25">
      <c r="F232" s="16" t="s">
        <v>543</v>
      </c>
      <c r="G232" s="120">
        <f>IF(G226&gt;20,"",IF(G227="","",SUM(G228:G231)))</f>
        <v>0</v>
      </c>
      <c r="H232" s="120">
        <f t="shared" ref="H232:BC232" si="138">IF(H226&gt;20,"",IF(H227="","",SUM(H228:H231)))</f>
        <v>0</v>
      </c>
      <c r="I232" s="120">
        <f t="shared" si="138"/>
        <v>0</v>
      </c>
      <c r="J232" s="120">
        <f t="shared" si="138"/>
        <v>0</v>
      </c>
      <c r="K232" s="120">
        <f t="shared" si="138"/>
        <v>0</v>
      </c>
      <c r="L232" s="120">
        <f t="shared" si="138"/>
        <v>0</v>
      </c>
      <c r="M232" s="120">
        <f t="shared" si="138"/>
        <v>0</v>
      </c>
      <c r="N232" s="120">
        <f t="shared" si="138"/>
        <v>0</v>
      </c>
      <c r="O232" s="120">
        <f t="shared" si="138"/>
        <v>0</v>
      </c>
      <c r="P232" s="120">
        <f t="shared" si="138"/>
        <v>0</v>
      </c>
      <c r="Q232" s="120">
        <f t="shared" si="138"/>
        <v>0</v>
      </c>
      <c r="R232" s="120">
        <f t="shared" si="138"/>
        <v>0</v>
      </c>
      <c r="S232" s="120">
        <f t="shared" si="138"/>
        <v>0</v>
      </c>
      <c r="T232" s="120">
        <f t="shared" si="138"/>
        <v>0</v>
      </c>
      <c r="U232" s="120">
        <f t="shared" si="138"/>
        <v>0</v>
      </c>
      <c r="V232" s="120">
        <f t="shared" si="138"/>
        <v>0</v>
      </c>
      <c r="W232" s="120">
        <f t="shared" si="138"/>
        <v>0</v>
      </c>
      <c r="X232" s="120">
        <f t="shared" si="138"/>
        <v>0</v>
      </c>
      <c r="Y232" s="120">
        <f t="shared" si="138"/>
        <v>0</v>
      </c>
      <c r="Z232" s="120">
        <f t="shared" si="138"/>
        <v>0</v>
      </c>
      <c r="AA232" s="120">
        <f t="shared" si="138"/>
        <v>0</v>
      </c>
      <c r="AB232" s="120">
        <f t="shared" si="138"/>
        <v>0</v>
      </c>
      <c r="AC232" s="120">
        <f t="shared" si="138"/>
        <v>0</v>
      </c>
      <c r="AD232" s="120">
        <f t="shared" si="138"/>
        <v>0</v>
      </c>
      <c r="AE232" s="120">
        <f t="shared" si="138"/>
        <v>0</v>
      </c>
      <c r="AF232" s="120" t="str">
        <f t="shared" si="138"/>
        <v/>
      </c>
      <c r="AG232" s="120" t="str">
        <f t="shared" si="138"/>
        <v/>
      </c>
      <c r="AH232" s="120" t="str">
        <f t="shared" si="138"/>
        <v/>
      </c>
      <c r="AI232" s="120" t="str">
        <f t="shared" si="138"/>
        <v/>
      </c>
      <c r="AJ232" s="120" t="str">
        <f t="shared" si="138"/>
        <v/>
      </c>
      <c r="AK232" s="120" t="str">
        <f t="shared" si="138"/>
        <v/>
      </c>
      <c r="AL232" s="120" t="str">
        <f t="shared" si="138"/>
        <v/>
      </c>
      <c r="AM232" s="120" t="str">
        <f t="shared" si="138"/>
        <v/>
      </c>
      <c r="AN232" s="120" t="str">
        <f t="shared" si="138"/>
        <v/>
      </c>
      <c r="AO232" s="120" t="str">
        <f t="shared" si="138"/>
        <v/>
      </c>
      <c r="AP232" s="120" t="str">
        <f t="shared" si="138"/>
        <v/>
      </c>
      <c r="AQ232" s="120" t="str">
        <f t="shared" si="138"/>
        <v/>
      </c>
      <c r="AR232" s="120" t="str">
        <f t="shared" si="138"/>
        <v/>
      </c>
      <c r="AS232" s="120" t="str">
        <f t="shared" si="138"/>
        <v/>
      </c>
      <c r="AT232" s="120" t="str">
        <f t="shared" si="138"/>
        <v/>
      </c>
      <c r="AU232" s="120" t="str">
        <f t="shared" si="138"/>
        <v/>
      </c>
      <c r="AV232" s="120" t="str">
        <f t="shared" si="138"/>
        <v/>
      </c>
      <c r="AW232" s="120" t="str">
        <f t="shared" si="138"/>
        <v/>
      </c>
      <c r="AX232" s="120" t="str">
        <f t="shared" si="138"/>
        <v/>
      </c>
      <c r="AY232" s="120" t="str">
        <f t="shared" si="138"/>
        <v/>
      </c>
      <c r="AZ232" s="120" t="str">
        <f t="shared" si="138"/>
        <v/>
      </c>
      <c r="BA232" s="120" t="str">
        <f t="shared" si="138"/>
        <v/>
      </c>
      <c r="BB232" s="120" t="str">
        <f t="shared" si="138"/>
        <v/>
      </c>
      <c r="BC232" s="123" t="str">
        <f t="shared" si="138"/>
        <v/>
      </c>
    </row>
    <row r="233" spans="4:104" x14ac:dyDescent="0.25">
      <c r="F233" s="40"/>
    </row>
    <row r="234" spans="4:104" x14ac:dyDescent="0.25">
      <c r="D234" s="55" t="s">
        <v>950</v>
      </c>
      <c r="F234" s="38" t="s">
        <v>556</v>
      </c>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row>
    <row r="235" spans="4:104" x14ac:dyDescent="0.25">
      <c r="F235" s="51" t="s">
        <v>456</v>
      </c>
      <c r="G235" s="56">
        <f t="shared" ref="G235:AL235" si="139">G59</f>
        <v>-4</v>
      </c>
      <c r="H235" s="56">
        <f t="shared" si="139"/>
        <v>-3</v>
      </c>
      <c r="I235" s="56">
        <f t="shared" si="139"/>
        <v>-2</v>
      </c>
      <c r="J235" s="56">
        <f t="shared" si="139"/>
        <v>-1</v>
      </c>
      <c r="K235" s="56">
        <f t="shared" si="139"/>
        <v>0</v>
      </c>
      <c r="L235" s="56">
        <f t="shared" si="139"/>
        <v>1</v>
      </c>
      <c r="M235" s="56">
        <f t="shared" si="139"/>
        <v>2</v>
      </c>
      <c r="N235" s="56">
        <f t="shared" si="139"/>
        <v>3</v>
      </c>
      <c r="O235" s="56">
        <f t="shared" si="139"/>
        <v>4</v>
      </c>
      <c r="P235" s="56">
        <f t="shared" si="139"/>
        <v>5</v>
      </c>
      <c r="Q235" s="56">
        <f t="shared" si="139"/>
        <v>6</v>
      </c>
      <c r="R235" s="56">
        <f t="shared" si="139"/>
        <v>7</v>
      </c>
      <c r="S235" s="56">
        <f t="shared" si="139"/>
        <v>8</v>
      </c>
      <c r="T235" s="56">
        <f t="shared" si="139"/>
        <v>9</v>
      </c>
      <c r="U235" s="56">
        <f t="shared" si="139"/>
        <v>10</v>
      </c>
      <c r="V235" s="56">
        <f t="shared" si="139"/>
        <v>11</v>
      </c>
      <c r="W235" s="56">
        <f t="shared" si="139"/>
        <v>12</v>
      </c>
      <c r="X235" s="56">
        <f t="shared" si="139"/>
        <v>13</v>
      </c>
      <c r="Y235" s="56">
        <f t="shared" si="139"/>
        <v>14</v>
      </c>
      <c r="Z235" s="56">
        <f t="shared" si="139"/>
        <v>15</v>
      </c>
      <c r="AA235" s="56">
        <f t="shared" si="139"/>
        <v>16</v>
      </c>
      <c r="AB235" s="56">
        <f t="shared" si="139"/>
        <v>17</v>
      </c>
      <c r="AC235" s="56">
        <f t="shared" si="139"/>
        <v>18</v>
      </c>
      <c r="AD235" s="56">
        <f t="shared" si="139"/>
        <v>19</v>
      </c>
      <c r="AE235" s="56">
        <f t="shared" si="139"/>
        <v>20</v>
      </c>
      <c r="AF235" s="56">
        <f t="shared" si="139"/>
        <v>21</v>
      </c>
      <c r="AG235" s="56" t="str">
        <f t="shared" si="139"/>
        <v/>
      </c>
      <c r="AH235" s="56" t="str">
        <f t="shared" si="139"/>
        <v/>
      </c>
      <c r="AI235" s="56" t="str">
        <f t="shared" si="139"/>
        <v/>
      </c>
      <c r="AJ235" s="56" t="str">
        <f t="shared" si="139"/>
        <v/>
      </c>
      <c r="AK235" s="56" t="str">
        <f t="shared" si="139"/>
        <v/>
      </c>
      <c r="AL235" s="56" t="str">
        <f t="shared" si="139"/>
        <v/>
      </c>
      <c r="AM235" s="56" t="str">
        <f t="shared" ref="AM235:BC235" si="140">AM59</f>
        <v/>
      </c>
      <c r="AN235" s="56" t="str">
        <f t="shared" si="140"/>
        <v/>
      </c>
      <c r="AO235" s="56" t="str">
        <f t="shared" si="140"/>
        <v/>
      </c>
      <c r="AP235" s="56" t="str">
        <f t="shared" si="140"/>
        <v/>
      </c>
      <c r="AQ235" s="56" t="str">
        <f t="shared" si="140"/>
        <v/>
      </c>
      <c r="AR235" s="56" t="str">
        <f t="shared" si="140"/>
        <v/>
      </c>
      <c r="AS235" s="56" t="str">
        <f t="shared" si="140"/>
        <v/>
      </c>
      <c r="AT235" s="56" t="str">
        <f t="shared" si="140"/>
        <v/>
      </c>
      <c r="AU235" s="56" t="str">
        <f t="shared" si="140"/>
        <v/>
      </c>
      <c r="AV235" s="56" t="str">
        <f t="shared" si="140"/>
        <v/>
      </c>
      <c r="AW235" s="56" t="str">
        <f t="shared" si="140"/>
        <v/>
      </c>
      <c r="AX235" s="56" t="str">
        <f t="shared" si="140"/>
        <v/>
      </c>
      <c r="AY235" s="56" t="str">
        <f t="shared" si="140"/>
        <v/>
      </c>
      <c r="AZ235" s="56" t="str">
        <f t="shared" si="140"/>
        <v/>
      </c>
      <c r="BA235" s="56" t="str">
        <f t="shared" si="140"/>
        <v/>
      </c>
      <c r="BB235" s="56" t="str">
        <f t="shared" si="140"/>
        <v/>
      </c>
      <c r="BC235" s="56" t="str">
        <f t="shared" si="140"/>
        <v/>
      </c>
    </row>
    <row r="236" spans="4:104" x14ac:dyDescent="0.25">
      <c r="F236" s="83" t="s">
        <v>59</v>
      </c>
      <c r="G236" s="84">
        <f t="shared" ref="G236:AL236" si="141">G60</f>
        <v>2021</v>
      </c>
      <c r="H236" s="84">
        <f t="shared" si="141"/>
        <v>2022</v>
      </c>
      <c r="I236" s="84">
        <f t="shared" si="141"/>
        <v>2023</v>
      </c>
      <c r="J236" s="84">
        <f t="shared" si="141"/>
        <v>2024</v>
      </c>
      <c r="K236" s="84">
        <f t="shared" si="141"/>
        <v>2025</v>
      </c>
      <c r="L236" s="84">
        <f t="shared" si="141"/>
        <v>2026</v>
      </c>
      <c r="M236" s="84">
        <f t="shared" si="141"/>
        <v>2027</v>
      </c>
      <c r="N236" s="84">
        <f t="shared" si="141"/>
        <v>2028</v>
      </c>
      <c r="O236" s="84">
        <f t="shared" si="141"/>
        <v>2029</v>
      </c>
      <c r="P236" s="84">
        <f t="shared" si="141"/>
        <v>2030</v>
      </c>
      <c r="Q236" s="84">
        <f t="shared" si="141"/>
        <v>2031</v>
      </c>
      <c r="R236" s="84">
        <f t="shared" si="141"/>
        <v>2032</v>
      </c>
      <c r="S236" s="84">
        <f t="shared" si="141"/>
        <v>2033</v>
      </c>
      <c r="T236" s="84">
        <f t="shared" si="141"/>
        <v>2034</v>
      </c>
      <c r="U236" s="84">
        <f t="shared" si="141"/>
        <v>2035</v>
      </c>
      <c r="V236" s="84">
        <f t="shared" si="141"/>
        <v>2036</v>
      </c>
      <c r="W236" s="84">
        <f t="shared" si="141"/>
        <v>2037</v>
      </c>
      <c r="X236" s="84">
        <f t="shared" si="141"/>
        <v>2038</v>
      </c>
      <c r="Y236" s="84">
        <f t="shared" si="141"/>
        <v>2039</v>
      </c>
      <c r="Z236" s="84">
        <f t="shared" si="141"/>
        <v>2040</v>
      </c>
      <c r="AA236" s="84">
        <f t="shared" si="141"/>
        <v>2041</v>
      </c>
      <c r="AB236" s="84">
        <f t="shared" si="141"/>
        <v>2042</v>
      </c>
      <c r="AC236" s="84">
        <f t="shared" si="141"/>
        <v>2043</v>
      </c>
      <c r="AD236" s="84">
        <f t="shared" si="141"/>
        <v>2044</v>
      </c>
      <c r="AE236" s="84">
        <f t="shared" si="141"/>
        <v>2045</v>
      </c>
      <c r="AF236" s="84">
        <f t="shared" si="141"/>
        <v>2046</v>
      </c>
      <c r="AG236" s="84" t="str">
        <f t="shared" si="141"/>
        <v/>
      </c>
      <c r="AH236" s="84" t="str">
        <f t="shared" si="141"/>
        <v/>
      </c>
      <c r="AI236" s="84" t="str">
        <f t="shared" si="141"/>
        <v/>
      </c>
      <c r="AJ236" s="84" t="str">
        <f t="shared" si="141"/>
        <v/>
      </c>
      <c r="AK236" s="84" t="str">
        <f t="shared" si="141"/>
        <v/>
      </c>
      <c r="AL236" s="84" t="str">
        <f t="shared" si="141"/>
        <v/>
      </c>
      <c r="AM236" s="84" t="str">
        <f t="shared" ref="AM236:BC236" si="142">AM60</f>
        <v/>
      </c>
      <c r="AN236" s="84" t="str">
        <f t="shared" si="142"/>
        <v/>
      </c>
      <c r="AO236" s="84" t="str">
        <f t="shared" si="142"/>
        <v/>
      </c>
      <c r="AP236" s="84" t="str">
        <f t="shared" si="142"/>
        <v/>
      </c>
      <c r="AQ236" s="84" t="str">
        <f t="shared" si="142"/>
        <v/>
      </c>
      <c r="AR236" s="84" t="str">
        <f t="shared" si="142"/>
        <v/>
      </c>
      <c r="AS236" s="84" t="str">
        <f t="shared" si="142"/>
        <v/>
      </c>
      <c r="AT236" s="84" t="str">
        <f t="shared" si="142"/>
        <v/>
      </c>
      <c r="AU236" s="84" t="str">
        <f t="shared" si="142"/>
        <v/>
      </c>
      <c r="AV236" s="84" t="str">
        <f t="shared" si="142"/>
        <v/>
      </c>
      <c r="AW236" s="84" t="str">
        <f t="shared" si="142"/>
        <v/>
      </c>
      <c r="AX236" s="84" t="str">
        <f t="shared" si="142"/>
        <v/>
      </c>
      <c r="AY236" s="84" t="str">
        <f t="shared" si="142"/>
        <v/>
      </c>
      <c r="AZ236" s="84" t="str">
        <f t="shared" si="142"/>
        <v/>
      </c>
      <c r="BA236" s="84" t="str">
        <f t="shared" si="142"/>
        <v/>
      </c>
      <c r="BB236" s="84" t="str">
        <f t="shared" si="142"/>
        <v/>
      </c>
      <c r="BC236" s="85" t="str">
        <f t="shared" si="142"/>
        <v/>
      </c>
    </row>
    <row r="237" spans="4:104" x14ac:dyDescent="0.25">
      <c r="F237" s="34" t="s">
        <v>562</v>
      </c>
      <c r="G237" s="126">
        <f>IF(G236="","",IF((1/(1+0.03)^(G236-$G236))&gt;0,(1/(1+0.03)^(G236-$G236)),0.01))</f>
        <v>1</v>
      </c>
      <c r="H237" s="126">
        <f t="shared" ref="H237:BC237" si="143">IF(H236="","",IF((1/(1+0.03)^(H236-$G236))&gt;0,(1/(1+0.03)^(H236-$G236)),0.01))</f>
        <v>0.970873786407767</v>
      </c>
      <c r="I237" s="126">
        <f t="shared" si="143"/>
        <v>0.94259590913375435</v>
      </c>
      <c r="J237" s="126">
        <f t="shared" si="143"/>
        <v>0.91514165935315961</v>
      </c>
      <c r="K237" s="126">
        <f t="shared" si="143"/>
        <v>0.888487047915689</v>
      </c>
      <c r="L237" s="126">
        <f t="shared" si="143"/>
        <v>0.86260878438416411</v>
      </c>
      <c r="M237" s="126">
        <f t="shared" si="143"/>
        <v>0.83748425668365445</v>
      </c>
      <c r="N237" s="126">
        <f t="shared" si="143"/>
        <v>0.81309151134335378</v>
      </c>
      <c r="O237" s="126">
        <f t="shared" si="143"/>
        <v>0.78940923431393573</v>
      </c>
      <c r="P237" s="126">
        <f t="shared" si="143"/>
        <v>0.76641673234362695</v>
      </c>
      <c r="Q237" s="126">
        <f t="shared" si="143"/>
        <v>0.74409391489672516</v>
      </c>
      <c r="R237" s="126">
        <f t="shared" si="143"/>
        <v>0.72242127659876232</v>
      </c>
      <c r="S237" s="126">
        <f t="shared" si="143"/>
        <v>0.70137988019297326</v>
      </c>
      <c r="T237" s="126">
        <f t="shared" si="143"/>
        <v>0.68095133999317792</v>
      </c>
      <c r="U237" s="126">
        <f t="shared" si="143"/>
        <v>0.66111780581861923</v>
      </c>
      <c r="V237" s="126">
        <f t="shared" si="143"/>
        <v>0.64186194739671765</v>
      </c>
      <c r="W237" s="126">
        <f t="shared" si="143"/>
        <v>0.62316693922011435</v>
      </c>
      <c r="X237" s="126">
        <f t="shared" si="143"/>
        <v>0.60501644584477121</v>
      </c>
      <c r="Y237" s="126">
        <f t="shared" si="143"/>
        <v>0.5873946076162827</v>
      </c>
      <c r="Z237" s="126">
        <f t="shared" si="143"/>
        <v>0.57028602681192497</v>
      </c>
      <c r="AA237" s="126">
        <f t="shared" si="143"/>
        <v>0.55367575418633497</v>
      </c>
      <c r="AB237" s="126">
        <f t="shared" si="143"/>
        <v>0.5375492759090631</v>
      </c>
      <c r="AC237" s="126">
        <f t="shared" si="143"/>
        <v>0.52189250088258554</v>
      </c>
      <c r="AD237" s="126">
        <f t="shared" si="143"/>
        <v>0.50669174842969467</v>
      </c>
      <c r="AE237" s="126">
        <f t="shared" si="143"/>
        <v>0.49193373633950943</v>
      </c>
      <c r="AF237" s="126">
        <f t="shared" si="143"/>
        <v>0.47760556926165965</v>
      </c>
      <c r="AG237" s="126" t="str">
        <f t="shared" si="143"/>
        <v/>
      </c>
      <c r="AH237" s="126" t="str">
        <f t="shared" si="143"/>
        <v/>
      </c>
      <c r="AI237" s="126" t="str">
        <f t="shared" si="143"/>
        <v/>
      </c>
      <c r="AJ237" s="126" t="str">
        <f t="shared" si="143"/>
        <v/>
      </c>
      <c r="AK237" s="126" t="str">
        <f t="shared" si="143"/>
        <v/>
      </c>
      <c r="AL237" s="126" t="str">
        <f t="shared" si="143"/>
        <v/>
      </c>
      <c r="AM237" s="126" t="str">
        <f t="shared" si="143"/>
        <v/>
      </c>
      <c r="AN237" s="126" t="str">
        <f t="shared" si="143"/>
        <v/>
      </c>
      <c r="AO237" s="126" t="str">
        <f t="shared" si="143"/>
        <v/>
      </c>
      <c r="AP237" s="126" t="str">
        <f t="shared" si="143"/>
        <v/>
      </c>
      <c r="AQ237" s="126" t="str">
        <f t="shared" si="143"/>
        <v/>
      </c>
      <c r="AR237" s="126" t="str">
        <f t="shared" si="143"/>
        <v/>
      </c>
      <c r="AS237" s="126" t="str">
        <f t="shared" si="143"/>
        <v/>
      </c>
      <c r="AT237" s="126" t="str">
        <f t="shared" si="143"/>
        <v/>
      </c>
      <c r="AU237" s="126" t="str">
        <f t="shared" si="143"/>
        <v/>
      </c>
      <c r="AV237" s="126" t="str">
        <f t="shared" si="143"/>
        <v/>
      </c>
      <c r="AW237" s="126" t="str">
        <f t="shared" si="143"/>
        <v/>
      </c>
      <c r="AX237" s="126" t="str">
        <f t="shared" si="143"/>
        <v/>
      </c>
      <c r="AY237" s="126" t="str">
        <f t="shared" si="143"/>
        <v/>
      </c>
      <c r="AZ237" s="126" t="str">
        <f t="shared" si="143"/>
        <v/>
      </c>
      <c r="BA237" s="126" t="str">
        <f t="shared" si="143"/>
        <v/>
      </c>
      <c r="BB237" s="126" t="str">
        <f t="shared" si="143"/>
        <v/>
      </c>
      <c r="BC237" s="128" t="str">
        <f t="shared" si="143"/>
        <v/>
      </c>
    </row>
    <row r="238" spans="4:104" x14ac:dyDescent="0.25">
      <c r="F238" s="10" t="s">
        <v>560</v>
      </c>
      <c r="G238" s="119">
        <f>IF(G235&gt;20,"",IF(G212="",0,G212*G237))</f>
        <v>0</v>
      </c>
      <c r="H238" s="119">
        <f t="shared" ref="H238:BC238" si="144">IF(H235&gt;20,"",IF(H212="",0,H212*H237))</f>
        <v>0</v>
      </c>
      <c r="I238" s="119">
        <f t="shared" si="144"/>
        <v>0</v>
      </c>
      <c r="J238" s="119">
        <f t="shared" si="144"/>
        <v>0</v>
      </c>
      <c r="K238" s="119">
        <f t="shared" si="144"/>
        <v>0</v>
      </c>
      <c r="L238" s="119">
        <f t="shared" ca="1" si="144"/>
        <v>296023.71181916812</v>
      </c>
      <c r="M238" s="119">
        <f t="shared" si="144"/>
        <v>289571.26861401834</v>
      </c>
      <c r="N238" s="119">
        <f t="shared" si="144"/>
        <v>283224.90436603496</v>
      </c>
      <c r="O238" s="119">
        <f t="shared" si="144"/>
        <v>270279.10005125985</v>
      </c>
      <c r="P238" s="119">
        <f t="shared" si="144"/>
        <v>264246.74245864555</v>
      </c>
      <c r="Q238" s="119">
        <f t="shared" si="144"/>
        <v>258264.22232110068</v>
      </c>
      <c r="R238" s="119">
        <f t="shared" si="144"/>
        <v>252406.02839364865</v>
      </c>
      <c r="S238" s="119">
        <f t="shared" si="144"/>
        <v>246669.99356189615</v>
      </c>
      <c r="T238" s="119">
        <f t="shared" si="144"/>
        <v>241053.97148068369</v>
      </c>
      <c r="U238" s="119">
        <f t="shared" si="144"/>
        <v>235555.83720266956</v>
      </c>
      <c r="V238" s="119">
        <f t="shared" si="144"/>
        <v>230173.48775267767</v>
      </c>
      <c r="W238" s="119">
        <f t="shared" si="144"/>
        <v>224904.84265043505</v>
      </c>
      <c r="X238" s="119">
        <f t="shared" si="144"/>
        <v>219747.84438421941</v>
      </c>
      <c r="Y238" s="119">
        <f t="shared" si="144"/>
        <v>214700.45883783296</v>
      </c>
      <c r="Z238" s="119">
        <f t="shared" si="144"/>
        <v>209760.67567321751</v>
      </c>
      <c r="AA238" s="119">
        <f t="shared" si="144"/>
        <v>204926.5086709352</v>
      </c>
      <c r="AB238" s="119">
        <f t="shared" si="144"/>
        <v>200195.99603064283</v>
      </c>
      <c r="AC238" s="119">
        <f t="shared" si="144"/>
        <v>195567.20063360265</v>
      </c>
      <c r="AD238" s="119">
        <f t="shared" si="144"/>
        <v>191038.21026918519</v>
      </c>
      <c r="AE238" s="119">
        <f t="shared" si="144"/>
        <v>186607.13782724002</v>
      </c>
      <c r="AF238" s="119" t="str">
        <f t="shared" si="144"/>
        <v/>
      </c>
      <c r="AG238" s="119" t="str">
        <f t="shared" si="144"/>
        <v/>
      </c>
      <c r="AH238" s="119" t="str">
        <f t="shared" si="144"/>
        <v/>
      </c>
      <c r="AI238" s="119" t="str">
        <f t="shared" si="144"/>
        <v/>
      </c>
      <c r="AJ238" s="119" t="str">
        <f t="shared" si="144"/>
        <v/>
      </c>
      <c r="AK238" s="119" t="str">
        <f t="shared" si="144"/>
        <v/>
      </c>
      <c r="AL238" s="119" t="str">
        <f t="shared" si="144"/>
        <v/>
      </c>
      <c r="AM238" s="119" t="str">
        <f t="shared" si="144"/>
        <v/>
      </c>
      <c r="AN238" s="119" t="str">
        <f t="shared" si="144"/>
        <v/>
      </c>
      <c r="AO238" s="119" t="str">
        <f t="shared" si="144"/>
        <v/>
      </c>
      <c r="AP238" s="119" t="str">
        <f t="shared" si="144"/>
        <v/>
      </c>
      <c r="AQ238" s="119" t="str">
        <f t="shared" si="144"/>
        <v/>
      </c>
      <c r="AR238" s="119" t="str">
        <f t="shared" si="144"/>
        <v/>
      </c>
      <c r="AS238" s="119" t="str">
        <f t="shared" si="144"/>
        <v/>
      </c>
      <c r="AT238" s="119" t="str">
        <f t="shared" si="144"/>
        <v/>
      </c>
      <c r="AU238" s="119" t="str">
        <f t="shared" si="144"/>
        <v/>
      </c>
      <c r="AV238" s="119" t="str">
        <f t="shared" si="144"/>
        <v/>
      </c>
      <c r="AW238" s="119" t="str">
        <f t="shared" si="144"/>
        <v/>
      </c>
      <c r="AX238" s="119" t="str">
        <f t="shared" si="144"/>
        <v/>
      </c>
      <c r="AY238" s="119" t="str">
        <f t="shared" si="144"/>
        <v/>
      </c>
      <c r="AZ238" s="119" t="str">
        <f t="shared" si="144"/>
        <v/>
      </c>
      <c r="BA238" s="119" t="str">
        <f t="shared" si="144"/>
        <v/>
      </c>
      <c r="BB238" s="119" t="str">
        <f t="shared" si="144"/>
        <v/>
      </c>
      <c r="BC238" s="122" t="str">
        <f t="shared" si="144"/>
        <v/>
      </c>
    </row>
    <row r="239" spans="4:104" x14ac:dyDescent="0.25">
      <c r="F239" s="10" t="s">
        <v>558</v>
      </c>
      <c r="G239" s="119">
        <f>IF(G232="","",G232*G237)</f>
        <v>0</v>
      </c>
      <c r="H239" s="119">
        <f t="shared" ref="H239:BC239" si="145">IF(H232="","",H232*H237)</f>
        <v>0</v>
      </c>
      <c r="I239" s="119">
        <f t="shared" si="145"/>
        <v>0</v>
      </c>
      <c r="J239" s="119">
        <f t="shared" si="145"/>
        <v>0</v>
      </c>
      <c r="K239" s="119">
        <f t="shared" si="145"/>
        <v>0</v>
      </c>
      <c r="L239" s="119">
        <f t="shared" si="145"/>
        <v>0</v>
      </c>
      <c r="M239" s="119">
        <f t="shared" si="145"/>
        <v>0</v>
      </c>
      <c r="N239" s="119">
        <f t="shared" si="145"/>
        <v>0</v>
      </c>
      <c r="O239" s="119">
        <f t="shared" si="145"/>
        <v>0</v>
      </c>
      <c r="P239" s="119">
        <f t="shared" si="145"/>
        <v>0</v>
      </c>
      <c r="Q239" s="119">
        <f t="shared" si="145"/>
        <v>0</v>
      </c>
      <c r="R239" s="119">
        <f t="shared" si="145"/>
        <v>0</v>
      </c>
      <c r="S239" s="119">
        <f t="shared" si="145"/>
        <v>0</v>
      </c>
      <c r="T239" s="119">
        <f t="shared" si="145"/>
        <v>0</v>
      </c>
      <c r="U239" s="119">
        <f t="shared" si="145"/>
        <v>0</v>
      </c>
      <c r="V239" s="119">
        <f t="shared" si="145"/>
        <v>0</v>
      </c>
      <c r="W239" s="119">
        <f t="shared" si="145"/>
        <v>0</v>
      </c>
      <c r="X239" s="119">
        <f t="shared" si="145"/>
        <v>0</v>
      </c>
      <c r="Y239" s="119">
        <f t="shared" si="145"/>
        <v>0</v>
      </c>
      <c r="Z239" s="119">
        <f t="shared" si="145"/>
        <v>0</v>
      </c>
      <c r="AA239" s="119">
        <f t="shared" si="145"/>
        <v>0</v>
      </c>
      <c r="AB239" s="119">
        <f t="shared" si="145"/>
        <v>0</v>
      </c>
      <c r="AC239" s="119">
        <f t="shared" si="145"/>
        <v>0</v>
      </c>
      <c r="AD239" s="119">
        <f t="shared" si="145"/>
        <v>0</v>
      </c>
      <c r="AE239" s="119">
        <f t="shared" si="145"/>
        <v>0</v>
      </c>
      <c r="AF239" s="119" t="str">
        <f t="shared" si="145"/>
        <v/>
      </c>
      <c r="AG239" s="119" t="str">
        <f t="shared" si="145"/>
        <v/>
      </c>
      <c r="AH239" s="119" t="str">
        <f t="shared" si="145"/>
        <v/>
      </c>
      <c r="AI239" s="119" t="str">
        <f t="shared" si="145"/>
        <v/>
      </c>
      <c r="AJ239" s="119" t="str">
        <f t="shared" si="145"/>
        <v/>
      </c>
      <c r="AK239" s="119" t="str">
        <f t="shared" si="145"/>
        <v/>
      </c>
      <c r="AL239" s="119" t="str">
        <f t="shared" si="145"/>
        <v/>
      </c>
      <c r="AM239" s="119" t="str">
        <f t="shared" si="145"/>
        <v/>
      </c>
      <c r="AN239" s="119" t="str">
        <f t="shared" si="145"/>
        <v/>
      </c>
      <c r="AO239" s="119" t="str">
        <f t="shared" si="145"/>
        <v/>
      </c>
      <c r="AP239" s="119" t="str">
        <f t="shared" si="145"/>
        <v/>
      </c>
      <c r="AQ239" s="119" t="str">
        <f t="shared" si="145"/>
        <v/>
      </c>
      <c r="AR239" s="119" t="str">
        <f t="shared" si="145"/>
        <v/>
      </c>
      <c r="AS239" s="119" t="str">
        <f t="shared" si="145"/>
        <v/>
      </c>
      <c r="AT239" s="119" t="str">
        <f t="shared" si="145"/>
        <v/>
      </c>
      <c r="AU239" s="119" t="str">
        <f t="shared" si="145"/>
        <v/>
      </c>
      <c r="AV239" s="119" t="str">
        <f t="shared" si="145"/>
        <v/>
      </c>
      <c r="AW239" s="119" t="str">
        <f t="shared" si="145"/>
        <v/>
      </c>
      <c r="AX239" s="119" t="str">
        <f t="shared" si="145"/>
        <v/>
      </c>
      <c r="AY239" s="119" t="str">
        <f t="shared" si="145"/>
        <v/>
      </c>
      <c r="AZ239" s="119" t="str">
        <f t="shared" si="145"/>
        <v/>
      </c>
      <c r="BA239" s="119" t="str">
        <f t="shared" si="145"/>
        <v/>
      </c>
      <c r="BB239" s="119" t="str">
        <f t="shared" si="145"/>
        <v/>
      </c>
      <c r="BC239" s="122" t="str">
        <f t="shared" si="145"/>
        <v/>
      </c>
    </row>
    <row r="240" spans="4:104" x14ac:dyDescent="0.25">
      <c r="F240" s="10" t="s">
        <v>573</v>
      </c>
      <c r="G240" s="119">
        <f>IF(ISERROR(G238-G239),"",(G238-G239))</f>
        <v>0</v>
      </c>
      <c r="H240" s="119">
        <f t="shared" ref="H240:BC240" si="146">IF(ISERROR(H238-H239),"",(H238-H239))</f>
        <v>0</v>
      </c>
      <c r="I240" s="119">
        <f t="shared" si="146"/>
        <v>0</v>
      </c>
      <c r="J240" s="119">
        <f t="shared" si="146"/>
        <v>0</v>
      </c>
      <c r="K240" s="119">
        <f t="shared" si="146"/>
        <v>0</v>
      </c>
      <c r="L240" s="119">
        <f t="shared" ca="1" si="146"/>
        <v>296023.71181916812</v>
      </c>
      <c r="M240" s="119">
        <f t="shared" si="146"/>
        <v>289571.26861401834</v>
      </c>
      <c r="N240" s="119">
        <f t="shared" si="146"/>
        <v>283224.90436603496</v>
      </c>
      <c r="O240" s="119">
        <f t="shared" si="146"/>
        <v>270279.10005125985</v>
      </c>
      <c r="P240" s="119">
        <f t="shared" si="146"/>
        <v>264246.74245864555</v>
      </c>
      <c r="Q240" s="119">
        <f t="shared" si="146"/>
        <v>258264.22232110068</v>
      </c>
      <c r="R240" s="119">
        <f t="shared" si="146"/>
        <v>252406.02839364865</v>
      </c>
      <c r="S240" s="119">
        <f t="shared" si="146"/>
        <v>246669.99356189615</v>
      </c>
      <c r="T240" s="119">
        <f t="shared" si="146"/>
        <v>241053.97148068369</v>
      </c>
      <c r="U240" s="119">
        <f t="shared" si="146"/>
        <v>235555.83720266956</v>
      </c>
      <c r="V240" s="119">
        <f t="shared" si="146"/>
        <v>230173.48775267767</v>
      </c>
      <c r="W240" s="119">
        <f t="shared" si="146"/>
        <v>224904.84265043505</v>
      </c>
      <c r="X240" s="119">
        <f t="shared" si="146"/>
        <v>219747.84438421941</v>
      </c>
      <c r="Y240" s="119">
        <f t="shared" si="146"/>
        <v>214700.45883783296</v>
      </c>
      <c r="Z240" s="119">
        <f t="shared" si="146"/>
        <v>209760.67567321751</v>
      </c>
      <c r="AA240" s="119">
        <f t="shared" si="146"/>
        <v>204926.5086709352</v>
      </c>
      <c r="AB240" s="119">
        <f t="shared" si="146"/>
        <v>200195.99603064283</v>
      </c>
      <c r="AC240" s="119">
        <f t="shared" si="146"/>
        <v>195567.20063360265</v>
      </c>
      <c r="AD240" s="119">
        <f t="shared" si="146"/>
        <v>191038.21026918519</v>
      </c>
      <c r="AE240" s="119">
        <f t="shared" si="146"/>
        <v>186607.13782724002</v>
      </c>
      <c r="AF240" s="119" t="str">
        <f t="shared" si="146"/>
        <v/>
      </c>
      <c r="AG240" s="119" t="str">
        <f t="shared" si="146"/>
        <v/>
      </c>
      <c r="AH240" s="119" t="str">
        <f t="shared" si="146"/>
        <v/>
      </c>
      <c r="AI240" s="119" t="str">
        <f t="shared" si="146"/>
        <v/>
      </c>
      <c r="AJ240" s="119" t="str">
        <f t="shared" si="146"/>
        <v/>
      </c>
      <c r="AK240" s="119" t="str">
        <f t="shared" si="146"/>
        <v/>
      </c>
      <c r="AL240" s="119" t="str">
        <f t="shared" si="146"/>
        <v/>
      </c>
      <c r="AM240" s="119" t="str">
        <f t="shared" si="146"/>
        <v/>
      </c>
      <c r="AN240" s="119" t="str">
        <f t="shared" si="146"/>
        <v/>
      </c>
      <c r="AO240" s="119" t="str">
        <f t="shared" si="146"/>
        <v/>
      </c>
      <c r="AP240" s="119" t="str">
        <f t="shared" si="146"/>
        <v/>
      </c>
      <c r="AQ240" s="119" t="str">
        <f t="shared" si="146"/>
        <v/>
      </c>
      <c r="AR240" s="119" t="str">
        <f t="shared" si="146"/>
        <v/>
      </c>
      <c r="AS240" s="119" t="str">
        <f t="shared" si="146"/>
        <v/>
      </c>
      <c r="AT240" s="119" t="str">
        <f t="shared" si="146"/>
        <v/>
      </c>
      <c r="AU240" s="119" t="str">
        <f t="shared" si="146"/>
        <v/>
      </c>
      <c r="AV240" s="119" t="str">
        <f t="shared" si="146"/>
        <v/>
      </c>
      <c r="AW240" s="119" t="str">
        <f t="shared" si="146"/>
        <v/>
      </c>
      <c r="AX240" s="119" t="str">
        <f t="shared" si="146"/>
        <v/>
      </c>
      <c r="AY240" s="119" t="str">
        <f t="shared" si="146"/>
        <v/>
      </c>
      <c r="AZ240" s="119" t="str">
        <f t="shared" si="146"/>
        <v/>
      </c>
      <c r="BA240" s="119" t="str">
        <f t="shared" si="146"/>
        <v/>
      </c>
      <c r="BB240" s="119" t="str">
        <f t="shared" si="146"/>
        <v/>
      </c>
      <c r="BC240" s="122" t="str">
        <f t="shared" si="146"/>
        <v/>
      </c>
    </row>
    <row r="241" spans="6:55" x14ac:dyDescent="0.25">
      <c r="F241" s="19" t="s">
        <v>574</v>
      </c>
      <c r="G241" s="119">
        <f>IF(G235&gt;20,"",SUM($G240:G240))</f>
        <v>0</v>
      </c>
      <c r="H241" s="119">
        <f>IF(H235&gt;20,"",SUM($G240:H240))</f>
        <v>0</v>
      </c>
      <c r="I241" s="119">
        <f>IF(I235&gt;20,"",SUM($G240:I240))</f>
        <v>0</v>
      </c>
      <c r="J241" s="119">
        <f>IF(J235&gt;20,"",SUM($G240:J240))</f>
        <v>0</v>
      </c>
      <c r="K241" s="119">
        <f>IF(K235&gt;20,"",SUM($G240:K240))</f>
        <v>0</v>
      </c>
      <c r="L241" s="119">
        <f ca="1">IF(L235&gt;20,"",SUM($G240:L240))</f>
        <v>296023.71181916812</v>
      </c>
      <c r="M241" s="119">
        <f ca="1">IF(M235&gt;20,"",SUM($G240:M240))</f>
        <v>585594.98043318652</v>
      </c>
      <c r="N241" s="119">
        <f ca="1">IF(N235&gt;20,"",SUM($G240:N240))</f>
        <v>868819.88479922153</v>
      </c>
      <c r="O241" s="119">
        <f ca="1">IF(O235&gt;20,"",SUM($G240:O240))</f>
        <v>1139098.9848504814</v>
      </c>
      <c r="P241" s="119">
        <f ca="1">IF(P235&gt;20,"",SUM($G240:P240))</f>
        <v>1403345.7273091269</v>
      </c>
      <c r="Q241" s="119">
        <f ca="1">IF(Q235&gt;20,"",SUM($G240:Q240))</f>
        <v>1661609.9496302276</v>
      </c>
      <c r="R241" s="119">
        <f ca="1">IF(R235&gt;20,"",SUM($G240:R240))</f>
        <v>1914015.9780238762</v>
      </c>
      <c r="S241" s="119">
        <f ca="1">IF(S235&gt;20,"",SUM($G240:S240))</f>
        <v>2160685.9715857725</v>
      </c>
      <c r="T241" s="119">
        <f ca="1">IF(T235&gt;20,"",SUM($G240:T240))</f>
        <v>2401739.9430664564</v>
      </c>
      <c r="U241" s="119">
        <f ca="1">IF(U235&gt;20,"",SUM($G240:U240))</f>
        <v>2637295.7802691259</v>
      </c>
      <c r="V241" s="119">
        <f ca="1">IF(V235&gt;20,"",SUM($G240:V240))</f>
        <v>2867469.2680218038</v>
      </c>
      <c r="W241" s="119">
        <f ca="1">IF(W235&gt;20,"",SUM($G240:W240))</f>
        <v>3092374.1106722387</v>
      </c>
      <c r="X241" s="119">
        <f ca="1">IF(X235&gt;20,"",SUM($G240:X240))</f>
        <v>3312121.9550564582</v>
      </c>
      <c r="Y241" s="119">
        <f ca="1">IF(Y235&gt;20,"",SUM($G240:Y240))</f>
        <v>3526822.413894291</v>
      </c>
      <c r="Z241" s="119">
        <f ca="1">IF(Z235&gt;20,"",SUM($G240:Z240))</f>
        <v>3736583.0895675085</v>
      </c>
      <c r="AA241" s="119">
        <f ca="1">IF(AA235&gt;20,"",SUM($G240:AA240))</f>
        <v>3941509.598238444</v>
      </c>
      <c r="AB241" s="119">
        <f ca="1">IF(AB235&gt;20,"",SUM($G240:AB240))</f>
        <v>4141705.5942690866</v>
      </c>
      <c r="AC241" s="119">
        <f ca="1">IF(AC235&gt;20,"",SUM($G240:AC240))</f>
        <v>4337272.7949026888</v>
      </c>
      <c r="AD241" s="119">
        <f ca="1">IF(AD235&gt;20,"",SUM($G240:AD240))</f>
        <v>4528311.0051718736</v>
      </c>
      <c r="AE241" s="119">
        <f ca="1">IF(AE235&gt;20,"",SUM($G240:AE240))</f>
        <v>4714918.1429991135</v>
      </c>
      <c r="AF241" s="119" t="str">
        <f>IF(AF235&gt;20,"",SUM($G240:AF240))</f>
        <v/>
      </c>
      <c r="AG241" s="119" t="str">
        <f>IF(AG235&gt;20,"",SUM($G240:AG240))</f>
        <v/>
      </c>
      <c r="AH241" s="119" t="str">
        <f>IF(AH235&gt;20,"",SUM($G240:AH240))</f>
        <v/>
      </c>
      <c r="AI241" s="119" t="str">
        <f>IF(AI235&gt;20,"",SUM($G240:AI240))</f>
        <v/>
      </c>
      <c r="AJ241" s="119" t="str">
        <f>IF(AJ235&gt;20,"",SUM($G240:AJ240))</f>
        <v/>
      </c>
      <c r="AK241" s="119" t="str">
        <f>IF(AK235&gt;20,"",SUM($G240:AK240))</f>
        <v/>
      </c>
      <c r="AL241" s="119" t="str">
        <f>IF(AL235&gt;20,"",SUM($G240:AL240))</f>
        <v/>
      </c>
      <c r="AM241" s="119" t="str">
        <f>IF(AM235&gt;20,"",SUM($G240:AM240))</f>
        <v/>
      </c>
      <c r="AN241" s="119" t="str">
        <f>IF(AN235&gt;20,"",SUM($G240:AN240))</f>
        <v/>
      </c>
      <c r="AO241" s="119" t="str">
        <f>IF(AO235&gt;20,"",SUM($G240:AO240))</f>
        <v/>
      </c>
      <c r="AP241" s="119" t="str">
        <f>IF(AP235&gt;20,"",SUM($G240:AP240))</f>
        <v/>
      </c>
      <c r="AQ241" s="119" t="str">
        <f>IF(AQ235&gt;20,"",SUM($G240:AQ240))</f>
        <v/>
      </c>
      <c r="AR241" s="119" t="str">
        <f>IF(AR235&gt;20,"",SUM($G240:AR240))</f>
        <v/>
      </c>
      <c r="AS241" s="119" t="str">
        <f>IF(AS235&gt;20,"",SUM($G240:AS240))</f>
        <v/>
      </c>
      <c r="AT241" s="119" t="str">
        <f>IF(AT235&gt;20,"",SUM($G240:AT240))</f>
        <v/>
      </c>
      <c r="AU241" s="119" t="str">
        <f>IF(AU235&gt;20,"",SUM($G240:AU240))</f>
        <v/>
      </c>
      <c r="AV241" s="119" t="str">
        <f>IF(AV235&gt;20,"",SUM($G240:AV240))</f>
        <v/>
      </c>
      <c r="AW241" s="119" t="str">
        <f>IF(AW235&gt;20,"",SUM($G240:AW240))</f>
        <v/>
      </c>
      <c r="AX241" s="119" t="str">
        <f>IF(AX235&gt;20,"",SUM($G240:AX240))</f>
        <v/>
      </c>
      <c r="AY241" s="119" t="str">
        <f>IF(AY235&gt;20,"",SUM($G240:AY240))</f>
        <v/>
      </c>
      <c r="AZ241" s="119" t="str">
        <f>IF(AZ235&gt;20,"",SUM($G240:AZ240))</f>
        <v/>
      </c>
      <c r="BA241" s="119" t="str">
        <f>IF(BA235&gt;20,"",SUM($G240:BA240))</f>
        <v/>
      </c>
      <c r="BB241" s="119" t="str">
        <f>IF(BB235&gt;20,"",SUM($G240:BB240))</f>
        <v/>
      </c>
      <c r="BC241" s="122" t="str">
        <f>IF(BC235&gt;20,"",SUM($G240:BC240))</f>
        <v/>
      </c>
    </row>
    <row r="242" spans="6:55" x14ac:dyDescent="0.25">
      <c r="F242" s="127" t="s">
        <v>563</v>
      </c>
      <c r="G242" s="116">
        <f>IF(G236="","",IF((1/(1+0.07)^(G236-$G236))&gt;0,(1/(1+0.07)^(G236-$G236)),0.01))</f>
        <v>1</v>
      </c>
      <c r="H242" s="116">
        <f t="shared" ref="H242:BC242" si="147">IF(H236="","",IF((1/(1+0.07)^(H236-$G236))&gt;0,(1/(1+0.07)^(H236-$G236)),0.01))</f>
        <v>0.93457943925233644</v>
      </c>
      <c r="I242" s="116">
        <f t="shared" si="147"/>
        <v>0.87343872827321156</v>
      </c>
      <c r="J242" s="116">
        <f t="shared" si="147"/>
        <v>0.81629787689085187</v>
      </c>
      <c r="K242" s="116">
        <f t="shared" si="147"/>
        <v>0.7628952120475252</v>
      </c>
      <c r="L242" s="116">
        <f t="shared" si="147"/>
        <v>0.71298617948366838</v>
      </c>
      <c r="M242" s="116">
        <f t="shared" si="147"/>
        <v>0.66634222381651254</v>
      </c>
      <c r="N242" s="116">
        <f t="shared" si="147"/>
        <v>0.62274974188459109</v>
      </c>
      <c r="O242" s="116">
        <f t="shared" si="147"/>
        <v>0.5820091045650384</v>
      </c>
      <c r="P242" s="116">
        <f t="shared" si="147"/>
        <v>0.54393374258414806</v>
      </c>
      <c r="Q242" s="116">
        <f t="shared" si="147"/>
        <v>0.5083492921347178</v>
      </c>
      <c r="R242" s="116">
        <f t="shared" si="147"/>
        <v>0.47509279638758667</v>
      </c>
      <c r="S242" s="116">
        <f t="shared" si="147"/>
        <v>0.44401195924073528</v>
      </c>
      <c r="T242" s="116">
        <f t="shared" si="147"/>
        <v>0.41496444788853759</v>
      </c>
      <c r="U242" s="116">
        <f t="shared" si="147"/>
        <v>0.3878172410173249</v>
      </c>
      <c r="V242" s="116">
        <f t="shared" si="147"/>
        <v>0.36244601964235967</v>
      </c>
      <c r="W242" s="116">
        <f t="shared" si="147"/>
        <v>0.33873459779659787</v>
      </c>
      <c r="X242" s="116">
        <f t="shared" si="147"/>
        <v>0.31657439046411018</v>
      </c>
      <c r="Y242" s="116">
        <f t="shared" si="147"/>
        <v>0.29586391632159825</v>
      </c>
      <c r="Z242" s="116">
        <f t="shared" si="147"/>
        <v>0.27650833301083949</v>
      </c>
      <c r="AA242" s="116">
        <f t="shared" si="147"/>
        <v>0.2584190028138687</v>
      </c>
      <c r="AB242" s="116">
        <f t="shared" si="147"/>
        <v>0.24151308674193336</v>
      </c>
      <c r="AC242" s="116">
        <f t="shared" si="147"/>
        <v>0.22571316517937698</v>
      </c>
      <c r="AD242" s="116">
        <f t="shared" si="147"/>
        <v>0.21094688334521211</v>
      </c>
      <c r="AE242" s="116">
        <f t="shared" si="147"/>
        <v>0.19714661994879637</v>
      </c>
      <c r="AF242" s="116">
        <f t="shared" si="147"/>
        <v>0.18424917752223957</v>
      </c>
      <c r="AG242" s="116" t="str">
        <f t="shared" si="147"/>
        <v/>
      </c>
      <c r="AH242" s="116" t="str">
        <f t="shared" si="147"/>
        <v/>
      </c>
      <c r="AI242" s="116" t="str">
        <f t="shared" si="147"/>
        <v/>
      </c>
      <c r="AJ242" s="116" t="str">
        <f t="shared" si="147"/>
        <v/>
      </c>
      <c r="AK242" s="116" t="str">
        <f t="shared" si="147"/>
        <v/>
      </c>
      <c r="AL242" s="116" t="str">
        <f t="shared" si="147"/>
        <v/>
      </c>
      <c r="AM242" s="116" t="str">
        <f t="shared" si="147"/>
        <v/>
      </c>
      <c r="AN242" s="116" t="str">
        <f t="shared" si="147"/>
        <v/>
      </c>
      <c r="AO242" s="116" t="str">
        <f t="shared" si="147"/>
        <v/>
      </c>
      <c r="AP242" s="116" t="str">
        <f t="shared" si="147"/>
        <v/>
      </c>
      <c r="AQ242" s="116" t="str">
        <f t="shared" si="147"/>
        <v/>
      </c>
      <c r="AR242" s="116" t="str">
        <f t="shared" si="147"/>
        <v/>
      </c>
      <c r="AS242" s="116" t="str">
        <f t="shared" si="147"/>
        <v/>
      </c>
      <c r="AT242" s="116" t="str">
        <f t="shared" si="147"/>
        <v/>
      </c>
      <c r="AU242" s="116" t="str">
        <f t="shared" si="147"/>
        <v/>
      </c>
      <c r="AV242" s="116" t="str">
        <f t="shared" si="147"/>
        <v/>
      </c>
      <c r="AW242" s="116" t="str">
        <f t="shared" si="147"/>
        <v/>
      </c>
      <c r="AX242" s="116" t="str">
        <f t="shared" si="147"/>
        <v/>
      </c>
      <c r="AY242" s="116" t="str">
        <f t="shared" si="147"/>
        <v/>
      </c>
      <c r="AZ242" s="116" t="str">
        <f t="shared" si="147"/>
        <v/>
      </c>
      <c r="BA242" s="116" t="str">
        <f t="shared" si="147"/>
        <v/>
      </c>
      <c r="BB242" s="116" t="str">
        <f t="shared" si="147"/>
        <v/>
      </c>
      <c r="BC242" s="117" t="str">
        <f t="shared" si="147"/>
        <v/>
      </c>
    </row>
    <row r="243" spans="6:55" x14ac:dyDescent="0.25">
      <c r="F243" s="10" t="s">
        <v>561</v>
      </c>
      <c r="G243" s="119">
        <f>IF(G235&gt;20,"",IF(G212="",0,G212*G242))</f>
        <v>0</v>
      </c>
      <c r="H243" s="119">
        <f t="shared" ref="H243:BC243" si="148">IF(H235&gt;20,"",IF(H212="",0,H212*H242))</f>
        <v>0</v>
      </c>
      <c r="I243" s="119">
        <f t="shared" si="148"/>
        <v>0</v>
      </c>
      <c r="J243" s="119">
        <f t="shared" si="148"/>
        <v>0</v>
      </c>
      <c r="K243" s="119">
        <f t="shared" si="148"/>
        <v>0</v>
      </c>
      <c r="L243" s="119">
        <f t="shared" ca="1" si="148"/>
        <v>244677.33130865832</v>
      </c>
      <c r="M243" s="119">
        <f t="shared" si="148"/>
        <v>230396.64512107795</v>
      </c>
      <c r="N243" s="119">
        <f t="shared" si="148"/>
        <v>216922.9829958893</v>
      </c>
      <c r="O243" s="119">
        <f t="shared" si="148"/>
        <v>199269.13717976658</v>
      </c>
      <c r="P243" s="119">
        <f t="shared" si="148"/>
        <v>187538.5981614468</v>
      </c>
      <c r="Q243" s="119">
        <f t="shared" si="148"/>
        <v>176440.67767826968</v>
      </c>
      <c r="R243" s="119">
        <f t="shared" si="148"/>
        <v>165992.18453144404</v>
      </c>
      <c r="S243" s="119">
        <f t="shared" si="148"/>
        <v>156155.64435236322</v>
      </c>
      <c r="T243" s="119">
        <f t="shared" si="148"/>
        <v>146895.70650940097</v>
      </c>
      <c r="U243" s="119">
        <f t="shared" si="148"/>
        <v>138179.02662045148</v>
      </c>
      <c r="V243" s="119">
        <f t="shared" si="148"/>
        <v>129974.15534838429</v>
      </c>
      <c r="W243" s="119">
        <f t="shared" si="148"/>
        <v>122251.43316018078</v>
      </c>
      <c r="X243" s="119">
        <f t="shared" si="148"/>
        <v>114982.89074539479</v>
      </c>
      <c r="Y243" s="119">
        <f t="shared" si="148"/>
        <v>108142.15480388164</v>
      </c>
      <c r="Z243" s="119">
        <f t="shared" si="148"/>
        <v>101704.35892646687</v>
      </c>
      <c r="AA243" s="119">
        <f t="shared" si="148"/>
        <v>95646.059305404386</v>
      </c>
      <c r="AB243" s="119">
        <f t="shared" si="148"/>
        <v>89945.155024105596</v>
      </c>
      <c r="AC243" s="119">
        <f t="shared" si="148"/>
        <v>84580.812687729587</v>
      </c>
      <c r="AD243" s="119">
        <f t="shared" si="148"/>
        <v>79533.395167818744</v>
      </c>
      <c r="AE243" s="119">
        <f t="shared" si="148"/>
        <v>74784.394245263844</v>
      </c>
      <c r="AF243" s="119" t="str">
        <f t="shared" si="148"/>
        <v/>
      </c>
      <c r="AG243" s="119" t="str">
        <f t="shared" si="148"/>
        <v/>
      </c>
      <c r="AH243" s="119" t="str">
        <f t="shared" si="148"/>
        <v/>
      </c>
      <c r="AI243" s="119" t="str">
        <f t="shared" si="148"/>
        <v/>
      </c>
      <c r="AJ243" s="119" t="str">
        <f t="shared" si="148"/>
        <v/>
      </c>
      <c r="AK243" s="119" t="str">
        <f t="shared" si="148"/>
        <v/>
      </c>
      <c r="AL243" s="119" t="str">
        <f t="shared" si="148"/>
        <v/>
      </c>
      <c r="AM243" s="119" t="str">
        <f t="shared" si="148"/>
        <v/>
      </c>
      <c r="AN243" s="119" t="str">
        <f t="shared" si="148"/>
        <v/>
      </c>
      <c r="AO243" s="119" t="str">
        <f t="shared" si="148"/>
        <v/>
      </c>
      <c r="AP243" s="119" t="str">
        <f t="shared" si="148"/>
        <v/>
      </c>
      <c r="AQ243" s="119" t="str">
        <f t="shared" si="148"/>
        <v/>
      </c>
      <c r="AR243" s="119" t="str">
        <f t="shared" si="148"/>
        <v/>
      </c>
      <c r="AS243" s="119" t="str">
        <f t="shared" si="148"/>
        <v/>
      </c>
      <c r="AT243" s="119" t="str">
        <f t="shared" si="148"/>
        <v/>
      </c>
      <c r="AU243" s="119" t="str">
        <f t="shared" si="148"/>
        <v/>
      </c>
      <c r="AV243" s="119" t="str">
        <f t="shared" si="148"/>
        <v/>
      </c>
      <c r="AW243" s="119" t="str">
        <f t="shared" si="148"/>
        <v/>
      </c>
      <c r="AX243" s="119" t="str">
        <f t="shared" si="148"/>
        <v/>
      </c>
      <c r="AY243" s="119" t="str">
        <f t="shared" si="148"/>
        <v/>
      </c>
      <c r="AZ243" s="119" t="str">
        <f t="shared" si="148"/>
        <v/>
      </c>
      <c r="BA243" s="119" t="str">
        <f t="shared" si="148"/>
        <v/>
      </c>
      <c r="BB243" s="119" t="str">
        <f t="shared" si="148"/>
        <v/>
      </c>
      <c r="BC243" s="122" t="str">
        <f t="shared" si="148"/>
        <v/>
      </c>
    </row>
    <row r="244" spans="6:55" x14ac:dyDescent="0.25">
      <c r="F244" s="10" t="s">
        <v>559</v>
      </c>
      <c r="G244" s="119">
        <f>IF(G232="","",G232*G242)</f>
        <v>0</v>
      </c>
      <c r="H244" s="119">
        <f t="shared" ref="H244:BC244" si="149">IF(H232="","",H232*H242)</f>
        <v>0</v>
      </c>
      <c r="I244" s="119">
        <f t="shared" si="149"/>
        <v>0</v>
      </c>
      <c r="J244" s="119">
        <f t="shared" si="149"/>
        <v>0</v>
      </c>
      <c r="K244" s="119">
        <f t="shared" si="149"/>
        <v>0</v>
      </c>
      <c r="L244" s="119">
        <f t="shared" si="149"/>
        <v>0</v>
      </c>
      <c r="M244" s="119">
        <f t="shared" si="149"/>
        <v>0</v>
      </c>
      <c r="N244" s="119">
        <f t="shared" si="149"/>
        <v>0</v>
      </c>
      <c r="O244" s="119">
        <f t="shared" si="149"/>
        <v>0</v>
      </c>
      <c r="P244" s="119">
        <f t="shared" si="149"/>
        <v>0</v>
      </c>
      <c r="Q244" s="119">
        <f t="shared" si="149"/>
        <v>0</v>
      </c>
      <c r="R244" s="119">
        <f t="shared" si="149"/>
        <v>0</v>
      </c>
      <c r="S244" s="119">
        <f t="shared" si="149"/>
        <v>0</v>
      </c>
      <c r="T244" s="119">
        <f t="shared" si="149"/>
        <v>0</v>
      </c>
      <c r="U244" s="119">
        <f t="shared" si="149"/>
        <v>0</v>
      </c>
      <c r="V244" s="119">
        <f t="shared" si="149"/>
        <v>0</v>
      </c>
      <c r="W244" s="119">
        <f t="shared" si="149"/>
        <v>0</v>
      </c>
      <c r="X244" s="119">
        <f t="shared" si="149"/>
        <v>0</v>
      </c>
      <c r="Y244" s="119">
        <f t="shared" si="149"/>
        <v>0</v>
      </c>
      <c r="Z244" s="119">
        <f t="shared" si="149"/>
        <v>0</v>
      </c>
      <c r="AA244" s="119">
        <f t="shared" si="149"/>
        <v>0</v>
      </c>
      <c r="AB244" s="119">
        <f t="shared" si="149"/>
        <v>0</v>
      </c>
      <c r="AC244" s="119">
        <f t="shared" si="149"/>
        <v>0</v>
      </c>
      <c r="AD244" s="119">
        <f t="shared" si="149"/>
        <v>0</v>
      </c>
      <c r="AE244" s="119">
        <f t="shared" si="149"/>
        <v>0</v>
      </c>
      <c r="AF244" s="119" t="str">
        <f t="shared" si="149"/>
        <v/>
      </c>
      <c r="AG244" s="119" t="str">
        <f t="shared" si="149"/>
        <v/>
      </c>
      <c r="AH244" s="119" t="str">
        <f t="shared" si="149"/>
        <v/>
      </c>
      <c r="AI244" s="119" t="str">
        <f t="shared" si="149"/>
        <v/>
      </c>
      <c r="AJ244" s="119" t="str">
        <f t="shared" si="149"/>
        <v/>
      </c>
      <c r="AK244" s="119" t="str">
        <f t="shared" si="149"/>
        <v/>
      </c>
      <c r="AL244" s="119" t="str">
        <f t="shared" si="149"/>
        <v/>
      </c>
      <c r="AM244" s="119" t="str">
        <f t="shared" si="149"/>
        <v/>
      </c>
      <c r="AN244" s="119" t="str">
        <f t="shared" si="149"/>
        <v/>
      </c>
      <c r="AO244" s="119" t="str">
        <f t="shared" si="149"/>
        <v/>
      </c>
      <c r="AP244" s="119" t="str">
        <f t="shared" si="149"/>
        <v/>
      </c>
      <c r="AQ244" s="119" t="str">
        <f t="shared" si="149"/>
        <v/>
      </c>
      <c r="AR244" s="119" t="str">
        <f t="shared" si="149"/>
        <v/>
      </c>
      <c r="AS244" s="119" t="str">
        <f t="shared" si="149"/>
        <v/>
      </c>
      <c r="AT244" s="119" t="str">
        <f t="shared" si="149"/>
        <v/>
      </c>
      <c r="AU244" s="119" t="str">
        <f t="shared" si="149"/>
        <v/>
      </c>
      <c r="AV244" s="119" t="str">
        <f t="shared" si="149"/>
        <v/>
      </c>
      <c r="AW244" s="119" t="str">
        <f t="shared" si="149"/>
        <v/>
      </c>
      <c r="AX244" s="119" t="str">
        <f t="shared" si="149"/>
        <v/>
      </c>
      <c r="AY244" s="119" t="str">
        <f t="shared" si="149"/>
        <v/>
      </c>
      <c r="AZ244" s="119" t="str">
        <f t="shared" si="149"/>
        <v/>
      </c>
      <c r="BA244" s="119" t="str">
        <f t="shared" si="149"/>
        <v/>
      </c>
      <c r="BB244" s="119" t="str">
        <f t="shared" si="149"/>
        <v/>
      </c>
      <c r="BC244" s="122" t="str">
        <f t="shared" si="149"/>
        <v/>
      </c>
    </row>
    <row r="245" spans="6:55" x14ac:dyDescent="0.25">
      <c r="F245" s="10" t="s">
        <v>575</v>
      </c>
      <c r="G245" s="119">
        <f>IF(ISERROR(G243-G244),"",(G243-G244))</f>
        <v>0</v>
      </c>
      <c r="H245" s="119">
        <f t="shared" ref="H245:BC245" si="150">IF(ISERROR(H243-H244),"",(H243-H244))</f>
        <v>0</v>
      </c>
      <c r="I245" s="119">
        <f t="shared" si="150"/>
        <v>0</v>
      </c>
      <c r="J245" s="119">
        <f t="shared" si="150"/>
        <v>0</v>
      </c>
      <c r="K245" s="119">
        <f t="shared" si="150"/>
        <v>0</v>
      </c>
      <c r="L245" s="119">
        <f t="shared" ca="1" si="150"/>
        <v>244677.33130865832</v>
      </c>
      <c r="M245" s="119">
        <f t="shared" si="150"/>
        <v>230396.64512107795</v>
      </c>
      <c r="N245" s="119">
        <f t="shared" si="150"/>
        <v>216922.9829958893</v>
      </c>
      <c r="O245" s="119">
        <f t="shared" si="150"/>
        <v>199269.13717976658</v>
      </c>
      <c r="P245" s="119">
        <f t="shared" si="150"/>
        <v>187538.5981614468</v>
      </c>
      <c r="Q245" s="119">
        <f t="shared" si="150"/>
        <v>176440.67767826968</v>
      </c>
      <c r="R245" s="119">
        <f t="shared" si="150"/>
        <v>165992.18453144404</v>
      </c>
      <c r="S245" s="119">
        <f t="shared" si="150"/>
        <v>156155.64435236322</v>
      </c>
      <c r="T245" s="119">
        <f t="shared" si="150"/>
        <v>146895.70650940097</v>
      </c>
      <c r="U245" s="119">
        <f t="shared" si="150"/>
        <v>138179.02662045148</v>
      </c>
      <c r="V245" s="119">
        <f t="shared" si="150"/>
        <v>129974.15534838429</v>
      </c>
      <c r="W245" s="119">
        <f t="shared" si="150"/>
        <v>122251.43316018078</v>
      </c>
      <c r="X245" s="119">
        <f t="shared" si="150"/>
        <v>114982.89074539479</v>
      </c>
      <c r="Y245" s="119">
        <f t="shared" si="150"/>
        <v>108142.15480388164</v>
      </c>
      <c r="Z245" s="119">
        <f t="shared" si="150"/>
        <v>101704.35892646687</v>
      </c>
      <c r="AA245" s="119">
        <f t="shared" si="150"/>
        <v>95646.059305404386</v>
      </c>
      <c r="AB245" s="119">
        <f t="shared" si="150"/>
        <v>89945.155024105596</v>
      </c>
      <c r="AC245" s="119">
        <f t="shared" si="150"/>
        <v>84580.812687729587</v>
      </c>
      <c r="AD245" s="119">
        <f t="shared" si="150"/>
        <v>79533.395167818744</v>
      </c>
      <c r="AE245" s="119">
        <f t="shared" si="150"/>
        <v>74784.394245263844</v>
      </c>
      <c r="AF245" s="119" t="str">
        <f t="shared" si="150"/>
        <v/>
      </c>
      <c r="AG245" s="119" t="str">
        <f t="shared" si="150"/>
        <v/>
      </c>
      <c r="AH245" s="119" t="str">
        <f t="shared" si="150"/>
        <v/>
      </c>
      <c r="AI245" s="119" t="str">
        <f t="shared" si="150"/>
        <v/>
      </c>
      <c r="AJ245" s="119" t="str">
        <f t="shared" si="150"/>
        <v/>
      </c>
      <c r="AK245" s="119" t="str">
        <f t="shared" si="150"/>
        <v/>
      </c>
      <c r="AL245" s="119" t="str">
        <f t="shared" si="150"/>
        <v/>
      </c>
      <c r="AM245" s="119" t="str">
        <f t="shared" si="150"/>
        <v/>
      </c>
      <c r="AN245" s="119" t="str">
        <f t="shared" si="150"/>
        <v/>
      </c>
      <c r="AO245" s="119" t="str">
        <f t="shared" si="150"/>
        <v/>
      </c>
      <c r="AP245" s="119" t="str">
        <f t="shared" si="150"/>
        <v/>
      </c>
      <c r="AQ245" s="119" t="str">
        <f t="shared" si="150"/>
        <v/>
      </c>
      <c r="AR245" s="119" t="str">
        <f t="shared" si="150"/>
        <v/>
      </c>
      <c r="AS245" s="119" t="str">
        <f t="shared" si="150"/>
        <v/>
      </c>
      <c r="AT245" s="119" t="str">
        <f t="shared" si="150"/>
        <v/>
      </c>
      <c r="AU245" s="119" t="str">
        <f t="shared" si="150"/>
        <v/>
      </c>
      <c r="AV245" s="119" t="str">
        <f t="shared" si="150"/>
        <v/>
      </c>
      <c r="AW245" s="119" t="str">
        <f t="shared" si="150"/>
        <v/>
      </c>
      <c r="AX245" s="119" t="str">
        <f t="shared" si="150"/>
        <v/>
      </c>
      <c r="AY245" s="119" t="str">
        <f t="shared" si="150"/>
        <v/>
      </c>
      <c r="AZ245" s="119" t="str">
        <f t="shared" si="150"/>
        <v/>
      </c>
      <c r="BA245" s="119" t="str">
        <f t="shared" si="150"/>
        <v/>
      </c>
      <c r="BB245" s="119" t="str">
        <f t="shared" si="150"/>
        <v/>
      </c>
      <c r="BC245" s="122" t="str">
        <f t="shared" si="150"/>
        <v/>
      </c>
    </row>
    <row r="246" spans="6:55" x14ac:dyDescent="0.25">
      <c r="F246" s="16" t="s">
        <v>576</v>
      </c>
      <c r="G246" s="120">
        <f>IF(G235&gt;20,"",SUM($G245:G245))</f>
        <v>0</v>
      </c>
      <c r="H246" s="120">
        <f>IF(H235&gt;20,"",SUM($G245:H245))</f>
        <v>0</v>
      </c>
      <c r="I246" s="120">
        <f>IF(I235&gt;20,"",SUM($G245:I245))</f>
        <v>0</v>
      </c>
      <c r="J246" s="120">
        <f>IF(J235&gt;20,"",SUM($G245:J245))</f>
        <v>0</v>
      </c>
      <c r="K246" s="120">
        <f>IF(K235&gt;20,"",SUM($G245:K245))</f>
        <v>0</v>
      </c>
      <c r="L246" s="120">
        <f ca="1">IF(L235&gt;20,"",SUM($G245:L245))</f>
        <v>244677.33130865832</v>
      </c>
      <c r="M246" s="120">
        <f ca="1">IF(M235&gt;20,"",SUM($G245:M245))</f>
        <v>475073.97642973624</v>
      </c>
      <c r="N246" s="120">
        <f ca="1">IF(N235&gt;20,"",SUM($G245:N245))</f>
        <v>691996.95942562551</v>
      </c>
      <c r="O246" s="120">
        <f ca="1">IF(O235&gt;20,"",SUM($G245:O245))</f>
        <v>891266.09660539206</v>
      </c>
      <c r="P246" s="120">
        <f ca="1">IF(P235&gt;20,"",SUM($G245:P245))</f>
        <v>1078804.6947668388</v>
      </c>
      <c r="Q246" s="120">
        <f ca="1">IF(Q235&gt;20,"",SUM($G245:Q245))</f>
        <v>1255245.3724451084</v>
      </c>
      <c r="R246" s="120">
        <f ca="1">IF(R235&gt;20,"",SUM($G245:R245))</f>
        <v>1421237.5569765524</v>
      </c>
      <c r="S246" s="120">
        <f ca="1">IF(S235&gt;20,"",SUM($G245:S245))</f>
        <v>1577393.2013289155</v>
      </c>
      <c r="T246" s="120">
        <f ca="1">IF(T235&gt;20,"",SUM($G245:T245))</f>
        <v>1724288.9078383166</v>
      </c>
      <c r="U246" s="120">
        <f ca="1">IF(U235&gt;20,"",SUM($G245:U245))</f>
        <v>1862467.934458768</v>
      </c>
      <c r="V246" s="120">
        <f ca="1">IF(V235&gt;20,"",SUM($G245:V245))</f>
        <v>1992442.0898071523</v>
      </c>
      <c r="W246" s="120">
        <f ca="1">IF(W235&gt;20,"",SUM($G245:W245))</f>
        <v>2114693.522967333</v>
      </c>
      <c r="X246" s="120">
        <f ca="1">IF(X235&gt;20,"",SUM($G245:X245))</f>
        <v>2229676.4137127278</v>
      </c>
      <c r="Y246" s="120">
        <f ca="1">IF(Y235&gt;20,"",SUM($G245:Y245))</f>
        <v>2337818.5685166093</v>
      </c>
      <c r="Z246" s="120">
        <f ca="1">IF(Z235&gt;20,"",SUM($G245:Z245))</f>
        <v>2439522.9274430759</v>
      </c>
      <c r="AA246" s="120">
        <f ca="1">IF(AA235&gt;20,"",SUM($G245:AA245))</f>
        <v>2535168.9867484802</v>
      </c>
      <c r="AB246" s="120">
        <f ca="1">IF(AB235&gt;20,"",SUM($G245:AB245))</f>
        <v>2625114.1417725859</v>
      </c>
      <c r="AC246" s="120">
        <f ca="1">IF(AC235&gt;20,"",SUM($G245:AC245))</f>
        <v>2709694.9544603154</v>
      </c>
      <c r="AD246" s="120">
        <f ca="1">IF(AD235&gt;20,"",SUM($G245:AD245))</f>
        <v>2789228.3496281342</v>
      </c>
      <c r="AE246" s="120">
        <f ca="1">IF(AE235&gt;20,"",SUM($G245:AE245))</f>
        <v>2864012.7438733978</v>
      </c>
      <c r="AF246" s="120" t="str">
        <f>IF(AF235&gt;20,"",SUM($G245:AF245))</f>
        <v/>
      </c>
      <c r="AG246" s="120" t="str">
        <f>IF(AG235&gt;20,"",SUM($G245:AG245))</f>
        <v/>
      </c>
      <c r="AH246" s="120" t="str">
        <f>IF(AH235&gt;20,"",SUM($G245:AH245))</f>
        <v/>
      </c>
      <c r="AI246" s="120" t="str">
        <f>IF(AI235&gt;20,"",SUM($G245:AI245))</f>
        <v/>
      </c>
      <c r="AJ246" s="120" t="str">
        <f>IF(AJ235&gt;20,"",SUM($G245:AJ245))</f>
        <v/>
      </c>
      <c r="AK246" s="120" t="str">
        <f>IF(AK235&gt;20,"",SUM($G245:AK245))</f>
        <v/>
      </c>
      <c r="AL246" s="120" t="str">
        <f>IF(AL235&gt;20,"",SUM($G245:AL245))</f>
        <v/>
      </c>
      <c r="AM246" s="120" t="str">
        <f>IF(AM235&gt;20,"",SUM($G245:AM245))</f>
        <v/>
      </c>
      <c r="AN246" s="120" t="str">
        <f>IF(AN235&gt;20,"",SUM($G245:AN245))</f>
        <v/>
      </c>
      <c r="AO246" s="120" t="str">
        <f>IF(AO235&gt;20,"",SUM($G245:AO245))</f>
        <v/>
      </c>
      <c r="AP246" s="120" t="str">
        <f>IF(AP235&gt;20,"",SUM($G245:AP245))</f>
        <v/>
      </c>
      <c r="AQ246" s="120" t="str">
        <f>IF(AQ235&gt;20,"",SUM($G245:AQ245))</f>
        <v/>
      </c>
      <c r="AR246" s="120" t="str">
        <f>IF(AR235&gt;20,"",SUM($G245:AR245))</f>
        <v/>
      </c>
      <c r="AS246" s="120" t="str">
        <f>IF(AS235&gt;20,"",SUM($G245:AS245))</f>
        <v/>
      </c>
      <c r="AT246" s="120" t="str">
        <f>IF(AT235&gt;20,"",SUM($G245:AT245))</f>
        <v/>
      </c>
      <c r="AU246" s="120" t="str">
        <f>IF(AU235&gt;20,"",SUM($G245:AU245))</f>
        <v/>
      </c>
      <c r="AV246" s="120" t="str">
        <f>IF(AV235&gt;20,"",SUM($G245:AV245))</f>
        <v/>
      </c>
      <c r="AW246" s="120" t="str">
        <f>IF(AW235&gt;20,"",SUM($G245:AW245))</f>
        <v/>
      </c>
      <c r="AX246" s="120" t="str">
        <f>IF(AX235&gt;20,"",SUM($G245:AX245))</f>
        <v/>
      </c>
      <c r="AY246" s="120" t="str">
        <f>IF(AY235&gt;20,"",SUM($G245:AY245))</f>
        <v/>
      </c>
      <c r="AZ246" s="120" t="str">
        <f>IF(AZ235&gt;20,"",SUM($G245:AZ245))</f>
        <v/>
      </c>
      <c r="BA246" s="120" t="str">
        <f>IF(BA235&gt;20,"",SUM($G245:BA245))</f>
        <v/>
      </c>
      <c r="BB246" s="120" t="str">
        <f>IF(BB235&gt;20,"",SUM($G245:BB245))</f>
        <v/>
      </c>
      <c r="BC246" s="123" t="str">
        <f>IF(BC235&gt;20,"",SUM($G245:BC245))</f>
        <v/>
      </c>
    </row>
    <row r="248" spans="6:55" x14ac:dyDescent="0.25">
      <c r="F248" s="40"/>
    </row>
    <row r="249" spans="6:55" x14ac:dyDescent="0.25">
      <c r="F249" s="40"/>
    </row>
    <row r="250" spans="6:55" x14ac:dyDescent="0.25">
      <c r="F250" s="40"/>
      <c r="H250" s="304"/>
    </row>
    <row r="251" spans="6:55" x14ac:dyDescent="0.25">
      <c r="F251" s="40"/>
      <c r="H251" s="304"/>
    </row>
    <row r="252" spans="6:55" x14ac:dyDescent="0.25">
      <c r="F252" s="40"/>
      <c r="G252" s="320"/>
      <c r="H252" s="304"/>
    </row>
    <row r="253" spans="6:55" x14ac:dyDescent="0.25">
      <c r="F253" s="40"/>
      <c r="G253" s="300"/>
      <c r="H253" s="304"/>
    </row>
    <row r="254" spans="6:55" x14ac:dyDescent="0.25">
      <c r="F254" s="40"/>
      <c r="G254" s="316"/>
      <c r="H254" s="304"/>
    </row>
    <row r="255" spans="6:55" x14ac:dyDescent="0.25">
      <c r="F255" s="40"/>
      <c r="G255" s="319"/>
    </row>
    <row r="256" spans="6:55" x14ac:dyDescent="0.25">
      <c r="F256" s="40"/>
      <c r="G256" s="300"/>
    </row>
    <row r="257" spans="6:8" x14ac:dyDescent="0.25">
      <c r="F257" s="40"/>
      <c r="G257" s="319"/>
    </row>
    <row r="258" spans="6:8" x14ac:dyDescent="0.25">
      <c r="F258" s="40"/>
      <c r="G258" s="319"/>
    </row>
    <row r="259" spans="6:8" x14ac:dyDescent="0.25">
      <c r="F259" s="40"/>
      <c r="G259" s="319"/>
    </row>
    <row r="260" spans="6:8" x14ac:dyDescent="0.25">
      <c r="F260" s="40"/>
      <c r="G260" s="319"/>
    </row>
    <row r="261" spans="6:8" x14ac:dyDescent="0.25">
      <c r="F261" s="40"/>
      <c r="G261" s="319"/>
    </row>
    <row r="262" spans="6:8" x14ac:dyDescent="0.25">
      <c r="F262" s="40"/>
    </row>
    <row r="263" spans="6:8" x14ac:dyDescent="0.25">
      <c r="F263" s="40"/>
    </row>
    <row r="264" spans="6:8" x14ac:dyDescent="0.25">
      <c r="F264" s="40"/>
    </row>
    <row r="265" spans="6:8" x14ac:dyDescent="0.25">
      <c r="F265" s="40"/>
    </row>
    <row r="266" spans="6:8" x14ac:dyDescent="0.25">
      <c r="F266" s="40"/>
      <c r="H266" s="304"/>
    </row>
    <row r="267" spans="6:8" x14ac:dyDescent="0.25">
      <c r="F267" s="40"/>
    </row>
    <row r="268" spans="6:8" x14ac:dyDescent="0.25">
      <c r="F268" s="40"/>
    </row>
    <row r="269" spans="6:8" x14ac:dyDescent="0.25">
      <c r="F269" s="40"/>
    </row>
    <row r="270" spans="6:8" x14ac:dyDescent="0.25">
      <c r="F270" s="40"/>
    </row>
    <row r="271" spans="6:8" x14ac:dyDescent="0.25">
      <c r="F271" s="40"/>
    </row>
    <row r="272" spans="6:8" x14ac:dyDescent="0.25">
      <c r="F272" s="40"/>
    </row>
    <row r="273" spans="6:6" x14ac:dyDescent="0.25">
      <c r="F273" s="40"/>
    </row>
    <row r="274" spans="6:6" x14ac:dyDescent="0.25">
      <c r="F274" s="40"/>
    </row>
    <row r="275" spans="6:6" x14ac:dyDescent="0.25">
      <c r="F275" s="40"/>
    </row>
    <row r="276" spans="6:6" x14ac:dyDescent="0.25">
      <c r="F276" s="40"/>
    </row>
    <row r="277" spans="6:6" x14ac:dyDescent="0.25">
      <c r="F277" s="40"/>
    </row>
    <row r="278" spans="6:6" x14ac:dyDescent="0.25">
      <c r="F278" s="40"/>
    </row>
    <row r="279" spans="6:6" x14ac:dyDescent="0.25">
      <c r="F279" s="40"/>
    </row>
    <row r="280" spans="6:6" x14ac:dyDescent="0.25">
      <c r="F280" s="40"/>
    </row>
    <row r="281" spans="6:6" x14ac:dyDescent="0.25">
      <c r="F281" s="40"/>
    </row>
    <row r="282" spans="6:6" x14ac:dyDescent="0.25">
      <c r="F282" s="40"/>
    </row>
    <row r="283" spans="6:6" x14ac:dyDescent="0.25">
      <c r="F283" s="40"/>
    </row>
    <row r="284" spans="6:6" x14ac:dyDescent="0.25">
      <c r="F284" s="40"/>
    </row>
    <row r="285" spans="6:6" x14ac:dyDescent="0.25">
      <c r="F285" s="40"/>
    </row>
    <row r="286" spans="6:6" x14ac:dyDescent="0.25">
      <c r="F286" s="40"/>
    </row>
    <row r="287" spans="6:6" x14ac:dyDescent="0.25">
      <c r="F287" s="40"/>
    </row>
    <row r="288" spans="6:6" x14ac:dyDescent="0.25">
      <c r="F288" s="40"/>
    </row>
    <row r="289" spans="6:6" x14ac:dyDescent="0.25">
      <c r="F289" s="40"/>
    </row>
    <row r="290" spans="6:6" x14ac:dyDescent="0.25">
      <c r="F290" s="40"/>
    </row>
    <row r="291" spans="6:6" x14ac:dyDescent="0.25">
      <c r="F291" s="40"/>
    </row>
    <row r="292" spans="6:6" x14ac:dyDescent="0.25">
      <c r="F292" s="40"/>
    </row>
    <row r="293" spans="6:6" x14ac:dyDescent="0.25">
      <c r="F293" s="40"/>
    </row>
    <row r="294" spans="6:6" x14ac:dyDescent="0.25">
      <c r="F294" s="40"/>
    </row>
    <row r="295" spans="6:6" x14ac:dyDescent="0.25">
      <c r="F295" s="40"/>
    </row>
    <row r="296" spans="6:6" x14ac:dyDescent="0.25">
      <c r="F296" s="40"/>
    </row>
    <row r="297" spans="6:6" x14ac:dyDescent="0.25">
      <c r="F297" s="40"/>
    </row>
    <row r="298" spans="6:6" x14ac:dyDescent="0.25">
      <c r="F298" s="40"/>
    </row>
    <row r="299" spans="6:6" x14ac:dyDescent="0.25">
      <c r="F299" s="40"/>
    </row>
    <row r="300" spans="6:6" x14ac:dyDescent="0.25">
      <c r="F300" s="40"/>
    </row>
    <row r="301" spans="6:6" x14ac:dyDescent="0.25">
      <c r="F301" s="40"/>
    </row>
    <row r="302" spans="6:6" x14ac:dyDescent="0.25">
      <c r="F302" s="40"/>
    </row>
    <row r="303" spans="6:6" x14ac:dyDescent="0.25">
      <c r="F303" s="40"/>
    </row>
    <row r="304" spans="6:6" x14ac:dyDescent="0.25">
      <c r="F304" s="40"/>
    </row>
    <row r="305" spans="6:6" x14ac:dyDescent="0.25">
      <c r="F305" s="40"/>
    </row>
    <row r="306" spans="6:6" x14ac:dyDescent="0.25">
      <c r="F306" s="40"/>
    </row>
    <row r="307" spans="6:6" x14ac:dyDescent="0.25">
      <c r="F307" s="40"/>
    </row>
    <row r="308" spans="6:6" x14ac:dyDescent="0.25">
      <c r="F308" s="40"/>
    </row>
    <row r="309" spans="6:6" x14ac:dyDescent="0.25">
      <c r="F309" s="40"/>
    </row>
    <row r="310" spans="6:6" x14ac:dyDescent="0.25">
      <c r="F310" s="40"/>
    </row>
    <row r="311" spans="6:6" x14ac:dyDescent="0.25">
      <c r="F311" s="40"/>
    </row>
    <row r="312" spans="6:6" x14ac:dyDescent="0.25">
      <c r="F312" s="40"/>
    </row>
    <row r="313" spans="6:6" x14ac:dyDescent="0.25">
      <c r="F313" s="40"/>
    </row>
    <row r="314" spans="6:6" x14ac:dyDescent="0.25">
      <c r="F314" s="40"/>
    </row>
    <row r="315" spans="6:6" x14ac:dyDescent="0.25">
      <c r="F315" s="40"/>
    </row>
    <row r="316" spans="6:6" x14ac:dyDescent="0.25">
      <c r="F316" s="40"/>
    </row>
    <row r="317" spans="6:6" x14ac:dyDescent="0.25">
      <c r="F317" s="40"/>
    </row>
    <row r="318" spans="6:6" x14ac:dyDescent="0.25">
      <c r="F318" s="40"/>
    </row>
    <row r="319" spans="6:6" x14ac:dyDescent="0.25">
      <c r="F319" s="40"/>
    </row>
    <row r="320" spans="6:6" x14ac:dyDescent="0.25">
      <c r="F320" s="40"/>
    </row>
    <row r="321" spans="6:6" x14ac:dyDescent="0.25">
      <c r="F321" s="40"/>
    </row>
    <row r="322" spans="6:6" x14ac:dyDescent="0.25">
      <c r="F322" s="40"/>
    </row>
    <row r="323" spans="6:6" x14ac:dyDescent="0.25">
      <c r="F323" s="40"/>
    </row>
    <row r="324" spans="6:6" x14ac:dyDescent="0.25">
      <c r="F324" s="40"/>
    </row>
    <row r="325" spans="6:6" x14ac:dyDescent="0.25">
      <c r="F325" s="40"/>
    </row>
    <row r="326" spans="6:6" x14ac:dyDescent="0.25">
      <c r="F326" s="40"/>
    </row>
    <row r="327" spans="6:6" x14ac:dyDescent="0.25">
      <c r="F327" s="40"/>
    </row>
    <row r="328" spans="6:6" x14ac:dyDescent="0.25">
      <c r="F328" s="40"/>
    </row>
    <row r="329" spans="6:6" x14ac:dyDescent="0.25">
      <c r="F329" s="40"/>
    </row>
    <row r="330" spans="6:6" x14ac:dyDescent="0.25">
      <c r="F330" s="40"/>
    </row>
    <row r="331" spans="6:6" x14ac:dyDescent="0.25">
      <c r="F331" s="40"/>
    </row>
    <row r="332" spans="6:6" x14ac:dyDescent="0.25">
      <c r="F332" s="40"/>
    </row>
    <row r="333" spans="6:6" x14ac:dyDescent="0.25">
      <c r="F333" s="40"/>
    </row>
    <row r="334" spans="6:6" x14ac:dyDescent="0.25">
      <c r="F334" s="40"/>
    </row>
    <row r="335" spans="6:6" x14ac:dyDescent="0.25">
      <c r="F335" s="40"/>
    </row>
    <row r="336" spans="6:6"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sheetData>
  <mergeCells count="1">
    <mergeCell ref="F7:N9"/>
  </mergeCells>
  <conditionalFormatting sqref="G235:BC235">
    <cfRule type="cellIs" dxfId="30" priority="11" operator="equal">
      <formula>21</formula>
    </cfRule>
  </conditionalFormatting>
  <conditionalFormatting sqref="G226:BC226">
    <cfRule type="cellIs" dxfId="29" priority="10" operator="equal">
      <formula>21</formula>
    </cfRule>
  </conditionalFormatting>
  <conditionalFormatting sqref="G210:BC210">
    <cfRule type="cellIs" dxfId="28" priority="9" operator="equal">
      <formula>21</formula>
    </cfRule>
  </conditionalFormatting>
  <conditionalFormatting sqref="G200:BC200 G195:BC195 G188:BC188">
    <cfRule type="cellIs" dxfId="27" priority="8" operator="equal">
      <formula>21</formula>
    </cfRule>
  </conditionalFormatting>
  <conditionalFormatting sqref="G181:BC181 G165:BC165 G138:BC138 G114:BC114 G90:BC90 G77:BC77">
    <cfRule type="cellIs" dxfId="26" priority="7" operator="equal">
      <formula>21</formula>
    </cfRule>
  </conditionalFormatting>
  <conditionalFormatting sqref="G59:BC59">
    <cfRule type="cellIs" dxfId="25" priority="6" operator="equal">
      <formula>21</formula>
    </cfRule>
  </conditionalFormatting>
  <conditionalFormatting sqref="G152:BC152">
    <cfRule type="cellIs" dxfId="24" priority="2" operator="equal">
      <formula>21</formula>
    </cfRule>
  </conditionalFormatting>
  <conditionalFormatting sqref="G205:BC205">
    <cfRule type="cellIs" dxfId="23" priority="1" operator="equal">
      <formula>21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D3909-B7F7-4A40-8284-1CF535E4C35F}">
  <dimension ref="C2:BC502"/>
  <sheetViews>
    <sheetView topLeftCell="A260" workbookViewId="0">
      <selection activeCell="I315" sqref="I315"/>
    </sheetView>
  </sheetViews>
  <sheetFormatPr defaultColWidth="9.140625" defaultRowHeight="13.5" x14ac:dyDescent="0.25"/>
  <cols>
    <col min="1" max="1" width="4.5703125" style="4" customWidth="1"/>
    <col min="2" max="2" width="9.140625" style="4"/>
    <col min="3" max="3" width="14.42578125" style="4" bestFit="1" customWidth="1"/>
    <col min="4" max="4" width="14.140625" style="4" bestFit="1" customWidth="1"/>
    <col min="5" max="5" width="4.5703125" style="4" customWidth="1"/>
    <col min="6" max="6" width="85.85546875" style="4" customWidth="1"/>
    <col min="7" max="55" width="20.5703125" style="4" customWidth="1"/>
    <col min="56" max="16384" width="9.140625" style="4"/>
  </cols>
  <sheetData>
    <row r="2" spans="4:55" ht="29.25" x14ac:dyDescent="0.35">
      <c r="F2" s="2" t="str">
        <f>CONCATENATE("ANALYSIS - ALTERNATIVE B: ",UPFRONTS!O26)</f>
        <v>ANALYSIS - ALTERNATIVE B: Sunset Drive/Monlieu Avenue Road Diet and Sidepath</v>
      </c>
    </row>
    <row r="3" spans="4:55" ht="17.25" x14ac:dyDescent="0.3">
      <c r="F3" s="3" t="str">
        <f>UPFRONTS!F4</f>
        <v>ALTA PLANNING + DESIGN</v>
      </c>
    </row>
    <row r="4" spans="4:55" ht="17.25" x14ac:dyDescent="0.3">
      <c r="F4" s="3" t="str">
        <f>UPFRONTS!F5</f>
        <v>2021 RAISE GRANT</v>
      </c>
    </row>
    <row r="5" spans="4:55" ht="16.5" x14ac:dyDescent="0.3">
      <c r="F5" s="1"/>
    </row>
    <row r="6" spans="4:55" x14ac:dyDescent="0.25">
      <c r="F6" s="5" t="s">
        <v>156</v>
      </c>
    </row>
    <row r="7" spans="4:55" x14ac:dyDescent="0.25">
      <c r="F7" s="684" t="s">
        <v>1096</v>
      </c>
      <c r="G7" s="684"/>
      <c r="H7" s="684"/>
      <c r="I7" s="684"/>
      <c r="J7" s="684"/>
      <c r="K7" s="684"/>
      <c r="L7" s="684"/>
      <c r="M7" s="684"/>
      <c r="N7" s="684"/>
    </row>
    <row r="8" spans="4:55" x14ac:dyDescent="0.25">
      <c r="F8" s="684"/>
      <c r="G8" s="684"/>
      <c r="H8" s="684"/>
      <c r="I8" s="684"/>
      <c r="J8" s="684"/>
      <c r="K8" s="684"/>
      <c r="L8" s="684"/>
      <c r="M8" s="684"/>
      <c r="N8" s="684"/>
    </row>
    <row r="9" spans="4:55" x14ac:dyDescent="0.25">
      <c r="F9" s="684"/>
      <c r="G9" s="684"/>
      <c r="H9" s="684"/>
      <c r="I9" s="684"/>
      <c r="J9" s="684"/>
      <c r="K9" s="684"/>
      <c r="L9" s="684"/>
      <c r="M9" s="684"/>
      <c r="N9" s="684"/>
    </row>
    <row r="10" spans="4:55" x14ac:dyDescent="0.25">
      <c r="F10" s="21">
        <f>COUNTA(#REF!)+13</f>
        <v>14</v>
      </c>
      <c r="G10" s="40"/>
      <c r="H10" s="40"/>
      <c r="I10" s="40"/>
      <c r="J10" s="40"/>
      <c r="K10" s="40"/>
      <c r="L10" s="40"/>
      <c r="M10" s="40"/>
      <c r="N10" s="40"/>
    </row>
    <row r="11" spans="4:55" x14ac:dyDescent="0.25">
      <c r="F11" s="40"/>
    </row>
    <row r="12" spans="4:55" x14ac:dyDescent="0.25">
      <c r="D12" s="55" t="s">
        <v>510</v>
      </c>
      <c r="F12" s="57" t="s">
        <v>455</v>
      </c>
      <c r="G12" s="58"/>
      <c r="H12" s="59"/>
      <c r="I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row>
    <row r="13" spans="4:55" x14ac:dyDescent="0.25">
      <c r="F13" s="60" t="str">
        <f>CONCATENATE("BASELINE MODE SHARE (",UPFRONTS!F20,")")</f>
        <v>BASELINE MODE SHARE (2021)</v>
      </c>
      <c r="G13" s="51" t="s">
        <v>135</v>
      </c>
      <c r="H13" s="61" t="s">
        <v>136</v>
      </c>
      <c r="J13" s="4" t="str">
        <f>UPFRONTS!K27</f>
        <v>IS THIS THE BASELINE?</v>
      </c>
    </row>
    <row r="14" spans="4:55" x14ac:dyDescent="0.25">
      <c r="F14" s="65" t="s">
        <v>428</v>
      </c>
      <c r="G14" s="90">
        <f>'CBI - MULTIPLIERS'!H405</f>
        <v>8.8743258925523929E-4</v>
      </c>
      <c r="H14" s="91">
        <f>'CBI - MULTIPLIERS'!H399</f>
        <v>9.7588978185993106E-3</v>
      </c>
      <c r="J14" s="4" t="str">
        <f>UPFRONTS!O27</f>
        <v>No</v>
      </c>
    </row>
    <row r="15" spans="4:55" x14ac:dyDescent="0.25">
      <c r="F15" s="10" t="s">
        <v>429</v>
      </c>
      <c r="G15" s="71">
        <f>'CBI - MULTIPLIERS'!J419</f>
        <v>1.5936941755780171E-3</v>
      </c>
      <c r="H15" s="92">
        <f>'CBI - MULTIPLIERS'!J413</f>
        <v>3.851541722143375E-2</v>
      </c>
    </row>
    <row r="16" spans="4:55" x14ac:dyDescent="0.25">
      <c r="F16" s="10" t="s">
        <v>430</v>
      </c>
      <c r="G16" s="71">
        <f>'CBI - MULTIPLIERS'!J433</f>
        <v>8.716689145691431E-4</v>
      </c>
      <c r="H16" s="92">
        <f>'CBI - MULTIPLIERS'!J427</f>
        <v>9.7588978185993106E-3</v>
      </c>
    </row>
    <row r="17" spans="6:55" x14ac:dyDescent="0.25">
      <c r="F17" s="10" t="s">
        <v>568</v>
      </c>
      <c r="G17" s="71">
        <f>'CBI - MULTIPLIERS'!J447</f>
        <v>9.160735677542105E-4</v>
      </c>
      <c r="H17" s="92">
        <f>'CBI - MULTIPLIERS'!J441</f>
        <v>1.0585305105853052E-2</v>
      </c>
    </row>
    <row r="18" spans="6:55" x14ac:dyDescent="0.25">
      <c r="F18" s="60" t="str">
        <f>CONCATENATE("PLANNING HORIZON MODE SHARE (",UPFRONTS!F21+20,")")</f>
        <v>PLANNING HORIZON MODE SHARE (2039)</v>
      </c>
      <c r="G18" s="63" t="str">
        <f>G13</f>
        <v>BIKE</v>
      </c>
      <c r="H18" s="64" t="str">
        <f>H13</f>
        <v>WALK</v>
      </c>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row>
    <row r="19" spans="6:55" x14ac:dyDescent="0.25">
      <c r="F19" s="65" t="s">
        <v>428</v>
      </c>
      <c r="G19" s="380">
        <f>'CBI - MULTIPLIERS'!J487</f>
        <v>9.4000000000000004E-3</v>
      </c>
      <c r="H19" s="381">
        <f>'CBI - MULTIPLIERS'!J486</f>
        <v>0.1346</v>
      </c>
    </row>
    <row r="20" spans="6:55" x14ac:dyDescent="0.25">
      <c r="F20" s="10" t="s">
        <v>429</v>
      </c>
      <c r="G20" s="382">
        <f>'CBI - MULTIPLIERS'!J489</f>
        <v>1.4980725250433362E-5</v>
      </c>
      <c r="H20" s="383">
        <f>'CBI - MULTIPLIERS'!J488</f>
        <v>5.1841751580049824E-3</v>
      </c>
    </row>
    <row r="21" spans="6:55" x14ac:dyDescent="0.25">
      <c r="F21" s="10" t="s">
        <v>430</v>
      </c>
      <c r="G21" s="382">
        <f>'CBI - MULTIPLIERS'!J491</f>
        <v>8.193687796949946E-6</v>
      </c>
      <c r="H21" s="383">
        <f>'CBI - MULTIPLIERS'!J490</f>
        <v>1.3135476463834671E-3</v>
      </c>
    </row>
    <row r="22" spans="6:55" x14ac:dyDescent="0.25">
      <c r="F22" s="10" t="s">
        <v>568</v>
      </c>
      <c r="G22" s="382">
        <f>'CBI - MULTIPLIERS'!J493</f>
        <v>8.6110915368895788E-6</v>
      </c>
      <c r="H22" s="383">
        <f>'CBI - MULTIPLIERS'!J492</f>
        <v>1.4247820672478207E-3</v>
      </c>
    </row>
    <row r="23" spans="6:55" x14ac:dyDescent="0.25">
      <c r="F23" s="60" t="s">
        <v>439</v>
      </c>
      <c r="G23" s="63" t="str">
        <f>G13</f>
        <v>BIKE</v>
      </c>
      <c r="H23" s="64" t="str">
        <f>H13</f>
        <v>WALK</v>
      </c>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row>
    <row r="24" spans="6:55" x14ac:dyDescent="0.25">
      <c r="F24" s="65" t="s">
        <v>431</v>
      </c>
      <c r="G24" s="90">
        <f>'CBI - MULTIPLIERS'!J461</f>
        <v>0.57959568871750866</v>
      </c>
      <c r="H24" s="91">
        <f>'CBI - MULTIPLIERS'!J458</f>
        <v>0.3870012728069705</v>
      </c>
    </row>
    <row r="25" spans="6:55" x14ac:dyDescent="0.25">
      <c r="F25" s="10" t="s">
        <v>432</v>
      </c>
      <c r="G25" s="71">
        <f>'CBI - MULTIPLIERS'!J465</f>
        <v>0.76352631773732127</v>
      </c>
      <c r="H25" s="92">
        <f>'CBI - MULTIPLIERS'!J462</f>
        <v>0.8403395370312442</v>
      </c>
    </row>
    <row r="26" spans="6:55" x14ac:dyDescent="0.25">
      <c r="F26" s="10" t="s">
        <v>433</v>
      </c>
      <c r="G26" s="71">
        <f>'CBI - MULTIPLIERS'!J469</f>
        <v>0.52808269119533557</v>
      </c>
      <c r="H26" s="92">
        <f>'CBI - MULTIPLIERS'!J466</f>
        <v>0.54313456314764763</v>
      </c>
    </row>
    <row r="27" spans="6:55" x14ac:dyDescent="0.25">
      <c r="F27" s="10" t="s">
        <v>463</v>
      </c>
      <c r="G27" s="71">
        <f>'CBI - MULTIPLIERS'!J473</f>
        <v>0.8413284526378465</v>
      </c>
      <c r="H27" s="92">
        <f>'CBI - MULTIPLIERS'!J470</f>
        <v>0.8140392882882832</v>
      </c>
    </row>
    <row r="28" spans="6:55" x14ac:dyDescent="0.25">
      <c r="F28" s="19" t="s">
        <v>434</v>
      </c>
      <c r="G28" s="325">
        <f>'CBI - MULTIPLIERS'!J477</f>
        <v>0.15507689999999999</v>
      </c>
      <c r="H28" s="326">
        <f>'CBI - MULTIPLIERS'!J474</f>
        <v>0.15507689999999999</v>
      </c>
    </row>
    <row r="29" spans="6:55" x14ac:dyDescent="0.25">
      <c r="F29" s="60" t="s">
        <v>438</v>
      </c>
      <c r="G29" s="63" t="str">
        <f>G13</f>
        <v>BIKE</v>
      </c>
      <c r="H29" s="64" t="str">
        <f>H13</f>
        <v>WALK</v>
      </c>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row>
    <row r="30" spans="6:55" x14ac:dyDescent="0.25">
      <c r="F30" s="65" t="s">
        <v>431</v>
      </c>
      <c r="G30" s="66">
        <f>'CBI - MULTIPLIERS'!J350</f>
        <v>2.4700000000000002</v>
      </c>
      <c r="H30" s="67">
        <f>'CBI - MULTIPLIERS'!J351</f>
        <v>0.72</v>
      </c>
    </row>
    <row r="31" spans="6:55" x14ac:dyDescent="0.25">
      <c r="F31" s="10" t="s">
        <v>432</v>
      </c>
      <c r="G31" s="23">
        <f>'CBI - MULTIPLIERS'!J352</f>
        <v>1.31</v>
      </c>
      <c r="H31" s="68">
        <f>'CBI - MULTIPLIERS'!J353</f>
        <v>0.43</v>
      </c>
    </row>
    <row r="32" spans="6:55" x14ac:dyDescent="0.25">
      <c r="F32" s="10" t="s">
        <v>433</v>
      </c>
      <c r="G32" s="23">
        <f>'CBI - MULTIPLIERS'!J354</f>
        <v>1.36</v>
      </c>
      <c r="H32" s="68">
        <f>'CBI - MULTIPLIERS'!J355</f>
        <v>0.69</v>
      </c>
    </row>
    <row r="33" spans="6:55" x14ac:dyDescent="0.25">
      <c r="F33" s="10" t="s">
        <v>463</v>
      </c>
      <c r="G33" s="23">
        <f>'CBI - MULTIPLIERS'!J356</f>
        <v>2.2806258148631029</v>
      </c>
      <c r="H33" s="68">
        <f>'CBI - MULTIPLIERS'!J357</f>
        <v>0.83261611522805545</v>
      </c>
    </row>
    <row r="34" spans="6:55" x14ac:dyDescent="0.25">
      <c r="F34" s="10" t="s">
        <v>434</v>
      </c>
      <c r="G34" s="23">
        <f>'CBI - MULTIPLIERS'!J358</f>
        <v>2.73</v>
      </c>
      <c r="H34" s="68">
        <f>'CBI - MULTIPLIERS'!J359</f>
        <v>1.1200000000000001</v>
      </c>
    </row>
    <row r="35" spans="6:55" x14ac:dyDescent="0.25">
      <c r="F35" s="95" t="s">
        <v>569</v>
      </c>
      <c r="G35" s="96" t="str">
        <f>G13</f>
        <v>BIKE</v>
      </c>
      <c r="H35" s="97" t="str">
        <f>H13</f>
        <v>WALK</v>
      </c>
    </row>
    <row r="36" spans="6:55" x14ac:dyDescent="0.25">
      <c r="F36" s="10" t="s">
        <v>435</v>
      </c>
      <c r="G36" s="71">
        <f>'CBI - MULTIPLIERS'!J539</f>
        <v>5.3318385650224212</v>
      </c>
      <c r="H36" s="92">
        <f>'CBI - MULTIPLIERS'!J538</f>
        <v>8.7738570113531757</v>
      </c>
    </row>
    <row r="37" spans="6:55" x14ac:dyDescent="0.25">
      <c r="F37" s="19" t="s">
        <v>436</v>
      </c>
      <c r="G37" s="93">
        <f>'CBI - MULTIPLIERS'!J527</f>
        <v>1.6838565022421526</v>
      </c>
      <c r="H37" s="94">
        <f>'CBI - MULTIPLIERS'!J526</f>
        <v>2.1764344891070881</v>
      </c>
    </row>
    <row r="38" spans="6:55" x14ac:dyDescent="0.25">
      <c r="F38" s="60" t="s">
        <v>437</v>
      </c>
      <c r="G38" s="63" t="s">
        <v>570</v>
      </c>
      <c r="H38" s="64" t="s">
        <v>571</v>
      </c>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row>
    <row r="39" spans="6:55" x14ac:dyDescent="0.25">
      <c r="F39" s="65" t="str">
        <f>'CBI - MULTIPLIERS'!G207</f>
        <v>PARTICUlATE MATTER (PM)</v>
      </c>
      <c r="G39" s="113">
        <f>'CBI - MULTIPLIERS'!H199</f>
        <v>4.4489907578881806E-9</v>
      </c>
      <c r="H39" s="416">
        <f>'CBI - MULTIPLIERS'!J207</f>
        <v>1.8829732483981159E-2</v>
      </c>
    </row>
    <row r="40" spans="6:55" x14ac:dyDescent="0.25">
      <c r="F40" s="10" t="str">
        <f>'CBI - MULTIPLIERS'!G208</f>
        <v>NITROUS OXIDES (NOx)</v>
      </c>
      <c r="G40" s="114">
        <f>'CBI - MULTIPLIERS'!H201</f>
        <v>8.2842445557149045E-7</v>
      </c>
      <c r="H40" s="111">
        <f>'CBI - MULTIPLIERS'!J208</f>
        <v>7.5071960781413587E-3</v>
      </c>
    </row>
    <row r="41" spans="6:55" x14ac:dyDescent="0.25">
      <c r="F41" s="10" t="str">
        <f>'CBI - MULTIPLIERS'!G210</f>
        <v>SULFUR OXIDES (SOx)</v>
      </c>
      <c r="G41" s="114">
        <f>'CBI - MULTIPLIERS'!H203</f>
        <v>7.6809714996901566E-9</v>
      </c>
      <c r="H41" s="111">
        <f>'CBI - MULTIPLIERS'!J210</f>
        <v>4.0549011964994294E-4</v>
      </c>
    </row>
    <row r="42" spans="6:55" x14ac:dyDescent="0.25">
      <c r="F42" s="10" t="str">
        <f>'CBI - MULTIPLIERS'!G211</f>
        <v>VOLATILE ORGANIC COMPOUNDS (VOC)</v>
      </c>
      <c r="G42" s="114">
        <f>'CBI - MULTIPLIERS'!H204</f>
        <v>1.1338632273989127E-6</v>
      </c>
      <c r="H42" s="111">
        <f>'CBI - MULTIPLIERS'!J211</f>
        <v>2.5090329369263139E-3</v>
      </c>
    </row>
    <row r="43" spans="6:55" x14ac:dyDescent="0.25">
      <c r="F43" s="19" t="str">
        <f>'CBI - MULTIPLIERS'!G212</f>
        <v>CARBON DIOXIDE</v>
      </c>
      <c r="G43" s="115">
        <f>'CBI - MULTIPLIERS'!J214</f>
        <v>4.2046615460289845E-4</v>
      </c>
      <c r="H43" s="112">
        <f>'CBI - MULTIPLIERS'!J212</f>
        <v>1.8751208316199634E-2</v>
      </c>
    </row>
    <row r="44" spans="6:55" x14ac:dyDescent="0.25">
      <c r="F44" s="60" t="s">
        <v>441</v>
      </c>
      <c r="G44" s="63" t="s">
        <v>179</v>
      </c>
      <c r="H44" s="64" t="s">
        <v>166</v>
      </c>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row>
    <row r="45" spans="6:55" x14ac:dyDescent="0.25">
      <c r="F45" s="631"/>
      <c r="G45" s="632"/>
      <c r="H45" s="67"/>
    </row>
    <row r="46" spans="6:55" x14ac:dyDescent="0.25">
      <c r="F46" s="10" t="s">
        <v>444</v>
      </c>
      <c r="G46" s="71">
        <f>VLOOKUP(UPFRONTS!$F$19,'CBI - MULTIPLIERS'!$G$61:$H$110,2,FALSE)</f>
        <v>0.26700000000000002</v>
      </c>
      <c r="H46" s="68"/>
    </row>
    <row r="47" spans="6:55" x14ac:dyDescent="0.25">
      <c r="F47" s="10" t="s">
        <v>445</v>
      </c>
      <c r="G47" s="71">
        <f>IF(VLOOKUP(UPFRONTS!$F$19,'CBI - MULTIPLIERS'!$G$111:$H$160,2,FALSE)="N/A",'CBI - BUILD_SCENARIO'!G46,VLOOKUP(UPFRONTS!$F$19,'CBI - MULTIPLIERS'!$G$111:$H$160,2,FALSE))</f>
        <v>0.17699999999999999</v>
      </c>
      <c r="H47" s="68"/>
    </row>
    <row r="48" spans="6:55" x14ac:dyDescent="0.25">
      <c r="F48" s="19" t="s">
        <v>443</v>
      </c>
      <c r="G48" s="72">
        <f>'CBI - MULTIPLIERS'!J175</f>
        <v>1671.8643883669165</v>
      </c>
      <c r="H48" s="69" t="s">
        <v>446</v>
      </c>
    </row>
    <row r="49" spans="4:55" x14ac:dyDescent="0.25">
      <c r="F49" s="60" t="s">
        <v>447</v>
      </c>
      <c r="G49" s="51" t="str">
        <f>G44</f>
        <v>VALUE</v>
      </c>
      <c r="H49" s="61" t="str">
        <f>H44</f>
        <v>UNIT</v>
      </c>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row>
    <row r="50" spans="4:55" x14ac:dyDescent="0.25">
      <c r="F50" s="65" t="s">
        <v>427</v>
      </c>
      <c r="G50" s="73">
        <f>'CBI - MULTIPLIERS'!J547</f>
        <v>0.44499031980269549</v>
      </c>
      <c r="H50" s="67" t="s">
        <v>440</v>
      </c>
    </row>
    <row r="51" spans="4:55" x14ac:dyDescent="0.25">
      <c r="F51" s="10" t="s">
        <v>448</v>
      </c>
      <c r="G51" s="74">
        <f>VLOOKUP('CBI - MULTIPLIERS'!H568,'CBI - MULTIPLIERS'!G563:J567,4,FALSE)</f>
        <v>6.3686796367627668E-2</v>
      </c>
      <c r="H51" s="68" t="s">
        <v>440</v>
      </c>
    </row>
    <row r="52" spans="4:55" x14ac:dyDescent="0.25">
      <c r="F52" s="19" t="s">
        <v>453</v>
      </c>
      <c r="G52" s="75">
        <f>'CBI - MULTIPLIERS'!J60</f>
        <v>17.491799273802805</v>
      </c>
      <c r="H52" s="69" t="s">
        <v>454</v>
      </c>
    </row>
    <row r="53" spans="4:55" x14ac:dyDescent="0.25">
      <c r="F53" s="60" t="s">
        <v>449</v>
      </c>
      <c r="G53" s="63" t="str">
        <f>G44</f>
        <v>VALUE</v>
      </c>
      <c r="H53" s="64" t="str">
        <f>H44</f>
        <v>UNIT</v>
      </c>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row>
    <row r="54" spans="4:55" x14ac:dyDescent="0.25">
      <c r="F54" s="76" t="s">
        <v>450</v>
      </c>
      <c r="G54" s="77" t="str">
        <f>IF(UPFRONTS!F38="General Estimates",VLOOKUP('CBI - MULTIPLIERS'!H568,'CBI - MULTIPLIERS'!G558:J562,4,FALSE),IF(J14="Yes",0,IF(UPFRONTS!F38="Specific Values",'CBI - MULTIPLIERS'!J576,"N/A")))</f>
        <v>N/A</v>
      </c>
      <c r="H54" s="78" t="s">
        <v>440</v>
      </c>
    </row>
    <row r="55" spans="4:55" x14ac:dyDescent="0.25">
      <c r="F55" s="60" t="s">
        <v>451</v>
      </c>
      <c r="G55" s="63" t="str">
        <f>G44</f>
        <v>VALUE</v>
      </c>
      <c r="H55" s="64" t="str">
        <f>H44</f>
        <v>UNIT</v>
      </c>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row>
    <row r="56" spans="4:55" x14ac:dyDescent="0.25">
      <c r="F56" s="79" t="s">
        <v>452</v>
      </c>
      <c r="G56" s="80">
        <f>'CBI - MULTIPLIERS'!J540</f>
        <v>6.5058332492255525E-2</v>
      </c>
      <c r="H56" s="81" t="s">
        <v>440</v>
      </c>
    </row>
    <row r="57" spans="4:55" x14ac:dyDescent="0.25">
      <c r="F57" s="40"/>
      <c r="G57" s="54"/>
      <c r="H57" s="53"/>
    </row>
    <row r="58" spans="4:55" x14ac:dyDescent="0.25">
      <c r="D58" s="55" t="s">
        <v>511</v>
      </c>
      <c r="F58" s="38" t="s">
        <v>457</v>
      </c>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row>
    <row r="59" spans="4:55" x14ac:dyDescent="0.25">
      <c r="F59" s="51" t="s">
        <v>456</v>
      </c>
      <c r="G59" s="131">
        <f>-1*(UPFRONTS!O30-UPFRONTS!F20)</f>
        <v>-4</v>
      </c>
      <c r="H59" s="56">
        <f>IF(G59="","",IF(G59=21,"",G59+1))</f>
        <v>-3</v>
      </c>
      <c r="I59" s="56">
        <f t="shared" ref="I59:BC59" si="0">IF(H59="","",IF(H59=21,"",H59+1))</f>
        <v>-2</v>
      </c>
      <c r="J59" s="56">
        <f t="shared" si="0"/>
        <v>-1</v>
      </c>
      <c r="K59" s="56">
        <f t="shared" si="0"/>
        <v>0</v>
      </c>
      <c r="L59" s="56">
        <f t="shared" si="0"/>
        <v>1</v>
      </c>
      <c r="M59" s="56">
        <f t="shared" si="0"/>
        <v>2</v>
      </c>
      <c r="N59" s="56">
        <f t="shared" si="0"/>
        <v>3</v>
      </c>
      <c r="O59" s="56">
        <f t="shared" si="0"/>
        <v>4</v>
      </c>
      <c r="P59" s="56">
        <f t="shared" si="0"/>
        <v>5</v>
      </c>
      <c r="Q59" s="56">
        <f t="shared" si="0"/>
        <v>6</v>
      </c>
      <c r="R59" s="56">
        <f t="shared" si="0"/>
        <v>7</v>
      </c>
      <c r="S59" s="56">
        <f t="shared" si="0"/>
        <v>8</v>
      </c>
      <c r="T59" s="56">
        <f t="shared" si="0"/>
        <v>9</v>
      </c>
      <c r="U59" s="56">
        <f t="shared" si="0"/>
        <v>10</v>
      </c>
      <c r="V59" s="56">
        <f t="shared" si="0"/>
        <v>11</v>
      </c>
      <c r="W59" s="56">
        <f t="shared" si="0"/>
        <v>12</v>
      </c>
      <c r="X59" s="56">
        <f t="shared" si="0"/>
        <v>13</v>
      </c>
      <c r="Y59" s="56">
        <f t="shared" si="0"/>
        <v>14</v>
      </c>
      <c r="Z59" s="56">
        <f t="shared" si="0"/>
        <v>15</v>
      </c>
      <c r="AA59" s="56">
        <f t="shared" si="0"/>
        <v>16</v>
      </c>
      <c r="AB59" s="56">
        <f t="shared" si="0"/>
        <v>17</v>
      </c>
      <c r="AC59" s="56">
        <f t="shared" si="0"/>
        <v>18</v>
      </c>
      <c r="AD59" s="56">
        <f t="shared" si="0"/>
        <v>19</v>
      </c>
      <c r="AE59" s="56">
        <f t="shared" si="0"/>
        <v>20</v>
      </c>
      <c r="AF59" s="56">
        <f t="shared" si="0"/>
        <v>21</v>
      </c>
      <c r="AG59" s="56" t="str">
        <f t="shared" si="0"/>
        <v/>
      </c>
      <c r="AH59" s="56" t="str">
        <f t="shared" si="0"/>
        <v/>
      </c>
      <c r="AI59" s="56" t="str">
        <f t="shared" si="0"/>
        <v/>
      </c>
      <c r="AJ59" s="56" t="str">
        <f t="shared" si="0"/>
        <v/>
      </c>
      <c r="AK59" s="56" t="str">
        <f t="shared" si="0"/>
        <v/>
      </c>
      <c r="AL59" s="56" t="str">
        <f t="shared" si="0"/>
        <v/>
      </c>
      <c r="AM59" s="56" t="str">
        <f t="shared" si="0"/>
        <v/>
      </c>
      <c r="AN59" s="56" t="str">
        <f t="shared" si="0"/>
        <v/>
      </c>
      <c r="AO59" s="56" t="str">
        <f t="shared" si="0"/>
        <v/>
      </c>
      <c r="AP59" s="56" t="str">
        <f t="shared" si="0"/>
        <v/>
      </c>
      <c r="AQ59" s="56" t="str">
        <f t="shared" si="0"/>
        <v/>
      </c>
      <c r="AR59" s="56" t="str">
        <f t="shared" si="0"/>
        <v/>
      </c>
      <c r="AS59" s="56" t="str">
        <f t="shared" si="0"/>
        <v/>
      </c>
      <c r="AT59" s="56" t="str">
        <f t="shared" si="0"/>
        <v/>
      </c>
      <c r="AU59" s="56" t="str">
        <f t="shared" si="0"/>
        <v/>
      </c>
      <c r="AV59" s="56" t="str">
        <f t="shared" si="0"/>
        <v/>
      </c>
      <c r="AW59" s="56" t="str">
        <f t="shared" si="0"/>
        <v/>
      </c>
      <c r="AX59" s="56" t="str">
        <f t="shared" si="0"/>
        <v/>
      </c>
      <c r="AY59" s="56" t="str">
        <f t="shared" si="0"/>
        <v/>
      </c>
      <c r="AZ59" s="56" t="str">
        <f t="shared" si="0"/>
        <v/>
      </c>
      <c r="BA59" s="56" t="str">
        <f t="shared" si="0"/>
        <v/>
      </c>
      <c r="BB59" s="56" t="str">
        <f t="shared" si="0"/>
        <v/>
      </c>
      <c r="BC59" s="56" t="str">
        <f t="shared" si="0"/>
        <v/>
      </c>
    </row>
    <row r="60" spans="4:55" x14ac:dyDescent="0.25">
      <c r="F60" s="86" t="s">
        <v>458</v>
      </c>
      <c r="G60" s="87">
        <f>UPFRONTS!F20</f>
        <v>2021</v>
      </c>
      <c r="H60" s="87">
        <f>IF(H59="","",G60+1)</f>
        <v>2022</v>
      </c>
      <c r="I60" s="87">
        <f t="shared" ref="I60:BC60" si="1">IF(I59="","",H60+1)</f>
        <v>2023</v>
      </c>
      <c r="J60" s="87">
        <f t="shared" si="1"/>
        <v>2024</v>
      </c>
      <c r="K60" s="87">
        <f t="shared" si="1"/>
        <v>2025</v>
      </c>
      <c r="L60" s="87">
        <f t="shared" si="1"/>
        <v>2026</v>
      </c>
      <c r="M60" s="87">
        <f t="shared" si="1"/>
        <v>2027</v>
      </c>
      <c r="N60" s="87">
        <f t="shared" si="1"/>
        <v>2028</v>
      </c>
      <c r="O60" s="87">
        <f t="shared" si="1"/>
        <v>2029</v>
      </c>
      <c r="P60" s="87">
        <f t="shared" si="1"/>
        <v>2030</v>
      </c>
      <c r="Q60" s="87">
        <f t="shared" si="1"/>
        <v>2031</v>
      </c>
      <c r="R60" s="87">
        <f t="shared" si="1"/>
        <v>2032</v>
      </c>
      <c r="S60" s="87">
        <f t="shared" si="1"/>
        <v>2033</v>
      </c>
      <c r="T60" s="87">
        <f t="shared" si="1"/>
        <v>2034</v>
      </c>
      <c r="U60" s="87">
        <f t="shared" si="1"/>
        <v>2035</v>
      </c>
      <c r="V60" s="87">
        <f t="shared" si="1"/>
        <v>2036</v>
      </c>
      <c r="W60" s="87">
        <f t="shared" si="1"/>
        <v>2037</v>
      </c>
      <c r="X60" s="87">
        <f t="shared" si="1"/>
        <v>2038</v>
      </c>
      <c r="Y60" s="87">
        <f t="shared" si="1"/>
        <v>2039</v>
      </c>
      <c r="Z60" s="87">
        <f t="shared" si="1"/>
        <v>2040</v>
      </c>
      <c r="AA60" s="87">
        <f t="shared" si="1"/>
        <v>2041</v>
      </c>
      <c r="AB60" s="87">
        <f t="shared" si="1"/>
        <v>2042</v>
      </c>
      <c r="AC60" s="87">
        <f t="shared" si="1"/>
        <v>2043</v>
      </c>
      <c r="AD60" s="87">
        <f t="shared" si="1"/>
        <v>2044</v>
      </c>
      <c r="AE60" s="87">
        <f t="shared" si="1"/>
        <v>2045</v>
      </c>
      <c r="AF60" s="87">
        <f t="shared" si="1"/>
        <v>2046</v>
      </c>
      <c r="AG60" s="87" t="str">
        <f t="shared" si="1"/>
        <v/>
      </c>
      <c r="AH60" s="87" t="str">
        <f t="shared" si="1"/>
        <v/>
      </c>
      <c r="AI60" s="87" t="str">
        <f t="shared" si="1"/>
        <v/>
      </c>
      <c r="AJ60" s="87" t="str">
        <f t="shared" si="1"/>
        <v/>
      </c>
      <c r="AK60" s="87" t="str">
        <f t="shared" si="1"/>
        <v/>
      </c>
      <c r="AL60" s="87" t="str">
        <f t="shared" si="1"/>
        <v/>
      </c>
      <c r="AM60" s="87" t="str">
        <f t="shared" si="1"/>
        <v/>
      </c>
      <c r="AN60" s="87" t="str">
        <f t="shared" si="1"/>
        <v/>
      </c>
      <c r="AO60" s="87" t="str">
        <f t="shared" si="1"/>
        <v/>
      </c>
      <c r="AP60" s="87" t="str">
        <f t="shared" si="1"/>
        <v/>
      </c>
      <c r="AQ60" s="87" t="str">
        <f t="shared" si="1"/>
        <v/>
      </c>
      <c r="AR60" s="87" t="str">
        <f t="shared" si="1"/>
        <v/>
      </c>
      <c r="AS60" s="87" t="str">
        <f t="shared" si="1"/>
        <v/>
      </c>
      <c r="AT60" s="87" t="str">
        <f t="shared" si="1"/>
        <v/>
      </c>
      <c r="AU60" s="87" t="str">
        <f t="shared" si="1"/>
        <v/>
      </c>
      <c r="AV60" s="87" t="str">
        <f t="shared" si="1"/>
        <v/>
      </c>
      <c r="AW60" s="87" t="str">
        <f t="shared" si="1"/>
        <v/>
      </c>
      <c r="AX60" s="87" t="str">
        <f t="shared" si="1"/>
        <v/>
      </c>
      <c r="AY60" s="87" t="str">
        <f t="shared" si="1"/>
        <v/>
      </c>
      <c r="AZ60" s="87" t="str">
        <f t="shared" si="1"/>
        <v/>
      </c>
      <c r="BA60" s="87" t="str">
        <f t="shared" si="1"/>
        <v/>
      </c>
      <c r="BB60" s="87" t="str">
        <f t="shared" si="1"/>
        <v/>
      </c>
      <c r="BC60" s="88" t="str">
        <f t="shared" si="1"/>
        <v/>
      </c>
    </row>
    <row r="61" spans="4:55" x14ac:dyDescent="0.25">
      <c r="F61" s="65" t="s">
        <v>459</v>
      </c>
      <c r="G61" s="98">
        <f>IF(G60="","",TAZ!$G$13+((TAZ!$S$13-TAZ!$G$13)/(TAZ!$S$11-TAZ!$G$11))*(G$60-TAZ!$G$11))</f>
        <v>63792.703703703701</v>
      </c>
      <c r="H61" s="98">
        <f>IF(H60="","",TAZ!$G$13+((TAZ!$S$13-TAZ!$G$13)/(TAZ!$S$11-TAZ!$G$11))*(H$60-TAZ!$G$11))</f>
        <v>64080.666666666664</v>
      </c>
      <c r="I61" s="98">
        <f>IF(I60="","",TAZ!$G$13+((TAZ!$S$13-TAZ!$G$13)/(TAZ!$S$11-TAZ!$G$11))*(I$60-TAZ!$G$11))</f>
        <v>64368.629629629628</v>
      </c>
      <c r="J61" s="98">
        <f>IF(J60="","",TAZ!$G$13+((TAZ!$S$13-TAZ!$G$13)/(TAZ!$S$11-TAZ!$G$11))*(J$60-TAZ!$G$11))</f>
        <v>64656.592592592591</v>
      </c>
      <c r="K61" s="98">
        <f>IF(K60="","",TAZ!$G$13+((TAZ!$S$13-TAZ!$G$13)/(TAZ!$S$11-TAZ!$G$11))*(K$60-TAZ!$G$11))</f>
        <v>64944.555555555555</v>
      </c>
      <c r="L61" s="98">
        <f>IF(L60="","",TAZ!$G$13+((TAZ!$S$13-TAZ!$G$13)/(TAZ!$S$11-TAZ!$G$11))*(L$60-TAZ!$G$11))</f>
        <v>65232.518518518518</v>
      </c>
      <c r="M61" s="98">
        <f>IF(M60="","",TAZ!$G$13+((TAZ!$S$13-TAZ!$G$13)/(TAZ!$S$11-TAZ!$G$11))*(M$60-TAZ!$G$11))</f>
        <v>65520.481481481482</v>
      </c>
      <c r="N61" s="98">
        <f>IF(N60="","",TAZ!$G$13+((TAZ!$S$13-TAZ!$G$13)/(TAZ!$S$11-TAZ!$G$11))*(N$60-TAZ!$G$11))</f>
        <v>65808.444444444438</v>
      </c>
      <c r="O61" s="98">
        <f>IF(O60="","",TAZ!$G$13+((TAZ!$S$13-TAZ!$G$13)/(TAZ!$S$11-TAZ!$G$11))*(O$60-TAZ!$G$11))</f>
        <v>66096.407407407401</v>
      </c>
      <c r="P61" s="98">
        <f>IF(P60="","",TAZ!$G$13+((TAZ!$S$13-TAZ!$G$13)/(TAZ!$S$11-TAZ!$G$11))*(P$60-TAZ!$G$11))</f>
        <v>66384.370370370365</v>
      </c>
      <c r="Q61" s="98">
        <f>IF(Q60="","",TAZ!$G$13+((TAZ!$S$13-TAZ!$G$13)/(TAZ!$S$11-TAZ!$G$11))*(Q$60-TAZ!$G$11))</f>
        <v>66672.333333333328</v>
      </c>
      <c r="R61" s="98">
        <f>IF(R60="","",TAZ!$G$13+((TAZ!$S$13-TAZ!$G$13)/(TAZ!$S$11-TAZ!$G$11))*(R$60-TAZ!$G$11))</f>
        <v>66960.296296296292</v>
      </c>
      <c r="S61" s="98">
        <f>IF(S60="","",TAZ!$G$13+((TAZ!$S$13-TAZ!$G$13)/(TAZ!$S$11-TAZ!$G$11))*(S$60-TAZ!$G$11))</f>
        <v>67248.259259259255</v>
      </c>
      <c r="T61" s="98">
        <f>IF(T60="","",TAZ!$G$13+((TAZ!$S$13-TAZ!$G$13)/(TAZ!$S$11-TAZ!$G$11))*(T$60-TAZ!$G$11))</f>
        <v>67536.222222222219</v>
      </c>
      <c r="U61" s="98">
        <f>IF(U60="","",TAZ!$G$13+((TAZ!$S$13-TAZ!$G$13)/(TAZ!$S$11-TAZ!$G$11))*(U$60-TAZ!$G$11))</f>
        <v>67824.185185185182</v>
      </c>
      <c r="V61" s="98">
        <f>IF(V60="","",TAZ!$G$13+((TAZ!$S$13-TAZ!$G$13)/(TAZ!$S$11-TAZ!$G$11))*(V$60-TAZ!$G$11))</f>
        <v>68112.148148148146</v>
      </c>
      <c r="W61" s="98">
        <f>IF(W60="","",TAZ!$G$13+((TAZ!$S$13-TAZ!$G$13)/(TAZ!$S$11-TAZ!$G$11))*(W$60-TAZ!$G$11))</f>
        <v>68400.111111111109</v>
      </c>
      <c r="X61" s="98">
        <f>IF(X60="","",TAZ!$G$13+((TAZ!$S$13-TAZ!$G$13)/(TAZ!$S$11-TAZ!$G$11))*(X$60-TAZ!$G$11))</f>
        <v>68688.074074074073</v>
      </c>
      <c r="Y61" s="98">
        <f>IF(Y60="","",TAZ!$G$13+((TAZ!$S$13-TAZ!$G$13)/(TAZ!$S$11-TAZ!$G$11))*(Y$60-TAZ!$G$11))</f>
        <v>68976.037037037036</v>
      </c>
      <c r="Z61" s="98">
        <f>IF(Z60="","",TAZ!$G$13+((TAZ!$S$13-TAZ!$G$13)/(TAZ!$S$11-TAZ!$G$11))*(Z$60-TAZ!$G$11))</f>
        <v>69264</v>
      </c>
      <c r="AA61" s="98">
        <f>IF(AA60="","",TAZ!$G$13+((TAZ!$S$13-TAZ!$G$13)/(TAZ!$S$11-TAZ!$G$11))*(AA$60-TAZ!$G$11))</f>
        <v>69551.962962962964</v>
      </c>
      <c r="AB61" s="98">
        <f>IF(AB60="","",TAZ!$G$13+((TAZ!$S$13-TAZ!$G$13)/(TAZ!$S$11-TAZ!$G$11))*(AB$60-TAZ!$G$11))</f>
        <v>69839.925925925927</v>
      </c>
      <c r="AC61" s="98">
        <f>IF(AC60="","",TAZ!$G$13+((TAZ!$S$13-TAZ!$G$13)/(TAZ!$S$11-TAZ!$G$11))*(AC$60-TAZ!$G$11))</f>
        <v>70127.888888888891</v>
      </c>
      <c r="AD61" s="98">
        <f>IF(AD60="","",TAZ!$G$13+((TAZ!$S$13-TAZ!$G$13)/(TAZ!$S$11-TAZ!$G$11))*(AD$60-TAZ!$G$11))</f>
        <v>70415.851851851854</v>
      </c>
      <c r="AE61" s="98">
        <f>IF(AE60="","",TAZ!$G$13+((TAZ!$S$13-TAZ!$G$13)/(TAZ!$S$11-TAZ!$G$11))*(AE$60-TAZ!$G$11))</f>
        <v>70703.814814814818</v>
      </c>
      <c r="AF61" s="98">
        <f>IF(AF60="","",TAZ!$G$13+((TAZ!$S$13-TAZ!$G$13)/(TAZ!$S$11-TAZ!$G$11))*(AF$60-TAZ!$G$11))</f>
        <v>70991.777777777781</v>
      </c>
      <c r="AG61" s="98" t="str">
        <f>IF(AG60="","",TAZ!$G$13+((TAZ!$S$13-TAZ!$G$13)/(TAZ!$S$11-TAZ!$G$11))*(AG$60-TAZ!$G$11))</f>
        <v/>
      </c>
      <c r="AH61" s="98" t="str">
        <f>IF(AH60="","",TAZ!$G$13+((TAZ!$S$13-TAZ!$G$13)/(TAZ!$S$11-TAZ!$G$11))*(AH$60-TAZ!$G$11))</f>
        <v/>
      </c>
      <c r="AI61" s="98" t="str">
        <f>IF(AI60="","",TAZ!$G$13+((TAZ!$S$13-TAZ!$G$13)/(TAZ!$S$11-TAZ!$G$11))*(AI$60-TAZ!$G$11))</f>
        <v/>
      </c>
      <c r="AJ61" s="98" t="str">
        <f>IF(AJ60="","",TAZ!$G$13+((TAZ!$S$13-TAZ!$G$13)/(TAZ!$S$11-TAZ!$G$11))*(AJ$60-TAZ!$G$11))</f>
        <v/>
      </c>
      <c r="AK61" s="98" t="str">
        <f>IF(AK60="","",TAZ!$G$13+((TAZ!$S$13-TAZ!$G$13)/(TAZ!$S$11-TAZ!$G$11))*(AK$60-TAZ!$G$11))</f>
        <v/>
      </c>
      <c r="AL61" s="98" t="str">
        <f>IF(AL60="","",TAZ!$G$13+((TAZ!$S$13-TAZ!$G$13)/(TAZ!$S$11-TAZ!$G$11))*(AL$60-TAZ!$G$11))</f>
        <v/>
      </c>
      <c r="AM61" s="98" t="str">
        <f>IF(AM60="","",TAZ!$G$13+((TAZ!$S$13-TAZ!$G$13)/(TAZ!$S$11-TAZ!$G$11))*(AM$60-TAZ!$G$11))</f>
        <v/>
      </c>
      <c r="AN61" s="98" t="str">
        <f>IF(AN60="","",TAZ!$G$13+((TAZ!$S$13-TAZ!$G$13)/(TAZ!$S$11-TAZ!$G$11))*(AN$60-TAZ!$G$11))</f>
        <v/>
      </c>
      <c r="AO61" s="98" t="str">
        <f>IF(AO60="","",TAZ!$G$13+((TAZ!$S$13-TAZ!$G$13)/(TAZ!$S$11-TAZ!$G$11))*(AO$60-TAZ!$G$11))</f>
        <v/>
      </c>
      <c r="AP61" s="98" t="str">
        <f>IF(AP60="","",TAZ!$G$13+((TAZ!$S$13-TAZ!$G$13)/(TAZ!$S$11-TAZ!$G$11))*(AP$60-TAZ!$G$11))</f>
        <v/>
      </c>
      <c r="AQ61" s="98" t="str">
        <f>IF(AQ60="","",TAZ!$G$13+((TAZ!$S$13-TAZ!$G$13)/(TAZ!$S$11-TAZ!$G$11))*(AQ$60-TAZ!$G$11))</f>
        <v/>
      </c>
      <c r="AR61" s="98" t="str">
        <f>IF(AR60="","",TAZ!$G$13+((TAZ!$S$13-TAZ!$G$13)/(TAZ!$S$11-TAZ!$G$11))*(AR$60-TAZ!$G$11))</f>
        <v/>
      </c>
      <c r="AS61" s="98" t="str">
        <f>IF(AS60="","",TAZ!$G$13+((TAZ!$S$13-TAZ!$G$13)/(TAZ!$S$11-TAZ!$G$11))*(AS$60-TAZ!$G$11))</f>
        <v/>
      </c>
      <c r="AT61" s="98" t="str">
        <f>IF(AT60="","",TAZ!$G$13+((TAZ!$S$13-TAZ!$G$13)/(TAZ!$S$11-TAZ!$G$11))*(AT$60-TAZ!$G$11))</f>
        <v/>
      </c>
      <c r="AU61" s="98" t="str">
        <f>IF(AU60="","",TAZ!$G$13+((TAZ!$S$13-TAZ!$G$13)/(TAZ!$S$11-TAZ!$G$11))*(AU$60-TAZ!$G$11))</f>
        <v/>
      </c>
      <c r="AV61" s="98" t="str">
        <f>IF(AV60="","",TAZ!$G$13+((TAZ!$S$13-TAZ!$G$13)/(TAZ!$S$11-TAZ!$G$11))*(AV$60-TAZ!$G$11))</f>
        <v/>
      </c>
      <c r="AW61" s="98" t="str">
        <f>IF(AW60="","",TAZ!$G$13+((TAZ!$S$13-TAZ!$G$13)/(TAZ!$S$11-TAZ!$G$11))*(AW$60-TAZ!$G$11))</f>
        <v/>
      </c>
      <c r="AX61" s="98" t="str">
        <f>IF(AX60="","",TAZ!$G$13+((TAZ!$S$13-TAZ!$G$13)/(TAZ!$S$11-TAZ!$G$11))*(AX$60-TAZ!$G$11))</f>
        <v/>
      </c>
      <c r="AY61" s="98" t="str">
        <f>IF(AY60="","",TAZ!$G$13+((TAZ!$S$13-TAZ!$G$13)/(TAZ!$S$11-TAZ!$G$11))*(AY$60-TAZ!$G$11))</f>
        <v/>
      </c>
      <c r="AZ61" s="98" t="str">
        <f>IF(AZ60="","",TAZ!$G$13+((TAZ!$S$13-TAZ!$G$13)/(TAZ!$S$11-TAZ!$G$11))*(AZ$60-TAZ!$G$11))</f>
        <v/>
      </c>
      <c r="BA61" s="98" t="str">
        <f>IF(BA60="","",TAZ!$G$13+((TAZ!$S$13-TAZ!$G$13)/(TAZ!$S$11-TAZ!$G$11))*(BA$60-TAZ!$G$11))</f>
        <v/>
      </c>
      <c r="BB61" s="98" t="str">
        <f>IF(BB60="","",TAZ!$G$13+((TAZ!$S$13-TAZ!$G$13)/(TAZ!$S$11-TAZ!$G$11))*(BB$60-TAZ!$G$11))</f>
        <v/>
      </c>
      <c r="BC61" s="106" t="str">
        <f>IF(BC60="","",TAZ!$G$13+((TAZ!$S$13-TAZ!$G$13)/(TAZ!$S$11-TAZ!$G$11))*(BC$60-TAZ!$G$11))</f>
        <v/>
      </c>
    </row>
    <row r="62" spans="4:55" x14ac:dyDescent="0.25">
      <c r="F62" s="10" t="s">
        <v>428</v>
      </c>
      <c r="G62" s="99">
        <f>IF(G60="","",TAZ!$H$13+((TAZ!$T$13-TAZ!$H$13)/(TAZ!$S$11-TAZ!$G$11))*(G$60-TAZ!$G$11))</f>
        <v>52627.703703703701</v>
      </c>
      <c r="H62" s="99">
        <f>IF(H60="","",TAZ!$H$13+((TAZ!$T$13-TAZ!$H$13)/(TAZ!$S$11-TAZ!$G$11))*(H$60-TAZ!$G$11))</f>
        <v>52899.666666666664</v>
      </c>
      <c r="I62" s="99">
        <f>IF(I60="","",TAZ!$H$13+((TAZ!$T$13-TAZ!$H$13)/(TAZ!$S$11-TAZ!$G$11))*(I$60-TAZ!$G$11))</f>
        <v>53171.629629629628</v>
      </c>
      <c r="J62" s="99">
        <f>IF(J60="","",TAZ!$H$13+((TAZ!$T$13-TAZ!$H$13)/(TAZ!$S$11-TAZ!$G$11))*(J$60-TAZ!$G$11))</f>
        <v>53443.592592592591</v>
      </c>
      <c r="K62" s="99">
        <f>IF(K60="","",TAZ!$H$13+((TAZ!$T$13-TAZ!$H$13)/(TAZ!$S$11-TAZ!$G$11))*(K$60-TAZ!$G$11))</f>
        <v>53715.555555555555</v>
      </c>
      <c r="L62" s="99">
        <f>IF(L60="","",TAZ!$H$13+((TAZ!$T$13-TAZ!$H$13)/(TAZ!$S$11-TAZ!$G$11))*(L$60-TAZ!$G$11))</f>
        <v>53987.518518518518</v>
      </c>
      <c r="M62" s="99">
        <f>IF(M60="","",TAZ!$H$13+((TAZ!$T$13-TAZ!$H$13)/(TAZ!$S$11-TAZ!$G$11))*(M$60-TAZ!$G$11))</f>
        <v>54259.481481481482</v>
      </c>
      <c r="N62" s="99">
        <f>IF(N60="","",TAZ!$H$13+((TAZ!$T$13-TAZ!$H$13)/(TAZ!$S$11-TAZ!$G$11))*(N$60-TAZ!$G$11))</f>
        <v>54531.444444444445</v>
      </c>
      <c r="O62" s="99">
        <f>IF(O60="","",TAZ!$H$13+((TAZ!$T$13-TAZ!$H$13)/(TAZ!$S$11-TAZ!$G$11))*(O$60-TAZ!$G$11))</f>
        <v>54803.407407407409</v>
      </c>
      <c r="P62" s="99">
        <f>IF(P60="","",TAZ!$H$13+((TAZ!$T$13-TAZ!$H$13)/(TAZ!$S$11-TAZ!$G$11))*(P$60-TAZ!$G$11))</f>
        <v>55075.370370370372</v>
      </c>
      <c r="Q62" s="99">
        <f>IF(Q60="","",TAZ!$H$13+((TAZ!$T$13-TAZ!$H$13)/(TAZ!$S$11-TAZ!$G$11))*(Q$60-TAZ!$G$11))</f>
        <v>55347.333333333336</v>
      </c>
      <c r="R62" s="99">
        <f>IF(R60="","",TAZ!$H$13+((TAZ!$T$13-TAZ!$H$13)/(TAZ!$S$11-TAZ!$G$11))*(R$60-TAZ!$G$11))</f>
        <v>55619.296296296299</v>
      </c>
      <c r="S62" s="99">
        <f>IF(S60="","",TAZ!$H$13+((TAZ!$T$13-TAZ!$H$13)/(TAZ!$S$11-TAZ!$G$11))*(S$60-TAZ!$G$11))</f>
        <v>55891.259259259263</v>
      </c>
      <c r="T62" s="99">
        <f>IF(T60="","",TAZ!$H$13+((TAZ!$T$13-TAZ!$H$13)/(TAZ!$S$11-TAZ!$G$11))*(T$60-TAZ!$G$11))</f>
        <v>56163.222222222219</v>
      </c>
      <c r="U62" s="99">
        <f>IF(U60="","",TAZ!$H$13+((TAZ!$T$13-TAZ!$H$13)/(TAZ!$S$11-TAZ!$G$11))*(U$60-TAZ!$G$11))</f>
        <v>56435.185185185182</v>
      </c>
      <c r="V62" s="99">
        <f>IF(V60="","",TAZ!$H$13+((TAZ!$T$13-TAZ!$H$13)/(TAZ!$S$11-TAZ!$G$11))*(V$60-TAZ!$G$11))</f>
        <v>56707.148148148146</v>
      </c>
      <c r="W62" s="99">
        <f>IF(W60="","",TAZ!$H$13+((TAZ!$T$13-TAZ!$H$13)/(TAZ!$S$11-TAZ!$G$11))*(W$60-TAZ!$G$11))</f>
        <v>56979.111111111109</v>
      </c>
      <c r="X62" s="99">
        <f>IF(X60="","",TAZ!$H$13+((TAZ!$T$13-TAZ!$H$13)/(TAZ!$S$11-TAZ!$G$11))*(X$60-TAZ!$G$11))</f>
        <v>57251.074074074073</v>
      </c>
      <c r="Y62" s="99">
        <f>IF(Y60="","",TAZ!$H$13+((TAZ!$T$13-TAZ!$H$13)/(TAZ!$S$11-TAZ!$G$11))*(Y$60-TAZ!$G$11))</f>
        <v>57523.037037037036</v>
      </c>
      <c r="Z62" s="99">
        <f>IF(Z60="","",TAZ!$H$13+((TAZ!$T$13-TAZ!$H$13)/(TAZ!$S$11-TAZ!$G$11))*(Z$60-TAZ!$G$11))</f>
        <v>57795</v>
      </c>
      <c r="AA62" s="99">
        <f>IF(AA60="","",TAZ!$H$13+((TAZ!$T$13-TAZ!$H$13)/(TAZ!$S$11-TAZ!$G$11))*(AA$60-TAZ!$G$11))</f>
        <v>58066.962962962964</v>
      </c>
      <c r="AB62" s="99">
        <f>IF(AB60="","",TAZ!$H$13+((TAZ!$T$13-TAZ!$H$13)/(TAZ!$S$11-TAZ!$G$11))*(AB$60-TAZ!$G$11))</f>
        <v>58338.925925925927</v>
      </c>
      <c r="AC62" s="99">
        <f>IF(AC60="","",TAZ!$H$13+((TAZ!$T$13-TAZ!$H$13)/(TAZ!$S$11-TAZ!$G$11))*(AC$60-TAZ!$G$11))</f>
        <v>58610.888888888891</v>
      </c>
      <c r="AD62" s="99">
        <f>IF(AD60="","",TAZ!$H$13+((TAZ!$T$13-TAZ!$H$13)/(TAZ!$S$11-TAZ!$G$11))*(AD$60-TAZ!$G$11))</f>
        <v>58882.851851851854</v>
      </c>
      <c r="AE62" s="99">
        <f>IF(AE60="","",TAZ!$H$13+((TAZ!$T$13-TAZ!$H$13)/(TAZ!$S$11-TAZ!$G$11))*(AE$60-TAZ!$G$11))</f>
        <v>59154.814814814818</v>
      </c>
      <c r="AF62" s="99">
        <f>IF(AF60="","",TAZ!$H$13+((TAZ!$T$13-TAZ!$H$13)/(TAZ!$S$11-TAZ!$G$11))*(AF$60-TAZ!$G$11))</f>
        <v>59426.777777777781</v>
      </c>
      <c r="AG62" s="99" t="str">
        <f>IF(AG60="","",TAZ!$H$13+((TAZ!$T$13-TAZ!$H$13)/(TAZ!$S$11-TAZ!$G$11))*(AG$60-TAZ!$G$11))</f>
        <v/>
      </c>
      <c r="AH62" s="99" t="str">
        <f>IF(AH60="","",TAZ!$H$13+((TAZ!$T$13-TAZ!$H$13)/(TAZ!$S$11-TAZ!$G$11))*(AH$60-TAZ!$G$11))</f>
        <v/>
      </c>
      <c r="AI62" s="99" t="str">
        <f>IF(AI60="","",TAZ!$H$13+((TAZ!$T$13-TAZ!$H$13)/(TAZ!$S$11-TAZ!$G$11))*(AI$60-TAZ!$G$11))</f>
        <v/>
      </c>
      <c r="AJ62" s="99" t="str">
        <f>IF(AJ60="","",TAZ!$H$13+((TAZ!$T$13-TAZ!$H$13)/(TAZ!$S$11-TAZ!$G$11))*(AJ$60-TAZ!$G$11))</f>
        <v/>
      </c>
      <c r="AK62" s="99" t="str">
        <f>IF(AK60="","",TAZ!$H$13+((TAZ!$T$13-TAZ!$H$13)/(TAZ!$S$11-TAZ!$G$11))*(AK$60-TAZ!$G$11))</f>
        <v/>
      </c>
      <c r="AL62" s="99" t="str">
        <f>IF(AL60="","",TAZ!$H$13+((TAZ!$T$13-TAZ!$H$13)/(TAZ!$S$11-TAZ!$G$11))*(AL$60-TAZ!$G$11))</f>
        <v/>
      </c>
      <c r="AM62" s="99" t="str">
        <f>IF(AM60="","",TAZ!$H$13+((TAZ!$T$13-TAZ!$H$13)/(TAZ!$S$11-TAZ!$G$11))*(AM$60-TAZ!$G$11))</f>
        <v/>
      </c>
      <c r="AN62" s="99" t="str">
        <f>IF(AN60="","",TAZ!$H$13+((TAZ!$T$13-TAZ!$H$13)/(TAZ!$S$11-TAZ!$G$11))*(AN$60-TAZ!$G$11))</f>
        <v/>
      </c>
      <c r="AO62" s="99" t="str">
        <f>IF(AO60="","",TAZ!$H$13+((TAZ!$T$13-TAZ!$H$13)/(TAZ!$S$11-TAZ!$G$11))*(AO$60-TAZ!$G$11))</f>
        <v/>
      </c>
      <c r="AP62" s="99" t="str">
        <f>IF(AP60="","",TAZ!$H$13+((TAZ!$T$13-TAZ!$H$13)/(TAZ!$S$11-TAZ!$G$11))*(AP$60-TAZ!$G$11))</f>
        <v/>
      </c>
      <c r="AQ62" s="99" t="str">
        <f>IF(AQ60="","",TAZ!$H$13+((TAZ!$T$13-TAZ!$H$13)/(TAZ!$S$11-TAZ!$G$11))*(AQ$60-TAZ!$G$11))</f>
        <v/>
      </c>
      <c r="AR62" s="99" t="str">
        <f>IF(AR60="","",TAZ!$H$13+((TAZ!$T$13-TAZ!$H$13)/(TAZ!$S$11-TAZ!$G$11))*(AR$60-TAZ!$G$11))</f>
        <v/>
      </c>
      <c r="AS62" s="99" t="str">
        <f>IF(AS60="","",TAZ!$H$13+((TAZ!$T$13-TAZ!$H$13)/(TAZ!$S$11-TAZ!$G$11))*(AS$60-TAZ!$G$11))</f>
        <v/>
      </c>
      <c r="AT62" s="99" t="str">
        <f>IF(AT60="","",TAZ!$H$13+((TAZ!$T$13-TAZ!$H$13)/(TAZ!$S$11-TAZ!$G$11))*(AT$60-TAZ!$G$11))</f>
        <v/>
      </c>
      <c r="AU62" s="99" t="str">
        <f>IF(AU60="","",TAZ!$H$13+((TAZ!$T$13-TAZ!$H$13)/(TAZ!$S$11-TAZ!$G$11))*(AU$60-TAZ!$G$11))</f>
        <v/>
      </c>
      <c r="AV62" s="99" t="str">
        <f>IF(AV60="","",TAZ!$H$13+((TAZ!$T$13-TAZ!$H$13)/(TAZ!$S$11-TAZ!$G$11))*(AV$60-TAZ!$G$11))</f>
        <v/>
      </c>
      <c r="AW62" s="99" t="str">
        <f>IF(AW60="","",TAZ!$H$13+((TAZ!$T$13-TAZ!$H$13)/(TAZ!$S$11-TAZ!$G$11))*(AW$60-TAZ!$G$11))</f>
        <v/>
      </c>
      <c r="AX62" s="99" t="str">
        <f>IF(AX60="","",TAZ!$H$13+((TAZ!$T$13-TAZ!$H$13)/(TAZ!$S$11-TAZ!$G$11))*(AX$60-TAZ!$G$11))</f>
        <v/>
      </c>
      <c r="AY62" s="99" t="str">
        <f>IF(AY60="","",TAZ!$H$13+((TAZ!$T$13-TAZ!$H$13)/(TAZ!$S$11-TAZ!$G$11))*(AY$60-TAZ!$G$11))</f>
        <v/>
      </c>
      <c r="AZ62" s="99" t="str">
        <f>IF(AZ60="","",TAZ!$H$13+((TAZ!$T$13-TAZ!$H$13)/(TAZ!$S$11-TAZ!$G$11))*(AZ$60-TAZ!$G$11))</f>
        <v/>
      </c>
      <c r="BA62" s="99" t="str">
        <f>IF(BA60="","",TAZ!$H$13+((TAZ!$T$13-TAZ!$H$13)/(TAZ!$S$11-TAZ!$G$11))*(BA$60-TAZ!$G$11))</f>
        <v/>
      </c>
      <c r="BB62" s="99" t="str">
        <f>IF(BB60="","",TAZ!$H$13+((TAZ!$T$13-TAZ!$H$13)/(TAZ!$S$11-TAZ!$G$11))*(BB$60-TAZ!$G$11))</f>
        <v/>
      </c>
      <c r="BC62" s="107" t="str">
        <f>IF(BC60="","",TAZ!$H$13+((TAZ!$T$13-TAZ!$H$13)/(TAZ!$S$11-TAZ!$G$11))*(BC$60-TAZ!$G$11))</f>
        <v/>
      </c>
    </row>
    <row r="63" spans="4:55" x14ac:dyDescent="0.25">
      <c r="F63" s="10" t="s">
        <v>429</v>
      </c>
      <c r="G63" s="99">
        <f>IF(G60="","",TAZ!$J$13+((TAZ!$U$13-TAZ!$J$13)/(TAZ!$S$11-TAZ!$G$11))*(G$60-TAZ!$G$11))</f>
        <v>7028.9629629629635</v>
      </c>
      <c r="H63" s="99">
        <f>IF(H60="","",TAZ!$J$13+((TAZ!$U$13-TAZ!$J$13)/(TAZ!$S$11-TAZ!$G$11))*(H$60-TAZ!$G$11))</f>
        <v>7339.3333333333339</v>
      </c>
      <c r="I63" s="99">
        <f>IF(I60="","",TAZ!$J$13+((TAZ!$U$13-TAZ!$J$13)/(TAZ!$S$11-TAZ!$G$11))*(I$60-TAZ!$G$11))</f>
        <v>7649.7037037037044</v>
      </c>
      <c r="J63" s="99">
        <f>IF(J60="","",TAZ!$J$13+((TAZ!$U$13-TAZ!$J$13)/(TAZ!$S$11-TAZ!$G$11))*(J$60-TAZ!$G$11))</f>
        <v>7960.0740740740748</v>
      </c>
      <c r="K63" s="99">
        <f>IF(K60="","",TAZ!$J$13+((TAZ!$U$13-TAZ!$J$13)/(TAZ!$S$11-TAZ!$G$11))*(K$60-TAZ!$G$11))</f>
        <v>8270.4444444444453</v>
      </c>
      <c r="L63" s="99">
        <f>IF(L60="","",TAZ!$J$13+((TAZ!$U$13-TAZ!$J$13)/(TAZ!$S$11-TAZ!$G$11))*(L$60-TAZ!$G$11))</f>
        <v>8580.8148148148139</v>
      </c>
      <c r="M63" s="99">
        <f>IF(M60="","",TAZ!$J$13+((TAZ!$U$13-TAZ!$J$13)/(TAZ!$S$11-TAZ!$G$11))*(M$60-TAZ!$G$11))</f>
        <v>8891.1851851851861</v>
      </c>
      <c r="N63" s="99">
        <f>IF(N60="","",TAZ!$J$13+((TAZ!$U$13-TAZ!$J$13)/(TAZ!$S$11-TAZ!$G$11))*(N$60-TAZ!$G$11))</f>
        <v>9201.5555555555547</v>
      </c>
      <c r="O63" s="99">
        <f>IF(O60="","",TAZ!$J$13+((TAZ!$U$13-TAZ!$J$13)/(TAZ!$S$11-TAZ!$G$11))*(O$60-TAZ!$G$11))</f>
        <v>9511.925925925927</v>
      </c>
      <c r="P63" s="99">
        <f>IF(P60="","",TAZ!$J$13+((TAZ!$U$13-TAZ!$J$13)/(TAZ!$S$11-TAZ!$G$11))*(P$60-TAZ!$G$11))</f>
        <v>9822.2962962962956</v>
      </c>
      <c r="Q63" s="99">
        <f>IF(Q60="","",TAZ!$J$13+((TAZ!$U$13-TAZ!$J$13)/(TAZ!$S$11-TAZ!$G$11))*(Q$60-TAZ!$G$11))</f>
        <v>10132.666666666668</v>
      </c>
      <c r="R63" s="99">
        <f>IF(R60="","",TAZ!$J$13+((TAZ!$U$13-TAZ!$J$13)/(TAZ!$S$11-TAZ!$G$11))*(R$60-TAZ!$G$11))</f>
        <v>10443.037037037036</v>
      </c>
      <c r="S63" s="99">
        <f>IF(S60="","",TAZ!$J$13+((TAZ!$U$13-TAZ!$J$13)/(TAZ!$S$11-TAZ!$G$11))*(S$60-TAZ!$G$11))</f>
        <v>10753.407407407409</v>
      </c>
      <c r="T63" s="99">
        <f>IF(T60="","",TAZ!$J$13+((TAZ!$U$13-TAZ!$J$13)/(TAZ!$S$11-TAZ!$G$11))*(T$60-TAZ!$G$11))</f>
        <v>11063.777777777777</v>
      </c>
      <c r="U63" s="99">
        <f>IF(U60="","",TAZ!$J$13+((TAZ!$U$13-TAZ!$J$13)/(TAZ!$S$11-TAZ!$G$11))*(U$60-TAZ!$G$11))</f>
        <v>11374.14814814815</v>
      </c>
      <c r="V63" s="99">
        <f>IF(V60="","",TAZ!$J$13+((TAZ!$U$13-TAZ!$J$13)/(TAZ!$S$11-TAZ!$G$11))*(V$60-TAZ!$G$11))</f>
        <v>11684.518518518518</v>
      </c>
      <c r="W63" s="99">
        <f>IF(W60="","",TAZ!$J$13+((TAZ!$U$13-TAZ!$J$13)/(TAZ!$S$11-TAZ!$G$11))*(W$60-TAZ!$G$11))</f>
        <v>11994.888888888889</v>
      </c>
      <c r="X63" s="99">
        <f>IF(X60="","",TAZ!$J$13+((TAZ!$U$13-TAZ!$J$13)/(TAZ!$S$11-TAZ!$G$11))*(X$60-TAZ!$G$11))</f>
        <v>12305.259259259259</v>
      </c>
      <c r="Y63" s="99">
        <f>IF(Y60="","",TAZ!$J$13+((TAZ!$U$13-TAZ!$J$13)/(TAZ!$S$11-TAZ!$G$11))*(Y$60-TAZ!$G$11))</f>
        <v>12615.62962962963</v>
      </c>
      <c r="Z63" s="99">
        <f>IF(Z60="","",TAZ!$J$13+((TAZ!$U$13-TAZ!$J$13)/(TAZ!$S$11-TAZ!$G$11))*(Z$60-TAZ!$G$11))</f>
        <v>12926</v>
      </c>
      <c r="AA63" s="99">
        <f>IF(AA60="","",TAZ!$J$13+((TAZ!$U$13-TAZ!$J$13)/(TAZ!$S$11-TAZ!$G$11))*(AA$60-TAZ!$G$11))</f>
        <v>13236.37037037037</v>
      </c>
      <c r="AB63" s="99">
        <f>IF(AB60="","",TAZ!$J$13+((TAZ!$U$13-TAZ!$J$13)/(TAZ!$S$11-TAZ!$G$11))*(AB$60-TAZ!$G$11))</f>
        <v>13546.740740740741</v>
      </c>
      <c r="AC63" s="99">
        <f>IF(AC60="","",TAZ!$J$13+((TAZ!$U$13-TAZ!$J$13)/(TAZ!$S$11-TAZ!$G$11))*(AC$60-TAZ!$G$11))</f>
        <v>13857.111111111111</v>
      </c>
      <c r="AD63" s="99">
        <f>IF(AD60="","",TAZ!$J$13+((TAZ!$U$13-TAZ!$J$13)/(TAZ!$S$11-TAZ!$G$11))*(AD$60-TAZ!$G$11))</f>
        <v>14167.481481481482</v>
      </c>
      <c r="AE63" s="99">
        <f>IF(AE60="","",TAZ!$J$13+((TAZ!$U$13-TAZ!$J$13)/(TAZ!$S$11-TAZ!$G$11))*(AE$60-TAZ!$G$11))</f>
        <v>14477.851851851852</v>
      </c>
      <c r="AF63" s="99">
        <f>IF(AF60="","",TAZ!$J$13+((TAZ!$U$13-TAZ!$J$13)/(TAZ!$S$11-TAZ!$G$11))*(AF$60-TAZ!$G$11))</f>
        <v>14788.222222222223</v>
      </c>
      <c r="AG63" s="99" t="str">
        <f>IF(AG60="","",TAZ!$J$13+((TAZ!$U$13-TAZ!$J$13)/(TAZ!$S$11-TAZ!$G$11))*(AG$60-TAZ!$G$11))</f>
        <v/>
      </c>
      <c r="AH63" s="99" t="str">
        <f>IF(AH60="","",TAZ!$J$13+((TAZ!$U$13-TAZ!$J$13)/(TAZ!$S$11-TAZ!$G$11))*(AH$60-TAZ!$G$11))</f>
        <v/>
      </c>
      <c r="AI63" s="99" t="str">
        <f>IF(AI60="","",TAZ!$J$13+((TAZ!$U$13-TAZ!$J$13)/(TAZ!$S$11-TAZ!$G$11))*(AI$60-TAZ!$G$11))</f>
        <v/>
      </c>
      <c r="AJ63" s="99" t="str">
        <f>IF(AJ60="","",TAZ!$J$13+((TAZ!$U$13-TAZ!$J$13)/(TAZ!$S$11-TAZ!$G$11))*(AJ$60-TAZ!$G$11))</f>
        <v/>
      </c>
      <c r="AK63" s="99" t="str">
        <f>IF(AK60="","",TAZ!$J$13+((TAZ!$U$13-TAZ!$J$13)/(TAZ!$S$11-TAZ!$G$11))*(AK$60-TAZ!$G$11))</f>
        <v/>
      </c>
      <c r="AL63" s="99" t="str">
        <f>IF(AL60="","",TAZ!$J$13+((TAZ!$U$13-TAZ!$J$13)/(TAZ!$S$11-TAZ!$G$11))*(AL$60-TAZ!$G$11))</f>
        <v/>
      </c>
      <c r="AM63" s="99" t="str">
        <f>IF(AM60="","",TAZ!$J$13+((TAZ!$U$13-TAZ!$J$13)/(TAZ!$S$11-TAZ!$G$11))*(AM$60-TAZ!$G$11))</f>
        <v/>
      </c>
      <c r="AN63" s="99" t="str">
        <f>IF(AN60="","",TAZ!$J$13+((TAZ!$U$13-TAZ!$J$13)/(TAZ!$S$11-TAZ!$G$11))*(AN$60-TAZ!$G$11))</f>
        <v/>
      </c>
      <c r="AO63" s="99" t="str">
        <f>IF(AO60="","",TAZ!$J$13+((TAZ!$U$13-TAZ!$J$13)/(TAZ!$S$11-TAZ!$G$11))*(AO$60-TAZ!$G$11))</f>
        <v/>
      </c>
      <c r="AP63" s="99" t="str">
        <f>IF(AP60="","",TAZ!$J$13+((TAZ!$U$13-TAZ!$J$13)/(TAZ!$S$11-TAZ!$G$11))*(AP$60-TAZ!$G$11))</f>
        <v/>
      </c>
      <c r="AQ63" s="99" t="str">
        <f>IF(AQ60="","",TAZ!$J$13+((TAZ!$U$13-TAZ!$J$13)/(TAZ!$S$11-TAZ!$G$11))*(AQ$60-TAZ!$G$11))</f>
        <v/>
      </c>
      <c r="AR63" s="99" t="str">
        <f>IF(AR60="","",TAZ!$J$13+((TAZ!$U$13-TAZ!$J$13)/(TAZ!$S$11-TAZ!$G$11))*(AR$60-TAZ!$G$11))</f>
        <v/>
      </c>
      <c r="AS63" s="99" t="str">
        <f>IF(AS60="","",TAZ!$J$13+((TAZ!$U$13-TAZ!$J$13)/(TAZ!$S$11-TAZ!$G$11))*(AS$60-TAZ!$G$11))</f>
        <v/>
      </c>
      <c r="AT63" s="99" t="str">
        <f>IF(AT60="","",TAZ!$J$13+((TAZ!$U$13-TAZ!$J$13)/(TAZ!$S$11-TAZ!$G$11))*(AT$60-TAZ!$G$11))</f>
        <v/>
      </c>
      <c r="AU63" s="99" t="str">
        <f>IF(AU60="","",TAZ!$J$13+((TAZ!$U$13-TAZ!$J$13)/(TAZ!$S$11-TAZ!$G$11))*(AU$60-TAZ!$G$11))</f>
        <v/>
      </c>
      <c r="AV63" s="99" t="str">
        <f>IF(AV60="","",TAZ!$J$13+((TAZ!$U$13-TAZ!$J$13)/(TAZ!$S$11-TAZ!$G$11))*(AV$60-TAZ!$G$11))</f>
        <v/>
      </c>
      <c r="AW63" s="99" t="str">
        <f>IF(AW60="","",TAZ!$J$13+((TAZ!$U$13-TAZ!$J$13)/(TAZ!$S$11-TAZ!$G$11))*(AW$60-TAZ!$G$11))</f>
        <v/>
      </c>
      <c r="AX63" s="99" t="str">
        <f>IF(AX60="","",TAZ!$J$13+((TAZ!$U$13-TAZ!$J$13)/(TAZ!$S$11-TAZ!$G$11))*(AX$60-TAZ!$G$11))</f>
        <v/>
      </c>
      <c r="AY63" s="99" t="str">
        <f>IF(AY60="","",TAZ!$J$13+((TAZ!$U$13-TAZ!$J$13)/(TAZ!$S$11-TAZ!$G$11))*(AY$60-TAZ!$G$11))</f>
        <v/>
      </c>
      <c r="AZ63" s="99" t="str">
        <f>IF(AZ60="","",TAZ!$J$13+((TAZ!$U$13-TAZ!$J$13)/(TAZ!$S$11-TAZ!$G$11))*(AZ$60-TAZ!$G$11))</f>
        <v/>
      </c>
      <c r="BA63" s="99" t="str">
        <f>IF(BA60="","",TAZ!$J$13+((TAZ!$U$13-TAZ!$J$13)/(TAZ!$S$11-TAZ!$G$11))*(BA$60-TAZ!$G$11))</f>
        <v/>
      </c>
      <c r="BB63" s="99" t="str">
        <f>IF(BB60="","",TAZ!$J$13+((TAZ!$U$13-TAZ!$J$13)/(TAZ!$S$11-TAZ!$G$11))*(BB$60-TAZ!$G$11))</f>
        <v/>
      </c>
      <c r="BC63" s="107" t="str">
        <f>IF(BC60="","",TAZ!$J$13+((TAZ!$U$13-TAZ!$J$13)/(TAZ!$S$11-TAZ!$G$11))*(BC$60-TAZ!$G$11))</f>
        <v/>
      </c>
    </row>
    <row r="64" spans="4:55" x14ac:dyDescent="0.25">
      <c r="F64" s="16" t="s">
        <v>430</v>
      </c>
      <c r="G64" s="100">
        <f>IF(G$60="","",TAZ!$I$13+((TAZ!$U$13-TAZ!$I$13)/(TAZ!$S$11-TAZ!$G$11))*('CBI - BUILD_SCENARIO'!G$60-TAZ!$G$11))</f>
        <v>12320.111111111111</v>
      </c>
      <c r="H64" s="100">
        <f>IF(H$60="","",TAZ!$I$13+((TAZ!$U$13-TAZ!$I$13)/(TAZ!$S$11-TAZ!$G$11))*('CBI - BUILD_SCENARIO'!H$60-TAZ!$G$11))</f>
        <v>12352</v>
      </c>
      <c r="I64" s="100">
        <f>IF(I$60="","",TAZ!$I$13+((TAZ!$U$13-TAZ!$I$13)/(TAZ!$S$11-TAZ!$G$11))*('CBI - BUILD_SCENARIO'!I$60-TAZ!$G$11))</f>
        <v>12383.888888888889</v>
      </c>
      <c r="J64" s="100">
        <f>IF(J$60="","",TAZ!$I$13+((TAZ!$U$13-TAZ!$I$13)/(TAZ!$S$11-TAZ!$G$11))*('CBI - BUILD_SCENARIO'!J$60-TAZ!$G$11))</f>
        <v>12415.777777777777</v>
      </c>
      <c r="K64" s="100">
        <f>IF(K$60="","",TAZ!$I$13+((TAZ!$U$13-TAZ!$I$13)/(TAZ!$S$11-TAZ!$G$11))*('CBI - BUILD_SCENARIO'!K$60-TAZ!$G$11))</f>
        <v>12447.666666666666</v>
      </c>
      <c r="L64" s="100">
        <f>IF(L$60="","",TAZ!$I$13+((TAZ!$U$13-TAZ!$I$13)/(TAZ!$S$11-TAZ!$G$11))*('CBI - BUILD_SCENARIO'!L$60-TAZ!$G$11))</f>
        <v>12479.555555555555</v>
      </c>
      <c r="M64" s="100">
        <f>IF(M$60="","",TAZ!$I$13+((TAZ!$U$13-TAZ!$I$13)/(TAZ!$S$11-TAZ!$G$11))*('CBI - BUILD_SCENARIO'!M$60-TAZ!$G$11))</f>
        <v>12511.444444444445</v>
      </c>
      <c r="N64" s="100">
        <f>IF(N$60="","",TAZ!$I$13+((TAZ!$U$13-TAZ!$I$13)/(TAZ!$S$11-TAZ!$G$11))*('CBI - BUILD_SCENARIO'!N$60-TAZ!$G$11))</f>
        <v>12543.333333333334</v>
      </c>
      <c r="O64" s="100">
        <f>IF(O$60="","",TAZ!$I$13+((TAZ!$U$13-TAZ!$I$13)/(TAZ!$S$11-TAZ!$G$11))*('CBI - BUILD_SCENARIO'!O$60-TAZ!$G$11))</f>
        <v>12575.222222222223</v>
      </c>
      <c r="P64" s="100">
        <f>IF(P$60="","",TAZ!$I$13+((TAZ!$U$13-TAZ!$I$13)/(TAZ!$S$11-TAZ!$G$11))*('CBI - BUILD_SCENARIO'!P$60-TAZ!$G$11))</f>
        <v>12607.111111111111</v>
      </c>
      <c r="Q64" s="100">
        <f>IF(Q$60="","",TAZ!$I$13+((TAZ!$U$13-TAZ!$I$13)/(TAZ!$S$11-TAZ!$G$11))*('CBI - BUILD_SCENARIO'!Q$60-TAZ!$G$11))</f>
        <v>12639</v>
      </c>
      <c r="R64" s="100">
        <f>IF(R$60="","",TAZ!$I$13+((TAZ!$U$13-TAZ!$I$13)/(TAZ!$S$11-TAZ!$G$11))*('CBI - BUILD_SCENARIO'!R$60-TAZ!$G$11))</f>
        <v>12670.888888888889</v>
      </c>
      <c r="S64" s="100">
        <f>IF(S$60="","",TAZ!$I$13+((TAZ!$U$13-TAZ!$I$13)/(TAZ!$S$11-TAZ!$G$11))*('CBI - BUILD_SCENARIO'!S$60-TAZ!$G$11))</f>
        <v>12702.777777777777</v>
      </c>
      <c r="T64" s="100">
        <f>IF(T$60="","",TAZ!$I$13+((TAZ!$U$13-TAZ!$I$13)/(TAZ!$S$11-TAZ!$G$11))*('CBI - BUILD_SCENARIO'!T$60-TAZ!$G$11))</f>
        <v>12734.666666666666</v>
      </c>
      <c r="U64" s="100">
        <f>IF(U$60="","",TAZ!$I$13+((TAZ!$U$13-TAZ!$I$13)/(TAZ!$S$11-TAZ!$G$11))*('CBI - BUILD_SCENARIO'!U$60-TAZ!$G$11))</f>
        <v>12766.555555555555</v>
      </c>
      <c r="V64" s="100">
        <f>IF(V$60="","",TAZ!$I$13+((TAZ!$U$13-TAZ!$I$13)/(TAZ!$S$11-TAZ!$G$11))*('CBI - BUILD_SCENARIO'!V$60-TAZ!$G$11))</f>
        <v>12798.444444444445</v>
      </c>
      <c r="W64" s="100">
        <f>IF(W$60="","",TAZ!$I$13+((TAZ!$U$13-TAZ!$I$13)/(TAZ!$S$11-TAZ!$G$11))*('CBI - BUILD_SCENARIO'!W$60-TAZ!$G$11))</f>
        <v>12830.333333333334</v>
      </c>
      <c r="X64" s="100">
        <f>IF(X$60="","",TAZ!$I$13+((TAZ!$U$13-TAZ!$I$13)/(TAZ!$S$11-TAZ!$G$11))*('CBI - BUILD_SCENARIO'!X$60-TAZ!$G$11))</f>
        <v>12862.222222222223</v>
      </c>
      <c r="Y64" s="100">
        <f>IF(Y$60="","",TAZ!$I$13+((TAZ!$U$13-TAZ!$I$13)/(TAZ!$S$11-TAZ!$G$11))*('CBI - BUILD_SCENARIO'!Y$60-TAZ!$G$11))</f>
        <v>12894.111111111111</v>
      </c>
      <c r="Z64" s="100">
        <f>IF(Z$60="","",TAZ!$I$13+((TAZ!$U$13-TAZ!$I$13)/(TAZ!$S$11-TAZ!$G$11))*('CBI - BUILD_SCENARIO'!Z$60-TAZ!$G$11))</f>
        <v>12926</v>
      </c>
      <c r="AA64" s="100">
        <f>IF(AA$60="","",TAZ!$I$13+((TAZ!$U$13-TAZ!$I$13)/(TAZ!$S$11-TAZ!$G$11))*('CBI - BUILD_SCENARIO'!AA$60-TAZ!$G$11))</f>
        <v>12957.888888888889</v>
      </c>
      <c r="AB64" s="100">
        <f>IF(AB$60="","",TAZ!$I$13+((TAZ!$U$13-TAZ!$I$13)/(TAZ!$S$11-TAZ!$G$11))*('CBI - BUILD_SCENARIO'!AB$60-TAZ!$G$11))</f>
        <v>12989.777777777777</v>
      </c>
      <c r="AC64" s="100">
        <f>IF(AC$60="","",TAZ!$I$13+((TAZ!$U$13-TAZ!$I$13)/(TAZ!$S$11-TAZ!$G$11))*('CBI - BUILD_SCENARIO'!AC$60-TAZ!$G$11))</f>
        <v>13021.666666666666</v>
      </c>
      <c r="AD64" s="100">
        <f>IF(AD$60="","",TAZ!$I$13+((TAZ!$U$13-TAZ!$I$13)/(TAZ!$S$11-TAZ!$G$11))*('CBI - BUILD_SCENARIO'!AD$60-TAZ!$G$11))</f>
        <v>13053.555555555555</v>
      </c>
      <c r="AE64" s="100">
        <f>IF(AE$60="","",TAZ!$I$13+((TAZ!$U$13-TAZ!$I$13)/(TAZ!$S$11-TAZ!$G$11))*('CBI - BUILD_SCENARIO'!AE$60-TAZ!$G$11))</f>
        <v>13085.444444444445</v>
      </c>
      <c r="AF64" s="100">
        <f>IF(AF$60="","",TAZ!$I$13+((TAZ!$U$13-TAZ!$I$13)/(TAZ!$S$11-TAZ!$G$11))*('CBI - BUILD_SCENARIO'!AF$60-TAZ!$G$11))</f>
        <v>13117.333333333334</v>
      </c>
      <c r="AG64" s="100" t="str">
        <f>IF(AG$60="","",TAZ!$I$13+((TAZ!$U$13-TAZ!$I$13)/(TAZ!$S$11-TAZ!$G$11))*('CBI - BUILD_SCENARIO'!AG$60-TAZ!$G$11))</f>
        <v/>
      </c>
      <c r="AH64" s="100" t="str">
        <f>IF(AH$60="","",TAZ!$I$13+((TAZ!$U$13-TAZ!$I$13)/(TAZ!$S$11-TAZ!$G$11))*('CBI - BUILD_SCENARIO'!AH$60-TAZ!$G$11))</f>
        <v/>
      </c>
      <c r="AI64" s="100" t="str">
        <f>IF(AI$60="","",TAZ!$I$13+((TAZ!$U$13-TAZ!$I$13)/(TAZ!$S$11-TAZ!$G$11))*('CBI - BUILD_SCENARIO'!AI$60-TAZ!$G$11))</f>
        <v/>
      </c>
      <c r="AJ64" s="100" t="str">
        <f>IF(AJ$60="","",TAZ!$I$13+((TAZ!$U$13-TAZ!$I$13)/(TAZ!$S$11-TAZ!$G$11))*('CBI - BUILD_SCENARIO'!AJ$60-TAZ!$G$11))</f>
        <v/>
      </c>
      <c r="AK64" s="100" t="str">
        <f>IF(AK$60="","",TAZ!$I$13+((TAZ!$U$13-TAZ!$I$13)/(TAZ!$S$11-TAZ!$G$11))*('CBI - BUILD_SCENARIO'!AK$60-TAZ!$G$11))</f>
        <v/>
      </c>
      <c r="AL64" s="100" t="str">
        <f>IF(AL$60="","",TAZ!$I$13+((TAZ!$U$13-TAZ!$I$13)/(TAZ!$S$11-TAZ!$G$11))*('CBI - BUILD_SCENARIO'!AL$60-TAZ!$G$11))</f>
        <v/>
      </c>
      <c r="AM64" s="100" t="str">
        <f>IF(AM$60="","",TAZ!$I$13+((TAZ!$U$13-TAZ!$I$13)/(TAZ!$S$11-TAZ!$G$11))*('CBI - BUILD_SCENARIO'!AM$60-TAZ!$G$11))</f>
        <v/>
      </c>
      <c r="AN64" s="100" t="str">
        <f>IF(AN$60="","",TAZ!$I$13+((TAZ!$U$13-TAZ!$I$13)/(TAZ!$S$11-TAZ!$G$11))*('CBI - BUILD_SCENARIO'!AN$60-TAZ!$G$11))</f>
        <v/>
      </c>
      <c r="AO64" s="100" t="str">
        <f>IF(AO$60="","",TAZ!$I$13+((TAZ!$U$13-TAZ!$I$13)/(TAZ!$S$11-TAZ!$G$11))*('CBI - BUILD_SCENARIO'!AO$60-TAZ!$G$11))</f>
        <v/>
      </c>
      <c r="AP64" s="100" t="str">
        <f>IF(AP$60="","",TAZ!$I$13+((TAZ!$U$13-TAZ!$I$13)/(TAZ!$S$11-TAZ!$G$11))*('CBI - BUILD_SCENARIO'!AP$60-TAZ!$G$11))</f>
        <v/>
      </c>
      <c r="AQ64" s="100" t="str">
        <f>IF(AQ$60="","",TAZ!$I$13+((TAZ!$U$13-TAZ!$I$13)/(TAZ!$S$11-TAZ!$G$11))*('CBI - BUILD_SCENARIO'!AQ$60-TAZ!$G$11))</f>
        <v/>
      </c>
      <c r="AR64" s="100" t="str">
        <f>IF(AR$60="","",TAZ!$I$13+((TAZ!$U$13-TAZ!$I$13)/(TAZ!$S$11-TAZ!$G$11))*('CBI - BUILD_SCENARIO'!AR$60-TAZ!$G$11))</f>
        <v/>
      </c>
      <c r="AS64" s="100" t="str">
        <f>IF(AS$60="","",TAZ!$I$13+((TAZ!$U$13-TAZ!$I$13)/(TAZ!$S$11-TAZ!$G$11))*('CBI - BUILD_SCENARIO'!AS$60-TAZ!$G$11))</f>
        <v/>
      </c>
      <c r="AT64" s="100" t="str">
        <f>IF(AT$60="","",TAZ!$I$13+((TAZ!$U$13-TAZ!$I$13)/(TAZ!$S$11-TAZ!$G$11))*('CBI - BUILD_SCENARIO'!AT$60-TAZ!$G$11))</f>
        <v/>
      </c>
      <c r="AU64" s="100" t="str">
        <f>IF(AU$60="","",TAZ!$I$13+((TAZ!$U$13-TAZ!$I$13)/(TAZ!$S$11-TAZ!$G$11))*('CBI - BUILD_SCENARIO'!AU$60-TAZ!$G$11))</f>
        <v/>
      </c>
      <c r="AV64" s="100" t="str">
        <f>IF(AV$60="","",TAZ!$I$13+((TAZ!$U$13-TAZ!$I$13)/(TAZ!$S$11-TAZ!$G$11))*('CBI - BUILD_SCENARIO'!AV$60-TAZ!$G$11))</f>
        <v/>
      </c>
      <c r="AW64" s="100" t="str">
        <f>IF(AW$60="","",TAZ!$I$13+((TAZ!$U$13-TAZ!$I$13)/(TAZ!$S$11-TAZ!$G$11))*('CBI - BUILD_SCENARIO'!AW$60-TAZ!$G$11))</f>
        <v/>
      </c>
      <c r="AX64" s="100" t="str">
        <f>IF(AX$60="","",TAZ!$I$13+((TAZ!$U$13-TAZ!$I$13)/(TAZ!$S$11-TAZ!$G$11))*('CBI - BUILD_SCENARIO'!AX$60-TAZ!$G$11))</f>
        <v/>
      </c>
      <c r="AY64" s="100" t="str">
        <f>IF(AY$60="","",TAZ!$I$13+((TAZ!$U$13-TAZ!$I$13)/(TAZ!$S$11-TAZ!$G$11))*('CBI - BUILD_SCENARIO'!AY$60-TAZ!$G$11))</f>
        <v/>
      </c>
      <c r="AZ64" s="100" t="str">
        <f>IF(AZ$60="","",TAZ!$I$13+((TAZ!$U$13-TAZ!$I$13)/(TAZ!$S$11-TAZ!$G$11))*('CBI - BUILD_SCENARIO'!AZ$60-TAZ!$G$11))</f>
        <v/>
      </c>
      <c r="BA64" s="100" t="str">
        <f>IF(BA$60="","",TAZ!$I$13+((TAZ!$U$13-TAZ!$I$13)/(TAZ!$S$11-TAZ!$G$11))*('CBI - BUILD_SCENARIO'!BA$60-TAZ!$G$11))</f>
        <v/>
      </c>
      <c r="BB64" s="100" t="str">
        <f>IF(BB$60="","",TAZ!$I$13+((TAZ!$U$13-TAZ!$I$13)/(TAZ!$S$11-TAZ!$G$11))*('CBI - BUILD_SCENARIO'!BB$60-TAZ!$G$11))</f>
        <v/>
      </c>
      <c r="BC64" s="108" t="str">
        <f>IF(BC$60="","",TAZ!$I$13+((TAZ!$U$13-TAZ!$I$13)/(TAZ!$S$11-TAZ!$G$11))*('CBI - BUILD_SCENARIO'!BC$60-TAZ!$G$11))</f>
        <v/>
      </c>
    </row>
    <row r="65" spans="4:55" x14ac:dyDescent="0.25">
      <c r="F65" s="83" t="s">
        <v>460</v>
      </c>
      <c r="G65" s="84">
        <f>G60</f>
        <v>2021</v>
      </c>
      <c r="H65" s="84">
        <f t="shared" ref="H65:BC65" si="2">H60</f>
        <v>2022</v>
      </c>
      <c r="I65" s="84">
        <f t="shared" si="2"/>
        <v>2023</v>
      </c>
      <c r="J65" s="84">
        <f t="shared" si="2"/>
        <v>2024</v>
      </c>
      <c r="K65" s="84">
        <f t="shared" si="2"/>
        <v>2025</v>
      </c>
      <c r="L65" s="84">
        <f t="shared" si="2"/>
        <v>2026</v>
      </c>
      <c r="M65" s="84">
        <f t="shared" si="2"/>
        <v>2027</v>
      </c>
      <c r="N65" s="84">
        <f t="shared" si="2"/>
        <v>2028</v>
      </c>
      <c r="O65" s="84">
        <f t="shared" si="2"/>
        <v>2029</v>
      </c>
      <c r="P65" s="84">
        <f t="shared" si="2"/>
        <v>2030</v>
      </c>
      <c r="Q65" s="84">
        <f t="shared" si="2"/>
        <v>2031</v>
      </c>
      <c r="R65" s="84">
        <f t="shared" si="2"/>
        <v>2032</v>
      </c>
      <c r="S65" s="84">
        <f t="shared" si="2"/>
        <v>2033</v>
      </c>
      <c r="T65" s="84">
        <f t="shared" si="2"/>
        <v>2034</v>
      </c>
      <c r="U65" s="84">
        <f t="shared" si="2"/>
        <v>2035</v>
      </c>
      <c r="V65" s="84">
        <f t="shared" si="2"/>
        <v>2036</v>
      </c>
      <c r="W65" s="84">
        <f t="shared" si="2"/>
        <v>2037</v>
      </c>
      <c r="X65" s="84">
        <f t="shared" si="2"/>
        <v>2038</v>
      </c>
      <c r="Y65" s="84">
        <f t="shared" si="2"/>
        <v>2039</v>
      </c>
      <c r="Z65" s="84">
        <f t="shared" si="2"/>
        <v>2040</v>
      </c>
      <c r="AA65" s="84">
        <f t="shared" si="2"/>
        <v>2041</v>
      </c>
      <c r="AB65" s="84">
        <f t="shared" si="2"/>
        <v>2042</v>
      </c>
      <c r="AC65" s="84">
        <f t="shared" si="2"/>
        <v>2043</v>
      </c>
      <c r="AD65" s="84">
        <f t="shared" si="2"/>
        <v>2044</v>
      </c>
      <c r="AE65" s="84">
        <f t="shared" si="2"/>
        <v>2045</v>
      </c>
      <c r="AF65" s="84">
        <f t="shared" si="2"/>
        <v>2046</v>
      </c>
      <c r="AG65" s="84" t="str">
        <f t="shared" si="2"/>
        <v/>
      </c>
      <c r="AH65" s="84" t="str">
        <f t="shared" si="2"/>
        <v/>
      </c>
      <c r="AI65" s="84" t="str">
        <f t="shared" si="2"/>
        <v/>
      </c>
      <c r="AJ65" s="84" t="str">
        <f t="shared" si="2"/>
        <v/>
      </c>
      <c r="AK65" s="84" t="str">
        <f t="shared" si="2"/>
        <v/>
      </c>
      <c r="AL65" s="84" t="str">
        <f t="shared" si="2"/>
        <v/>
      </c>
      <c r="AM65" s="84" t="str">
        <f t="shared" si="2"/>
        <v/>
      </c>
      <c r="AN65" s="84" t="str">
        <f t="shared" si="2"/>
        <v/>
      </c>
      <c r="AO65" s="84" t="str">
        <f t="shared" si="2"/>
        <v/>
      </c>
      <c r="AP65" s="84" t="str">
        <f t="shared" si="2"/>
        <v/>
      </c>
      <c r="AQ65" s="84" t="str">
        <f t="shared" si="2"/>
        <v/>
      </c>
      <c r="AR65" s="84" t="str">
        <f t="shared" si="2"/>
        <v/>
      </c>
      <c r="AS65" s="84" t="str">
        <f t="shared" si="2"/>
        <v/>
      </c>
      <c r="AT65" s="84" t="str">
        <f t="shared" si="2"/>
        <v/>
      </c>
      <c r="AU65" s="84" t="str">
        <f t="shared" si="2"/>
        <v/>
      </c>
      <c r="AV65" s="84" t="str">
        <f t="shared" si="2"/>
        <v/>
      </c>
      <c r="AW65" s="84" t="str">
        <f t="shared" si="2"/>
        <v/>
      </c>
      <c r="AX65" s="84" t="str">
        <f t="shared" si="2"/>
        <v/>
      </c>
      <c r="AY65" s="84" t="str">
        <f t="shared" si="2"/>
        <v/>
      </c>
      <c r="AZ65" s="84" t="str">
        <f t="shared" si="2"/>
        <v/>
      </c>
      <c r="BA65" s="84" t="str">
        <f t="shared" si="2"/>
        <v/>
      </c>
      <c r="BB65" s="84" t="str">
        <f t="shared" si="2"/>
        <v/>
      </c>
      <c r="BC65" s="85" t="str">
        <f t="shared" si="2"/>
        <v/>
      </c>
    </row>
    <row r="66" spans="4:55" x14ac:dyDescent="0.25">
      <c r="F66" s="65" t="str">
        <f>F61</f>
        <v>TOTAL POPULATION</v>
      </c>
      <c r="G66" s="98">
        <f>IF(G65="","",(((ACS!$O$14)*(TAZ!$S$13/TAZ!$G$13))-(ACS!$O$14))/(TAZ!$S$11-UPFRONTS!$F$21)*('CBI - BUILD_SCENARIO'!G65-UPFRONTS!$F$21)+(ACS!$O$14))</f>
        <v>72283.105562822311</v>
      </c>
      <c r="H66" s="98">
        <f>IF(H65="","",(((ACS!$O$14)*(TAZ!$S$13/TAZ!$G$13))-(ACS!$O$14))/(TAZ!$S$11-UPFRONTS!$F$21)*('CBI - BUILD_SCENARIO'!H65-UPFRONTS!$F$21)+(ACS!$O$14))</f>
        <v>72713.158344233467</v>
      </c>
      <c r="I66" s="98">
        <f>IF(I65="","",(((ACS!$O$14)*(TAZ!$S$13/TAZ!$G$13))-(ACS!$O$14))/(TAZ!$S$11-UPFRONTS!$F$21)*('CBI - BUILD_SCENARIO'!I65-UPFRONTS!$F$21)+(ACS!$O$14))</f>
        <v>73143.211125644622</v>
      </c>
      <c r="J66" s="98">
        <f>IF(J65="","",(((ACS!$O$14)*(TAZ!$S$13/TAZ!$G$13))-(ACS!$O$14))/(TAZ!$S$11-UPFRONTS!$F$21)*('CBI - BUILD_SCENARIO'!J65-UPFRONTS!$F$21)+(ACS!$O$14))</f>
        <v>73573.263907055778</v>
      </c>
      <c r="K66" s="98">
        <f>IF(K65="","",(((ACS!$O$14)*(TAZ!$S$13/TAZ!$G$13))-(ACS!$O$14))/(TAZ!$S$11-UPFRONTS!$F$21)*('CBI - BUILD_SCENARIO'!K65-UPFRONTS!$F$21)+(ACS!$O$14))</f>
        <v>74003.316688466919</v>
      </c>
      <c r="L66" s="98">
        <f>IF(L65="","",(((ACS!$O$14)*(TAZ!$S$13/TAZ!$G$13))-(ACS!$O$14))/(TAZ!$S$11-UPFRONTS!$F$21)*('CBI - BUILD_SCENARIO'!L65-UPFRONTS!$F$21)+(ACS!$O$14))</f>
        <v>74433.369469878075</v>
      </c>
      <c r="M66" s="98">
        <f>IF(M65="","",(((ACS!$O$14)*(TAZ!$S$13/TAZ!$G$13))-(ACS!$O$14))/(TAZ!$S$11-UPFRONTS!$F$21)*('CBI - BUILD_SCENARIO'!M65-UPFRONTS!$F$21)+(ACS!$O$14))</f>
        <v>74863.42225128923</v>
      </c>
      <c r="N66" s="98">
        <f>IF(N65="","",(((ACS!$O$14)*(TAZ!$S$13/TAZ!$G$13))-(ACS!$O$14))/(TAZ!$S$11-UPFRONTS!$F$21)*('CBI - BUILD_SCENARIO'!N65-UPFRONTS!$F$21)+(ACS!$O$14))</f>
        <v>75293.475032700386</v>
      </c>
      <c r="O66" s="98">
        <f>IF(O65="","",(((ACS!$O$14)*(TAZ!$S$13/TAZ!$G$13))-(ACS!$O$14))/(TAZ!$S$11-UPFRONTS!$F$21)*('CBI - BUILD_SCENARIO'!O65-UPFRONTS!$F$21)+(ACS!$O$14))</f>
        <v>75723.527814111541</v>
      </c>
      <c r="P66" s="98">
        <f>IF(P65="","",(((ACS!$O$14)*(TAZ!$S$13/TAZ!$G$13))-(ACS!$O$14))/(TAZ!$S$11-UPFRONTS!$F$21)*('CBI - BUILD_SCENARIO'!P65-UPFRONTS!$F$21)+(ACS!$O$14))</f>
        <v>76153.580595522697</v>
      </c>
      <c r="Q66" s="98">
        <f>IF(Q65="","",(((ACS!$O$14)*(TAZ!$S$13/TAZ!$G$13))-(ACS!$O$14))/(TAZ!$S$11-UPFRONTS!$F$21)*('CBI - BUILD_SCENARIO'!Q65-UPFRONTS!$F$21)+(ACS!$O$14))</f>
        <v>76583.633376933853</v>
      </c>
      <c r="R66" s="98">
        <f>IF(R65="","",(((ACS!$O$14)*(TAZ!$S$13/TAZ!$G$13))-(ACS!$O$14))/(TAZ!$S$11-UPFRONTS!$F$21)*('CBI - BUILD_SCENARIO'!R65-UPFRONTS!$F$21)+(ACS!$O$14))</f>
        <v>77013.686158345008</v>
      </c>
      <c r="S66" s="98">
        <f>IF(S65="","",(((ACS!$O$14)*(TAZ!$S$13/TAZ!$G$13))-(ACS!$O$14))/(TAZ!$S$11-UPFRONTS!$F$21)*('CBI - BUILD_SCENARIO'!S65-UPFRONTS!$F$21)+(ACS!$O$14))</f>
        <v>77443.738939756164</v>
      </c>
      <c r="T66" s="98">
        <f>IF(T65="","",(((ACS!$O$14)*(TAZ!$S$13/TAZ!$G$13))-(ACS!$O$14))/(TAZ!$S$11-UPFRONTS!$F$21)*('CBI - BUILD_SCENARIO'!T65-UPFRONTS!$F$21)+(ACS!$O$14))</f>
        <v>77873.791721167319</v>
      </c>
      <c r="U66" s="98">
        <f>IF(U65="","",(((ACS!$O$14)*(TAZ!$S$13/TAZ!$G$13))-(ACS!$O$14))/(TAZ!$S$11-UPFRONTS!$F$21)*('CBI - BUILD_SCENARIO'!U65-UPFRONTS!$F$21)+(ACS!$O$14))</f>
        <v>78303.84450257846</v>
      </c>
      <c r="V66" s="98">
        <f>IF(V65="","",(((ACS!$O$14)*(TAZ!$S$13/TAZ!$G$13))-(ACS!$O$14))/(TAZ!$S$11-UPFRONTS!$F$21)*('CBI - BUILD_SCENARIO'!V65-UPFRONTS!$F$21)+(ACS!$O$14))</f>
        <v>78733.897283989616</v>
      </c>
      <c r="W66" s="98">
        <f>IF(W65="","",(((ACS!$O$14)*(TAZ!$S$13/TAZ!$G$13))-(ACS!$O$14))/(TAZ!$S$11-UPFRONTS!$F$21)*('CBI - BUILD_SCENARIO'!W65-UPFRONTS!$F$21)+(ACS!$O$14))</f>
        <v>79163.950065400772</v>
      </c>
      <c r="X66" s="98">
        <f>IF(X65="","",(((ACS!$O$14)*(TAZ!$S$13/TAZ!$G$13))-(ACS!$O$14))/(TAZ!$S$11-UPFRONTS!$F$21)*('CBI - BUILD_SCENARIO'!X65-UPFRONTS!$F$21)+(ACS!$O$14))</f>
        <v>79594.002846811927</v>
      </c>
      <c r="Y66" s="98">
        <f>IF(Y65="","",(((ACS!$O$14)*(TAZ!$S$13/TAZ!$G$13))-(ACS!$O$14))/(TAZ!$S$11-UPFRONTS!$F$21)*('CBI - BUILD_SCENARIO'!Y65-UPFRONTS!$F$21)+(ACS!$O$14))</f>
        <v>80024.055628223083</v>
      </c>
      <c r="Z66" s="98">
        <f>IF(Z65="","",(((ACS!$O$14)*(TAZ!$S$13/TAZ!$G$13))-(ACS!$O$14))/(TAZ!$S$11-UPFRONTS!$F$21)*('CBI - BUILD_SCENARIO'!Z65-UPFRONTS!$F$21)+(ACS!$O$14))</f>
        <v>80454.108409634238</v>
      </c>
      <c r="AA66" s="98">
        <f>IF(AA65="","",(((ACS!$O$14)*(TAZ!$S$13/TAZ!$G$13))-(ACS!$O$14))/(TAZ!$S$11-UPFRONTS!$F$21)*('CBI - BUILD_SCENARIO'!AA65-UPFRONTS!$F$21)+(ACS!$O$14))</f>
        <v>80884.161191045394</v>
      </c>
      <c r="AB66" s="98">
        <f>IF(AB65="","",(((ACS!$O$14)*(TAZ!$S$13/TAZ!$G$13))-(ACS!$O$14))/(TAZ!$S$11-UPFRONTS!$F$21)*('CBI - BUILD_SCENARIO'!AB65-UPFRONTS!$F$21)+(ACS!$O$14))</f>
        <v>81314.21397245655</v>
      </c>
      <c r="AC66" s="98">
        <f>IF(AC65="","",(((ACS!$O$14)*(TAZ!$S$13/TAZ!$G$13))-(ACS!$O$14))/(TAZ!$S$11-UPFRONTS!$F$21)*('CBI - BUILD_SCENARIO'!AC65-UPFRONTS!$F$21)+(ACS!$O$14))</f>
        <v>81744.266753867705</v>
      </c>
      <c r="AD66" s="98">
        <f>IF(AD65="","",(((ACS!$O$14)*(TAZ!$S$13/TAZ!$G$13))-(ACS!$O$14))/(TAZ!$S$11-UPFRONTS!$F$21)*('CBI - BUILD_SCENARIO'!AD65-UPFRONTS!$F$21)+(ACS!$O$14))</f>
        <v>82174.319535278861</v>
      </c>
      <c r="AE66" s="98">
        <f>IF(AE65="","",(((ACS!$O$14)*(TAZ!$S$13/TAZ!$G$13))-(ACS!$O$14))/(TAZ!$S$11-UPFRONTS!$F$21)*('CBI - BUILD_SCENARIO'!AE65-UPFRONTS!$F$21)+(ACS!$O$14))</f>
        <v>82604.372316690016</v>
      </c>
      <c r="AF66" s="98">
        <f>IF(AF65="","",(((ACS!$O$14)*(TAZ!$S$13/TAZ!$G$13))-(ACS!$O$14))/(TAZ!$S$11-UPFRONTS!$F$21)*('CBI - BUILD_SCENARIO'!AF65-UPFRONTS!$F$21)+(ACS!$O$14))</f>
        <v>83034.425098101172</v>
      </c>
      <c r="AG66" s="98" t="str">
        <f>IF(AG65="","",(((ACS!$O$14)*(TAZ!$S$13/TAZ!$G$13))-(ACS!$O$14))/(TAZ!$S$11-UPFRONTS!$F$21)*('CBI - BUILD_SCENARIO'!AG65-UPFRONTS!$F$21)+(ACS!$O$14))</f>
        <v/>
      </c>
      <c r="AH66" s="98" t="str">
        <f>IF(AH65="","",(((ACS!$O$14)*(TAZ!$S$13/TAZ!$G$13))-(ACS!$O$14))/(TAZ!$S$11-UPFRONTS!$F$21)*('CBI - BUILD_SCENARIO'!AH65-UPFRONTS!$F$21)+(ACS!$O$14))</f>
        <v/>
      </c>
      <c r="AI66" s="98" t="str">
        <f>IF(AI65="","",(((ACS!$O$14)*(TAZ!$S$13/TAZ!$G$13))-(ACS!$O$14))/(TAZ!$S$11-UPFRONTS!$F$21)*('CBI - BUILD_SCENARIO'!AI65-UPFRONTS!$F$21)+(ACS!$O$14))</f>
        <v/>
      </c>
      <c r="AJ66" s="98" t="str">
        <f>IF(AJ65="","",(((ACS!$O$14)*(TAZ!$S$13/TAZ!$G$13))-(ACS!$O$14))/(TAZ!$S$11-UPFRONTS!$F$21)*('CBI - BUILD_SCENARIO'!AJ65-UPFRONTS!$F$21)+(ACS!$O$14))</f>
        <v/>
      </c>
      <c r="AK66" s="98" t="str">
        <f>IF(AK65="","",(((ACS!$O$14)*(TAZ!$S$13/TAZ!$G$13))-(ACS!$O$14))/(TAZ!$S$11-UPFRONTS!$F$21)*('CBI - BUILD_SCENARIO'!AK65-UPFRONTS!$F$21)+(ACS!$O$14))</f>
        <v/>
      </c>
      <c r="AL66" s="98" t="str">
        <f>IF(AL65="","",(((ACS!$O$14)*(TAZ!$S$13/TAZ!$G$13))-(ACS!$O$14))/(TAZ!$S$11-UPFRONTS!$F$21)*('CBI - BUILD_SCENARIO'!AL65-UPFRONTS!$F$21)+(ACS!$O$14))</f>
        <v/>
      </c>
      <c r="AM66" s="98" t="str">
        <f>IF(AM65="","",(((ACS!$O$14)*(TAZ!$S$13/TAZ!$G$13))-(ACS!$O$14))/(TAZ!$S$11-UPFRONTS!$F$21)*('CBI - BUILD_SCENARIO'!AM65-UPFRONTS!$F$21)+(ACS!$O$14))</f>
        <v/>
      </c>
      <c r="AN66" s="98" t="str">
        <f>IF(AN65="","",(((ACS!$O$14)*(TAZ!$S$13/TAZ!$G$13))-(ACS!$O$14))/(TAZ!$S$11-UPFRONTS!$F$21)*('CBI - BUILD_SCENARIO'!AN65-UPFRONTS!$F$21)+(ACS!$O$14))</f>
        <v/>
      </c>
      <c r="AO66" s="98" t="str">
        <f>IF(AO65="","",(((ACS!$O$14)*(TAZ!$S$13/TAZ!$G$13))-(ACS!$O$14))/(TAZ!$S$11-UPFRONTS!$F$21)*('CBI - BUILD_SCENARIO'!AO65-UPFRONTS!$F$21)+(ACS!$O$14))</f>
        <v/>
      </c>
      <c r="AP66" s="98" t="str">
        <f>IF(AP65="","",(((ACS!$O$14)*(TAZ!$S$13/TAZ!$G$13))-(ACS!$O$14))/(TAZ!$S$11-UPFRONTS!$F$21)*('CBI - BUILD_SCENARIO'!AP65-UPFRONTS!$F$21)+(ACS!$O$14))</f>
        <v/>
      </c>
      <c r="AQ66" s="98" t="str">
        <f>IF(AQ65="","",(((ACS!$O$14)*(TAZ!$S$13/TAZ!$G$13))-(ACS!$O$14))/(TAZ!$S$11-UPFRONTS!$F$21)*('CBI - BUILD_SCENARIO'!AQ65-UPFRONTS!$F$21)+(ACS!$O$14))</f>
        <v/>
      </c>
      <c r="AR66" s="98" t="str">
        <f>IF(AR65="","",(((ACS!$O$14)*(TAZ!$S$13/TAZ!$G$13))-(ACS!$O$14))/(TAZ!$S$11-UPFRONTS!$F$21)*('CBI - BUILD_SCENARIO'!AR65-UPFRONTS!$F$21)+(ACS!$O$14))</f>
        <v/>
      </c>
      <c r="AS66" s="98" t="str">
        <f>IF(AS65="","",(((ACS!$O$14)*(TAZ!$S$13/TAZ!$G$13))-(ACS!$O$14))/(TAZ!$S$11-UPFRONTS!$F$21)*('CBI - BUILD_SCENARIO'!AS65-UPFRONTS!$F$21)+(ACS!$O$14))</f>
        <v/>
      </c>
      <c r="AT66" s="98" t="str">
        <f>IF(AT65="","",(((ACS!$O$14)*(TAZ!$S$13/TAZ!$G$13))-(ACS!$O$14))/(TAZ!$S$11-UPFRONTS!$F$21)*('CBI - BUILD_SCENARIO'!AT65-UPFRONTS!$F$21)+(ACS!$O$14))</f>
        <v/>
      </c>
      <c r="AU66" s="98" t="str">
        <f>IF(AU65="","",(((ACS!$O$14)*(TAZ!$S$13/TAZ!$G$13))-(ACS!$O$14))/(TAZ!$S$11-UPFRONTS!$F$21)*('CBI - BUILD_SCENARIO'!AU65-UPFRONTS!$F$21)+(ACS!$O$14))</f>
        <v/>
      </c>
      <c r="AV66" s="98" t="str">
        <f>IF(AV65="","",(((ACS!$O$14)*(TAZ!$S$13/TAZ!$G$13))-(ACS!$O$14))/(TAZ!$S$11-UPFRONTS!$F$21)*('CBI - BUILD_SCENARIO'!AV65-UPFRONTS!$F$21)+(ACS!$O$14))</f>
        <v/>
      </c>
      <c r="AW66" s="98" t="str">
        <f>IF(AW65="","",(((ACS!$O$14)*(TAZ!$S$13/TAZ!$G$13))-(ACS!$O$14))/(TAZ!$S$11-UPFRONTS!$F$21)*('CBI - BUILD_SCENARIO'!AW65-UPFRONTS!$F$21)+(ACS!$O$14))</f>
        <v/>
      </c>
      <c r="AX66" s="98" t="str">
        <f>IF(AX65="","",(((ACS!$O$14)*(TAZ!$S$13/TAZ!$G$13))-(ACS!$O$14))/(TAZ!$S$11-UPFRONTS!$F$21)*('CBI - BUILD_SCENARIO'!AX65-UPFRONTS!$F$21)+(ACS!$O$14))</f>
        <v/>
      </c>
      <c r="AY66" s="98" t="str">
        <f>IF(AY65="","",(((ACS!$O$14)*(TAZ!$S$13/TAZ!$G$13))-(ACS!$O$14))/(TAZ!$S$11-UPFRONTS!$F$21)*('CBI - BUILD_SCENARIO'!AY65-UPFRONTS!$F$21)+(ACS!$O$14))</f>
        <v/>
      </c>
      <c r="AZ66" s="98" t="str">
        <f>IF(AZ65="","",(((ACS!$O$14)*(TAZ!$S$13/TAZ!$G$13))-(ACS!$O$14))/(TAZ!$S$11-UPFRONTS!$F$21)*('CBI - BUILD_SCENARIO'!AZ65-UPFRONTS!$F$21)+(ACS!$O$14))</f>
        <v/>
      </c>
      <c r="BA66" s="98" t="str">
        <f>IF(BA65="","",(((ACS!$O$14)*(TAZ!$S$13/TAZ!$G$13))-(ACS!$O$14))/(TAZ!$S$11-UPFRONTS!$F$21)*('CBI - BUILD_SCENARIO'!BA65-UPFRONTS!$F$21)+(ACS!$O$14))</f>
        <v/>
      </c>
      <c r="BB66" s="98" t="str">
        <f>IF(BB65="","",(((ACS!$O$14)*(TAZ!$S$13/TAZ!$G$13))-(ACS!$O$14))/(TAZ!$S$11-UPFRONTS!$F$21)*('CBI - BUILD_SCENARIO'!BB65-UPFRONTS!$F$21)+(ACS!$O$14))</f>
        <v/>
      </c>
      <c r="BC66" s="106" t="str">
        <f>IF(BC65="","",(((ACS!$O$14)*(TAZ!$S$13/TAZ!$G$13))-(ACS!$O$14))/(TAZ!$S$11-UPFRONTS!$F$21)*('CBI - BUILD_SCENARIO'!BC65-UPFRONTS!$F$21)+(ACS!$O$14))</f>
        <v/>
      </c>
    </row>
    <row r="67" spans="4:55" x14ac:dyDescent="0.25">
      <c r="F67" s="10" t="str">
        <f>F62</f>
        <v>EMPLOYED POPULATION</v>
      </c>
      <c r="G67" s="99">
        <f>IF(G65="","",(((ACS!$G$14)*(TAZ!$T$13/TAZ!$H$13))-(ACS!$G$14))/(TAZ!$S$11-UPFRONTS!$F$21)*('CBI - BUILD_SCENARIO'!G65-UPFRONTS!$F$21)+(ACS!$G$14))</f>
        <v>29704.110124474748</v>
      </c>
      <c r="H67" s="99">
        <f>IF(H65="","",(((ACS!$G$14)*(TAZ!$T$13/TAZ!$H$13))-(ACS!$G$14))/(TAZ!$S$11-UPFRONTS!$F$21)*('CBI - BUILD_SCENARIO'!H65-UPFRONTS!$F$21)+(ACS!$G$14))</f>
        <v>29907.165186712122</v>
      </c>
      <c r="I67" s="99">
        <f>IF(I65="","",(((ACS!$G$14)*(TAZ!$T$13/TAZ!$H$13))-(ACS!$G$14))/(TAZ!$S$11-UPFRONTS!$F$21)*('CBI - BUILD_SCENARIO'!I65-UPFRONTS!$F$21)+(ACS!$G$14))</f>
        <v>30110.220248949496</v>
      </c>
      <c r="J67" s="99">
        <f>IF(J65="","",(((ACS!$G$14)*(TAZ!$T$13/TAZ!$H$13))-(ACS!$G$14))/(TAZ!$S$11-UPFRONTS!$F$21)*('CBI - BUILD_SCENARIO'!J65-UPFRONTS!$F$21)+(ACS!$G$14))</f>
        <v>30313.27531118687</v>
      </c>
      <c r="K67" s="99">
        <f>IF(K65="","",(((ACS!$G$14)*(TAZ!$T$13/TAZ!$H$13))-(ACS!$G$14))/(TAZ!$S$11-UPFRONTS!$F$21)*('CBI - BUILD_SCENARIO'!K65-UPFRONTS!$F$21)+(ACS!$G$14))</f>
        <v>30516.330373424244</v>
      </c>
      <c r="L67" s="99">
        <f>IF(L65="","",(((ACS!$G$14)*(TAZ!$T$13/TAZ!$H$13))-(ACS!$G$14))/(TAZ!$S$11-UPFRONTS!$F$21)*('CBI - BUILD_SCENARIO'!L65-UPFRONTS!$F$21)+(ACS!$G$14))</f>
        <v>30719.385435661618</v>
      </c>
      <c r="M67" s="99">
        <f>IF(M65="","",(((ACS!$G$14)*(TAZ!$T$13/TAZ!$H$13))-(ACS!$G$14))/(TAZ!$S$11-UPFRONTS!$F$21)*('CBI - BUILD_SCENARIO'!M65-UPFRONTS!$F$21)+(ACS!$G$14))</f>
        <v>30922.440497898991</v>
      </c>
      <c r="N67" s="99">
        <f>IF(N65="","",(((ACS!$G$14)*(TAZ!$T$13/TAZ!$H$13))-(ACS!$G$14))/(TAZ!$S$11-UPFRONTS!$F$21)*('CBI - BUILD_SCENARIO'!N65-UPFRONTS!$F$21)+(ACS!$G$14))</f>
        <v>31125.495560136365</v>
      </c>
      <c r="O67" s="99">
        <f>IF(O65="","",(((ACS!$G$14)*(TAZ!$T$13/TAZ!$H$13))-(ACS!$G$14))/(TAZ!$S$11-UPFRONTS!$F$21)*('CBI - BUILD_SCENARIO'!O65-UPFRONTS!$F$21)+(ACS!$G$14))</f>
        <v>31328.550622373739</v>
      </c>
      <c r="P67" s="99">
        <f>IF(P65="","",(((ACS!$G$14)*(TAZ!$T$13/TAZ!$H$13))-(ACS!$G$14))/(TAZ!$S$11-UPFRONTS!$F$21)*('CBI - BUILD_SCENARIO'!P65-UPFRONTS!$F$21)+(ACS!$G$14))</f>
        <v>31531.605684611117</v>
      </c>
      <c r="Q67" s="99">
        <f>IF(Q65="","",(((ACS!$G$14)*(TAZ!$T$13/TAZ!$H$13))-(ACS!$G$14))/(TAZ!$S$11-UPFRONTS!$F$21)*('CBI - BUILD_SCENARIO'!Q65-UPFRONTS!$F$21)+(ACS!$G$14))</f>
        <v>31734.660746848487</v>
      </c>
      <c r="R67" s="99">
        <f>IF(R65="","",(((ACS!$G$14)*(TAZ!$T$13/TAZ!$H$13))-(ACS!$G$14))/(TAZ!$S$11-UPFRONTS!$F$21)*('CBI - BUILD_SCENARIO'!R65-UPFRONTS!$F$21)+(ACS!$G$14))</f>
        <v>31937.715809085865</v>
      </c>
      <c r="S67" s="99">
        <f>IF(S65="","",(((ACS!$G$14)*(TAZ!$T$13/TAZ!$H$13))-(ACS!$G$14))/(TAZ!$S$11-UPFRONTS!$F$21)*('CBI - BUILD_SCENARIO'!S65-UPFRONTS!$F$21)+(ACS!$G$14))</f>
        <v>32140.770871323239</v>
      </c>
      <c r="T67" s="99">
        <f>IF(T65="","",(((ACS!$G$14)*(TAZ!$T$13/TAZ!$H$13))-(ACS!$G$14))/(TAZ!$S$11-UPFRONTS!$F$21)*('CBI - BUILD_SCENARIO'!T65-UPFRONTS!$F$21)+(ACS!$G$14))</f>
        <v>32343.825933560613</v>
      </c>
      <c r="U67" s="99">
        <f>IF(U65="","",(((ACS!$G$14)*(TAZ!$T$13/TAZ!$H$13))-(ACS!$G$14))/(TAZ!$S$11-UPFRONTS!$F$21)*('CBI - BUILD_SCENARIO'!U65-UPFRONTS!$F$21)+(ACS!$G$14))</f>
        <v>32546.880995797987</v>
      </c>
      <c r="V67" s="99">
        <f>IF(V65="","",(((ACS!$G$14)*(TAZ!$T$13/TAZ!$H$13))-(ACS!$G$14))/(TAZ!$S$11-UPFRONTS!$F$21)*('CBI - BUILD_SCENARIO'!V65-UPFRONTS!$F$21)+(ACS!$G$14))</f>
        <v>32749.93605803536</v>
      </c>
      <c r="W67" s="99">
        <f>IF(W65="","",(((ACS!$G$14)*(TAZ!$T$13/TAZ!$H$13))-(ACS!$G$14))/(TAZ!$S$11-UPFRONTS!$F$21)*('CBI - BUILD_SCENARIO'!W65-UPFRONTS!$F$21)+(ACS!$G$14))</f>
        <v>32952.991120272731</v>
      </c>
      <c r="X67" s="99">
        <f>IF(X65="","",(((ACS!$G$14)*(TAZ!$T$13/TAZ!$H$13))-(ACS!$G$14))/(TAZ!$S$11-UPFRONTS!$F$21)*('CBI - BUILD_SCENARIO'!X65-UPFRONTS!$F$21)+(ACS!$G$14))</f>
        <v>33156.046182510108</v>
      </c>
      <c r="Y67" s="99">
        <f>IF(Y65="","",(((ACS!$G$14)*(TAZ!$T$13/TAZ!$H$13))-(ACS!$G$14))/(TAZ!$S$11-UPFRONTS!$F$21)*('CBI - BUILD_SCENARIO'!Y65-UPFRONTS!$F$21)+(ACS!$G$14))</f>
        <v>33359.101244747479</v>
      </c>
      <c r="Z67" s="99">
        <f>IF(Z65="","",(((ACS!$G$14)*(TAZ!$T$13/TAZ!$H$13))-(ACS!$G$14))/(TAZ!$S$11-UPFRONTS!$F$21)*('CBI - BUILD_SCENARIO'!Z65-UPFRONTS!$F$21)+(ACS!$G$14))</f>
        <v>33562.156306984856</v>
      </c>
      <c r="AA67" s="99">
        <f>IF(AA65="","",(((ACS!$G$14)*(TAZ!$T$13/TAZ!$H$13))-(ACS!$G$14))/(TAZ!$S$11-UPFRONTS!$F$21)*('CBI - BUILD_SCENARIO'!AA65-UPFRONTS!$F$21)+(ACS!$G$14))</f>
        <v>33765.211369222234</v>
      </c>
      <c r="AB67" s="99">
        <f>IF(AB65="","",(((ACS!$G$14)*(TAZ!$T$13/TAZ!$H$13))-(ACS!$G$14))/(TAZ!$S$11-UPFRONTS!$F$21)*('CBI - BUILD_SCENARIO'!AB65-UPFRONTS!$F$21)+(ACS!$G$14))</f>
        <v>33968.266431459604</v>
      </c>
      <c r="AC67" s="99">
        <f>IF(AC65="","",(((ACS!$G$14)*(TAZ!$T$13/TAZ!$H$13))-(ACS!$G$14))/(TAZ!$S$11-UPFRONTS!$F$21)*('CBI - BUILD_SCENARIO'!AC65-UPFRONTS!$F$21)+(ACS!$G$14))</f>
        <v>34171.321493696974</v>
      </c>
      <c r="AD67" s="99">
        <f>IF(AD65="","",(((ACS!$G$14)*(TAZ!$T$13/TAZ!$H$13))-(ACS!$G$14))/(TAZ!$S$11-UPFRONTS!$F$21)*('CBI - BUILD_SCENARIO'!AD65-UPFRONTS!$F$21)+(ACS!$G$14))</f>
        <v>34374.376555934352</v>
      </c>
      <c r="AE67" s="99">
        <f>IF(AE65="","",(((ACS!$G$14)*(TAZ!$T$13/TAZ!$H$13))-(ACS!$G$14))/(TAZ!$S$11-UPFRONTS!$F$21)*('CBI - BUILD_SCENARIO'!AE65-UPFRONTS!$F$21)+(ACS!$G$14))</f>
        <v>34577.431618171729</v>
      </c>
      <c r="AF67" s="99">
        <f>IF(AF65="","",(((ACS!$G$14)*(TAZ!$T$13/TAZ!$H$13))-(ACS!$G$14))/(TAZ!$S$11-UPFRONTS!$F$21)*('CBI - BUILD_SCENARIO'!AF65-UPFRONTS!$F$21)+(ACS!$G$14))</f>
        <v>34780.4866804091</v>
      </c>
      <c r="AG67" s="99" t="str">
        <f>IF(AG65="","",(((ACS!$G$14)*(TAZ!$T$13/TAZ!$H$13))-(ACS!$G$14))/(TAZ!$S$11-UPFRONTS!$F$21)*('CBI - BUILD_SCENARIO'!AG65-UPFRONTS!$F$21)+(ACS!$G$14))</f>
        <v/>
      </c>
      <c r="AH67" s="99" t="str">
        <f>IF(AH65="","",(((ACS!$G$14)*(TAZ!$T$13/TAZ!$H$13))-(ACS!$G$14))/(TAZ!$S$11-UPFRONTS!$F$21)*('CBI - BUILD_SCENARIO'!AH65-UPFRONTS!$F$21)+(ACS!$G$14))</f>
        <v/>
      </c>
      <c r="AI67" s="99" t="str">
        <f>IF(AI65="","",(((ACS!$G$14)*(TAZ!$T$13/TAZ!$H$13))-(ACS!$G$14))/(TAZ!$S$11-UPFRONTS!$F$21)*('CBI - BUILD_SCENARIO'!AI65-UPFRONTS!$F$21)+(ACS!$G$14))</f>
        <v/>
      </c>
      <c r="AJ67" s="99" t="str">
        <f>IF(AJ65="","",(((ACS!$G$14)*(TAZ!$T$13/TAZ!$H$13))-(ACS!$G$14))/(TAZ!$S$11-UPFRONTS!$F$21)*('CBI - BUILD_SCENARIO'!AJ65-UPFRONTS!$F$21)+(ACS!$G$14))</f>
        <v/>
      </c>
      <c r="AK67" s="99" t="str">
        <f>IF(AK65="","",(((ACS!$G$14)*(TAZ!$T$13/TAZ!$H$13))-(ACS!$G$14))/(TAZ!$S$11-UPFRONTS!$F$21)*('CBI - BUILD_SCENARIO'!AK65-UPFRONTS!$F$21)+(ACS!$G$14))</f>
        <v/>
      </c>
      <c r="AL67" s="99" t="str">
        <f>IF(AL65="","",(((ACS!$G$14)*(TAZ!$T$13/TAZ!$H$13))-(ACS!$G$14))/(TAZ!$S$11-UPFRONTS!$F$21)*('CBI - BUILD_SCENARIO'!AL65-UPFRONTS!$F$21)+(ACS!$G$14))</f>
        <v/>
      </c>
      <c r="AM67" s="99" t="str">
        <f>IF(AM65="","",(((ACS!$G$14)*(TAZ!$T$13/TAZ!$H$13))-(ACS!$G$14))/(TAZ!$S$11-UPFRONTS!$F$21)*('CBI - BUILD_SCENARIO'!AM65-UPFRONTS!$F$21)+(ACS!$G$14))</f>
        <v/>
      </c>
      <c r="AN67" s="99" t="str">
        <f>IF(AN65="","",(((ACS!$G$14)*(TAZ!$T$13/TAZ!$H$13))-(ACS!$G$14))/(TAZ!$S$11-UPFRONTS!$F$21)*('CBI - BUILD_SCENARIO'!AN65-UPFRONTS!$F$21)+(ACS!$G$14))</f>
        <v/>
      </c>
      <c r="AO67" s="99" t="str">
        <f>IF(AO65="","",(((ACS!$G$14)*(TAZ!$T$13/TAZ!$H$13))-(ACS!$G$14))/(TAZ!$S$11-UPFRONTS!$F$21)*('CBI - BUILD_SCENARIO'!AO65-UPFRONTS!$F$21)+(ACS!$G$14))</f>
        <v/>
      </c>
      <c r="AP67" s="99" t="str">
        <f>IF(AP65="","",(((ACS!$G$14)*(TAZ!$T$13/TAZ!$H$13))-(ACS!$G$14))/(TAZ!$S$11-UPFRONTS!$F$21)*('CBI - BUILD_SCENARIO'!AP65-UPFRONTS!$F$21)+(ACS!$G$14))</f>
        <v/>
      </c>
      <c r="AQ67" s="99" t="str">
        <f>IF(AQ65="","",(((ACS!$G$14)*(TAZ!$T$13/TAZ!$H$13))-(ACS!$G$14))/(TAZ!$S$11-UPFRONTS!$F$21)*('CBI - BUILD_SCENARIO'!AQ65-UPFRONTS!$F$21)+(ACS!$G$14))</f>
        <v/>
      </c>
      <c r="AR67" s="99" t="str">
        <f>IF(AR65="","",(((ACS!$G$14)*(TAZ!$T$13/TAZ!$H$13))-(ACS!$G$14))/(TAZ!$S$11-UPFRONTS!$F$21)*('CBI - BUILD_SCENARIO'!AR65-UPFRONTS!$F$21)+(ACS!$G$14))</f>
        <v/>
      </c>
      <c r="AS67" s="99" t="str">
        <f>IF(AS65="","",(((ACS!$G$14)*(TAZ!$T$13/TAZ!$H$13))-(ACS!$G$14))/(TAZ!$S$11-UPFRONTS!$F$21)*('CBI - BUILD_SCENARIO'!AS65-UPFRONTS!$F$21)+(ACS!$G$14))</f>
        <v/>
      </c>
      <c r="AT67" s="99" t="str">
        <f>IF(AT65="","",(((ACS!$G$14)*(TAZ!$T$13/TAZ!$H$13))-(ACS!$G$14))/(TAZ!$S$11-UPFRONTS!$F$21)*('CBI - BUILD_SCENARIO'!AT65-UPFRONTS!$F$21)+(ACS!$G$14))</f>
        <v/>
      </c>
      <c r="AU67" s="99" t="str">
        <f>IF(AU65="","",(((ACS!$G$14)*(TAZ!$T$13/TAZ!$H$13))-(ACS!$G$14))/(TAZ!$S$11-UPFRONTS!$F$21)*('CBI - BUILD_SCENARIO'!AU65-UPFRONTS!$F$21)+(ACS!$G$14))</f>
        <v/>
      </c>
      <c r="AV67" s="99" t="str">
        <f>IF(AV65="","",(((ACS!$G$14)*(TAZ!$T$13/TAZ!$H$13))-(ACS!$G$14))/(TAZ!$S$11-UPFRONTS!$F$21)*('CBI - BUILD_SCENARIO'!AV65-UPFRONTS!$F$21)+(ACS!$G$14))</f>
        <v/>
      </c>
      <c r="AW67" s="99" t="str">
        <f>IF(AW65="","",(((ACS!$G$14)*(TAZ!$T$13/TAZ!$H$13))-(ACS!$G$14))/(TAZ!$S$11-UPFRONTS!$F$21)*('CBI - BUILD_SCENARIO'!AW65-UPFRONTS!$F$21)+(ACS!$G$14))</f>
        <v/>
      </c>
      <c r="AX67" s="99" t="str">
        <f>IF(AX65="","",(((ACS!$G$14)*(TAZ!$T$13/TAZ!$H$13))-(ACS!$G$14))/(TAZ!$S$11-UPFRONTS!$F$21)*('CBI - BUILD_SCENARIO'!AX65-UPFRONTS!$F$21)+(ACS!$G$14))</f>
        <v/>
      </c>
      <c r="AY67" s="99" t="str">
        <f>IF(AY65="","",(((ACS!$G$14)*(TAZ!$T$13/TAZ!$H$13))-(ACS!$G$14))/(TAZ!$S$11-UPFRONTS!$F$21)*('CBI - BUILD_SCENARIO'!AY65-UPFRONTS!$F$21)+(ACS!$G$14))</f>
        <v/>
      </c>
      <c r="AZ67" s="99" t="str">
        <f>IF(AZ65="","",(((ACS!$G$14)*(TAZ!$T$13/TAZ!$H$13))-(ACS!$G$14))/(TAZ!$S$11-UPFRONTS!$F$21)*('CBI - BUILD_SCENARIO'!AZ65-UPFRONTS!$F$21)+(ACS!$G$14))</f>
        <v/>
      </c>
      <c r="BA67" s="99" t="str">
        <f>IF(BA65="","",(((ACS!$G$14)*(TAZ!$T$13/TAZ!$H$13))-(ACS!$G$14))/(TAZ!$S$11-UPFRONTS!$F$21)*('CBI - BUILD_SCENARIO'!BA65-UPFRONTS!$F$21)+(ACS!$G$14))</f>
        <v/>
      </c>
      <c r="BB67" s="99" t="str">
        <f>IF(BB65="","",(((ACS!$G$14)*(TAZ!$T$13/TAZ!$H$13))-(ACS!$G$14))/(TAZ!$S$11-UPFRONTS!$F$21)*('CBI - BUILD_SCENARIO'!BB65-UPFRONTS!$F$21)+(ACS!$G$14))</f>
        <v/>
      </c>
      <c r="BC67" s="107" t="str">
        <f>IF(BC65="","",(((ACS!$G$14)*(TAZ!$T$13/TAZ!$H$13))-(ACS!$G$14))/(TAZ!$S$11-UPFRONTS!$F$21)*('CBI - BUILD_SCENARIO'!BC65-UPFRONTS!$F$21)+(ACS!$G$14))</f>
        <v/>
      </c>
    </row>
    <row r="68" spans="4:55" x14ac:dyDescent="0.25">
      <c r="F68" s="10" t="str">
        <f>F63</f>
        <v>COLLEGE STUDENT POPULATION</v>
      </c>
      <c r="G68" s="99">
        <f>IF(G65="","",(((ACS!$R$14)*(TAZ!$V$13/TAZ!$J$13))-(ACS!$R$14))/(TAZ!$S$11-UPFRONTS!$F$21)*('CBI - BUILD_SCENARIO'!G65-UPFRONTS!$F$21)+(ACS!$R$14))</f>
        <v>6017.4034734879433</v>
      </c>
      <c r="H68" s="99">
        <f>IF(H65="","",(((ACS!$R$14)*(TAZ!$V$13/TAZ!$J$13))-(ACS!$R$14))/(TAZ!$S$11-UPFRONTS!$F$21)*('CBI - BUILD_SCENARIO'!H65-UPFRONTS!$F$21)+(ACS!$R$14))</f>
        <v>6154.1052102319154</v>
      </c>
      <c r="I68" s="99">
        <f>IF(I65="","",(((ACS!$R$14)*(TAZ!$V$13/TAZ!$J$13))-(ACS!$R$14))/(TAZ!$S$11-UPFRONTS!$F$21)*('CBI - BUILD_SCENARIO'!I65-UPFRONTS!$F$21)+(ACS!$R$14))</f>
        <v>6290.8069469758866</v>
      </c>
      <c r="J68" s="99">
        <f>IF(J65="","",(((ACS!$R$14)*(TAZ!$V$13/TAZ!$J$13))-(ACS!$R$14))/(TAZ!$S$11-UPFRONTS!$F$21)*('CBI - BUILD_SCENARIO'!J65-UPFRONTS!$F$21)+(ACS!$R$14))</f>
        <v>6427.5086837198587</v>
      </c>
      <c r="K68" s="99">
        <f>IF(K65="","",(((ACS!$R$14)*(TAZ!$V$13/TAZ!$J$13))-(ACS!$R$14))/(TAZ!$S$11-UPFRONTS!$F$21)*('CBI - BUILD_SCENARIO'!K65-UPFRONTS!$F$21)+(ACS!$R$14))</f>
        <v>6564.2104204638299</v>
      </c>
      <c r="L68" s="99">
        <f>IF(L65="","",(((ACS!$R$14)*(TAZ!$V$13/TAZ!$J$13))-(ACS!$R$14))/(TAZ!$S$11-UPFRONTS!$F$21)*('CBI - BUILD_SCENARIO'!L65-UPFRONTS!$F$21)+(ACS!$R$14))</f>
        <v>6700.912157207802</v>
      </c>
      <c r="M68" s="99">
        <f>IF(M65="","",(((ACS!$R$14)*(TAZ!$V$13/TAZ!$J$13))-(ACS!$R$14))/(TAZ!$S$11-UPFRONTS!$F$21)*('CBI - BUILD_SCENARIO'!M65-UPFRONTS!$F$21)+(ACS!$R$14))</f>
        <v>6837.6138939517732</v>
      </c>
      <c r="N68" s="99">
        <f>IF(N65="","",(((ACS!$R$14)*(TAZ!$V$13/TAZ!$J$13))-(ACS!$R$14))/(TAZ!$S$11-UPFRONTS!$F$21)*('CBI - BUILD_SCENARIO'!N65-UPFRONTS!$F$21)+(ACS!$R$14))</f>
        <v>6974.3156306957453</v>
      </c>
      <c r="O68" s="99">
        <f>IF(O65="","",(((ACS!$R$14)*(TAZ!$V$13/TAZ!$J$13))-(ACS!$R$14))/(TAZ!$S$11-UPFRONTS!$F$21)*('CBI - BUILD_SCENARIO'!O65-UPFRONTS!$F$21)+(ACS!$R$14))</f>
        <v>7111.0173674397174</v>
      </c>
      <c r="P68" s="99">
        <f>IF(P65="","",(((ACS!$R$14)*(TAZ!$V$13/TAZ!$J$13))-(ACS!$R$14))/(TAZ!$S$11-UPFRONTS!$F$21)*('CBI - BUILD_SCENARIO'!P65-UPFRONTS!$F$21)+(ACS!$R$14))</f>
        <v>7247.7191041836886</v>
      </c>
      <c r="Q68" s="99">
        <f>IF(Q65="","",(((ACS!$R$14)*(TAZ!$V$13/TAZ!$J$13))-(ACS!$R$14))/(TAZ!$S$11-UPFRONTS!$F$21)*('CBI - BUILD_SCENARIO'!Q65-UPFRONTS!$F$21)+(ACS!$R$14))</f>
        <v>7384.4208409276607</v>
      </c>
      <c r="R68" s="99">
        <f>IF(R65="","",(((ACS!$R$14)*(TAZ!$V$13/TAZ!$J$13))-(ACS!$R$14))/(TAZ!$S$11-UPFRONTS!$F$21)*('CBI - BUILD_SCENARIO'!R65-UPFRONTS!$F$21)+(ACS!$R$14))</f>
        <v>7521.1225776716319</v>
      </c>
      <c r="S68" s="99">
        <f>IF(S65="","",(((ACS!$R$14)*(TAZ!$V$13/TAZ!$J$13))-(ACS!$R$14))/(TAZ!$S$11-UPFRONTS!$F$21)*('CBI - BUILD_SCENARIO'!S65-UPFRONTS!$F$21)+(ACS!$R$14))</f>
        <v>7657.824314415604</v>
      </c>
      <c r="T68" s="99">
        <f>IF(T65="","",(((ACS!$R$14)*(TAZ!$V$13/TAZ!$J$13))-(ACS!$R$14))/(TAZ!$S$11-UPFRONTS!$F$21)*('CBI - BUILD_SCENARIO'!T65-UPFRONTS!$F$21)+(ACS!$R$14))</f>
        <v>7794.5260511595752</v>
      </c>
      <c r="U68" s="99">
        <f>IF(U65="","",(((ACS!$R$14)*(TAZ!$V$13/TAZ!$J$13))-(ACS!$R$14))/(TAZ!$S$11-UPFRONTS!$F$21)*('CBI - BUILD_SCENARIO'!U65-UPFRONTS!$F$21)+(ACS!$R$14))</f>
        <v>7931.2277879035473</v>
      </c>
      <c r="V68" s="99">
        <f>IF(V65="","",(((ACS!$R$14)*(TAZ!$V$13/TAZ!$J$13))-(ACS!$R$14))/(TAZ!$S$11-UPFRONTS!$F$21)*('CBI - BUILD_SCENARIO'!V65-UPFRONTS!$F$21)+(ACS!$R$14))</f>
        <v>8067.9295246475194</v>
      </c>
      <c r="W68" s="99">
        <f>IF(W65="","",(((ACS!$R$14)*(TAZ!$V$13/TAZ!$J$13))-(ACS!$R$14))/(TAZ!$S$11-UPFRONTS!$F$21)*('CBI - BUILD_SCENARIO'!W65-UPFRONTS!$F$21)+(ACS!$R$14))</f>
        <v>8204.6312613914906</v>
      </c>
      <c r="X68" s="99">
        <f>IF(X65="","",(((ACS!$R$14)*(TAZ!$V$13/TAZ!$J$13))-(ACS!$R$14))/(TAZ!$S$11-UPFRONTS!$F$21)*('CBI - BUILD_SCENARIO'!X65-UPFRONTS!$F$21)+(ACS!$R$14))</f>
        <v>8341.3329981354618</v>
      </c>
      <c r="Y68" s="99">
        <f>IF(Y65="","",(((ACS!$R$14)*(TAZ!$V$13/TAZ!$J$13))-(ACS!$R$14))/(TAZ!$S$11-UPFRONTS!$F$21)*('CBI - BUILD_SCENARIO'!Y65-UPFRONTS!$F$21)+(ACS!$R$14))</f>
        <v>8478.0347348794348</v>
      </c>
      <c r="Z68" s="99">
        <f>IF(Z65="","",(((ACS!$R$14)*(TAZ!$V$13/TAZ!$J$13))-(ACS!$R$14))/(TAZ!$S$11-UPFRONTS!$F$21)*('CBI - BUILD_SCENARIO'!Z65-UPFRONTS!$F$21)+(ACS!$R$14))</f>
        <v>8614.736471623406</v>
      </c>
      <c r="AA68" s="99">
        <f>IF(AA65="","",(((ACS!$R$14)*(TAZ!$V$13/TAZ!$J$13))-(ACS!$R$14))/(TAZ!$S$11-UPFRONTS!$F$21)*('CBI - BUILD_SCENARIO'!AA65-UPFRONTS!$F$21)+(ACS!$R$14))</f>
        <v>8751.4382083673772</v>
      </c>
      <c r="AB68" s="99">
        <f>IF(AB65="","",(((ACS!$R$14)*(TAZ!$V$13/TAZ!$J$13))-(ACS!$R$14))/(TAZ!$S$11-UPFRONTS!$F$21)*('CBI - BUILD_SCENARIO'!AB65-UPFRONTS!$F$21)+(ACS!$R$14))</f>
        <v>8888.1399451113502</v>
      </c>
      <c r="AC68" s="99">
        <f>IF(AC65="","",(((ACS!$R$14)*(TAZ!$V$13/TAZ!$J$13))-(ACS!$R$14))/(TAZ!$S$11-UPFRONTS!$F$21)*('CBI - BUILD_SCENARIO'!AC65-UPFRONTS!$F$21)+(ACS!$R$14))</f>
        <v>9024.8416818553214</v>
      </c>
      <c r="AD68" s="99">
        <f>IF(AD65="","",(((ACS!$R$14)*(TAZ!$V$13/TAZ!$J$13))-(ACS!$R$14))/(TAZ!$S$11-UPFRONTS!$F$21)*('CBI - BUILD_SCENARIO'!AD65-UPFRONTS!$F$21)+(ACS!$R$14))</f>
        <v>9161.5434185992926</v>
      </c>
      <c r="AE68" s="99">
        <f>IF(AE65="","",(((ACS!$R$14)*(TAZ!$V$13/TAZ!$J$13))-(ACS!$R$14))/(TAZ!$S$11-UPFRONTS!$F$21)*('CBI - BUILD_SCENARIO'!AE65-UPFRONTS!$F$21)+(ACS!$R$14))</f>
        <v>9298.2451553432638</v>
      </c>
      <c r="AF68" s="99">
        <f>IF(AF65="","",(((ACS!$R$14)*(TAZ!$V$13/TAZ!$J$13))-(ACS!$R$14))/(TAZ!$S$11-UPFRONTS!$F$21)*('CBI - BUILD_SCENARIO'!AF65-UPFRONTS!$F$21)+(ACS!$R$14))</f>
        <v>9434.946892087235</v>
      </c>
      <c r="AG68" s="99" t="str">
        <f>IF(AG65="","",(((ACS!$R$14)*(TAZ!$V$13/TAZ!$J$13))-(ACS!$R$14))/(TAZ!$S$11-UPFRONTS!$F$21)*('CBI - BUILD_SCENARIO'!AG65-UPFRONTS!$F$21)+(ACS!$R$14))</f>
        <v/>
      </c>
      <c r="AH68" s="99" t="str">
        <f>IF(AH65="","",(((ACS!$R$14)*(TAZ!$V$13/TAZ!$J$13))-(ACS!$R$14))/(TAZ!$S$11-UPFRONTS!$F$21)*('CBI - BUILD_SCENARIO'!AH65-UPFRONTS!$F$21)+(ACS!$R$14))</f>
        <v/>
      </c>
      <c r="AI68" s="99" t="str">
        <f>IF(AI65="","",(((ACS!$R$14)*(TAZ!$V$13/TAZ!$J$13))-(ACS!$R$14))/(TAZ!$S$11-UPFRONTS!$F$21)*('CBI - BUILD_SCENARIO'!AI65-UPFRONTS!$F$21)+(ACS!$R$14))</f>
        <v/>
      </c>
      <c r="AJ68" s="99" t="str">
        <f>IF(AJ65="","",(((ACS!$R$14)*(TAZ!$V$13/TAZ!$J$13))-(ACS!$R$14))/(TAZ!$S$11-UPFRONTS!$F$21)*('CBI - BUILD_SCENARIO'!AJ65-UPFRONTS!$F$21)+(ACS!$R$14))</f>
        <v/>
      </c>
      <c r="AK68" s="99" t="str">
        <f>IF(AK65="","",(((ACS!$R$14)*(TAZ!$V$13/TAZ!$J$13))-(ACS!$R$14))/(TAZ!$S$11-UPFRONTS!$F$21)*('CBI - BUILD_SCENARIO'!AK65-UPFRONTS!$F$21)+(ACS!$R$14))</f>
        <v/>
      </c>
      <c r="AL68" s="99" t="str">
        <f>IF(AL65="","",(((ACS!$R$14)*(TAZ!$V$13/TAZ!$J$13))-(ACS!$R$14))/(TAZ!$S$11-UPFRONTS!$F$21)*('CBI - BUILD_SCENARIO'!AL65-UPFRONTS!$F$21)+(ACS!$R$14))</f>
        <v/>
      </c>
      <c r="AM68" s="99" t="str">
        <f>IF(AM65="","",(((ACS!$R$14)*(TAZ!$V$13/TAZ!$J$13))-(ACS!$R$14))/(TAZ!$S$11-UPFRONTS!$F$21)*('CBI - BUILD_SCENARIO'!AM65-UPFRONTS!$F$21)+(ACS!$R$14))</f>
        <v/>
      </c>
      <c r="AN68" s="99" t="str">
        <f>IF(AN65="","",(((ACS!$R$14)*(TAZ!$V$13/TAZ!$J$13))-(ACS!$R$14))/(TAZ!$S$11-UPFRONTS!$F$21)*('CBI - BUILD_SCENARIO'!AN65-UPFRONTS!$F$21)+(ACS!$R$14))</f>
        <v/>
      </c>
      <c r="AO68" s="99" t="str">
        <f>IF(AO65="","",(((ACS!$R$14)*(TAZ!$V$13/TAZ!$J$13))-(ACS!$R$14))/(TAZ!$S$11-UPFRONTS!$F$21)*('CBI - BUILD_SCENARIO'!AO65-UPFRONTS!$F$21)+(ACS!$R$14))</f>
        <v/>
      </c>
      <c r="AP68" s="99" t="str">
        <f>IF(AP65="","",(((ACS!$R$14)*(TAZ!$V$13/TAZ!$J$13))-(ACS!$R$14))/(TAZ!$S$11-UPFRONTS!$F$21)*('CBI - BUILD_SCENARIO'!AP65-UPFRONTS!$F$21)+(ACS!$R$14))</f>
        <v/>
      </c>
      <c r="AQ68" s="99" t="str">
        <f>IF(AQ65="","",(((ACS!$R$14)*(TAZ!$V$13/TAZ!$J$13))-(ACS!$R$14))/(TAZ!$S$11-UPFRONTS!$F$21)*('CBI - BUILD_SCENARIO'!AQ65-UPFRONTS!$F$21)+(ACS!$R$14))</f>
        <v/>
      </c>
      <c r="AR68" s="99" t="str">
        <f>IF(AR65="","",(((ACS!$R$14)*(TAZ!$V$13/TAZ!$J$13))-(ACS!$R$14))/(TAZ!$S$11-UPFRONTS!$F$21)*('CBI - BUILD_SCENARIO'!AR65-UPFRONTS!$F$21)+(ACS!$R$14))</f>
        <v/>
      </c>
      <c r="AS68" s="99" t="str">
        <f>IF(AS65="","",(((ACS!$R$14)*(TAZ!$V$13/TAZ!$J$13))-(ACS!$R$14))/(TAZ!$S$11-UPFRONTS!$F$21)*('CBI - BUILD_SCENARIO'!AS65-UPFRONTS!$F$21)+(ACS!$R$14))</f>
        <v/>
      </c>
      <c r="AT68" s="99" t="str">
        <f>IF(AT65="","",(((ACS!$R$14)*(TAZ!$V$13/TAZ!$J$13))-(ACS!$R$14))/(TAZ!$S$11-UPFRONTS!$F$21)*('CBI - BUILD_SCENARIO'!AT65-UPFRONTS!$F$21)+(ACS!$R$14))</f>
        <v/>
      </c>
      <c r="AU68" s="99" t="str">
        <f>IF(AU65="","",(((ACS!$R$14)*(TAZ!$V$13/TAZ!$J$13))-(ACS!$R$14))/(TAZ!$S$11-UPFRONTS!$F$21)*('CBI - BUILD_SCENARIO'!AU65-UPFRONTS!$F$21)+(ACS!$R$14))</f>
        <v/>
      </c>
      <c r="AV68" s="99" t="str">
        <f>IF(AV65="","",(((ACS!$R$14)*(TAZ!$V$13/TAZ!$J$13))-(ACS!$R$14))/(TAZ!$S$11-UPFRONTS!$F$21)*('CBI - BUILD_SCENARIO'!AV65-UPFRONTS!$F$21)+(ACS!$R$14))</f>
        <v/>
      </c>
      <c r="AW68" s="99" t="str">
        <f>IF(AW65="","",(((ACS!$R$14)*(TAZ!$V$13/TAZ!$J$13))-(ACS!$R$14))/(TAZ!$S$11-UPFRONTS!$F$21)*('CBI - BUILD_SCENARIO'!AW65-UPFRONTS!$F$21)+(ACS!$R$14))</f>
        <v/>
      </c>
      <c r="AX68" s="99" t="str">
        <f>IF(AX65="","",(((ACS!$R$14)*(TAZ!$V$13/TAZ!$J$13))-(ACS!$R$14))/(TAZ!$S$11-UPFRONTS!$F$21)*('CBI - BUILD_SCENARIO'!AX65-UPFRONTS!$F$21)+(ACS!$R$14))</f>
        <v/>
      </c>
      <c r="AY68" s="99" t="str">
        <f>IF(AY65="","",(((ACS!$R$14)*(TAZ!$V$13/TAZ!$J$13))-(ACS!$R$14))/(TAZ!$S$11-UPFRONTS!$F$21)*('CBI - BUILD_SCENARIO'!AY65-UPFRONTS!$F$21)+(ACS!$R$14))</f>
        <v/>
      </c>
      <c r="AZ68" s="99" t="str">
        <f>IF(AZ65="","",(((ACS!$R$14)*(TAZ!$V$13/TAZ!$J$13))-(ACS!$R$14))/(TAZ!$S$11-UPFRONTS!$F$21)*('CBI - BUILD_SCENARIO'!AZ65-UPFRONTS!$F$21)+(ACS!$R$14))</f>
        <v/>
      </c>
      <c r="BA68" s="99" t="str">
        <f>IF(BA65="","",(((ACS!$R$14)*(TAZ!$V$13/TAZ!$J$13))-(ACS!$R$14))/(TAZ!$S$11-UPFRONTS!$F$21)*('CBI - BUILD_SCENARIO'!BA65-UPFRONTS!$F$21)+(ACS!$R$14))</f>
        <v/>
      </c>
      <c r="BB68" s="99" t="str">
        <f>IF(BB65="","",(((ACS!$R$14)*(TAZ!$V$13/TAZ!$J$13))-(ACS!$R$14))/(TAZ!$S$11-UPFRONTS!$F$21)*('CBI - BUILD_SCENARIO'!BB65-UPFRONTS!$F$21)+(ACS!$R$14))</f>
        <v/>
      </c>
      <c r="BC68" s="107" t="str">
        <f>IF(BC65="","",(((ACS!$R$14)*(TAZ!$V$13/TAZ!$J$13))-(ACS!$R$14))/(TAZ!$S$11-UPFRONTS!$F$21)*('CBI - BUILD_SCENARIO'!BC65-UPFRONTS!$F$21)+(ACS!$R$14))</f>
        <v/>
      </c>
    </row>
    <row r="69" spans="4:55" x14ac:dyDescent="0.25">
      <c r="F69" s="16" t="str">
        <f>F64</f>
        <v>K-12 STUDENT POPULATION</v>
      </c>
      <c r="G69" s="100">
        <f>IF(G65="","",(((ACS!$P$14+ACS!$Q$14)*(TAZ!$U$13/TAZ!$I$13))-(ACS!$P$14+ACS!$Q$14))/(TAZ!$S$11-UPFRONTS!$F$21)*('CBI - BUILD_SCENARIO'!G65-UPFRONTS!$F$21)+(ACS!$P$14+ACS!$Q$14))</f>
        <v>13007.811023622047</v>
      </c>
      <c r="H69" s="100">
        <f>IF(H65="","",(((ACS!$P$14+ACS!$Q$14)*(TAZ!$U$13/TAZ!$I$13))-(ACS!$P$14+ACS!$Q$14))/(TAZ!$S$11-UPFRONTS!$F$21)*('CBI - BUILD_SCENARIO'!H65-UPFRONTS!$F$21)+(ACS!$P$14+ACS!$Q$14))</f>
        <v>13051.71653543307</v>
      </c>
      <c r="I69" s="100">
        <f>IF(I65="","",(((ACS!$P$14+ACS!$Q$14)*(TAZ!$U$13/TAZ!$I$13))-(ACS!$P$14+ACS!$Q$14))/(TAZ!$S$11-UPFRONTS!$F$21)*('CBI - BUILD_SCENARIO'!I65-UPFRONTS!$F$21)+(ACS!$P$14+ACS!$Q$14))</f>
        <v>13095.622047244095</v>
      </c>
      <c r="J69" s="100">
        <f>IF(J65="","",(((ACS!$P$14+ACS!$Q$14)*(TAZ!$U$13/TAZ!$I$13))-(ACS!$P$14+ACS!$Q$14))/(TAZ!$S$11-UPFRONTS!$F$21)*('CBI - BUILD_SCENARIO'!J65-UPFRONTS!$F$21)+(ACS!$P$14+ACS!$Q$14))</f>
        <v>13139.527559055117</v>
      </c>
      <c r="K69" s="100">
        <f>IF(K65="","",(((ACS!$P$14+ACS!$Q$14)*(TAZ!$U$13/TAZ!$I$13))-(ACS!$P$14+ACS!$Q$14))/(TAZ!$S$11-UPFRONTS!$F$21)*('CBI - BUILD_SCENARIO'!K65-UPFRONTS!$F$21)+(ACS!$P$14+ACS!$Q$14))</f>
        <v>13183.433070866142</v>
      </c>
      <c r="L69" s="100">
        <f>IF(L65="","",(((ACS!$P$14+ACS!$Q$14)*(TAZ!$U$13/TAZ!$I$13))-(ACS!$P$14+ACS!$Q$14))/(TAZ!$S$11-UPFRONTS!$F$21)*('CBI - BUILD_SCENARIO'!L65-UPFRONTS!$F$21)+(ACS!$P$14+ACS!$Q$14))</f>
        <v>13227.338582677165</v>
      </c>
      <c r="M69" s="100">
        <f>IF(M65="","",(((ACS!$P$14+ACS!$Q$14)*(TAZ!$U$13/TAZ!$I$13))-(ACS!$P$14+ACS!$Q$14))/(TAZ!$S$11-UPFRONTS!$F$21)*('CBI - BUILD_SCENARIO'!M65-UPFRONTS!$F$21)+(ACS!$P$14+ACS!$Q$14))</f>
        <v>13271.244094488189</v>
      </c>
      <c r="N69" s="100">
        <f>IF(N65="","",(((ACS!$P$14+ACS!$Q$14)*(TAZ!$U$13/TAZ!$I$13))-(ACS!$P$14+ACS!$Q$14))/(TAZ!$S$11-UPFRONTS!$F$21)*('CBI - BUILD_SCENARIO'!N65-UPFRONTS!$F$21)+(ACS!$P$14+ACS!$Q$14))</f>
        <v>13315.149606299212</v>
      </c>
      <c r="O69" s="100">
        <f>IF(O65="","",(((ACS!$P$14+ACS!$Q$14)*(TAZ!$U$13/TAZ!$I$13))-(ACS!$P$14+ACS!$Q$14))/(TAZ!$S$11-UPFRONTS!$F$21)*('CBI - BUILD_SCENARIO'!O65-UPFRONTS!$F$21)+(ACS!$P$14+ACS!$Q$14))</f>
        <v>13359.055118110236</v>
      </c>
      <c r="P69" s="100">
        <f>IF(P65="","",(((ACS!$P$14+ACS!$Q$14)*(TAZ!$U$13/TAZ!$I$13))-(ACS!$P$14+ACS!$Q$14))/(TAZ!$S$11-UPFRONTS!$F$21)*('CBI - BUILD_SCENARIO'!P65-UPFRONTS!$F$21)+(ACS!$P$14+ACS!$Q$14))</f>
        <v>13402.960629921259</v>
      </c>
      <c r="Q69" s="100">
        <f>IF(Q65="","",(((ACS!$P$14+ACS!$Q$14)*(TAZ!$U$13/TAZ!$I$13))-(ACS!$P$14+ACS!$Q$14))/(TAZ!$S$11-UPFRONTS!$F$21)*('CBI - BUILD_SCENARIO'!Q65-UPFRONTS!$F$21)+(ACS!$P$14+ACS!$Q$14))</f>
        <v>13446.866141732284</v>
      </c>
      <c r="R69" s="100">
        <f>IF(R65="","",(((ACS!$P$14+ACS!$Q$14)*(TAZ!$U$13/TAZ!$I$13))-(ACS!$P$14+ACS!$Q$14))/(TAZ!$S$11-UPFRONTS!$F$21)*('CBI - BUILD_SCENARIO'!R65-UPFRONTS!$F$21)+(ACS!$P$14+ACS!$Q$14))</f>
        <v>13490.771653543306</v>
      </c>
      <c r="S69" s="100">
        <f>IF(S65="","",(((ACS!$P$14+ACS!$Q$14)*(TAZ!$U$13/TAZ!$I$13))-(ACS!$P$14+ACS!$Q$14))/(TAZ!$S$11-UPFRONTS!$F$21)*('CBI - BUILD_SCENARIO'!S65-UPFRONTS!$F$21)+(ACS!$P$14+ACS!$Q$14))</f>
        <v>13534.677165354331</v>
      </c>
      <c r="T69" s="100">
        <f>IF(T65="","",(((ACS!$P$14+ACS!$Q$14)*(TAZ!$U$13/TAZ!$I$13))-(ACS!$P$14+ACS!$Q$14))/(TAZ!$S$11-UPFRONTS!$F$21)*('CBI - BUILD_SCENARIO'!T65-UPFRONTS!$F$21)+(ACS!$P$14+ACS!$Q$14))</f>
        <v>13578.582677165354</v>
      </c>
      <c r="U69" s="100">
        <f>IF(U65="","",(((ACS!$P$14+ACS!$Q$14)*(TAZ!$U$13/TAZ!$I$13))-(ACS!$P$14+ACS!$Q$14))/(TAZ!$S$11-UPFRONTS!$F$21)*('CBI - BUILD_SCENARIO'!U65-UPFRONTS!$F$21)+(ACS!$P$14+ACS!$Q$14))</f>
        <v>13622.488188976378</v>
      </c>
      <c r="V69" s="100">
        <f>IF(V65="","",(((ACS!$P$14+ACS!$Q$14)*(TAZ!$U$13/TAZ!$I$13))-(ACS!$P$14+ACS!$Q$14))/(TAZ!$S$11-UPFRONTS!$F$21)*('CBI - BUILD_SCENARIO'!V65-UPFRONTS!$F$21)+(ACS!$P$14+ACS!$Q$14))</f>
        <v>13666.393700787401</v>
      </c>
      <c r="W69" s="100">
        <f>IF(W65="","",(((ACS!$P$14+ACS!$Q$14)*(TAZ!$U$13/TAZ!$I$13))-(ACS!$P$14+ACS!$Q$14))/(TAZ!$S$11-UPFRONTS!$F$21)*('CBI - BUILD_SCENARIO'!W65-UPFRONTS!$F$21)+(ACS!$P$14+ACS!$Q$14))</f>
        <v>13710.299212598426</v>
      </c>
      <c r="X69" s="100">
        <f>IF(X65="","",(((ACS!$P$14+ACS!$Q$14)*(TAZ!$U$13/TAZ!$I$13))-(ACS!$P$14+ACS!$Q$14))/(TAZ!$S$11-UPFRONTS!$F$21)*('CBI - BUILD_SCENARIO'!X65-UPFRONTS!$F$21)+(ACS!$P$14+ACS!$Q$14))</f>
        <v>13754.204724409448</v>
      </c>
      <c r="Y69" s="100">
        <f>IF(Y65="","",(((ACS!$P$14+ACS!$Q$14)*(TAZ!$U$13/TAZ!$I$13))-(ACS!$P$14+ACS!$Q$14))/(TAZ!$S$11-UPFRONTS!$F$21)*('CBI - BUILD_SCENARIO'!Y65-UPFRONTS!$F$21)+(ACS!$P$14+ACS!$Q$14))</f>
        <v>13798.110236220473</v>
      </c>
      <c r="Z69" s="100">
        <f>IF(Z65="","",(((ACS!$P$14+ACS!$Q$14)*(TAZ!$U$13/TAZ!$I$13))-(ACS!$P$14+ACS!$Q$14))/(TAZ!$S$11-UPFRONTS!$F$21)*('CBI - BUILD_SCENARIO'!Z65-UPFRONTS!$F$21)+(ACS!$P$14+ACS!$Q$14))</f>
        <v>13842.015748031496</v>
      </c>
      <c r="AA69" s="100">
        <f>IF(AA65="","",(((ACS!$P$14+ACS!$Q$14)*(TAZ!$U$13/TAZ!$I$13))-(ACS!$P$14+ACS!$Q$14))/(TAZ!$S$11-UPFRONTS!$F$21)*('CBI - BUILD_SCENARIO'!AA65-UPFRONTS!$F$21)+(ACS!$P$14+ACS!$Q$14))</f>
        <v>13885.921259842518</v>
      </c>
      <c r="AB69" s="100">
        <f>IF(AB65="","",(((ACS!$P$14+ACS!$Q$14)*(TAZ!$U$13/TAZ!$I$13))-(ACS!$P$14+ACS!$Q$14))/(TAZ!$S$11-UPFRONTS!$F$21)*('CBI - BUILD_SCENARIO'!AB65-UPFRONTS!$F$21)+(ACS!$P$14+ACS!$Q$14))</f>
        <v>13929.826771653543</v>
      </c>
      <c r="AC69" s="100">
        <f>IF(AC65="","",(((ACS!$P$14+ACS!$Q$14)*(TAZ!$U$13/TAZ!$I$13))-(ACS!$P$14+ACS!$Q$14))/(TAZ!$S$11-UPFRONTS!$F$21)*('CBI - BUILD_SCENARIO'!AC65-UPFRONTS!$F$21)+(ACS!$P$14+ACS!$Q$14))</f>
        <v>13973.732283464567</v>
      </c>
      <c r="AD69" s="100">
        <f>IF(AD65="","",(((ACS!$P$14+ACS!$Q$14)*(TAZ!$U$13/TAZ!$I$13))-(ACS!$P$14+ACS!$Q$14))/(TAZ!$S$11-UPFRONTS!$F$21)*('CBI - BUILD_SCENARIO'!AD65-UPFRONTS!$F$21)+(ACS!$P$14+ACS!$Q$14))</f>
        <v>14017.63779527559</v>
      </c>
      <c r="AE69" s="100">
        <f>IF(AE65="","",(((ACS!$P$14+ACS!$Q$14)*(TAZ!$U$13/TAZ!$I$13))-(ACS!$P$14+ACS!$Q$14))/(TAZ!$S$11-UPFRONTS!$F$21)*('CBI - BUILD_SCENARIO'!AE65-UPFRONTS!$F$21)+(ACS!$P$14+ACS!$Q$14))</f>
        <v>14061.543307086613</v>
      </c>
      <c r="AF69" s="100">
        <f>IF(AF65="","",(((ACS!$P$14+ACS!$Q$14)*(TAZ!$U$13/TAZ!$I$13))-(ACS!$P$14+ACS!$Q$14))/(TAZ!$S$11-UPFRONTS!$F$21)*('CBI - BUILD_SCENARIO'!AF65-UPFRONTS!$F$21)+(ACS!$P$14+ACS!$Q$14))</f>
        <v>14105.448818897637</v>
      </c>
      <c r="AG69" s="100" t="str">
        <f>IF(AG65="","",(((ACS!$P$14+ACS!$Q$14)*(TAZ!$U$13/TAZ!$I$13))-(ACS!$P$14+ACS!$Q$14))/(TAZ!$S$11-UPFRONTS!$F$21)*('CBI - BUILD_SCENARIO'!AG65-UPFRONTS!$F$21)+(ACS!$P$14+ACS!$Q$14))</f>
        <v/>
      </c>
      <c r="AH69" s="100" t="str">
        <f>IF(AH65="","",(((ACS!$P$14+ACS!$Q$14)*(TAZ!$U$13/TAZ!$I$13))-(ACS!$P$14+ACS!$Q$14))/(TAZ!$S$11-UPFRONTS!$F$21)*('CBI - BUILD_SCENARIO'!AH65-UPFRONTS!$F$21)+(ACS!$P$14+ACS!$Q$14))</f>
        <v/>
      </c>
      <c r="AI69" s="100" t="str">
        <f>IF(AI65="","",(((ACS!$P$14+ACS!$Q$14)*(TAZ!$U$13/TAZ!$I$13))-(ACS!$P$14+ACS!$Q$14))/(TAZ!$S$11-UPFRONTS!$F$21)*('CBI - BUILD_SCENARIO'!AI65-UPFRONTS!$F$21)+(ACS!$P$14+ACS!$Q$14))</f>
        <v/>
      </c>
      <c r="AJ69" s="100" t="str">
        <f>IF(AJ65="","",(((ACS!$P$14+ACS!$Q$14)*(TAZ!$U$13/TAZ!$I$13))-(ACS!$P$14+ACS!$Q$14))/(TAZ!$S$11-UPFRONTS!$F$21)*('CBI - BUILD_SCENARIO'!AJ65-UPFRONTS!$F$21)+(ACS!$P$14+ACS!$Q$14))</f>
        <v/>
      </c>
      <c r="AK69" s="100" t="str">
        <f>IF(AK65="","",(((ACS!$P$14+ACS!$Q$14)*(TAZ!$U$13/TAZ!$I$13))-(ACS!$P$14+ACS!$Q$14))/(TAZ!$S$11-UPFRONTS!$F$21)*('CBI - BUILD_SCENARIO'!AK65-UPFRONTS!$F$21)+(ACS!$P$14+ACS!$Q$14))</f>
        <v/>
      </c>
      <c r="AL69" s="100" t="str">
        <f>IF(AL65="","",(((ACS!$P$14+ACS!$Q$14)*(TAZ!$U$13/TAZ!$I$13))-(ACS!$P$14+ACS!$Q$14))/(TAZ!$S$11-UPFRONTS!$F$21)*('CBI - BUILD_SCENARIO'!AL65-UPFRONTS!$F$21)+(ACS!$P$14+ACS!$Q$14))</f>
        <v/>
      </c>
      <c r="AM69" s="100" t="str">
        <f>IF(AM65="","",(((ACS!$P$14+ACS!$Q$14)*(TAZ!$U$13/TAZ!$I$13))-(ACS!$P$14+ACS!$Q$14))/(TAZ!$S$11-UPFRONTS!$F$21)*('CBI - BUILD_SCENARIO'!AM65-UPFRONTS!$F$21)+(ACS!$P$14+ACS!$Q$14))</f>
        <v/>
      </c>
      <c r="AN69" s="100" t="str">
        <f>IF(AN65="","",(((ACS!$P$14+ACS!$Q$14)*(TAZ!$U$13/TAZ!$I$13))-(ACS!$P$14+ACS!$Q$14))/(TAZ!$S$11-UPFRONTS!$F$21)*('CBI - BUILD_SCENARIO'!AN65-UPFRONTS!$F$21)+(ACS!$P$14+ACS!$Q$14))</f>
        <v/>
      </c>
      <c r="AO69" s="100" t="str">
        <f>IF(AO65="","",(((ACS!$P$14+ACS!$Q$14)*(TAZ!$U$13/TAZ!$I$13))-(ACS!$P$14+ACS!$Q$14))/(TAZ!$S$11-UPFRONTS!$F$21)*('CBI - BUILD_SCENARIO'!AO65-UPFRONTS!$F$21)+(ACS!$P$14+ACS!$Q$14))</f>
        <v/>
      </c>
      <c r="AP69" s="100" t="str">
        <f>IF(AP65="","",(((ACS!$P$14+ACS!$Q$14)*(TAZ!$U$13/TAZ!$I$13))-(ACS!$P$14+ACS!$Q$14))/(TAZ!$S$11-UPFRONTS!$F$21)*('CBI - BUILD_SCENARIO'!AP65-UPFRONTS!$F$21)+(ACS!$P$14+ACS!$Q$14))</f>
        <v/>
      </c>
      <c r="AQ69" s="100" t="str">
        <f>IF(AQ65="","",(((ACS!$P$14+ACS!$Q$14)*(TAZ!$U$13/TAZ!$I$13))-(ACS!$P$14+ACS!$Q$14))/(TAZ!$S$11-UPFRONTS!$F$21)*('CBI - BUILD_SCENARIO'!AQ65-UPFRONTS!$F$21)+(ACS!$P$14+ACS!$Q$14))</f>
        <v/>
      </c>
      <c r="AR69" s="100" t="str">
        <f>IF(AR65="","",(((ACS!$P$14+ACS!$Q$14)*(TAZ!$U$13/TAZ!$I$13))-(ACS!$P$14+ACS!$Q$14))/(TAZ!$S$11-UPFRONTS!$F$21)*('CBI - BUILD_SCENARIO'!AR65-UPFRONTS!$F$21)+(ACS!$P$14+ACS!$Q$14))</f>
        <v/>
      </c>
      <c r="AS69" s="100" t="str">
        <f>IF(AS65="","",(((ACS!$P$14+ACS!$Q$14)*(TAZ!$U$13/TAZ!$I$13))-(ACS!$P$14+ACS!$Q$14))/(TAZ!$S$11-UPFRONTS!$F$21)*('CBI - BUILD_SCENARIO'!AS65-UPFRONTS!$F$21)+(ACS!$P$14+ACS!$Q$14))</f>
        <v/>
      </c>
      <c r="AT69" s="100" t="str">
        <f>IF(AT65="","",(((ACS!$P$14+ACS!$Q$14)*(TAZ!$U$13/TAZ!$I$13))-(ACS!$P$14+ACS!$Q$14))/(TAZ!$S$11-UPFRONTS!$F$21)*('CBI - BUILD_SCENARIO'!AT65-UPFRONTS!$F$21)+(ACS!$P$14+ACS!$Q$14))</f>
        <v/>
      </c>
      <c r="AU69" s="100" t="str">
        <f>IF(AU65="","",(((ACS!$P$14+ACS!$Q$14)*(TAZ!$U$13/TAZ!$I$13))-(ACS!$P$14+ACS!$Q$14))/(TAZ!$S$11-UPFRONTS!$F$21)*('CBI - BUILD_SCENARIO'!AU65-UPFRONTS!$F$21)+(ACS!$P$14+ACS!$Q$14))</f>
        <v/>
      </c>
      <c r="AV69" s="100" t="str">
        <f>IF(AV65="","",(((ACS!$P$14+ACS!$Q$14)*(TAZ!$U$13/TAZ!$I$13))-(ACS!$P$14+ACS!$Q$14))/(TAZ!$S$11-UPFRONTS!$F$21)*('CBI - BUILD_SCENARIO'!AV65-UPFRONTS!$F$21)+(ACS!$P$14+ACS!$Q$14))</f>
        <v/>
      </c>
      <c r="AW69" s="100" t="str">
        <f>IF(AW65="","",(((ACS!$P$14+ACS!$Q$14)*(TAZ!$U$13/TAZ!$I$13))-(ACS!$P$14+ACS!$Q$14))/(TAZ!$S$11-UPFRONTS!$F$21)*('CBI - BUILD_SCENARIO'!AW65-UPFRONTS!$F$21)+(ACS!$P$14+ACS!$Q$14))</f>
        <v/>
      </c>
      <c r="AX69" s="100" t="str">
        <f>IF(AX65="","",(((ACS!$P$14+ACS!$Q$14)*(TAZ!$U$13/TAZ!$I$13))-(ACS!$P$14+ACS!$Q$14))/(TAZ!$S$11-UPFRONTS!$F$21)*('CBI - BUILD_SCENARIO'!AX65-UPFRONTS!$F$21)+(ACS!$P$14+ACS!$Q$14))</f>
        <v/>
      </c>
      <c r="AY69" s="100" t="str">
        <f>IF(AY65="","",(((ACS!$P$14+ACS!$Q$14)*(TAZ!$U$13/TAZ!$I$13))-(ACS!$P$14+ACS!$Q$14))/(TAZ!$S$11-UPFRONTS!$F$21)*('CBI - BUILD_SCENARIO'!AY65-UPFRONTS!$F$21)+(ACS!$P$14+ACS!$Q$14))</f>
        <v/>
      </c>
      <c r="AZ69" s="100" t="str">
        <f>IF(AZ65="","",(((ACS!$P$14+ACS!$Q$14)*(TAZ!$U$13/TAZ!$I$13))-(ACS!$P$14+ACS!$Q$14))/(TAZ!$S$11-UPFRONTS!$F$21)*('CBI - BUILD_SCENARIO'!AZ65-UPFRONTS!$F$21)+(ACS!$P$14+ACS!$Q$14))</f>
        <v/>
      </c>
      <c r="BA69" s="100" t="str">
        <f>IF(BA65="","",(((ACS!$P$14+ACS!$Q$14)*(TAZ!$U$13/TAZ!$I$13))-(ACS!$P$14+ACS!$Q$14))/(TAZ!$S$11-UPFRONTS!$F$21)*('CBI - BUILD_SCENARIO'!BA65-UPFRONTS!$F$21)+(ACS!$P$14+ACS!$Q$14))</f>
        <v/>
      </c>
      <c r="BB69" s="100" t="str">
        <f>IF(BB65="","",(((ACS!$P$14+ACS!$Q$14)*(TAZ!$U$13/TAZ!$I$13))-(ACS!$P$14+ACS!$Q$14))/(TAZ!$S$11-UPFRONTS!$F$21)*('CBI - BUILD_SCENARIO'!BB65-UPFRONTS!$F$21)+(ACS!$P$14+ACS!$Q$14))</f>
        <v/>
      </c>
      <c r="BC69" s="108" t="str">
        <f>IF(BC65="","",(((ACS!$P$14+ACS!$Q$14)*(TAZ!$U$13/TAZ!$I$13))-(ACS!$P$14+ACS!$Q$14))/(TAZ!$S$11-UPFRONTS!$F$21)*('CBI - BUILD_SCENARIO'!BC65-UPFRONTS!$F$21)+(ACS!$P$14+ACS!$Q$14))</f>
        <v/>
      </c>
    </row>
    <row r="70" spans="4:55" x14ac:dyDescent="0.25">
      <c r="F70" s="83" t="s">
        <v>461</v>
      </c>
      <c r="G70" s="84">
        <f>G60</f>
        <v>2021</v>
      </c>
      <c r="H70" s="84">
        <f t="shared" ref="H70:BC70" si="3">H60</f>
        <v>2022</v>
      </c>
      <c r="I70" s="84">
        <f t="shared" si="3"/>
        <v>2023</v>
      </c>
      <c r="J70" s="84">
        <f t="shared" si="3"/>
        <v>2024</v>
      </c>
      <c r="K70" s="84">
        <f t="shared" si="3"/>
        <v>2025</v>
      </c>
      <c r="L70" s="84">
        <f t="shared" si="3"/>
        <v>2026</v>
      </c>
      <c r="M70" s="84">
        <f t="shared" si="3"/>
        <v>2027</v>
      </c>
      <c r="N70" s="84">
        <f t="shared" si="3"/>
        <v>2028</v>
      </c>
      <c r="O70" s="84">
        <f t="shared" si="3"/>
        <v>2029</v>
      </c>
      <c r="P70" s="84">
        <f t="shared" si="3"/>
        <v>2030</v>
      </c>
      <c r="Q70" s="84">
        <f t="shared" si="3"/>
        <v>2031</v>
      </c>
      <c r="R70" s="84">
        <f t="shared" si="3"/>
        <v>2032</v>
      </c>
      <c r="S70" s="84">
        <f t="shared" si="3"/>
        <v>2033</v>
      </c>
      <c r="T70" s="84">
        <f t="shared" si="3"/>
        <v>2034</v>
      </c>
      <c r="U70" s="84">
        <f t="shared" si="3"/>
        <v>2035</v>
      </c>
      <c r="V70" s="84">
        <f t="shared" si="3"/>
        <v>2036</v>
      </c>
      <c r="W70" s="84">
        <f t="shared" si="3"/>
        <v>2037</v>
      </c>
      <c r="X70" s="84">
        <f t="shared" si="3"/>
        <v>2038</v>
      </c>
      <c r="Y70" s="84">
        <f t="shared" si="3"/>
        <v>2039</v>
      </c>
      <c r="Z70" s="84">
        <f t="shared" si="3"/>
        <v>2040</v>
      </c>
      <c r="AA70" s="84">
        <f t="shared" si="3"/>
        <v>2041</v>
      </c>
      <c r="AB70" s="84">
        <f t="shared" si="3"/>
        <v>2042</v>
      </c>
      <c r="AC70" s="84">
        <f t="shared" si="3"/>
        <v>2043</v>
      </c>
      <c r="AD70" s="84">
        <f t="shared" si="3"/>
        <v>2044</v>
      </c>
      <c r="AE70" s="84">
        <f t="shared" si="3"/>
        <v>2045</v>
      </c>
      <c r="AF70" s="84">
        <f t="shared" si="3"/>
        <v>2046</v>
      </c>
      <c r="AG70" s="84" t="str">
        <f t="shared" si="3"/>
        <v/>
      </c>
      <c r="AH70" s="84" t="str">
        <f t="shared" si="3"/>
        <v/>
      </c>
      <c r="AI70" s="84" t="str">
        <f t="shared" si="3"/>
        <v/>
      </c>
      <c r="AJ70" s="84" t="str">
        <f t="shared" si="3"/>
        <v/>
      </c>
      <c r="AK70" s="84" t="str">
        <f t="shared" si="3"/>
        <v/>
      </c>
      <c r="AL70" s="84" t="str">
        <f t="shared" si="3"/>
        <v/>
      </c>
      <c r="AM70" s="84" t="str">
        <f t="shared" si="3"/>
        <v/>
      </c>
      <c r="AN70" s="84" t="str">
        <f t="shared" si="3"/>
        <v/>
      </c>
      <c r="AO70" s="84" t="str">
        <f t="shared" si="3"/>
        <v/>
      </c>
      <c r="AP70" s="84" t="str">
        <f t="shared" si="3"/>
        <v/>
      </c>
      <c r="AQ70" s="84" t="str">
        <f t="shared" si="3"/>
        <v/>
      </c>
      <c r="AR70" s="84" t="str">
        <f t="shared" si="3"/>
        <v/>
      </c>
      <c r="AS70" s="84" t="str">
        <f t="shared" si="3"/>
        <v/>
      </c>
      <c r="AT70" s="84" t="str">
        <f t="shared" si="3"/>
        <v/>
      </c>
      <c r="AU70" s="84" t="str">
        <f t="shared" si="3"/>
        <v/>
      </c>
      <c r="AV70" s="84" t="str">
        <f t="shared" si="3"/>
        <v/>
      </c>
      <c r="AW70" s="84" t="str">
        <f t="shared" si="3"/>
        <v/>
      </c>
      <c r="AX70" s="84" t="str">
        <f t="shared" si="3"/>
        <v/>
      </c>
      <c r="AY70" s="84" t="str">
        <f t="shared" si="3"/>
        <v/>
      </c>
      <c r="AZ70" s="84" t="str">
        <f t="shared" si="3"/>
        <v/>
      </c>
      <c r="BA70" s="84" t="str">
        <f t="shared" si="3"/>
        <v/>
      </c>
      <c r="BB70" s="84" t="str">
        <f t="shared" si="3"/>
        <v/>
      </c>
      <c r="BC70" s="85" t="str">
        <f t="shared" si="3"/>
        <v/>
      </c>
    </row>
    <row r="71" spans="4:55" x14ac:dyDescent="0.25">
      <c r="F71" s="65" t="str">
        <f>F61</f>
        <v>TOTAL POPULATION</v>
      </c>
      <c r="G71" s="98">
        <f>IF(G70="","",(((ACS!$O$13)*(TAZ!$S$13/TAZ!$G$13))-(ACS!$O$13))/(TAZ!$S$11-UPFRONTS!$F$21)*(G70-UPFRONTS!$F$21)+(ACS!$O$13))</f>
        <v>4702.9611126728823</v>
      </c>
      <c r="H71" s="98">
        <f>IF(H70="","",(((ACS!$O$13)*(TAZ!$S$13/TAZ!$G$13))-(ACS!$O$13))/(TAZ!$S$11-UPFRONTS!$F$21)*(H70-UPFRONTS!$F$21)+(ACS!$O$13))</f>
        <v>4730.941669009323</v>
      </c>
      <c r="I71" s="98">
        <f>IF(I70="","",(((ACS!$O$13)*(TAZ!$S$13/TAZ!$G$13))-(ACS!$O$13))/(TAZ!$S$11-UPFRONTS!$F$21)*(I70-UPFRONTS!$F$21)+(ACS!$O$13))</f>
        <v>4758.9222253457647</v>
      </c>
      <c r="J71" s="98">
        <f>IF(J70="","",(((ACS!$O$13)*(TAZ!$S$13/TAZ!$G$13))-(ACS!$O$13))/(TAZ!$S$11-UPFRONTS!$F$21)*(J70-UPFRONTS!$F$21)+(ACS!$O$13))</f>
        <v>4786.9027816822054</v>
      </c>
      <c r="K71" s="98">
        <f>IF(K70="","",(((ACS!$O$13)*(TAZ!$S$13/TAZ!$G$13))-(ACS!$O$13))/(TAZ!$S$11-UPFRONTS!$F$21)*(K70-UPFRONTS!$F$21)+(ACS!$O$13))</f>
        <v>4814.883338018647</v>
      </c>
      <c r="L71" s="98">
        <f>IF(L70="","",(((ACS!$O$13)*(TAZ!$S$13/TAZ!$G$13))-(ACS!$O$13))/(TAZ!$S$11-UPFRONTS!$F$21)*(L70-UPFRONTS!$F$21)+(ACS!$O$13))</f>
        <v>4842.8638943550877</v>
      </c>
      <c r="M71" s="98">
        <f>IF(M70="","",(((ACS!$O$13)*(TAZ!$S$13/TAZ!$G$13))-(ACS!$O$13))/(TAZ!$S$11-UPFRONTS!$F$21)*(M70-UPFRONTS!$F$21)+(ACS!$O$13))</f>
        <v>4870.8444506915293</v>
      </c>
      <c r="N71" s="98">
        <f>IF(N70="","",(((ACS!$O$13)*(TAZ!$S$13/TAZ!$G$13))-(ACS!$O$13))/(TAZ!$S$11-UPFRONTS!$F$21)*(N70-UPFRONTS!$F$21)+(ACS!$O$13))</f>
        <v>4898.8250070279701</v>
      </c>
      <c r="O71" s="98">
        <f>IF(O70="","",(((ACS!$O$13)*(TAZ!$S$13/TAZ!$G$13))-(ACS!$O$13))/(TAZ!$S$11-UPFRONTS!$F$21)*(O70-UPFRONTS!$F$21)+(ACS!$O$13))</f>
        <v>4926.8055633644117</v>
      </c>
      <c r="P71" s="98">
        <f>IF(P70="","",(((ACS!$O$13)*(TAZ!$S$13/TAZ!$G$13))-(ACS!$O$13))/(TAZ!$S$11-UPFRONTS!$F$21)*(P70-UPFRONTS!$F$21)+(ACS!$O$13))</f>
        <v>4954.7861197008524</v>
      </c>
      <c r="Q71" s="98">
        <f>IF(Q70="","",(((ACS!$O$13)*(TAZ!$S$13/TAZ!$G$13))-(ACS!$O$13))/(TAZ!$S$11-UPFRONTS!$F$21)*(Q70-UPFRONTS!$F$21)+(ACS!$O$13))</f>
        <v>4982.766676037294</v>
      </c>
      <c r="R71" s="98">
        <f>IF(R70="","",(((ACS!$O$13)*(TAZ!$S$13/TAZ!$G$13))-(ACS!$O$13))/(TAZ!$S$11-UPFRONTS!$F$21)*(R70-UPFRONTS!$F$21)+(ACS!$O$13))</f>
        <v>5010.7472323737347</v>
      </c>
      <c r="S71" s="98">
        <f>IF(S70="","",(((ACS!$O$13)*(TAZ!$S$13/TAZ!$G$13))-(ACS!$O$13))/(TAZ!$S$11-UPFRONTS!$F$21)*(S70-UPFRONTS!$F$21)+(ACS!$O$13))</f>
        <v>5038.7277887101764</v>
      </c>
      <c r="T71" s="98">
        <f>IF(T70="","",(((ACS!$O$13)*(TAZ!$S$13/TAZ!$G$13))-(ACS!$O$13))/(TAZ!$S$11-UPFRONTS!$F$21)*(T70-UPFRONTS!$F$21)+(ACS!$O$13))</f>
        <v>5066.7083450466171</v>
      </c>
      <c r="U71" s="98">
        <f>IF(U70="","",(((ACS!$O$13)*(TAZ!$S$13/TAZ!$G$13))-(ACS!$O$13))/(TAZ!$S$11-UPFRONTS!$F$21)*(U70-UPFRONTS!$F$21)+(ACS!$O$13))</f>
        <v>5094.6889013830587</v>
      </c>
      <c r="V71" s="98">
        <f>IF(V70="","",(((ACS!$O$13)*(TAZ!$S$13/TAZ!$G$13))-(ACS!$O$13))/(TAZ!$S$11-UPFRONTS!$F$21)*(V70-UPFRONTS!$F$21)+(ACS!$O$13))</f>
        <v>5122.6694577194994</v>
      </c>
      <c r="W71" s="98">
        <f>IF(W70="","",(((ACS!$O$13)*(TAZ!$S$13/TAZ!$G$13))-(ACS!$O$13))/(TAZ!$S$11-UPFRONTS!$F$21)*(W70-UPFRONTS!$F$21)+(ACS!$O$13))</f>
        <v>5150.650014055941</v>
      </c>
      <c r="X71" s="98">
        <f>IF(X70="","",(((ACS!$O$13)*(TAZ!$S$13/TAZ!$G$13))-(ACS!$O$13))/(TAZ!$S$11-UPFRONTS!$F$21)*(X70-UPFRONTS!$F$21)+(ACS!$O$13))</f>
        <v>5178.6305703923817</v>
      </c>
      <c r="Y71" s="98">
        <f>IF(Y70="","",(((ACS!$O$13)*(TAZ!$S$13/TAZ!$G$13))-(ACS!$O$13))/(TAZ!$S$11-UPFRONTS!$F$21)*(Y70-UPFRONTS!$F$21)+(ACS!$O$13))</f>
        <v>5206.6111267288234</v>
      </c>
      <c r="Z71" s="98">
        <f>IF(Z70="","",(((ACS!$O$13)*(TAZ!$S$13/TAZ!$G$13))-(ACS!$O$13))/(TAZ!$S$11-UPFRONTS!$F$21)*(Z70-UPFRONTS!$F$21)+(ACS!$O$13))</f>
        <v>5234.5916830652641</v>
      </c>
      <c r="AA71" s="98">
        <f>IF(AA70="","",(((ACS!$O$13)*(TAZ!$S$13/TAZ!$G$13))-(ACS!$O$13))/(TAZ!$S$11-UPFRONTS!$F$21)*(AA70-UPFRONTS!$F$21)+(ACS!$O$13))</f>
        <v>5262.5722394017048</v>
      </c>
      <c r="AB71" s="98">
        <f>IF(AB70="","",(((ACS!$O$13)*(TAZ!$S$13/TAZ!$G$13))-(ACS!$O$13))/(TAZ!$S$11-UPFRONTS!$F$21)*(AB70-UPFRONTS!$F$21)+(ACS!$O$13))</f>
        <v>5290.5527957381464</v>
      </c>
      <c r="AC71" s="98">
        <f>IF(AC70="","",(((ACS!$O$13)*(TAZ!$S$13/TAZ!$G$13))-(ACS!$O$13))/(TAZ!$S$11-UPFRONTS!$F$21)*(AC70-UPFRONTS!$F$21)+(ACS!$O$13))</f>
        <v>5318.533352074588</v>
      </c>
      <c r="AD71" s="98">
        <f>IF(AD70="","",(((ACS!$O$13)*(TAZ!$S$13/TAZ!$G$13))-(ACS!$O$13))/(TAZ!$S$11-UPFRONTS!$F$21)*(AD70-UPFRONTS!$F$21)+(ACS!$O$13))</f>
        <v>5346.5139084110288</v>
      </c>
      <c r="AE71" s="98">
        <f>IF(AE70="","",(((ACS!$O$13)*(TAZ!$S$13/TAZ!$G$13))-(ACS!$O$13))/(TAZ!$S$11-UPFRONTS!$F$21)*(AE70-UPFRONTS!$F$21)+(ACS!$O$13))</f>
        <v>5374.4944647474695</v>
      </c>
      <c r="AF71" s="98">
        <f>IF(AF70="","",(((ACS!$O$13)*(TAZ!$S$13/TAZ!$G$13))-(ACS!$O$13))/(TAZ!$S$11-UPFRONTS!$F$21)*(AF70-UPFRONTS!$F$21)+(ACS!$O$13))</f>
        <v>5402.4750210839111</v>
      </c>
      <c r="AG71" s="98" t="str">
        <f>IF(AG70="","",(((ACS!$O$13)*(TAZ!$S$13/TAZ!$G$13))-(ACS!$O$13))/(TAZ!$S$11-UPFRONTS!$F$21)*(AG70-UPFRONTS!$F$21)+(ACS!$O$13))</f>
        <v/>
      </c>
      <c r="AH71" s="98" t="str">
        <f>IF(AH70="","",(((ACS!$O$13)*(TAZ!$S$13/TAZ!$G$13))-(ACS!$O$13))/(TAZ!$S$11-UPFRONTS!$F$21)*(AH70-UPFRONTS!$F$21)+(ACS!$O$13))</f>
        <v/>
      </c>
      <c r="AI71" s="98" t="str">
        <f>IF(AI70="","",(((ACS!$O$13)*(TAZ!$S$13/TAZ!$G$13))-(ACS!$O$13))/(TAZ!$S$11-UPFRONTS!$F$21)*(AI70-UPFRONTS!$F$21)+(ACS!$O$13))</f>
        <v/>
      </c>
      <c r="AJ71" s="98" t="str">
        <f>IF(AJ70="","",(((ACS!$O$13)*(TAZ!$S$13/TAZ!$G$13))-(ACS!$O$13))/(TAZ!$S$11-UPFRONTS!$F$21)*(AJ70-UPFRONTS!$F$21)+(ACS!$O$13))</f>
        <v/>
      </c>
      <c r="AK71" s="98" t="str">
        <f>IF(AK70="","",(((ACS!$O$13)*(TAZ!$S$13/TAZ!$G$13))-(ACS!$O$13))/(TAZ!$S$11-UPFRONTS!$F$21)*(AK70-UPFRONTS!$F$21)+(ACS!$O$13))</f>
        <v/>
      </c>
      <c r="AL71" s="98" t="str">
        <f>IF(AL70="","",(((ACS!$O$13)*(TAZ!$S$13/TAZ!$G$13))-(ACS!$O$13))/(TAZ!$S$11-UPFRONTS!$F$21)*(AL70-UPFRONTS!$F$21)+(ACS!$O$13))</f>
        <v/>
      </c>
      <c r="AM71" s="98" t="str">
        <f>IF(AM70="","",(((ACS!$O$13)*(TAZ!$S$13/TAZ!$G$13))-(ACS!$O$13))/(TAZ!$S$11-UPFRONTS!$F$21)*(AM70-UPFRONTS!$F$21)+(ACS!$O$13))</f>
        <v/>
      </c>
      <c r="AN71" s="98" t="str">
        <f>IF(AN70="","",(((ACS!$O$13)*(TAZ!$S$13/TAZ!$G$13))-(ACS!$O$13))/(TAZ!$S$11-UPFRONTS!$F$21)*(AN70-UPFRONTS!$F$21)+(ACS!$O$13))</f>
        <v/>
      </c>
      <c r="AO71" s="98" t="str">
        <f>IF(AO70="","",(((ACS!$O$13)*(TAZ!$S$13/TAZ!$G$13))-(ACS!$O$13))/(TAZ!$S$11-UPFRONTS!$F$21)*(AO70-UPFRONTS!$F$21)+(ACS!$O$13))</f>
        <v/>
      </c>
      <c r="AP71" s="98" t="str">
        <f>IF(AP70="","",(((ACS!$O$13)*(TAZ!$S$13/TAZ!$G$13))-(ACS!$O$13))/(TAZ!$S$11-UPFRONTS!$F$21)*(AP70-UPFRONTS!$F$21)+(ACS!$O$13))</f>
        <v/>
      </c>
      <c r="AQ71" s="98" t="str">
        <f>IF(AQ70="","",(((ACS!$O$13)*(TAZ!$S$13/TAZ!$G$13))-(ACS!$O$13))/(TAZ!$S$11-UPFRONTS!$F$21)*(AQ70-UPFRONTS!$F$21)+(ACS!$O$13))</f>
        <v/>
      </c>
      <c r="AR71" s="98" t="str">
        <f>IF(AR70="","",(((ACS!$O$13)*(TAZ!$S$13/TAZ!$G$13))-(ACS!$O$13))/(TAZ!$S$11-UPFRONTS!$F$21)*(AR70-UPFRONTS!$F$21)+(ACS!$O$13))</f>
        <v/>
      </c>
      <c r="AS71" s="98" t="str">
        <f>IF(AS70="","",(((ACS!$O$13)*(TAZ!$S$13/TAZ!$G$13))-(ACS!$O$13))/(TAZ!$S$11-UPFRONTS!$F$21)*(AS70-UPFRONTS!$F$21)+(ACS!$O$13))</f>
        <v/>
      </c>
      <c r="AT71" s="98" t="str">
        <f>IF(AT70="","",(((ACS!$O$13)*(TAZ!$S$13/TAZ!$G$13))-(ACS!$O$13))/(TAZ!$S$11-UPFRONTS!$F$21)*(AT70-UPFRONTS!$F$21)+(ACS!$O$13))</f>
        <v/>
      </c>
      <c r="AU71" s="98" t="str">
        <f>IF(AU70="","",(((ACS!$O$13)*(TAZ!$S$13/TAZ!$G$13))-(ACS!$O$13))/(TAZ!$S$11-UPFRONTS!$F$21)*(AU70-UPFRONTS!$F$21)+(ACS!$O$13))</f>
        <v/>
      </c>
      <c r="AV71" s="98" t="str">
        <f>IF(AV70="","",(((ACS!$O$13)*(TAZ!$S$13/TAZ!$G$13))-(ACS!$O$13))/(TAZ!$S$11-UPFRONTS!$F$21)*(AV70-UPFRONTS!$F$21)+(ACS!$O$13))</f>
        <v/>
      </c>
      <c r="AW71" s="98" t="str">
        <f>IF(AW70="","",(((ACS!$O$13)*(TAZ!$S$13/TAZ!$G$13))-(ACS!$O$13))/(TAZ!$S$11-UPFRONTS!$F$21)*(AW70-UPFRONTS!$F$21)+(ACS!$O$13))</f>
        <v/>
      </c>
      <c r="AX71" s="98" t="str">
        <f>IF(AX70="","",(((ACS!$O$13)*(TAZ!$S$13/TAZ!$G$13))-(ACS!$O$13))/(TAZ!$S$11-UPFRONTS!$F$21)*(AX70-UPFRONTS!$F$21)+(ACS!$O$13))</f>
        <v/>
      </c>
      <c r="AY71" s="98" t="str">
        <f>IF(AY70="","",(((ACS!$O$13)*(TAZ!$S$13/TAZ!$G$13))-(ACS!$O$13))/(TAZ!$S$11-UPFRONTS!$F$21)*(AY70-UPFRONTS!$F$21)+(ACS!$O$13))</f>
        <v/>
      </c>
      <c r="AZ71" s="98" t="str">
        <f>IF(AZ70="","",(((ACS!$O$13)*(TAZ!$S$13/TAZ!$G$13))-(ACS!$O$13))/(TAZ!$S$11-UPFRONTS!$F$21)*(AZ70-UPFRONTS!$F$21)+(ACS!$O$13))</f>
        <v/>
      </c>
      <c r="BA71" s="98" t="str">
        <f>IF(BA70="","",(((ACS!$O$13)*(TAZ!$S$13/TAZ!$G$13))-(ACS!$O$13))/(TAZ!$S$11-UPFRONTS!$F$21)*(BA70-UPFRONTS!$F$21)+(ACS!$O$13))</f>
        <v/>
      </c>
      <c r="BB71" s="98" t="str">
        <f>IF(BB70="","",(((ACS!$O$13)*(TAZ!$S$13/TAZ!$G$13))-(ACS!$O$13))/(TAZ!$S$11-UPFRONTS!$F$21)*(BB70-UPFRONTS!$F$21)+(ACS!$O$13))</f>
        <v/>
      </c>
      <c r="BC71" s="106" t="str">
        <f>IF(BC70="","",(((ACS!$O$13)*(TAZ!$S$13/TAZ!$G$13))-(ACS!$O$13))/(TAZ!$S$11-UPFRONTS!$F$21)*(BC70-UPFRONTS!$F$21)+(ACS!$O$13))</f>
        <v/>
      </c>
    </row>
    <row r="72" spans="4:55" x14ac:dyDescent="0.25">
      <c r="F72" s="10" t="str">
        <f>F62</f>
        <v>EMPLOYED POPULATION</v>
      </c>
      <c r="G72" s="99">
        <f>IF(G70="","",(((ACS!$G$13)*(TAZ!$T$13/TAZ!$H$13))-(ACS!$G$13))/(TAZ!$S$11-UPFRONTS!$F$21)*(G70-UPFRONTS!$F$21)+(ACS!$G$13))</f>
        <v>1766.1464890721213</v>
      </c>
      <c r="H72" s="99">
        <f>IF(H70="","",(((ACS!$G$13)*(TAZ!$T$13/TAZ!$H$13))-(ACS!$G$13))/(TAZ!$S$11-UPFRONTS!$F$21)*(H70-UPFRONTS!$F$21)+(ACS!$G$13))</f>
        <v>1778.219733608182</v>
      </c>
      <c r="I72" s="99">
        <f>IF(I70="","",(((ACS!$G$13)*(TAZ!$T$13/TAZ!$H$13))-(ACS!$G$13))/(TAZ!$S$11-UPFRONTS!$F$21)*(I70-UPFRONTS!$F$21)+(ACS!$G$13))</f>
        <v>1790.2929781442426</v>
      </c>
      <c r="J72" s="99">
        <f>IF(J70="","",(((ACS!$G$13)*(TAZ!$T$13/TAZ!$H$13))-(ACS!$G$13))/(TAZ!$S$11-UPFRONTS!$F$21)*(J70-UPFRONTS!$F$21)+(ACS!$G$13))</f>
        <v>1802.3662226803033</v>
      </c>
      <c r="K72" s="99">
        <f>IF(K70="","",(((ACS!$G$13)*(TAZ!$T$13/TAZ!$H$13))-(ACS!$G$13))/(TAZ!$S$11-UPFRONTS!$F$21)*(K70-UPFRONTS!$F$21)+(ACS!$G$13))</f>
        <v>1814.4394672163642</v>
      </c>
      <c r="L72" s="99">
        <f>IF(L70="","",(((ACS!$G$13)*(TAZ!$T$13/TAZ!$H$13))-(ACS!$G$13))/(TAZ!$S$11-UPFRONTS!$F$21)*(L70-UPFRONTS!$F$21)+(ACS!$G$13))</f>
        <v>1826.5127117524248</v>
      </c>
      <c r="M72" s="99">
        <f>IF(M70="","",(((ACS!$G$13)*(TAZ!$T$13/TAZ!$H$13))-(ACS!$G$13))/(TAZ!$S$11-UPFRONTS!$F$21)*(M70-UPFRONTS!$F$21)+(ACS!$G$13))</f>
        <v>1838.5859562884855</v>
      </c>
      <c r="N72" s="99">
        <f>IF(N70="","",(((ACS!$G$13)*(TAZ!$T$13/TAZ!$H$13))-(ACS!$G$13))/(TAZ!$S$11-UPFRONTS!$F$21)*(N70-UPFRONTS!$F$21)+(ACS!$G$13))</f>
        <v>1850.6592008245461</v>
      </c>
      <c r="O72" s="99">
        <f>IF(O70="","",(((ACS!$G$13)*(TAZ!$T$13/TAZ!$H$13))-(ACS!$G$13))/(TAZ!$S$11-UPFRONTS!$F$21)*(O70-UPFRONTS!$F$21)+(ACS!$G$13))</f>
        <v>1862.7324453606068</v>
      </c>
      <c r="P72" s="99">
        <f>IF(P70="","",(((ACS!$G$13)*(TAZ!$T$13/TAZ!$H$13))-(ACS!$G$13))/(TAZ!$S$11-UPFRONTS!$F$21)*(P70-UPFRONTS!$F$21)+(ACS!$G$13))</f>
        <v>1874.8056898966674</v>
      </c>
      <c r="Q72" s="99">
        <f>IF(Q70="","",(((ACS!$G$13)*(TAZ!$T$13/TAZ!$H$13))-(ACS!$G$13))/(TAZ!$S$11-UPFRONTS!$F$21)*(Q70-UPFRONTS!$F$21)+(ACS!$G$13))</f>
        <v>1886.8789344327281</v>
      </c>
      <c r="R72" s="99">
        <f>IF(R70="","",(((ACS!$G$13)*(TAZ!$T$13/TAZ!$H$13))-(ACS!$G$13))/(TAZ!$S$11-UPFRONTS!$F$21)*(R70-UPFRONTS!$F$21)+(ACS!$G$13))</f>
        <v>1898.9521789687888</v>
      </c>
      <c r="S72" s="99">
        <f>IF(S70="","",(((ACS!$G$13)*(TAZ!$T$13/TAZ!$H$13))-(ACS!$G$13))/(TAZ!$S$11-UPFRONTS!$F$21)*(S70-UPFRONTS!$F$21)+(ACS!$G$13))</f>
        <v>1911.0254235048494</v>
      </c>
      <c r="T72" s="99">
        <f>IF(T70="","",(((ACS!$G$13)*(TAZ!$T$13/TAZ!$H$13))-(ACS!$G$13))/(TAZ!$S$11-UPFRONTS!$F$21)*(T70-UPFRONTS!$F$21)+(ACS!$G$13))</f>
        <v>1923.0986680409101</v>
      </c>
      <c r="U72" s="99">
        <f>IF(U70="","",(((ACS!$G$13)*(TAZ!$T$13/TAZ!$H$13))-(ACS!$G$13))/(TAZ!$S$11-UPFRONTS!$F$21)*(U70-UPFRONTS!$F$21)+(ACS!$G$13))</f>
        <v>1935.171912576971</v>
      </c>
      <c r="V72" s="99">
        <f>IF(V70="","",(((ACS!$G$13)*(TAZ!$T$13/TAZ!$H$13))-(ACS!$G$13))/(TAZ!$S$11-UPFRONTS!$F$21)*(V70-UPFRONTS!$F$21)+(ACS!$G$13))</f>
        <v>1947.2451571130316</v>
      </c>
      <c r="W72" s="99">
        <f>IF(W70="","",(((ACS!$G$13)*(TAZ!$T$13/TAZ!$H$13))-(ACS!$G$13))/(TAZ!$S$11-UPFRONTS!$F$21)*(W70-UPFRONTS!$F$21)+(ACS!$G$13))</f>
        <v>1959.3184016490923</v>
      </c>
      <c r="X72" s="99">
        <f>IF(X70="","",(((ACS!$G$13)*(TAZ!$T$13/TAZ!$H$13))-(ACS!$G$13))/(TAZ!$S$11-UPFRONTS!$F$21)*(X70-UPFRONTS!$F$21)+(ACS!$G$13))</f>
        <v>1971.3916461851529</v>
      </c>
      <c r="Y72" s="99">
        <f>IF(Y70="","",(((ACS!$G$13)*(TAZ!$T$13/TAZ!$H$13))-(ACS!$G$13))/(TAZ!$S$11-UPFRONTS!$F$21)*(Y70-UPFRONTS!$F$21)+(ACS!$G$13))</f>
        <v>1983.4648907212136</v>
      </c>
      <c r="Z72" s="99">
        <f>IF(Z70="","",(((ACS!$G$13)*(TAZ!$T$13/TAZ!$H$13))-(ACS!$G$13))/(TAZ!$S$11-UPFRONTS!$F$21)*(Z70-UPFRONTS!$F$21)+(ACS!$G$13))</f>
        <v>1995.5381352572742</v>
      </c>
      <c r="AA72" s="99">
        <f>IF(AA70="","",(((ACS!$G$13)*(TAZ!$T$13/TAZ!$H$13))-(ACS!$G$13))/(TAZ!$S$11-UPFRONTS!$F$21)*(AA70-UPFRONTS!$F$21)+(ACS!$G$13))</f>
        <v>2007.6113797933349</v>
      </c>
      <c r="AB72" s="99">
        <f>IF(AB70="","",(((ACS!$G$13)*(TAZ!$T$13/TAZ!$H$13))-(ACS!$G$13))/(TAZ!$S$11-UPFRONTS!$F$21)*(AB70-UPFRONTS!$F$21)+(ACS!$G$13))</f>
        <v>2019.6846243293955</v>
      </c>
      <c r="AC72" s="99">
        <f>IF(AC70="","",(((ACS!$G$13)*(TAZ!$T$13/TAZ!$H$13))-(ACS!$G$13))/(TAZ!$S$11-UPFRONTS!$F$21)*(AC70-UPFRONTS!$F$21)+(ACS!$G$13))</f>
        <v>2031.7578688654562</v>
      </c>
      <c r="AD72" s="99">
        <f>IF(AD70="","",(((ACS!$G$13)*(TAZ!$T$13/TAZ!$H$13))-(ACS!$G$13))/(TAZ!$S$11-UPFRONTS!$F$21)*(AD70-UPFRONTS!$F$21)+(ACS!$G$13))</f>
        <v>2043.8311134015169</v>
      </c>
      <c r="AE72" s="99">
        <f>IF(AE70="","",(((ACS!$G$13)*(TAZ!$T$13/TAZ!$H$13))-(ACS!$G$13))/(TAZ!$S$11-UPFRONTS!$F$21)*(AE70-UPFRONTS!$F$21)+(ACS!$G$13))</f>
        <v>2055.9043579375775</v>
      </c>
      <c r="AF72" s="99">
        <f>IF(AF70="","",(((ACS!$G$13)*(TAZ!$T$13/TAZ!$H$13))-(ACS!$G$13))/(TAZ!$S$11-UPFRONTS!$F$21)*(AF70-UPFRONTS!$F$21)+(ACS!$G$13))</f>
        <v>2067.9776024736384</v>
      </c>
      <c r="AG72" s="99" t="str">
        <f>IF(AG70="","",(((ACS!$G$13)*(TAZ!$T$13/TAZ!$H$13))-(ACS!$G$13))/(TAZ!$S$11-UPFRONTS!$F$21)*(AG70-UPFRONTS!$F$21)+(ACS!$G$13))</f>
        <v/>
      </c>
      <c r="AH72" s="99" t="str">
        <f>IF(AH70="","",(((ACS!$G$13)*(TAZ!$T$13/TAZ!$H$13))-(ACS!$G$13))/(TAZ!$S$11-UPFRONTS!$F$21)*(AH70-UPFRONTS!$F$21)+(ACS!$G$13))</f>
        <v/>
      </c>
      <c r="AI72" s="99" t="str">
        <f>IF(AI70="","",(((ACS!$G$13)*(TAZ!$T$13/TAZ!$H$13))-(ACS!$G$13))/(TAZ!$S$11-UPFRONTS!$F$21)*(AI70-UPFRONTS!$F$21)+(ACS!$G$13))</f>
        <v/>
      </c>
      <c r="AJ72" s="99" t="str">
        <f>IF(AJ70="","",(((ACS!$G$13)*(TAZ!$T$13/TAZ!$H$13))-(ACS!$G$13))/(TAZ!$S$11-UPFRONTS!$F$21)*(AJ70-UPFRONTS!$F$21)+(ACS!$G$13))</f>
        <v/>
      </c>
      <c r="AK72" s="99" t="str">
        <f>IF(AK70="","",(((ACS!$G$13)*(TAZ!$T$13/TAZ!$H$13))-(ACS!$G$13))/(TAZ!$S$11-UPFRONTS!$F$21)*(AK70-UPFRONTS!$F$21)+(ACS!$G$13))</f>
        <v/>
      </c>
      <c r="AL72" s="99" t="str">
        <f>IF(AL70="","",(((ACS!$G$13)*(TAZ!$T$13/TAZ!$H$13))-(ACS!$G$13))/(TAZ!$S$11-UPFRONTS!$F$21)*(AL70-UPFRONTS!$F$21)+(ACS!$G$13))</f>
        <v/>
      </c>
      <c r="AM72" s="99" t="str">
        <f>IF(AM70="","",(((ACS!$G$13)*(TAZ!$T$13/TAZ!$H$13))-(ACS!$G$13))/(TAZ!$S$11-UPFRONTS!$F$21)*(AM70-UPFRONTS!$F$21)+(ACS!$G$13))</f>
        <v/>
      </c>
      <c r="AN72" s="99" t="str">
        <f>IF(AN70="","",(((ACS!$G$13)*(TAZ!$T$13/TAZ!$H$13))-(ACS!$G$13))/(TAZ!$S$11-UPFRONTS!$F$21)*(AN70-UPFRONTS!$F$21)+(ACS!$G$13))</f>
        <v/>
      </c>
      <c r="AO72" s="99" t="str">
        <f>IF(AO70="","",(((ACS!$G$13)*(TAZ!$T$13/TAZ!$H$13))-(ACS!$G$13))/(TAZ!$S$11-UPFRONTS!$F$21)*(AO70-UPFRONTS!$F$21)+(ACS!$G$13))</f>
        <v/>
      </c>
      <c r="AP72" s="99" t="str">
        <f>IF(AP70="","",(((ACS!$G$13)*(TAZ!$T$13/TAZ!$H$13))-(ACS!$G$13))/(TAZ!$S$11-UPFRONTS!$F$21)*(AP70-UPFRONTS!$F$21)+(ACS!$G$13))</f>
        <v/>
      </c>
      <c r="AQ72" s="99" t="str">
        <f>IF(AQ70="","",(((ACS!$G$13)*(TAZ!$T$13/TAZ!$H$13))-(ACS!$G$13))/(TAZ!$S$11-UPFRONTS!$F$21)*(AQ70-UPFRONTS!$F$21)+(ACS!$G$13))</f>
        <v/>
      </c>
      <c r="AR72" s="99" t="str">
        <f>IF(AR70="","",(((ACS!$G$13)*(TAZ!$T$13/TAZ!$H$13))-(ACS!$G$13))/(TAZ!$S$11-UPFRONTS!$F$21)*(AR70-UPFRONTS!$F$21)+(ACS!$G$13))</f>
        <v/>
      </c>
      <c r="AS72" s="99" t="str">
        <f>IF(AS70="","",(((ACS!$G$13)*(TAZ!$T$13/TAZ!$H$13))-(ACS!$G$13))/(TAZ!$S$11-UPFRONTS!$F$21)*(AS70-UPFRONTS!$F$21)+(ACS!$G$13))</f>
        <v/>
      </c>
      <c r="AT72" s="99" t="str">
        <f>IF(AT70="","",(((ACS!$G$13)*(TAZ!$T$13/TAZ!$H$13))-(ACS!$G$13))/(TAZ!$S$11-UPFRONTS!$F$21)*(AT70-UPFRONTS!$F$21)+(ACS!$G$13))</f>
        <v/>
      </c>
      <c r="AU72" s="99" t="str">
        <f>IF(AU70="","",(((ACS!$G$13)*(TAZ!$T$13/TAZ!$H$13))-(ACS!$G$13))/(TAZ!$S$11-UPFRONTS!$F$21)*(AU70-UPFRONTS!$F$21)+(ACS!$G$13))</f>
        <v/>
      </c>
      <c r="AV72" s="99" t="str">
        <f>IF(AV70="","",(((ACS!$G$13)*(TAZ!$T$13/TAZ!$H$13))-(ACS!$G$13))/(TAZ!$S$11-UPFRONTS!$F$21)*(AV70-UPFRONTS!$F$21)+(ACS!$G$13))</f>
        <v/>
      </c>
      <c r="AW72" s="99" t="str">
        <f>IF(AW70="","",(((ACS!$G$13)*(TAZ!$T$13/TAZ!$H$13))-(ACS!$G$13))/(TAZ!$S$11-UPFRONTS!$F$21)*(AW70-UPFRONTS!$F$21)+(ACS!$G$13))</f>
        <v/>
      </c>
      <c r="AX72" s="99" t="str">
        <f>IF(AX70="","",(((ACS!$G$13)*(TAZ!$T$13/TAZ!$H$13))-(ACS!$G$13))/(TAZ!$S$11-UPFRONTS!$F$21)*(AX70-UPFRONTS!$F$21)+(ACS!$G$13))</f>
        <v/>
      </c>
      <c r="AY72" s="99" t="str">
        <f>IF(AY70="","",(((ACS!$G$13)*(TAZ!$T$13/TAZ!$H$13))-(ACS!$G$13))/(TAZ!$S$11-UPFRONTS!$F$21)*(AY70-UPFRONTS!$F$21)+(ACS!$G$13))</f>
        <v/>
      </c>
      <c r="AZ72" s="99" t="str">
        <f>IF(AZ70="","",(((ACS!$G$13)*(TAZ!$T$13/TAZ!$H$13))-(ACS!$G$13))/(TAZ!$S$11-UPFRONTS!$F$21)*(AZ70-UPFRONTS!$F$21)+(ACS!$G$13))</f>
        <v/>
      </c>
      <c r="BA72" s="99" t="str">
        <f>IF(BA70="","",(((ACS!$G$13)*(TAZ!$T$13/TAZ!$H$13))-(ACS!$G$13))/(TAZ!$S$11-UPFRONTS!$F$21)*(BA70-UPFRONTS!$F$21)+(ACS!$G$13))</f>
        <v/>
      </c>
      <c r="BB72" s="99" t="str">
        <f>IF(BB70="","",(((ACS!$G$13)*(TAZ!$T$13/TAZ!$H$13))-(ACS!$G$13))/(TAZ!$S$11-UPFRONTS!$F$21)*(BB70-UPFRONTS!$F$21)+(ACS!$G$13))</f>
        <v/>
      </c>
      <c r="BC72" s="107" t="str">
        <f>IF(BC70="","",(((ACS!$G$13)*(TAZ!$T$13/TAZ!$H$13))-(ACS!$G$13))/(TAZ!$S$11-UPFRONTS!$F$21)*(BC70-UPFRONTS!$F$21)+(ACS!$G$13))</f>
        <v/>
      </c>
    </row>
    <row r="73" spans="4:55" x14ac:dyDescent="0.25">
      <c r="F73" s="10" t="str">
        <f>F63</f>
        <v>COLLEGE STUDENT POPULATION</v>
      </c>
      <c r="G73" s="99">
        <f>IF(G70="","",(((ACS!$R$13)*(TAZ!$V$13/TAZ!$J$13))-(ACS!$R$13))/(TAZ!$S$11-UPFRONTS!$F$21)*(G70-UPFRONTS!$F$21)+(ACS!$R$13))</f>
        <v>152.94932227180357</v>
      </c>
      <c r="H73" s="99">
        <f>IF(H70="","",(((ACS!$R$13)*(TAZ!$V$13/TAZ!$J$13))-(ACS!$R$13))/(TAZ!$S$11-UPFRONTS!$F$21)*(H70-UPFRONTS!$F$21)+(ACS!$R$13))</f>
        <v>156.42398340770535</v>
      </c>
      <c r="I73" s="99">
        <f>IF(I70="","",(((ACS!$R$13)*(TAZ!$V$13/TAZ!$J$13))-(ACS!$R$13))/(TAZ!$S$11-UPFRONTS!$F$21)*(I70-UPFRONTS!$F$21)+(ACS!$R$13))</f>
        <v>159.89864454360716</v>
      </c>
      <c r="J73" s="99">
        <f>IF(J70="","",(((ACS!$R$13)*(TAZ!$V$13/TAZ!$J$13))-(ACS!$R$13))/(TAZ!$S$11-UPFRONTS!$F$21)*(J70-UPFRONTS!$F$21)+(ACS!$R$13))</f>
        <v>163.37330567950895</v>
      </c>
      <c r="K73" s="99">
        <f>IF(K70="","",(((ACS!$R$13)*(TAZ!$V$13/TAZ!$J$13))-(ACS!$R$13))/(TAZ!$S$11-UPFRONTS!$F$21)*(K70-UPFRONTS!$F$21)+(ACS!$R$13))</f>
        <v>166.84796681541073</v>
      </c>
      <c r="L73" s="99">
        <f>IF(L70="","",(((ACS!$R$13)*(TAZ!$V$13/TAZ!$J$13))-(ACS!$R$13))/(TAZ!$S$11-UPFRONTS!$F$21)*(L70-UPFRONTS!$F$21)+(ACS!$R$13))</f>
        <v>170.32262795131251</v>
      </c>
      <c r="M73" s="99">
        <f>IF(M70="","",(((ACS!$R$13)*(TAZ!$V$13/TAZ!$J$13))-(ACS!$R$13))/(TAZ!$S$11-UPFRONTS!$F$21)*(M70-UPFRONTS!$F$21)+(ACS!$R$13))</f>
        <v>173.7972890872143</v>
      </c>
      <c r="N73" s="99">
        <f>IF(N70="","",(((ACS!$R$13)*(TAZ!$V$13/TAZ!$J$13))-(ACS!$R$13))/(TAZ!$S$11-UPFRONTS!$F$21)*(N70-UPFRONTS!$F$21)+(ACS!$R$13))</f>
        <v>177.27195022311608</v>
      </c>
      <c r="O73" s="99">
        <f>IF(O70="","",(((ACS!$R$13)*(TAZ!$V$13/TAZ!$J$13))-(ACS!$R$13))/(TAZ!$S$11-UPFRONTS!$F$21)*(O70-UPFRONTS!$F$21)+(ACS!$R$13))</f>
        <v>180.74661135901789</v>
      </c>
      <c r="P73" s="99">
        <f>IF(P70="","",(((ACS!$R$13)*(TAZ!$V$13/TAZ!$J$13))-(ACS!$R$13))/(TAZ!$S$11-UPFRONTS!$F$21)*(P70-UPFRONTS!$F$21)+(ACS!$R$13))</f>
        <v>184.22127249491967</v>
      </c>
      <c r="Q73" s="99">
        <f>IF(Q70="","",(((ACS!$R$13)*(TAZ!$V$13/TAZ!$J$13))-(ACS!$R$13))/(TAZ!$S$11-UPFRONTS!$F$21)*(Q70-UPFRONTS!$F$21)+(ACS!$R$13))</f>
        <v>187.69593363082146</v>
      </c>
      <c r="R73" s="99">
        <f>IF(R70="","",(((ACS!$R$13)*(TAZ!$V$13/TAZ!$J$13))-(ACS!$R$13))/(TAZ!$S$11-UPFRONTS!$F$21)*(R70-UPFRONTS!$F$21)+(ACS!$R$13))</f>
        <v>191.17059476672324</v>
      </c>
      <c r="S73" s="99">
        <f>IF(S70="","",(((ACS!$R$13)*(TAZ!$V$13/TAZ!$J$13))-(ACS!$R$13))/(TAZ!$S$11-UPFRONTS!$F$21)*(S70-UPFRONTS!$F$21)+(ACS!$R$13))</f>
        <v>194.64525590262502</v>
      </c>
      <c r="T73" s="99">
        <f>IF(T70="","",(((ACS!$R$13)*(TAZ!$V$13/TAZ!$J$13))-(ACS!$R$13))/(TAZ!$S$11-UPFRONTS!$F$21)*(T70-UPFRONTS!$F$21)+(ACS!$R$13))</f>
        <v>198.11991703852681</v>
      </c>
      <c r="U73" s="99">
        <f>IF(U70="","",(((ACS!$R$13)*(TAZ!$V$13/TAZ!$J$13))-(ACS!$R$13))/(TAZ!$S$11-UPFRONTS!$F$21)*(U70-UPFRONTS!$F$21)+(ACS!$R$13))</f>
        <v>201.59457817442859</v>
      </c>
      <c r="V73" s="99">
        <f>IF(V70="","",(((ACS!$R$13)*(TAZ!$V$13/TAZ!$J$13))-(ACS!$R$13))/(TAZ!$S$11-UPFRONTS!$F$21)*(V70-UPFRONTS!$F$21)+(ACS!$R$13))</f>
        <v>205.06923931033037</v>
      </c>
      <c r="W73" s="99">
        <f>IF(W70="","",(((ACS!$R$13)*(TAZ!$V$13/TAZ!$J$13))-(ACS!$R$13))/(TAZ!$S$11-UPFRONTS!$F$21)*(W70-UPFRONTS!$F$21)+(ACS!$R$13))</f>
        <v>208.54390044623216</v>
      </c>
      <c r="X73" s="99">
        <f>IF(X70="","",(((ACS!$R$13)*(TAZ!$V$13/TAZ!$J$13))-(ACS!$R$13))/(TAZ!$S$11-UPFRONTS!$F$21)*(X70-UPFRONTS!$F$21)+(ACS!$R$13))</f>
        <v>212.01856158213394</v>
      </c>
      <c r="Y73" s="99">
        <f>IF(Y70="","",(((ACS!$R$13)*(TAZ!$V$13/TAZ!$J$13))-(ACS!$R$13))/(TAZ!$S$11-UPFRONTS!$F$21)*(Y70-UPFRONTS!$F$21)+(ACS!$R$13))</f>
        <v>215.49322271803575</v>
      </c>
      <c r="Z73" s="99">
        <f>IF(Z70="","",(((ACS!$R$13)*(TAZ!$V$13/TAZ!$J$13))-(ACS!$R$13))/(TAZ!$S$11-UPFRONTS!$F$21)*(Z70-UPFRONTS!$F$21)+(ACS!$R$13))</f>
        <v>218.96788385393754</v>
      </c>
      <c r="AA73" s="99">
        <f>IF(AA70="","",(((ACS!$R$13)*(TAZ!$V$13/TAZ!$J$13))-(ACS!$R$13))/(TAZ!$S$11-UPFRONTS!$F$21)*(AA70-UPFRONTS!$F$21)+(ACS!$R$13))</f>
        <v>222.44254498983932</v>
      </c>
      <c r="AB73" s="99">
        <f>IF(AB70="","",(((ACS!$R$13)*(TAZ!$V$13/TAZ!$J$13))-(ACS!$R$13))/(TAZ!$S$11-UPFRONTS!$F$21)*(AB70-UPFRONTS!$F$21)+(ACS!$R$13))</f>
        <v>225.9172061257411</v>
      </c>
      <c r="AC73" s="99">
        <f>IF(AC70="","",(((ACS!$R$13)*(TAZ!$V$13/TAZ!$J$13))-(ACS!$R$13))/(TAZ!$S$11-UPFRONTS!$F$21)*(AC70-UPFRONTS!$F$21)+(ACS!$R$13))</f>
        <v>229.39186726164291</v>
      </c>
      <c r="AD73" s="99">
        <f>IF(AD70="","",(((ACS!$R$13)*(TAZ!$V$13/TAZ!$J$13))-(ACS!$R$13))/(TAZ!$S$11-UPFRONTS!$F$21)*(AD70-UPFRONTS!$F$21)+(ACS!$R$13))</f>
        <v>232.8665283975447</v>
      </c>
      <c r="AE73" s="99">
        <f>IF(AE70="","",(((ACS!$R$13)*(TAZ!$V$13/TAZ!$J$13))-(ACS!$R$13))/(TAZ!$S$11-UPFRONTS!$F$21)*(AE70-UPFRONTS!$F$21)+(ACS!$R$13))</f>
        <v>236.34118953344648</v>
      </c>
      <c r="AF73" s="99">
        <f>IF(AF70="","",(((ACS!$R$13)*(TAZ!$V$13/TAZ!$J$13))-(ACS!$R$13))/(TAZ!$S$11-UPFRONTS!$F$21)*(AF70-UPFRONTS!$F$21)+(ACS!$R$13))</f>
        <v>239.81585066934827</v>
      </c>
      <c r="AG73" s="99" t="str">
        <f>IF(AG70="","",(((ACS!$R$13)*(TAZ!$V$13/TAZ!$J$13))-(ACS!$R$13))/(TAZ!$S$11-UPFRONTS!$F$21)*(AG70-UPFRONTS!$F$21)+(ACS!$R$13))</f>
        <v/>
      </c>
      <c r="AH73" s="99" t="str">
        <f>IF(AH70="","",(((ACS!$R$13)*(TAZ!$V$13/TAZ!$J$13))-(ACS!$R$13))/(TAZ!$S$11-UPFRONTS!$F$21)*(AH70-UPFRONTS!$F$21)+(ACS!$R$13))</f>
        <v/>
      </c>
      <c r="AI73" s="99" t="str">
        <f>IF(AI70="","",(((ACS!$R$13)*(TAZ!$V$13/TAZ!$J$13))-(ACS!$R$13))/(TAZ!$S$11-UPFRONTS!$F$21)*(AI70-UPFRONTS!$F$21)+(ACS!$R$13))</f>
        <v/>
      </c>
      <c r="AJ73" s="99" t="str">
        <f>IF(AJ70="","",(((ACS!$R$13)*(TAZ!$V$13/TAZ!$J$13))-(ACS!$R$13))/(TAZ!$S$11-UPFRONTS!$F$21)*(AJ70-UPFRONTS!$F$21)+(ACS!$R$13))</f>
        <v/>
      </c>
      <c r="AK73" s="99" t="str">
        <f>IF(AK70="","",(((ACS!$R$13)*(TAZ!$V$13/TAZ!$J$13))-(ACS!$R$13))/(TAZ!$S$11-UPFRONTS!$F$21)*(AK70-UPFRONTS!$F$21)+(ACS!$R$13))</f>
        <v/>
      </c>
      <c r="AL73" s="99" t="str">
        <f>IF(AL70="","",(((ACS!$R$13)*(TAZ!$V$13/TAZ!$J$13))-(ACS!$R$13))/(TAZ!$S$11-UPFRONTS!$F$21)*(AL70-UPFRONTS!$F$21)+(ACS!$R$13))</f>
        <v/>
      </c>
      <c r="AM73" s="99" t="str">
        <f>IF(AM70="","",(((ACS!$R$13)*(TAZ!$V$13/TAZ!$J$13))-(ACS!$R$13))/(TAZ!$S$11-UPFRONTS!$F$21)*(AM70-UPFRONTS!$F$21)+(ACS!$R$13))</f>
        <v/>
      </c>
      <c r="AN73" s="99" t="str">
        <f>IF(AN70="","",(((ACS!$R$13)*(TAZ!$V$13/TAZ!$J$13))-(ACS!$R$13))/(TAZ!$S$11-UPFRONTS!$F$21)*(AN70-UPFRONTS!$F$21)+(ACS!$R$13))</f>
        <v/>
      </c>
      <c r="AO73" s="99" t="str">
        <f>IF(AO70="","",(((ACS!$R$13)*(TAZ!$V$13/TAZ!$J$13))-(ACS!$R$13))/(TAZ!$S$11-UPFRONTS!$F$21)*(AO70-UPFRONTS!$F$21)+(ACS!$R$13))</f>
        <v/>
      </c>
      <c r="AP73" s="99" t="str">
        <f>IF(AP70="","",(((ACS!$R$13)*(TAZ!$V$13/TAZ!$J$13))-(ACS!$R$13))/(TAZ!$S$11-UPFRONTS!$F$21)*(AP70-UPFRONTS!$F$21)+(ACS!$R$13))</f>
        <v/>
      </c>
      <c r="AQ73" s="99" t="str">
        <f>IF(AQ70="","",(((ACS!$R$13)*(TAZ!$V$13/TAZ!$J$13))-(ACS!$R$13))/(TAZ!$S$11-UPFRONTS!$F$21)*(AQ70-UPFRONTS!$F$21)+(ACS!$R$13))</f>
        <v/>
      </c>
      <c r="AR73" s="99" t="str">
        <f>IF(AR70="","",(((ACS!$R$13)*(TAZ!$V$13/TAZ!$J$13))-(ACS!$R$13))/(TAZ!$S$11-UPFRONTS!$F$21)*(AR70-UPFRONTS!$F$21)+(ACS!$R$13))</f>
        <v/>
      </c>
      <c r="AS73" s="99" t="str">
        <f>IF(AS70="","",(((ACS!$R$13)*(TAZ!$V$13/TAZ!$J$13))-(ACS!$R$13))/(TAZ!$S$11-UPFRONTS!$F$21)*(AS70-UPFRONTS!$F$21)+(ACS!$R$13))</f>
        <v/>
      </c>
      <c r="AT73" s="99" t="str">
        <f>IF(AT70="","",(((ACS!$R$13)*(TAZ!$V$13/TAZ!$J$13))-(ACS!$R$13))/(TAZ!$S$11-UPFRONTS!$F$21)*(AT70-UPFRONTS!$F$21)+(ACS!$R$13))</f>
        <v/>
      </c>
      <c r="AU73" s="99" t="str">
        <f>IF(AU70="","",(((ACS!$R$13)*(TAZ!$V$13/TAZ!$J$13))-(ACS!$R$13))/(TAZ!$S$11-UPFRONTS!$F$21)*(AU70-UPFRONTS!$F$21)+(ACS!$R$13))</f>
        <v/>
      </c>
      <c r="AV73" s="99" t="str">
        <f>IF(AV70="","",(((ACS!$R$13)*(TAZ!$V$13/TAZ!$J$13))-(ACS!$R$13))/(TAZ!$S$11-UPFRONTS!$F$21)*(AV70-UPFRONTS!$F$21)+(ACS!$R$13))</f>
        <v/>
      </c>
      <c r="AW73" s="99" t="str">
        <f>IF(AW70="","",(((ACS!$R$13)*(TAZ!$V$13/TAZ!$J$13))-(ACS!$R$13))/(TAZ!$S$11-UPFRONTS!$F$21)*(AW70-UPFRONTS!$F$21)+(ACS!$R$13))</f>
        <v/>
      </c>
      <c r="AX73" s="99" t="str">
        <f>IF(AX70="","",(((ACS!$R$13)*(TAZ!$V$13/TAZ!$J$13))-(ACS!$R$13))/(TAZ!$S$11-UPFRONTS!$F$21)*(AX70-UPFRONTS!$F$21)+(ACS!$R$13))</f>
        <v/>
      </c>
      <c r="AY73" s="99" t="str">
        <f>IF(AY70="","",(((ACS!$R$13)*(TAZ!$V$13/TAZ!$J$13))-(ACS!$R$13))/(TAZ!$S$11-UPFRONTS!$F$21)*(AY70-UPFRONTS!$F$21)+(ACS!$R$13))</f>
        <v/>
      </c>
      <c r="AZ73" s="99" t="str">
        <f>IF(AZ70="","",(((ACS!$R$13)*(TAZ!$V$13/TAZ!$J$13))-(ACS!$R$13))/(TAZ!$S$11-UPFRONTS!$F$21)*(AZ70-UPFRONTS!$F$21)+(ACS!$R$13))</f>
        <v/>
      </c>
      <c r="BA73" s="99" t="str">
        <f>IF(BA70="","",(((ACS!$R$13)*(TAZ!$V$13/TAZ!$J$13))-(ACS!$R$13))/(TAZ!$S$11-UPFRONTS!$F$21)*(BA70-UPFRONTS!$F$21)+(ACS!$R$13))</f>
        <v/>
      </c>
      <c r="BB73" s="99" t="str">
        <f>IF(BB70="","",(((ACS!$R$13)*(TAZ!$V$13/TAZ!$J$13))-(ACS!$R$13))/(TAZ!$S$11-UPFRONTS!$F$21)*(BB70-UPFRONTS!$F$21)+(ACS!$R$13))</f>
        <v/>
      </c>
      <c r="BC73" s="107" t="str">
        <f>IF(BC70="","",(((ACS!$R$13)*(TAZ!$V$13/TAZ!$J$13))-(ACS!$R$13))/(TAZ!$S$11-UPFRONTS!$F$21)*(BC70-UPFRONTS!$F$21)+(ACS!$R$13))</f>
        <v/>
      </c>
    </row>
    <row r="74" spans="4:55" x14ac:dyDescent="0.25">
      <c r="F74" s="16" t="str">
        <f>F64</f>
        <v>K-12 STUDENT POPULATION</v>
      </c>
      <c r="G74" s="100">
        <f>IF(G65="","",(((ACS!$P$13+ACS!$Q$13)*(TAZ!$U$13/TAZ!$I$13))-(ACS!$P$13+ACS!$Q$13))/(TAZ!$S$11-UPFRONTS!$F$21)*('CBI - BUILD_SCENARIO'!G65-UPFRONTS!$F$21)+(ACS!$P$13+ACS!$Q$13))</f>
        <v>835.6411106506423</v>
      </c>
      <c r="H74" s="100">
        <f>IF(H65="","",(((ACS!$P$13+ACS!$Q$13)*(TAZ!$U$13/TAZ!$I$13))-(ACS!$P$13+ACS!$Q$13))/(TAZ!$S$11-UPFRONTS!$F$21)*('CBI - BUILD_SCENARIO'!H65-UPFRONTS!$F$21)+(ACS!$P$13+ACS!$Q$13))</f>
        <v>838.46166597596357</v>
      </c>
      <c r="I74" s="100">
        <f>IF(I65="","",(((ACS!$P$13+ACS!$Q$13)*(TAZ!$U$13/TAZ!$I$13))-(ACS!$P$13+ACS!$Q$13))/(TAZ!$S$11-UPFRONTS!$F$21)*('CBI - BUILD_SCENARIO'!I65-UPFRONTS!$F$21)+(ACS!$P$13+ACS!$Q$13))</f>
        <v>841.28222130128472</v>
      </c>
      <c r="J74" s="100">
        <f>IF(J65="","",(((ACS!$P$13+ACS!$Q$13)*(TAZ!$U$13/TAZ!$I$13))-(ACS!$P$13+ACS!$Q$13))/(TAZ!$S$11-UPFRONTS!$F$21)*('CBI - BUILD_SCENARIO'!J65-UPFRONTS!$F$21)+(ACS!$P$13+ACS!$Q$13))</f>
        <v>844.10277662660587</v>
      </c>
      <c r="K74" s="100">
        <f>IF(K65="","",(((ACS!$P$13+ACS!$Q$13)*(TAZ!$U$13/TAZ!$I$13))-(ACS!$P$13+ACS!$Q$13))/(TAZ!$S$11-UPFRONTS!$F$21)*('CBI - BUILD_SCENARIO'!K65-UPFRONTS!$F$21)+(ACS!$P$13+ACS!$Q$13))</f>
        <v>846.92333195192703</v>
      </c>
      <c r="L74" s="100">
        <f>IF(L65="","",(((ACS!$P$13+ACS!$Q$13)*(TAZ!$U$13/TAZ!$I$13))-(ACS!$P$13+ACS!$Q$13))/(TAZ!$S$11-UPFRONTS!$F$21)*('CBI - BUILD_SCENARIO'!L65-UPFRONTS!$F$21)+(ACS!$P$13+ACS!$Q$13))</f>
        <v>849.74388727724818</v>
      </c>
      <c r="M74" s="100">
        <f>IF(M65="","",(((ACS!$P$13+ACS!$Q$13)*(TAZ!$U$13/TAZ!$I$13))-(ACS!$P$13+ACS!$Q$13))/(TAZ!$S$11-UPFRONTS!$F$21)*('CBI - BUILD_SCENARIO'!M65-UPFRONTS!$F$21)+(ACS!$P$13+ACS!$Q$13))</f>
        <v>852.56444260256944</v>
      </c>
      <c r="N74" s="100">
        <f>IF(N65="","",(((ACS!$P$13+ACS!$Q$13)*(TAZ!$U$13/TAZ!$I$13))-(ACS!$P$13+ACS!$Q$13))/(TAZ!$S$11-UPFRONTS!$F$21)*('CBI - BUILD_SCENARIO'!N65-UPFRONTS!$F$21)+(ACS!$P$13+ACS!$Q$13))</f>
        <v>855.38499792789059</v>
      </c>
      <c r="O74" s="100">
        <f>IF(O65="","",(((ACS!$P$13+ACS!$Q$13)*(TAZ!$U$13/TAZ!$I$13))-(ACS!$P$13+ACS!$Q$13))/(TAZ!$S$11-UPFRONTS!$F$21)*('CBI - BUILD_SCENARIO'!O65-UPFRONTS!$F$21)+(ACS!$P$13+ACS!$Q$13))</f>
        <v>858.20555325321175</v>
      </c>
      <c r="P74" s="100">
        <f>IF(P65="","",(((ACS!$P$13+ACS!$Q$13)*(TAZ!$U$13/TAZ!$I$13))-(ACS!$P$13+ACS!$Q$13))/(TAZ!$S$11-UPFRONTS!$F$21)*('CBI - BUILD_SCENARIO'!P65-UPFRONTS!$F$21)+(ACS!$P$13+ACS!$Q$13))</f>
        <v>861.0261085785329</v>
      </c>
      <c r="Q74" s="100">
        <f>IF(Q65="","",(((ACS!$P$13+ACS!$Q$13)*(TAZ!$U$13/TAZ!$I$13))-(ACS!$P$13+ACS!$Q$13))/(TAZ!$S$11-UPFRONTS!$F$21)*('CBI - BUILD_SCENARIO'!Q65-UPFRONTS!$F$21)+(ACS!$P$13+ACS!$Q$13))</f>
        <v>863.84666390385405</v>
      </c>
      <c r="R74" s="100">
        <f>IF(R65="","",(((ACS!$P$13+ACS!$Q$13)*(TAZ!$U$13/TAZ!$I$13))-(ACS!$P$13+ACS!$Q$13))/(TAZ!$S$11-UPFRONTS!$F$21)*('CBI - BUILD_SCENARIO'!R65-UPFRONTS!$F$21)+(ACS!$P$13+ACS!$Q$13))</f>
        <v>866.66721922917532</v>
      </c>
      <c r="S74" s="100">
        <f>IF(S65="","",(((ACS!$P$13+ACS!$Q$13)*(TAZ!$U$13/TAZ!$I$13))-(ACS!$P$13+ACS!$Q$13))/(TAZ!$S$11-UPFRONTS!$F$21)*('CBI - BUILD_SCENARIO'!S65-UPFRONTS!$F$21)+(ACS!$P$13+ACS!$Q$13))</f>
        <v>869.48777455449647</v>
      </c>
      <c r="T74" s="100">
        <f>IF(T65="","",(((ACS!$P$13+ACS!$Q$13)*(TAZ!$U$13/TAZ!$I$13))-(ACS!$P$13+ACS!$Q$13))/(TAZ!$S$11-UPFRONTS!$F$21)*('CBI - BUILD_SCENARIO'!T65-UPFRONTS!$F$21)+(ACS!$P$13+ACS!$Q$13))</f>
        <v>872.30832987981762</v>
      </c>
      <c r="U74" s="100">
        <f>IF(U65="","",(((ACS!$P$13+ACS!$Q$13)*(TAZ!$U$13/TAZ!$I$13))-(ACS!$P$13+ACS!$Q$13))/(TAZ!$S$11-UPFRONTS!$F$21)*('CBI - BUILD_SCENARIO'!U65-UPFRONTS!$F$21)+(ACS!$P$13+ACS!$Q$13))</f>
        <v>875.12888520513877</v>
      </c>
      <c r="V74" s="100">
        <f>IF(V65="","",(((ACS!$P$13+ACS!$Q$13)*(TAZ!$U$13/TAZ!$I$13))-(ACS!$P$13+ACS!$Q$13))/(TAZ!$S$11-UPFRONTS!$F$21)*('CBI - BUILD_SCENARIO'!V65-UPFRONTS!$F$21)+(ACS!$P$13+ACS!$Q$13))</f>
        <v>877.94944053045992</v>
      </c>
      <c r="W74" s="100">
        <f>IF(W65="","",(((ACS!$P$13+ACS!$Q$13)*(TAZ!$U$13/TAZ!$I$13))-(ACS!$P$13+ACS!$Q$13))/(TAZ!$S$11-UPFRONTS!$F$21)*('CBI - BUILD_SCENARIO'!W65-UPFRONTS!$F$21)+(ACS!$P$13+ACS!$Q$13))</f>
        <v>880.76999585578108</v>
      </c>
      <c r="X74" s="100">
        <f>IF(X65="","",(((ACS!$P$13+ACS!$Q$13)*(TAZ!$U$13/TAZ!$I$13))-(ACS!$P$13+ACS!$Q$13))/(TAZ!$S$11-UPFRONTS!$F$21)*('CBI - BUILD_SCENARIO'!X65-UPFRONTS!$F$21)+(ACS!$P$13+ACS!$Q$13))</f>
        <v>883.59055118110234</v>
      </c>
      <c r="Y74" s="100">
        <f>IF(Y65="","",(((ACS!$P$13+ACS!$Q$13)*(TAZ!$U$13/TAZ!$I$13))-(ACS!$P$13+ACS!$Q$13))/(TAZ!$S$11-UPFRONTS!$F$21)*('CBI - BUILD_SCENARIO'!Y65-UPFRONTS!$F$21)+(ACS!$P$13+ACS!$Q$13))</f>
        <v>886.41110650642349</v>
      </c>
      <c r="Z74" s="100">
        <f>IF(Z65="","",(((ACS!$P$13+ACS!$Q$13)*(TAZ!$U$13/TAZ!$I$13))-(ACS!$P$13+ACS!$Q$13))/(TAZ!$S$11-UPFRONTS!$F$21)*('CBI - BUILD_SCENARIO'!Z65-UPFRONTS!$F$21)+(ACS!$P$13+ACS!$Q$13))</f>
        <v>889.23166183174465</v>
      </c>
      <c r="AA74" s="100">
        <f>IF(AA65="","",(((ACS!$P$13+ACS!$Q$13)*(TAZ!$U$13/TAZ!$I$13))-(ACS!$P$13+ACS!$Q$13))/(TAZ!$S$11-UPFRONTS!$F$21)*('CBI - BUILD_SCENARIO'!AA65-UPFRONTS!$F$21)+(ACS!$P$13+ACS!$Q$13))</f>
        <v>892.0522171570658</v>
      </c>
      <c r="AB74" s="100">
        <f>IF(AB65="","",(((ACS!$P$13+ACS!$Q$13)*(TAZ!$U$13/TAZ!$I$13))-(ACS!$P$13+ACS!$Q$13))/(TAZ!$S$11-UPFRONTS!$F$21)*('CBI - BUILD_SCENARIO'!AB65-UPFRONTS!$F$21)+(ACS!$P$13+ACS!$Q$13))</f>
        <v>894.87277248238695</v>
      </c>
      <c r="AC74" s="100">
        <f>IF(AC65="","",(((ACS!$P$13+ACS!$Q$13)*(TAZ!$U$13/TAZ!$I$13))-(ACS!$P$13+ACS!$Q$13))/(TAZ!$S$11-UPFRONTS!$F$21)*('CBI - BUILD_SCENARIO'!AC65-UPFRONTS!$F$21)+(ACS!$P$13+ACS!$Q$13))</f>
        <v>897.69332780770822</v>
      </c>
      <c r="AD74" s="100">
        <f>IF(AD65="","",(((ACS!$P$13+ACS!$Q$13)*(TAZ!$U$13/TAZ!$I$13))-(ACS!$P$13+ACS!$Q$13))/(TAZ!$S$11-UPFRONTS!$F$21)*('CBI - BUILD_SCENARIO'!AD65-UPFRONTS!$F$21)+(ACS!$P$13+ACS!$Q$13))</f>
        <v>900.51388313302937</v>
      </c>
      <c r="AE74" s="100">
        <f>IF(AE65="","",(((ACS!$P$13+ACS!$Q$13)*(TAZ!$U$13/TAZ!$I$13))-(ACS!$P$13+ACS!$Q$13))/(TAZ!$S$11-UPFRONTS!$F$21)*('CBI - BUILD_SCENARIO'!AE65-UPFRONTS!$F$21)+(ACS!$P$13+ACS!$Q$13))</f>
        <v>903.33443845835052</v>
      </c>
      <c r="AF74" s="100">
        <f>IF(AF65="","",(((ACS!$P$13+ACS!$Q$13)*(TAZ!$U$13/TAZ!$I$13))-(ACS!$P$13+ACS!$Q$13))/(TAZ!$S$11-UPFRONTS!$F$21)*('CBI - BUILD_SCENARIO'!AF65-UPFRONTS!$F$21)+(ACS!$P$13+ACS!$Q$13))</f>
        <v>906.15499378367167</v>
      </c>
      <c r="AG74" s="100" t="str">
        <f>IF(AG65="","",(((ACS!$P$13+ACS!$Q$13)*(TAZ!$U$13/TAZ!$I$13))-(ACS!$P$13+ACS!$Q$13))/(TAZ!$S$11-UPFRONTS!$F$21)*('CBI - BUILD_SCENARIO'!AG65-UPFRONTS!$F$21)+(ACS!$P$13+ACS!$Q$13))</f>
        <v/>
      </c>
      <c r="AH74" s="100" t="str">
        <f>IF(AH65="","",(((ACS!$P$13+ACS!$Q$13)*(TAZ!$U$13/TAZ!$I$13))-(ACS!$P$13+ACS!$Q$13))/(TAZ!$S$11-UPFRONTS!$F$21)*('CBI - BUILD_SCENARIO'!AH65-UPFRONTS!$F$21)+(ACS!$P$13+ACS!$Q$13))</f>
        <v/>
      </c>
      <c r="AI74" s="100" t="str">
        <f>IF(AI65="","",(((ACS!$P$13+ACS!$Q$13)*(TAZ!$U$13/TAZ!$I$13))-(ACS!$P$13+ACS!$Q$13))/(TAZ!$S$11-UPFRONTS!$F$21)*('CBI - BUILD_SCENARIO'!AI65-UPFRONTS!$F$21)+(ACS!$P$13+ACS!$Q$13))</f>
        <v/>
      </c>
      <c r="AJ74" s="100" t="str">
        <f>IF(AJ65="","",(((ACS!$P$13+ACS!$Q$13)*(TAZ!$U$13/TAZ!$I$13))-(ACS!$P$13+ACS!$Q$13))/(TAZ!$S$11-UPFRONTS!$F$21)*('CBI - BUILD_SCENARIO'!AJ65-UPFRONTS!$F$21)+(ACS!$P$13+ACS!$Q$13))</f>
        <v/>
      </c>
      <c r="AK74" s="100" t="str">
        <f>IF(AK65="","",(((ACS!$P$13+ACS!$Q$13)*(TAZ!$U$13/TAZ!$I$13))-(ACS!$P$13+ACS!$Q$13))/(TAZ!$S$11-UPFRONTS!$F$21)*('CBI - BUILD_SCENARIO'!AK65-UPFRONTS!$F$21)+(ACS!$P$13+ACS!$Q$13))</f>
        <v/>
      </c>
      <c r="AL74" s="100" t="str">
        <f>IF(AL65="","",(((ACS!$P$13+ACS!$Q$13)*(TAZ!$U$13/TAZ!$I$13))-(ACS!$P$13+ACS!$Q$13))/(TAZ!$S$11-UPFRONTS!$F$21)*('CBI - BUILD_SCENARIO'!AL65-UPFRONTS!$F$21)+(ACS!$P$13+ACS!$Q$13))</f>
        <v/>
      </c>
      <c r="AM74" s="100" t="str">
        <f>IF(AM65="","",(((ACS!$P$13+ACS!$Q$13)*(TAZ!$U$13/TAZ!$I$13))-(ACS!$P$13+ACS!$Q$13))/(TAZ!$S$11-UPFRONTS!$F$21)*('CBI - BUILD_SCENARIO'!AM65-UPFRONTS!$F$21)+(ACS!$P$13+ACS!$Q$13))</f>
        <v/>
      </c>
      <c r="AN74" s="100" t="str">
        <f>IF(AN65="","",(((ACS!$P$13+ACS!$Q$13)*(TAZ!$U$13/TAZ!$I$13))-(ACS!$P$13+ACS!$Q$13))/(TAZ!$S$11-UPFRONTS!$F$21)*('CBI - BUILD_SCENARIO'!AN65-UPFRONTS!$F$21)+(ACS!$P$13+ACS!$Q$13))</f>
        <v/>
      </c>
      <c r="AO74" s="100" t="str">
        <f>IF(AO65="","",(((ACS!$P$13+ACS!$Q$13)*(TAZ!$U$13/TAZ!$I$13))-(ACS!$P$13+ACS!$Q$13))/(TAZ!$S$11-UPFRONTS!$F$21)*('CBI - BUILD_SCENARIO'!AO65-UPFRONTS!$F$21)+(ACS!$P$13+ACS!$Q$13))</f>
        <v/>
      </c>
      <c r="AP74" s="100" t="str">
        <f>IF(AP65="","",(((ACS!$P$13+ACS!$Q$13)*(TAZ!$U$13/TAZ!$I$13))-(ACS!$P$13+ACS!$Q$13))/(TAZ!$S$11-UPFRONTS!$F$21)*('CBI - BUILD_SCENARIO'!AP65-UPFRONTS!$F$21)+(ACS!$P$13+ACS!$Q$13))</f>
        <v/>
      </c>
      <c r="AQ74" s="100" t="str">
        <f>IF(AQ65="","",(((ACS!$P$13+ACS!$Q$13)*(TAZ!$U$13/TAZ!$I$13))-(ACS!$P$13+ACS!$Q$13))/(TAZ!$S$11-UPFRONTS!$F$21)*('CBI - BUILD_SCENARIO'!AQ65-UPFRONTS!$F$21)+(ACS!$P$13+ACS!$Q$13))</f>
        <v/>
      </c>
      <c r="AR74" s="100" t="str">
        <f>IF(AR65="","",(((ACS!$P$13+ACS!$Q$13)*(TAZ!$U$13/TAZ!$I$13))-(ACS!$P$13+ACS!$Q$13))/(TAZ!$S$11-UPFRONTS!$F$21)*('CBI - BUILD_SCENARIO'!AR65-UPFRONTS!$F$21)+(ACS!$P$13+ACS!$Q$13))</f>
        <v/>
      </c>
      <c r="AS74" s="100" t="str">
        <f>IF(AS65="","",(((ACS!$P$13+ACS!$Q$13)*(TAZ!$U$13/TAZ!$I$13))-(ACS!$P$13+ACS!$Q$13))/(TAZ!$S$11-UPFRONTS!$F$21)*('CBI - BUILD_SCENARIO'!AS65-UPFRONTS!$F$21)+(ACS!$P$13+ACS!$Q$13))</f>
        <v/>
      </c>
      <c r="AT74" s="100" t="str">
        <f>IF(AT65="","",(((ACS!$P$13+ACS!$Q$13)*(TAZ!$U$13/TAZ!$I$13))-(ACS!$P$13+ACS!$Q$13))/(TAZ!$S$11-UPFRONTS!$F$21)*('CBI - BUILD_SCENARIO'!AT65-UPFRONTS!$F$21)+(ACS!$P$13+ACS!$Q$13))</f>
        <v/>
      </c>
      <c r="AU74" s="100" t="str">
        <f>IF(AU65="","",(((ACS!$P$13+ACS!$Q$13)*(TAZ!$U$13/TAZ!$I$13))-(ACS!$P$13+ACS!$Q$13))/(TAZ!$S$11-UPFRONTS!$F$21)*('CBI - BUILD_SCENARIO'!AU65-UPFRONTS!$F$21)+(ACS!$P$13+ACS!$Q$13))</f>
        <v/>
      </c>
      <c r="AV74" s="100" t="str">
        <f>IF(AV65="","",(((ACS!$P$13+ACS!$Q$13)*(TAZ!$U$13/TAZ!$I$13))-(ACS!$P$13+ACS!$Q$13))/(TAZ!$S$11-UPFRONTS!$F$21)*('CBI - BUILD_SCENARIO'!AV65-UPFRONTS!$F$21)+(ACS!$P$13+ACS!$Q$13))</f>
        <v/>
      </c>
      <c r="AW74" s="100" t="str">
        <f>IF(AW65="","",(((ACS!$P$13+ACS!$Q$13)*(TAZ!$U$13/TAZ!$I$13))-(ACS!$P$13+ACS!$Q$13))/(TAZ!$S$11-UPFRONTS!$F$21)*('CBI - BUILD_SCENARIO'!AW65-UPFRONTS!$F$21)+(ACS!$P$13+ACS!$Q$13))</f>
        <v/>
      </c>
      <c r="AX74" s="100" t="str">
        <f>IF(AX65="","",(((ACS!$P$13+ACS!$Q$13)*(TAZ!$U$13/TAZ!$I$13))-(ACS!$P$13+ACS!$Q$13))/(TAZ!$S$11-UPFRONTS!$F$21)*('CBI - BUILD_SCENARIO'!AX65-UPFRONTS!$F$21)+(ACS!$P$13+ACS!$Q$13))</f>
        <v/>
      </c>
      <c r="AY74" s="100" t="str">
        <f>IF(AY65="","",(((ACS!$P$13+ACS!$Q$13)*(TAZ!$U$13/TAZ!$I$13))-(ACS!$P$13+ACS!$Q$13))/(TAZ!$S$11-UPFRONTS!$F$21)*('CBI - BUILD_SCENARIO'!AY65-UPFRONTS!$F$21)+(ACS!$P$13+ACS!$Q$13))</f>
        <v/>
      </c>
      <c r="AZ74" s="100" t="str">
        <f>IF(AZ65="","",(((ACS!$P$13+ACS!$Q$13)*(TAZ!$U$13/TAZ!$I$13))-(ACS!$P$13+ACS!$Q$13))/(TAZ!$S$11-UPFRONTS!$F$21)*('CBI - BUILD_SCENARIO'!AZ65-UPFRONTS!$F$21)+(ACS!$P$13+ACS!$Q$13))</f>
        <v/>
      </c>
      <c r="BA74" s="100" t="str">
        <f>IF(BA65="","",(((ACS!$P$13+ACS!$Q$13)*(TAZ!$U$13/TAZ!$I$13))-(ACS!$P$13+ACS!$Q$13))/(TAZ!$S$11-UPFRONTS!$F$21)*('CBI - BUILD_SCENARIO'!BA65-UPFRONTS!$F$21)+(ACS!$P$13+ACS!$Q$13))</f>
        <v/>
      </c>
      <c r="BB74" s="100" t="str">
        <f>IF(BB65="","",(((ACS!$P$13+ACS!$Q$13)*(TAZ!$U$13/TAZ!$I$13))-(ACS!$P$13+ACS!$Q$13))/(TAZ!$S$11-UPFRONTS!$F$21)*('CBI - BUILD_SCENARIO'!BB65-UPFRONTS!$F$21)+(ACS!$P$13+ACS!$Q$13))</f>
        <v/>
      </c>
      <c r="BC74" s="108" t="str">
        <f>IF(BC65="","",(((ACS!$P$13+ACS!$Q$13)*(TAZ!$U$13/TAZ!$I$13))-(ACS!$P$13+ACS!$Q$13))/(TAZ!$S$11-UPFRONTS!$F$21)*('CBI - BUILD_SCENARIO'!BC65-UPFRONTS!$F$21)+(ACS!$P$13+ACS!$Q$13))</f>
        <v/>
      </c>
    </row>
    <row r="75" spans="4:55" x14ac:dyDescent="0.25">
      <c r="F75" s="40"/>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row>
    <row r="76" spans="4:55" x14ac:dyDescent="0.25">
      <c r="D76" s="55" t="s">
        <v>512</v>
      </c>
      <c r="F76" s="38" t="s">
        <v>465</v>
      </c>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row>
    <row r="77" spans="4:55" x14ac:dyDescent="0.25">
      <c r="F77" s="51" t="s">
        <v>456</v>
      </c>
      <c r="G77" s="56">
        <f>G59</f>
        <v>-4</v>
      </c>
      <c r="H77" s="56">
        <f t="shared" ref="H77:BC78" si="4">H59</f>
        <v>-3</v>
      </c>
      <c r="I77" s="56">
        <f t="shared" si="4"/>
        <v>-2</v>
      </c>
      <c r="J77" s="56">
        <f t="shared" si="4"/>
        <v>-1</v>
      </c>
      <c r="K77" s="56">
        <f t="shared" si="4"/>
        <v>0</v>
      </c>
      <c r="L77" s="56">
        <f t="shared" si="4"/>
        <v>1</v>
      </c>
      <c r="M77" s="56">
        <f t="shared" si="4"/>
        <v>2</v>
      </c>
      <c r="N77" s="56">
        <f t="shared" si="4"/>
        <v>3</v>
      </c>
      <c r="O77" s="56">
        <f t="shared" si="4"/>
        <v>4</v>
      </c>
      <c r="P77" s="56">
        <f t="shared" si="4"/>
        <v>5</v>
      </c>
      <c r="Q77" s="56">
        <f t="shared" si="4"/>
        <v>6</v>
      </c>
      <c r="R77" s="56">
        <f t="shared" si="4"/>
        <v>7</v>
      </c>
      <c r="S77" s="56">
        <f t="shared" si="4"/>
        <v>8</v>
      </c>
      <c r="T77" s="56">
        <f t="shared" si="4"/>
        <v>9</v>
      </c>
      <c r="U77" s="56">
        <f t="shared" si="4"/>
        <v>10</v>
      </c>
      <c r="V77" s="56">
        <f t="shared" si="4"/>
        <v>11</v>
      </c>
      <c r="W77" s="56">
        <f t="shared" si="4"/>
        <v>12</v>
      </c>
      <c r="X77" s="56">
        <f t="shared" si="4"/>
        <v>13</v>
      </c>
      <c r="Y77" s="56">
        <f t="shared" si="4"/>
        <v>14</v>
      </c>
      <c r="Z77" s="56">
        <f t="shared" si="4"/>
        <v>15</v>
      </c>
      <c r="AA77" s="56">
        <f t="shared" si="4"/>
        <v>16</v>
      </c>
      <c r="AB77" s="56">
        <f t="shared" si="4"/>
        <v>17</v>
      </c>
      <c r="AC77" s="56">
        <f t="shared" si="4"/>
        <v>18</v>
      </c>
      <c r="AD77" s="56">
        <f t="shared" si="4"/>
        <v>19</v>
      </c>
      <c r="AE77" s="56">
        <f t="shared" si="4"/>
        <v>20</v>
      </c>
      <c r="AF77" s="56">
        <f t="shared" si="4"/>
        <v>21</v>
      </c>
      <c r="AG77" s="56" t="str">
        <f t="shared" si="4"/>
        <v/>
      </c>
      <c r="AH77" s="56" t="str">
        <f t="shared" si="4"/>
        <v/>
      </c>
      <c r="AI77" s="56" t="str">
        <f t="shared" si="4"/>
        <v/>
      </c>
      <c r="AJ77" s="56" t="str">
        <f t="shared" si="4"/>
        <v/>
      </c>
      <c r="AK77" s="56" t="str">
        <f t="shared" si="4"/>
        <v/>
      </c>
      <c r="AL77" s="56" t="str">
        <f t="shared" si="4"/>
        <v/>
      </c>
      <c r="AM77" s="56" t="str">
        <f t="shared" si="4"/>
        <v/>
      </c>
      <c r="AN77" s="56" t="str">
        <f t="shared" si="4"/>
        <v/>
      </c>
      <c r="AO77" s="56" t="str">
        <f t="shared" si="4"/>
        <v/>
      </c>
      <c r="AP77" s="56" t="str">
        <f t="shared" si="4"/>
        <v/>
      </c>
      <c r="AQ77" s="56" t="str">
        <f t="shared" si="4"/>
        <v/>
      </c>
      <c r="AR77" s="56" t="str">
        <f t="shared" si="4"/>
        <v/>
      </c>
      <c r="AS77" s="56" t="str">
        <f t="shared" si="4"/>
        <v/>
      </c>
      <c r="AT77" s="56" t="str">
        <f t="shared" si="4"/>
        <v/>
      </c>
      <c r="AU77" s="56" t="str">
        <f t="shared" si="4"/>
        <v/>
      </c>
      <c r="AV77" s="56" t="str">
        <f t="shared" si="4"/>
        <v/>
      </c>
      <c r="AW77" s="56" t="str">
        <f t="shared" si="4"/>
        <v/>
      </c>
      <c r="AX77" s="56" t="str">
        <f t="shared" si="4"/>
        <v/>
      </c>
      <c r="AY77" s="56" t="str">
        <f t="shared" si="4"/>
        <v/>
      </c>
      <c r="AZ77" s="56" t="str">
        <f t="shared" si="4"/>
        <v/>
      </c>
      <c r="BA77" s="56" t="str">
        <f t="shared" si="4"/>
        <v/>
      </c>
      <c r="BB77" s="56" t="str">
        <f t="shared" si="4"/>
        <v/>
      </c>
      <c r="BC77" s="56" t="str">
        <f t="shared" si="4"/>
        <v/>
      </c>
    </row>
    <row r="78" spans="4:55" x14ac:dyDescent="0.25">
      <c r="F78" s="83" t="s">
        <v>462</v>
      </c>
      <c r="G78" s="84">
        <f>G60</f>
        <v>2021</v>
      </c>
      <c r="H78" s="84">
        <f t="shared" si="4"/>
        <v>2022</v>
      </c>
      <c r="I78" s="84">
        <f t="shared" si="4"/>
        <v>2023</v>
      </c>
      <c r="J78" s="84">
        <f t="shared" si="4"/>
        <v>2024</v>
      </c>
      <c r="K78" s="84">
        <f t="shared" si="4"/>
        <v>2025</v>
      </c>
      <c r="L78" s="84">
        <f t="shared" si="4"/>
        <v>2026</v>
      </c>
      <c r="M78" s="84">
        <f t="shared" si="4"/>
        <v>2027</v>
      </c>
      <c r="N78" s="84">
        <f t="shared" si="4"/>
        <v>2028</v>
      </c>
      <c r="O78" s="84">
        <f t="shared" si="4"/>
        <v>2029</v>
      </c>
      <c r="P78" s="84">
        <f t="shared" si="4"/>
        <v>2030</v>
      </c>
      <c r="Q78" s="84">
        <f t="shared" si="4"/>
        <v>2031</v>
      </c>
      <c r="R78" s="84">
        <f t="shared" si="4"/>
        <v>2032</v>
      </c>
      <c r="S78" s="84">
        <f t="shared" si="4"/>
        <v>2033</v>
      </c>
      <c r="T78" s="84">
        <f t="shared" si="4"/>
        <v>2034</v>
      </c>
      <c r="U78" s="84">
        <f t="shared" si="4"/>
        <v>2035</v>
      </c>
      <c r="V78" s="84">
        <f t="shared" si="4"/>
        <v>2036</v>
      </c>
      <c r="W78" s="84">
        <f t="shared" si="4"/>
        <v>2037</v>
      </c>
      <c r="X78" s="84">
        <f t="shared" si="4"/>
        <v>2038</v>
      </c>
      <c r="Y78" s="84">
        <f t="shared" si="4"/>
        <v>2039</v>
      </c>
      <c r="Z78" s="84">
        <f t="shared" si="4"/>
        <v>2040</v>
      </c>
      <c r="AA78" s="84">
        <f t="shared" si="4"/>
        <v>2041</v>
      </c>
      <c r="AB78" s="84">
        <f t="shared" si="4"/>
        <v>2042</v>
      </c>
      <c r="AC78" s="84">
        <f t="shared" si="4"/>
        <v>2043</v>
      </c>
      <c r="AD78" s="84">
        <f t="shared" si="4"/>
        <v>2044</v>
      </c>
      <c r="AE78" s="84">
        <f t="shared" si="4"/>
        <v>2045</v>
      </c>
      <c r="AF78" s="84">
        <f t="shared" si="4"/>
        <v>2046</v>
      </c>
      <c r="AG78" s="84" t="str">
        <f t="shared" si="4"/>
        <v/>
      </c>
      <c r="AH78" s="84" t="str">
        <f t="shared" si="4"/>
        <v/>
      </c>
      <c r="AI78" s="84" t="str">
        <f t="shared" si="4"/>
        <v/>
      </c>
      <c r="AJ78" s="84" t="str">
        <f t="shared" si="4"/>
        <v/>
      </c>
      <c r="AK78" s="84" t="str">
        <f t="shared" si="4"/>
        <v/>
      </c>
      <c r="AL78" s="84" t="str">
        <f t="shared" si="4"/>
        <v/>
      </c>
      <c r="AM78" s="84" t="str">
        <f t="shared" si="4"/>
        <v/>
      </c>
      <c r="AN78" s="84" t="str">
        <f t="shared" si="4"/>
        <v/>
      </c>
      <c r="AO78" s="84" t="str">
        <f t="shared" si="4"/>
        <v/>
      </c>
      <c r="AP78" s="84" t="str">
        <f t="shared" si="4"/>
        <v/>
      </c>
      <c r="AQ78" s="84" t="str">
        <f t="shared" si="4"/>
        <v/>
      </c>
      <c r="AR78" s="84" t="str">
        <f t="shared" si="4"/>
        <v/>
      </c>
      <c r="AS78" s="84" t="str">
        <f t="shared" si="4"/>
        <v/>
      </c>
      <c r="AT78" s="84" t="str">
        <f t="shared" si="4"/>
        <v/>
      </c>
      <c r="AU78" s="84" t="str">
        <f t="shared" si="4"/>
        <v/>
      </c>
      <c r="AV78" s="84" t="str">
        <f t="shared" si="4"/>
        <v/>
      </c>
      <c r="AW78" s="84" t="str">
        <f t="shared" si="4"/>
        <v/>
      </c>
      <c r="AX78" s="84" t="str">
        <f t="shared" si="4"/>
        <v/>
      </c>
      <c r="AY78" s="84" t="str">
        <f t="shared" si="4"/>
        <v/>
      </c>
      <c r="AZ78" s="84" t="str">
        <f t="shared" si="4"/>
        <v/>
      </c>
      <c r="BA78" s="84" t="str">
        <f t="shared" si="4"/>
        <v/>
      </c>
      <c r="BB78" s="84" t="str">
        <f t="shared" si="4"/>
        <v/>
      </c>
      <c r="BC78" s="85" t="str">
        <f t="shared" si="4"/>
        <v/>
      </c>
    </row>
    <row r="79" spans="4:55" x14ac:dyDescent="0.25">
      <c r="F79" s="34" t="s">
        <v>431</v>
      </c>
      <c r="G79" s="101">
        <f>IF(G77="","",IF(G77&lt;1,$G$14,($G$14+((G$78-UPFRONTS!$F$30)*(('CBI - BUILD_SCENARIO'!$G$19-'CBI - BUILD_SCENARIO'!$G14)/(20))))))</f>
        <v>8.8743258925523929E-4</v>
      </c>
      <c r="H79" s="101">
        <f>IF(H77="","",IF(H77&lt;1,$G$14,($G$14+((H$78-UPFRONTS!$F$30)*(('CBI - BUILD_SCENARIO'!$G$19-'CBI - BUILD_SCENARIO'!$G14)/(20))))))</f>
        <v>8.8743258925523929E-4</v>
      </c>
      <c r="I79" s="101">
        <f>IF(I77="","",IF(I77&lt;1,$G$14,($G$14+((I$78-UPFRONTS!$F$30)*(('CBI - BUILD_SCENARIO'!$G$19-'CBI - BUILD_SCENARIO'!$G14)/(20))))))</f>
        <v>8.8743258925523929E-4</v>
      </c>
      <c r="J79" s="101">
        <f>IF(J77="","",IF(J77&lt;1,$G$14,($G$14+((J$78-UPFRONTS!$F$30)*(('CBI - BUILD_SCENARIO'!$G$19-'CBI - BUILD_SCENARIO'!$G14)/(20))))))</f>
        <v>8.8743258925523929E-4</v>
      </c>
      <c r="K79" s="101">
        <f>IF(K77="","",IF(K77&lt;1,$G$14,($G$14+((K$78-UPFRONTS!$F$30)*(('CBI - BUILD_SCENARIO'!$G$19-'CBI - BUILD_SCENARIO'!$G14)/(20))))))</f>
        <v>8.8743258925523929E-4</v>
      </c>
      <c r="L79" s="101">
        <f>IF(L77="","",IF(L77&lt;1,$G$14,($G$14+((L$78-UPFRONTS!$F$30)*(('CBI - BUILD_SCENARIO'!$G$19-'CBI - BUILD_SCENARIO'!$G14)/(20))))))</f>
        <v>1.3130609597924773E-3</v>
      </c>
      <c r="M79" s="101">
        <f>IF(M77="","",IF(M77&lt;1,$G$14,($G$14+((M$78-UPFRONTS!$F$30)*(('CBI - BUILD_SCENARIO'!$G$19-'CBI - BUILD_SCENARIO'!$G14)/(20))))))</f>
        <v>1.7386893303297155E-3</v>
      </c>
      <c r="N79" s="465">
        <f>IF(N77="","",IF(N77&lt;1,$G$14,($G$14+((N$78-UPFRONTS!$F$30)*(('CBI - BUILD_SCENARIO'!$G$19-'CBI - BUILD_SCENARIO'!$G14)/(20))))))</f>
        <v>2.1643177008669537E-3</v>
      </c>
      <c r="O79" s="465">
        <f>IF(O77="","",IF(O77&lt;1,$G$14,($G$14+((O$78-UPFRONTS!$F$30)*(('CBI - BUILD_SCENARIO'!$G$19-'CBI - BUILD_SCENARIO'!$G14)/(20))))))</f>
        <v>2.5899460714041917E-3</v>
      </c>
      <c r="P79" s="101">
        <f>IF(P77="","",IF(P77&lt;1,$G$14,($G$14+((P$78-UPFRONTS!$F$30)*(('CBI - BUILD_SCENARIO'!$G$19-'CBI - BUILD_SCENARIO'!$G14)/(20))))))</f>
        <v>3.0155744419414297E-3</v>
      </c>
      <c r="Q79" s="101">
        <f>IF(Q77="","",IF(Q77&lt;1,$G$14,($G$14+((Q$78-UPFRONTS!$F$30)*(('CBI - BUILD_SCENARIO'!$G$19-'CBI - BUILD_SCENARIO'!$G14)/(20))))))</f>
        <v>3.4412028124786681E-3</v>
      </c>
      <c r="R79" s="101">
        <f>IF(R77="","",IF(R77&lt;1,$G$14,($G$14+((R$78-UPFRONTS!$F$30)*(('CBI - BUILD_SCENARIO'!$G$19-'CBI - BUILD_SCENARIO'!$G14)/(20))))))</f>
        <v>3.8668311830159061E-3</v>
      </c>
      <c r="S79" s="101">
        <f>IF(S77="","",IF(S77&lt;1,$G$14,($G$14+((S$78-UPFRONTS!$F$30)*(('CBI - BUILD_SCENARIO'!$G$19-'CBI - BUILD_SCENARIO'!$G14)/(20))))))</f>
        <v>4.2924595535531445E-3</v>
      </c>
      <c r="T79" s="101">
        <f>IF(T77="","",IF(T77&lt;1,$G$14,($G$14+((T$78-UPFRONTS!$F$30)*(('CBI - BUILD_SCENARIO'!$G$19-'CBI - BUILD_SCENARIO'!$G14)/(20))))))</f>
        <v>4.7180879240903816E-3</v>
      </c>
      <c r="U79" s="101">
        <f>IF(U77="","",IF(U77&lt;1,$G$14,($G$14+((U$78-UPFRONTS!$F$30)*(('CBI - BUILD_SCENARIO'!$G$19-'CBI - BUILD_SCENARIO'!$G14)/(20))))))</f>
        <v>5.1437162946276205E-3</v>
      </c>
      <c r="V79" s="101">
        <f>IF(V77="","",IF(V77&lt;1,$G$14,($G$14+((V$78-UPFRONTS!$F$30)*(('CBI - BUILD_SCENARIO'!$G$19-'CBI - BUILD_SCENARIO'!$G14)/(20))))))</f>
        <v>5.5693446651648576E-3</v>
      </c>
      <c r="W79" s="361">
        <f>IF(W77="","",IF(W77&lt;1,$G$14,($G$14+((W$78-UPFRONTS!$F$30)*(('CBI - BUILD_SCENARIO'!$G$19-'CBI - BUILD_SCENARIO'!$G14)/(20))))))</f>
        <v>5.9949730357020965E-3</v>
      </c>
      <c r="X79" s="361">
        <f>IF(X77="","",IF(X77&lt;1,$G$14,($G$14+((X$78-UPFRONTS!$F$30)*(('CBI - BUILD_SCENARIO'!$G$19-'CBI - BUILD_SCENARIO'!$G14)/(20))))))</f>
        <v>6.4206014062393353E-3</v>
      </c>
      <c r="Y79" s="361">
        <f>IF(Y77="","",IF(Y77&lt;1,$G$14,($G$14+((Y$78-UPFRONTS!$F$30)*(('CBI - BUILD_SCENARIO'!$G$19-'CBI - BUILD_SCENARIO'!$G14)/(20))))))</f>
        <v>6.8462297767765724E-3</v>
      </c>
      <c r="Z79" s="361">
        <f>IF(Z77="","",IF(Z77&lt;1,$G$14,($G$14+((Z$78-UPFRONTS!$F$30)*(('CBI - BUILD_SCENARIO'!$G$19-'CBI - BUILD_SCENARIO'!$G14)/(20))))))</f>
        <v>7.2718581473138113E-3</v>
      </c>
      <c r="AA79" s="361">
        <f>IF(AA77="","",IF(AA77&lt;1,$G$14,($G$14+((AA$78-UPFRONTS!$F$30)*(('CBI - BUILD_SCENARIO'!$G$19-'CBI - BUILD_SCENARIO'!$G14)/(20))))))</f>
        <v>7.6974865178510484E-3</v>
      </c>
      <c r="AB79" s="361">
        <f>IF(AB77="","",IF(AB77&lt;1,$G$14,($G$14+((AB$78-UPFRONTS!$F$30)*(('CBI - BUILD_SCENARIO'!$G$19-'CBI - BUILD_SCENARIO'!$G14)/(20))))))</f>
        <v>8.1231148883882873E-3</v>
      </c>
      <c r="AC79" s="101">
        <f>IF(AC77="","",IF(AC77&lt;1,$G$14,($G$14+((AC$78-UPFRONTS!$F$30)*(('CBI - BUILD_SCENARIO'!$G$19-'CBI - BUILD_SCENARIO'!$G14)/(20))))))</f>
        <v>8.5487432589255244E-3</v>
      </c>
      <c r="AD79" s="101">
        <f>IF(AD77="","",IF(AD77&lt;1,$G$14,($G$14+((AD$78-UPFRONTS!$F$30)*(('CBI - BUILD_SCENARIO'!$G$19-'CBI - BUILD_SCENARIO'!$G14)/(20))))))</f>
        <v>8.9743716294627632E-3</v>
      </c>
      <c r="AE79" s="101">
        <f>IF(AE77="","",IF(AE77&lt;1,$G$14,($G$14+((AE$78-UPFRONTS!$F$30)*(('CBI - BUILD_SCENARIO'!$G$19-'CBI - BUILD_SCENARIO'!$G14)/(20))))))</f>
        <v>9.4000000000000004E-3</v>
      </c>
      <c r="AF79" s="101">
        <f>IF(AF77="","",IF(AF77&lt;1,$G$14,($G$14+((AF$78-UPFRONTS!$F$30)*(('CBI - BUILD_SCENARIO'!$G$19-'CBI - BUILD_SCENARIO'!$G14)/(20))))))</f>
        <v>9.8256283705372392E-3</v>
      </c>
      <c r="AG79" s="101" t="str">
        <f>IF(AG77="","",IF(AG77&lt;1,$G$14,($G$14+((AG$78-UPFRONTS!$F$30)*(('CBI - BUILD_SCENARIO'!$G$19-'CBI - BUILD_SCENARIO'!$G14)/(20))))))</f>
        <v/>
      </c>
      <c r="AH79" s="101" t="str">
        <f>IF(AH77="","",IF(AH77&lt;1,$G$14,($G$14+((AH$78-UPFRONTS!$F$30)*(('CBI - BUILD_SCENARIO'!$G$19-'CBI - BUILD_SCENARIO'!$G14)/(20))))))</f>
        <v/>
      </c>
      <c r="AI79" s="101" t="str">
        <f>IF(AI77="","",IF(AI77&lt;1,$G$14,($G$14+((AI$78-UPFRONTS!$F$30)*(('CBI - BUILD_SCENARIO'!$G$19-'CBI - BUILD_SCENARIO'!$G14)/(20))))))</f>
        <v/>
      </c>
      <c r="AJ79" s="101" t="str">
        <f>IF(AJ77="","",IF(AJ77&lt;1,$G$14,($G$14+((AJ$78-UPFRONTS!$F$30)*(('CBI - BUILD_SCENARIO'!$G$19-'CBI - BUILD_SCENARIO'!$G14)/(20))))))</f>
        <v/>
      </c>
      <c r="AK79" s="101" t="str">
        <f>IF(AK77="","",IF(AK77&lt;1,$G$14,($G$14+((AK$78-UPFRONTS!$F$30)*(('CBI - BUILD_SCENARIO'!$G$19-'CBI - BUILD_SCENARIO'!$G14)/(20))))))</f>
        <v/>
      </c>
      <c r="AL79" s="101" t="str">
        <f>IF(AL77="","",IF(AL77&lt;1,$G$14,($G$14+((AL$78-UPFRONTS!$F$30)*(('CBI - BUILD_SCENARIO'!$G$19-'CBI - BUILD_SCENARIO'!$G14)/(20))))))</f>
        <v/>
      </c>
      <c r="AM79" s="101" t="str">
        <f>IF(AM77="","",IF(AM77&lt;1,$G$14,($G$14+((AM$78-UPFRONTS!$F$30)*(('CBI - BUILD_SCENARIO'!$G$19-'CBI - BUILD_SCENARIO'!$G14)/(20))))))</f>
        <v/>
      </c>
      <c r="AN79" s="101" t="str">
        <f>IF(AN77="","",IF(AN77&lt;1,$G$14,($G$14+((AN$78-UPFRONTS!$F$30)*(('CBI - BUILD_SCENARIO'!$G$19-'CBI - BUILD_SCENARIO'!$G14)/(20))))))</f>
        <v/>
      </c>
      <c r="AO79" s="101" t="str">
        <f>IF(AO77="","",IF(AO77&lt;1,$G$14,($G$14+((AO$78-UPFRONTS!$F$30)*(('CBI - BUILD_SCENARIO'!$G$19-'CBI - BUILD_SCENARIO'!$G14)/(20))))))</f>
        <v/>
      </c>
      <c r="AP79" s="101" t="str">
        <f>IF(AP77="","",IF(AP77&lt;1,$G$14,($G$14+((AP$78-UPFRONTS!$F$30)*(('CBI - BUILD_SCENARIO'!$G$19-'CBI - BUILD_SCENARIO'!$G14)/(20))))))</f>
        <v/>
      </c>
      <c r="AQ79" s="101" t="str">
        <f>IF(AQ77="","",IF(AQ77&lt;1,$G$14,($G$14+((AQ$78-UPFRONTS!$F$30)*(('CBI - BUILD_SCENARIO'!$G$19-'CBI - BUILD_SCENARIO'!$G14)/(20))))))</f>
        <v/>
      </c>
      <c r="AR79" s="101" t="str">
        <f>IF(AR77="","",IF(AR77&lt;1,$G$14,($G$14+((AR$78-UPFRONTS!$F$30)*(('CBI - BUILD_SCENARIO'!$G$19-'CBI - BUILD_SCENARIO'!$G14)/(20))))))</f>
        <v/>
      </c>
      <c r="AS79" s="101" t="str">
        <f>IF(AS77="","",IF(AS77&lt;1,$G$14,($G$14+((AS$78-UPFRONTS!$F$30)*(('CBI - BUILD_SCENARIO'!$G$19-'CBI - BUILD_SCENARIO'!$G14)/(20))))))</f>
        <v/>
      </c>
      <c r="AT79" s="101" t="str">
        <f>IF(AT77="","",IF(AT77&lt;1,$G$14,($G$14+((AT$78-UPFRONTS!$F$30)*(('CBI - BUILD_SCENARIO'!$G$19-'CBI - BUILD_SCENARIO'!$G14)/(20))))))</f>
        <v/>
      </c>
      <c r="AU79" s="101" t="str">
        <f>IF(AU77="","",IF(AU77&lt;1,$G$14,($G$14+((AU$78-UPFRONTS!$F$30)*(('CBI - BUILD_SCENARIO'!$G$19-'CBI - BUILD_SCENARIO'!$G14)/(20))))))</f>
        <v/>
      </c>
      <c r="AV79" s="101" t="str">
        <f>IF(AV77="","",IF(AV77&lt;1,$G$14,($G$14+((AV$78-UPFRONTS!$F$30)*(('CBI - BUILD_SCENARIO'!$G$19-'CBI - BUILD_SCENARIO'!$G14)/(20))))))</f>
        <v/>
      </c>
      <c r="AW79" s="101" t="str">
        <f>IF(AW77="","",IF(AW77&lt;1,$G$14,($G$14+((AW$78-UPFRONTS!$F$30)*(('CBI - BUILD_SCENARIO'!$G$19-'CBI - BUILD_SCENARIO'!$G14)/(20))))))</f>
        <v/>
      </c>
      <c r="AX79" s="101" t="str">
        <f>IF(AX77="","",IF(AX77&lt;1,$G$14,($G$14+((AX$78-UPFRONTS!$F$30)*(('CBI - BUILD_SCENARIO'!$G$19-'CBI - BUILD_SCENARIO'!$G14)/(20))))))</f>
        <v/>
      </c>
      <c r="AY79" s="101" t="str">
        <f>IF(AY77="","",IF(AY77&lt;1,$G$14,($G$14+((AY$78-UPFRONTS!$F$30)*(('CBI - BUILD_SCENARIO'!$G$19-'CBI - BUILD_SCENARIO'!$G14)/(20))))))</f>
        <v/>
      </c>
      <c r="AZ79" s="101" t="str">
        <f>IF(AZ77="","",IF(AZ77&lt;1,$G$14,($G$14+((AZ$78-UPFRONTS!$F$30)*(('CBI - BUILD_SCENARIO'!$G$19-'CBI - BUILD_SCENARIO'!$G14)/(20))))))</f>
        <v/>
      </c>
      <c r="BA79" s="101" t="str">
        <f>IF(BA77="","",IF(BA77&lt;1,$G$14,($G$14+((BA$78-UPFRONTS!$F$30)*(('CBI - BUILD_SCENARIO'!$G$19-'CBI - BUILD_SCENARIO'!$G14)/(20))))))</f>
        <v/>
      </c>
      <c r="BB79" s="101" t="str">
        <f>IF(BB77="","",IF(BB77&lt;1,$G$14,($G$14+((BB$78-UPFRONTS!$F$30)*(('CBI - BUILD_SCENARIO'!$G$19-'CBI - BUILD_SCENARIO'!$G14)/(20))))))</f>
        <v/>
      </c>
      <c r="BC79" s="104" t="str">
        <f>IF(BC77="","",IF(BC77&lt;1,$G$14,($G$14+((BC$78-UPFRONTS!$F$30)*(('CBI - BUILD_SCENARIO'!$G$19-'CBI - BUILD_SCENARIO'!$G14)/(20))))))</f>
        <v/>
      </c>
    </row>
    <row r="80" spans="4:55" x14ac:dyDescent="0.25">
      <c r="F80" s="10" t="s">
        <v>432</v>
      </c>
      <c r="G80" s="102">
        <f>IF(G77="","",IF(G77&lt;1,$G$15,($G$15+((G$78-UPFRONTS!$F$30)*(('CBI - BUILD_SCENARIO'!$G$20-'CBI - BUILD_SCENARIO'!$G15)/(20))))))</f>
        <v>1.5936941755780171E-3</v>
      </c>
      <c r="H80" s="102">
        <f>IF(H77="","",IF(H77&lt;1,$G$15,($G$15+((H$78-UPFRONTS!$F$30)*(('CBI - BUILD_SCENARIO'!$G$20-'CBI - BUILD_SCENARIO'!$G15)/(20))))))</f>
        <v>1.5936941755780171E-3</v>
      </c>
      <c r="I80" s="102">
        <f>IF(I77="","",IF(I77&lt;1,$G$15,($G$15+((I$78-UPFRONTS!$F$30)*(('CBI - BUILD_SCENARIO'!$G$20-'CBI - BUILD_SCENARIO'!$G15)/(20))))))</f>
        <v>1.5936941755780171E-3</v>
      </c>
      <c r="J80" s="102">
        <f>IF(J77="","",IF(J77&lt;1,$G$15,($G$15+((J$78-UPFRONTS!$F$30)*(('CBI - BUILD_SCENARIO'!$G$20-'CBI - BUILD_SCENARIO'!$G15)/(20))))))</f>
        <v>1.5936941755780171E-3</v>
      </c>
      <c r="K80" s="102">
        <f>IF(K77="","",IF(K77&lt;1,$G$15,($G$15+((K$78-UPFRONTS!$F$30)*(('CBI - BUILD_SCENARIO'!$G$20-'CBI - BUILD_SCENARIO'!$G15)/(20))))))</f>
        <v>1.5936941755780171E-3</v>
      </c>
      <c r="L80" s="102">
        <f>IF(L77="","",IF(L77&lt;1,$G$15,($G$15+((L$78-UPFRONTS!$F$30)*(('CBI - BUILD_SCENARIO'!$G$20-'CBI - BUILD_SCENARIO'!$G15)/(20))))))</f>
        <v>1.5147585030616379E-3</v>
      </c>
      <c r="M80" s="102">
        <f>IF(M77="","",IF(M77&lt;1,$G$15,($G$15+((M$78-UPFRONTS!$F$30)*(('CBI - BUILD_SCENARIO'!$G$20-'CBI - BUILD_SCENARIO'!$G15)/(20))))))</f>
        <v>1.4358228305452587E-3</v>
      </c>
      <c r="N80" s="102">
        <f>IF(N77="","",IF(N77&lt;1,$G$15,($G$15+((N$78-UPFRONTS!$F$30)*(('CBI - BUILD_SCENARIO'!$G$20-'CBI - BUILD_SCENARIO'!$G15)/(20))))))</f>
        <v>1.3568871580288795E-3</v>
      </c>
      <c r="O80" s="102">
        <f>IF(O77="","",IF(O77&lt;1,$G$15,($G$15+((O$78-UPFRONTS!$F$30)*(('CBI - BUILD_SCENARIO'!$G$20-'CBI - BUILD_SCENARIO'!$G15)/(20))))))</f>
        <v>1.2779514855125003E-3</v>
      </c>
      <c r="P80" s="102">
        <f>IF(P77="","",IF(P77&lt;1,$G$15,($G$15+((P$78-UPFRONTS!$F$30)*(('CBI - BUILD_SCENARIO'!$G$20-'CBI - BUILD_SCENARIO'!$G15)/(20))))))</f>
        <v>1.1990158129961213E-3</v>
      </c>
      <c r="Q80" s="102">
        <f>IF(Q77="","",IF(Q77&lt;1,$G$15,($G$15+((Q$78-UPFRONTS!$F$30)*(('CBI - BUILD_SCENARIO'!$G$20-'CBI - BUILD_SCENARIO'!$G15)/(20))))))</f>
        <v>1.1200801404797421E-3</v>
      </c>
      <c r="R80" s="102">
        <f>IF(R77="","",IF(R77&lt;1,$G$15,($G$15+((R$78-UPFRONTS!$F$30)*(('CBI - BUILD_SCENARIO'!$G$20-'CBI - BUILD_SCENARIO'!$G15)/(20))))))</f>
        <v>1.0411444679633629E-3</v>
      </c>
      <c r="S80" s="102">
        <f>IF(S77="","",IF(S77&lt;1,$G$15,($G$15+((S$78-UPFRONTS!$F$30)*(('CBI - BUILD_SCENARIO'!$G$20-'CBI - BUILD_SCENARIO'!$G15)/(20))))))</f>
        <v>9.6220879544698366E-4</v>
      </c>
      <c r="T80" s="102">
        <f>IF(T77="","",IF(T77&lt;1,$G$15,($G$15+((T$78-UPFRONTS!$F$30)*(('CBI - BUILD_SCENARIO'!$G$20-'CBI - BUILD_SCENARIO'!$G15)/(20))))))</f>
        <v>8.8327312293060446E-4</v>
      </c>
      <c r="U80" s="102">
        <f>IF(U77="","",IF(U77&lt;1,$G$15,($G$15+((U$78-UPFRONTS!$F$30)*(('CBI - BUILD_SCENARIO'!$G$20-'CBI - BUILD_SCENARIO'!$G15)/(20))))))</f>
        <v>8.0433745041422525E-4</v>
      </c>
      <c r="V80" s="102">
        <f>IF(V77="","",IF(V77&lt;1,$G$15,($G$15+((V$78-UPFRONTS!$F$30)*(('CBI - BUILD_SCENARIO'!$G$20-'CBI - BUILD_SCENARIO'!$G15)/(20))))))</f>
        <v>7.2540177789784616E-4</v>
      </c>
      <c r="W80" s="362">
        <f>IF(W77="","",IF(W77&lt;1,$G$15,($G$15+((W$78-UPFRONTS!$F$30)*(('CBI - BUILD_SCENARIO'!$G$20-'CBI - BUILD_SCENARIO'!$G15)/(20))))))</f>
        <v>6.4646610538146695E-4</v>
      </c>
      <c r="X80" s="362">
        <f>IF(X77="","",IF(X77&lt;1,$G$15,($G$15+((X$78-UPFRONTS!$F$30)*(('CBI - BUILD_SCENARIO'!$G$20-'CBI - BUILD_SCENARIO'!$G15)/(20))))))</f>
        <v>5.6753043286508786E-4</v>
      </c>
      <c r="Y80" s="362">
        <f>IF(Y77="","",IF(Y77&lt;1,$G$15,($G$15+((Y$78-UPFRONTS!$F$30)*(('CBI - BUILD_SCENARIO'!$G$20-'CBI - BUILD_SCENARIO'!$G15)/(20))))))</f>
        <v>4.8859476034870866E-4</v>
      </c>
      <c r="Z80" s="362">
        <f>IF(Z77="","",IF(Z77&lt;1,$G$15,($G$15+((Z$78-UPFRONTS!$F$30)*(('CBI - BUILD_SCENARIO'!$G$20-'CBI - BUILD_SCENARIO'!$G15)/(20))))))</f>
        <v>4.0965908783232945E-4</v>
      </c>
      <c r="AA80" s="362">
        <f>IF(AA77="","",IF(AA77&lt;1,$G$15,($G$15+((AA$78-UPFRONTS!$F$30)*(('CBI - BUILD_SCENARIO'!$G$20-'CBI - BUILD_SCENARIO'!$G15)/(20))))))</f>
        <v>3.3072341531595025E-4</v>
      </c>
      <c r="AB80" s="362">
        <f>IF(AB77="","",IF(AB77&lt;1,$G$15,($G$15+((AB$78-UPFRONTS!$F$30)*(('CBI - BUILD_SCENARIO'!$G$20-'CBI - BUILD_SCENARIO'!$G15)/(20))))))</f>
        <v>2.5178774279957104E-4</v>
      </c>
      <c r="AC80" s="102">
        <f>IF(AC77="","",IF(AC77&lt;1,$G$15,($G$15+((AC$78-UPFRONTS!$F$30)*(('CBI - BUILD_SCENARIO'!$G$20-'CBI - BUILD_SCENARIO'!$G15)/(20))))))</f>
        <v>1.7285207028319184E-4</v>
      </c>
      <c r="AD80" s="102">
        <f>IF(AD77="","",IF(AD77&lt;1,$G$15,($G$15+((AD$78-UPFRONTS!$F$30)*(('CBI - BUILD_SCENARIO'!$G$20-'CBI - BUILD_SCENARIO'!$G15)/(20))))))</f>
        <v>9.3916397766812638E-5</v>
      </c>
      <c r="AE80" s="102">
        <f>IF(AE77="","",IF(AE77&lt;1,$G$15,($G$15+((AE$78-UPFRONTS!$F$30)*(('CBI - BUILD_SCENARIO'!$G$20-'CBI - BUILD_SCENARIO'!$G15)/(20))))))</f>
        <v>1.4980725250433435E-5</v>
      </c>
      <c r="AF80" s="102">
        <f>IF(AF77="","",IF(AF77&lt;1,$G$15,($G$15+((AF$78-UPFRONTS!$F$30)*(('CBI - BUILD_SCENARIO'!$G$20-'CBI - BUILD_SCENARIO'!$G15)/(20))))))</f>
        <v>-6.3954947265945552E-5</v>
      </c>
      <c r="AG80" s="102" t="str">
        <f>IF(AG77="","",IF(AG77&lt;1,$G$15,($G$15+((AG$78-UPFRONTS!$F$30)*(('CBI - BUILD_SCENARIO'!$G$20-'CBI - BUILD_SCENARIO'!$G15)/(20))))))</f>
        <v/>
      </c>
      <c r="AH80" s="102" t="str">
        <f>IF(AH77="","",IF(AH77&lt;1,$G$15,($G$15+((AH$78-UPFRONTS!$F$30)*(('CBI - BUILD_SCENARIO'!$G$20-'CBI - BUILD_SCENARIO'!$G15)/(20))))))</f>
        <v/>
      </c>
      <c r="AI80" s="102" t="str">
        <f>IF(AI77="","",IF(AI77&lt;1,$G$15,($G$15+((AI$78-UPFRONTS!$F$30)*(('CBI - BUILD_SCENARIO'!$G$20-'CBI - BUILD_SCENARIO'!$G15)/(20))))))</f>
        <v/>
      </c>
      <c r="AJ80" s="102" t="str">
        <f>IF(AJ77="","",IF(AJ77&lt;1,$G$15,($G$15+((AJ$78-UPFRONTS!$F$30)*(('CBI - BUILD_SCENARIO'!$G$20-'CBI - BUILD_SCENARIO'!$G15)/(20))))))</f>
        <v/>
      </c>
      <c r="AK80" s="102" t="str">
        <f>IF(AK77="","",IF(AK77&lt;1,$G$15,($G$15+((AK$78-UPFRONTS!$F$30)*(('CBI - BUILD_SCENARIO'!$G$20-'CBI - BUILD_SCENARIO'!$G15)/(20))))))</f>
        <v/>
      </c>
      <c r="AL80" s="102" t="str">
        <f>IF(AL77="","",IF(AL77&lt;1,$G$15,($G$15+((AL$78-UPFRONTS!$F$30)*(('CBI - BUILD_SCENARIO'!$G$20-'CBI - BUILD_SCENARIO'!$G15)/(20))))))</f>
        <v/>
      </c>
      <c r="AM80" s="102" t="str">
        <f>IF(AM77="","",IF(AM77&lt;1,$G$15,($G$15+((AM$78-UPFRONTS!$F$30)*(('CBI - BUILD_SCENARIO'!$G$20-'CBI - BUILD_SCENARIO'!$G15)/(20))))))</f>
        <v/>
      </c>
      <c r="AN80" s="102" t="str">
        <f>IF(AN77="","",IF(AN77&lt;1,$G$15,($G$15+((AN$78-UPFRONTS!$F$30)*(('CBI - BUILD_SCENARIO'!$G$20-'CBI - BUILD_SCENARIO'!$G15)/(20))))))</f>
        <v/>
      </c>
      <c r="AO80" s="102" t="str">
        <f>IF(AO77="","",IF(AO77&lt;1,$G$15,($G$15+((AO$78-UPFRONTS!$F$30)*(('CBI - BUILD_SCENARIO'!$G$20-'CBI - BUILD_SCENARIO'!$G15)/(20))))))</f>
        <v/>
      </c>
      <c r="AP80" s="102" t="str">
        <f>IF(AP77="","",IF(AP77&lt;1,$G$15,($G$15+((AP$78-UPFRONTS!$F$30)*(('CBI - BUILD_SCENARIO'!$G$20-'CBI - BUILD_SCENARIO'!$G15)/(20))))))</f>
        <v/>
      </c>
      <c r="AQ80" s="102" t="str">
        <f>IF(AQ77="","",IF(AQ77&lt;1,$G$15,($G$15+((AQ$78-UPFRONTS!$F$30)*(('CBI - BUILD_SCENARIO'!$G$20-'CBI - BUILD_SCENARIO'!$G15)/(20))))))</f>
        <v/>
      </c>
      <c r="AR80" s="102" t="str">
        <f>IF(AR77="","",IF(AR77&lt;1,$G$15,($G$15+((AR$78-UPFRONTS!$F$30)*(('CBI - BUILD_SCENARIO'!$G$20-'CBI - BUILD_SCENARIO'!$G15)/(20))))))</f>
        <v/>
      </c>
      <c r="AS80" s="102" t="str">
        <f>IF(AS77="","",IF(AS77&lt;1,$G$15,($G$15+((AS$78-UPFRONTS!$F$30)*(('CBI - BUILD_SCENARIO'!$G$20-'CBI - BUILD_SCENARIO'!$G15)/(20))))))</f>
        <v/>
      </c>
      <c r="AT80" s="102" t="str">
        <f>IF(AT77="","",IF(AT77&lt;1,$G$15,($G$15+((AT$78-UPFRONTS!$F$30)*(('CBI - BUILD_SCENARIO'!$G$20-'CBI - BUILD_SCENARIO'!$G15)/(20))))))</f>
        <v/>
      </c>
      <c r="AU80" s="102" t="str">
        <f>IF(AU77="","",IF(AU77&lt;1,$G$15,($G$15+((AU$78-UPFRONTS!$F$30)*(('CBI - BUILD_SCENARIO'!$G$20-'CBI - BUILD_SCENARIO'!$G15)/(20))))))</f>
        <v/>
      </c>
      <c r="AV80" s="102" t="str">
        <f>IF(AV77="","",IF(AV77&lt;1,$G$15,($G$15+((AV$78-UPFRONTS!$F$30)*(('CBI - BUILD_SCENARIO'!$G$20-'CBI - BUILD_SCENARIO'!$G15)/(20))))))</f>
        <v/>
      </c>
      <c r="AW80" s="102" t="str">
        <f>IF(AW77="","",IF(AW77&lt;1,$G$15,($G$15+((AW$78-UPFRONTS!$F$30)*(('CBI - BUILD_SCENARIO'!$G$20-'CBI - BUILD_SCENARIO'!$G15)/(20))))))</f>
        <v/>
      </c>
      <c r="AX80" s="102" t="str">
        <f>IF(AX77="","",IF(AX77&lt;1,$G$15,($G$15+((AX$78-UPFRONTS!$F$30)*(('CBI - BUILD_SCENARIO'!$G$20-'CBI - BUILD_SCENARIO'!$G15)/(20))))))</f>
        <v/>
      </c>
      <c r="AY80" s="102" t="str">
        <f>IF(AY77="","",IF(AY77&lt;1,$G$15,($G$15+((AY$78-UPFRONTS!$F$30)*(('CBI - BUILD_SCENARIO'!$G$20-'CBI - BUILD_SCENARIO'!$G15)/(20))))))</f>
        <v/>
      </c>
      <c r="AZ80" s="102" t="str">
        <f>IF(AZ77="","",IF(AZ77&lt;1,$G$15,($G$15+((AZ$78-UPFRONTS!$F$30)*(('CBI - BUILD_SCENARIO'!$G$20-'CBI - BUILD_SCENARIO'!$G15)/(20))))))</f>
        <v/>
      </c>
      <c r="BA80" s="102" t="str">
        <f>IF(BA77="","",IF(BA77&lt;1,$G$15,($G$15+((BA$78-UPFRONTS!$F$30)*(('CBI - BUILD_SCENARIO'!$G$20-'CBI - BUILD_SCENARIO'!$G15)/(20))))))</f>
        <v/>
      </c>
      <c r="BB80" s="102" t="str">
        <f>IF(BB77="","",IF(BB77&lt;1,$G$15,($G$15+((BB$78-UPFRONTS!$F$30)*(('CBI - BUILD_SCENARIO'!$G$20-'CBI - BUILD_SCENARIO'!$G15)/(20))))))</f>
        <v/>
      </c>
      <c r="BC80" s="105" t="str">
        <f>IF(BC77="","",IF(BC77&lt;1,$G$15,($G$15+((BC$78-UPFRONTS!$F$30)*(('CBI - BUILD_SCENARIO'!$G$20-'CBI - BUILD_SCENARIO'!$G15)/(20))))))</f>
        <v/>
      </c>
    </row>
    <row r="81" spans="4:55" x14ac:dyDescent="0.25">
      <c r="F81" s="10" t="s">
        <v>433</v>
      </c>
      <c r="G81" s="102">
        <f>IF(G77="","",IF(G77&lt;1,$G$16,($G$16+((G$78-UPFRONTS!$F$30)*(('CBI - BUILD_SCENARIO'!$G$21-'CBI - BUILD_SCENARIO'!$G16)/(20))))))</f>
        <v>8.716689145691431E-4</v>
      </c>
      <c r="H81" s="102">
        <f>IF(H77="","",IF(H77&lt;1,$G$16,($G$16+((H$78-UPFRONTS!$F$30)*(('CBI - BUILD_SCENARIO'!$G$21-'CBI - BUILD_SCENARIO'!$G16)/(20))))))</f>
        <v>8.716689145691431E-4</v>
      </c>
      <c r="I81" s="102">
        <f>IF(I77="","",IF(I77&lt;1,$G$16,($G$16+((I$78-UPFRONTS!$F$30)*(('CBI - BUILD_SCENARIO'!$G$21-'CBI - BUILD_SCENARIO'!$G16)/(20))))))</f>
        <v>8.716689145691431E-4</v>
      </c>
      <c r="J81" s="102">
        <f>IF(J77="","",IF(J77&lt;1,$G$16,($G$16+((J$78-UPFRONTS!$F$30)*(('CBI - BUILD_SCENARIO'!$G$21-'CBI - BUILD_SCENARIO'!$G16)/(20))))))</f>
        <v>8.716689145691431E-4</v>
      </c>
      <c r="K81" s="102">
        <f>IF(K77="","",IF(K77&lt;1,$G$16,($G$16+((K$78-UPFRONTS!$F$30)*(('CBI - BUILD_SCENARIO'!$G$21-'CBI - BUILD_SCENARIO'!$G16)/(20))))))</f>
        <v>8.716689145691431E-4</v>
      </c>
      <c r="L81" s="102">
        <f>IF(L77="","",IF(L77&lt;1,$G$16,($G$16+((L$78-UPFRONTS!$F$30)*(('CBI - BUILD_SCENARIO'!$G$21-'CBI - BUILD_SCENARIO'!$G16)/(20))))))</f>
        <v>8.2849515323053346E-4</v>
      </c>
      <c r="M81" s="102">
        <f>IF(M77="","",IF(M77&lt;1,$G$16,($G$16+((M$78-UPFRONTS!$F$30)*(('CBI - BUILD_SCENARIO'!$G$21-'CBI - BUILD_SCENARIO'!$G16)/(20))))))</f>
        <v>7.8532139189192382E-4</v>
      </c>
      <c r="N81" s="102">
        <f>IF(N77="","",IF(N77&lt;1,$G$16,($G$16+((N$78-UPFRONTS!$F$30)*(('CBI - BUILD_SCENARIO'!$G$21-'CBI - BUILD_SCENARIO'!$G16)/(20))))))</f>
        <v>7.4214763055331407E-4</v>
      </c>
      <c r="O81" s="102">
        <f>IF(O77="","",IF(O77&lt;1,$G$16,($G$16+((O$78-UPFRONTS!$F$30)*(('CBI - BUILD_SCENARIO'!$G$21-'CBI - BUILD_SCENARIO'!$G16)/(20))))))</f>
        <v>6.9897386921470442E-4</v>
      </c>
      <c r="P81" s="102">
        <f>IF(P77="","",IF(P77&lt;1,$G$16,($G$16+((P$78-UPFRONTS!$F$30)*(('CBI - BUILD_SCENARIO'!$G$21-'CBI - BUILD_SCENARIO'!$G16)/(20))))))</f>
        <v>6.5580010787609478E-4</v>
      </c>
      <c r="Q81" s="102">
        <f>IF(Q77="","",IF(Q77&lt;1,$G$16,($G$16+((Q$78-UPFRONTS!$F$30)*(('CBI - BUILD_SCENARIO'!$G$21-'CBI - BUILD_SCENARIO'!$G16)/(20))))))</f>
        <v>6.1262634653748513E-4</v>
      </c>
      <c r="R81" s="102">
        <f>IF(R77="","",IF(R77&lt;1,$G$16,($G$16+((R$78-UPFRONTS!$F$30)*(('CBI - BUILD_SCENARIO'!$G$21-'CBI - BUILD_SCENARIO'!$G16)/(20))))))</f>
        <v>5.6945258519887549E-4</v>
      </c>
      <c r="S81" s="102">
        <f>IF(S77="","",IF(S77&lt;1,$G$16,($G$16+((S$78-UPFRONTS!$F$30)*(('CBI - BUILD_SCENARIO'!$G$21-'CBI - BUILD_SCENARIO'!$G16)/(20))))))</f>
        <v>5.2627882386026585E-4</v>
      </c>
      <c r="T81" s="102">
        <f>IF(T77="","",IF(T77&lt;1,$G$16,($G$16+((T$78-UPFRONTS!$F$30)*(('CBI - BUILD_SCENARIO'!$G$21-'CBI - BUILD_SCENARIO'!$G16)/(20))))))</f>
        <v>4.831050625216562E-4</v>
      </c>
      <c r="U81" s="102">
        <f>IF(U77="","",IF(U77&lt;1,$G$16,($G$16+((U$78-UPFRONTS!$F$30)*(('CBI - BUILD_SCENARIO'!$G$21-'CBI - BUILD_SCENARIO'!$G16)/(20))))))</f>
        <v>4.3993130118304656E-4</v>
      </c>
      <c r="V81" s="102">
        <f>IF(V77="","",IF(V77&lt;1,$G$16,($G$16+((V$78-UPFRONTS!$F$30)*(('CBI - BUILD_SCENARIO'!$G$21-'CBI - BUILD_SCENARIO'!$G16)/(20))))))</f>
        <v>3.9675753984443686E-4</v>
      </c>
      <c r="W81" s="362">
        <f>IF(W77="","",IF(W77&lt;1,$G$16,($G$16+((W$78-UPFRONTS!$F$30)*(('CBI - BUILD_SCENARIO'!$G$21-'CBI - BUILD_SCENARIO'!$G16)/(20))))))</f>
        <v>3.5358377850582717E-4</v>
      </c>
      <c r="X81" s="362">
        <f>IF(X77="","",IF(X77&lt;1,$G$16,($G$16+((X$78-UPFRONTS!$F$30)*(('CBI - BUILD_SCENARIO'!$G$21-'CBI - BUILD_SCENARIO'!$G16)/(20))))))</f>
        <v>3.1041001716721752E-4</v>
      </c>
      <c r="Y81" s="362">
        <f>IF(Y77="","",IF(Y77&lt;1,$G$16,($G$16+((Y$78-UPFRONTS!$F$30)*(('CBI - BUILD_SCENARIO'!$G$21-'CBI - BUILD_SCENARIO'!$G16)/(20))))))</f>
        <v>2.6723625582860788E-4</v>
      </c>
      <c r="Z81" s="362">
        <f>IF(Z77="","",IF(Z77&lt;1,$G$16,($G$16+((Z$78-UPFRONTS!$F$30)*(('CBI - BUILD_SCENARIO'!$G$21-'CBI - BUILD_SCENARIO'!$G16)/(20))))))</f>
        <v>2.2406249448999823E-4</v>
      </c>
      <c r="AA81" s="362">
        <f>IF(AA77="","",IF(AA77&lt;1,$G$16,($G$16+((AA$78-UPFRONTS!$F$30)*(('CBI - BUILD_SCENARIO'!$G$21-'CBI - BUILD_SCENARIO'!$G16)/(20))))))</f>
        <v>1.8088873315138859E-4</v>
      </c>
      <c r="AB81" s="362">
        <f>IF(AB77="","",IF(AB77&lt;1,$G$16,($G$16+((AB$78-UPFRONTS!$F$30)*(('CBI - BUILD_SCENARIO'!$G$21-'CBI - BUILD_SCENARIO'!$G16)/(20))))))</f>
        <v>1.3771497181277895E-4</v>
      </c>
      <c r="AC81" s="102">
        <f>IF(AC77="","",IF(AC77&lt;1,$G$16,($G$16+((AC$78-UPFRONTS!$F$30)*(('CBI - BUILD_SCENARIO'!$G$21-'CBI - BUILD_SCENARIO'!$G16)/(20))))))</f>
        <v>9.4541210474169304E-5</v>
      </c>
      <c r="AD81" s="102">
        <f>IF(AD77="","",IF(AD77&lt;1,$G$16,($G$16+((AD$78-UPFRONTS!$F$30)*(('CBI - BUILD_SCENARIO'!$G$21-'CBI - BUILD_SCENARIO'!$G16)/(20))))))</f>
        <v>5.1367449135559661E-5</v>
      </c>
      <c r="AE81" s="102">
        <f>IF(AE77="","",IF(AE77&lt;1,$G$16,($G$16+((AE$78-UPFRONTS!$F$30)*(('CBI - BUILD_SCENARIO'!$G$21-'CBI - BUILD_SCENARIO'!$G16)/(20))))))</f>
        <v>8.1936877969500171E-6</v>
      </c>
      <c r="AF81" s="102">
        <f>IF(AF77="","",IF(AF77&lt;1,$G$16,($G$16+((AF$78-UPFRONTS!$F$30)*(('CBI - BUILD_SCENARIO'!$G$21-'CBI - BUILD_SCENARIO'!$G16)/(20))))))</f>
        <v>-3.4980073541659735E-5</v>
      </c>
      <c r="AG81" s="102" t="str">
        <f>IF(AG77="","",IF(AG77&lt;1,$G$16,($G$16+((AG$78-UPFRONTS!$F$30)*(('CBI - BUILD_SCENARIO'!$G$21-'CBI - BUILD_SCENARIO'!$G16)/(20))))))</f>
        <v/>
      </c>
      <c r="AH81" s="102" t="str">
        <f>IF(AH77="","",IF(AH77&lt;1,$G$16,($G$16+((AH$78-UPFRONTS!$F$30)*(('CBI - BUILD_SCENARIO'!$G$21-'CBI - BUILD_SCENARIO'!$G16)/(20))))))</f>
        <v/>
      </c>
      <c r="AI81" s="102" t="str">
        <f>IF(AI77="","",IF(AI77&lt;1,$G$16,($G$16+((AI$78-UPFRONTS!$F$30)*(('CBI - BUILD_SCENARIO'!$G$21-'CBI - BUILD_SCENARIO'!$G16)/(20))))))</f>
        <v/>
      </c>
      <c r="AJ81" s="102" t="str">
        <f>IF(AJ77="","",IF(AJ77&lt;1,$G$16,($G$16+((AJ$78-UPFRONTS!$F$30)*(('CBI - BUILD_SCENARIO'!$G$21-'CBI - BUILD_SCENARIO'!$G16)/(20))))))</f>
        <v/>
      </c>
      <c r="AK81" s="102" t="str">
        <f>IF(AK77="","",IF(AK77&lt;1,$G$16,($G$16+((AK$78-UPFRONTS!$F$30)*(('CBI - BUILD_SCENARIO'!$G$21-'CBI - BUILD_SCENARIO'!$G16)/(20))))))</f>
        <v/>
      </c>
      <c r="AL81" s="102" t="str">
        <f>IF(AL77="","",IF(AL77&lt;1,$G$16,($G$16+((AL$78-UPFRONTS!$F$30)*(('CBI - BUILD_SCENARIO'!$G$21-'CBI - BUILD_SCENARIO'!$G16)/(20))))))</f>
        <v/>
      </c>
      <c r="AM81" s="102" t="str">
        <f>IF(AM77="","",IF(AM77&lt;1,$G$16,($G$16+((AM$78-UPFRONTS!$F$30)*(('CBI - BUILD_SCENARIO'!$G$21-'CBI - BUILD_SCENARIO'!$G16)/(20))))))</f>
        <v/>
      </c>
      <c r="AN81" s="102" t="str">
        <f>IF(AN77="","",IF(AN77&lt;1,$G$16,($G$16+((AN$78-UPFRONTS!$F$30)*(('CBI - BUILD_SCENARIO'!$G$21-'CBI - BUILD_SCENARIO'!$G16)/(20))))))</f>
        <v/>
      </c>
      <c r="AO81" s="102" t="str">
        <f>IF(AO77="","",IF(AO77&lt;1,$G$16,($G$16+((AO$78-UPFRONTS!$F$30)*(('CBI - BUILD_SCENARIO'!$G$21-'CBI - BUILD_SCENARIO'!$G16)/(20))))))</f>
        <v/>
      </c>
      <c r="AP81" s="102" t="str">
        <f>IF(AP77="","",IF(AP77&lt;1,$G$16,($G$16+((AP$78-UPFRONTS!$F$30)*(('CBI - BUILD_SCENARIO'!$G$21-'CBI - BUILD_SCENARIO'!$G16)/(20))))))</f>
        <v/>
      </c>
      <c r="AQ81" s="102" t="str">
        <f>IF(AQ77="","",IF(AQ77&lt;1,$G$16,($G$16+((AQ$78-UPFRONTS!$F$30)*(('CBI - BUILD_SCENARIO'!$G$21-'CBI - BUILD_SCENARIO'!$G16)/(20))))))</f>
        <v/>
      </c>
      <c r="AR81" s="102" t="str">
        <f>IF(AR77="","",IF(AR77&lt;1,$G$16,($G$16+((AR$78-UPFRONTS!$F$30)*(('CBI - BUILD_SCENARIO'!$G$21-'CBI - BUILD_SCENARIO'!$G16)/(20))))))</f>
        <v/>
      </c>
      <c r="AS81" s="102" t="str">
        <f>IF(AS77="","",IF(AS77&lt;1,$G$16,($G$16+((AS$78-UPFRONTS!$F$30)*(('CBI - BUILD_SCENARIO'!$G$21-'CBI - BUILD_SCENARIO'!$G16)/(20))))))</f>
        <v/>
      </c>
      <c r="AT81" s="102" t="str">
        <f>IF(AT77="","",IF(AT77&lt;1,$G$16,($G$16+((AT$78-UPFRONTS!$F$30)*(('CBI - BUILD_SCENARIO'!$G$21-'CBI - BUILD_SCENARIO'!$G16)/(20))))))</f>
        <v/>
      </c>
      <c r="AU81" s="102" t="str">
        <f>IF(AU77="","",IF(AU77&lt;1,$G$16,($G$16+((AU$78-UPFRONTS!$F$30)*(('CBI - BUILD_SCENARIO'!$G$21-'CBI - BUILD_SCENARIO'!$G16)/(20))))))</f>
        <v/>
      </c>
      <c r="AV81" s="102" t="str">
        <f>IF(AV77="","",IF(AV77&lt;1,$G$16,($G$16+((AV$78-UPFRONTS!$F$30)*(('CBI - BUILD_SCENARIO'!$G$21-'CBI - BUILD_SCENARIO'!$G16)/(20))))))</f>
        <v/>
      </c>
      <c r="AW81" s="102" t="str">
        <f>IF(AW77="","",IF(AW77&lt;1,$G$16,($G$16+((AW$78-UPFRONTS!$F$30)*(('CBI - BUILD_SCENARIO'!$G$21-'CBI - BUILD_SCENARIO'!$G16)/(20))))))</f>
        <v/>
      </c>
      <c r="AX81" s="102" t="str">
        <f>IF(AX77="","",IF(AX77&lt;1,$G$16,($G$16+((AX$78-UPFRONTS!$F$30)*(('CBI - BUILD_SCENARIO'!$G$21-'CBI - BUILD_SCENARIO'!$G16)/(20))))))</f>
        <v/>
      </c>
      <c r="AY81" s="102" t="str">
        <f>IF(AY77="","",IF(AY77&lt;1,$G$16,($G$16+((AY$78-UPFRONTS!$F$30)*(('CBI - BUILD_SCENARIO'!$G$21-'CBI - BUILD_SCENARIO'!$G16)/(20))))))</f>
        <v/>
      </c>
      <c r="AZ81" s="102" t="str">
        <f>IF(AZ77="","",IF(AZ77&lt;1,$G$16,($G$16+((AZ$78-UPFRONTS!$F$30)*(('CBI - BUILD_SCENARIO'!$G$21-'CBI - BUILD_SCENARIO'!$G16)/(20))))))</f>
        <v/>
      </c>
      <c r="BA81" s="102" t="str">
        <f>IF(BA77="","",IF(BA77&lt;1,$G$16,($G$16+((BA$78-UPFRONTS!$F$30)*(('CBI - BUILD_SCENARIO'!$G$21-'CBI - BUILD_SCENARIO'!$G16)/(20))))))</f>
        <v/>
      </c>
      <c r="BB81" s="102" t="str">
        <f>IF(BB77="","",IF(BB77&lt;1,$G$16,($G$16+((BB$78-UPFRONTS!$F$30)*(('CBI - BUILD_SCENARIO'!$G$21-'CBI - BUILD_SCENARIO'!$G16)/(20))))))</f>
        <v/>
      </c>
      <c r="BC81" s="105" t="str">
        <f>IF(BC77="","",IF(BC77&lt;1,$G$16,($G$16+((BC$78-UPFRONTS!$F$30)*(('CBI - BUILD_SCENARIO'!$G$21-'CBI - BUILD_SCENARIO'!$G16)/(20))))))</f>
        <v/>
      </c>
    </row>
    <row r="82" spans="4:55" x14ac:dyDescent="0.25">
      <c r="F82" s="10" t="s">
        <v>463</v>
      </c>
      <c r="G82" s="102">
        <f>IF(G77="","",IF(G77&lt;1,$G$17,($G$17+((G$78-UPFRONTS!$F$30)*(('CBI - BUILD_SCENARIO'!$G$22-'CBI - BUILD_SCENARIO'!$G17)/(20))))))</f>
        <v>9.160735677542105E-4</v>
      </c>
      <c r="H82" s="102">
        <f>IF(H77="","",IF(H77&lt;1,$G$17,($G$17+((H$78-UPFRONTS!$F$30)*(('CBI - BUILD_SCENARIO'!$G$22-'CBI - BUILD_SCENARIO'!$G17)/(20))))))</f>
        <v>9.160735677542105E-4</v>
      </c>
      <c r="I82" s="102">
        <f>IF(I77="","",IF(I77&lt;1,$G$17,($G$17+((I$78-UPFRONTS!$F$30)*(('CBI - BUILD_SCENARIO'!$G$22-'CBI - BUILD_SCENARIO'!$G17)/(20))))))</f>
        <v>9.160735677542105E-4</v>
      </c>
      <c r="J82" s="102">
        <f>IF(J77="","",IF(J77&lt;1,$G$17,($G$17+((J$78-UPFRONTS!$F$30)*(('CBI - BUILD_SCENARIO'!$G$22-'CBI - BUILD_SCENARIO'!$G17)/(20))))))</f>
        <v>9.160735677542105E-4</v>
      </c>
      <c r="K82" s="102">
        <f>IF(K77="","",IF(K77&lt;1,$G$17,($G$17+((K$78-UPFRONTS!$F$30)*(('CBI - BUILD_SCENARIO'!$G$22-'CBI - BUILD_SCENARIO'!$G17)/(20))))))</f>
        <v>9.160735677542105E-4</v>
      </c>
      <c r="L82" s="102">
        <f>IF(L77="","",IF(L77&lt;1,$G$17,($G$17+((L$78-UPFRONTS!$F$30)*(('CBI - BUILD_SCENARIO'!$G$22-'CBI - BUILD_SCENARIO'!$G17)/(20))))))</f>
        <v>8.707004439433444E-4</v>
      </c>
      <c r="M82" s="102">
        <f>IF(M77="","",IF(M77&lt;1,$G$17,($G$17+((M$78-UPFRONTS!$F$30)*(('CBI - BUILD_SCENARIO'!$G$22-'CBI - BUILD_SCENARIO'!$G17)/(20))))))</f>
        <v>8.2532732013247841E-4</v>
      </c>
      <c r="N82" s="102">
        <f>IF(N77="","",IF(N77&lt;1,$G$17,($G$17+((N$78-UPFRONTS!$F$30)*(('CBI - BUILD_SCENARIO'!$G$22-'CBI - BUILD_SCENARIO'!$G17)/(20))))))</f>
        <v>7.7995419632161242E-4</v>
      </c>
      <c r="O82" s="102">
        <f>IF(O77="","",IF(O77&lt;1,$G$17,($G$17+((O$78-UPFRONTS!$F$30)*(('CBI - BUILD_SCENARIO'!$G$22-'CBI - BUILD_SCENARIO'!$G17)/(20))))))</f>
        <v>7.3458107251074631E-4</v>
      </c>
      <c r="P82" s="102">
        <f>IF(P77="","",IF(P77&lt;1,$G$17,($G$17+((P$78-UPFRONTS!$F$30)*(('CBI - BUILD_SCENARIO'!$G$22-'CBI - BUILD_SCENARIO'!$G17)/(20))))))</f>
        <v>6.8920794869988021E-4</v>
      </c>
      <c r="Q82" s="102">
        <f>IF(Q77="","",IF(Q77&lt;1,$G$17,($G$17+((Q$78-UPFRONTS!$F$30)*(('CBI - BUILD_SCENARIO'!$G$22-'CBI - BUILD_SCENARIO'!$G17)/(20))))))</f>
        <v>6.4383482488901422E-4</v>
      </c>
      <c r="R82" s="102">
        <f>IF(R77="","",IF(R77&lt;1,$G$17,($G$17+((R$78-UPFRONTS!$F$30)*(('CBI - BUILD_SCENARIO'!$G$22-'CBI - BUILD_SCENARIO'!$G17)/(20))))))</f>
        <v>5.9846170107814823E-4</v>
      </c>
      <c r="S82" s="102">
        <f>IF(S77="","",IF(S77&lt;1,$G$17,($G$17+((S$78-UPFRONTS!$F$30)*(('CBI - BUILD_SCENARIO'!$G$22-'CBI - BUILD_SCENARIO'!$G17)/(20))))))</f>
        <v>5.5308857726728213E-4</v>
      </c>
      <c r="T82" s="102">
        <f>IF(T77="","",IF(T77&lt;1,$G$17,($G$17+((T$78-UPFRONTS!$F$30)*(('CBI - BUILD_SCENARIO'!$G$22-'CBI - BUILD_SCENARIO'!$G17)/(20))))))</f>
        <v>5.0771545345641603E-4</v>
      </c>
      <c r="U82" s="102">
        <f>IF(U77="","",IF(U77&lt;1,$G$17,($G$17+((U$78-UPFRONTS!$F$30)*(('CBI - BUILD_SCENARIO'!$G$22-'CBI - BUILD_SCENARIO'!$G17)/(20))))))</f>
        <v>4.6234232964555003E-4</v>
      </c>
      <c r="V82" s="102">
        <f>IF(V77="","",IF(V77&lt;1,$G$17,($G$17+((V$78-UPFRONTS!$F$30)*(('CBI - BUILD_SCENARIO'!$G$22-'CBI - BUILD_SCENARIO'!$G17)/(20))))))</f>
        <v>4.1696920583468404E-4</v>
      </c>
      <c r="W82" s="362">
        <f>IF(W77="","",IF(W77&lt;1,$G$17,($G$17+((W$78-UPFRONTS!$F$30)*(('CBI - BUILD_SCENARIO'!$G$22-'CBI - BUILD_SCENARIO'!$G17)/(20))))))</f>
        <v>3.7159608202381794E-4</v>
      </c>
      <c r="X82" s="362">
        <f>IF(X77="","",IF(X77&lt;1,$G$17,($G$17+((X$78-UPFRONTS!$F$30)*(('CBI - BUILD_SCENARIO'!$G$22-'CBI - BUILD_SCENARIO'!$G17)/(20))))))</f>
        <v>3.2622295821295184E-4</v>
      </c>
      <c r="Y82" s="362">
        <f>IF(Y77="","",IF(Y77&lt;1,$G$17,($G$17+((Y$78-UPFRONTS!$F$30)*(('CBI - BUILD_SCENARIO'!$G$22-'CBI - BUILD_SCENARIO'!$G17)/(20))))))</f>
        <v>2.8084983440208584E-4</v>
      </c>
      <c r="Z82" s="362">
        <f>IF(Z77="","",IF(Z77&lt;1,$G$17,($G$17+((Z$78-UPFRONTS!$F$30)*(('CBI - BUILD_SCENARIO'!$G$22-'CBI - BUILD_SCENARIO'!$G17)/(20))))))</f>
        <v>2.3547671059121985E-4</v>
      </c>
      <c r="AA82" s="362">
        <f>IF(AA77="","",IF(AA77&lt;1,$G$17,($G$17+((AA$78-UPFRONTS!$F$30)*(('CBI - BUILD_SCENARIO'!$G$22-'CBI - BUILD_SCENARIO'!$G17)/(20))))))</f>
        <v>1.9010358678035375E-4</v>
      </c>
      <c r="AB82" s="362">
        <f>IF(AB77="","",IF(AB77&lt;1,$G$17,($G$17+((AB$78-UPFRONTS!$F$30)*(('CBI - BUILD_SCENARIO'!$G$22-'CBI - BUILD_SCENARIO'!$G17)/(20))))))</f>
        <v>1.4473046296948765E-4</v>
      </c>
      <c r="AC82" s="102">
        <f>IF(AC77="","",IF(AC77&lt;1,$G$17,($G$17+((AC$78-UPFRONTS!$F$30)*(('CBI - BUILD_SCENARIO'!$G$22-'CBI - BUILD_SCENARIO'!$G17)/(20))))))</f>
        <v>9.9357339158621656E-5</v>
      </c>
      <c r="AD82" s="102">
        <f>IF(AD77="","",IF(AD77&lt;1,$G$17,($G$17+((AD$78-UPFRONTS!$F$30)*(('CBI - BUILD_SCENARIO'!$G$22-'CBI - BUILD_SCENARIO'!$G17)/(20))))))</f>
        <v>5.3984215347755663E-5</v>
      </c>
      <c r="AE82" s="102">
        <f>IF(AE77="","",IF(AE77&lt;1,$G$17,($G$17+((AE$78-UPFRONTS!$F$30)*(('CBI - BUILD_SCENARIO'!$G$22-'CBI - BUILD_SCENARIO'!$G17)/(20))))))</f>
        <v>8.6110915368895619E-6</v>
      </c>
      <c r="AF82" s="102">
        <f>IF(AF77="","",IF(AF77&lt;1,$G$17,($G$17+((AF$78-UPFRONTS!$F$30)*(('CBI - BUILD_SCENARIO'!$G$22-'CBI - BUILD_SCENARIO'!$G17)/(20))))))</f>
        <v>-3.6762032273976539E-5</v>
      </c>
      <c r="AG82" s="102" t="str">
        <f>IF(AG77="","",IF(AG77&lt;1,$G$17,($G$17+((AG$78-UPFRONTS!$F$30)*(('CBI - BUILD_SCENARIO'!$G$22-'CBI - BUILD_SCENARIO'!$G17)/(20))))))</f>
        <v/>
      </c>
      <c r="AH82" s="102" t="str">
        <f>IF(AH77="","",IF(AH77&lt;1,$G$17,($G$17+((AH$78-UPFRONTS!$F$30)*(('CBI - BUILD_SCENARIO'!$G$22-'CBI - BUILD_SCENARIO'!$G17)/(20))))))</f>
        <v/>
      </c>
      <c r="AI82" s="102" t="str">
        <f>IF(AI77="","",IF(AI77&lt;1,$G$17,($G$17+((AI$78-UPFRONTS!$F$30)*(('CBI - BUILD_SCENARIO'!$G$22-'CBI - BUILD_SCENARIO'!$G17)/(20))))))</f>
        <v/>
      </c>
      <c r="AJ82" s="102" t="str">
        <f>IF(AJ77="","",IF(AJ77&lt;1,$G$17,($G$17+((AJ$78-UPFRONTS!$F$30)*(('CBI - BUILD_SCENARIO'!$G$22-'CBI - BUILD_SCENARIO'!$G17)/(20))))))</f>
        <v/>
      </c>
      <c r="AK82" s="102" t="str">
        <f>IF(AK77="","",IF(AK77&lt;1,$G$17,($G$17+((AK$78-UPFRONTS!$F$30)*(('CBI - BUILD_SCENARIO'!$G$22-'CBI - BUILD_SCENARIO'!$G17)/(20))))))</f>
        <v/>
      </c>
      <c r="AL82" s="102" t="str">
        <f>IF(AL77="","",IF(AL77&lt;1,$G$17,($G$17+((AL$78-UPFRONTS!$F$30)*(('CBI - BUILD_SCENARIO'!$G$22-'CBI - BUILD_SCENARIO'!$G17)/(20))))))</f>
        <v/>
      </c>
      <c r="AM82" s="102" t="str">
        <f>IF(AM77="","",IF(AM77&lt;1,$G$17,($G$17+((AM$78-UPFRONTS!$F$30)*(('CBI - BUILD_SCENARIO'!$G$22-'CBI - BUILD_SCENARIO'!$G17)/(20))))))</f>
        <v/>
      </c>
      <c r="AN82" s="102" t="str">
        <f>IF(AN77="","",IF(AN77&lt;1,$G$17,($G$17+((AN$78-UPFRONTS!$F$30)*(('CBI - BUILD_SCENARIO'!$G$22-'CBI - BUILD_SCENARIO'!$G17)/(20))))))</f>
        <v/>
      </c>
      <c r="AO82" s="102" t="str">
        <f>IF(AO77="","",IF(AO77&lt;1,$G$17,($G$17+((AO$78-UPFRONTS!$F$30)*(('CBI - BUILD_SCENARIO'!$G$22-'CBI - BUILD_SCENARIO'!$G17)/(20))))))</f>
        <v/>
      </c>
      <c r="AP82" s="102" t="str">
        <f>IF(AP77="","",IF(AP77&lt;1,$G$17,($G$17+((AP$78-UPFRONTS!$F$30)*(('CBI - BUILD_SCENARIO'!$G$22-'CBI - BUILD_SCENARIO'!$G17)/(20))))))</f>
        <v/>
      </c>
      <c r="AQ82" s="102" t="str">
        <f>IF(AQ77="","",IF(AQ77&lt;1,$G$17,($G$17+((AQ$78-UPFRONTS!$F$30)*(('CBI - BUILD_SCENARIO'!$G$22-'CBI - BUILD_SCENARIO'!$G17)/(20))))))</f>
        <v/>
      </c>
      <c r="AR82" s="102" t="str">
        <f>IF(AR77="","",IF(AR77&lt;1,$G$17,($G$17+((AR$78-UPFRONTS!$F$30)*(('CBI - BUILD_SCENARIO'!$G$22-'CBI - BUILD_SCENARIO'!$G17)/(20))))))</f>
        <v/>
      </c>
      <c r="AS82" s="102" t="str">
        <f>IF(AS77="","",IF(AS77&lt;1,$G$17,($G$17+((AS$78-UPFRONTS!$F$30)*(('CBI - BUILD_SCENARIO'!$G$22-'CBI - BUILD_SCENARIO'!$G17)/(20))))))</f>
        <v/>
      </c>
      <c r="AT82" s="102" t="str">
        <f>IF(AT77="","",IF(AT77&lt;1,$G$17,($G$17+((AT$78-UPFRONTS!$F$30)*(('CBI - BUILD_SCENARIO'!$G$22-'CBI - BUILD_SCENARIO'!$G17)/(20))))))</f>
        <v/>
      </c>
      <c r="AU82" s="102" t="str">
        <f>IF(AU77="","",IF(AU77&lt;1,$G$17,($G$17+((AU$78-UPFRONTS!$F$30)*(('CBI - BUILD_SCENARIO'!$G$22-'CBI - BUILD_SCENARIO'!$G17)/(20))))))</f>
        <v/>
      </c>
      <c r="AV82" s="102" t="str">
        <f>IF(AV77="","",IF(AV77&lt;1,$G$17,($G$17+((AV$78-UPFRONTS!$F$30)*(('CBI - BUILD_SCENARIO'!$G$22-'CBI - BUILD_SCENARIO'!$G17)/(20))))))</f>
        <v/>
      </c>
      <c r="AW82" s="102" t="str">
        <f>IF(AW77="","",IF(AW77&lt;1,$G$17,($G$17+((AW$78-UPFRONTS!$F$30)*(('CBI - BUILD_SCENARIO'!$G$22-'CBI - BUILD_SCENARIO'!$G17)/(20))))))</f>
        <v/>
      </c>
      <c r="AX82" s="102" t="str">
        <f>IF(AX77="","",IF(AX77&lt;1,$G$17,($G$17+((AX$78-UPFRONTS!$F$30)*(('CBI - BUILD_SCENARIO'!$G$22-'CBI - BUILD_SCENARIO'!$G17)/(20))))))</f>
        <v/>
      </c>
      <c r="AY82" s="102" t="str">
        <f>IF(AY77="","",IF(AY77&lt;1,$G$17,($G$17+((AY$78-UPFRONTS!$F$30)*(('CBI - BUILD_SCENARIO'!$G$22-'CBI - BUILD_SCENARIO'!$G17)/(20))))))</f>
        <v/>
      </c>
      <c r="AZ82" s="102" t="str">
        <f>IF(AZ77="","",IF(AZ77&lt;1,$G$17,($G$17+((AZ$78-UPFRONTS!$F$30)*(('CBI - BUILD_SCENARIO'!$G$22-'CBI - BUILD_SCENARIO'!$G17)/(20))))))</f>
        <v/>
      </c>
      <c r="BA82" s="102" t="str">
        <f>IF(BA77="","",IF(BA77&lt;1,$G$17,($G$17+((BA$78-UPFRONTS!$F$30)*(('CBI - BUILD_SCENARIO'!$G$22-'CBI - BUILD_SCENARIO'!$G17)/(20))))))</f>
        <v/>
      </c>
      <c r="BB82" s="102" t="str">
        <f>IF(BB77="","",IF(BB77&lt;1,$G$17,($G$17+((BB$78-UPFRONTS!$F$30)*(('CBI - BUILD_SCENARIO'!$G$22-'CBI - BUILD_SCENARIO'!$G17)/(20))))))</f>
        <v/>
      </c>
      <c r="BC82" s="105" t="str">
        <f>IF(BC77="","",IF(BC77&lt;1,$G$17,($G$17+((BC$78-UPFRONTS!$F$30)*(('CBI - BUILD_SCENARIO'!$G$22-'CBI - BUILD_SCENARIO'!$G17)/(20))))))</f>
        <v/>
      </c>
    </row>
    <row r="83" spans="4:55" x14ac:dyDescent="0.25">
      <c r="F83" s="83" t="s">
        <v>464</v>
      </c>
      <c r="G83" s="84">
        <f>G60</f>
        <v>2021</v>
      </c>
      <c r="H83" s="84">
        <f t="shared" ref="H83:BC83" si="5">H60</f>
        <v>2022</v>
      </c>
      <c r="I83" s="84">
        <f t="shared" si="5"/>
        <v>2023</v>
      </c>
      <c r="J83" s="84">
        <f t="shared" si="5"/>
        <v>2024</v>
      </c>
      <c r="K83" s="84">
        <f t="shared" si="5"/>
        <v>2025</v>
      </c>
      <c r="L83" s="84">
        <f t="shared" si="5"/>
        <v>2026</v>
      </c>
      <c r="M83" s="84">
        <f t="shared" si="5"/>
        <v>2027</v>
      </c>
      <c r="N83" s="84">
        <f t="shared" si="5"/>
        <v>2028</v>
      </c>
      <c r="O83" s="84">
        <f t="shared" si="5"/>
        <v>2029</v>
      </c>
      <c r="P83" s="84">
        <f t="shared" si="5"/>
        <v>2030</v>
      </c>
      <c r="Q83" s="84">
        <f t="shared" si="5"/>
        <v>2031</v>
      </c>
      <c r="R83" s="84">
        <f t="shared" si="5"/>
        <v>2032</v>
      </c>
      <c r="S83" s="84">
        <f t="shared" si="5"/>
        <v>2033</v>
      </c>
      <c r="T83" s="84">
        <f t="shared" si="5"/>
        <v>2034</v>
      </c>
      <c r="U83" s="84">
        <f t="shared" si="5"/>
        <v>2035</v>
      </c>
      <c r="V83" s="84">
        <f t="shared" si="5"/>
        <v>2036</v>
      </c>
      <c r="W83" s="84">
        <f t="shared" si="5"/>
        <v>2037</v>
      </c>
      <c r="X83" s="84">
        <f t="shared" si="5"/>
        <v>2038</v>
      </c>
      <c r="Y83" s="84">
        <f t="shared" si="5"/>
        <v>2039</v>
      </c>
      <c r="Z83" s="84">
        <f t="shared" si="5"/>
        <v>2040</v>
      </c>
      <c r="AA83" s="84">
        <f t="shared" si="5"/>
        <v>2041</v>
      </c>
      <c r="AB83" s="84">
        <f t="shared" si="5"/>
        <v>2042</v>
      </c>
      <c r="AC83" s="84">
        <f t="shared" si="5"/>
        <v>2043</v>
      </c>
      <c r="AD83" s="84">
        <f t="shared" si="5"/>
        <v>2044</v>
      </c>
      <c r="AE83" s="84">
        <f t="shared" si="5"/>
        <v>2045</v>
      </c>
      <c r="AF83" s="84">
        <f t="shared" si="5"/>
        <v>2046</v>
      </c>
      <c r="AG83" s="84" t="str">
        <f t="shared" si="5"/>
        <v/>
      </c>
      <c r="AH83" s="84" t="str">
        <f t="shared" si="5"/>
        <v/>
      </c>
      <c r="AI83" s="84" t="str">
        <f t="shared" si="5"/>
        <v/>
      </c>
      <c r="AJ83" s="84" t="str">
        <f t="shared" si="5"/>
        <v/>
      </c>
      <c r="AK83" s="84" t="str">
        <f t="shared" si="5"/>
        <v/>
      </c>
      <c r="AL83" s="84" t="str">
        <f t="shared" si="5"/>
        <v/>
      </c>
      <c r="AM83" s="84" t="str">
        <f t="shared" si="5"/>
        <v/>
      </c>
      <c r="AN83" s="84" t="str">
        <f t="shared" si="5"/>
        <v/>
      </c>
      <c r="AO83" s="84" t="str">
        <f t="shared" si="5"/>
        <v/>
      </c>
      <c r="AP83" s="84" t="str">
        <f t="shared" si="5"/>
        <v/>
      </c>
      <c r="AQ83" s="84" t="str">
        <f t="shared" si="5"/>
        <v/>
      </c>
      <c r="AR83" s="84" t="str">
        <f t="shared" si="5"/>
        <v/>
      </c>
      <c r="AS83" s="84" t="str">
        <f t="shared" si="5"/>
        <v/>
      </c>
      <c r="AT83" s="84" t="str">
        <f t="shared" si="5"/>
        <v/>
      </c>
      <c r="AU83" s="84" t="str">
        <f t="shared" si="5"/>
        <v/>
      </c>
      <c r="AV83" s="84" t="str">
        <f t="shared" si="5"/>
        <v/>
      </c>
      <c r="AW83" s="84" t="str">
        <f t="shared" si="5"/>
        <v/>
      </c>
      <c r="AX83" s="84" t="str">
        <f t="shared" si="5"/>
        <v/>
      </c>
      <c r="AY83" s="84" t="str">
        <f t="shared" si="5"/>
        <v/>
      </c>
      <c r="AZ83" s="84" t="str">
        <f t="shared" si="5"/>
        <v/>
      </c>
      <c r="BA83" s="84" t="str">
        <f t="shared" si="5"/>
        <v/>
      </c>
      <c r="BB83" s="84" t="str">
        <f t="shared" si="5"/>
        <v/>
      </c>
      <c r="BC83" s="85" t="str">
        <f t="shared" si="5"/>
        <v/>
      </c>
    </row>
    <row r="84" spans="4:55" x14ac:dyDescent="0.25">
      <c r="F84" s="34" t="s">
        <v>431</v>
      </c>
      <c r="G84" s="101">
        <f>IF(G77="","",IF(G77&lt;1,$H$14,($H$14+((G$78-UPFRONTS!$F$30)*(('CBI - BUILD_SCENARIO'!$H$19-'CBI - BUILD_SCENARIO'!$H14)/(20))))))</f>
        <v>9.7588978185993106E-3</v>
      </c>
      <c r="H84" s="101">
        <f>IF(H77="","",IF(H77&lt;1,$H$14,($H$14+((H$78-UPFRONTS!$F$30)*(('CBI - BUILD_SCENARIO'!$H$19-'CBI - BUILD_SCENARIO'!$H14)/(20))))))</f>
        <v>9.7588978185993106E-3</v>
      </c>
      <c r="I84" s="101">
        <f>IF(I77="","",IF(I77&lt;1,$H$14,($H$14+((I$78-UPFRONTS!$F$30)*(('CBI - BUILD_SCENARIO'!$H$19-'CBI - BUILD_SCENARIO'!$H14)/(20))))))</f>
        <v>9.7588978185993106E-3</v>
      </c>
      <c r="J84" s="101">
        <f>IF(J77="","",IF(J77&lt;1,$H$14,($H$14+((J$78-UPFRONTS!$F$30)*(('CBI - BUILD_SCENARIO'!$H$19-'CBI - BUILD_SCENARIO'!$H14)/(20))))))</f>
        <v>9.7588978185993106E-3</v>
      </c>
      <c r="K84" s="101">
        <f>IF(K77="","",IF(K77&lt;1,$H$14,($H$14+((K$78-UPFRONTS!$F$30)*(('CBI - BUILD_SCENARIO'!$H$19-'CBI - BUILD_SCENARIO'!$H14)/(20))))))</f>
        <v>9.7588978185993106E-3</v>
      </c>
      <c r="L84" s="101">
        <f>IF(L77="","",IF(L77&lt;1,$H$14,($H$14+((L$78-UPFRONTS!$F$30)*(('CBI - BUILD_SCENARIO'!$H$19-'CBI - BUILD_SCENARIO'!$H14)/(20))))))</f>
        <v>1.6000952927669343E-2</v>
      </c>
      <c r="M84" s="101">
        <f>IF(M77="","",IF(M77&lt;1,$H$14,($H$14+((M$78-UPFRONTS!$F$30)*(('CBI - BUILD_SCENARIO'!$H$19-'CBI - BUILD_SCENARIO'!$H14)/(20))))))</f>
        <v>2.2243008036739377E-2</v>
      </c>
      <c r="N84" s="101">
        <f>IF(N77="","",IF(N77&lt;1,$H$14,($H$14+((N$78-UPFRONTS!$F$30)*(('CBI - BUILD_SCENARIO'!$H$19-'CBI - BUILD_SCENARIO'!$H14)/(20))))))</f>
        <v>2.8485063145809411E-2</v>
      </c>
      <c r="O84" s="101">
        <f>IF(O77="","",IF(O77&lt;1,$H$14,($H$14+((O$78-UPFRONTS!$F$30)*(('CBI - BUILD_SCENARIO'!$H$19-'CBI - BUILD_SCENARIO'!$H14)/(20))))))</f>
        <v>3.4727118254879445E-2</v>
      </c>
      <c r="P84" s="101">
        <f>IF(P77="","",IF(P77&lt;1,$H$14,($H$14+((P$78-UPFRONTS!$F$30)*(('CBI - BUILD_SCENARIO'!$H$19-'CBI - BUILD_SCENARIO'!$H14)/(20))))))</f>
        <v>4.0969173363949479E-2</v>
      </c>
      <c r="Q84" s="101">
        <f>IF(Q77="","",IF(Q77&lt;1,$H$14,($H$14+((Q$78-UPFRONTS!$F$30)*(('CBI - BUILD_SCENARIO'!$H$19-'CBI - BUILD_SCENARIO'!$H14)/(20))))))</f>
        <v>4.7211228473019513E-2</v>
      </c>
      <c r="R84" s="101">
        <f>IF(R77="","",IF(R77&lt;1,$H$14,($H$14+((R$78-UPFRONTS!$F$30)*(('CBI - BUILD_SCENARIO'!$H$19-'CBI - BUILD_SCENARIO'!$H14)/(20))))))</f>
        <v>5.3453283582089547E-2</v>
      </c>
      <c r="S84" s="101">
        <f>IF(S77="","",IF(S77&lt;1,$H$14,($H$14+((S$78-UPFRONTS!$F$30)*(('CBI - BUILD_SCENARIO'!$H$19-'CBI - BUILD_SCENARIO'!$H14)/(20))))))</f>
        <v>5.9695338691159582E-2</v>
      </c>
      <c r="T84" s="101">
        <f>IF(T77="","",IF(T77&lt;1,$H$14,($H$14+((T$78-UPFRONTS!$F$30)*(('CBI - BUILD_SCENARIO'!$H$19-'CBI - BUILD_SCENARIO'!$H14)/(20))))))</f>
        <v>6.5937393800229616E-2</v>
      </c>
      <c r="U84" s="101">
        <f>IF(U77="","",IF(U77&lt;1,$H$14,($H$14+((U$78-UPFRONTS!$F$30)*(('CBI - BUILD_SCENARIO'!$H$19-'CBI - BUILD_SCENARIO'!$H14)/(20))))))</f>
        <v>7.2179448909299657E-2</v>
      </c>
      <c r="V84" s="101">
        <f>IF(V77="","",IF(V77&lt;1,$H$14,($H$14+((V$78-UPFRONTS!$F$30)*(('CBI - BUILD_SCENARIO'!$H$19-'CBI - BUILD_SCENARIO'!$H14)/(20))))))</f>
        <v>7.8421504018369698E-2</v>
      </c>
      <c r="W84" s="101">
        <f>IF(W77="","",IF(W77&lt;1,$H$14,($H$14+((W$78-UPFRONTS!$F$30)*(('CBI - BUILD_SCENARIO'!$H$19-'CBI - BUILD_SCENARIO'!$H14)/(20))))))</f>
        <v>8.4663559127439725E-2</v>
      </c>
      <c r="X84" s="101">
        <f>IF(X77="","",IF(X77&lt;1,$H$14,($H$14+((X$78-UPFRONTS!$F$30)*(('CBI - BUILD_SCENARIO'!$H$19-'CBI - BUILD_SCENARIO'!$H14)/(20))))))</f>
        <v>9.0905614236509752E-2</v>
      </c>
      <c r="Y84" s="101">
        <f>IF(Y77="","",IF(Y77&lt;1,$H$14,($H$14+((Y$78-UPFRONTS!$F$30)*(('CBI - BUILD_SCENARIO'!$H$19-'CBI - BUILD_SCENARIO'!$H14)/(20))))))</f>
        <v>9.7147669345579793E-2</v>
      </c>
      <c r="Z84" s="101">
        <f>IF(Z77="","",IF(Z77&lt;1,$H$14,($H$14+((Z$78-UPFRONTS!$F$30)*(('CBI - BUILD_SCENARIO'!$H$19-'CBI - BUILD_SCENARIO'!$H14)/(20))))))</f>
        <v>0.10338972445464983</v>
      </c>
      <c r="AA84" s="101">
        <f>IF(AA77="","",IF(AA77&lt;1,$H$14,($H$14+((AA$78-UPFRONTS!$F$30)*(('CBI - BUILD_SCENARIO'!$H$19-'CBI - BUILD_SCENARIO'!$H14)/(20))))))</f>
        <v>0.10963177956371986</v>
      </c>
      <c r="AB84" s="101">
        <f>IF(AB77="","",IF(AB77&lt;1,$H$14,($H$14+((AB$78-UPFRONTS!$F$30)*(('CBI - BUILD_SCENARIO'!$H$19-'CBI - BUILD_SCENARIO'!$H14)/(20))))))</f>
        <v>0.11587383467278989</v>
      </c>
      <c r="AC84" s="101">
        <f>IF(AC77="","",IF(AC77&lt;1,$H$14,($H$14+((AC$78-UPFRONTS!$F$30)*(('CBI - BUILD_SCENARIO'!$H$19-'CBI - BUILD_SCENARIO'!$H14)/(20))))))</f>
        <v>0.12211588978185993</v>
      </c>
      <c r="AD84" s="101">
        <f>IF(AD77="","",IF(AD77&lt;1,$H$14,($H$14+((AD$78-UPFRONTS!$F$30)*(('CBI - BUILD_SCENARIO'!$H$19-'CBI - BUILD_SCENARIO'!$H14)/(20))))))</f>
        <v>0.12835794489092997</v>
      </c>
      <c r="AE84" s="101">
        <f>IF(AE77="","",IF(AE77&lt;1,$H$14,($H$14+((AE$78-UPFRONTS!$F$30)*(('CBI - BUILD_SCENARIO'!$H$19-'CBI - BUILD_SCENARIO'!$H14)/(20))))))</f>
        <v>0.1346</v>
      </c>
      <c r="AF84" s="101">
        <f>IF(AF77="","",IF(AF77&lt;1,$H$14,($H$14+((AF$78-UPFRONTS!$F$30)*(('CBI - BUILD_SCENARIO'!$H$19-'CBI - BUILD_SCENARIO'!$H14)/(20))))))</f>
        <v>0.14084205510907002</v>
      </c>
      <c r="AG84" s="101" t="str">
        <f>IF(AG77="","",IF(AG77&lt;1,$H$14,($H$14+((AG$78-UPFRONTS!$F$30)*(('CBI - BUILD_SCENARIO'!$H$19-'CBI - BUILD_SCENARIO'!$H14)/(20))))))</f>
        <v/>
      </c>
      <c r="AH84" s="101" t="str">
        <f>IF(AH77="","",IF(AH77&lt;1,$H$14,($H$14+((AH$78-UPFRONTS!$F$30)*(('CBI - BUILD_SCENARIO'!$H$19-'CBI - BUILD_SCENARIO'!$H14)/(20))))))</f>
        <v/>
      </c>
      <c r="AI84" s="101" t="str">
        <f>IF(AI77="","",IF(AI77&lt;1,$H$14,($H$14+((AI$78-UPFRONTS!$F$30)*(('CBI - BUILD_SCENARIO'!$H$19-'CBI - BUILD_SCENARIO'!$H14)/(20))))))</f>
        <v/>
      </c>
      <c r="AJ84" s="101" t="str">
        <f>IF(AJ77="","",IF(AJ77&lt;1,$H$14,($H$14+((AJ$78-UPFRONTS!$F$30)*(('CBI - BUILD_SCENARIO'!$H$19-'CBI - BUILD_SCENARIO'!$H14)/(20))))))</f>
        <v/>
      </c>
      <c r="AK84" s="101" t="str">
        <f>IF(AK77="","",IF(AK77&lt;1,$H$14,($H$14+((AK$78-UPFRONTS!$F$30)*(('CBI - BUILD_SCENARIO'!$H$19-'CBI - BUILD_SCENARIO'!$H14)/(20))))))</f>
        <v/>
      </c>
      <c r="AL84" s="101" t="str">
        <f>IF(AL77="","",IF(AL77&lt;1,$H$14,($H$14+((AL$78-UPFRONTS!$F$30)*(('CBI - BUILD_SCENARIO'!$H$19-'CBI - BUILD_SCENARIO'!$H14)/(20))))))</f>
        <v/>
      </c>
      <c r="AM84" s="101" t="str">
        <f>IF(AM77="","",IF(AM77&lt;1,$H$14,($H$14+((AM$78-UPFRONTS!$F$30)*(('CBI - BUILD_SCENARIO'!$H$19-'CBI - BUILD_SCENARIO'!$H14)/(20))))))</f>
        <v/>
      </c>
      <c r="AN84" s="101" t="str">
        <f>IF(AN77="","",IF(AN77&lt;1,$H$14,($H$14+((AN$78-UPFRONTS!$F$30)*(('CBI - BUILD_SCENARIO'!$H$19-'CBI - BUILD_SCENARIO'!$H14)/(20))))))</f>
        <v/>
      </c>
      <c r="AO84" s="101" t="str">
        <f>IF(AO77="","",IF(AO77&lt;1,$H$14,($H$14+((AO$78-UPFRONTS!$F$30)*(('CBI - BUILD_SCENARIO'!$H$19-'CBI - BUILD_SCENARIO'!$H14)/(20))))))</f>
        <v/>
      </c>
      <c r="AP84" s="101" t="str">
        <f>IF(AP77="","",IF(AP77&lt;1,$H$14,($H$14+((AP$78-UPFRONTS!$F$30)*(('CBI - BUILD_SCENARIO'!$H$19-'CBI - BUILD_SCENARIO'!$H14)/(20))))))</f>
        <v/>
      </c>
      <c r="AQ84" s="101" t="str">
        <f>IF(AQ77="","",IF(AQ77&lt;1,$H$14,($H$14+((AQ$78-UPFRONTS!$F$30)*(('CBI - BUILD_SCENARIO'!$H$19-'CBI - BUILD_SCENARIO'!$H14)/(20))))))</f>
        <v/>
      </c>
      <c r="AR84" s="101" t="str">
        <f>IF(AR77="","",IF(AR77&lt;1,$H$14,($H$14+((AR$78-UPFRONTS!$F$30)*(('CBI - BUILD_SCENARIO'!$H$19-'CBI - BUILD_SCENARIO'!$H14)/(20))))))</f>
        <v/>
      </c>
      <c r="AS84" s="101" t="str">
        <f>IF(AS77="","",IF(AS77&lt;1,$H$14,($H$14+((AS$78-UPFRONTS!$F$30)*(('CBI - BUILD_SCENARIO'!$H$19-'CBI - BUILD_SCENARIO'!$H14)/(20))))))</f>
        <v/>
      </c>
      <c r="AT84" s="101" t="str">
        <f>IF(AT77="","",IF(AT77&lt;1,$H$14,($H$14+((AT$78-UPFRONTS!$F$30)*(('CBI - BUILD_SCENARIO'!$H$19-'CBI - BUILD_SCENARIO'!$H14)/(20))))))</f>
        <v/>
      </c>
      <c r="AU84" s="101" t="str">
        <f>IF(AU77="","",IF(AU77&lt;1,$H$14,($H$14+((AU$78-UPFRONTS!$F$30)*(('CBI - BUILD_SCENARIO'!$H$19-'CBI - BUILD_SCENARIO'!$H14)/(20))))))</f>
        <v/>
      </c>
      <c r="AV84" s="101" t="str">
        <f>IF(AV77="","",IF(AV77&lt;1,$H$14,($H$14+((AV$78-UPFRONTS!$F$30)*(('CBI - BUILD_SCENARIO'!$H$19-'CBI - BUILD_SCENARIO'!$H14)/(20))))))</f>
        <v/>
      </c>
      <c r="AW84" s="101" t="str">
        <f>IF(AW77="","",IF(AW77&lt;1,$H$14,($H$14+((AW$78-UPFRONTS!$F$30)*(('CBI - BUILD_SCENARIO'!$H$19-'CBI - BUILD_SCENARIO'!$H14)/(20))))))</f>
        <v/>
      </c>
      <c r="AX84" s="101" t="str">
        <f>IF(AX77="","",IF(AX77&lt;1,$H$14,($H$14+((AX$78-UPFRONTS!$F$30)*(('CBI - BUILD_SCENARIO'!$H$19-'CBI - BUILD_SCENARIO'!$H14)/(20))))))</f>
        <v/>
      </c>
      <c r="AY84" s="101" t="str">
        <f>IF(AY77="","",IF(AY77&lt;1,$H$14,($H$14+((AY$78-UPFRONTS!$F$30)*(('CBI - BUILD_SCENARIO'!$H$19-'CBI - BUILD_SCENARIO'!$H14)/(20))))))</f>
        <v/>
      </c>
      <c r="AZ84" s="101" t="str">
        <f>IF(AZ77="","",IF(AZ77&lt;1,$H$14,($H$14+((AZ$78-UPFRONTS!$F$30)*(('CBI - BUILD_SCENARIO'!$H$19-'CBI - BUILD_SCENARIO'!$H14)/(20))))))</f>
        <v/>
      </c>
      <c r="BA84" s="101" t="str">
        <f>IF(BA77="","",IF(BA77&lt;1,$H$14,($H$14+((BA$78-UPFRONTS!$F$30)*(('CBI - BUILD_SCENARIO'!$H$19-'CBI - BUILD_SCENARIO'!$H14)/(20))))))</f>
        <v/>
      </c>
      <c r="BB84" s="101" t="str">
        <f>IF(BB77="","",IF(BB77&lt;1,$H$14,($H$14+((BB$78-UPFRONTS!$F$30)*(('CBI - BUILD_SCENARIO'!$H$19-'CBI - BUILD_SCENARIO'!$H14)/(20))))))</f>
        <v/>
      </c>
      <c r="BC84" s="104" t="str">
        <f>IF(BC77="","",IF(BC77&lt;1,$H$14,($H$14+((BC$78-UPFRONTS!$F$30)*(('CBI - BUILD_SCENARIO'!$H$19-'CBI - BUILD_SCENARIO'!$H14)/(20))))))</f>
        <v/>
      </c>
    </row>
    <row r="85" spans="4:55" x14ac:dyDescent="0.25">
      <c r="F85" s="10" t="s">
        <v>432</v>
      </c>
      <c r="G85" s="102">
        <f>IF(G77="","",IF(G77&lt;1,$H$15,($H$15+((G$78-UPFRONTS!$F$30)*(('CBI - BUILD_SCENARIO'!$H$20-'CBI - BUILD_SCENARIO'!$H15)/(20))))))</f>
        <v>3.851541722143375E-2</v>
      </c>
      <c r="H85" s="102">
        <f>IF(H77="","",IF(H77&lt;1,$H$15,($H$15+((H$78-UPFRONTS!$F$30)*(('CBI - BUILD_SCENARIO'!$H$20-'CBI - BUILD_SCENARIO'!$H15)/(20))))))</f>
        <v>3.851541722143375E-2</v>
      </c>
      <c r="I85" s="102">
        <f>IF(I77="","",IF(I77&lt;1,$H$15,($H$15+((I$78-UPFRONTS!$F$30)*(('CBI - BUILD_SCENARIO'!$H$20-'CBI - BUILD_SCENARIO'!$H15)/(20))))))</f>
        <v>3.851541722143375E-2</v>
      </c>
      <c r="J85" s="102">
        <f>IF(J77="","",IF(J77&lt;1,$H$15,($H$15+((J$78-UPFRONTS!$F$30)*(('CBI - BUILD_SCENARIO'!$H$20-'CBI - BUILD_SCENARIO'!$H15)/(20))))))</f>
        <v>3.851541722143375E-2</v>
      </c>
      <c r="K85" s="102">
        <f>IF(K77="","",IF(K77&lt;1,$H$15,($H$15+((K$78-UPFRONTS!$F$30)*(('CBI - BUILD_SCENARIO'!$H$20-'CBI - BUILD_SCENARIO'!$H15)/(20))))))</f>
        <v>3.851541722143375E-2</v>
      </c>
      <c r="L85" s="102">
        <f>IF(L77="","",IF(L77&lt;1,$H$15,($H$15+((L$78-UPFRONTS!$F$30)*(('CBI - BUILD_SCENARIO'!$H$20-'CBI - BUILD_SCENARIO'!$H15)/(20))))))</f>
        <v>3.6848855118262309E-2</v>
      </c>
      <c r="M85" s="102">
        <f>IF(M77="","",IF(M77&lt;1,$H$15,($H$15+((M$78-UPFRONTS!$F$30)*(('CBI - BUILD_SCENARIO'!$H$20-'CBI - BUILD_SCENARIO'!$H15)/(20))))))</f>
        <v>3.5182293015090876E-2</v>
      </c>
      <c r="N85" s="102">
        <f>IF(N77="","",IF(N77&lt;1,$H$15,($H$15+((N$78-UPFRONTS!$F$30)*(('CBI - BUILD_SCENARIO'!$H$20-'CBI - BUILD_SCENARIO'!$H15)/(20))))))</f>
        <v>3.3515730911919436E-2</v>
      </c>
      <c r="O85" s="102">
        <f>IF(O77="","",IF(O77&lt;1,$H$15,($H$15+((O$78-UPFRONTS!$F$30)*(('CBI - BUILD_SCENARIO'!$H$20-'CBI - BUILD_SCENARIO'!$H15)/(20))))))</f>
        <v>3.1849168808747996E-2</v>
      </c>
      <c r="P85" s="102">
        <f>IF(P77="","",IF(P77&lt;1,$H$15,($H$15+((P$78-UPFRONTS!$F$30)*(('CBI - BUILD_SCENARIO'!$H$20-'CBI - BUILD_SCENARIO'!$H15)/(20))))))</f>
        <v>3.0182606705576556E-2</v>
      </c>
      <c r="Q85" s="102">
        <f>IF(Q77="","",IF(Q77&lt;1,$H$15,($H$15+((Q$78-UPFRONTS!$F$30)*(('CBI - BUILD_SCENARIO'!$H$20-'CBI - BUILD_SCENARIO'!$H15)/(20))))))</f>
        <v>2.851604460240512E-2</v>
      </c>
      <c r="R85" s="102">
        <f>IF(R77="","",IF(R77&lt;1,$H$15,($H$15+((R$78-UPFRONTS!$F$30)*(('CBI - BUILD_SCENARIO'!$H$20-'CBI - BUILD_SCENARIO'!$H15)/(20))))))</f>
        <v>2.6849482499233683E-2</v>
      </c>
      <c r="S85" s="102">
        <f>IF(S77="","",IF(S77&lt;1,$H$15,($H$15+((S$78-UPFRONTS!$F$30)*(('CBI - BUILD_SCENARIO'!$H$20-'CBI - BUILD_SCENARIO'!$H15)/(20))))))</f>
        <v>2.5182920396062243E-2</v>
      </c>
      <c r="T85" s="102">
        <f>IF(T77="","",IF(T77&lt;1,$H$15,($H$15+((T$78-UPFRONTS!$F$30)*(('CBI - BUILD_SCENARIO'!$H$20-'CBI - BUILD_SCENARIO'!$H15)/(20))))))</f>
        <v>2.3516358292890803E-2</v>
      </c>
      <c r="U85" s="102">
        <f>IF(U77="","",IF(U77&lt;1,$H$15,($H$15+((U$78-UPFRONTS!$F$30)*(('CBI - BUILD_SCENARIO'!$H$20-'CBI - BUILD_SCENARIO'!$H15)/(20))))))</f>
        <v>2.1849796189719366E-2</v>
      </c>
      <c r="V85" s="102">
        <f>IF(V77="","",IF(V77&lt;1,$H$15,($H$15+((V$78-UPFRONTS!$F$30)*(('CBI - BUILD_SCENARIO'!$H$20-'CBI - BUILD_SCENARIO'!$H15)/(20))))))</f>
        <v>2.018323408654793E-2</v>
      </c>
      <c r="W85" s="102">
        <f>IF(W77="","",IF(W77&lt;1,$H$15,($H$15+((W$78-UPFRONTS!$F$30)*(('CBI - BUILD_SCENARIO'!$H$20-'CBI - BUILD_SCENARIO'!$H15)/(20))))))</f>
        <v>1.851667198337649E-2</v>
      </c>
      <c r="X85" s="102">
        <f>IF(X77="","",IF(X77&lt;1,$H$15,($H$15+((X$78-UPFRONTS!$F$30)*(('CBI - BUILD_SCENARIO'!$H$20-'CBI - BUILD_SCENARIO'!$H15)/(20))))))</f>
        <v>1.685010988020505E-2</v>
      </c>
      <c r="Y85" s="102">
        <f>IF(Y77="","",IF(Y77&lt;1,$H$15,($H$15+((Y$78-UPFRONTS!$F$30)*(('CBI - BUILD_SCENARIO'!$H$20-'CBI - BUILD_SCENARIO'!$H15)/(20))))))</f>
        <v>1.5183547777033613E-2</v>
      </c>
      <c r="Z85" s="102">
        <f>IF(Z77="","",IF(Z77&lt;1,$H$15,($H$15+((Z$78-UPFRONTS!$F$30)*(('CBI - BUILD_SCENARIO'!$H$20-'CBI - BUILD_SCENARIO'!$H15)/(20))))))</f>
        <v>1.3516985673862177E-2</v>
      </c>
      <c r="AA85" s="102">
        <f>IF(AA77="","",IF(AA77&lt;1,$H$15,($H$15+((AA$78-UPFRONTS!$F$30)*(('CBI - BUILD_SCENARIO'!$H$20-'CBI - BUILD_SCENARIO'!$H15)/(20))))))</f>
        <v>1.1850423570690737E-2</v>
      </c>
      <c r="AB85" s="102">
        <f>IF(AB77="","",IF(AB77&lt;1,$H$15,($H$15+((AB$78-UPFRONTS!$F$30)*(('CBI - BUILD_SCENARIO'!$H$20-'CBI - BUILD_SCENARIO'!$H15)/(20))))))</f>
        <v>1.0183861467519296E-2</v>
      </c>
      <c r="AC85" s="102">
        <f>IF(AC77="","",IF(AC77&lt;1,$H$15,($H$15+((AC$78-UPFRONTS!$F$30)*(('CBI - BUILD_SCENARIO'!$H$20-'CBI - BUILD_SCENARIO'!$H15)/(20))))))</f>
        <v>8.5172993643478599E-3</v>
      </c>
      <c r="AD85" s="102">
        <f>IF(AD77="","",IF(AD77&lt;1,$H$15,($H$15+((AD$78-UPFRONTS!$F$30)*(('CBI - BUILD_SCENARIO'!$H$20-'CBI - BUILD_SCENARIO'!$H15)/(20))))))</f>
        <v>6.8507372611764233E-3</v>
      </c>
      <c r="AE85" s="102">
        <f>IF(AE77="","",IF(AE77&lt;1,$H$15,($H$15+((AE$78-UPFRONTS!$F$30)*(('CBI - BUILD_SCENARIO'!$H$20-'CBI - BUILD_SCENARIO'!$H15)/(20))))))</f>
        <v>5.1841751580049833E-3</v>
      </c>
      <c r="AF85" s="102">
        <f>IF(AF77="","",IF(AF77&lt;1,$H$15,($H$15+((AF$78-UPFRONTS!$F$30)*(('CBI - BUILD_SCENARIO'!$H$20-'CBI - BUILD_SCENARIO'!$H15)/(20))))))</f>
        <v>3.5176130548335433E-3</v>
      </c>
      <c r="AG85" s="102" t="str">
        <f>IF(AG77="","",IF(AG77&lt;1,$H$15,($H$15+((AG$78-UPFRONTS!$F$30)*(('CBI - BUILD_SCENARIO'!$H$20-'CBI - BUILD_SCENARIO'!$H15)/(20))))))</f>
        <v/>
      </c>
      <c r="AH85" s="102" t="str">
        <f>IF(AH77="","",IF(AH77&lt;1,$H$15,($H$15+((AH$78-UPFRONTS!$F$30)*(('CBI - BUILD_SCENARIO'!$H$20-'CBI - BUILD_SCENARIO'!$H15)/(20))))))</f>
        <v/>
      </c>
      <c r="AI85" s="102" t="str">
        <f>IF(AI77="","",IF(AI77&lt;1,$H$15,($H$15+((AI$78-UPFRONTS!$F$30)*(('CBI - BUILD_SCENARIO'!$H$20-'CBI - BUILD_SCENARIO'!$H15)/(20))))))</f>
        <v/>
      </c>
      <c r="AJ85" s="102" t="str">
        <f>IF(AJ77="","",IF(AJ77&lt;1,$H$15,($H$15+((AJ$78-UPFRONTS!$F$30)*(('CBI - BUILD_SCENARIO'!$H$20-'CBI - BUILD_SCENARIO'!$H15)/(20))))))</f>
        <v/>
      </c>
      <c r="AK85" s="102" t="str">
        <f>IF(AK77="","",IF(AK77&lt;1,$H$15,($H$15+((AK$78-UPFRONTS!$F$30)*(('CBI - BUILD_SCENARIO'!$H$20-'CBI - BUILD_SCENARIO'!$H15)/(20))))))</f>
        <v/>
      </c>
      <c r="AL85" s="102" t="str">
        <f>IF(AL77="","",IF(AL77&lt;1,$H$15,($H$15+((AL$78-UPFRONTS!$F$30)*(('CBI - BUILD_SCENARIO'!$H$20-'CBI - BUILD_SCENARIO'!$H15)/(20))))))</f>
        <v/>
      </c>
      <c r="AM85" s="102" t="str">
        <f>IF(AM77="","",IF(AM77&lt;1,$H$15,($H$15+((AM$78-UPFRONTS!$F$30)*(('CBI - BUILD_SCENARIO'!$H$20-'CBI - BUILD_SCENARIO'!$H15)/(20))))))</f>
        <v/>
      </c>
      <c r="AN85" s="102" t="str">
        <f>IF(AN77="","",IF(AN77&lt;1,$H$15,($H$15+((AN$78-UPFRONTS!$F$30)*(('CBI - BUILD_SCENARIO'!$H$20-'CBI - BUILD_SCENARIO'!$H15)/(20))))))</f>
        <v/>
      </c>
      <c r="AO85" s="102" t="str">
        <f>IF(AO77="","",IF(AO77&lt;1,$H$15,($H$15+((AO$78-UPFRONTS!$F$30)*(('CBI - BUILD_SCENARIO'!$H$20-'CBI - BUILD_SCENARIO'!$H15)/(20))))))</f>
        <v/>
      </c>
      <c r="AP85" s="102" t="str">
        <f>IF(AP77="","",IF(AP77&lt;1,$H$15,($H$15+((AP$78-UPFRONTS!$F$30)*(('CBI - BUILD_SCENARIO'!$H$20-'CBI - BUILD_SCENARIO'!$H15)/(20))))))</f>
        <v/>
      </c>
      <c r="AQ85" s="102" t="str">
        <f>IF(AQ77="","",IF(AQ77&lt;1,$H$15,($H$15+((AQ$78-UPFRONTS!$F$30)*(('CBI - BUILD_SCENARIO'!$H$20-'CBI - BUILD_SCENARIO'!$H15)/(20))))))</f>
        <v/>
      </c>
      <c r="AR85" s="102" t="str">
        <f>IF(AR77="","",IF(AR77&lt;1,$H$15,($H$15+((AR$78-UPFRONTS!$F$30)*(('CBI - BUILD_SCENARIO'!$H$20-'CBI - BUILD_SCENARIO'!$H15)/(20))))))</f>
        <v/>
      </c>
      <c r="AS85" s="102" t="str">
        <f>IF(AS77="","",IF(AS77&lt;1,$H$15,($H$15+((AS$78-UPFRONTS!$F$30)*(('CBI - BUILD_SCENARIO'!$H$20-'CBI - BUILD_SCENARIO'!$H15)/(20))))))</f>
        <v/>
      </c>
      <c r="AT85" s="102" t="str">
        <f>IF(AT77="","",IF(AT77&lt;1,$H$15,($H$15+((AT$78-UPFRONTS!$F$30)*(('CBI - BUILD_SCENARIO'!$H$20-'CBI - BUILD_SCENARIO'!$H15)/(20))))))</f>
        <v/>
      </c>
      <c r="AU85" s="102" t="str">
        <f>IF(AU77="","",IF(AU77&lt;1,$H$15,($H$15+((AU$78-UPFRONTS!$F$30)*(('CBI - BUILD_SCENARIO'!$H$20-'CBI - BUILD_SCENARIO'!$H15)/(20))))))</f>
        <v/>
      </c>
      <c r="AV85" s="102" t="str">
        <f>IF(AV77="","",IF(AV77&lt;1,$H$15,($H$15+((AV$78-UPFRONTS!$F$30)*(('CBI - BUILD_SCENARIO'!$H$20-'CBI - BUILD_SCENARIO'!$H15)/(20))))))</f>
        <v/>
      </c>
      <c r="AW85" s="102" t="str">
        <f>IF(AW77="","",IF(AW77&lt;1,$H$15,($H$15+((AW$78-UPFRONTS!$F$30)*(('CBI - BUILD_SCENARIO'!$H$20-'CBI - BUILD_SCENARIO'!$H15)/(20))))))</f>
        <v/>
      </c>
      <c r="AX85" s="102" t="str">
        <f>IF(AX77="","",IF(AX77&lt;1,$H$15,($H$15+((AX$78-UPFRONTS!$F$30)*(('CBI - BUILD_SCENARIO'!$H$20-'CBI - BUILD_SCENARIO'!$H15)/(20))))))</f>
        <v/>
      </c>
      <c r="AY85" s="102" t="str">
        <f>IF(AY77="","",IF(AY77&lt;1,$H$15,($H$15+((AY$78-UPFRONTS!$F$30)*(('CBI - BUILD_SCENARIO'!$H$20-'CBI - BUILD_SCENARIO'!$H15)/(20))))))</f>
        <v/>
      </c>
      <c r="AZ85" s="102" t="str">
        <f>IF(AZ77="","",IF(AZ77&lt;1,$H$15,($H$15+((AZ$78-UPFRONTS!$F$30)*(('CBI - BUILD_SCENARIO'!$H$20-'CBI - BUILD_SCENARIO'!$H15)/(20))))))</f>
        <v/>
      </c>
      <c r="BA85" s="102" t="str">
        <f>IF(BA77="","",IF(BA77&lt;1,$H$15,($H$15+((BA$78-UPFRONTS!$F$30)*(('CBI - BUILD_SCENARIO'!$H$20-'CBI - BUILD_SCENARIO'!$H15)/(20))))))</f>
        <v/>
      </c>
      <c r="BB85" s="102" t="str">
        <f>IF(BB77="","",IF(BB77&lt;1,$H$15,($H$15+((BB$78-UPFRONTS!$F$30)*(('CBI - BUILD_SCENARIO'!$H$20-'CBI - BUILD_SCENARIO'!$H15)/(20))))))</f>
        <v/>
      </c>
      <c r="BC85" s="105" t="str">
        <f>IF(BC77="","",IF(BC77&lt;1,$H$15,($H$15+((BC$78-UPFRONTS!$F$30)*(('CBI - BUILD_SCENARIO'!$H$20-'CBI - BUILD_SCENARIO'!$H15)/(20))))))</f>
        <v/>
      </c>
    </row>
    <row r="86" spans="4:55" x14ac:dyDescent="0.25">
      <c r="F86" s="10" t="s">
        <v>433</v>
      </c>
      <c r="G86" s="102">
        <f>IF(G77="","",IF(G77&lt;1,$H$16,($H$16+((G$78-UPFRONTS!$F$30)*(('CBI - BUILD_SCENARIO'!$H$21-'CBI - BUILD_SCENARIO'!$H16)/(20))))))</f>
        <v>9.7588978185993106E-3</v>
      </c>
      <c r="H86" s="102">
        <f>IF(H77="","",IF(H77&lt;1,$H$16,($H$16+((H$78-UPFRONTS!$F$30)*(('CBI - BUILD_SCENARIO'!$H$21-'CBI - BUILD_SCENARIO'!$H16)/(20))))))</f>
        <v>9.7588978185993106E-3</v>
      </c>
      <c r="I86" s="102">
        <f>IF(I77="","",IF(I77&lt;1,$H$16,($H$16+((I$78-UPFRONTS!$F$30)*(('CBI - BUILD_SCENARIO'!$H$21-'CBI - BUILD_SCENARIO'!$H16)/(20))))))</f>
        <v>9.7588978185993106E-3</v>
      </c>
      <c r="J86" s="102">
        <f>IF(J77="","",IF(J77&lt;1,$H$16,($H$16+((J$78-UPFRONTS!$F$30)*(('CBI - BUILD_SCENARIO'!$H$21-'CBI - BUILD_SCENARIO'!$H16)/(20))))))</f>
        <v>9.7588978185993106E-3</v>
      </c>
      <c r="K86" s="102">
        <f>IF(K77="","",IF(K77&lt;1,$H$16,($H$16+((K$78-UPFRONTS!$F$30)*(('CBI - BUILD_SCENARIO'!$H$21-'CBI - BUILD_SCENARIO'!$H16)/(20))))))</f>
        <v>9.7588978185993106E-3</v>
      </c>
      <c r="L86" s="102">
        <f>IF(L77="","",IF(L77&lt;1,$H$16,($H$16+((L$78-UPFRONTS!$F$30)*(('CBI - BUILD_SCENARIO'!$H$21-'CBI - BUILD_SCENARIO'!$H16)/(20))))))</f>
        <v>9.3366303099885178E-3</v>
      </c>
      <c r="M86" s="102">
        <f>IF(M77="","",IF(M77&lt;1,$H$16,($H$16+((M$78-UPFRONTS!$F$30)*(('CBI - BUILD_SCENARIO'!$H$21-'CBI - BUILD_SCENARIO'!$H16)/(20))))))</f>
        <v>8.9143628013777267E-3</v>
      </c>
      <c r="N86" s="102">
        <f>IF(N77="","",IF(N77&lt;1,$H$16,($H$16+((N$78-UPFRONTS!$F$30)*(('CBI - BUILD_SCENARIO'!$H$21-'CBI - BUILD_SCENARIO'!$H16)/(20))))))</f>
        <v>8.4920952927669338E-3</v>
      </c>
      <c r="O86" s="102">
        <f>IF(O77="","",IF(O77&lt;1,$H$16,($H$16+((O$78-UPFRONTS!$F$30)*(('CBI - BUILD_SCENARIO'!$H$21-'CBI - BUILD_SCENARIO'!$H16)/(20))))))</f>
        <v>8.0698277841561427E-3</v>
      </c>
      <c r="P86" s="102">
        <f>IF(P77="","",IF(P77&lt;1,$H$16,($H$16+((P$78-UPFRONTS!$F$30)*(('CBI - BUILD_SCENARIO'!$H$21-'CBI - BUILD_SCENARIO'!$H16)/(20))))))</f>
        <v>7.6475602755453499E-3</v>
      </c>
      <c r="Q86" s="102">
        <f>IF(Q77="","",IF(Q77&lt;1,$H$16,($H$16+((Q$78-UPFRONTS!$F$30)*(('CBI - BUILD_SCENARIO'!$H$21-'CBI - BUILD_SCENARIO'!$H16)/(20))))))</f>
        <v>7.2252927669345579E-3</v>
      </c>
      <c r="R86" s="102">
        <f>IF(R77="","",IF(R77&lt;1,$H$16,($H$16+((R$78-UPFRONTS!$F$30)*(('CBI - BUILD_SCENARIO'!$H$21-'CBI - BUILD_SCENARIO'!$H16)/(20))))))</f>
        <v>6.8030252583237659E-3</v>
      </c>
      <c r="S86" s="102">
        <f>IF(S77="","",IF(S77&lt;1,$H$16,($H$16+((S$78-UPFRONTS!$F$30)*(('CBI - BUILD_SCENARIO'!$H$21-'CBI - BUILD_SCENARIO'!$H16)/(20))))))</f>
        <v>6.380757749712973E-3</v>
      </c>
      <c r="T86" s="102">
        <f>IF(T77="","",IF(T77&lt;1,$H$16,($H$16+((T$78-UPFRONTS!$F$30)*(('CBI - BUILD_SCENARIO'!$H$21-'CBI - BUILD_SCENARIO'!$H16)/(20))))))</f>
        <v>5.9584902411021819E-3</v>
      </c>
      <c r="U86" s="102">
        <f>IF(U77="","",IF(U77&lt;1,$H$16,($H$16+((U$78-UPFRONTS!$F$30)*(('CBI - BUILD_SCENARIO'!$H$21-'CBI - BUILD_SCENARIO'!$H16)/(20))))))</f>
        <v>5.5362227324913891E-3</v>
      </c>
      <c r="V86" s="102">
        <f>IF(V77="","",IF(V77&lt;1,$H$16,($H$16+((V$78-UPFRONTS!$F$30)*(('CBI - BUILD_SCENARIO'!$H$21-'CBI - BUILD_SCENARIO'!$H16)/(20))))))</f>
        <v>5.1139552238805971E-3</v>
      </c>
      <c r="W86" s="102">
        <f>IF(W77="","",IF(W77&lt;1,$H$16,($H$16+((W$78-UPFRONTS!$F$30)*(('CBI - BUILD_SCENARIO'!$H$21-'CBI - BUILD_SCENARIO'!$H16)/(20))))))</f>
        <v>4.6916877152698051E-3</v>
      </c>
      <c r="X86" s="102">
        <f>IF(X77="","",IF(X77&lt;1,$H$16,($H$16+((X$78-UPFRONTS!$F$30)*(('CBI - BUILD_SCENARIO'!$H$21-'CBI - BUILD_SCENARIO'!$H16)/(20))))))</f>
        <v>4.2694202066590132E-3</v>
      </c>
      <c r="Y86" s="102">
        <f>IF(Y77="","",IF(Y77&lt;1,$H$16,($H$16+((Y$78-UPFRONTS!$F$30)*(('CBI - BUILD_SCENARIO'!$H$21-'CBI - BUILD_SCENARIO'!$H16)/(20))))))</f>
        <v>3.8471526980482203E-3</v>
      </c>
      <c r="Z86" s="102">
        <f>IF(Z77="","",IF(Z77&lt;1,$H$16,($H$16+((Z$78-UPFRONTS!$F$30)*(('CBI - BUILD_SCENARIO'!$H$21-'CBI - BUILD_SCENARIO'!$H16)/(20))))))</f>
        <v>3.4248851894374283E-3</v>
      </c>
      <c r="AA86" s="102">
        <f>IF(AA77="","",IF(AA77&lt;1,$H$16,($H$16+((AA$78-UPFRONTS!$F$30)*(('CBI - BUILD_SCENARIO'!$H$21-'CBI - BUILD_SCENARIO'!$H16)/(20))))))</f>
        <v>3.0026176808266363E-3</v>
      </c>
      <c r="AB86" s="102">
        <f>IF(AB77="","",IF(AB77&lt;1,$H$16,($H$16+((AB$78-UPFRONTS!$F$30)*(('CBI - BUILD_SCENARIO'!$H$21-'CBI - BUILD_SCENARIO'!$H16)/(20))))))</f>
        <v>2.5803501722158444E-3</v>
      </c>
      <c r="AC86" s="102">
        <f>IF(AC77="","",IF(AC77&lt;1,$H$16,($H$16+((AC$78-UPFRONTS!$F$30)*(('CBI - BUILD_SCENARIO'!$H$21-'CBI - BUILD_SCENARIO'!$H16)/(20))))))</f>
        <v>2.1580826636050524E-3</v>
      </c>
      <c r="AD86" s="102">
        <f>IF(AD77="","",IF(AD77&lt;1,$H$16,($H$16+((AD$78-UPFRONTS!$F$30)*(('CBI - BUILD_SCENARIO'!$H$21-'CBI - BUILD_SCENARIO'!$H16)/(20))))))</f>
        <v>1.7358151549942604E-3</v>
      </c>
      <c r="AE86" s="102">
        <f>IF(AE77="","",IF(AE77&lt;1,$H$16,($H$16+((AE$78-UPFRONTS!$F$30)*(('CBI - BUILD_SCENARIO'!$H$21-'CBI - BUILD_SCENARIO'!$H16)/(20))))))</f>
        <v>1.3135476463834676E-3</v>
      </c>
      <c r="AF86" s="102">
        <f>IF(AF77="","",IF(AF77&lt;1,$H$16,($H$16+((AF$78-UPFRONTS!$F$30)*(('CBI - BUILD_SCENARIO'!$H$21-'CBI - BUILD_SCENARIO'!$H16)/(20))))))</f>
        <v>8.9128013777267645E-4</v>
      </c>
      <c r="AG86" s="102" t="str">
        <f>IF(AG77="","",IF(AG77&lt;1,$H$16,($H$16+((AG$78-UPFRONTS!$F$30)*(('CBI - BUILD_SCENARIO'!$H$21-'CBI - BUILD_SCENARIO'!$H16)/(20))))))</f>
        <v/>
      </c>
      <c r="AH86" s="102" t="str">
        <f>IF(AH77="","",IF(AH77&lt;1,$H$16,($H$16+((AH$78-UPFRONTS!$F$30)*(('CBI - BUILD_SCENARIO'!$H$21-'CBI - BUILD_SCENARIO'!$H16)/(20))))))</f>
        <v/>
      </c>
      <c r="AI86" s="102" t="str">
        <f>IF(AI77="","",IF(AI77&lt;1,$H$16,($H$16+((AI$78-UPFRONTS!$F$30)*(('CBI - BUILD_SCENARIO'!$H$21-'CBI - BUILD_SCENARIO'!$H16)/(20))))))</f>
        <v/>
      </c>
      <c r="AJ86" s="102" t="str">
        <f>IF(AJ77="","",IF(AJ77&lt;1,$H$16,($H$16+((AJ$78-UPFRONTS!$F$30)*(('CBI - BUILD_SCENARIO'!$H$21-'CBI - BUILD_SCENARIO'!$H16)/(20))))))</f>
        <v/>
      </c>
      <c r="AK86" s="102" t="str">
        <f>IF(AK77="","",IF(AK77&lt;1,$H$16,($H$16+((AK$78-UPFRONTS!$F$30)*(('CBI - BUILD_SCENARIO'!$H$21-'CBI - BUILD_SCENARIO'!$H16)/(20))))))</f>
        <v/>
      </c>
      <c r="AL86" s="102" t="str">
        <f>IF(AL77="","",IF(AL77&lt;1,$H$16,($H$16+((AL$78-UPFRONTS!$F$30)*(('CBI - BUILD_SCENARIO'!$H$21-'CBI - BUILD_SCENARIO'!$H16)/(20))))))</f>
        <v/>
      </c>
      <c r="AM86" s="102" t="str">
        <f>IF(AM77="","",IF(AM77&lt;1,$H$16,($H$16+((AM$78-UPFRONTS!$F$30)*(('CBI - BUILD_SCENARIO'!$H$21-'CBI - BUILD_SCENARIO'!$H16)/(20))))))</f>
        <v/>
      </c>
      <c r="AN86" s="102" t="str">
        <f>IF(AN77="","",IF(AN77&lt;1,$H$16,($H$16+((AN$78-UPFRONTS!$F$30)*(('CBI - BUILD_SCENARIO'!$H$21-'CBI - BUILD_SCENARIO'!$H16)/(20))))))</f>
        <v/>
      </c>
      <c r="AO86" s="102" t="str">
        <f>IF(AO77="","",IF(AO77&lt;1,$H$16,($H$16+((AO$78-UPFRONTS!$F$30)*(('CBI - BUILD_SCENARIO'!$H$21-'CBI - BUILD_SCENARIO'!$H16)/(20))))))</f>
        <v/>
      </c>
      <c r="AP86" s="102" t="str">
        <f>IF(AP77="","",IF(AP77&lt;1,$H$16,($H$16+((AP$78-UPFRONTS!$F$30)*(('CBI - BUILD_SCENARIO'!$H$21-'CBI - BUILD_SCENARIO'!$H16)/(20))))))</f>
        <v/>
      </c>
      <c r="AQ86" s="102" t="str">
        <f>IF(AQ77="","",IF(AQ77&lt;1,$H$16,($H$16+((AQ$78-UPFRONTS!$F$30)*(('CBI - BUILD_SCENARIO'!$H$21-'CBI - BUILD_SCENARIO'!$H16)/(20))))))</f>
        <v/>
      </c>
      <c r="AR86" s="102" t="str">
        <f>IF(AR77="","",IF(AR77&lt;1,$H$16,($H$16+((AR$78-UPFRONTS!$F$30)*(('CBI - BUILD_SCENARIO'!$H$21-'CBI - BUILD_SCENARIO'!$H16)/(20))))))</f>
        <v/>
      </c>
      <c r="AS86" s="102" t="str">
        <f>IF(AS77="","",IF(AS77&lt;1,$H$16,($H$16+((AS$78-UPFRONTS!$F$30)*(('CBI - BUILD_SCENARIO'!$H$21-'CBI - BUILD_SCENARIO'!$H16)/(20))))))</f>
        <v/>
      </c>
      <c r="AT86" s="102" t="str">
        <f>IF(AT77="","",IF(AT77&lt;1,$H$16,($H$16+((AT$78-UPFRONTS!$F$30)*(('CBI - BUILD_SCENARIO'!$H$21-'CBI - BUILD_SCENARIO'!$H16)/(20))))))</f>
        <v/>
      </c>
      <c r="AU86" s="102" t="str">
        <f>IF(AU77="","",IF(AU77&lt;1,$H$16,($H$16+((AU$78-UPFRONTS!$F$30)*(('CBI - BUILD_SCENARIO'!$H$21-'CBI - BUILD_SCENARIO'!$H16)/(20))))))</f>
        <v/>
      </c>
      <c r="AV86" s="102" t="str">
        <f>IF(AV77="","",IF(AV77&lt;1,$H$16,($H$16+((AV$78-UPFRONTS!$F$30)*(('CBI - BUILD_SCENARIO'!$H$21-'CBI - BUILD_SCENARIO'!$H16)/(20))))))</f>
        <v/>
      </c>
      <c r="AW86" s="102" t="str">
        <f>IF(AW77="","",IF(AW77&lt;1,$H$16,($H$16+((AW$78-UPFRONTS!$F$30)*(('CBI - BUILD_SCENARIO'!$H$21-'CBI - BUILD_SCENARIO'!$H16)/(20))))))</f>
        <v/>
      </c>
      <c r="AX86" s="102" t="str">
        <f>IF(AX77="","",IF(AX77&lt;1,$H$16,($H$16+((AX$78-UPFRONTS!$F$30)*(('CBI - BUILD_SCENARIO'!$H$21-'CBI - BUILD_SCENARIO'!$H16)/(20))))))</f>
        <v/>
      </c>
      <c r="AY86" s="102" t="str">
        <f>IF(AY77="","",IF(AY77&lt;1,$H$16,($H$16+((AY$78-UPFRONTS!$F$30)*(('CBI - BUILD_SCENARIO'!$H$21-'CBI - BUILD_SCENARIO'!$H16)/(20))))))</f>
        <v/>
      </c>
      <c r="AZ86" s="102" t="str">
        <f>IF(AZ77="","",IF(AZ77&lt;1,$H$16,($H$16+((AZ$78-UPFRONTS!$F$30)*(('CBI - BUILD_SCENARIO'!$H$21-'CBI - BUILD_SCENARIO'!$H16)/(20))))))</f>
        <v/>
      </c>
      <c r="BA86" s="102" t="str">
        <f>IF(BA77="","",IF(BA77&lt;1,$H$16,($H$16+((BA$78-UPFRONTS!$F$30)*(('CBI - BUILD_SCENARIO'!$H$21-'CBI - BUILD_SCENARIO'!$H16)/(20))))))</f>
        <v/>
      </c>
      <c r="BB86" s="102" t="str">
        <f>IF(BB77="","",IF(BB77&lt;1,$H$16,($H$16+((BB$78-UPFRONTS!$F$30)*(('CBI - BUILD_SCENARIO'!$H$21-'CBI - BUILD_SCENARIO'!$H16)/(20))))))</f>
        <v/>
      </c>
      <c r="BC86" s="105" t="str">
        <f>IF(BC77="","",IF(BC77&lt;1,$H$16,($H$16+((BC$78-UPFRONTS!$F$30)*(('CBI - BUILD_SCENARIO'!$H$21-'CBI - BUILD_SCENARIO'!$H16)/(20))))))</f>
        <v/>
      </c>
    </row>
    <row r="87" spans="4:55" x14ac:dyDescent="0.25">
      <c r="F87" s="16" t="s">
        <v>463</v>
      </c>
      <c r="G87" s="129">
        <f>IF(G77="","",IF(G77&lt;1,$H$17,($H$17+((G$78-UPFRONTS!$F$30)*(('CBI - BUILD_SCENARIO'!$H$22-'CBI - BUILD_SCENARIO'!$H17)/(20))))))</f>
        <v>1.0585305105853052E-2</v>
      </c>
      <c r="H87" s="129">
        <f>IF(H77="","",IF(H77&lt;1,$H$17,($H$17+((H$78-UPFRONTS!$F$30)*(('CBI - BUILD_SCENARIO'!$H$22-'CBI - BUILD_SCENARIO'!$H17)/(20))))))</f>
        <v>1.0585305105853052E-2</v>
      </c>
      <c r="I87" s="129">
        <f>IF(I77="","",IF(I77&lt;1,$H$17,($H$17+((I$78-UPFRONTS!$F$30)*(('CBI - BUILD_SCENARIO'!$H$22-'CBI - BUILD_SCENARIO'!$H17)/(20))))))</f>
        <v>1.0585305105853052E-2</v>
      </c>
      <c r="J87" s="129">
        <f>IF(J77="","",IF(J77&lt;1,$H$17,($H$17+((J$78-UPFRONTS!$F$30)*(('CBI - BUILD_SCENARIO'!$H$22-'CBI - BUILD_SCENARIO'!$H17)/(20))))))</f>
        <v>1.0585305105853052E-2</v>
      </c>
      <c r="K87" s="129">
        <f>IF(K77="","",IF(K77&lt;1,$H$17,($H$17+((K$78-UPFRONTS!$F$30)*(('CBI - BUILD_SCENARIO'!$H$22-'CBI - BUILD_SCENARIO'!$H17)/(20))))))</f>
        <v>1.0585305105853052E-2</v>
      </c>
      <c r="L87" s="129">
        <f>IF(L77="","",IF(L77&lt;1,$H$17,($H$17+((L$78-UPFRONTS!$F$30)*(('CBI - BUILD_SCENARIO'!$H$22-'CBI - BUILD_SCENARIO'!$H17)/(20))))))</f>
        <v>1.012727895392279E-2</v>
      </c>
      <c r="M87" s="129">
        <f>IF(M77="","",IF(M77&lt;1,$H$17,($H$17+((M$78-UPFRONTS!$F$30)*(('CBI - BUILD_SCENARIO'!$H$22-'CBI - BUILD_SCENARIO'!$H17)/(20))))))</f>
        <v>9.6692528019925294E-3</v>
      </c>
      <c r="N87" s="129">
        <f>IF(N77="","",IF(N77&lt;1,$H$17,($H$17+((N$78-UPFRONTS!$F$30)*(('CBI - BUILD_SCENARIO'!$H$22-'CBI - BUILD_SCENARIO'!$H17)/(20))))))</f>
        <v>9.2112266500622673E-3</v>
      </c>
      <c r="O87" s="129">
        <f>IF(O77="","",IF(O77&lt;1,$H$17,($H$17+((O$78-UPFRONTS!$F$30)*(('CBI - BUILD_SCENARIO'!$H$22-'CBI - BUILD_SCENARIO'!$H17)/(20))))))</f>
        <v>8.7532004981320053E-3</v>
      </c>
      <c r="P87" s="129">
        <f>IF(P77="","",IF(P77&lt;1,$H$17,($H$17+((P$78-UPFRONTS!$F$30)*(('CBI - BUILD_SCENARIO'!$H$22-'CBI - BUILD_SCENARIO'!$H17)/(20))))))</f>
        <v>8.2951743462017433E-3</v>
      </c>
      <c r="Q87" s="129">
        <f>IF(Q77="","",IF(Q77&lt;1,$H$17,($H$17+((Q$78-UPFRONTS!$F$30)*(('CBI - BUILD_SCENARIO'!$H$22-'CBI - BUILD_SCENARIO'!$H17)/(20))))))</f>
        <v>7.837148194271483E-3</v>
      </c>
      <c r="R87" s="129">
        <f>IF(R77="","",IF(R77&lt;1,$H$17,($H$17+((R$78-UPFRONTS!$F$30)*(('CBI - BUILD_SCENARIO'!$H$22-'CBI - BUILD_SCENARIO'!$H17)/(20))))))</f>
        <v>7.3791220423412209E-3</v>
      </c>
      <c r="S87" s="129">
        <f>IF(S77="","",IF(S77&lt;1,$H$17,($H$17+((S$78-UPFRONTS!$F$30)*(('CBI - BUILD_SCENARIO'!$H$22-'CBI - BUILD_SCENARIO'!$H17)/(20))))))</f>
        <v>6.9210958904109597E-3</v>
      </c>
      <c r="T87" s="129">
        <f>IF(T77="","",IF(T77&lt;1,$H$17,($H$17+((T$78-UPFRONTS!$F$30)*(('CBI - BUILD_SCENARIO'!$H$22-'CBI - BUILD_SCENARIO'!$H17)/(20))))))</f>
        <v>6.4630697384806986E-3</v>
      </c>
      <c r="U87" s="129">
        <f>IF(U77="","",IF(U77&lt;1,$H$17,($H$17+((U$78-UPFRONTS!$F$30)*(('CBI - BUILD_SCENARIO'!$H$22-'CBI - BUILD_SCENARIO'!$H17)/(20))))))</f>
        <v>6.0050435865504365E-3</v>
      </c>
      <c r="V87" s="129">
        <f>IF(V77="","",IF(V77&lt;1,$H$17,($H$17+((V$78-UPFRONTS!$F$30)*(('CBI - BUILD_SCENARIO'!$H$22-'CBI - BUILD_SCENARIO'!$H17)/(20))))))</f>
        <v>5.5470174346201754E-3</v>
      </c>
      <c r="W87" s="129">
        <f>IF(W77="","",IF(W77&lt;1,$H$17,($H$17+((W$78-UPFRONTS!$F$30)*(('CBI - BUILD_SCENARIO'!$H$22-'CBI - BUILD_SCENARIO'!$H17)/(20))))))</f>
        <v>5.0889912826899142E-3</v>
      </c>
      <c r="X87" s="129">
        <f>IF(X77="","",IF(X77&lt;1,$H$17,($H$17+((X$78-UPFRONTS!$F$30)*(('CBI - BUILD_SCENARIO'!$H$22-'CBI - BUILD_SCENARIO'!$H17)/(20))))))</f>
        <v>4.6309651307596521E-3</v>
      </c>
      <c r="Y87" s="129">
        <f>IF(Y77="","",IF(Y77&lt;1,$H$17,($H$17+((Y$78-UPFRONTS!$F$30)*(('CBI - BUILD_SCENARIO'!$H$22-'CBI - BUILD_SCENARIO'!$H17)/(20))))))</f>
        <v>4.172938978829391E-3</v>
      </c>
      <c r="Z87" s="129">
        <f>IF(Z77="","",IF(Z77&lt;1,$H$17,($H$17+((Z$78-UPFRONTS!$F$30)*(('CBI - BUILD_SCENARIO'!$H$22-'CBI - BUILD_SCENARIO'!$H17)/(20))))))</f>
        <v>3.7149128268991289E-3</v>
      </c>
      <c r="AA87" s="129">
        <f>IF(AA77="","",IF(AA77&lt;1,$H$17,($H$17+((AA$78-UPFRONTS!$F$30)*(('CBI - BUILD_SCENARIO'!$H$22-'CBI - BUILD_SCENARIO'!$H17)/(20))))))</f>
        <v>3.2568866749688678E-3</v>
      </c>
      <c r="AB87" s="129">
        <f>IF(AB77="","",IF(AB77&lt;1,$H$17,($H$17+((AB$78-UPFRONTS!$F$30)*(('CBI - BUILD_SCENARIO'!$H$22-'CBI - BUILD_SCENARIO'!$H17)/(20))))))</f>
        <v>2.7988605230386066E-3</v>
      </c>
      <c r="AC87" s="129">
        <f>IF(AC77="","",IF(AC77&lt;1,$H$17,($H$17+((AC$78-UPFRONTS!$F$30)*(('CBI - BUILD_SCENARIO'!$H$22-'CBI - BUILD_SCENARIO'!$H17)/(20))))))</f>
        <v>2.3408343711083454E-3</v>
      </c>
      <c r="AD87" s="129">
        <f>IF(AD77="","",IF(AD77&lt;1,$H$17,($H$17+((AD$78-UPFRONTS!$F$30)*(('CBI - BUILD_SCENARIO'!$H$22-'CBI - BUILD_SCENARIO'!$H17)/(20))))))</f>
        <v>1.8828082191780834E-3</v>
      </c>
      <c r="AE87" s="129">
        <f>IF(AE77="","",IF(AE77&lt;1,$H$17,($H$17+((AE$78-UPFRONTS!$F$30)*(('CBI - BUILD_SCENARIO'!$H$22-'CBI - BUILD_SCENARIO'!$H17)/(20))))))</f>
        <v>1.4247820672478213E-3</v>
      </c>
      <c r="AF87" s="129">
        <f>IF(AF77="","",IF(AF77&lt;1,$H$17,($H$17+((AF$78-UPFRONTS!$F$30)*(('CBI - BUILD_SCENARIO'!$H$22-'CBI - BUILD_SCENARIO'!$H17)/(20))))))</f>
        <v>9.6675591531756103E-4</v>
      </c>
      <c r="AG87" s="129" t="str">
        <f>IF(AG77="","",IF(AG77&lt;1,$H$17,($H$17+((AG$78-UPFRONTS!$F$30)*(('CBI - BUILD_SCENARIO'!$H$22-'CBI - BUILD_SCENARIO'!$H17)/(20))))))</f>
        <v/>
      </c>
      <c r="AH87" s="129" t="str">
        <f>IF(AH77="","",IF(AH77&lt;1,$H$17,($H$17+((AH$78-UPFRONTS!$F$30)*(('CBI - BUILD_SCENARIO'!$H$22-'CBI - BUILD_SCENARIO'!$H17)/(20))))))</f>
        <v/>
      </c>
      <c r="AI87" s="129" t="str">
        <f>IF(AI77="","",IF(AI77&lt;1,$H$17,($H$17+((AI$78-UPFRONTS!$F$30)*(('CBI - BUILD_SCENARIO'!$H$22-'CBI - BUILD_SCENARIO'!$H17)/(20))))))</f>
        <v/>
      </c>
      <c r="AJ87" s="129" t="str">
        <f>IF(AJ77="","",IF(AJ77&lt;1,$H$17,($H$17+((AJ$78-UPFRONTS!$F$30)*(('CBI - BUILD_SCENARIO'!$H$22-'CBI - BUILD_SCENARIO'!$H17)/(20))))))</f>
        <v/>
      </c>
      <c r="AK87" s="129" t="str">
        <f>IF(AK77="","",IF(AK77&lt;1,$H$17,($H$17+((AK$78-UPFRONTS!$F$30)*(('CBI - BUILD_SCENARIO'!$H$22-'CBI - BUILD_SCENARIO'!$H17)/(20))))))</f>
        <v/>
      </c>
      <c r="AL87" s="129" t="str">
        <f>IF(AL77="","",IF(AL77&lt;1,$H$17,($H$17+((AL$78-UPFRONTS!$F$30)*(('CBI - BUILD_SCENARIO'!$H$22-'CBI - BUILD_SCENARIO'!$H17)/(20))))))</f>
        <v/>
      </c>
      <c r="AM87" s="129" t="str">
        <f>IF(AM77="","",IF(AM77&lt;1,$H$17,($H$17+((AM$78-UPFRONTS!$F$30)*(('CBI - BUILD_SCENARIO'!$H$22-'CBI - BUILD_SCENARIO'!$H17)/(20))))))</f>
        <v/>
      </c>
      <c r="AN87" s="129" t="str">
        <f>IF(AN77="","",IF(AN77&lt;1,$H$17,($H$17+((AN$78-UPFRONTS!$F$30)*(('CBI - BUILD_SCENARIO'!$H$22-'CBI - BUILD_SCENARIO'!$H17)/(20))))))</f>
        <v/>
      </c>
      <c r="AO87" s="129" t="str">
        <f>IF(AO77="","",IF(AO77&lt;1,$H$17,($H$17+((AO$78-UPFRONTS!$F$30)*(('CBI - BUILD_SCENARIO'!$H$22-'CBI - BUILD_SCENARIO'!$H17)/(20))))))</f>
        <v/>
      </c>
      <c r="AP87" s="129" t="str">
        <f>IF(AP77="","",IF(AP77&lt;1,$H$17,($H$17+((AP$78-UPFRONTS!$F$30)*(('CBI - BUILD_SCENARIO'!$H$22-'CBI - BUILD_SCENARIO'!$H17)/(20))))))</f>
        <v/>
      </c>
      <c r="AQ87" s="129" t="str">
        <f>IF(AQ77="","",IF(AQ77&lt;1,$H$17,($H$17+((AQ$78-UPFRONTS!$F$30)*(('CBI - BUILD_SCENARIO'!$H$22-'CBI - BUILD_SCENARIO'!$H17)/(20))))))</f>
        <v/>
      </c>
      <c r="AR87" s="129" t="str">
        <f>IF(AR77="","",IF(AR77&lt;1,$H$17,($H$17+((AR$78-UPFRONTS!$F$30)*(('CBI - BUILD_SCENARIO'!$H$22-'CBI - BUILD_SCENARIO'!$H17)/(20))))))</f>
        <v/>
      </c>
      <c r="AS87" s="129" t="str">
        <f>IF(AS77="","",IF(AS77&lt;1,$H$17,($H$17+((AS$78-UPFRONTS!$F$30)*(('CBI - BUILD_SCENARIO'!$H$22-'CBI - BUILD_SCENARIO'!$H17)/(20))))))</f>
        <v/>
      </c>
      <c r="AT87" s="129" t="str">
        <f>IF(AT77="","",IF(AT77&lt;1,$H$17,($H$17+((AT$78-UPFRONTS!$F$30)*(('CBI - BUILD_SCENARIO'!$H$22-'CBI - BUILD_SCENARIO'!$H17)/(20))))))</f>
        <v/>
      </c>
      <c r="AU87" s="129" t="str">
        <f>IF(AU77="","",IF(AU77&lt;1,$H$17,($H$17+((AU$78-UPFRONTS!$F$30)*(('CBI - BUILD_SCENARIO'!$H$22-'CBI - BUILD_SCENARIO'!$H17)/(20))))))</f>
        <v/>
      </c>
      <c r="AV87" s="129" t="str">
        <f>IF(AV77="","",IF(AV77&lt;1,$H$17,($H$17+((AV$78-UPFRONTS!$F$30)*(('CBI - BUILD_SCENARIO'!$H$22-'CBI - BUILD_SCENARIO'!$H17)/(20))))))</f>
        <v/>
      </c>
      <c r="AW87" s="129" t="str">
        <f>IF(AW77="","",IF(AW77&lt;1,$H$17,($H$17+((AW$78-UPFRONTS!$F$30)*(('CBI - BUILD_SCENARIO'!$H$22-'CBI - BUILD_SCENARIO'!$H17)/(20))))))</f>
        <v/>
      </c>
      <c r="AX87" s="129" t="str">
        <f>IF(AX77="","",IF(AX77&lt;1,$H$17,($H$17+((AX$78-UPFRONTS!$F$30)*(('CBI - BUILD_SCENARIO'!$H$22-'CBI - BUILD_SCENARIO'!$H17)/(20))))))</f>
        <v/>
      </c>
      <c r="AY87" s="129" t="str">
        <f>IF(AY77="","",IF(AY77&lt;1,$H$17,($H$17+((AY$78-UPFRONTS!$F$30)*(('CBI - BUILD_SCENARIO'!$H$22-'CBI - BUILD_SCENARIO'!$H17)/(20))))))</f>
        <v/>
      </c>
      <c r="AZ87" s="129" t="str">
        <f>IF(AZ77="","",IF(AZ77&lt;1,$H$17,($H$17+((AZ$78-UPFRONTS!$F$30)*(('CBI - BUILD_SCENARIO'!$H$22-'CBI - BUILD_SCENARIO'!$H17)/(20))))))</f>
        <v/>
      </c>
      <c r="BA87" s="129" t="str">
        <f>IF(BA77="","",IF(BA77&lt;1,$H$17,($H$17+((BA$78-UPFRONTS!$F$30)*(('CBI - BUILD_SCENARIO'!$H$22-'CBI - BUILD_SCENARIO'!$H17)/(20))))))</f>
        <v/>
      </c>
      <c r="BB87" s="129" t="str">
        <f>IF(BB77="","",IF(BB77&lt;1,$H$17,($H$17+((BB$78-UPFRONTS!$F$30)*(('CBI - BUILD_SCENARIO'!$H$22-'CBI - BUILD_SCENARIO'!$H17)/(20))))))</f>
        <v/>
      </c>
      <c r="BC87" s="130" t="str">
        <f>IF(BC77="","",IF(BC77&lt;1,$H$17,($H$17+((BC$78-UPFRONTS!$F$30)*(('CBI - BUILD_SCENARIO'!$H$22-'CBI - BUILD_SCENARIO'!$H17)/(20))))))</f>
        <v/>
      </c>
    </row>
    <row r="88" spans="4:55" x14ac:dyDescent="0.25">
      <c r="F88" s="40"/>
      <c r="O88" s="103"/>
      <c r="P88" s="469"/>
      <c r="Q88" s="469"/>
      <c r="R88" s="470"/>
      <c r="S88" s="469"/>
    </row>
    <row r="89" spans="4:55" x14ac:dyDescent="0.25">
      <c r="D89" s="55" t="s">
        <v>513</v>
      </c>
      <c r="F89" s="38" t="s">
        <v>466</v>
      </c>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row>
    <row r="90" spans="4:55" x14ac:dyDescent="0.25">
      <c r="F90" s="51" t="s">
        <v>456</v>
      </c>
      <c r="G90" s="56">
        <f>G59</f>
        <v>-4</v>
      </c>
      <c r="H90" s="56">
        <f t="shared" ref="H90:BC91" si="6">H59</f>
        <v>-3</v>
      </c>
      <c r="I90" s="56">
        <f t="shared" si="6"/>
        <v>-2</v>
      </c>
      <c r="J90" s="56">
        <f t="shared" si="6"/>
        <v>-1</v>
      </c>
      <c r="K90" s="56">
        <f t="shared" si="6"/>
        <v>0</v>
      </c>
      <c r="L90" s="56">
        <f t="shared" si="6"/>
        <v>1</v>
      </c>
      <c r="M90" s="56">
        <f t="shared" si="6"/>
        <v>2</v>
      </c>
      <c r="N90" s="56">
        <f t="shared" si="6"/>
        <v>3</v>
      </c>
      <c r="O90" s="56">
        <f t="shared" si="6"/>
        <v>4</v>
      </c>
      <c r="P90" s="56">
        <f t="shared" si="6"/>
        <v>5</v>
      </c>
      <c r="Q90" s="56">
        <f t="shared" si="6"/>
        <v>6</v>
      </c>
      <c r="R90" s="56">
        <f t="shared" si="6"/>
        <v>7</v>
      </c>
      <c r="S90" s="56">
        <f t="shared" si="6"/>
        <v>8</v>
      </c>
      <c r="T90" s="56">
        <f t="shared" si="6"/>
        <v>9</v>
      </c>
      <c r="U90" s="56">
        <f t="shared" si="6"/>
        <v>10</v>
      </c>
      <c r="V90" s="56">
        <f t="shared" si="6"/>
        <v>11</v>
      </c>
      <c r="W90" s="56">
        <f t="shared" si="6"/>
        <v>12</v>
      </c>
      <c r="X90" s="56">
        <f t="shared" si="6"/>
        <v>13</v>
      </c>
      <c r="Y90" s="56">
        <f t="shared" si="6"/>
        <v>14</v>
      </c>
      <c r="Z90" s="56">
        <f t="shared" si="6"/>
        <v>15</v>
      </c>
      <c r="AA90" s="56">
        <f t="shared" si="6"/>
        <v>16</v>
      </c>
      <c r="AB90" s="56">
        <f t="shared" si="6"/>
        <v>17</v>
      </c>
      <c r="AC90" s="56">
        <f t="shared" si="6"/>
        <v>18</v>
      </c>
      <c r="AD90" s="56">
        <f t="shared" si="6"/>
        <v>19</v>
      </c>
      <c r="AE90" s="56">
        <f t="shared" si="6"/>
        <v>20</v>
      </c>
      <c r="AF90" s="56">
        <f t="shared" si="6"/>
        <v>21</v>
      </c>
      <c r="AG90" s="56" t="str">
        <f t="shared" si="6"/>
        <v/>
      </c>
      <c r="AH90" s="56" t="str">
        <f t="shared" si="6"/>
        <v/>
      </c>
      <c r="AI90" s="56" t="str">
        <f t="shared" si="6"/>
        <v/>
      </c>
      <c r="AJ90" s="56" t="str">
        <f t="shared" si="6"/>
        <v/>
      </c>
      <c r="AK90" s="56" t="str">
        <f t="shared" si="6"/>
        <v/>
      </c>
      <c r="AL90" s="56" t="str">
        <f t="shared" si="6"/>
        <v/>
      </c>
      <c r="AM90" s="56" t="str">
        <f t="shared" si="6"/>
        <v/>
      </c>
      <c r="AN90" s="56" t="str">
        <f t="shared" si="6"/>
        <v/>
      </c>
      <c r="AO90" s="56" t="str">
        <f t="shared" si="6"/>
        <v/>
      </c>
      <c r="AP90" s="56" t="str">
        <f t="shared" si="6"/>
        <v/>
      </c>
      <c r="AQ90" s="56" t="str">
        <f t="shared" si="6"/>
        <v/>
      </c>
      <c r="AR90" s="56" t="str">
        <f t="shared" si="6"/>
        <v/>
      </c>
      <c r="AS90" s="56" t="str">
        <f t="shared" si="6"/>
        <v/>
      </c>
      <c r="AT90" s="56" t="str">
        <f t="shared" si="6"/>
        <v/>
      </c>
      <c r="AU90" s="56" t="str">
        <f t="shared" si="6"/>
        <v/>
      </c>
      <c r="AV90" s="56" t="str">
        <f t="shared" si="6"/>
        <v/>
      </c>
      <c r="AW90" s="56" t="str">
        <f t="shared" si="6"/>
        <v/>
      </c>
      <c r="AX90" s="56" t="str">
        <f t="shared" si="6"/>
        <v/>
      </c>
      <c r="AY90" s="56" t="str">
        <f t="shared" si="6"/>
        <v/>
      </c>
      <c r="AZ90" s="56" t="str">
        <f t="shared" si="6"/>
        <v/>
      </c>
      <c r="BA90" s="56" t="str">
        <f t="shared" si="6"/>
        <v/>
      </c>
      <c r="BB90" s="56" t="str">
        <f t="shared" si="6"/>
        <v/>
      </c>
      <c r="BC90" s="56" t="str">
        <f t="shared" si="6"/>
        <v/>
      </c>
    </row>
    <row r="91" spans="4:55" x14ac:dyDescent="0.25">
      <c r="F91" s="83" t="s">
        <v>467</v>
      </c>
      <c r="G91" s="84">
        <f>G60</f>
        <v>2021</v>
      </c>
      <c r="H91" s="84">
        <f t="shared" si="6"/>
        <v>2022</v>
      </c>
      <c r="I91" s="84">
        <f t="shared" si="6"/>
        <v>2023</v>
      </c>
      <c r="J91" s="84">
        <f t="shared" si="6"/>
        <v>2024</v>
      </c>
      <c r="K91" s="84">
        <f t="shared" si="6"/>
        <v>2025</v>
      </c>
      <c r="L91" s="84">
        <f t="shared" si="6"/>
        <v>2026</v>
      </c>
      <c r="M91" s="84">
        <f t="shared" si="6"/>
        <v>2027</v>
      </c>
      <c r="N91" s="84">
        <f t="shared" si="6"/>
        <v>2028</v>
      </c>
      <c r="O91" s="84">
        <f t="shared" si="6"/>
        <v>2029</v>
      </c>
      <c r="P91" s="84">
        <f t="shared" si="6"/>
        <v>2030</v>
      </c>
      <c r="Q91" s="84">
        <f t="shared" si="6"/>
        <v>2031</v>
      </c>
      <c r="R91" s="84">
        <f t="shared" si="6"/>
        <v>2032</v>
      </c>
      <c r="S91" s="84">
        <f t="shared" si="6"/>
        <v>2033</v>
      </c>
      <c r="T91" s="84">
        <f t="shared" si="6"/>
        <v>2034</v>
      </c>
      <c r="U91" s="84">
        <f t="shared" si="6"/>
        <v>2035</v>
      </c>
      <c r="V91" s="84">
        <f t="shared" si="6"/>
        <v>2036</v>
      </c>
      <c r="W91" s="84">
        <f t="shared" si="6"/>
        <v>2037</v>
      </c>
      <c r="X91" s="84">
        <f t="shared" si="6"/>
        <v>2038</v>
      </c>
      <c r="Y91" s="84">
        <f t="shared" si="6"/>
        <v>2039</v>
      </c>
      <c r="Z91" s="84">
        <f t="shared" si="6"/>
        <v>2040</v>
      </c>
      <c r="AA91" s="84">
        <f t="shared" si="6"/>
        <v>2041</v>
      </c>
      <c r="AB91" s="84">
        <f t="shared" si="6"/>
        <v>2042</v>
      </c>
      <c r="AC91" s="84">
        <f t="shared" si="6"/>
        <v>2043</v>
      </c>
      <c r="AD91" s="84">
        <f t="shared" si="6"/>
        <v>2044</v>
      </c>
      <c r="AE91" s="84">
        <f t="shared" si="6"/>
        <v>2045</v>
      </c>
      <c r="AF91" s="84">
        <f t="shared" si="6"/>
        <v>2046</v>
      </c>
      <c r="AG91" s="84" t="str">
        <f t="shared" si="6"/>
        <v/>
      </c>
      <c r="AH91" s="84" t="str">
        <f t="shared" si="6"/>
        <v/>
      </c>
      <c r="AI91" s="84" t="str">
        <f t="shared" si="6"/>
        <v/>
      </c>
      <c r="AJ91" s="84" t="str">
        <f t="shared" si="6"/>
        <v/>
      </c>
      <c r="AK91" s="84" t="str">
        <f t="shared" si="6"/>
        <v/>
      </c>
      <c r="AL91" s="84" t="str">
        <f t="shared" si="6"/>
        <v/>
      </c>
      <c r="AM91" s="84" t="str">
        <f t="shared" si="6"/>
        <v/>
      </c>
      <c r="AN91" s="84" t="str">
        <f t="shared" si="6"/>
        <v/>
      </c>
      <c r="AO91" s="84" t="str">
        <f t="shared" si="6"/>
        <v/>
      </c>
      <c r="AP91" s="84" t="str">
        <f t="shared" si="6"/>
        <v/>
      </c>
      <c r="AQ91" s="84" t="str">
        <f t="shared" si="6"/>
        <v/>
      </c>
      <c r="AR91" s="84" t="str">
        <f t="shared" si="6"/>
        <v/>
      </c>
      <c r="AS91" s="84" t="str">
        <f t="shared" si="6"/>
        <v/>
      </c>
      <c r="AT91" s="84" t="str">
        <f t="shared" si="6"/>
        <v/>
      </c>
      <c r="AU91" s="84" t="str">
        <f t="shared" si="6"/>
        <v/>
      </c>
      <c r="AV91" s="84" t="str">
        <f t="shared" si="6"/>
        <v/>
      </c>
      <c r="AW91" s="84" t="str">
        <f t="shared" si="6"/>
        <v/>
      </c>
      <c r="AX91" s="84" t="str">
        <f t="shared" si="6"/>
        <v/>
      </c>
      <c r="AY91" s="84" t="str">
        <f t="shared" si="6"/>
        <v/>
      </c>
      <c r="AZ91" s="84" t="str">
        <f t="shared" si="6"/>
        <v/>
      </c>
      <c r="BA91" s="84" t="str">
        <f t="shared" si="6"/>
        <v/>
      </c>
      <c r="BB91" s="84" t="str">
        <f t="shared" si="6"/>
        <v/>
      </c>
      <c r="BC91" s="85" t="str">
        <f t="shared" si="6"/>
        <v/>
      </c>
    </row>
    <row r="92" spans="4:55" x14ac:dyDescent="0.25">
      <c r="F92" s="34" t="s">
        <v>468</v>
      </c>
      <c r="G92" s="103">
        <f t="shared" ref="G92:AG92" si="7">IF(G90="","",G79*G67*2)</f>
        <v>52.72079071857079</v>
      </c>
      <c r="H92" s="103">
        <f t="shared" si="7"/>
        <v>53.081186077856181</v>
      </c>
      <c r="I92" s="103">
        <f t="shared" si="7"/>
        <v>53.441581437141572</v>
      </c>
      <c r="J92" s="103">
        <f t="shared" si="7"/>
        <v>53.801976796426963</v>
      </c>
      <c r="K92" s="103">
        <f t="shared" si="7"/>
        <v>54.162372155712362</v>
      </c>
      <c r="L92" s="103">
        <f t="shared" si="7"/>
        <v>80.672851448769777</v>
      </c>
      <c r="M92" s="103">
        <f t="shared" si="7"/>
        <v>107.52903472290494</v>
      </c>
      <c r="N92" s="103">
        <f t="shared" si="7"/>
        <v>134.73092197811783</v>
      </c>
      <c r="O92" s="103">
        <f t="shared" si="7"/>
        <v>162.27851321440843</v>
      </c>
      <c r="P92" s="103">
        <f t="shared" si="7"/>
        <v>190.17180843177675</v>
      </c>
      <c r="Q92" s="103">
        <f t="shared" si="7"/>
        <v>218.41080763022282</v>
      </c>
      <c r="R92" s="103">
        <f t="shared" si="7"/>
        <v>246.99551080974661</v>
      </c>
      <c r="S92" s="103">
        <f t="shared" si="7"/>
        <v>275.92591797034811</v>
      </c>
      <c r="T92" s="103">
        <f t="shared" si="7"/>
        <v>305.20202911202728</v>
      </c>
      <c r="U92" s="103">
        <f t="shared" si="7"/>
        <v>334.8238442347843</v>
      </c>
      <c r="V92" s="103">
        <f t="shared" si="7"/>
        <v>364.79136333861891</v>
      </c>
      <c r="W92" s="103">
        <f t="shared" si="7"/>
        <v>395.10458642353126</v>
      </c>
      <c r="X92" s="103">
        <f t="shared" si="7"/>
        <v>425.76351348952147</v>
      </c>
      <c r="Y92" s="103">
        <f t="shared" si="7"/>
        <v>456.7681445365892</v>
      </c>
      <c r="Z92" s="103">
        <f t="shared" si="7"/>
        <v>488.11847956473491</v>
      </c>
      <c r="AA92" s="103">
        <f t="shared" si="7"/>
        <v>519.81451857395814</v>
      </c>
      <c r="AB92" s="103">
        <f t="shared" si="7"/>
        <v>551.85626156425917</v>
      </c>
      <c r="AC92" s="103">
        <f t="shared" si="7"/>
        <v>584.24370853563778</v>
      </c>
      <c r="AD92" s="103">
        <f t="shared" si="7"/>
        <v>616.97685948809431</v>
      </c>
      <c r="AE92" s="103">
        <f t="shared" si="7"/>
        <v>650.05571442162852</v>
      </c>
      <c r="AF92" s="103">
        <f t="shared" si="7"/>
        <v>683.48027333624043</v>
      </c>
      <c r="AG92" s="103" t="str">
        <f t="shared" si="7"/>
        <v/>
      </c>
      <c r="AH92" s="103" t="str">
        <f t="shared" ref="AH92:BC92" si="8">IF(AH90="","",AH79*AH67*2)</f>
        <v/>
      </c>
      <c r="AI92" s="103" t="str">
        <f t="shared" si="8"/>
        <v/>
      </c>
      <c r="AJ92" s="103" t="str">
        <f t="shared" si="8"/>
        <v/>
      </c>
      <c r="AK92" s="103" t="str">
        <f t="shared" si="8"/>
        <v/>
      </c>
      <c r="AL92" s="103" t="str">
        <f t="shared" si="8"/>
        <v/>
      </c>
      <c r="AM92" s="103" t="str">
        <f t="shared" si="8"/>
        <v/>
      </c>
      <c r="AN92" s="103" t="str">
        <f t="shared" si="8"/>
        <v/>
      </c>
      <c r="AO92" s="103" t="str">
        <f t="shared" si="8"/>
        <v/>
      </c>
      <c r="AP92" s="103" t="str">
        <f t="shared" si="8"/>
        <v/>
      </c>
      <c r="AQ92" s="103" t="str">
        <f t="shared" si="8"/>
        <v/>
      </c>
      <c r="AR92" s="103" t="str">
        <f t="shared" si="8"/>
        <v/>
      </c>
      <c r="AS92" s="103" t="str">
        <f t="shared" si="8"/>
        <v/>
      </c>
      <c r="AT92" s="103" t="str">
        <f t="shared" si="8"/>
        <v/>
      </c>
      <c r="AU92" s="103" t="str">
        <f t="shared" si="8"/>
        <v/>
      </c>
      <c r="AV92" s="103" t="str">
        <f t="shared" si="8"/>
        <v/>
      </c>
      <c r="AW92" s="103" t="str">
        <f t="shared" si="8"/>
        <v/>
      </c>
      <c r="AX92" s="103" t="str">
        <f t="shared" si="8"/>
        <v/>
      </c>
      <c r="AY92" s="103" t="str">
        <f t="shared" si="8"/>
        <v/>
      </c>
      <c r="AZ92" s="103" t="str">
        <f t="shared" si="8"/>
        <v/>
      </c>
      <c r="BA92" s="103" t="str">
        <f t="shared" si="8"/>
        <v/>
      </c>
      <c r="BB92" s="103" t="str">
        <f t="shared" si="8"/>
        <v/>
      </c>
      <c r="BC92" s="106" t="str">
        <f t="shared" si="8"/>
        <v/>
      </c>
    </row>
    <row r="93" spans="4:55" x14ac:dyDescent="0.25">
      <c r="F93" s="10" t="s">
        <v>476</v>
      </c>
      <c r="G93" s="99">
        <f>IF(G91="","",G92*$G$24)</f>
        <v>30.556743006261676</v>
      </c>
      <c r="H93" s="99">
        <f t="shared" ref="H93:BC93" si="9">IF(H91="","",H92*$G$24)</f>
        <v>30.765626602737285</v>
      </c>
      <c r="I93" s="99">
        <f t="shared" si="9"/>
        <v>30.974510199212897</v>
      </c>
      <c r="J93" s="99">
        <f t="shared" si="9"/>
        <v>31.183393795688506</v>
      </c>
      <c r="K93" s="99">
        <f t="shared" si="9"/>
        <v>31.392277392164122</v>
      </c>
      <c r="L93" s="99">
        <f t="shared" si="9"/>
        <v>46.757636896254986</v>
      </c>
      <c r="M93" s="99">
        <f t="shared" si="9"/>
        <v>62.323364937350988</v>
      </c>
      <c r="N93" s="99">
        <f t="shared" si="9"/>
        <v>78.089461515452129</v>
      </c>
      <c r="O93" s="99">
        <f t="shared" si="9"/>
        <v>94.055926630558389</v>
      </c>
      <c r="P93" s="99">
        <f t="shared" si="9"/>
        <v>110.22276028266977</v>
      </c>
      <c r="Q93" s="99">
        <f t="shared" si="9"/>
        <v>126.58996247178629</v>
      </c>
      <c r="R93" s="99">
        <f t="shared" si="9"/>
        <v>143.15753319790795</v>
      </c>
      <c r="S93" s="99">
        <f t="shared" si="9"/>
        <v>159.9254724610347</v>
      </c>
      <c r="T93" s="99">
        <f t="shared" si="9"/>
        <v>176.89378026116657</v>
      </c>
      <c r="U93" s="99">
        <f t="shared" si="9"/>
        <v>194.06245659830364</v>
      </c>
      <c r="V93" s="99">
        <f t="shared" si="9"/>
        <v>211.43150147244577</v>
      </c>
      <c r="W93" s="99">
        <f t="shared" si="9"/>
        <v>229.00091488359303</v>
      </c>
      <c r="X93" s="99">
        <f t="shared" si="9"/>
        <v>246.77069683174548</v>
      </c>
      <c r="Y93" s="99">
        <f t="shared" si="9"/>
        <v>264.74084731690294</v>
      </c>
      <c r="Z93" s="99">
        <f t="shared" si="9"/>
        <v>282.91136633906569</v>
      </c>
      <c r="AA93" s="99">
        <f t="shared" si="9"/>
        <v>301.28225389823348</v>
      </c>
      <c r="AB93" s="99">
        <f t="shared" si="9"/>
        <v>319.85350999440641</v>
      </c>
      <c r="AC93" s="99">
        <f t="shared" si="9"/>
        <v>338.62513462758437</v>
      </c>
      <c r="AD93" s="99">
        <f t="shared" si="9"/>
        <v>357.5971277977676</v>
      </c>
      <c r="AE93" s="99">
        <f t="shared" si="9"/>
        <v>376.76948950495591</v>
      </c>
      <c r="AF93" s="99">
        <f t="shared" si="9"/>
        <v>396.14221974914932</v>
      </c>
      <c r="AG93" s="99" t="str">
        <f t="shared" si="9"/>
        <v/>
      </c>
      <c r="AH93" s="99" t="str">
        <f t="shared" si="9"/>
        <v/>
      </c>
      <c r="AI93" s="99" t="str">
        <f t="shared" si="9"/>
        <v/>
      </c>
      <c r="AJ93" s="99" t="str">
        <f t="shared" si="9"/>
        <v/>
      </c>
      <c r="AK93" s="99" t="str">
        <f t="shared" si="9"/>
        <v/>
      </c>
      <c r="AL93" s="99" t="str">
        <f t="shared" si="9"/>
        <v/>
      </c>
      <c r="AM93" s="99" t="str">
        <f t="shared" si="9"/>
        <v/>
      </c>
      <c r="AN93" s="99" t="str">
        <f t="shared" si="9"/>
        <v/>
      </c>
      <c r="AO93" s="99" t="str">
        <f t="shared" si="9"/>
        <v/>
      </c>
      <c r="AP93" s="99" t="str">
        <f t="shared" si="9"/>
        <v/>
      </c>
      <c r="AQ93" s="99" t="str">
        <f t="shared" si="9"/>
        <v/>
      </c>
      <c r="AR93" s="99" t="str">
        <f t="shared" si="9"/>
        <v/>
      </c>
      <c r="AS93" s="99" t="str">
        <f t="shared" si="9"/>
        <v/>
      </c>
      <c r="AT93" s="99" t="str">
        <f t="shared" si="9"/>
        <v/>
      </c>
      <c r="AU93" s="99" t="str">
        <f t="shared" si="9"/>
        <v/>
      </c>
      <c r="AV93" s="99" t="str">
        <f t="shared" si="9"/>
        <v/>
      </c>
      <c r="AW93" s="99" t="str">
        <f t="shared" si="9"/>
        <v/>
      </c>
      <c r="AX93" s="99" t="str">
        <f t="shared" si="9"/>
        <v/>
      </c>
      <c r="AY93" s="99" t="str">
        <f t="shared" si="9"/>
        <v/>
      </c>
      <c r="AZ93" s="99" t="str">
        <f t="shared" si="9"/>
        <v/>
      </c>
      <c r="BA93" s="99" t="str">
        <f t="shared" si="9"/>
        <v/>
      </c>
      <c r="BB93" s="99" t="str">
        <f t="shared" si="9"/>
        <v/>
      </c>
      <c r="BC93" s="107" t="str">
        <f t="shared" si="9"/>
        <v/>
      </c>
    </row>
    <row r="94" spans="4:55" x14ac:dyDescent="0.25">
      <c r="F94" s="19" t="s">
        <v>477</v>
      </c>
      <c r="G94" s="109">
        <f>IF(G91="","",G93*$G$30)</f>
        <v>75.475155225466352</v>
      </c>
      <c r="H94" s="109">
        <f t="shared" ref="H94:BC94" si="10">IF(H91="","",H93*$G$30)</f>
        <v>75.991097708761103</v>
      </c>
      <c r="I94" s="109">
        <f t="shared" si="10"/>
        <v>76.507040192055868</v>
      </c>
      <c r="J94" s="109">
        <f t="shared" si="10"/>
        <v>77.022982675350619</v>
      </c>
      <c r="K94" s="109">
        <f t="shared" si="10"/>
        <v>77.538925158645384</v>
      </c>
      <c r="L94" s="109">
        <f t="shared" si="10"/>
        <v>115.49136313374983</v>
      </c>
      <c r="M94" s="109">
        <f t="shared" si="10"/>
        <v>153.93871139525695</v>
      </c>
      <c r="N94" s="109">
        <f t="shared" si="10"/>
        <v>192.88096994316678</v>
      </c>
      <c r="O94" s="109">
        <f t="shared" si="10"/>
        <v>232.31813877747925</v>
      </c>
      <c r="P94" s="109">
        <f t="shared" si="10"/>
        <v>272.25021789819436</v>
      </c>
      <c r="Q94" s="109">
        <f t="shared" si="10"/>
        <v>312.67720730531215</v>
      </c>
      <c r="R94" s="109">
        <f t="shared" si="10"/>
        <v>353.59910699883267</v>
      </c>
      <c r="S94" s="109">
        <f t="shared" si="10"/>
        <v>395.01591697875574</v>
      </c>
      <c r="T94" s="109">
        <f t="shared" si="10"/>
        <v>436.92763724508148</v>
      </c>
      <c r="U94" s="109">
        <f t="shared" si="10"/>
        <v>479.33426779781001</v>
      </c>
      <c r="V94" s="109">
        <f t="shared" si="10"/>
        <v>522.2358086369411</v>
      </c>
      <c r="W94" s="109">
        <f t="shared" si="10"/>
        <v>565.63225976247486</v>
      </c>
      <c r="X94" s="109">
        <f t="shared" si="10"/>
        <v>609.52362117441135</v>
      </c>
      <c r="Y94" s="109">
        <f t="shared" si="10"/>
        <v>653.90989287275033</v>
      </c>
      <c r="Z94" s="109">
        <f t="shared" si="10"/>
        <v>698.79107485749228</v>
      </c>
      <c r="AA94" s="109">
        <f t="shared" si="10"/>
        <v>744.16716712863672</v>
      </c>
      <c r="AB94" s="109">
        <f t="shared" si="10"/>
        <v>790.03816968618389</v>
      </c>
      <c r="AC94" s="109">
        <f t="shared" si="10"/>
        <v>836.40408253013345</v>
      </c>
      <c r="AD94" s="109">
        <f t="shared" si="10"/>
        <v>883.26490566048608</v>
      </c>
      <c r="AE94" s="109">
        <f t="shared" si="10"/>
        <v>930.62063907724121</v>
      </c>
      <c r="AF94" s="109">
        <f t="shared" si="10"/>
        <v>978.47128278039895</v>
      </c>
      <c r="AG94" s="109" t="str">
        <f t="shared" si="10"/>
        <v/>
      </c>
      <c r="AH94" s="109" t="str">
        <f t="shared" si="10"/>
        <v/>
      </c>
      <c r="AI94" s="109" t="str">
        <f t="shared" si="10"/>
        <v/>
      </c>
      <c r="AJ94" s="109" t="str">
        <f t="shared" si="10"/>
        <v/>
      </c>
      <c r="AK94" s="109" t="str">
        <f t="shared" si="10"/>
        <v/>
      </c>
      <c r="AL94" s="109" t="str">
        <f t="shared" si="10"/>
        <v/>
      </c>
      <c r="AM94" s="109" t="str">
        <f t="shared" si="10"/>
        <v/>
      </c>
      <c r="AN94" s="109" t="str">
        <f t="shared" si="10"/>
        <v/>
      </c>
      <c r="AO94" s="109" t="str">
        <f t="shared" si="10"/>
        <v/>
      </c>
      <c r="AP94" s="109" t="str">
        <f t="shared" si="10"/>
        <v/>
      </c>
      <c r="AQ94" s="109" t="str">
        <f t="shared" si="10"/>
        <v/>
      </c>
      <c r="AR94" s="109" t="str">
        <f t="shared" si="10"/>
        <v/>
      </c>
      <c r="AS94" s="109" t="str">
        <f t="shared" si="10"/>
        <v/>
      </c>
      <c r="AT94" s="109" t="str">
        <f t="shared" si="10"/>
        <v/>
      </c>
      <c r="AU94" s="109" t="str">
        <f t="shared" si="10"/>
        <v/>
      </c>
      <c r="AV94" s="109" t="str">
        <f t="shared" si="10"/>
        <v/>
      </c>
      <c r="AW94" s="109" t="str">
        <f t="shared" si="10"/>
        <v/>
      </c>
      <c r="AX94" s="109" t="str">
        <f t="shared" si="10"/>
        <v/>
      </c>
      <c r="AY94" s="109" t="str">
        <f t="shared" si="10"/>
        <v/>
      </c>
      <c r="AZ94" s="109" t="str">
        <f t="shared" si="10"/>
        <v/>
      </c>
      <c r="BA94" s="109" t="str">
        <f t="shared" si="10"/>
        <v/>
      </c>
      <c r="BB94" s="109" t="str">
        <f t="shared" si="10"/>
        <v/>
      </c>
      <c r="BC94" s="110" t="str">
        <f t="shared" si="10"/>
        <v/>
      </c>
    </row>
    <row r="95" spans="4:55" x14ac:dyDescent="0.25">
      <c r="F95" s="83" t="s">
        <v>470</v>
      </c>
      <c r="G95" s="84">
        <f>G60</f>
        <v>2021</v>
      </c>
      <c r="H95" s="84">
        <f t="shared" ref="H95:BC95" si="11">H60</f>
        <v>2022</v>
      </c>
      <c r="I95" s="84">
        <f t="shared" si="11"/>
        <v>2023</v>
      </c>
      <c r="J95" s="84">
        <f t="shared" si="11"/>
        <v>2024</v>
      </c>
      <c r="K95" s="84">
        <f t="shared" si="11"/>
        <v>2025</v>
      </c>
      <c r="L95" s="84">
        <f t="shared" si="11"/>
        <v>2026</v>
      </c>
      <c r="M95" s="84">
        <f t="shared" si="11"/>
        <v>2027</v>
      </c>
      <c r="N95" s="84">
        <f t="shared" si="11"/>
        <v>2028</v>
      </c>
      <c r="O95" s="84">
        <f t="shared" si="11"/>
        <v>2029</v>
      </c>
      <c r="P95" s="84">
        <f t="shared" si="11"/>
        <v>2030</v>
      </c>
      <c r="Q95" s="84">
        <f t="shared" si="11"/>
        <v>2031</v>
      </c>
      <c r="R95" s="84">
        <f t="shared" si="11"/>
        <v>2032</v>
      </c>
      <c r="S95" s="84">
        <f t="shared" si="11"/>
        <v>2033</v>
      </c>
      <c r="T95" s="84">
        <f t="shared" si="11"/>
        <v>2034</v>
      </c>
      <c r="U95" s="84">
        <f t="shared" si="11"/>
        <v>2035</v>
      </c>
      <c r="V95" s="84">
        <f t="shared" si="11"/>
        <v>2036</v>
      </c>
      <c r="W95" s="84">
        <f t="shared" si="11"/>
        <v>2037</v>
      </c>
      <c r="X95" s="84">
        <f t="shared" si="11"/>
        <v>2038</v>
      </c>
      <c r="Y95" s="84">
        <f t="shared" si="11"/>
        <v>2039</v>
      </c>
      <c r="Z95" s="84">
        <f t="shared" si="11"/>
        <v>2040</v>
      </c>
      <c r="AA95" s="84">
        <f t="shared" si="11"/>
        <v>2041</v>
      </c>
      <c r="AB95" s="84">
        <f t="shared" si="11"/>
        <v>2042</v>
      </c>
      <c r="AC95" s="84">
        <f t="shared" si="11"/>
        <v>2043</v>
      </c>
      <c r="AD95" s="84">
        <f t="shared" si="11"/>
        <v>2044</v>
      </c>
      <c r="AE95" s="84">
        <f t="shared" si="11"/>
        <v>2045</v>
      </c>
      <c r="AF95" s="84">
        <f t="shared" si="11"/>
        <v>2046</v>
      </c>
      <c r="AG95" s="84" t="str">
        <f t="shared" si="11"/>
        <v/>
      </c>
      <c r="AH95" s="84" t="str">
        <f t="shared" si="11"/>
        <v/>
      </c>
      <c r="AI95" s="84" t="str">
        <f t="shared" si="11"/>
        <v/>
      </c>
      <c r="AJ95" s="84" t="str">
        <f t="shared" si="11"/>
        <v/>
      </c>
      <c r="AK95" s="84" t="str">
        <f t="shared" si="11"/>
        <v/>
      </c>
      <c r="AL95" s="84" t="str">
        <f t="shared" si="11"/>
        <v/>
      </c>
      <c r="AM95" s="84" t="str">
        <f t="shared" si="11"/>
        <v/>
      </c>
      <c r="AN95" s="84" t="str">
        <f t="shared" si="11"/>
        <v/>
      </c>
      <c r="AO95" s="84" t="str">
        <f t="shared" si="11"/>
        <v/>
      </c>
      <c r="AP95" s="84" t="str">
        <f t="shared" si="11"/>
        <v/>
      </c>
      <c r="AQ95" s="84" t="str">
        <f t="shared" si="11"/>
        <v/>
      </c>
      <c r="AR95" s="84" t="str">
        <f t="shared" si="11"/>
        <v/>
      </c>
      <c r="AS95" s="84" t="str">
        <f t="shared" si="11"/>
        <v/>
      </c>
      <c r="AT95" s="84" t="str">
        <f t="shared" si="11"/>
        <v/>
      </c>
      <c r="AU95" s="84" t="str">
        <f t="shared" si="11"/>
        <v/>
      </c>
      <c r="AV95" s="84" t="str">
        <f t="shared" si="11"/>
        <v/>
      </c>
      <c r="AW95" s="84" t="str">
        <f t="shared" si="11"/>
        <v/>
      </c>
      <c r="AX95" s="84" t="str">
        <f t="shared" si="11"/>
        <v/>
      </c>
      <c r="AY95" s="84" t="str">
        <f t="shared" si="11"/>
        <v/>
      </c>
      <c r="AZ95" s="84" t="str">
        <f t="shared" si="11"/>
        <v/>
      </c>
      <c r="BA95" s="84" t="str">
        <f t="shared" si="11"/>
        <v/>
      </c>
      <c r="BB95" s="84" t="str">
        <f t="shared" si="11"/>
        <v/>
      </c>
      <c r="BC95" s="85" t="str">
        <f t="shared" si="11"/>
        <v/>
      </c>
    </row>
    <row r="96" spans="4:55" x14ac:dyDescent="0.25">
      <c r="F96" s="34" t="s">
        <v>469</v>
      </c>
      <c r="G96" s="103">
        <f t="shared" ref="G96:AI96" si="12">IF(G91="","",G80*G68*2)</f>
        <v>19.179801735601327</v>
      </c>
      <c r="H96" s="103">
        <f t="shared" si="12"/>
        <v>19.615523258881865</v>
      </c>
      <c r="I96" s="103">
        <f t="shared" si="12"/>
        <v>20.051244782162396</v>
      </c>
      <c r="J96" s="103">
        <f t="shared" si="12"/>
        <v>20.48696630544293</v>
      </c>
      <c r="K96" s="103">
        <f t="shared" si="12"/>
        <v>20.922687828723465</v>
      </c>
      <c r="L96" s="103">
        <f t="shared" si="12"/>
        <v>20.300527336799242</v>
      </c>
      <c r="M96" s="103">
        <f t="shared" si="12"/>
        <v>19.635204270778846</v>
      </c>
      <c r="N96" s="103">
        <f t="shared" si="12"/>
        <v>18.926718630662283</v>
      </c>
      <c r="O96" s="103">
        <f t="shared" si="12"/>
        <v>18.17507041644955</v>
      </c>
      <c r="P96" s="103">
        <f t="shared" si="12"/>
        <v>17.380259628140649</v>
      </c>
      <c r="Q96" s="103">
        <f t="shared" si="12"/>
        <v>16.54228626573558</v>
      </c>
      <c r="R96" s="103">
        <f t="shared" si="12"/>
        <v>15.661150329234335</v>
      </c>
      <c r="S96" s="103">
        <f t="shared" si="12"/>
        <v>14.736851818636923</v>
      </c>
      <c r="T96" s="103">
        <f t="shared" si="12"/>
        <v>13.769390733943341</v>
      </c>
      <c r="U96" s="103">
        <f t="shared" si="12"/>
        <v>12.758767075153591</v>
      </c>
      <c r="V96" s="103">
        <f t="shared" si="12"/>
        <v>11.704980842267672</v>
      </c>
      <c r="W96" s="103">
        <f t="shared" si="12"/>
        <v>10.608032035285579</v>
      </c>
      <c r="X96" s="103">
        <f t="shared" si="12"/>
        <v>9.4679206542073189</v>
      </c>
      <c r="Y96" s="103">
        <f t="shared" si="12"/>
        <v>8.2846466990328906</v>
      </c>
      <c r="Z96" s="103">
        <f t="shared" si="12"/>
        <v>7.0582101697622894</v>
      </c>
      <c r="AA96" s="103">
        <f t="shared" si="12"/>
        <v>5.7886110663955197</v>
      </c>
      <c r="AB96" s="103">
        <f t="shared" si="12"/>
        <v>4.4758493889325806</v>
      </c>
      <c r="AC96" s="103">
        <f t="shared" si="12"/>
        <v>3.1199251373734707</v>
      </c>
      <c r="AD96" s="103">
        <f t="shared" si="12"/>
        <v>1.7208383117181913</v>
      </c>
      <c r="AE96" s="103">
        <f t="shared" si="12"/>
        <v>0.27858891196674235</v>
      </c>
      <c r="AF96" s="103">
        <f t="shared" si="12"/>
        <v>-1.206823061880872</v>
      </c>
      <c r="AG96" s="103" t="str">
        <f t="shared" si="12"/>
        <v/>
      </c>
      <c r="AH96" s="103" t="str">
        <f t="shared" si="12"/>
        <v/>
      </c>
      <c r="AI96" s="103" t="str">
        <f t="shared" si="12"/>
        <v/>
      </c>
      <c r="AJ96" s="103" t="str">
        <f t="shared" ref="AJ96:BC96" si="13">IF(AJ91="","",AJ80*AJ68*2)</f>
        <v/>
      </c>
      <c r="AK96" s="103" t="str">
        <f t="shared" si="13"/>
        <v/>
      </c>
      <c r="AL96" s="103" t="str">
        <f t="shared" si="13"/>
        <v/>
      </c>
      <c r="AM96" s="103" t="str">
        <f t="shared" si="13"/>
        <v/>
      </c>
      <c r="AN96" s="103" t="str">
        <f t="shared" si="13"/>
        <v/>
      </c>
      <c r="AO96" s="103" t="str">
        <f t="shared" si="13"/>
        <v/>
      </c>
      <c r="AP96" s="103" t="str">
        <f t="shared" si="13"/>
        <v/>
      </c>
      <c r="AQ96" s="103" t="str">
        <f t="shared" si="13"/>
        <v/>
      </c>
      <c r="AR96" s="103" t="str">
        <f t="shared" si="13"/>
        <v/>
      </c>
      <c r="AS96" s="103" t="str">
        <f t="shared" si="13"/>
        <v/>
      </c>
      <c r="AT96" s="103" t="str">
        <f t="shared" si="13"/>
        <v/>
      </c>
      <c r="AU96" s="103" t="str">
        <f t="shared" si="13"/>
        <v/>
      </c>
      <c r="AV96" s="103" t="str">
        <f t="shared" si="13"/>
        <v/>
      </c>
      <c r="AW96" s="103" t="str">
        <f t="shared" si="13"/>
        <v/>
      </c>
      <c r="AX96" s="103" t="str">
        <f t="shared" si="13"/>
        <v/>
      </c>
      <c r="AY96" s="103" t="str">
        <f t="shared" si="13"/>
        <v/>
      </c>
      <c r="AZ96" s="103" t="str">
        <f t="shared" si="13"/>
        <v/>
      </c>
      <c r="BA96" s="103" t="str">
        <f t="shared" si="13"/>
        <v/>
      </c>
      <c r="BB96" s="103" t="str">
        <f t="shared" si="13"/>
        <v/>
      </c>
      <c r="BC96" s="106" t="str">
        <f t="shared" si="13"/>
        <v/>
      </c>
    </row>
    <row r="97" spans="4:55" x14ac:dyDescent="0.25">
      <c r="F97" s="10" t="s">
        <v>474</v>
      </c>
      <c r="G97" s="99">
        <f>IF(G95="","",G96*$G$25)</f>
        <v>14.644283394115565</v>
      </c>
      <c r="H97" s="99">
        <f t="shared" ref="H97:BC97" si="14">IF(H95="","",H96*$G$25)</f>
        <v>14.97696824434485</v>
      </c>
      <c r="I97" s="99">
        <f t="shared" si="14"/>
        <v>15.309653094574131</v>
      </c>
      <c r="J97" s="99">
        <f t="shared" si="14"/>
        <v>15.642337944803414</v>
      </c>
      <c r="K97" s="99">
        <f t="shared" si="14"/>
        <v>15.975022795032697</v>
      </c>
      <c r="L97" s="99">
        <f t="shared" si="14"/>
        <v>15.499986885592154</v>
      </c>
      <c r="M97" s="99">
        <f t="shared" si="14"/>
        <v>14.991995214887897</v>
      </c>
      <c r="N97" s="99">
        <f t="shared" si="14"/>
        <v>14.451047782919929</v>
      </c>
      <c r="O97" s="99">
        <f t="shared" si="14"/>
        <v>13.877144589688248</v>
      </c>
      <c r="P97" s="99">
        <f t="shared" si="14"/>
        <v>13.270285635192854</v>
      </c>
      <c r="Q97" s="99">
        <f t="shared" si="14"/>
        <v>12.630470919433749</v>
      </c>
      <c r="R97" s="99">
        <f t="shared" si="14"/>
        <v>11.957700442410928</v>
      </c>
      <c r="S97" s="99">
        <f t="shared" si="14"/>
        <v>11.251974204124396</v>
      </c>
      <c r="T97" s="99">
        <f t="shared" si="14"/>
        <v>10.513292204574151</v>
      </c>
      <c r="U97" s="99">
        <f t="shared" si="14"/>
        <v>9.7416544437601935</v>
      </c>
      <c r="V97" s="99">
        <f t="shared" si="14"/>
        <v>8.9370609216825248</v>
      </c>
      <c r="W97" s="99">
        <f t="shared" si="14"/>
        <v>8.0995116383411396</v>
      </c>
      <c r="X97" s="99">
        <f t="shared" si="14"/>
        <v>7.2290065937360444</v>
      </c>
      <c r="Y97" s="99">
        <f t="shared" si="14"/>
        <v>6.3255457878672363</v>
      </c>
      <c r="Z97" s="99">
        <f t="shared" si="14"/>
        <v>5.3891292207347137</v>
      </c>
      <c r="AA97" s="99">
        <f t="shared" si="14"/>
        <v>4.41975689233848</v>
      </c>
      <c r="AB97" s="99">
        <f t="shared" si="14"/>
        <v>3.4174288026785327</v>
      </c>
      <c r="AC97" s="99">
        <f t="shared" si="14"/>
        <v>2.3821449517548721</v>
      </c>
      <c r="AD97" s="99">
        <f t="shared" si="14"/>
        <v>1.3139053395674993</v>
      </c>
      <c r="AE97" s="99">
        <f t="shared" si="14"/>
        <v>0.21270996611641355</v>
      </c>
      <c r="AF97" s="99">
        <f t="shared" si="14"/>
        <v>-0.92144116859838154</v>
      </c>
      <c r="AG97" s="99" t="str">
        <f t="shared" si="14"/>
        <v/>
      </c>
      <c r="AH97" s="99" t="str">
        <f t="shared" si="14"/>
        <v/>
      </c>
      <c r="AI97" s="99" t="str">
        <f t="shared" si="14"/>
        <v/>
      </c>
      <c r="AJ97" s="99" t="str">
        <f t="shared" si="14"/>
        <v/>
      </c>
      <c r="AK97" s="99" t="str">
        <f t="shared" si="14"/>
        <v/>
      </c>
      <c r="AL97" s="99" t="str">
        <f t="shared" si="14"/>
        <v/>
      </c>
      <c r="AM97" s="99" t="str">
        <f t="shared" si="14"/>
        <v/>
      </c>
      <c r="AN97" s="99" t="str">
        <f t="shared" si="14"/>
        <v/>
      </c>
      <c r="AO97" s="99" t="str">
        <f t="shared" si="14"/>
        <v/>
      </c>
      <c r="AP97" s="99" t="str">
        <f t="shared" si="14"/>
        <v/>
      </c>
      <c r="AQ97" s="99" t="str">
        <f t="shared" si="14"/>
        <v/>
      </c>
      <c r="AR97" s="99" t="str">
        <f t="shared" si="14"/>
        <v/>
      </c>
      <c r="AS97" s="99" t="str">
        <f t="shared" si="14"/>
        <v/>
      </c>
      <c r="AT97" s="99" t="str">
        <f t="shared" si="14"/>
        <v/>
      </c>
      <c r="AU97" s="99" t="str">
        <f t="shared" si="14"/>
        <v/>
      </c>
      <c r="AV97" s="99" t="str">
        <f t="shared" si="14"/>
        <v/>
      </c>
      <c r="AW97" s="99" t="str">
        <f t="shared" si="14"/>
        <v/>
      </c>
      <c r="AX97" s="99" t="str">
        <f t="shared" si="14"/>
        <v/>
      </c>
      <c r="AY97" s="99" t="str">
        <f t="shared" si="14"/>
        <v/>
      </c>
      <c r="AZ97" s="99" t="str">
        <f t="shared" si="14"/>
        <v/>
      </c>
      <c r="BA97" s="99" t="str">
        <f t="shared" si="14"/>
        <v/>
      </c>
      <c r="BB97" s="99" t="str">
        <f t="shared" si="14"/>
        <v/>
      </c>
      <c r="BC97" s="107" t="str">
        <f t="shared" si="14"/>
        <v/>
      </c>
    </row>
    <row r="98" spans="4:55" x14ac:dyDescent="0.25">
      <c r="F98" s="19" t="s">
        <v>473</v>
      </c>
      <c r="G98" s="109">
        <f>IF(G95="","",G97*$G$31)</f>
        <v>19.184011246291391</v>
      </c>
      <c r="H98" s="109">
        <f t="shared" ref="H98:BC98" si="15">IF(H95="","",H97*$G$31)</f>
        <v>19.619828400091755</v>
      </c>
      <c r="I98" s="109">
        <f t="shared" si="15"/>
        <v>20.055645553892113</v>
      </c>
      <c r="J98" s="109">
        <f t="shared" si="15"/>
        <v>20.491462707692474</v>
      </c>
      <c r="K98" s="109">
        <f t="shared" si="15"/>
        <v>20.927279861492835</v>
      </c>
      <c r="L98" s="109">
        <f t="shared" si="15"/>
        <v>20.304982820125723</v>
      </c>
      <c r="M98" s="109">
        <f t="shared" si="15"/>
        <v>19.639513731503147</v>
      </c>
      <c r="N98" s="109">
        <f t="shared" si="15"/>
        <v>18.930872595625107</v>
      </c>
      <c r="O98" s="109">
        <f t="shared" si="15"/>
        <v>18.179059412491604</v>
      </c>
      <c r="P98" s="109">
        <f t="shared" si="15"/>
        <v>17.384074182102641</v>
      </c>
      <c r="Q98" s="109">
        <f t="shared" si="15"/>
        <v>16.545916904458213</v>
      </c>
      <c r="R98" s="109">
        <f t="shared" si="15"/>
        <v>15.664587579558317</v>
      </c>
      <c r="S98" s="109">
        <f t="shared" si="15"/>
        <v>14.74008620740296</v>
      </c>
      <c r="T98" s="109">
        <f t="shared" si="15"/>
        <v>13.772412787992138</v>
      </c>
      <c r="U98" s="109">
        <f t="shared" si="15"/>
        <v>12.761567321325854</v>
      </c>
      <c r="V98" s="109">
        <f t="shared" si="15"/>
        <v>11.707549807404108</v>
      </c>
      <c r="W98" s="109">
        <f t="shared" si="15"/>
        <v>10.610360246226893</v>
      </c>
      <c r="X98" s="109">
        <f t="shared" si="15"/>
        <v>9.4699986377942178</v>
      </c>
      <c r="Y98" s="109">
        <f t="shared" si="15"/>
        <v>8.2864649821060805</v>
      </c>
      <c r="Z98" s="109">
        <f t="shared" si="15"/>
        <v>7.059759279162475</v>
      </c>
      <c r="AA98" s="109">
        <f t="shared" si="15"/>
        <v>5.7898815289634094</v>
      </c>
      <c r="AB98" s="109">
        <f t="shared" si="15"/>
        <v>4.4768317315088781</v>
      </c>
      <c r="AC98" s="109">
        <f t="shared" si="15"/>
        <v>3.1206098867988827</v>
      </c>
      <c r="AD98" s="109">
        <f t="shared" si="15"/>
        <v>1.7212159948334242</v>
      </c>
      <c r="AE98" s="109">
        <f t="shared" si="15"/>
        <v>0.27865005561250178</v>
      </c>
      <c r="AF98" s="109">
        <f t="shared" si="15"/>
        <v>-1.2070879308638798</v>
      </c>
      <c r="AG98" s="109" t="str">
        <f t="shared" si="15"/>
        <v/>
      </c>
      <c r="AH98" s="109" t="str">
        <f t="shared" si="15"/>
        <v/>
      </c>
      <c r="AI98" s="109" t="str">
        <f t="shared" si="15"/>
        <v/>
      </c>
      <c r="AJ98" s="109" t="str">
        <f t="shared" si="15"/>
        <v/>
      </c>
      <c r="AK98" s="109" t="str">
        <f t="shared" si="15"/>
        <v/>
      </c>
      <c r="AL98" s="109" t="str">
        <f t="shared" si="15"/>
        <v/>
      </c>
      <c r="AM98" s="109" t="str">
        <f t="shared" si="15"/>
        <v/>
      </c>
      <c r="AN98" s="109" t="str">
        <f t="shared" si="15"/>
        <v/>
      </c>
      <c r="AO98" s="109" t="str">
        <f t="shared" si="15"/>
        <v/>
      </c>
      <c r="AP98" s="109" t="str">
        <f t="shared" si="15"/>
        <v/>
      </c>
      <c r="AQ98" s="109" t="str">
        <f t="shared" si="15"/>
        <v/>
      </c>
      <c r="AR98" s="109" t="str">
        <f t="shared" si="15"/>
        <v/>
      </c>
      <c r="AS98" s="109" t="str">
        <f t="shared" si="15"/>
        <v/>
      </c>
      <c r="AT98" s="109" t="str">
        <f t="shared" si="15"/>
        <v/>
      </c>
      <c r="AU98" s="109" t="str">
        <f t="shared" si="15"/>
        <v/>
      </c>
      <c r="AV98" s="109" t="str">
        <f t="shared" si="15"/>
        <v/>
      </c>
      <c r="AW98" s="109" t="str">
        <f t="shared" si="15"/>
        <v/>
      </c>
      <c r="AX98" s="109" t="str">
        <f t="shared" si="15"/>
        <v/>
      </c>
      <c r="AY98" s="109" t="str">
        <f t="shared" si="15"/>
        <v/>
      </c>
      <c r="AZ98" s="109" t="str">
        <f t="shared" si="15"/>
        <v/>
      </c>
      <c r="BA98" s="109" t="str">
        <f t="shared" si="15"/>
        <v/>
      </c>
      <c r="BB98" s="109" t="str">
        <f t="shared" si="15"/>
        <v/>
      </c>
      <c r="BC98" s="110" t="str">
        <f t="shared" si="15"/>
        <v/>
      </c>
    </row>
    <row r="99" spans="4:55" x14ac:dyDescent="0.25">
      <c r="F99" s="83" t="s">
        <v>471</v>
      </c>
      <c r="G99" s="84">
        <f>G60</f>
        <v>2021</v>
      </c>
      <c r="H99" s="84">
        <f t="shared" ref="H99:BC99" si="16">H60</f>
        <v>2022</v>
      </c>
      <c r="I99" s="84">
        <f t="shared" si="16"/>
        <v>2023</v>
      </c>
      <c r="J99" s="84">
        <f t="shared" si="16"/>
        <v>2024</v>
      </c>
      <c r="K99" s="84">
        <f t="shared" si="16"/>
        <v>2025</v>
      </c>
      <c r="L99" s="84">
        <f t="shared" si="16"/>
        <v>2026</v>
      </c>
      <c r="M99" s="84">
        <f t="shared" si="16"/>
        <v>2027</v>
      </c>
      <c r="N99" s="84">
        <f t="shared" si="16"/>
        <v>2028</v>
      </c>
      <c r="O99" s="84">
        <f t="shared" si="16"/>
        <v>2029</v>
      </c>
      <c r="P99" s="84">
        <f t="shared" si="16"/>
        <v>2030</v>
      </c>
      <c r="Q99" s="84">
        <f t="shared" si="16"/>
        <v>2031</v>
      </c>
      <c r="R99" s="84">
        <f t="shared" si="16"/>
        <v>2032</v>
      </c>
      <c r="S99" s="84">
        <f t="shared" si="16"/>
        <v>2033</v>
      </c>
      <c r="T99" s="84">
        <f t="shared" si="16"/>
        <v>2034</v>
      </c>
      <c r="U99" s="84">
        <f t="shared" si="16"/>
        <v>2035</v>
      </c>
      <c r="V99" s="84">
        <f t="shared" si="16"/>
        <v>2036</v>
      </c>
      <c r="W99" s="84">
        <f t="shared" si="16"/>
        <v>2037</v>
      </c>
      <c r="X99" s="84">
        <f t="shared" si="16"/>
        <v>2038</v>
      </c>
      <c r="Y99" s="84">
        <f t="shared" si="16"/>
        <v>2039</v>
      </c>
      <c r="Z99" s="84">
        <f t="shared" si="16"/>
        <v>2040</v>
      </c>
      <c r="AA99" s="84">
        <f t="shared" si="16"/>
        <v>2041</v>
      </c>
      <c r="AB99" s="84">
        <f t="shared" si="16"/>
        <v>2042</v>
      </c>
      <c r="AC99" s="84">
        <f t="shared" si="16"/>
        <v>2043</v>
      </c>
      <c r="AD99" s="84">
        <f t="shared" si="16"/>
        <v>2044</v>
      </c>
      <c r="AE99" s="84">
        <f t="shared" si="16"/>
        <v>2045</v>
      </c>
      <c r="AF99" s="84">
        <f t="shared" si="16"/>
        <v>2046</v>
      </c>
      <c r="AG99" s="84" t="str">
        <f t="shared" si="16"/>
        <v/>
      </c>
      <c r="AH99" s="84" t="str">
        <f t="shared" si="16"/>
        <v/>
      </c>
      <c r="AI99" s="84" t="str">
        <f t="shared" si="16"/>
        <v/>
      </c>
      <c r="AJ99" s="84" t="str">
        <f t="shared" si="16"/>
        <v/>
      </c>
      <c r="AK99" s="84" t="str">
        <f t="shared" si="16"/>
        <v/>
      </c>
      <c r="AL99" s="84" t="str">
        <f t="shared" si="16"/>
        <v/>
      </c>
      <c r="AM99" s="84" t="str">
        <f t="shared" si="16"/>
        <v/>
      </c>
      <c r="AN99" s="84" t="str">
        <f t="shared" si="16"/>
        <v/>
      </c>
      <c r="AO99" s="84" t="str">
        <f t="shared" si="16"/>
        <v/>
      </c>
      <c r="AP99" s="84" t="str">
        <f t="shared" si="16"/>
        <v/>
      </c>
      <c r="AQ99" s="84" t="str">
        <f t="shared" si="16"/>
        <v/>
      </c>
      <c r="AR99" s="84" t="str">
        <f t="shared" si="16"/>
        <v/>
      </c>
      <c r="AS99" s="84" t="str">
        <f t="shared" si="16"/>
        <v/>
      </c>
      <c r="AT99" s="84" t="str">
        <f t="shared" si="16"/>
        <v/>
      </c>
      <c r="AU99" s="84" t="str">
        <f t="shared" si="16"/>
        <v/>
      </c>
      <c r="AV99" s="84" t="str">
        <f t="shared" si="16"/>
        <v/>
      </c>
      <c r="AW99" s="84" t="str">
        <f t="shared" si="16"/>
        <v/>
      </c>
      <c r="AX99" s="84" t="str">
        <f t="shared" si="16"/>
        <v/>
      </c>
      <c r="AY99" s="84" t="str">
        <f t="shared" si="16"/>
        <v/>
      </c>
      <c r="AZ99" s="84" t="str">
        <f t="shared" si="16"/>
        <v/>
      </c>
      <c r="BA99" s="84" t="str">
        <f t="shared" si="16"/>
        <v/>
      </c>
      <c r="BB99" s="84" t="str">
        <f t="shared" si="16"/>
        <v/>
      </c>
      <c r="BC99" s="85" t="str">
        <f t="shared" si="16"/>
        <v/>
      </c>
    </row>
    <row r="100" spans="4:55" x14ac:dyDescent="0.25">
      <c r="F100" s="34" t="s">
        <v>472</v>
      </c>
      <c r="G100" s="103">
        <f t="shared" ref="G100:AI100" si="17">IF(G99="","",G69*G81*2)</f>
        <v>22.677009031762328</v>
      </c>
      <c r="H100" s="103">
        <f t="shared" si="17"/>
        <v>22.753551171410162</v>
      </c>
      <c r="I100" s="103">
        <f t="shared" si="17"/>
        <v>22.830093311058</v>
      </c>
      <c r="J100" s="103">
        <f t="shared" si="17"/>
        <v>22.906635450705831</v>
      </c>
      <c r="K100" s="103">
        <f t="shared" si="17"/>
        <v>22.983177590353669</v>
      </c>
      <c r="L100" s="103">
        <f t="shared" si="17"/>
        <v>21.917571811774529</v>
      </c>
      <c r="M100" s="103">
        <f t="shared" si="17"/>
        <v>20.844383768841876</v>
      </c>
      <c r="N100" s="103">
        <f t="shared" si="17"/>
        <v>19.763613461555707</v>
      </c>
      <c r="O100" s="103">
        <f t="shared" si="17"/>
        <v>18.675260889916025</v>
      </c>
      <c r="P100" s="103">
        <f t="shared" si="17"/>
        <v>17.579326053922827</v>
      </c>
      <c r="Q100" s="103">
        <f t="shared" si="17"/>
        <v>16.475808953576117</v>
      </c>
      <c r="R100" s="103">
        <f t="shared" si="17"/>
        <v>15.364709588875888</v>
      </c>
      <c r="S100" s="103">
        <f t="shared" si="17"/>
        <v>14.246027959822149</v>
      </c>
      <c r="T100" s="103">
        <f t="shared" si="17"/>
        <v>13.119764066414891</v>
      </c>
      <c r="U100" s="103">
        <f t="shared" si="17"/>
        <v>11.985917908654123</v>
      </c>
      <c r="V100" s="103">
        <f t="shared" si="17"/>
        <v>10.844489486539837</v>
      </c>
      <c r="W100" s="103">
        <f t="shared" si="17"/>
        <v>9.6954788000720367</v>
      </c>
      <c r="X100" s="103">
        <f t="shared" si="17"/>
        <v>8.5388858492507218</v>
      </c>
      <c r="Y100" s="103">
        <f t="shared" si="17"/>
        <v>7.3747106340758943</v>
      </c>
      <c r="Z100" s="103">
        <f t="shared" si="17"/>
        <v>6.2029531545475516</v>
      </c>
      <c r="AA100" s="103">
        <f t="shared" si="17"/>
        <v>5.0236134106656936</v>
      </c>
      <c r="AB100" s="103">
        <f t="shared" si="17"/>
        <v>3.8366914024303225</v>
      </c>
      <c r="AC100" s="103">
        <f t="shared" si="17"/>
        <v>2.6421871298414361</v>
      </c>
      <c r="AD100" s="103">
        <f t="shared" si="17"/>
        <v>1.4401005928990351</v>
      </c>
      <c r="AE100" s="103">
        <f t="shared" si="17"/>
        <v>0.23043179160311952</v>
      </c>
      <c r="AF100" s="103">
        <f t="shared" si="17"/>
        <v>-0.98681927404631364</v>
      </c>
      <c r="AG100" s="103" t="str">
        <f t="shared" si="17"/>
        <v/>
      </c>
      <c r="AH100" s="103" t="str">
        <f t="shared" si="17"/>
        <v/>
      </c>
      <c r="AI100" s="103" t="str">
        <f t="shared" si="17"/>
        <v/>
      </c>
      <c r="AJ100" s="103" t="str">
        <f t="shared" ref="AJ100:BC100" si="18">IF(AJ99="","",AJ69*AJ81*2)</f>
        <v/>
      </c>
      <c r="AK100" s="103" t="str">
        <f t="shared" si="18"/>
        <v/>
      </c>
      <c r="AL100" s="103" t="str">
        <f t="shared" si="18"/>
        <v/>
      </c>
      <c r="AM100" s="103" t="str">
        <f t="shared" si="18"/>
        <v/>
      </c>
      <c r="AN100" s="103" t="str">
        <f t="shared" si="18"/>
        <v/>
      </c>
      <c r="AO100" s="103" t="str">
        <f t="shared" si="18"/>
        <v/>
      </c>
      <c r="AP100" s="103" t="str">
        <f t="shared" si="18"/>
        <v/>
      </c>
      <c r="AQ100" s="103" t="str">
        <f t="shared" si="18"/>
        <v/>
      </c>
      <c r="AR100" s="103" t="str">
        <f t="shared" si="18"/>
        <v/>
      </c>
      <c r="AS100" s="103" t="str">
        <f t="shared" si="18"/>
        <v/>
      </c>
      <c r="AT100" s="103" t="str">
        <f t="shared" si="18"/>
        <v/>
      </c>
      <c r="AU100" s="103" t="str">
        <f t="shared" si="18"/>
        <v/>
      </c>
      <c r="AV100" s="103" t="str">
        <f t="shared" si="18"/>
        <v/>
      </c>
      <c r="AW100" s="103" t="str">
        <f t="shared" si="18"/>
        <v/>
      </c>
      <c r="AX100" s="103" t="str">
        <f t="shared" si="18"/>
        <v/>
      </c>
      <c r="AY100" s="103" t="str">
        <f t="shared" si="18"/>
        <v/>
      </c>
      <c r="AZ100" s="103" t="str">
        <f t="shared" si="18"/>
        <v/>
      </c>
      <c r="BA100" s="103" t="str">
        <f t="shared" si="18"/>
        <v/>
      </c>
      <c r="BB100" s="103" t="str">
        <f t="shared" si="18"/>
        <v/>
      </c>
      <c r="BC100" s="106" t="str">
        <f t="shared" si="18"/>
        <v/>
      </c>
    </row>
    <row r="101" spans="4:55" x14ac:dyDescent="0.25">
      <c r="F101" s="10" t="s">
        <v>475</v>
      </c>
      <c r="G101" s="99">
        <f>IF(G99="","",G100*$G$26)</f>
        <v>11.97533595775398</v>
      </c>
      <c r="H101" s="99">
        <f t="shared" ref="H101:BC101" si="19">IF(H99="","",H100*$G$26)</f>
        <v>12.015756536849059</v>
      </c>
      <c r="I101" s="99">
        <f t="shared" si="19"/>
        <v>12.056177115944138</v>
      </c>
      <c r="J101" s="99">
        <f t="shared" si="19"/>
        <v>12.096597695039215</v>
      </c>
      <c r="K101" s="99">
        <f t="shared" si="19"/>
        <v>12.137018274134293</v>
      </c>
      <c r="L101" s="99">
        <f t="shared" si="19"/>
        <v>11.574290306828921</v>
      </c>
      <c r="M101" s="99">
        <f t="shared" si="19"/>
        <v>11.00755827695839</v>
      </c>
      <c r="N101" s="99">
        <f t="shared" si="19"/>
        <v>10.436822184522699</v>
      </c>
      <c r="O101" s="99">
        <f t="shared" si="19"/>
        <v>9.8620820295218525</v>
      </c>
      <c r="P101" s="99">
        <f t="shared" si="19"/>
        <v>9.2833378119558461</v>
      </c>
      <c r="Q101" s="99">
        <f t="shared" si="19"/>
        <v>8.7005895318246811</v>
      </c>
      <c r="R101" s="99">
        <f t="shared" si="19"/>
        <v>8.1138371891283576</v>
      </c>
      <c r="S101" s="99">
        <f t="shared" si="19"/>
        <v>7.5230807838668765</v>
      </c>
      <c r="T101" s="99">
        <f t="shared" si="19"/>
        <v>6.9283203160402351</v>
      </c>
      <c r="U101" s="99">
        <f t="shared" si="19"/>
        <v>6.3295557856484379</v>
      </c>
      <c r="V101" s="99">
        <f t="shared" si="19"/>
        <v>5.7267871926914804</v>
      </c>
      <c r="W101" s="99">
        <f t="shared" si="19"/>
        <v>5.1200145371693644</v>
      </c>
      <c r="X101" s="99">
        <f t="shared" si="19"/>
        <v>4.5092378190820899</v>
      </c>
      <c r="Y101" s="99">
        <f t="shared" si="19"/>
        <v>3.8944570384296577</v>
      </c>
      <c r="Z101" s="99">
        <f t="shared" si="19"/>
        <v>3.2756721952120675</v>
      </c>
      <c r="AA101" s="99">
        <f t="shared" si="19"/>
        <v>2.6528832894293179</v>
      </c>
      <c r="AB101" s="99">
        <f t="shared" si="19"/>
        <v>2.0260903210814107</v>
      </c>
      <c r="AC101" s="99">
        <f t="shared" si="19"/>
        <v>1.395293290168345</v>
      </c>
      <c r="AD101" s="99">
        <f t="shared" si="19"/>
        <v>0.7604921966901208</v>
      </c>
      <c r="AE101" s="99">
        <f t="shared" si="19"/>
        <v>0.12168704064673809</v>
      </c>
      <c r="AF101" s="99">
        <f t="shared" si="19"/>
        <v>-0.52112217796180471</v>
      </c>
      <c r="AG101" s="99" t="str">
        <f t="shared" si="19"/>
        <v/>
      </c>
      <c r="AH101" s="99" t="str">
        <f t="shared" si="19"/>
        <v/>
      </c>
      <c r="AI101" s="99" t="str">
        <f t="shared" si="19"/>
        <v/>
      </c>
      <c r="AJ101" s="99" t="str">
        <f t="shared" si="19"/>
        <v/>
      </c>
      <c r="AK101" s="99" t="str">
        <f t="shared" si="19"/>
        <v/>
      </c>
      <c r="AL101" s="99" t="str">
        <f t="shared" si="19"/>
        <v/>
      </c>
      <c r="AM101" s="99" t="str">
        <f t="shared" si="19"/>
        <v/>
      </c>
      <c r="AN101" s="99" t="str">
        <f t="shared" si="19"/>
        <v/>
      </c>
      <c r="AO101" s="99" t="str">
        <f t="shared" si="19"/>
        <v/>
      </c>
      <c r="AP101" s="99" t="str">
        <f t="shared" si="19"/>
        <v/>
      </c>
      <c r="AQ101" s="99" t="str">
        <f t="shared" si="19"/>
        <v/>
      </c>
      <c r="AR101" s="99" t="str">
        <f t="shared" si="19"/>
        <v/>
      </c>
      <c r="AS101" s="99" t="str">
        <f t="shared" si="19"/>
        <v/>
      </c>
      <c r="AT101" s="99" t="str">
        <f t="shared" si="19"/>
        <v/>
      </c>
      <c r="AU101" s="99" t="str">
        <f t="shared" si="19"/>
        <v/>
      </c>
      <c r="AV101" s="99" t="str">
        <f t="shared" si="19"/>
        <v/>
      </c>
      <c r="AW101" s="99" t="str">
        <f t="shared" si="19"/>
        <v/>
      </c>
      <c r="AX101" s="99" t="str">
        <f t="shared" si="19"/>
        <v/>
      </c>
      <c r="AY101" s="99" t="str">
        <f t="shared" si="19"/>
        <v/>
      </c>
      <c r="AZ101" s="99" t="str">
        <f t="shared" si="19"/>
        <v/>
      </c>
      <c r="BA101" s="99" t="str">
        <f t="shared" si="19"/>
        <v/>
      </c>
      <c r="BB101" s="99" t="str">
        <f t="shared" si="19"/>
        <v/>
      </c>
      <c r="BC101" s="107" t="str">
        <f t="shared" si="19"/>
        <v/>
      </c>
    </row>
    <row r="102" spans="4:55" x14ac:dyDescent="0.25">
      <c r="F102" s="19" t="s">
        <v>478</v>
      </c>
      <c r="G102" s="109">
        <f>IF(G99="","",G101*$G$32)</f>
        <v>16.286456902545414</v>
      </c>
      <c r="H102" s="109">
        <f t="shared" ref="H102:BC102" si="20">IF(H99="","",H101*$G$32)</f>
        <v>16.34142889011472</v>
      </c>
      <c r="I102" s="109">
        <f t="shared" si="20"/>
        <v>16.39640087768403</v>
      </c>
      <c r="J102" s="109">
        <f t="shared" si="20"/>
        <v>16.451372865253333</v>
      </c>
      <c r="K102" s="109">
        <f t="shared" si="20"/>
        <v>16.50634485282264</v>
      </c>
      <c r="L102" s="109">
        <f t="shared" si="20"/>
        <v>15.741034817287334</v>
      </c>
      <c r="M102" s="109">
        <f t="shared" si="20"/>
        <v>14.970279256663412</v>
      </c>
      <c r="N102" s="109">
        <f t="shared" si="20"/>
        <v>14.194078170950871</v>
      </c>
      <c r="O102" s="109">
        <f t="shared" si="20"/>
        <v>13.41243156014972</v>
      </c>
      <c r="P102" s="109">
        <f t="shared" si="20"/>
        <v>12.625339424259952</v>
      </c>
      <c r="Q102" s="109">
        <f t="shared" si="20"/>
        <v>11.832801763281568</v>
      </c>
      <c r="R102" s="109">
        <f t="shared" si="20"/>
        <v>11.034818577214567</v>
      </c>
      <c r="S102" s="109">
        <f t="shared" si="20"/>
        <v>10.231389866058953</v>
      </c>
      <c r="T102" s="109">
        <f t="shared" si="20"/>
        <v>9.4225156298147201</v>
      </c>
      <c r="U102" s="109">
        <f t="shared" si="20"/>
        <v>8.6081958684818769</v>
      </c>
      <c r="V102" s="109">
        <f t="shared" si="20"/>
        <v>7.7884305820604141</v>
      </c>
      <c r="W102" s="109">
        <f t="shared" si="20"/>
        <v>6.963219770550336</v>
      </c>
      <c r="X102" s="109">
        <f t="shared" si="20"/>
        <v>6.1325634339516428</v>
      </c>
      <c r="Y102" s="109">
        <f t="shared" si="20"/>
        <v>5.2964615722643353</v>
      </c>
      <c r="Z102" s="109">
        <f t="shared" si="20"/>
        <v>4.4549141854884118</v>
      </c>
      <c r="AA102" s="109">
        <f t="shared" si="20"/>
        <v>3.6079212736238726</v>
      </c>
      <c r="AB102" s="109">
        <f t="shared" si="20"/>
        <v>2.7554828366707187</v>
      </c>
      <c r="AC102" s="109">
        <f t="shared" si="20"/>
        <v>1.8975988746289494</v>
      </c>
      <c r="AD102" s="109">
        <f t="shared" si="20"/>
        <v>1.0342693874985645</v>
      </c>
      <c r="AE102" s="109">
        <f t="shared" si="20"/>
        <v>0.16549437527956382</v>
      </c>
      <c r="AF102" s="109">
        <f t="shared" si="20"/>
        <v>-0.7087261620280545</v>
      </c>
      <c r="AG102" s="109" t="str">
        <f t="shared" si="20"/>
        <v/>
      </c>
      <c r="AH102" s="109" t="str">
        <f t="shared" si="20"/>
        <v/>
      </c>
      <c r="AI102" s="109" t="str">
        <f t="shared" si="20"/>
        <v/>
      </c>
      <c r="AJ102" s="109" t="str">
        <f t="shared" si="20"/>
        <v/>
      </c>
      <c r="AK102" s="109" t="str">
        <f t="shared" si="20"/>
        <v/>
      </c>
      <c r="AL102" s="109" t="str">
        <f t="shared" si="20"/>
        <v/>
      </c>
      <c r="AM102" s="109" t="str">
        <f t="shared" si="20"/>
        <v/>
      </c>
      <c r="AN102" s="109" t="str">
        <f t="shared" si="20"/>
        <v/>
      </c>
      <c r="AO102" s="109" t="str">
        <f t="shared" si="20"/>
        <v/>
      </c>
      <c r="AP102" s="109" t="str">
        <f t="shared" si="20"/>
        <v/>
      </c>
      <c r="AQ102" s="109" t="str">
        <f t="shared" si="20"/>
        <v/>
      </c>
      <c r="AR102" s="109" t="str">
        <f t="shared" si="20"/>
        <v/>
      </c>
      <c r="AS102" s="109" t="str">
        <f t="shared" si="20"/>
        <v/>
      </c>
      <c r="AT102" s="109" t="str">
        <f t="shared" si="20"/>
        <v/>
      </c>
      <c r="AU102" s="109" t="str">
        <f t="shared" si="20"/>
        <v/>
      </c>
      <c r="AV102" s="109" t="str">
        <f t="shared" si="20"/>
        <v/>
      </c>
      <c r="AW102" s="109" t="str">
        <f t="shared" si="20"/>
        <v/>
      </c>
      <c r="AX102" s="109" t="str">
        <f t="shared" si="20"/>
        <v/>
      </c>
      <c r="AY102" s="109" t="str">
        <f t="shared" si="20"/>
        <v/>
      </c>
      <c r="AZ102" s="109" t="str">
        <f t="shared" si="20"/>
        <v/>
      </c>
      <c r="BA102" s="109" t="str">
        <f t="shared" si="20"/>
        <v/>
      </c>
      <c r="BB102" s="109" t="str">
        <f t="shared" si="20"/>
        <v/>
      </c>
      <c r="BC102" s="108" t="str">
        <f t="shared" si="20"/>
        <v/>
      </c>
    </row>
    <row r="103" spans="4:55" x14ac:dyDescent="0.25">
      <c r="F103" s="83" t="s">
        <v>479</v>
      </c>
      <c r="G103" s="84">
        <f>G60</f>
        <v>2021</v>
      </c>
      <c r="H103" s="84">
        <f t="shared" ref="H103:BC103" si="21">H60</f>
        <v>2022</v>
      </c>
      <c r="I103" s="84">
        <f t="shared" si="21"/>
        <v>2023</v>
      </c>
      <c r="J103" s="84">
        <f t="shared" si="21"/>
        <v>2024</v>
      </c>
      <c r="K103" s="84">
        <f t="shared" si="21"/>
        <v>2025</v>
      </c>
      <c r="L103" s="84">
        <f t="shared" si="21"/>
        <v>2026</v>
      </c>
      <c r="M103" s="84">
        <f t="shared" si="21"/>
        <v>2027</v>
      </c>
      <c r="N103" s="84">
        <f t="shared" si="21"/>
        <v>2028</v>
      </c>
      <c r="O103" s="84">
        <f t="shared" si="21"/>
        <v>2029</v>
      </c>
      <c r="P103" s="84">
        <f t="shared" si="21"/>
        <v>2030</v>
      </c>
      <c r="Q103" s="84">
        <f t="shared" si="21"/>
        <v>2031</v>
      </c>
      <c r="R103" s="84">
        <f t="shared" si="21"/>
        <v>2032</v>
      </c>
      <c r="S103" s="84">
        <f t="shared" si="21"/>
        <v>2033</v>
      </c>
      <c r="T103" s="84">
        <f t="shared" si="21"/>
        <v>2034</v>
      </c>
      <c r="U103" s="84">
        <f t="shared" si="21"/>
        <v>2035</v>
      </c>
      <c r="V103" s="84">
        <f t="shared" si="21"/>
        <v>2036</v>
      </c>
      <c r="W103" s="84">
        <f t="shared" si="21"/>
        <v>2037</v>
      </c>
      <c r="X103" s="84">
        <f t="shared" si="21"/>
        <v>2038</v>
      </c>
      <c r="Y103" s="84">
        <f t="shared" si="21"/>
        <v>2039</v>
      </c>
      <c r="Z103" s="84">
        <f t="shared" si="21"/>
        <v>2040</v>
      </c>
      <c r="AA103" s="84">
        <f t="shared" si="21"/>
        <v>2041</v>
      </c>
      <c r="AB103" s="84">
        <f t="shared" si="21"/>
        <v>2042</v>
      </c>
      <c r="AC103" s="84">
        <f t="shared" si="21"/>
        <v>2043</v>
      </c>
      <c r="AD103" s="84">
        <f t="shared" si="21"/>
        <v>2044</v>
      </c>
      <c r="AE103" s="84">
        <f t="shared" si="21"/>
        <v>2045</v>
      </c>
      <c r="AF103" s="84">
        <f t="shared" si="21"/>
        <v>2046</v>
      </c>
      <c r="AG103" s="84" t="str">
        <f t="shared" si="21"/>
        <v/>
      </c>
      <c r="AH103" s="84" t="str">
        <f t="shared" si="21"/>
        <v/>
      </c>
      <c r="AI103" s="84" t="str">
        <f t="shared" si="21"/>
        <v/>
      </c>
      <c r="AJ103" s="84" t="str">
        <f t="shared" si="21"/>
        <v/>
      </c>
      <c r="AK103" s="84" t="str">
        <f t="shared" si="21"/>
        <v/>
      </c>
      <c r="AL103" s="84" t="str">
        <f t="shared" si="21"/>
        <v/>
      </c>
      <c r="AM103" s="84" t="str">
        <f t="shared" si="21"/>
        <v/>
      </c>
      <c r="AN103" s="84" t="str">
        <f t="shared" si="21"/>
        <v/>
      </c>
      <c r="AO103" s="84" t="str">
        <f t="shared" si="21"/>
        <v/>
      </c>
      <c r="AP103" s="84" t="str">
        <f t="shared" si="21"/>
        <v/>
      </c>
      <c r="AQ103" s="84" t="str">
        <f t="shared" si="21"/>
        <v/>
      </c>
      <c r="AR103" s="84" t="str">
        <f t="shared" si="21"/>
        <v/>
      </c>
      <c r="AS103" s="84" t="str">
        <f t="shared" si="21"/>
        <v/>
      </c>
      <c r="AT103" s="84" t="str">
        <f t="shared" si="21"/>
        <v/>
      </c>
      <c r="AU103" s="84" t="str">
        <f t="shared" si="21"/>
        <v/>
      </c>
      <c r="AV103" s="84" t="str">
        <f t="shared" si="21"/>
        <v/>
      </c>
      <c r="AW103" s="84" t="str">
        <f t="shared" si="21"/>
        <v/>
      </c>
      <c r="AX103" s="84" t="str">
        <f t="shared" si="21"/>
        <v/>
      </c>
      <c r="AY103" s="84" t="str">
        <f t="shared" si="21"/>
        <v/>
      </c>
      <c r="AZ103" s="84" t="str">
        <f t="shared" si="21"/>
        <v/>
      </c>
      <c r="BA103" s="84" t="str">
        <f t="shared" si="21"/>
        <v/>
      </c>
      <c r="BB103" s="84" t="str">
        <f t="shared" si="21"/>
        <v/>
      </c>
      <c r="BC103" s="85" t="str">
        <f t="shared" si="21"/>
        <v/>
      </c>
    </row>
    <row r="104" spans="4:55" x14ac:dyDescent="0.25">
      <c r="F104" s="34" t="s">
        <v>480</v>
      </c>
      <c r="G104" s="103">
        <f t="shared" ref="G104:BC104" si="22">IF(G107="","",G92*$G$36)</f>
        <v>281.09874513175185</v>
      </c>
      <c r="H104" s="103">
        <f t="shared" si="22"/>
        <v>283.02031500704481</v>
      </c>
      <c r="I104" s="103">
        <f t="shared" si="22"/>
        <v>284.94188488233777</v>
      </c>
      <c r="J104" s="103">
        <f t="shared" si="22"/>
        <v>286.86345475763073</v>
      </c>
      <c r="K104" s="103">
        <f t="shared" si="22"/>
        <v>288.78502463292375</v>
      </c>
      <c r="L104" s="103">
        <f t="shared" si="22"/>
        <v>430.13462050487561</v>
      </c>
      <c r="M104" s="103">
        <f t="shared" si="22"/>
        <v>573.32745419521962</v>
      </c>
      <c r="N104" s="103">
        <f t="shared" si="22"/>
        <v>718.36352570395559</v>
      </c>
      <c r="O104" s="103">
        <f t="shared" si="22"/>
        <v>865.24283503108347</v>
      </c>
      <c r="P104" s="103">
        <f t="shared" si="22"/>
        <v>1013.9653821766034</v>
      </c>
      <c r="Q104" s="103">
        <f t="shared" si="22"/>
        <v>1164.5311671405152</v>
      </c>
      <c r="R104" s="103">
        <f t="shared" si="22"/>
        <v>1316.9401899228192</v>
      </c>
      <c r="S104" s="103">
        <f t="shared" si="22"/>
        <v>1471.1924505235152</v>
      </c>
      <c r="T104" s="103">
        <f t="shared" si="22"/>
        <v>1627.2879489426027</v>
      </c>
      <c r="U104" s="103">
        <f t="shared" si="22"/>
        <v>1785.226685180083</v>
      </c>
      <c r="V104" s="103">
        <f t="shared" si="22"/>
        <v>1945.0086592359544</v>
      </c>
      <c r="W104" s="103">
        <f t="shared" si="22"/>
        <v>2106.633871110218</v>
      </c>
      <c r="X104" s="103">
        <f t="shared" si="22"/>
        <v>2270.1023208028746</v>
      </c>
      <c r="Y104" s="103">
        <f t="shared" si="22"/>
        <v>2435.4140083139218</v>
      </c>
      <c r="Z104" s="103">
        <f t="shared" si="22"/>
        <v>2602.568933643362</v>
      </c>
      <c r="AA104" s="103">
        <f t="shared" si="22"/>
        <v>2771.5670967911938</v>
      </c>
      <c r="AB104" s="103">
        <f t="shared" si="22"/>
        <v>2942.4084977574175</v>
      </c>
      <c r="AC104" s="103">
        <f t="shared" si="22"/>
        <v>3115.0931365420324</v>
      </c>
      <c r="AD104" s="103">
        <f t="shared" si="22"/>
        <v>3289.6210131450407</v>
      </c>
      <c r="AE104" s="103">
        <f t="shared" si="22"/>
        <v>3465.9921275664406</v>
      </c>
      <c r="AF104" s="103">
        <f t="shared" si="22"/>
        <v>3644.2064798062324</v>
      </c>
      <c r="AG104" s="103" t="str">
        <f t="shared" si="22"/>
        <v/>
      </c>
      <c r="AH104" s="103" t="str">
        <f t="shared" si="22"/>
        <v/>
      </c>
      <c r="AI104" s="103" t="str">
        <f t="shared" si="22"/>
        <v/>
      </c>
      <c r="AJ104" s="103" t="str">
        <f t="shared" si="22"/>
        <v/>
      </c>
      <c r="AK104" s="103" t="str">
        <f t="shared" si="22"/>
        <v/>
      </c>
      <c r="AL104" s="103" t="str">
        <f t="shared" si="22"/>
        <v/>
      </c>
      <c r="AM104" s="103" t="str">
        <f t="shared" si="22"/>
        <v/>
      </c>
      <c r="AN104" s="103" t="str">
        <f t="shared" si="22"/>
        <v/>
      </c>
      <c r="AO104" s="103" t="str">
        <f t="shared" si="22"/>
        <v/>
      </c>
      <c r="AP104" s="103" t="str">
        <f t="shared" si="22"/>
        <v/>
      </c>
      <c r="AQ104" s="103" t="str">
        <f t="shared" si="22"/>
        <v/>
      </c>
      <c r="AR104" s="103" t="str">
        <f t="shared" si="22"/>
        <v/>
      </c>
      <c r="AS104" s="103" t="str">
        <f t="shared" si="22"/>
        <v/>
      </c>
      <c r="AT104" s="103" t="str">
        <f t="shared" si="22"/>
        <v/>
      </c>
      <c r="AU104" s="103" t="str">
        <f t="shared" si="22"/>
        <v/>
      </c>
      <c r="AV104" s="103" t="str">
        <f t="shared" si="22"/>
        <v/>
      </c>
      <c r="AW104" s="103" t="str">
        <f t="shared" si="22"/>
        <v/>
      </c>
      <c r="AX104" s="103" t="str">
        <f t="shared" si="22"/>
        <v/>
      </c>
      <c r="AY104" s="103" t="str">
        <f t="shared" si="22"/>
        <v/>
      </c>
      <c r="AZ104" s="103" t="str">
        <f t="shared" si="22"/>
        <v/>
      </c>
      <c r="BA104" s="103" t="str">
        <f t="shared" si="22"/>
        <v/>
      </c>
      <c r="BB104" s="103" t="str">
        <f t="shared" si="22"/>
        <v/>
      </c>
      <c r="BC104" s="106" t="str">
        <f t="shared" si="22"/>
        <v/>
      </c>
    </row>
    <row r="105" spans="4:55" x14ac:dyDescent="0.25">
      <c r="F105" s="10" t="s">
        <v>481</v>
      </c>
      <c r="G105" s="99">
        <f>IF(G103="","",G104*$G$27)</f>
        <v>236.49637228013717</v>
      </c>
      <c r="H105" s="99">
        <f t="shared" ref="H105:BC105" si="23">IF(H103="","",H104*$G$27)</f>
        <v>238.11304368995289</v>
      </c>
      <c r="I105" s="99">
        <f t="shared" si="23"/>
        <v>239.72971509976864</v>
      </c>
      <c r="J105" s="99">
        <f t="shared" si="23"/>
        <v>241.34638650958436</v>
      </c>
      <c r="K105" s="99">
        <f t="shared" si="23"/>
        <v>242.96305791940011</v>
      </c>
      <c r="L105" s="99">
        <f t="shared" si="23"/>
        <v>361.8844946953343</v>
      </c>
      <c r="M105" s="99">
        <f t="shared" si="23"/>
        <v>482.35669989285992</v>
      </c>
      <c r="N105" s="99">
        <f t="shared" si="23"/>
        <v>604.37967351197688</v>
      </c>
      <c r="O105" s="99">
        <f t="shared" si="23"/>
        <v>727.95341555268499</v>
      </c>
      <c r="P105" s="99">
        <f t="shared" si="23"/>
        <v>853.07792601498443</v>
      </c>
      <c r="Q105" s="99">
        <f t="shared" si="23"/>
        <v>979.75320489887508</v>
      </c>
      <c r="R105" s="99">
        <f t="shared" si="23"/>
        <v>1107.9792522043572</v>
      </c>
      <c r="S105" s="99">
        <f t="shared" si="23"/>
        <v>1237.7560679314306</v>
      </c>
      <c r="T105" s="99">
        <f t="shared" si="23"/>
        <v>1369.0836520800949</v>
      </c>
      <c r="U105" s="99">
        <f t="shared" si="23"/>
        <v>1501.9620046503512</v>
      </c>
      <c r="V105" s="99">
        <f t="shared" si="23"/>
        <v>1636.3911256421979</v>
      </c>
      <c r="W105" s="99">
        <f t="shared" si="23"/>
        <v>1772.3710150556362</v>
      </c>
      <c r="X105" s="99">
        <f t="shared" si="23"/>
        <v>1909.9016728906668</v>
      </c>
      <c r="Y105" s="99">
        <f t="shared" si="23"/>
        <v>2048.9830991472872</v>
      </c>
      <c r="Z105" s="99">
        <f t="shared" si="23"/>
        <v>2189.6152938255</v>
      </c>
      <c r="AA105" s="99">
        <f t="shared" si="23"/>
        <v>2331.7982569253036</v>
      </c>
      <c r="AB105" s="99">
        <f t="shared" si="23"/>
        <v>2475.5319884466985</v>
      </c>
      <c r="AC105" s="99">
        <f t="shared" si="23"/>
        <v>2620.8164883896839</v>
      </c>
      <c r="AD105" s="99">
        <f t="shared" si="23"/>
        <v>2767.6517567542619</v>
      </c>
      <c r="AE105" s="99">
        <f t="shared" si="23"/>
        <v>2916.0377935404308</v>
      </c>
      <c r="AF105" s="99">
        <f t="shared" si="23"/>
        <v>3065.9745987481911</v>
      </c>
      <c r="AG105" s="99" t="str">
        <f t="shared" si="23"/>
        <v/>
      </c>
      <c r="AH105" s="99" t="str">
        <f t="shared" si="23"/>
        <v/>
      </c>
      <c r="AI105" s="99" t="str">
        <f t="shared" si="23"/>
        <v/>
      </c>
      <c r="AJ105" s="99" t="str">
        <f t="shared" si="23"/>
        <v/>
      </c>
      <c r="AK105" s="99" t="str">
        <f t="shared" si="23"/>
        <v/>
      </c>
      <c r="AL105" s="99" t="str">
        <f t="shared" si="23"/>
        <v/>
      </c>
      <c r="AM105" s="99" t="str">
        <f t="shared" si="23"/>
        <v/>
      </c>
      <c r="AN105" s="99" t="str">
        <f t="shared" si="23"/>
        <v/>
      </c>
      <c r="AO105" s="99" t="str">
        <f t="shared" si="23"/>
        <v/>
      </c>
      <c r="AP105" s="99" t="str">
        <f t="shared" si="23"/>
        <v/>
      </c>
      <c r="AQ105" s="99" t="str">
        <f t="shared" si="23"/>
        <v/>
      </c>
      <c r="AR105" s="99" t="str">
        <f t="shared" si="23"/>
        <v/>
      </c>
      <c r="AS105" s="99" t="str">
        <f t="shared" si="23"/>
        <v/>
      </c>
      <c r="AT105" s="99" t="str">
        <f t="shared" si="23"/>
        <v/>
      </c>
      <c r="AU105" s="99" t="str">
        <f t="shared" si="23"/>
        <v/>
      </c>
      <c r="AV105" s="99" t="str">
        <f t="shared" si="23"/>
        <v/>
      </c>
      <c r="AW105" s="99" t="str">
        <f t="shared" si="23"/>
        <v/>
      </c>
      <c r="AX105" s="99" t="str">
        <f t="shared" si="23"/>
        <v/>
      </c>
      <c r="AY105" s="99" t="str">
        <f t="shared" si="23"/>
        <v/>
      </c>
      <c r="AZ105" s="99" t="str">
        <f t="shared" si="23"/>
        <v/>
      </c>
      <c r="BA105" s="99" t="str">
        <f t="shared" si="23"/>
        <v/>
      </c>
      <c r="BB105" s="99" t="str">
        <f t="shared" si="23"/>
        <v/>
      </c>
      <c r="BC105" s="107" t="str">
        <f t="shared" si="23"/>
        <v/>
      </c>
    </row>
    <row r="106" spans="4:55" x14ac:dyDescent="0.25">
      <c r="F106" s="19" t="s">
        <v>482</v>
      </c>
      <c r="G106" s="109">
        <f>IF(G103="","",G105*$G$33)</f>
        <v>539.35973174355559</v>
      </c>
      <c r="H106" s="109">
        <f t="shared" ref="H106:BC106" si="24">IF(H103="","",H105*$G$33)</f>
        <v>543.04675429493238</v>
      </c>
      <c r="I106" s="109">
        <f t="shared" si="24"/>
        <v>546.73377684630941</v>
      </c>
      <c r="J106" s="109">
        <f t="shared" si="24"/>
        <v>550.42079939768621</v>
      </c>
      <c r="K106" s="109">
        <f t="shared" si="24"/>
        <v>554.10782194906312</v>
      </c>
      <c r="L106" s="109">
        <f t="shared" si="24"/>
        <v>825.32312060086906</v>
      </c>
      <c r="M106" s="109">
        <f t="shared" si="24"/>
        <v>1100.0751417478309</v>
      </c>
      <c r="N106" s="109">
        <f t="shared" si="24"/>
        <v>1378.3638853899483</v>
      </c>
      <c r="O106" s="109">
        <f t="shared" si="24"/>
        <v>1660.1893515272211</v>
      </c>
      <c r="P106" s="109">
        <f t="shared" si="24"/>
        <v>1945.5515401596497</v>
      </c>
      <c r="Q106" s="109">
        <f t="shared" si="24"/>
        <v>2234.4504512872336</v>
      </c>
      <c r="R106" s="109">
        <f t="shared" si="24"/>
        <v>2526.8860849099733</v>
      </c>
      <c r="S106" s="109">
        <f t="shared" si="24"/>
        <v>2822.858441027869</v>
      </c>
      <c r="T106" s="109">
        <f t="shared" si="24"/>
        <v>3122.3675196409195</v>
      </c>
      <c r="U106" s="109">
        <f t="shared" si="24"/>
        <v>3425.4133207491268</v>
      </c>
      <c r="V106" s="109">
        <f t="shared" si="24"/>
        <v>3731.9958443524879</v>
      </c>
      <c r="W106" s="109">
        <f t="shared" si="24"/>
        <v>4042.115090451005</v>
      </c>
      <c r="X106" s="109">
        <f t="shared" si="24"/>
        <v>4355.7710590446804</v>
      </c>
      <c r="Y106" s="109">
        <f t="shared" si="24"/>
        <v>4672.9637501335083</v>
      </c>
      <c r="Z106" s="109">
        <f t="shared" si="24"/>
        <v>4993.693163717493</v>
      </c>
      <c r="AA106" s="109">
        <f t="shared" si="24"/>
        <v>5317.9592997966338</v>
      </c>
      <c r="AB106" s="109">
        <f t="shared" si="24"/>
        <v>5645.7621583709288</v>
      </c>
      <c r="AC106" s="109">
        <f t="shared" si="24"/>
        <v>5977.1017394403789</v>
      </c>
      <c r="AD106" s="109">
        <f t="shared" si="24"/>
        <v>6311.9780430049868</v>
      </c>
      <c r="AE106" s="109">
        <f t="shared" si="24"/>
        <v>6650.3910690647499</v>
      </c>
      <c r="AF106" s="109">
        <f t="shared" si="24"/>
        <v>6992.3408176196681</v>
      </c>
      <c r="AG106" s="109" t="str">
        <f t="shared" si="24"/>
        <v/>
      </c>
      <c r="AH106" s="109" t="str">
        <f t="shared" si="24"/>
        <v/>
      </c>
      <c r="AI106" s="109" t="str">
        <f t="shared" si="24"/>
        <v/>
      </c>
      <c r="AJ106" s="109" t="str">
        <f t="shared" si="24"/>
        <v/>
      </c>
      <c r="AK106" s="109" t="str">
        <f t="shared" si="24"/>
        <v/>
      </c>
      <c r="AL106" s="109" t="str">
        <f t="shared" si="24"/>
        <v/>
      </c>
      <c r="AM106" s="109" t="str">
        <f t="shared" si="24"/>
        <v/>
      </c>
      <c r="AN106" s="109" t="str">
        <f t="shared" si="24"/>
        <v/>
      </c>
      <c r="AO106" s="109" t="str">
        <f t="shared" si="24"/>
        <v/>
      </c>
      <c r="AP106" s="109" t="str">
        <f t="shared" si="24"/>
        <v/>
      </c>
      <c r="AQ106" s="109" t="str">
        <f t="shared" si="24"/>
        <v/>
      </c>
      <c r="AR106" s="109" t="str">
        <f t="shared" si="24"/>
        <v/>
      </c>
      <c r="AS106" s="109" t="str">
        <f t="shared" si="24"/>
        <v/>
      </c>
      <c r="AT106" s="109" t="str">
        <f t="shared" si="24"/>
        <v/>
      </c>
      <c r="AU106" s="109" t="str">
        <f t="shared" si="24"/>
        <v/>
      </c>
      <c r="AV106" s="109" t="str">
        <f t="shared" si="24"/>
        <v/>
      </c>
      <c r="AW106" s="109" t="str">
        <f t="shared" si="24"/>
        <v/>
      </c>
      <c r="AX106" s="109" t="str">
        <f t="shared" si="24"/>
        <v/>
      </c>
      <c r="AY106" s="109" t="str">
        <f t="shared" si="24"/>
        <v/>
      </c>
      <c r="AZ106" s="109" t="str">
        <f t="shared" si="24"/>
        <v/>
      </c>
      <c r="BA106" s="109" t="str">
        <f t="shared" si="24"/>
        <v/>
      </c>
      <c r="BB106" s="109" t="str">
        <f t="shared" si="24"/>
        <v/>
      </c>
      <c r="BC106" s="110" t="str">
        <f t="shared" si="24"/>
        <v/>
      </c>
    </row>
    <row r="107" spans="4:55" x14ac:dyDescent="0.25">
      <c r="F107" s="83" t="s">
        <v>483</v>
      </c>
      <c r="G107" s="84">
        <f>G60</f>
        <v>2021</v>
      </c>
      <c r="H107" s="84">
        <f t="shared" ref="H107:BC107" si="25">H60</f>
        <v>2022</v>
      </c>
      <c r="I107" s="84">
        <f t="shared" si="25"/>
        <v>2023</v>
      </c>
      <c r="J107" s="84">
        <f t="shared" si="25"/>
        <v>2024</v>
      </c>
      <c r="K107" s="84">
        <f t="shared" si="25"/>
        <v>2025</v>
      </c>
      <c r="L107" s="84">
        <f t="shared" si="25"/>
        <v>2026</v>
      </c>
      <c r="M107" s="84">
        <f t="shared" si="25"/>
        <v>2027</v>
      </c>
      <c r="N107" s="84">
        <f t="shared" si="25"/>
        <v>2028</v>
      </c>
      <c r="O107" s="84">
        <f t="shared" si="25"/>
        <v>2029</v>
      </c>
      <c r="P107" s="84">
        <f t="shared" si="25"/>
        <v>2030</v>
      </c>
      <c r="Q107" s="84">
        <f t="shared" si="25"/>
        <v>2031</v>
      </c>
      <c r="R107" s="84">
        <f t="shared" si="25"/>
        <v>2032</v>
      </c>
      <c r="S107" s="84">
        <f t="shared" si="25"/>
        <v>2033</v>
      </c>
      <c r="T107" s="84">
        <f t="shared" si="25"/>
        <v>2034</v>
      </c>
      <c r="U107" s="84">
        <f t="shared" si="25"/>
        <v>2035</v>
      </c>
      <c r="V107" s="84">
        <f t="shared" si="25"/>
        <v>2036</v>
      </c>
      <c r="W107" s="84">
        <f t="shared" si="25"/>
        <v>2037</v>
      </c>
      <c r="X107" s="84">
        <f t="shared" si="25"/>
        <v>2038</v>
      </c>
      <c r="Y107" s="84">
        <f t="shared" si="25"/>
        <v>2039</v>
      </c>
      <c r="Z107" s="84">
        <f t="shared" si="25"/>
        <v>2040</v>
      </c>
      <c r="AA107" s="84">
        <f t="shared" si="25"/>
        <v>2041</v>
      </c>
      <c r="AB107" s="84">
        <f t="shared" si="25"/>
        <v>2042</v>
      </c>
      <c r="AC107" s="84">
        <f t="shared" si="25"/>
        <v>2043</v>
      </c>
      <c r="AD107" s="84">
        <f t="shared" si="25"/>
        <v>2044</v>
      </c>
      <c r="AE107" s="84">
        <f t="shared" si="25"/>
        <v>2045</v>
      </c>
      <c r="AF107" s="84">
        <f t="shared" si="25"/>
        <v>2046</v>
      </c>
      <c r="AG107" s="84" t="str">
        <f t="shared" si="25"/>
        <v/>
      </c>
      <c r="AH107" s="84" t="str">
        <f t="shared" si="25"/>
        <v/>
      </c>
      <c r="AI107" s="84" t="str">
        <f t="shared" si="25"/>
        <v/>
      </c>
      <c r="AJ107" s="84" t="str">
        <f t="shared" si="25"/>
        <v/>
      </c>
      <c r="AK107" s="84" t="str">
        <f t="shared" si="25"/>
        <v/>
      </c>
      <c r="AL107" s="84" t="str">
        <f t="shared" si="25"/>
        <v/>
      </c>
      <c r="AM107" s="84" t="str">
        <f t="shared" si="25"/>
        <v/>
      </c>
      <c r="AN107" s="84" t="str">
        <f t="shared" si="25"/>
        <v/>
      </c>
      <c r="AO107" s="84" t="str">
        <f t="shared" si="25"/>
        <v/>
      </c>
      <c r="AP107" s="84" t="str">
        <f t="shared" si="25"/>
        <v/>
      </c>
      <c r="AQ107" s="84" t="str">
        <f t="shared" si="25"/>
        <v/>
      </c>
      <c r="AR107" s="84" t="str">
        <f t="shared" si="25"/>
        <v/>
      </c>
      <c r="AS107" s="84" t="str">
        <f t="shared" si="25"/>
        <v/>
      </c>
      <c r="AT107" s="84" t="str">
        <f t="shared" si="25"/>
        <v/>
      </c>
      <c r="AU107" s="84" t="str">
        <f t="shared" si="25"/>
        <v/>
      </c>
      <c r="AV107" s="84" t="str">
        <f t="shared" si="25"/>
        <v/>
      </c>
      <c r="AW107" s="84" t="str">
        <f t="shared" si="25"/>
        <v/>
      </c>
      <c r="AX107" s="84" t="str">
        <f t="shared" si="25"/>
        <v/>
      </c>
      <c r="AY107" s="84" t="str">
        <f t="shared" si="25"/>
        <v/>
      </c>
      <c r="AZ107" s="84" t="str">
        <f t="shared" si="25"/>
        <v/>
      </c>
      <c r="BA107" s="84" t="str">
        <f t="shared" si="25"/>
        <v/>
      </c>
      <c r="BB107" s="84" t="str">
        <f t="shared" si="25"/>
        <v/>
      </c>
      <c r="BC107" s="85" t="str">
        <f t="shared" si="25"/>
        <v/>
      </c>
    </row>
    <row r="108" spans="4:55" x14ac:dyDescent="0.25">
      <c r="F108" s="34" t="s">
        <v>484</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6"/>
    </row>
    <row r="109" spans="4:55" x14ac:dyDescent="0.25">
      <c r="F109" s="10" t="s">
        <v>485</v>
      </c>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107"/>
    </row>
    <row r="110" spans="4:55" x14ac:dyDescent="0.25">
      <c r="F110" s="19" t="s">
        <v>486</v>
      </c>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8"/>
    </row>
    <row r="111" spans="4:55" x14ac:dyDescent="0.25">
      <c r="F111" s="40"/>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row>
    <row r="112" spans="4:55" hidden="1" x14ac:dyDescent="0.25">
      <c r="D112" s="55" t="s">
        <v>514</v>
      </c>
      <c r="F112" s="38" t="e">
        <f>'CBI - BASELINE'!#REF!</f>
        <v>#REF!</v>
      </c>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row>
    <row r="113" spans="6:55" hidden="1" x14ac:dyDescent="0.25">
      <c r="F113" s="51" t="s">
        <v>456</v>
      </c>
      <c r="G113" s="56">
        <f>G90</f>
        <v>-4</v>
      </c>
      <c r="H113" s="56">
        <f t="shared" ref="H113:BC113" si="26">H90</f>
        <v>-3</v>
      </c>
      <c r="I113" s="56">
        <f t="shared" si="26"/>
        <v>-2</v>
      </c>
      <c r="J113" s="56">
        <f t="shared" si="26"/>
        <v>-1</v>
      </c>
      <c r="K113" s="56">
        <f t="shared" si="26"/>
        <v>0</v>
      </c>
      <c r="L113" s="56">
        <f t="shared" si="26"/>
        <v>1</v>
      </c>
      <c r="M113" s="56">
        <f t="shared" si="26"/>
        <v>2</v>
      </c>
      <c r="N113" s="56">
        <f t="shared" si="26"/>
        <v>3</v>
      </c>
      <c r="O113" s="56">
        <f t="shared" si="26"/>
        <v>4</v>
      </c>
      <c r="P113" s="56">
        <f t="shared" si="26"/>
        <v>5</v>
      </c>
      <c r="Q113" s="56">
        <f t="shared" si="26"/>
        <v>6</v>
      </c>
      <c r="R113" s="56">
        <f t="shared" si="26"/>
        <v>7</v>
      </c>
      <c r="S113" s="56">
        <f t="shared" si="26"/>
        <v>8</v>
      </c>
      <c r="T113" s="56">
        <f t="shared" si="26"/>
        <v>9</v>
      </c>
      <c r="U113" s="56">
        <f t="shared" si="26"/>
        <v>10</v>
      </c>
      <c r="V113" s="56">
        <f t="shared" si="26"/>
        <v>11</v>
      </c>
      <c r="W113" s="56">
        <f t="shared" si="26"/>
        <v>12</v>
      </c>
      <c r="X113" s="56">
        <f t="shared" si="26"/>
        <v>13</v>
      </c>
      <c r="Y113" s="56">
        <f t="shared" si="26"/>
        <v>14</v>
      </c>
      <c r="Z113" s="56">
        <f t="shared" si="26"/>
        <v>15</v>
      </c>
      <c r="AA113" s="56">
        <f t="shared" si="26"/>
        <v>16</v>
      </c>
      <c r="AB113" s="56">
        <f t="shared" si="26"/>
        <v>17</v>
      </c>
      <c r="AC113" s="56">
        <f t="shared" si="26"/>
        <v>18</v>
      </c>
      <c r="AD113" s="56">
        <f t="shared" si="26"/>
        <v>19</v>
      </c>
      <c r="AE113" s="56">
        <f t="shared" si="26"/>
        <v>20</v>
      </c>
      <c r="AF113" s="56">
        <f t="shared" si="26"/>
        <v>21</v>
      </c>
      <c r="AG113" s="56" t="str">
        <f t="shared" si="26"/>
        <v/>
      </c>
      <c r="AH113" s="56" t="str">
        <f t="shared" si="26"/>
        <v/>
      </c>
      <c r="AI113" s="56" t="str">
        <f t="shared" si="26"/>
        <v/>
      </c>
      <c r="AJ113" s="56" t="str">
        <f t="shared" si="26"/>
        <v/>
      </c>
      <c r="AK113" s="56" t="str">
        <f t="shared" si="26"/>
        <v/>
      </c>
      <c r="AL113" s="56" t="str">
        <f t="shared" si="26"/>
        <v/>
      </c>
      <c r="AM113" s="56" t="str">
        <f t="shared" si="26"/>
        <v/>
      </c>
      <c r="AN113" s="56" t="str">
        <f t="shared" si="26"/>
        <v/>
      </c>
      <c r="AO113" s="56" t="str">
        <f t="shared" si="26"/>
        <v/>
      </c>
      <c r="AP113" s="56" t="str">
        <f t="shared" si="26"/>
        <v/>
      </c>
      <c r="AQ113" s="56" t="str">
        <f t="shared" si="26"/>
        <v/>
      </c>
      <c r="AR113" s="56" t="str">
        <f t="shared" si="26"/>
        <v/>
      </c>
      <c r="AS113" s="56" t="str">
        <f t="shared" si="26"/>
        <v/>
      </c>
      <c r="AT113" s="56" t="str">
        <f t="shared" si="26"/>
        <v/>
      </c>
      <c r="AU113" s="56" t="str">
        <f t="shared" si="26"/>
        <v/>
      </c>
      <c r="AV113" s="56" t="str">
        <f t="shared" si="26"/>
        <v/>
      </c>
      <c r="AW113" s="56" t="str">
        <f t="shared" si="26"/>
        <v/>
      </c>
      <c r="AX113" s="56" t="str">
        <f t="shared" si="26"/>
        <v/>
      </c>
      <c r="AY113" s="56" t="str">
        <f t="shared" si="26"/>
        <v/>
      </c>
      <c r="AZ113" s="56" t="str">
        <f t="shared" si="26"/>
        <v/>
      </c>
      <c r="BA113" s="56" t="str">
        <f t="shared" si="26"/>
        <v/>
      </c>
      <c r="BB113" s="56" t="str">
        <f t="shared" si="26"/>
        <v/>
      </c>
      <c r="BC113" s="56" t="str">
        <f t="shared" si="26"/>
        <v/>
      </c>
    </row>
    <row r="114" spans="6:55" hidden="1" x14ac:dyDescent="0.25">
      <c r="F114" s="422" t="s">
        <v>467</v>
      </c>
      <c r="G114" s="84">
        <f>G83</f>
        <v>2021</v>
      </c>
      <c r="H114" s="84">
        <f t="shared" ref="H114:BC114" si="27">H83</f>
        <v>2022</v>
      </c>
      <c r="I114" s="84">
        <f t="shared" si="27"/>
        <v>2023</v>
      </c>
      <c r="J114" s="84">
        <f t="shared" si="27"/>
        <v>2024</v>
      </c>
      <c r="K114" s="84">
        <f t="shared" si="27"/>
        <v>2025</v>
      </c>
      <c r="L114" s="84">
        <f t="shared" si="27"/>
        <v>2026</v>
      </c>
      <c r="M114" s="84">
        <f t="shared" si="27"/>
        <v>2027</v>
      </c>
      <c r="N114" s="84">
        <f t="shared" si="27"/>
        <v>2028</v>
      </c>
      <c r="O114" s="84">
        <f t="shared" si="27"/>
        <v>2029</v>
      </c>
      <c r="P114" s="84">
        <f t="shared" si="27"/>
        <v>2030</v>
      </c>
      <c r="Q114" s="84">
        <f t="shared" si="27"/>
        <v>2031</v>
      </c>
      <c r="R114" s="84">
        <f t="shared" si="27"/>
        <v>2032</v>
      </c>
      <c r="S114" s="84">
        <f t="shared" si="27"/>
        <v>2033</v>
      </c>
      <c r="T114" s="84">
        <f t="shared" si="27"/>
        <v>2034</v>
      </c>
      <c r="U114" s="84">
        <f t="shared" si="27"/>
        <v>2035</v>
      </c>
      <c r="V114" s="84">
        <f t="shared" si="27"/>
        <v>2036</v>
      </c>
      <c r="W114" s="84">
        <f t="shared" si="27"/>
        <v>2037</v>
      </c>
      <c r="X114" s="84">
        <f t="shared" si="27"/>
        <v>2038</v>
      </c>
      <c r="Y114" s="84">
        <f t="shared" si="27"/>
        <v>2039</v>
      </c>
      <c r="Z114" s="84">
        <f t="shared" si="27"/>
        <v>2040</v>
      </c>
      <c r="AA114" s="84">
        <f t="shared" si="27"/>
        <v>2041</v>
      </c>
      <c r="AB114" s="84">
        <f t="shared" si="27"/>
        <v>2042</v>
      </c>
      <c r="AC114" s="84">
        <f t="shared" si="27"/>
        <v>2043</v>
      </c>
      <c r="AD114" s="84">
        <f t="shared" si="27"/>
        <v>2044</v>
      </c>
      <c r="AE114" s="84">
        <f t="shared" si="27"/>
        <v>2045</v>
      </c>
      <c r="AF114" s="84">
        <f t="shared" si="27"/>
        <v>2046</v>
      </c>
      <c r="AG114" s="84" t="str">
        <f t="shared" si="27"/>
        <v/>
      </c>
      <c r="AH114" s="84" t="str">
        <f t="shared" si="27"/>
        <v/>
      </c>
      <c r="AI114" s="84" t="str">
        <f t="shared" si="27"/>
        <v/>
      </c>
      <c r="AJ114" s="84" t="str">
        <f t="shared" si="27"/>
        <v/>
      </c>
      <c r="AK114" s="84" t="str">
        <f t="shared" si="27"/>
        <v/>
      </c>
      <c r="AL114" s="84" t="str">
        <f t="shared" si="27"/>
        <v/>
      </c>
      <c r="AM114" s="84" t="str">
        <f t="shared" si="27"/>
        <v/>
      </c>
      <c r="AN114" s="84" t="str">
        <f t="shared" si="27"/>
        <v/>
      </c>
      <c r="AO114" s="84" t="str">
        <f t="shared" si="27"/>
        <v/>
      </c>
      <c r="AP114" s="84" t="str">
        <f t="shared" si="27"/>
        <v/>
      </c>
      <c r="AQ114" s="84" t="str">
        <f t="shared" si="27"/>
        <v/>
      </c>
      <c r="AR114" s="84" t="str">
        <f t="shared" si="27"/>
        <v/>
      </c>
      <c r="AS114" s="84" t="str">
        <f t="shared" si="27"/>
        <v/>
      </c>
      <c r="AT114" s="84" t="str">
        <f t="shared" si="27"/>
        <v/>
      </c>
      <c r="AU114" s="84" t="str">
        <f t="shared" si="27"/>
        <v/>
      </c>
      <c r="AV114" s="84" t="str">
        <f t="shared" si="27"/>
        <v/>
      </c>
      <c r="AW114" s="84" t="str">
        <f t="shared" si="27"/>
        <v/>
      </c>
      <c r="AX114" s="84" t="str">
        <f t="shared" si="27"/>
        <v/>
      </c>
      <c r="AY114" s="84" t="str">
        <f t="shared" si="27"/>
        <v/>
      </c>
      <c r="AZ114" s="84" t="str">
        <f t="shared" si="27"/>
        <v/>
      </c>
      <c r="BA114" s="84" t="str">
        <f t="shared" si="27"/>
        <v/>
      </c>
      <c r="BB114" s="84" t="str">
        <f t="shared" si="27"/>
        <v/>
      </c>
      <c r="BC114" s="85" t="str">
        <f t="shared" si="27"/>
        <v/>
      </c>
    </row>
    <row r="115" spans="6:55" hidden="1" x14ac:dyDescent="0.25">
      <c r="F115" s="420" t="s">
        <v>468</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t="str">
        <f>IF(AJ$113="","",IF($J$14="Yes","",IF($J$14="[INDICATE IF THIS IS YOUR BASELINE]","",IF('CBI - BASELINE'!$J$14="Yes",'CBI - BUILD_SCENARIO'!AJ92-'CBI - BASELINE'!AJ92,IF(#REF!="Yes",'CBI - BUILD_SCENARIO'!AJ92-#REF!,IF(#REF!="Yes",'CBI - BUILD_SCENARIO'!AJ92-#REF!,"ERROR"))))))</f>
        <v/>
      </c>
      <c r="AK115" s="103" t="str">
        <f>IF(AK$113="","",IF($J$14="Yes","",IF($J$14="[INDICATE IF THIS IS YOUR BASELINE]","",IF('CBI - BASELINE'!$J$14="Yes",'CBI - BUILD_SCENARIO'!AK92-'CBI - BASELINE'!AK92,IF(#REF!="Yes",'CBI - BUILD_SCENARIO'!AK92-#REF!,IF(#REF!="Yes",'CBI - BUILD_SCENARIO'!AK92-#REF!,"ERROR"))))))</f>
        <v/>
      </c>
      <c r="AL115" s="103" t="str">
        <f>IF(AL$113="","",IF($J$14="Yes","",IF($J$14="[INDICATE IF THIS IS YOUR BASELINE]","",IF('CBI - BASELINE'!$J$14="Yes",'CBI - BUILD_SCENARIO'!AL92-'CBI - BASELINE'!AL92,IF(#REF!="Yes",'CBI - BUILD_SCENARIO'!AL92-#REF!,IF(#REF!="Yes",'CBI - BUILD_SCENARIO'!AL92-#REF!,"ERROR"))))))</f>
        <v/>
      </c>
      <c r="AM115" s="103" t="str">
        <f>IF(AM$113="","",IF($J$14="Yes","",IF($J$14="[INDICATE IF THIS IS YOUR BASELINE]","",IF('CBI - BASELINE'!$J$14="Yes",'CBI - BUILD_SCENARIO'!AM92-'CBI - BASELINE'!AM92,IF(#REF!="Yes",'CBI - BUILD_SCENARIO'!AM92-#REF!,IF(#REF!="Yes",'CBI - BUILD_SCENARIO'!AM92-#REF!,"ERROR"))))))</f>
        <v/>
      </c>
      <c r="AN115" s="103" t="str">
        <f>IF(AN$113="","",IF($J$14="Yes","",IF($J$14="[INDICATE IF THIS IS YOUR BASELINE]","",IF('CBI - BASELINE'!$J$14="Yes",'CBI - BUILD_SCENARIO'!AN92-'CBI - BASELINE'!AN92,IF(#REF!="Yes",'CBI - BUILD_SCENARIO'!AN92-#REF!,IF(#REF!="Yes",'CBI - BUILD_SCENARIO'!AN92-#REF!,"ERROR"))))))</f>
        <v/>
      </c>
      <c r="AO115" s="103" t="str">
        <f>IF(AO$113="","",IF($J$14="Yes","",IF($J$14="[INDICATE IF THIS IS YOUR BASELINE]","",IF('CBI - BASELINE'!$J$14="Yes",'CBI - BUILD_SCENARIO'!AO92-'CBI - BASELINE'!AO92,IF(#REF!="Yes",'CBI - BUILD_SCENARIO'!AO92-#REF!,IF(#REF!="Yes",'CBI - BUILD_SCENARIO'!AO92-#REF!,"ERROR"))))))</f>
        <v/>
      </c>
      <c r="AP115" s="103" t="str">
        <f>IF(AP$113="","",IF($J$14="Yes","",IF($J$14="[INDICATE IF THIS IS YOUR BASELINE]","",IF('CBI - BASELINE'!$J$14="Yes",'CBI - BUILD_SCENARIO'!AP92-'CBI - BASELINE'!AP92,IF(#REF!="Yes",'CBI - BUILD_SCENARIO'!AP92-#REF!,IF(#REF!="Yes",'CBI - BUILD_SCENARIO'!AP92-#REF!,"ERROR"))))))</f>
        <v/>
      </c>
      <c r="AQ115" s="103" t="str">
        <f>IF(AQ$113="","",IF($J$14="Yes","",IF($J$14="[INDICATE IF THIS IS YOUR BASELINE]","",IF('CBI - BASELINE'!$J$14="Yes",'CBI - BUILD_SCENARIO'!AQ92-'CBI - BASELINE'!AQ92,IF(#REF!="Yes",'CBI - BUILD_SCENARIO'!AQ92-#REF!,IF(#REF!="Yes",'CBI - BUILD_SCENARIO'!AQ92-#REF!,"ERROR"))))))</f>
        <v/>
      </c>
      <c r="AR115" s="103" t="str">
        <f>IF(AR$113="","",IF($J$14="Yes","",IF($J$14="[INDICATE IF THIS IS YOUR BASELINE]","",IF('CBI - BASELINE'!$J$14="Yes",'CBI - BUILD_SCENARIO'!AR92-'CBI - BASELINE'!AR92,IF(#REF!="Yes",'CBI - BUILD_SCENARIO'!AR92-#REF!,IF(#REF!="Yes",'CBI - BUILD_SCENARIO'!AR92-#REF!,"ERROR"))))))</f>
        <v/>
      </c>
      <c r="AS115" s="103" t="str">
        <f>IF(AS$113="","",IF($J$14="Yes","",IF($J$14="[INDICATE IF THIS IS YOUR BASELINE]","",IF('CBI - BASELINE'!$J$14="Yes",'CBI - BUILD_SCENARIO'!AS92-'CBI - BASELINE'!AS92,IF(#REF!="Yes",'CBI - BUILD_SCENARIO'!AS92-#REF!,IF(#REF!="Yes",'CBI - BUILD_SCENARIO'!AS92-#REF!,"ERROR"))))))</f>
        <v/>
      </c>
      <c r="AT115" s="103" t="str">
        <f>IF(AT$113="","",IF($J$14="Yes","",IF($J$14="[INDICATE IF THIS IS YOUR BASELINE]","",IF('CBI - BASELINE'!$J$14="Yes",'CBI - BUILD_SCENARIO'!AT92-'CBI - BASELINE'!AT92,IF(#REF!="Yes",'CBI - BUILD_SCENARIO'!AT92-#REF!,IF(#REF!="Yes",'CBI - BUILD_SCENARIO'!AT92-#REF!,"ERROR"))))))</f>
        <v/>
      </c>
      <c r="AU115" s="103" t="str">
        <f>IF(AU$113="","",IF($J$14="Yes","",IF($J$14="[INDICATE IF THIS IS YOUR BASELINE]","",IF('CBI - BASELINE'!$J$14="Yes",'CBI - BUILD_SCENARIO'!AU92-'CBI - BASELINE'!AU92,IF(#REF!="Yes",'CBI - BUILD_SCENARIO'!AU92-#REF!,IF(#REF!="Yes",'CBI - BUILD_SCENARIO'!AU92-#REF!,"ERROR"))))))</f>
        <v/>
      </c>
      <c r="AV115" s="103" t="str">
        <f>IF(AV$113="","",IF($J$14="Yes","",IF($J$14="[INDICATE IF THIS IS YOUR BASELINE]","",IF('CBI - BASELINE'!$J$14="Yes",'CBI - BUILD_SCENARIO'!AV92-'CBI - BASELINE'!AV92,IF(#REF!="Yes",'CBI - BUILD_SCENARIO'!AV92-#REF!,IF(#REF!="Yes",'CBI - BUILD_SCENARIO'!AV92-#REF!,"ERROR"))))))</f>
        <v/>
      </c>
      <c r="AW115" s="103" t="str">
        <f>IF(AW$113="","",IF($J$14="Yes","",IF($J$14="[INDICATE IF THIS IS YOUR BASELINE]","",IF('CBI - BASELINE'!$J$14="Yes",'CBI - BUILD_SCENARIO'!AW92-'CBI - BASELINE'!AW92,IF(#REF!="Yes",'CBI - BUILD_SCENARIO'!AW92-#REF!,IF(#REF!="Yes",'CBI - BUILD_SCENARIO'!AW92-#REF!,"ERROR"))))))</f>
        <v/>
      </c>
      <c r="AX115" s="103" t="str">
        <f>IF(AX$113="","",IF($J$14="Yes","",IF($J$14="[INDICATE IF THIS IS YOUR BASELINE]","",IF('CBI - BASELINE'!$J$14="Yes",'CBI - BUILD_SCENARIO'!AX92-'CBI - BASELINE'!AX92,IF(#REF!="Yes",'CBI - BUILD_SCENARIO'!AX92-#REF!,IF(#REF!="Yes",'CBI - BUILD_SCENARIO'!AX92-#REF!,"ERROR"))))))</f>
        <v/>
      </c>
      <c r="AY115" s="103" t="str">
        <f>IF(AY$113="","",IF($J$14="Yes","",IF($J$14="[INDICATE IF THIS IS YOUR BASELINE]","",IF('CBI - BASELINE'!$J$14="Yes",'CBI - BUILD_SCENARIO'!AY92-'CBI - BASELINE'!AY92,IF(#REF!="Yes",'CBI - BUILD_SCENARIO'!AY92-#REF!,IF(#REF!="Yes",'CBI - BUILD_SCENARIO'!AY92-#REF!,"ERROR"))))))</f>
        <v/>
      </c>
      <c r="AZ115" s="103" t="str">
        <f>IF(AZ$113="","",IF($J$14="Yes","",IF($J$14="[INDICATE IF THIS IS YOUR BASELINE]","",IF('CBI - BASELINE'!$J$14="Yes",'CBI - BUILD_SCENARIO'!AZ92-'CBI - BASELINE'!AZ92,IF(#REF!="Yes",'CBI - BUILD_SCENARIO'!AZ92-#REF!,IF(#REF!="Yes",'CBI - BUILD_SCENARIO'!AZ92-#REF!,"ERROR"))))))</f>
        <v/>
      </c>
      <c r="BA115" s="103" t="str">
        <f>IF(BA$113="","",IF($J$14="Yes","",IF($J$14="[INDICATE IF THIS IS YOUR BASELINE]","",IF('CBI - BASELINE'!$J$14="Yes",'CBI - BUILD_SCENARIO'!BA92-'CBI - BASELINE'!BA92,IF(#REF!="Yes",'CBI - BUILD_SCENARIO'!BA92-#REF!,IF(#REF!="Yes",'CBI - BUILD_SCENARIO'!BA92-#REF!,"ERROR"))))))</f>
        <v/>
      </c>
      <c r="BB115" s="103" t="str">
        <f>IF(BB$113="","",IF($J$14="Yes","",IF($J$14="[INDICATE IF THIS IS YOUR BASELINE]","",IF('CBI - BASELINE'!$J$14="Yes",'CBI - BUILD_SCENARIO'!BB92-'CBI - BASELINE'!BB92,IF(#REF!="Yes",'CBI - BUILD_SCENARIO'!BB92-#REF!,IF(#REF!="Yes",'CBI - BUILD_SCENARIO'!BB92-#REF!,"ERROR"))))))</f>
        <v/>
      </c>
      <c r="BC115" s="103" t="str">
        <f>IF(BC$113="","",IF($J$14="Yes","",IF($J$14="[INDICATE IF THIS IS YOUR BASELINE]","",IF('CBI - BASELINE'!$J$14="Yes",'CBI - BUILD_SCENARIO'!BC92-'CBI - BASELINE'!BC92,IF(#REF!="Yes",'CBI - BUILD_SCENARIO'!BC92-#REF!,IF(#REF!="Yes",'CBI - BUILD_SCENARIO'!BC92-#REF!,"ERROR"))))))</f>
        <v/>
      </c>
    </row>
    <row r="116" spans="6:55" hidden="1" x14ac:dyDescent="0.25">
      <c r="F116" s="410" t="s">
        <v>476</v>
      </c>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t="str">
        <f>IF(AJ$113="","",IF($J$14="Yes","",IF($J$14="[INDICATE IF THIS IS YOUR BASELINE]","",IF('CBI - BASELINE'!$J$14="Yes",'CBI - BUILD_SCENARIO'!AJ93-'CBI - BASELINE'!AJ93,IF(#REF!="Yes",'CBI - BUILD_SCENARIO'!AJ93-#REF!,IF(#REF!="Yes",'CBI - BUILD_SCENARIO'!AJ93-#REF!,"ERROR"))))))</f>
        <v/>
      </c>
      <c r="AK116" s="99" t="str">
        <f>IF(AK$113="","",IF($J$14="Yes","",IF($J$14="[INDICATE IF THIS IS YOUR BASELINE]","",IF('CBI - BASELINE'!$J$14="Yes",'CBI - BUILD_SCENARIO'!AK93-'CBI - BASELINE'!AK93,IF(#REF!="Yes",'CBI - BUILD_SCENARIO'!AK93-#REF!,IF(#REF!="Yes",'CBI - BUILD_SCENARIO'!AK93-#REF!,"ERROR"))))))</f>
        <v/>
      </c>
      <c r="AL116" s="99" t="str">
        <f>IF(AL$113="","",IF($J$14="Yes","",IF($J$14="[INDICATE IF THIS IS YOUR BASELINE]","",IF('CBI - BASELINE'!$J$14="Yes",'CBI - BUILD_SCENARIO'!AL93-'CBI - BASELINE'!AL93,IF(#REF!="Yes",'CBI - BUILD_SCENARIO'!AL93-#REF!,IF(#REF!="Yes",'CBI - BUILD_SCENARIO'!AL93-#REF!,"ERROR"))))))</f>
        <v/>
      </c>
      <c r="AM116" s="99" t="str">
        <f>IF(AM$113="","",IF($J$14="Yes","",IF($J$14="[INDICATE IF THIS IS YOUR BASELINE]","",IF('CBI - BASELINE'!$J$14="Yes",'CBI - BUILD_SCENARIO'!AM93-'CBI - BASELINE'!AM93,IF(#REF!="Yes",'CBI - BUILD_SCENARIO'!AM93-#REF!,IF(#REF!="Yes",'CBI - BUILD_SCENARIO'!AM93-#REF!,"ERROR"))))))</f>
        <v/>
      </c>
      <c r="AN116" s="99" t="str">
        <f>IF(AN$113="","",IF($J$14="Yes","",IF($J$14="[INDICATE IF THIS IS YOUR BASELINE]","",IF('CBI - BASELINE'!$J$14="Yes",'CBI - BUILD_SCENARIO'!AN93-'CBI - BASELINE'!AN93,IF(#REF!="Yes",'CBI - BUILD_SCENARIO'!AN93-#REF!,IF(#REF!="Yes",'CBI - BUILD_SCENARIO'!AN93-#REF!,"ERROR"))))))</f>
        <v/>
      </c>
      <c r="AO116" s="99" t="str">
        <f>IF(AO$113="","",IF($J$14="Yes","",IF($J$14="[INDICATE IF THIS IS YOUR BASELINE]","",IF('CBI - BASELINE'!$J$14="Yes",'CBI - BUILD_SCENARIO'!AO93-'CBI - BASELINE'!AO93,IF(#REF!="Yes",'CBI - BUILD_SCENARIO'!AO93-#REF!,IF(#REF!="Yes",'CBI - BUILD_SCENARIO'!AO93-#REF!,"ERROR"))))))</f>
        <v/>
      </c>
      <c r="AP116" s="99" t="str">
        <f>IF(AP$113="","",IF($J$14="Yes","",IF($J$14="[INDICATE IF THIS IS YOUR BASELINE]","",IF('CBI - BASELINE'!$J$14="Yes",'CBI - BUILD_SCENARIO'!AP93-'CBI - BASELINE'!AP93,IF(#REF!="Yes",'CBI - BUILD_SCENARIO'!AP93-#REF!,IF(#REF!="Yes",'CBI - BUILD_SCENARIO'!AP93-#REF!,"ERROR"))))))</f>
        <v/>
      </c>
      <c r="AQ116" s="99" t="str">
        <f>IF(AQ$113="","",IF($J$14="Yes","",IF($J$14="[INDICATE IF THIS IS YOUR BASELINE]","",IF('CBI - BASELINE'!$J$14="Yes",'CBI - BUILD_SCENARIO'!AQ93-'CBI - BASELINE'!AQ93,IF(#REF!="Yes",'CBI - BUILD_SCENARIO'!AQ93-#REF!,IF(#REF!="Yes",'CBI - BUILD_SCENARIO'!AQ93-#REF!,"ERROR"))))))</f>
        <v/>
      </c>
      <c r="AR116" s="99" t="str">
        <f>IF(AR$113="","",IF($J$14="Yes","",IF($J$14="[INDICATE IF THIS IS YOUR BASELINE]","",IF('CBI - BASELINE'!$J$14="Yes",'CBI - BUILD_SCENARIO'!AR93-'CBI - BASELINE'!AR93,IF(#REF!="Yes",'CBI - BUILD_SCENARIO'!AR93-#REF!,IF(#REF!="Yes",'CBI - BUILD_SCENARIO'!AR93-#REF!,"ERROR"))))))</f>
        <v/>
      </c>
      <c r="AS116" s="99" t="str">
        <f>IF(AS$113="","",IF($J$14="Yes","",IF($J$14="[INDICATE IF THIS IS YOUR BASELINE]","",IF('CBI - BASELINE'!$J$14="Yes",'CBI - BUILD_SCENARIO'!AS93-'CBI - BASELINE'!AS93,IF(#REF!="Yes",'CBI - BUILD_SCENARIO'!AS93-#REF!,IF(#REF!="Yes",'CBI - BUILD_SCENARIO'!AS93-#REF!,"ERROR"))))))</f>
        <v/>
      </c>
      <c r="AT116" s="99" t="str">
        <f>IF(AT$113="","",IF($J$14="Yes","",IF($J$14="[INDICATE IF THIS IS YOUR BASELINE]","",IF('CBI - BASELINE'!$J$14="Yes",'CBI - BUILD_SCENARIO'!AT93-'CBI - BASELINE'!AT93,IF(#REF!="Yes",'CBI - BUILD_SCENARIO'!AT93-#REF!,IF(#REF!="Yes",'CBI - BUILD_SCENARIO'!AT93-#REF!,"ERROR"))))))</f>
        <v/>
      </c>
      <c r="AU116" s="99" t="str">
        <f>IF(AU$113="","",IF($J$14="Yes","",IF($J$14="[INDICATE IF THIS IS YOUR BASELINE]","",IF('CBI - BASELINE'!$J$14="Yes",'CBI - BUILD_SCENARIO'!AU93-'CBI - BASELINE'!AU93,IF(#REF!="Yes",'CBI - BUILD_SCENARIO'!AU93-#REF!,IF(#REF!="Yes",'CBI - BUILD_SCENARIO'!AU93-#REF!,"ERROR"))))))</f>
        <v/>
      </c>
      <c r="AV116" s="99" t="str">
        <f>IF(AV$113="","",IF($J$14="Yes","",IF($J$14="[INDICATE IF THIS IS YOUR BASELINE]","",IF('CBI - BASELINE'!$J$14="Yes",'CBI - BUILD_SCENARIO'!AV93-'CBI - BASELINE'!AV93,IF(#REF!="Yes",'CBI - BUILD_SCENARIO'!AV93-#REF!,IF(#REF!="Yes",'CBI - BUILD_SCENARIO'!AV93-#REF!,"ERROR"))))))</f>
        <v/>
      </c>
      <c r="AW116" s="99" t="str">
        <f>IF(AW$113="","",IF($J$14="Yes","",IF($J$14="[INDICATE IF THIS IS YOUR BASELINE]","",IF('CBI - BASELINE'!$J$14="Yes",'CBI - BUILD_SCENARIO'!AW93-'CBI - BASELINE'!AW93,IF(#REF!="Yes",'CBI - BUILD_SCENARIO'!AW93-#REF!,IF(#REF!="Yes",'CBI - BUILD_SCENARIO'!AW93-#REF!,"ERROR"))))))</f>
        <v/>
      </c>
      <c r="AX116" s="99" t="str">
        <f>IF(AX$113="","",IF($J$14="Yes","",IF($J$14="[INDICATE IF THIS IS YOUR BASELINE]","",IF('CBI - BASELINE'!$J$14="Yes",'CBI - BUILD_SCENARIO'!AX93-'CBI - BASELINE'!AX93,IF(#REF!="Yes",'CBI - BUILD_SCENARIO'!AX93-#REF!,IF(#REF!="Yes",'CBI - BUILD_SCENARIO'!AX93-#REF!,"ERROR"))))))</f>
        <v/>
      </c>
      <c r="AY116" s="99" t="str">
        <f>IF(AY$113="","",IF($J$14="Yes","",IF($J$14="[INDICATE IF THIS IS YOUR BASELINE]","",IF('CBI - BASELINE'!$J$14="Yes",'CBI - BUILD_SCENARIO'!AY93-'CBI - BASELINE'!AY93,IF(#REF!="Yes",'CBI - BUILD_SCENARIO'!AY93-#REF!,IF(#REF!="Yes",'CBI - BUILD_SCENARIO'!AY93-#REF!,"ERROR"))))))</f>
        <v/>
      </c>
      <c r="AZ116" s="99" t="str">
        <f>IF(AZ$113="","",IF($J$14="Yes","",IF($J$14="[INDICATE IF THIS IS YOUR BASELINE]","",IF('CBI - BASELINE'!$J$14="Yes",'CBI - BUILD_SCENARIO'!AZ93-'CBI - BASELINE'!AZ93,IF(#REF!="Yes",'CBI - BUILD_SCENARIO'!AZ93-#REF!,IF(#REF!="Yes",'CBI - BUILD_SCENARIO'!AZ93-#REF!,"ERROR"))))))</f>
        <v/>
      </c>
      <c r="BA116" s="99" t="str">
        <f>IF(BA$113="","",IF($J$14="Yes","",IF($J$14="[INDICATE IF THIS IS YOUR BASELINE]","",IF('CBI - BASELINE'!$J$14="Yes",'CBI - BUILD_SCENARIO'!BA93-'CBI - BASELINE'!BA93,IF(#REF!="Yes",'CBI - BUILD_SCENARIO'!BA93-#REF!,IF(#REF!="Yes",'CBI - BUILD_SCENARIO'!BA93-#REF!,"ERROR"))))))</f>
        <v/>
      </c>
      <c r="BB116" s="99" t="str">
        <f>IF(BB$113="","",IF($J$14="Yes","",IF($J$14="[INDICATE IF THIS IS YOUR BASELINE]","",IF('CBI - BASELINE'!$J$14="Yes",'CBI - BUILD_SCENARIO'!BB93-'CBI - BASELINE'!BB93,IF(#REF!="Yes",'CBI - BUILD_SCENARIO'!BB93-#REF!,IF(#REF!="Yes",'CBI - BUILD_SCENARIO'!BB93-#REF!,"ERROR"))))))</f>
        <v/>
      </c>
      <c r="BC116" s="99" t="str">
        <f>IF(BC$113="","",IF($J$14="Yes","",IF($J$14="[INDICATE IF THIS IS YOUR BASELINE]","",IF('CBI - BASELINE'!$J$14="Yes",'CBI - BUILD_SCENARIO'!BC93-'CBI - BASELINE'!BC93,IF(#REF!="Yes",'CBI - BUILD_SCENARIO'!BC93-#REF!,IF(#REF!="Yes",'CBI - BUILD_SCENARIO'!BC93-#REF!,"ERROR"))))))</f>
        <v/>
      </c>
    </row>
    <row r="117" spans="6:55" hidden="1" x14ac:dyDescent="0.25">
      <c r="F117" s="411" t="s">
        <v>477</v>
      </c>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t="str">
        <f>IF(AJ$113="","",IF($J$14="Yes","",IF($J$14="[INDICATE IF THIS IS YOUR BASELINE]","",IF('CBI - BASELINE'!$J$14="Yes",'CBI - BUILD_SCENARIO'!AJ94-'CBI - BASELINE'!AJ94,IF(#REF!="Yes",'CBI - BUILD_SCENARIO'!AJ94-#REF!,IF(#REF!="Yes",'CBI - BUILD_SCENARIO'!AJ94-#REF!,"ERROR"))))))</f>
        <v/>
      </c>
      <c r="AK117" s="99" t="str">
        <f>IF(AK$113="","",IF($J$14="Yes","",IF($J$14="[INDICATE IF THIS IS YOUR BASELINE]","",IF('CBI - BASELINE'!$J$14="Yes",'CBI - BUILD_SCENARIO'!AK94-'CBI - BASELINE'!AK94,IF(#REF!="Yes",'CBI - BUILD_SCENARIO'!AK94-#REF!,IF(#REF!="Yes",'CBI - BUILD_SCENARIO'!AK94-#REF!,"ERROR"))))))</f>
        <v/>
      </c>
      <c r="AL117" s="99" t="str">
        <f>IF(AL$113="","",IF($J$14="Yes","",IF($J$14="[INDICATE IF THIS IS YOUR BASELINE]","",IF('CBI - BASELINE'!$J$14="Yes",'CBI - BUILD_SCENARIO'!AL94-'CBI - BASELINE'!AL94,IF(#REF!="Yes",'CBI - BUILD_SCENARIO'!AL94-#REF!,IF(#REF!="Yes",'CBI - BUILD_SCENARIO'!AL94-#REF!,"ERROR"))))))</f>
        <v/>
      </c>
      <c r="AM117" s="99" t="str">
        <f>IF(AM$113="","",IF($J$14="Yes","",IF($J$14="[INDICATE IF THIS IS YOUR BASELINE]","",IF('CBI - BASELINE'!$J$14="Yes",'CBI - BUILD_SCENARIO'!AM94-'CBI - BASELINE'!AM94,IF(#REF!="Yes",'CBI - BUILD_SCENARIO'!AM94-#REF!,IF(#REF!="Yes",'CBI - BUILD_SCENARIO'!AM94-#REF!,"ERROR"))))))</f>
        <v/>
      </c>
      <c r="AN117" s="99" t="str">
        <f>IF(AN$113="","",IF($J$14="Yes","",IF($J$14="[INDICATE IF THIS IS YOUR BASELINE]","",IF('CBI - BASELINE'!$J$14="Yes",'CBI - BUILD_SCENARIO'!AN94-'CBI - BASELINE'!AN94,IF(#REF!="Yes",'CBI - BUILD_SCENARIO'!AN94-#REF!,IF(#REF!="Yes",'CBI - BUILD_SCENARIO'!AN94-#REF!,"ERROR"))))))</f>
        <v/>
      </c>
      <c r="AO117" s="99" t="str">
        <f>IF(AO$113="","",IF($J$14="Yes","",IF($J$14="[INDICATE IF THIS IS YOUR BASELINE]","",IF('CBI - BASELINE'!$J$14="Yes",'CBI - BUILD_SCENARIO'!AO94-'CBI - BASELINE'!AO94,IF(#REF!="Yes",'CBI - BUILD_SCENARIO'!AO94-#REF!,IF(#REF!="Yes",'CBI - BUILD_SCENARIO'!AO94-#REF!,"ERROR"))))))</f>
        <v/>
      </c>
      <c r="AP117" s="99" t="str">
        <f>IF(AP$113="","",IF($J$14="Yes","",IF($J$14="[INDICATE IF THIS IS YOUR BASELINE]","",IF('CBI - BASELINE'!$J$14="Yes",'CBI - BUILD_SCENARIO'!AP94-'CBI - BASELINE'!AP94,IF(#REF!="Yes",'CBI - BUILD_SCENARIO'!AP94-#REF!,IF(#REF!="Yes",'CBI - BUILD_SCENARIO'!AP94-#REF!,"ERROR"))))))</f>
        <v/>
      </c>
      <c r="AQ117" s="99" t="str">
        <f>IF(AQ$113="","",IF($J$14="Yes","",IF($J$14="[INDICATE IF THIS IS YOUR BASELINE]","",IF('CBI - BASELINE'!$J$14="Yes",'CBI - BUILD_SCENARIO'!AQ94-'CBI - BASELINE'!AQ94,IF(#REF!="Yes",'CBI - BUILD_SCENARIO'!AQ94-#REF!,IF(#REF!="Yes",'CBI - BUILD_SCENARIO'!AQ94-#REF!,"ERROR"))))))</f>
        <v/>
      </c>
      <c r="AR117" s="99" t="str">
        <f>IF(AR$113="","",IF($J$14="Yes","",IF($J$14="[INDICATE IF THIS IS YOUR BASELINE]","",IF('CBI - BASELINE'!$J$14="Yes",'CBI - BUILD_SCENARIO'!AR94-'CBI - BASELINE'!AR94,IF(#REF!="Yes",'CBI - BUILD_SCENARIO'!AR94-#REF!,IF(#REF!="Yes",'CBI - BUILD_SCENARIO'!AR94-#REF!,"ERROR"))))))</f>
        <v/>
      </c>
      <c r="AS117" s="99" t="str">
        <f>IF(AS$113="","",IF($J$14="Yes","",IF($J$14="[INDICATE IF THIS IS YOUR BASELINE]","",IF('CBI - BASELINE'!$J$14="Yes",'CBI - BUILD_SCENARIO'!AS94-'CBI - BASELINE'!AS94,IF(#REF!="Yes",'CBI - BUILD_SCENARIO'!AS94-#REF!,IF(#REF!="Yes",'CBI - BUILD_SCENARIO'!AS94-#REF!,"ERROR"))))))</f>
        <v/>
      </c>
      <c r="AT117" s="99" t="str">
        <f>IF(AT$113="","",IF($J$14="Yes","",IF($J$14="[INDICATE IF THIS IS YOUR BASELINE]","",IF('CBI - BASELINE'!$J$14="Yes",'CBI - BUILD_SCENARIO'!AT94-'CBI - BASELINE'!AT94,IF(#REF!="Yes",'CBI - BUILD_SCENARIO'!AT94-#REF!,IF(#REF!="Yes",'CBI - BUILD_SCENARIO'!AT94-#REF!,"ERROR"))))))</f>
        <v/>
      </c>
      <c r="AU117" s="99" t="str">
        <f>IF(AU$113="","",IF($J$14="Yes","",IF($J$14="[INDICATE IF THIS IS YOUR BASELINE]","",IF('CBI - BASELINE'!$J$14="Yes",'CBI - BUILD_SCENARIO'!AU94-'CBI - BASELINE'!AU94,IF(#REF!="Yes",'CBI - BUILD_SCENARIO'!AU94-#REF!,IF(#REF!="Yes",'CBI - BUILD_SCENARIO'!AU94-#REF!,"ERROR"))))))</f>
        <v/>
      </c>
      <c r="AV117" s="99" t="str">
        <f>IF(AV$113="","",IF($J$14="Yes","",IF($J$14="[INDICATE IF THIS IS YOUR BASELINE]","",IF('CBI - BASELINE'!$J$14="Yes",'CBI - BUILD_SCENARIO'!AV94-'CBI - BASELINE'!AV94,IF(#REF!="Yes",'CBI - BUILD_SCENARIO'!AV94-#REF!,IF(#REF!="Yes",'CBI - BUILD_SCENARIO'!AV94-#REF!,"ERROR"))))))</f>
        <v/>
      </c>
      <c r="AW117" s="99" t="str">
        <f>IF(AW$113="","",IF($J$14="Yes","",IF($J$14="[INDICATE IF THIS IS YOUR BASELINE]","",IF('CBI - BASELINE'!$J$14="Yes",'CBI - BUILD_SCENARIO'!AW94-'CBI - BASELINE'!AW94,IF(#REF!="Yes",'CBI - BUILD_SCENARIO'!AW94-#REF!,IF(#REF!="Yes",'CBI - BUILD_SCENARIO'!AW94-#REF!,"ERROR"))))))</f>
        <v/>
      </c>
      <c r="AX117" s="99" t="str">
        <f>IF(AX$113="","",IF($J$14="Yes","",IF($J$14="[INDICATE IF THIS IS YOUR BASELINE]","",IF('CBI - BASELINE'!$J$14="Yes",'CBI - BUILD_SCENARIO'!AX94-'CBI - BASELINE'!AX94,IF(#REF!="Yes",'CBI - BUILD_SCENARIO'!AX94-#REF!,IF(#REF!="Yes",'CBI - BUILD_SCENARIO'!AX94-#REF!,"ERROR"))))))</f>
        <v/>
      </c>
      <c r="AY117" s="99" t="str">
        <f>IF(AY$113="","",IF($J$14="Yes","",IF($J$14="[INDICATE IF THIS IS YOUR BASELINE]","",IF('CBI - BASELINE'!$J$14="Yes",'CBI - BUILD_SCENARIO'!AY94-'CBI - BASELINE'!AY94,IF(#REF!="Yes",'CBI - BUILD_SCENARIO'!AY94-#REF!,IF(#REF!="Yes",'CBI - BUILD_SCENARIO'!AY94-#REF!,"ERROR"))))))</f>
        <v/>
      </c>
      <c r="AZ117" s="99" t="str">
        <f>IF(AZ$113="","",IF($J$14="Yes","",IF($J$14="[INDICATE IF THIS IS YOUR BASELINE]","",IF('CBI - BASELINE'!$J$14="Yes",'CBI - BUILD_SCENARIO'!AZ94-'CBI - BASELINE'!AZ94,IF(#REF!="Yes",'CBI - BUILD_SCENARIO'!AZ94-#REF!,IF(#REF!="Yes",'CBI - BUILD_SCENARIO'!AZ94-#REF!,"ERROR"))))))</f>
        <v/>
      </c>
      <c r="BA117" s="99" t="str">
        <f>IF(BA$113="","",IF($J$14="Yes","",IF($J$14="[INDICATE IF THIS IS YOUR BASELINE]","",IF('CBI - BASELINE'!$J$14="Yes",'CBI - BUILD_SCENARIO'!BA94-'CBI - BASELINE'!BA94,IF(#REF!="Yes",'CBI - BUILD_SCENARIO'!BA94-#REF!,IF(#REF!="Yes",'CBI - BUILD_SCENARIO'!BA94-#REF!,"ERROR"))))))</f>
        <v/>
      </c>
      <c r="BB117" s="99" t="str">
        <f>IF(BB$113="","",IF($J$14="Yes","",IF($J$14="[INDICATE IF THIS IS YOUR BASELINE]","",IF('CBI - BASELINE'!$J$14="Yes",'CBI - BUILD_SCENARIO'!BB94-'CBI - BASELINE'!BB94,IF(#REF!="Yes",'CBI - BUILD_SCENARIO'!BB94-#REF!,IF(#REF!="Yes",'CBI - BUILD_SCENARIO'!BB94-#REF!,"ERROR"))))))</f>
        <v/>
      </c>
      <c r="BC117" s="99" t="str">
        <f>IF(BC$113="","",IF($J$14="Yes","",IF($J$14="[INDICATE IF THIS IS YOUR BASELINE]","",IF('CBI - BASELINE'!$J$14="Yes",'CBI - BUILD_SCENARIO'!BC94-'CBI - BASELINE'!BC94,IF(#REF!="Yes",'CBI - BUILD_SCENARIO'!BC94-#REF!,IF(#REF!="Yes",'CBI - BUILD_SCENARIO'!BC94-#REF!,"ERROR"))))))</f>
        <v/>
      </c>
    </row>
    <row r="118" spans="6:55" hidden="1" x14ac:dyDescent="0.25">
      <c r="F118" s="422" t="s">
        <v>470</v>
      </c>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t="str">
        <f t="shared" ref="AJ118:BC118" si="28">AJ83</f>
        <v/>
      </c>
      <c r="AK118" s="84" t="str">
        <f t="shared" si="28"/>
        <v/>
      </c>
      <c r="AL118" s="84" t="str">
        <f t="shared" si="28"/>
        <v/>
      </c>
      <c r="AM118" s="84" t="str">
        <f t="shared" si="28"/>
        <v/>
      </c>
      <c r="AN118" s="84" t="str">
        <f t="shared" si="28"/>
        <v/>
      </c>
      <c r="AO118" s="84" t="str">
        <f t="shared" si="28"/>
        <v/>
      </c>
      <c r="AP118" s="84" t="str">
        <f t="shared" si="28"/>
        <v/>
      </c>
      <c r="AQ118" s="84" t="str">
        <f t="shared" si="28"/>
        <v/>
      </c>
      <c r="AR118" s="84" t="str">
        <f t="shared" si="28"/>
        <v/>
      </c>
      <c r="AS118" s="84" t="str">
        <f t="shared" si="28"/>
        <v/>
      </c>
      <c r="AT118" s="84" t="str">
        <f t="shared" si="28"/>
        <v/>
      </c>
      <c r="AU118" s="84" t="str">
        <f t="shared" si="28"/>
        <v/>
      </c>
      <c r="AV118" s="84" t="str">
        <f t="shared" si="28"/>
        <v/>
      </c>
      <c r="AW118" s="84" t="str">
        <f t="shared" si="28"/>
        <v/>
      </c>
      <c r="AX118" s="84" t="str">
        <f t="shared" si="28"/>
        <v/>
      </c>
      <c r="AY118" s="84" t="str">
        <f t="shared" si="28"/>
        <v/>
      </c>
      <c r="AZ118" s="84" t="str">
        <f t="shared" si="28"/>
        <v/>
      </c>
      <c r="BA118" s="84" t="str">
        <f t="shared" si="28"/>
        <v/>
      </c>
      <c r="BB118" s="84" t="str">
        <f t="shared" si="28"/>
        <v/>
      </c>
      <c r="BC118" s="85" t="str">
        <f t="shared" si="28"/>
        <v/>
      </c>
    </row>
    <row r="119" spans="6:55" hidden="1" x14ac:dyDescent="0.25">
      <c r="F119" s="420" t="s">
        <v>469</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t="str">
        <f>IF(AJ$113="","",IF($J$14="Yes","",IF($J$14="[INDICATE IF THIS IS YOUR BASELINE]","",IF('CBI - BASELINE'!$J$14="Yes",'CBI - BUILD_SCENARIO'!AJ96-'CBI - BASELINE'!AJ96,IF(#REF!="Yes",'CBI - BUILD_SCENARIO'!AJ96-#REF!,IF(#REF!="Yes",'CBI - BUILD_SCENARIO'!AJ96-#REF!,"ERROR"))))))</f>
        <v/>
      </c>
      <c r="AK119" s="103" t="str">
        <f>IF(AK$113="","",IF($J$14="Yes","",IF($J$14="[INDICATE IF THIS IS YOUR BASELINE]","",IF('CBI - BASELINE'!$J$14="Yes",'CBI - BUILD_SCENARIO'!AK96-'CBI - BASELINE'!AK96,IF(#REF!="Yes",'CBI - BUILD_SCENARIO'!AK96-#REF!,IF(#REF!="Yes",'CBI - BUILD_SCENARIO'!AK96-#REF!,"ERROR"))))))</f>
        <v/>
      </c>
      <c r="AL119" s="103" t="str">
        <f>IF(AL$113="","",IF($J$14="Yes","",IF($J$14="[INDICATE IF THIS IS YOUR BASELINE]","",IF('CBI - BASELINE'!$J$14="Yes",'CBI - BUILD_SCENARIO'!AL96-'CBI - BASELINE'!AL96,IF(#REF!="Yes",'CBI - BUILD_SCENARIO'!AL96-#REF!,IF(#REF!="Yes",'CBI - BUILD_SCENARIO'!AL96-#REF!,"ERROR"))))))</f>
        <v/>
      </c>
      <c r="AM119" s="103" t="str">
        <f>IF(AM$113="","",IF($J$14="Yes","",IF($J$14="[INDICATE IF THIS IS YOUR BASELINE]","",IF('CBI - BASELINE'!$J$14="Yes",'CBI - BUILD_SCENARIO'!AM96-'CBI - BASELINE'!AM96,IF(#REF!="Yes",'CBI - BUILD_SCENARIO'!AM96-#REF!,IF(#REF!="Yes",'CBI - BUILD_SCENARIO'!AM96-#REF!,"ERROR"))))))</f>
        <v/>
      </c>
      <c r="AN119" s="103" t="str">
        <f>IF(AN$113="","",IF($J$14="Yes","",IF($J$14="[INDICATE IF THIS IS YOUR BASELINE]","",IF('CBI - BASELINE'!$J$14="Yes",'CBI - BUILD_SCENARIO'!AN96-'CBI - BASELINE'!AN96,IF(#REF!="Yes",'CBI - BUILD_SCENARIO'!AN96-#REF!,IF(#REF!="Yes",'CBI - BUILD_SCENARIO'!AN96-#REF!,"ERROR"))))))</f>
        <v/>
      </c>
      <c r="AO119" s="103" t="str">
        <f>IF(AO$113="","",IF($J$14="Yes","",IF($J$14="[INDICATE IF THIS IS YOUR BASELINE]","",IF('CBI - BASELINE'!$J$14="Yes",'CBI - BUILD_SCENARIO'!AO96-'CBI - BASELINE'!AO96,IF(#REF!="Yes",'CBI - BUILD_SCENARIO'!AO96-#REF!,IF(#REF!="Yes",'CBI - BUILD_SCENARIO'!AO96-#REF!,"ERROR"))))))</f>
        <v/>
      </c>
      <c r="AP119" s="103" t="str">
        <f>IF(AP$113="","",IF($J$14="Yes","",IF($J$14="[INDICATE IF THIS IS YOUR BASELINE]","",IF('CBI - BASELINE'!$J$14="Yes",'CBI - BUILD_SCENARIO'!AP96-'CBI - BASELINE'!AP96,IF(#REF!="Yes",'CBI - BUILD_SCENARIO'!AP96-#REF!,IF(#REF!="Yes",'CBI - BUILD_SCENARIO'!AP96-#REF!,"ERROR"))))))</f>
        <v/>
      </c>
      <c r="AQ119" s="103" t="str">
        <f>IF(AQ$113="","",IF($J$14="Yes","",IF($J$14="[INDICATE IF THIS IS YOUR BASELINE]","",IF('CBI - BASELINE'!$J$14="Yes",'CBI - BUILD_SCENARIO'!AQ96-'CBI - BASELINE'!AQ96,IF(#REF!="Yes",'CBI - BUILD_SCENARIO'!AQ96-#REF!,IF(#REF!="Yes",'CBI - BUILD_SCENARIO'!AQ96-#REF!,"ERROR"))))))</f>
        <v/>
      </c>
      <c r="AR119" s="103" t="str">
        <f>IF(AR$113="","",IF($J$14="Yes","",IF($J$14="[INDICATE IF THIS IS YOUR BASELINE]","",IF('CBI - BASELINE'!$J$14="Yes",'CBI - BUILD_SCENARIO'!AR96-'CBI - BASELINE'!AR96,IF(#REF!="Yes",'CBI - BUILD_SCENARIO'!AR96-#REF!,IF(#REF!="Yes",'CBI - BUILD_SCENARIO'!AR96-#REF!,"ERROR"))))))</f>
        <v/>
      </c>
      <c r="AS119" s="103" t="str">
        <f>IF(AS$113="","",IF($J$14="Yes","",IF($J$14="[INDICATE IF THIS IS YOUR BASELINE]","",IF('CBI - BASELINE'!$J$14="Yes",'CBI - BUILD_SCENARIO'!AS96-'CBI - BASELINE'!AS96,IF(#REF!="Yes",'CBI - BUILD_SCENARIO'!AS96-#REF!,IF(#REF!="Yes",'CBI - BUILD_SCENARIO'!AS96-#REF!,"ERROR"))))))</f>
        <v/>
      </c>
      <c r="AT119" s="103" t="str">
        <f>IF(AT$113="","",IF($J$14="Yes","",IF($J$14="[INDICATE IF THIS IS YOUR BASELINE]","",IF('CBI - BASELINE'!$J$14="Yes",'CBI - BUILD_SCENARIO'!AT96-'CBI - BASELINE'!AT96,IF(#REF!="Yes",'CBI - BUILD_SCENARIO'!AT96-#REF!,IF(#REF!="Yes",'CBI - BUILD_SCENARIO'!AT96-#REF!,"ERROR"))))))</f>
        <v/>
      </c>
      <c r="AU119" s="103" t="str">
        <f>IF(AU$113="","",IF($J$14="Yes","",IF($J$14="[INDICATE IF THIS IS YOUR BASELINE]","",IF('CBI - BASELINE'!$J$14="Yes",'CBI - BUILD_SCENARIO'!AU96-'CBI - BASELINE'!AU96,IF(#REF!="Yes",'CBI - BUILD_SCENARIO'!AU96-#REF!,IF(#REF!="Yes",'CBI - BUILD_SCENARIO'!AU96-#REF!,"ERROR"))))))</f>
        <v/>
      </c>
      <c r="AV119" s="103" t="str">
        <f>IF(AV$113="","",IF($J$14="Yes","",IF($J$14="[INDICATE IF THIS IS YOUR BASELINE]","",IF('CBI - BASELINE'!$J$14="Yes",'CBI - BUILD_SCENARIO'!AV96-'CBI - BASELINE'!AV96,IF(#REF!="Yes",'CBI - BUILD_SCENARIO'!AV96-#REF!,IF(#REF!="Yes",'CBI - BUILD_SCENARIO'!AV96-#REF!,"ERROR"))))))</f>
        <v/>
      </c>
      <c r="AW119" s="103" t="str">
        <f>IF(AW$113="","",IF($J$14="Yes","",IF($J$14="[INDICATE IF THIS IS YOUR BASELINE]","",IF('CBI - BASELINE'!$J$14="Yes",'CBI - BUILD_SCENARIO'!AW96-'CBI - BASELINE'!AW96,IF(#REF!="Yes",'CBI - BUILD_SCENARIO'!AW96-#REF!,IF(#REF!="Yes",'CBI - BUILD_SCENARIO'!AW96-#REF!,"ERROR"))))))</f>
        <v/>
      </c>
      <c r="AX119" s="103" t="str">
        <f>IF(AX$113="","",IF($J$14="Yes","",IF($J$14="[INDICATE IF THIS IS YOUR BASELINE]","",IF('CBI - BASELINE'!$J$14="Yes",'CBI - BUILD_SCENARIO'!AX96-'CBI - BASELINE'!AX96,IF(#REF!="Yes",'CBI - BUILD_SCENARIO'!AX96-#REF!,IF(#REF!="Yes",'CBI - BUILD_SCENARIO'!AX96-#REF!,"ERROR"))))))</f>
        <v/>
      </c>
      <c r="AY119" s="103" t="str">
        <f>IF(AY$113="","",IF($J$14="Yes","",IF($J$14="[INDICATE IF THIS IS YOUR BASELINE]","",IF('CBI - BASELINE'!$J$14="Yes",'CBI - BUILD_SCENARIO'!AY96-'CBI - BASELINE'!AY96,IF(#REF!="Yes",'CBI - BUILD_SCENARIO'!AY96-#REF!,IF(#REF!="Yes",'CBI - BUILD_SCENARIO'!AY96-#REF!,"ERROR"))))))</f>
        <v/>
      </c>
      <c r="AZ119" s="103" t="str">
        <f>IF(AZ$113="","",IF($J$14="Yes","",IF($J$14="[INDICATE IF THIS IS YOUR BASELINE]","",IF('CBI - BASELINE'!$J$14="Yes",'CBI - BUILD_SCENARIO'!AZ96-'CBI - BASELINE'!AZ96,IF(#REF!="Yes",'CBI - BUILD_SCENARIO'!AZ96-#REF!,IF(#REF!="Yes",'CBI - BUILD_SCENARIO'!AZ96-#REF!,"ERROR"))))))</f>
        <v/>
      </c>
      <c r="BA119" s="103" t="str">
        <f>IF(BA$113="","",IF($J$14="Yes","",IF($J$14="[INDICATE IF THIS IS YOUR BASELINE]","",IF('CBI - BASELINE'!$J$14="Yes",'CBI - BUILD_SCENARIO'!BA96-'CBI - BASELINE'!BA96,IF(#REF!="Yes",'CBI - BUILD_SCENARIO'!BA96-#REF!,IF(#REF!="Yes",'CBI - BUILD_SCENARIO'!BA96-#REF!,"ERROR"))))))</f>
        <v/>
      </c>
      <c r="BB119" s="103" t="str">
        <f>IF(BB$113="","",IF($J$14="Yes","",IF($J$14="[INDICATE IF THIS IS YOUR BASELINE]","",IF('CBI - BASELINE'!$J$14="Yes",'CBI - BUILD_SCENARIO'!BB96-'CBI - BASELINE'!BB96,IF(#REF!="Yes",'CBI - BUILD_SCENARIO'!BB96-#REF!,IF(#REF!="Yes",'CBI - BUILD_SCENARIO'!BB96-#REF!,"ERROR"))))))</f>
        <v/>
      </c>
      <c r="BC119" s="103" t="str">
        <f>IF(BC$113="","",IF($J$14="Yes","",IF($J$14="[INDICATE IF THIS IS YOUR BASELINE]","",IF('CBI - BASELINE'!$J$14="Yes",'CBI - BUILD_SCENARIO'!BC96-'CBI - BASELINE'!BC96,IF(#REF!="Yes",'CBI - BUILD_SCENARIO'!BC96-#REF!,IF(#REF!="Yes",'CBI - BUILD_SCENARIO'!BC96-#REF!,"ERROR"))))))</f>
        <v/>
      </c>
    </row>
    <row r="120" spans="6:55" hidden="1" x14ac:dyDescent="0.25">
      <c r="F120" s="410" t="s">
        <v>474</v>
      </c>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t="str">
        <f>IF(AJ$113="","",IF($J$14="Yes","",IF($J$14="[INDICATE IF THIS IS YOUR BASELINE]","",IF('CBI - BASELINE'!$J$14="Yes",'CBI - BUILD_SCENARIO'!AJ97-'CBI - BASELINE'!AJ97,IF(#REF!="Yes",'CBI - BUILD_SCENARIO'!AJ97-#REF!,IF(#REF!="Yes",'CBI - BUILD_SCENARIO'!AJ97-#REF!,"ERROR"))))))</f>
        <v/>
      </c>
      <c r="AK120" s="99" t="str">
        <f>IF(AK$113="","",IF($J$14="Yes","",IF($J$14="[INDICATE IF THIS IS YOUR BASELINE]","",IF('CBI - BASELINE'!$J$14="Yes",'CBI - BUILD_SCENARIO'!AK97-'CBI - BASELINE'!AK97,IF(#REF!="Yes",'CBI - BUILD_SCENARIO'!AK97-#REF!,IF(#REF!="Yes",'CBI - BUILD_SCENARIO'!AK97-#REF!,"ERROR"))))))</f>
        <v/>
      </c>
      <c r="AL120" s="99" t="str">
        <f>IF(AL$113="","",IF($J$14="Yes","",IF($J$14="[INDICATE IF THIS IS YOUR BASELINE]","",IF('CBI - BASELINE'!$J$14="Yes",'CBI - BUILD_SCENARIO'!AL97-'CBI - BASELINE'!AL97,IF(#REF!="Yes",'CBI - BUILD_SCENARIO'!AL97-#REF!,IF(#REF!="Yes",'CBI - BUILD_SCENARIO'!AL97-#REF!,"ERROR"))))))</f>
        <v/>
      </c>
      <c r="AM120" s="99" t="str">
        <f>IF(AM$113="","",IF($J$14="Yes","",IF($J$14="[INDICATE IF THIS IS YOUR BASELINE]","",IF('CBI - BASELINE'!$J$14="Yes",'CBI - BUILD_SCENARIO'!AM97-'CBI - BASELINE'!AM97,IF(#REF!="Yes",'CBI - BUILD_SCENARIO'!AM97-#REF!,IF(#REF!="Yes",'CBI - BUILD_SCENARIO'!AM97-#REF!,"ERROR"))))))</f>
        <v/>
      </c>
      <c r="AN120" s="99" t="str">
        <f>IF(AN$113="","",IF($J$14="Yes","",IF($J$14="[INDICATE IF THIS IS YOUR BASELINE]","",IF('CBI - BASELINE'!$J$14="Yes",'CBI - BUILD_SCENARIO'!AN97-'CBI - BASELINE'!AN97,IF(#REF!="Yes",'CBI - BUILD_SCENARIO'!AN97-#REF!,IF(#REF!="Yes",'CBI - BUILD_SCENARIO'!AN97-#REF!,"ERROR"))))))</f>
        <v/>
      </c>
      <c r="AO120" s="99" t="str">
        <f>IF(AO$113="","",IF($J$14="Yes","",IF($J$14="[INDICATE IF THIS IS YOUR BASELINE]","",IF('CBI - BASELINE'!$J$14="Yes",'CBI - BUILD_SCENARIO'!AO97-'CBI - BASELINE'!AO97,IF(#REF!="Yes",'CBI - BUILD_SCENARIO'!AO97-#REF!,IF(#REF!="Yes",'CBI - BUILD_SCENARIO'!AO97-#REF!,"ERROR"))))))</f>
        <v/>
      </c>
      <c r="AP120" s="99" t="str">
        <f>IF(AP$113="","",IF($J$14="Yes","",IF($J$14="[INDICATE IF THIS IS YOUR BASELINE]","",IF('CBI - BASELINE'!$J$14="Yes",'CBI - BUILD_SCENARIO'!AP97-'CBI - BASELINE'!AP97,IF(#REF!="Yes",'CBI - BUILD_SCENARIO'!AP97-#REF!,IF(#REF!="Yes",'CBI - BUILD_SCENARIO'!AP97-#REF!,"ERROR"))))))</f>
        <v/>
      </c>
      <c r="AQ120" s="99" t="str">
        <f>IF(AQ$113="","",IF($J$14="Yes","",IF($J$14="[INDICATE IF THIS IS YOUR BASELINE]","",IF('CBI - BASELINE'!$J$14="Yes",'CBI - BUILD_SCENARIO'!AQ97-'CBI - BASELINE'!AQ97,IF(#REF!="Yes",'CBI - BUILD_SCENARIO'!AQ97-#REF!,IF(#REF!="Yes",'CBI - BUILD_SCENARIO'!AQ97-#REF!,"ERROR"))))))</f>
        <v/>
      </c>
      <c r="AR120" s="99" t="str">
        <f>IF(AR$113="","",IF($J$14="Yes","",IF($J$14="[INDICATE IF THIS IS YOUR BASELINE]","",IF('CBI - BASELINE'!$J$14="Yes",'CBI - BUILD_SCENARIO'!AR97-'CBI - BASELINE'!AR97,IF(#REF!="Yes",'CBI - BUILD_SCENARIO'!AR97-#REF!,IF(#REF!="Yes",'CBI - BUILD_SCENARIO'!AR97-#REF!,"ERROR"))))))</f>
        <v/>
      </c>
      <c r="AS120" s="99" t="str">
        <f>IF(AS$113="","",IF($J$14="Yes","",IF($J$14="[INDICATE IF THIS IS YOUR BASELINE]","",IF('CBI - BASELINE'!$J$14="Yes",'CBI - BUILD_SCENARIO'!AS97-'CBI - BASELINE'!AS97,IF(#REF!="Yes",'CBI - BUILD_SCENARIO'!AS97-#REF!,IF(#REF!="Yes",'CBI - BUILD_SCENARIO'!AS97-#REF!,"ERROR"))))))</f>
        <v/>
      </c>
      <c r="AT120" s="99" t="str">
        <f>IF(AT$113="","",IF($J$14="Yes","",IF($J$14="[INDICATE IF THIS IS YOUR BASELINE]","",IF('CBI - BASELINE'!$J$14="Yes",'CBI - BUILD_SCENARIO'!AT97-'CBI - BASELINE'!AT97,IF(#REF!="Yes",'CBI - BUILD_SCENARIO'!AT97-#REF!,IF(#REF!="Yes",'CBI - BUILD_SCENARIO'!AT97-#REF!,"ERROR"))))))</f>
        <v/>
      </c>
      <c r="AU120" s="99" t="str">
        <f>IF(AU$113="","",IF($J$14="Yes","",IF($J$14="[INDICATE IF THIS IS YOUR BASELINE]","",IF('CBI - BASELINE'!$J$14="Yes",'CBI - BUILD_SCENARIO'!AU97-'CBI - BASELINE'!AU97,IF(#REF!="Yes",'CBI - BUILD_SCENARIO'!AU97-#REF!,IF(#REF!="Yes",'CBI - BUILD_SCENARIO'!AU97-#REF!,"ERROR"))))))</f>
        <v/>
      </c>
      <c r="AV120" s="99" t="str">
        <f>IF(AV$113="","",IF($J$14="Yes","",IF($J$14="[INDICATE IF THIS IS YOUR BASELINE]","",IF('CBI - BASELINE'!$J$14="Yes",'CBI - BUILD_SCENARIO'!AV97-'CBI - BASELINE'!AV97,IF(#REF!="Yes",'CBI - BUILD_SCENARIO'!AV97-#REF!,IF(#REF!="Yes",'CBI - BUILD_SCENARIO'!AV97-#REF!,"ERROR"))))))</f>
        <v/>
      </c>
      <c r="AW120" s="99" t="str">
        <f>IF(AW$113="","",IF($J$14="Yes","",IF($J$14="[INDICATE IF THIS IS YOUR BASELINE]","",IF('CBI - BASELINE'!$J$14="Yes",'CBI - BUILD_SCENARIO'!AW97-'CBI - BASELINE'!AW97,IF(#REF!="Yes",'CBI - BUILD_SCENARIO'!AW97-#REF!,IF(#REF!="Yes",'CBI - BUILD_SCENARIO'!AW97-#REF!,"ERROR"))))))</f>
        <v/>
      </c>
      <c r="AX120" s="99" t="str">
        <f>IF(AX$113="","",IF($J$14="Yes","",IF($J$14="[INDICATE IF THIS IS YOUR BASELINE]","",IF('CBI - BASELINE'!$J$14="Yes",'CBI - BUILD_SCENARIO'!AX97-'CBI - BASELINE'!AX97,IF(#REF!="Yes",'CBI - BUILD_SCENARIO'!AX97-#REF!,IF(#REF!="Yes",'CBI - BUILD_SCENARIO'!AX97-#REF!,"ERROR"))))))</f>
        <v/>
      </c>
      <c r="AY120" s="99" t="str">
        <f>IF(AY$113="","",IF($J$14="Yes","",IF($J$14="[INDICATE IF THIS IS YOUR BASELINE]","",IF('CBI - BASELINE'!$J$14="Yes",'CBI - BUILD_SCENARIO'!AY97-'CBI - BASELINE'!AY97,IF(#REF!="Yes",'CBI - BUILD_SCENARIO'!AY97-#REF!,IF(#REF!="Yes",'CBI - BUILD_SCENARIO'!AY97-#REF!,"ERROR"))))))</f>
        <v/>
      </c>
      <c r="AZ120" s="99" t="str">
        <f>IF(AZ$113="","",IF($J$14="Yes","",IF($J$14="[INDICATE IF THIS IS YOUR BASELINE]","",IF('CBI - BASELINE'!$J$14="Yes",'CBI - BUILD_SCENARIO'!AZ97-'CBI - BASELINE'!AZ97,IF(#REF!="Yes",'CBI - BUILD_SCENARIO'!AZ97-#REF!,IF(#REF!="Yes",'CBI - BUILD_SCENARIO'!AZ97-#REF!,"ERROR"))))))</f>
        <v/>
      </c>
      <c r="BA120" s="99" t="str">
        <f>IF(BA$113="","",IF($J$14="Yes","",IF($J$14="[INDICATE IF THIS IS YOUR BASELINE]","",IF('CBI - BASELINE'!$J$14="Yes",'CBI - BUILD_SCENARIO'!BA97-'CBI - BASELINE'!BA97,IF(#REF!="Yes",'CBI - BUILD_SCENARIO'!BA97-#REF!,IF(#REF!="Yes",'CBI - BUILD_SCENARIO'!BA97-#REF!,"ERROR"))))))</f>
        <v/>
      </c>
      <c r="BB120" s="99" t="str">
        <f>IF(BB$113="","",IF($J$14="Yes","",IF($J$14="[INDICATE IF THIS IS YOUR BASELINE]","",IF('CBI - BASELINE'!$J$14="Yes",'CBI - BUILD_SCENARIO'!BB97-'CBI - BASELINE'!BB97,IF(#REF!="Yes",'CBI - BUILD_SCENARIO'!BB97-#REF!,IF(#REF!="Yes",'CBI - BUILD_SCENARIO'!BB97-#REF!,"ERROR"))))))</f>
        <v/>
      </c>
      <c r="BC120" s="99" t="str">
        <f>IF(BC$113="","",IF($J$14="Yes","",IF($J$14="[INDICATE IF THIS IS YOUR BASELINE]","",IF('CBI - BASELINE'!$J$14="Yes",'CBI - BUILD_SCENARIO'!BC97-'CBI - BASELINE'!BC97,IF(#REF!="Yes",'CBI - BUILD_SCENARIO'!BC97-#REF!,IF(#REF!="Yes",'CBI - BUILD_SCENARIO'!BC97-#REF!,"ERROR"))))))</f>
        <v/>
      </c>
    </row>
    <row r="121" spans="6:55" hidden="1" x14ac:dyDescent="0.25">
      <c r="F121" s="411" t="s">
        <v>473</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t="str">
        <f>IF(AJ$113="","",IF($J$14="Yes","",IF($J$14="[INDICATE IF THIS IS YOUR BASELINE]","",IF('CBI - BASELINE'!$J$14="Yes",'CBI - BUILD_SCENARIO'!AJ98-'CBI - BASELINE'!AJ98,IF(#REF!="Yes",'CBI - BUILD_SCENARIO'!AJ98-#REF!,IF(#REF!="Yes",'CBI - BUILD_SCENARIO'!AJ98-#REF!,"ERROR"))))))</f>
        <v/>
      </c>
      <c r="AK121" s="103" t="str">
        <f>IF(AK$113="","",IF($J$14="Yes","",IF($J$14="[INDICATE IF THIS IS YOUR BASELINE]","",IF('CBI - BASELINE'!$J$14="Yes",'CBI - BUILD_SCENARIO'!AK98-'CBI - BASELINE'!AK98,IF(#REF!="Yes",'CBI - BUILD_SCENARIO'!AK98-#REF!,IF(#REF!="Yes",'CBI - BUILD_SCENARIO'!AK98-#REF!,"ERROR"))))))</f>
        <v/>
      </c>
      <c r="AL121" s="103" t="str">
        <f>IF(AL$113="","",IF($J$14="Yes","",IF($J$14="[INDICATE IF THIS IS YOUR BASELINE]","",IF('CBI - BASELINE'!$J$14="Yes",'CBI - BUILD_SCENARIO'!AL98-'CBI - BASELINE'!AL98,IF(#REF!="Yes",'CBI - BUILD_SCENARIO'!AL98-#REF!,IF(#REF!="Yes",'CBI - BUILD_SCENARIO'!AL98-#REF!,"ERROR"))))))</f>
        <v/>
      </c>
      <c r="AM121" s="103" t="str">
        <f>IF(AM$113="","",IF($J$14="Yes","",IF($J$14="[INDICATE IF THIS IS YOUR BASELINE]","",IF('CBI - BASELINE'!$J$14="Yes",'CBI - BUILD_SCENARIO'!AM98-'CBI - BASELINE'!AM98,IF(#REF!="Yes",'CBI - BUILD_SCENARIO'!AM98-#REF!,IF(#REF!="Yes",'CBI - BUILD_SCENARIO'!AM98-#REF!,"ERROR"))))))</f>
        <v/>
      </c>
      <c r="AN121" s="103" t="str">
        <f>IF(AN$113="","",IF($J$14="Yes","",IF($J$14="[INDICATE IF THIS IS YOUR BASELINE]","",IF('CBI - BASELINE'!$J$14="Yes",'CBI - BUILD_SCENARIO'!AN98-'CBI - BASELINE'!AN98,IF(#REF!="Yes",'CBI - BUILD_SCENARIO'!AN98-#REF!,IF(#REF!="Yes",'CBI - BUILD_SCENARIO'!AN98-#REF!,"ERROR"))))))</f>
        <v/>
      </c>
      <c r="AO121" s="103" t="str">
        <f>IF(AO$113="","",IF($J$14="Yes","",IF($J$14="[INDICATE IF THIS IS YOUR BASELINE]","",IF('CBI - BASELINE'!$J$14="Yes",'CBI - BUILD_SCENARIO'!AO98-'CBI - BASELINE'!AO98,IF(#REF!="Yes",'CBI - BUILD_SCENARIO'!AO98-#REF!,IF(#REF!="Yes",'CBI - BUILD_SCENARIO'!AO98-#REF!,"ERROR"))))))</f>
        <v/>
      </c>
      <c r="AP121" s="103" t="str">
        <f>IF(AP$113="","",IF($J$14="Yes","",IF($J$14="[INDICATE IF THIS IS YOUR BASELINE]","",IF('CBI - BASELINE'!$J$14="Yes",'CBI - BUILD_SCENARIO'!AP98-'CBI - BASELINE'!AP98,IF(#REF!="Yes",'CBI - BUILD_SCENARIO'!AP98-#REF!,IF(#REF!="Yes",'CBI - BUILD_SCENARIO'!AP98-#REF!,"ERROR"))))))</f>
        <v/>
      </c>
      <c r="AQ121" s="103" t="str">
        <f>IF(AQ$113="","",IF($J$14="Yes","",IF($J$14="[INDICATE IF THIS IS YOUR BASELINE]","",IF('CBI - BASELINE'!$J$14="Yes",'CBI - BUILD_SCENARIO'!AQ98-'CBI - BASELINE'!AQ98,IF(#REF!="Yes",'CBI - BUILD_SCENARIO'!AQ98-#REF!,IF(#REF!="Yes",'CBI - BUILD_SCENARIO'!AQ98-#REF!,"ERROR"))))))</f>
        <v/>
      </c>
      <c r="AR121" s="103" t="str">
        <f>IF(AR$113="","",IF($J$14="Yes","",IF($J$14="[INDICATE IF THIS IS YOUR BASELINE]","",IF('CBI - BASELINE'!$J$14="Yes",'CBI - BUILD_SCENARIO'!AR98-'CBI - BASELINE'!AR98,IF(#REF!="Yes",'CBI - BUILD_SCENARIO'!AR98-#REF!,IF(#REF!="Yes",'CBI - BUILD_SCENARIO'!AR98-#REF!,"ERROR"))))))</f>
        <v/>
      </c>
      <c r="AS121" s="103" t="str">
        <f>IF(AS$113="","",IF($J$14="Yes","",IF($J$14="[INDICATE IF THIS IS YOUR BASELINE]","",IF('CBI - BASELINE'!$J$14="Yes",'CBI - BUILD_SCENARIO'!AS98-'CBI - BASELINE'!AS98,IF(#REF!="Yes",'CBI - BUILD_SCENARIO'!AS98-#REF!,IF(#REF!="Yes",'CBI - BUILD_SCENARIO'!AS98-#REF!,"ERROR"))))))</f>
        <v/>
      </c>
      <c r="AT121" s="103" t="str">
        <f>IF(AT$113="","",IF($J$14="Yes","",IF($J$14="[INDICATE IF THIS IS YOUR BASELINE]","",IF('CBI - BASELINE'!$J$14="Yes",'CBI - BUILD_SCENARIO'!AT98-'CBI - BASELINE'!AT98,IF(#REF!="Yes",'CBI - BUILD_SCENARIO'!AT98-#REF!,IF(#REF!="Yes",'CBI - BUILD_SCENARIO'!AT98-#REF!,"ERROR"))))))</f>
        <v/>
      </c>
      <c r="AU121" s="103" t="str">
        <f>IF(AU$113="","",IF($J$14="Yes","",IF($J$14="[INDICATE IF THIS IS YOUR BASELINE]","",IF('CBI - BASELINE'!$J$14="Yes",'CBI - BUILD_SCENARIO'!AU98-'CBI - BASELINE'!AU98,IF(#REF!="Yes",'CBI - BUILD_SCENARIO'!AU98-#REF!,IF(#REF!="Yes",'CBI - BUILD_SCENARIO'!AU98-#REF!,"ERROR"))))))</f>
        <v/>
      </c>
      <c r="AV121" s="103" t="str">
        <f>IF(AV$113="","",IF($J$14="Yes","",IF($J$14="[INDICATE IF THIS IS YOUR BASELINE]","",IF('CBI - BASELINE'!$J$14="Yes",'CBI - BUILD_SCENARIO'!AV98-'CBI - BASELINE'!AV98,IF(#REF!="Yes",'CBI - BUILD_SCENARIO'!AV98-#REF!,IF(#REF!="Yes",'CBI - BUILD_SCENARIO'!AV98-#REF!,"ERROR"))))))</f>
        <v/>
      </c>
      <c r="AW121" s="103" t="str">
        <f>IF(AW$113="","",IF($J$14="Yes","",IF($J$14="[INDICATE IF THIS IS YOUR BASELINE]","",IF('CBI - BASELINE'!$J$14="Yes",'CBI - BUILD_SCENARIO'!AW98-'CBI - BASELINE'!AW98,IF(#REF!="Yes",'CBI - BUILD_SCENARIO'!AW98-#REF!,IF(#REF!="Yes",'CBI - BUILD_SCENARIO'!AW98-#REF!,"ERROR"))))))</f>
        <v/>
      </c>
      <c r="AX121" s="103" t="str">
        <f>IF(AX$113="","",IF($J$14="Yes","",IF($J$14="[INDICATE IF THIS IS YOUR BASELINE]","",IF('CBI - BASELINE'!$J$14="Yes",'CBI - BUILD_SCENARIO'!AX98-'CBI - BASELINE'!AX98,IF(#REF!="Yes",'CBI - BUILD_SCENARIO'!AX98-#REF!,IF(#REF!="Yes",'CBI - BUILD_SCENARIO'!AX98-#REF!,"ERROR"))))))</f>
        <v/>
      </c>
      <c r="AY121" s="103" t="str">
        <f>IF(AY$113="","",IF($J$14="Yes","",IF($J$14="[INDICATE IF THIS IS YOUR BASELINE]","",IF('CBI - BASELINE'!$J$14="Yes",'CBI - BUILD_SCENARIO'!AY98-'CBI - BASELINE'!AY98,IF(#REF!="Yes",'CBI - BUILD_SCENARIO'!AY98-#REF!,IF(#REF!="Yes",'CBI - BUILD_SCENARIO'!AY98-#REF!,"ERROR"))))))</f>
        <v/>
      </c>
      <c r="AZ121" s="103" t="str">
        <f>IF(AZ$113="","",IF($J$14="Yes","",IF($J$14="[INDICATE IF THIS IS YOUR BASELINE]","",IF('CBI - BASELINE'!$J$14="Yes",'CBI - BUILD_SCENARIO'!AZ98-'CBI - BASELINE'!AZ98,IF(#REF!="Yes",'CBI - BUILD_SCENARIO'!AZ98-#REF!,IF(#REF!="Yes",'CBI - BUILD_SCENARIO'!AZ98-#REF!,"ERROR"))))))</f>
        <v/>
      </c>
      <c r="BA121" s="103" t="str">
        <f>IF(BA$113="","",IF($J$14="Yes","",IF($J$14="[INDICATE IF THIS IS YOUR BASELINE]","",IF('CBI - BASELINE'!$J$14="Yes",'CBI - BUILD_SCENARIO'!BA98-'CBI - BASELINE'!BA98,IF(#REF!="Yes",'CBI - BUILD_SCENARIO'!BA98-#REF!,IF(#REF!="Yes",'CBI - BUILD_SCENARIO'!BA98-#REF!,"ERROR"))))))</f>
        <v/>
      </c>
      <c r="BB121" s="103" t="str">
        <f>IF(BB$113="","",IF($J$14="Yes","",IF($J$14="[INDICATE IF THIS IS YOUR BASELINE]","",IF('CBI - BASELINE'!$J$14="Yes",'CBI - BUILD_SCENARIO'!BB98-'CBI - BASELINE'!BB98,IF(#REF!="Yes",'CBI - BUILD_SCENARIO'!BB98-#REF!,IF(#REF!="Yes",'CBI - BUILD_SCENARIO'!BB98-#REF!,"ERROR"))))))</f>
        <v/>
      </c>
      <c r="BC121" s="103" t="str">
        <f>IF(BC$113="","",IF($J$14="Yes","",IF($J$14="[INDICATE IF THIS IS YOUR BASELINE]","",IF('CBI - BASELINE'!$J$14="Yes",'CBI - BUILD_SCENARIO'!BC98-'CBI - BASELINE'!BC98,IF(#REF!="Yes",'CBI - BUILD_SCENARIO'!BC98-#REF!,IF(#REF!="Yes",'CBI - BUILD_SCENARIO'!BC98-#REF!,"ERROR"))))))</f>
        <v/>
      </c>
    </row>
    <row r="122" spans="6:55" hidden="1" x14ac:dyDescent="0.25">
      <c r="F122" s="422" t="s">
        <v>471</v>
      </c>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t="str">
        <f t="shared" ref="AJ122:BC122" si="29">AJ83</f>
        <v/>
      </c>
      <c r="AK122" s="84" t="str">
        <f t="shared" si="29"/>
        <v/>
      </c>
      <c r="AL122" s="84" t="str">
        <f t="shared" si="29"/>
        <v/>
      </c>
      <c r="AM122" s="84" t="str">
        <f t="shared" si="29"/>
        <v/>
      </c>
      <c r="AN122" s="84" t="str">
        <f t="shared" si="29"/>
        <v/>
      </c>
      <c r="AO122" s="84" t="str">
        <f t="shared" si="29"/>
        <v/>
      </c>
      <c r="AP122" s="84" t="str">
        <f t="shared" si="29"/>
        <v/>
      </c>
      <c r="AQ122" s="84" t="str">
        <f t="shared" si="29"/>
        <v/>
      </c>
      <c r="AR122" s="84" t="str">
        <f t="shared" si="29"/>
        <v/>
      </c>
      <c r="AS122" s="84" t="str">
        <f t="shared" si="29"/>
        <v/>
      </c>
      <c r="AT122" s="84" t="str">
        <f t="shared" si="29"/>
        <v/>
      </c>
      <c r="AU122" s="84" t="str">
        <f t="shared" si="29"/>
        <v/>
      </c>
      <c r="AV122" s="84" t="str">
        <f t="shared" si="29"/>
        <v/>
      </c>
      <c r="AW122" s="84" t="str">
        <f t="shared" si="29"/>
        <v/>
      </c>
      <c r="AX122" s="84" t="str">
        <f t="shared" si="29"/>
        <v/>
      </c>
      <c r="AY122" s="84" t="str">
        <f t="shared" si="29"/>
        <v/>
      </c>
      <c r="AZ122" s="84" t="str">
        <f t="shared" si="29"/>
        <v/>
      </c>
      <c r="BA122" s="84" t="str">
        <f t="shared" si="29"/>
        <v/>
      </c>
      <c r="BB122" s="84" t="str">
        <f t="shared" si="29"/>
        <v/>
      </c>
      <c r="BC122" s="85" t="str">
        <f t="shared" si="29"/>
        <v/>
      </c>
    </row>
    <row r="123" spans="6:55" hidden="1" x14ac:dyDescent="0.25">
      <c r="F123" s="420" t="s">
        <v>472</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t="str">
        <f>IF(AJ$113="","",IF($J$14="Yes","",IF($J$14="[INDICATE IF THIS IS YOUR BASELINE]","",IF('CBI - BASELINE'!$J$14="Yes",'CBI - BUILD_SCENARIO'!AJ100-'CBI - BASELINE'!AJ100,IF(#REF!="Yes",'CBI - BUILD_SCENARIO'!AJ100-#REF!,IF(#REF!="Yes",'CBI - BUILD_SCENARIO'!AJ100-#REF!,"ERROR"))))))</f>
        <v/>
      </c>
      <c r="AK123" s="103" t="str">
        <f>IF(AK$113="","",IF($J$14="Yes","",IF($J$14="[INDICATE IF THIS IS YOUR BASELINE]","",IF('CBI - BASELINE'!$J$14="Yes",'CBI - BUILD_SCENARIO'!AK100-'CBI - BASELINE'!AK100,IF(#REF!="Yes",'CBI - BUILD_SCENARIO'!AK100-#REF!,IF(#REF!="Yes",'CBI - BUILD_SCENARIO'!AK100-#REF!,"ERROR"))))))</f>
        <v/>
      </c>
      <c r="AL123" s="103" t="str">
        <f>IF(AL$113="","",IF($J$14="Yes","",IF($J$14="[INDICATE IF THIS IS YOUR BASELINE]","",IF('CBI - BASELINE'!$J$14="Yes",'CBI - BUILD_SCENARIO'!AL100-'CBI - BASELINE'!AL100,IF(#REF!="Yes",'CBI - BUILD_SCENARIO'!AL100-#REF!,IF(#REF!="Yes",'CBI - BUILD_SCENARIO'!AL100-#REF!,"ERROR"))))))</f>
        <v/>
      </c>
      <c r="AM123" s="103" t="str">
        <f>IF(AM$113="","",IF($J$14="Yes","",IF($J$14="[INDICATE IF THIS IS YOUR BASELINE]","",IF('CBI - BASELINE'!$J$14="Yes",'CBI - BUILD_SCENARIO'!AM100-'CBI - BASELINE'!AM100,IF(#REF!="Yes",'CBI - BUILD_SCENARIO'!AM100-#REF!,IF(#REF!="Yes",'CBI - BUILD_SCENARIO'!AM100-#REF!,"ERROR"))))))</f>
        <v/>
      </c>
      <c r="AN123" s="103" t="str">
        <f>IF(AN$113="","",IF($J$14="Yes","",IF($J$14="[INDICATE IF THIS IS YOUR BASELINE]","",IF('CBI - BASELINE'!$J$14="Yes",'CBI - BUILD_SCENARIO'!AN100-'CBI - BASELINE'!AN100,IF(#REF!="Yes",'CBI - BUILD_SCENARIO'!AN100-#REF!,IF(#REF!="Yes",'CBI - BUILD_SCENARIO'!AN100-#REF!,"ERROR"))))))</f>
        <v/>
      </c>
      <c r="AO123" s="103" t="str">
        <f>IF(AO$113="","",IF($J$14="Yes","",IF($J$14="[INDICATE IF THIS IS YOUR BASELINE]","",IF('CBI - BASELINE'!$J$14="Yes",'CBI - BUILD_SCENARIO'!AO100-'CBI - BASELINE'!AO100,IF(#REF!="Yes",'CBI - BUILD_SCENARIO'!AO100-#REF!,IF(#REF!="Yes",'CBI - BUILD_SCENARIO'!AO100-#REF!,"ERROR"))))))</f>
        <v/>
      </c>
      <c r="AP123" s="103" t="str">
        <f>IF(AP$113="","",IF($J$14="Yes","",IF($J$14="[INDICATE IF THIS IS YOUR BASELINE]","",IF('CBI - BASELINE'!$J$14="Yes",'CBI - BUILD_SCENARIO'!AP100-'CBI - BASELINE'!AP100,IF(#REF!="Yes",'CBI - BUILD_SCENARIO'!AP100-#REF!,IF(#REF!="Yes",'CBI - BUILD_SCENARIO'!AP100-#REF!,"ERROR"))))))</f>
        <v/>
      </c>
      <c r="AQ123" s="103" t="str">
        <f>IF(AQ$113="","",IF($J$14="Yes","",IF($J$14="[INDICATE IF THIS IS YOUR BASELINE]","",IF('CBI - BASELINE'!$J$14="Yes",'CBI - BUILD_SCENARIO'!AQ100-'CBI - BASELINE'!AQ100,IF(#REF!="Yes",'CBI - BUILD_SCENARIO'!AQ100-#REF!,IF(#REF!="Yes",'CBI - BUILD_SCENARIO'!AQ100-#REF!,"ERROR"))))))</f>
        <v/>
      </c>
      <c r="AR123" s="103" t="str">
        <f>IF(AR$113="","",IF($J$14="Yes","",IF($J$14="[INDICATE IF THIS IS YOUR BASELINE]","",IF('CBI - BASELINE'!$J$14="Yes",'CBI - BUILD_SCENARIO'!AR100-'CBI - BASELINE'!AR100,IF(#REF!="Yes",'CBI - BUILD_SCENARIO'!AR100-#REF!,IF(#REF!="Yes",'CBI - BUILD_SCENARIO'!AR100-#REF!,"ERROR"))))))</f>
        <v/>
      </c>
      <c r="AS123" s="103" t="str">
        <f>IF(AS$113="","",IF($J$14="Yes","",IF($J$14="[INDICATE IF THIS IS YOUR BASELINE]","",IF('CBI - BASELINE'!$J$14="Yes",'CBI - BUILD_SCENARIO'!AS100-'CBI - BASELINE'!AS100,IF(#REF!="Yes",'CBI - BUILD_SCENARIO'!AS100-#REF!,IF(#REF!="Yes",'CBI - BUILD_SCENARIO'!AS100-#REF!,"ERROR"))))))</f>
        <v/>
      </c>
      <c r="AT123" s="103" t="str">
        <f>IF(AT$113="","",IF($J$14="Yes","",IF($J$14="[INDICATE IF THIS IS YOUR BASELINE]","",IF('CBI - BASELINE'!$J$14="Yes",'CBI - BUILD_SCENARIO'!AT100-'CBI - BASELINE'!AT100,IF(#REF!="Yes",'CBI - BUILD_SCENARIO'!AT100-#REF!,IF(#REF!="Yes",'CBI - BUILD_SCENARIO'!AT100-#REF!,"ERROR"))))))</f>
        <v/>
      </c>
      <c r="AU123" s="103" t="str">
        <f>IF(AU$113="","",IF($J$14="Yes","",IF($J$14="[INDICATE IF THIS IS YOUR BASELINE]","",IF('CBI - BASELINE'!$J$14="Yes",'CBI - BUILD_SCENARIO'!AU100-'CBI - BASELINE'!AU100,IF(#REF!="Yes",'CBI - BUILD_SCENARIO'!AU100-#REF!,IF(#REF!="Yes",'CBI - BUILD_SCENARIO'!AU100-#REF!,"ERROR"))))))</f>
        <v/>
      </c>
      <c r="AV123" s="103" t="str">
        <f>IF(AV$113="","",IF($J$14="Yes","",IF($J$14="[INDICATE IF THIS IS YOUR BASELINE]","",IF('CBI - BASELINE'!$J$14="Yes",'CBI - BUILD_SCENARIO'!AV100-'CBI - BASELINE'!AV100,IF(#REF!="Yes",'CBI - BUILD_SCENARIO'!AV100-#REF!,IF(#REF!="Yes",'CBI - BUILD_SCENARIO'!AV100-#REF!,"ERROR"))))))</f>
        <v/>
      </c>
      <c r="AW123" s="103" t="str">
        <f>IF(AW$113="","",IF($J$14="Yes","",IF($J$14="[INDICATE IF THIS IS YOUR BASELINE]","",IF('CBI - BASELINE'!$J$14="Yes",'CBI - BUILD_SCENARIO'!AW100-'CBI - BASELINE'!AW100,IF(#REF!="Yes",'CBI - BUILD_SCENARIO'!AW100-#REF!,IF(#REF!="Yes",'CBI - BUILD_SCENARIO'!AW100-#REF!,"ERROR"))))))</f>
        <v/>
      </c>
      <c r="AX123" s="103" t="str">
        <f>IF(AX$113="","",IF($J$14="Yes","",IF($J$14="[INDICATE IF THIS IS YOUR BASELINE]","",IF('CBI - BASELINE'!$J$14="Yes",'CBI - BUILD_SCENARIO'!AX100-'CBI - BASELINE'!AX100,IF(#REF!="Yes",'CBI - BUILD_SCENARIO'!AX100-#REF!,IF(#REF!="Yes",'CBI - BUILD_SCENARIO'!AX100-#REF!,"ERROR"))))))</f>
        <v/>
      </c>
      <c r="AY123" s="103" t="str">
        <f>IF(AY$113="","",IF($J$14="Yes","",IF($J$14="[INDICATE IF THIS IS YOUR BASELINE]","",IF('CBI - BASELINE'!$J$14="Yes",'CBI - BUILD_SCENARIO'!AY100-'CBI - BASELINE'!AY100,IF(#REF!="Yes",'CBI - BUILD_SCENARIO'!AY100-#REF!,IF(#REF!="Yes",'CBI - BUILD_SCENARIO'!AY100-#REF!,"ERROR"))))))</f>
        <v/>
      </c>
      <c r="AZ123" s="103" t="str">
        <f>IF(AZ$113="","",IF($J$14="Yes","",IF($J$14="[INDICATE IF THIS IS YOUR BASELINE]","",IF('CBI - BASELINE'!$J$14="Yes",'CBI - BUILD_SCENARIO'!AZ100-'CBI - BASELINE'!AZ100,IF(#REF!="Yes",'CBI - BUILD_SCENARIO'!AZ100-#REF!,IF(#REF!="Yes",'CBI - BUILD_SCENARIO'!AZ100-#REF!,"ERROR"))))))</f>
        <v/>
      </c>
      <c r="BA123" s="103" t="str">
        <f>IF(BA$113="","",IF($J$14="Yes","",IF($J$14="[INDICATE IF THIS IS YOUR BASELINE]","",IF('CBI - BASELINE'!$J$14="Yes",'CBI - BUILD_SCENARIO'!BA100-'CBI - BASELINE'!BA100,IF(#REF!="Yes",'CBI - BUILD_SCENARIO'!BA100-#REF!,IF(#REF!="Yes",'CBI - BUILD_SCENARIO'!BA100-#REF!,"ERROR"))))))</f>
        <v/>
      </c>
      <c r="BB123" s="103" t="str">
        <f>IF(BB$113="","",IF($J$14="Yes","",IF($J$14="[INDICATE IF THIS IS YOUR BASELINE]","",IF('CBI - BASELINE'!$J$14="Yes",'CBI - BUILD_SCENARIO'!BB100-'CBI - BASELINE'!BB100,IF(#REF!="Yes",'CBI - BUILD_SCENARIO'!BB100-#REF!,IF(#REF!="Yes",'CBI - BUILD_SCENARIO'!BB100-#REF!,"ERROR"))))))</f>
        <v/>
      </c>
      <c r="BC123" s="103" t="str">
        <f>IF(BC$113="","",IF($J$14="Yes","",IF($J$14="[INDICATE IF THIS IS YOUR BASELINE]","",IF('CBI - BASELINE'!$J$14="Yes",'CBI - BUILD_SCENARIO'!BC100-'CBI - BASELINE'!BC100,IF(#REF!="Yes",'CBI - BUILD_SCENARIO'!BC100-#REF!,IF(#REF!="Yes",'CBI - BUILD_SCENARIO'!BC100-#REF!,"ERROR"))))))</f>
        <v/>
      </c>
    </row>
    <row r="124" spans="6:55" hidden="1" x14ac:dyDescent="0.25">
      <c r="F124" s="410" t="s">
        <v>475</v>
      </c>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t="str">
        <f>IF(AJ$113="","",IF($J$14="Yes","",IF($J$14="[INDICATE IF THIS IS YOUR BASELINE]","",IF('CBI - BASELINE'!$J$14="Yes",'CBI - BUILD_SCENARIO'!AJ101-'CBI - BASELINE'!AJ101,IF(#REF!="Yes",'CBI - BUILD_SCENARIO'!AJ101-#REF!,IF(#REF!="Yes",'CBI - BUILD_SCENARIO'!AJ101-#REF!,"ERROR"))))))</f>
        <v/>
      </c>
      <c r="AK124" s="99" t="str">
        <f>IF(AK$113="","",IF($J$14="Yes","",IF($J$14="[INDICATE IF THIS IS YOUR BASELINE]","",IF('CBI - BASELINE'!$J$14="Yes",'CBI - BUILD_SCENARIO'!AK101-'CBI - BASELINE'!AK101,IF(#REF!="Yes",'CBI - BUILD_SCENARIO'!AK101-#REF!,IF(#REF!="Yes",'CBI - BUILD_SCENARIO'!AK101-#REF!,"ERROR"))))))</f>
        <v/>
      </c>
      <c r="AL124" s="99" t="str">
        <f>IF(AL$113="","",IF($J$14="Yes","",IF($J$14="[INDICATE IF THIS IS YOUR BASELINE]","",IF('CBI - BASELINE'!$J$14="Yes",'CBI - BUILD_SCENARIO'!AL101-'CBI - BASELINE'!AL101,IF(#REF!="Yes",'CBI - BUILD_SCENARIO'!AL101-#REF!,IF(#REF!="Yes",'CBI - BUILD_SCENARIO'!AL101-#REF!,"ERROR"))))))</f>
        <v/>
      </c>
      <c r="AM124" s="99" t="str">
        <f>IF(AM$113="","",IF($J$14="Yes","",IF($J$14="[INDICATE IF THIS IS YOUR BASELINE]","",IF('CBI - BASELINE'!$J$14="Yes",'CBI - BUILD_SCENARIO'!AM101-'CBI - BASELINE'!AM101,IF(#REF!="Yes",'CBI - BUILD_SCENARIO'!AM101-#REF!,IF(#REF!="Yes",'CBI - BUILD_SCENARIO'!AM101-#REF!,"ERROR"))))))</f>
        <v/>
      </c>
      <c r="AN124" s="99" t="str">
        <f>IF(AN$113="","",IF($J$14="Yes","",IF($J$14="[INDICATE IF THIS IS YOUR BASELINE]","",IF('CBI - BASELINE'!$J$14="Yes",'CBI - BUILD_SCENARIO'!AN101-'CBI - BASELINE'!AN101,IF(#REF!="Yes",'CBI - BUILD_SCENARIO'!AN101-#REF!,IF(#REF!="Yes",'CBI - BUILD_SCENARIO'!AN101-#REF!,"ERROR"))))))</f>
        <v/>
      </c>
      <c r="AO124" s="99" t="str">
        <f>IF(AO$113="","",IF($J$14="Yes","",IF($J$14="[INDICATE IF THIS IS YOUR BASELINE]","",IF('CBI - BASELINE'!$J$14="Yes",'CBI - BUILD_SCENARIO'!AO101-'CBI - BASELINE'!AO101,IF(#REF!="Yes",'CBI - BUILD_SCENARIO'!AO101-#REF!,IF(#REF!="Yes",'CBI - BUILD_SCENARIO'!AO101-#REF!,"ERROR"))))))</f>
        <v/>
      </c>
      <c r="AP124" s="99" t="str">
        <f>IF(AP$113="","",IF($J$14="Yes","",IF($J$14="[INDICATE IF THIS IS YOUR BASELINE]","",IF('CBI - BASELINE'!$J$14="Yes",'CBI - BUILD_SCENARIO'!AP101-'CBI - BASELINE'!AP101,IF(#REF!="Yes",'CBI - BUILD_SCENARIO'!AP101-#REF!,IF(#REF!="Yes",'CBI - BUILD_SCENARIO'!AP101-#REF!,"ERROR"))))))</f>
        <v/>
      </c>
      <c r="AQ124" s="99" t="str">
        <f>IF(AQ$113="","",IF($J$14="Yes","",IF($J$14="[INDICATE IF THIS IS YOUR BASELINE]","",IF('CBI - BASELINE'!$J$14="Yes",'CBI - BUILD_SCENARIO'!AQ101-'CBI - BASELINE'!AQ101,IF(#REF!="Yes",'CBI - BUILD_SCENARIO'!AQ101-#REF!,IF(#REF!="Yes",'CBI - BUILD_SCENARIO'!AQ101-#REF!,"ERROR"))))))</f>
        <v/>
      </c>
      <c r="AR124" s="99" t="str">
        <f>IF(AR$113="","",IF($J$14="Yes","",IF($J$14="[INDICATE IF THIS IS YOUR BASELINE]","",IF('CBI - BASELINE'!$J$14="Yes",'CBI - BUILD_SCENARIO'!AR101-'CBI - BASELINE'!AR101,IF(#REF!="Yes",'CBI - BUILD_SCENARIO'!AR101-#REF!,IF(#REF!="Yes",'CBI - BUILD_SCENARIO'!AR101-#REF!,"ERROR"))))))</f>
        <v/>
      </c>
      <c r="AS124" s="99" t="str">
        <f>IF(AS$113="","",IF($J$14="Yes","",IF($J$14="[INDICATE IF THIS IS YOUR BASELINE]","",IF('CBI - BASELINE'!$J$14="Yes",'CBI - BUILD_SCENARIO'!AS101-'CBI - BASELINE'!AS101,IF(#REF!="Yes",'CBI - BUILD_SCENARIO'!AS101-#REF!,IF(#REF!="Yes",'CBI - BUILD_SCENARIO'!AS101-#REF!,"ERROR"))))))</f>
        <v/>
      </c>
      <c r="AT124" s="99" t="str">
        <f>IF(AT$113="","",IF($J$14="Yes","",IF($J$14="[INDICATE IF THIS IS YOUR BASELINE]","",IF('CBI - BASELINE'!$J$14="Yes",'CBI - BUILD_SCENARIO'!AT101-'CBI - BASELINE'!AT101,IF(#REF!="Yes",'CBI - BUILD_SCENARIO'!AT101-#REF!,IF(#REF!="Yes",'CBI - BUILD_SCENARIO'!AT101-#REF!,"ERROR"))))))</f>
        <v/>
      </c>
      <c r="AU124" s="99" t="str">
        <f>IF(AU$113="","",IF($J$14="Yes","",IF($J$14="[INDICATE IF THIS IS YOUR BASELINE]","",IF('CBI - BASELINE'!$J$14="Yes",'CBI - BUILD_SCENARIO'!AU101-'CBI - BASELINE'!AU101,IF(#REF!="Yes",'CBI - BUILD_SCENARIO'!AU101-#REF!,IF(#REF!="Yes",'CBI - BUILD_SCENARIO'!AU101-#REF!,"ERROR"))))))</f>
        <v/>
      </c>
      <c r="AV124" s="99" t="str">
        <f>IF(AV$113="","",IF($J$14="Yes","",IF($J$14="[INDICATE IF THIS IS YOUR BASELINE]","",IF('CBI - BASELINE'!$J$14="Yes",'CBI - BUILD_SCENARIO'!AV101-'CBI - BASELINE'!AV101,IF(#REF!="Yes",'CBI - BUILD_SCENARIO'!AV101-#REF!,IF(#REF!="Yes",'CBI - BUILD_SCENARIO'!AV101-#REF!,"ERROR"))))))</f>
        <v/>
      </c>
      <c r="AW124" s="99" t="str">
        <f>IF(AW$113="","",IF($J$14="Yes","",IF($J$14="[INDICATE IF THIS IS YOUR BASELINE]","",IF('CBI - BASELINE'!$J$14="Yes",'CBI - BUILD_SCENARIO'!AW101-'CBI - BASELINE'!AW101,IF(#REF!="Yes",'CBI - BUILD_SCENARIO'!AW101-#REF!,IF(#REF!="Yes",'CBI - BUILD_SCENARIO'!AW101-#REF!,"ERROR"))))))</f>
        <v/>
      </c>
      <c r="AX124" s="99" t="str">
        <f>IF(AX$113="","",IF($J$14="Yes","",IF($J$14="[INDICATE IF THIS IS YOUR BASELINE]","",IF('CBI - BASELINE'!$J$14="Yes",'CBI - BUILD_SCENARIO'!AX101-'CBI - BASELINE'!AX101,IF(#REF!="Yes",'CBI - BUILD_SCENARIO'!AX101-#REF!,IF(#REF!="Yes",'CBI - BUILD_SCENARIO'!AX101-#REF!,"ERROR"))))))</f>
        <v/>
      </c>
      <c r="AY124" s="99" t="str">
        <f>IF(AY$113="","",IF($J$14="Yes","",IF($J$14="[INDICATE IF THIS IS YOUR BASELINE]","",IF('CBI - BASELINE'!$J$14="Yes",'CBI - BUILD_SCENARIO'!AY101-'CBI - BASELINE'!AY101,IF(#REF!="Yes",'CBI - BUILD_SCENARIO'!AY101-#REF!,IF(#REF!="Yes",'CBI - BUILD_SCENARIO'!AY101-#REF!,"ERROR"))))))</f>
        <v/>
      </c>
      <c r="AZ124" s="99" t="str">
        <f>IF(AZ$113="","",IF($J$14="Yes","",IF($J$14="[INDICATE IF THIS IS YOUR BASELINE]","",IF('CBI - BASELINE'!$J$14="Yes",'CBI - BUILD_SCENARIO'!AZ101-'CBI - BASELINE'!AZ101,IF(#REF!="Yes",'CBI - BUILD_SCENARIO'!AZ101-#REF!,IF(#REF!="Yes",'CBI - BUILD_SCENARIO'!AZ101-#REF!,"ERROR"))))))</f>
        <v/>
      </c>
      <c r="BA124" s="99" t="str">
        <f>IF(BA$113="","",IF($J$14="Yes","",IF($J$14="[INDICATE IF THIS IS YOUR BASELINE]","",IF('CBI - BASELINE'!$J$14="Yes",'CBI - BUILD_SCENARIO'!BA101-'CBI - BASELINE'!BA101,IF(#REF!="Yes",'CBI - BUILD_SCENARIO'!BA101-#REF!,IF(#REF!="Yes",'CBI - BUILD_SCENARIO'!BA101-#REF!,"ERROR"))))))</f>
        <v/>
      </c>
      <c r="BB124" s="99" t="str">
        <f>IF(BB$113="","",IF($J$14="Yes","",IF($J$14="[INDICATE IF THIS IS YOUR BASELINE]","",IF('CBI - BASELINE'!$J$14="Yes",'CBI - BUILD_SCENARIO'!BB101-'CBI - BASELINE'!BB101,IF(#REF!="Yes",'CBI - BUILD_SCENARIO'!BB101-#REF!,IF(#REF!="Yes",'CBI - BUILD_SCENARIO'!BB101-#REF!,"ERROR"))))))</f>
        <v/>
      </c>
      <c r="BC124" s="99" t="str">
        <f>IF(BC$113="","",IF($J$14="Yes","",IF($J$14="[INDICATE IF THIS IS YOUR BASELINE]","",IF('CBI - BASELINE'!$J$14="Yes",'CBI - BUILD_SCENARIO'!BC101-'CBI - BASELINE'!BC101,IF(#REF!="Yes",'CBI - BUILD_SCENARIO'!BC101-#REF!,IF(#REF!="Yes",'CBI - BUILD_SCENARIO'!BC101-#REF!,"ERROR"))))))</f>
        <v/>
      </c>
    </row>
    <row r="125" spans="6:55" hidden="1" x14ac:dyDescent="0.25">
      <c r="F125" s="411" t="s">
        <v>478</v>
      </c>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t="str">
        <f>IF(AJ$113="","",IF($J$14="Yes","",IF($J$14="[INDICATE IF THIS IS YOUR BASELINE]","",IF('CBI - BASELINE'!$J$14="Yes",'CBI - BUILD_SCENARIO'!AJ102-'CBI - BASELINE'!AJ102,IF(#REF!="Yes",'CBI - BUILD_SCENARIO'!AJ102-#REF!,IF(#REF!="Yes",'CBI - BUILD_SCENARIO'!AJ102-#REF!,"ERROR"))))))</f>
        <v/>
      </c>
      <c r="AK125" s="99" t="str">
        <f>IF(AK$113="","",IF($J$14="Yes","",IF($J$14="[INDICATE IF THIS IS YOUR BASELINE]","",IF('CBI - BASELINE'!$J$14="Yes",'CBI - BUILD_SCENARIO'!AK102-'CBI - BASELINE'!AK102,IF(#REF!="Yes",'CBI - BUILD_SCENARIO'!AK102-#REF!,IF(#REF!="Yes",'CBI - BUILD_SCENARIO'!AK102-#REF!,"ERROR"))))))</f>
        <v/>
      </c>
      <c r="AL125" s="99" t="str">
        <f>IF(AL$113="","",IF($J$14="Yes","",IF($J$14="[INDICATE IF THIS IS YOUR BASELINE]","",IF('CBI - BASELINE'!$J$14="Yes",'CBI - BUILD_SCENARIO'!AL102-'CBI - BASELINE'!AL102,IF(#REF!="Yes",'CBI - BUILD_SCENARIO'!AL102-#REF!,IF(#REF!="Yes",'CBI - BUILD_SCENARIO'!AL102-#REF!,"ERROR"))))))</f>
        <v/>
      </c>
      <c r="AM125" s="99" t="str">
        <f>IF(AM$113="","",IF($J$14="Yes","",IF($J$14="[INDICATE IF THIS IS YOUR BASELINE]","",IF('CBI - BASELINE'!$J$14="Yes",'CBI - BUILD_SCENARIO'!AM102-'CBI - BASELINE'!AM102,IF(#REF!="Yes",'CBI - BUILD_SCENARIO'!AM102-#REF!,IF(#REF!="Yes",'CBI - BUILD_SCENARIO'!AM102-#REF!,"ERROR"))))))</f>
        <v/>
      </c>
      <c r="AN125" s="99" t="str">
        <f>IF(AN$113="","",IF($J$14="Yes","",IF($J$14="[INDICATE IF THIS IS YOUR BASELINE]","",IF('CBI - BASELINE'!$J$14="Yes",'CBI - BUILD_SCENARIO'!AN102-'CBI - BASELINE'!AN102,IF(#REF!="Yes",'CBI - BUILD_SCENARIO'!AN102-#REF!,IF(#REF!="Yes",'CBI - BUILD_SCENARIO'!AN102-#REF!,"ERROR"))))))</f>
        <v/>
      </c>
      <c r="AO125" s="99" t="str">
        <f>IF(AO$113="","",IF($J$14="Yes","",IF($J$14="[INDICATE IF THIS IS YOUR BASELINE]","",IF('CBI - BASELINE'!$J$14="Yes",'CBI - BUILD_SCENARIO'!AO102-'CBI - BASELINE'!AO102,IF(#REF!="Yes",'CBI - BUILD_SCENARIO'!AO102-#REF!,IF(#REF!="Yes",'CBI - BUILD_SCENARIO'!AO102-#REF!,"ERROR"))))))</f>
        <v/>
      </c>
      <c r="AP125" s="99" t="str">
        <f>IF(AP$113="","",IF($J$14="Yes","",IF($J$14="[INDICATE IF THIS IS YOUR BASELINE]","",IF('CBI - BASELINE'!$J$14="Yes",'CBI - BUILD_SCENARIO'!AP102-'CBI - BASELINE'!AP102,IF(#REF!="Yes",'CBI - BUILD_SCENARIO'!AP102-#REF!,IF(#REF!="Yes",'CBI - BUILD_SCENARIO'!AP102-#REF!,"ERROR"))))))</f>
        <v/>
      </c>
      <c r="AQ125" s="99" t="str">
        <f>IF(AQ$113="","",IF($J$14="Yes","",IF($J$14="[INDICATE IF THIS IS YOUR BASELINE]","",IF('CBI - BASELINE'!$J$14="Yes",'CBI - BUILD_SCENARIO'!AQ102-'CBI - BASELINE'!AQ102,IF(#REF!="Yes",'CBI - BUILD_SCENARIO'!AQ102-#REF!,IF(#REF!="Yes",'CBI - BUILD_SCENARIO'!AQ102-#REF!,"ERROR"))))))</f>
        <v/>
      </c>
      <c r="AR125" s="99" t="str">
        <f>IF(AR$113="","",IF($J$14="Yes","",IF($J$14="[INDICATE IF THIS IS YOUR BASELINE]","",IF('CBI - BASELINE'!$J$14="Yes",'CBI - BUILD_SCENARIO'!AR102-'CBI - BASELINE'!AR102,IF(#REF!="Yes",'CBI - BUILD_SCENARIO'!AR102-#REF!,IF(#REF!="Yes",'CBI - BUILD_SCENARIO'!AR102-#REF!,"ERROR"))))))</f>
        <v/>
      </c>
      <c r="AS125" s="99" t="str">
        <f>IF(AS$113="","",IF($J$14="Yes","",IF($J$14="[INDICATE IF THIS IS YOUR BASELINE]","",IF('CBI - BASELINE'!$J$14="Yes",'CBI - BUILD_SCENARIO'!AS102-'CBI - BASELINE'!AS102,IF(#REF!="Yes",'CBI - BUILD_SCENARIO'!AS102-#REF!,IF(#REF!="Yes",'CBI - BUILD_SCENARIO'!AS102-#REF!,"ERROR"))))))</f>
        <v/>
      </c>
      <c r="AT125" s="99" t="str">
        <f>IF(AT$113="","",IF($J$14="Yes","",IF($J$14="[INDICATE IF THIS IS YOUR BASELINE]","",IF('CBI - BASELINE'!$J$14="Yes",'CBI - BUILD_SCENARIO'!AT102-'CBI - BASELINE'!AT102,IF(#REF!="Yes",'CBI - BUILD_SCENARIO'!AT102-#REF!,IF(#REF!="Yes",'CBI - BUILD_SCENARIO'!AT102-#REF!,"ERROR"))))))</f>
        <v/>
      </c>
      <c r="AU125" s="99" t="str">
        <f>IF(AU$113="","",IF($J$14="Yes","",IF($J$14="[INDICATE IF THIS IS YOUR BASELINE]","",IF('CBI - BASELINE'!$J$14="Yes",'CBI - BUILD_SCENARIO'!AU102-'CBI - BASELINE'!AU102,IF(#REF!="Yes",'CBI - BUILD_SCENARIO'!AU102-#REF!,IF(#REF!="Yes",'CBI - BUILD_SCENARIO'!AU102-#REF!,"ERROR"))))))</f>
        <v/>
      </c>
      <c r="AV125" s="99" t="str">
        <f>IF(AV$113="","",IF($J$14="Yes","",IF($J$14="[INDICATE IF THIS IS YOUR BASELINE]","",IF('CBI - BASELINE'!$J$14="Yes",'CBI - BUILD_SCENARIO'!AV102-'CBI - BASELINE'!AV102,IF(#REF!="Yes",'CBI - BUILD_SCENARIO'!AV102-#REF!,IF(#REF!="Yes",'CBI - BUILD_SCENARIO'!AV102-#REF!,"ERROR"))))))</f>
        <v/>
      </c>
      <c r="AW125" s="99" t="str">
        <f>IF(AW$113="","",IF($J$14="Yes","",IF($J$14="[INDICATE IF THIS IS YOUR BASELINE]","",IF('CBI - BASELINE'!$J$14="Yes",'CBI - BUILD_SCENARIO'!AW102-'CBI - BASELINE'!AW102,IF(#REF!="Yes",'CBI - BUILD_SCENARIO'!AW102-#REF!,IF(#REF!="Yes",'CBI - BUILD_SCENARIO'!AW102-#REF!,"ERROR"))))))</f>
        <v/>
      </c>
      <c r="AX125" s="99" t="str">
        <f>IF(AX$113="","",IF($J$14="Yes","",IF($J$14="[INDICATE IF THIS IS YOUR BASELINE]","",IF('CBI - BASELINE'!$J$14="Yes",'CBI - BUILD_SCENARIO'!AX102-'CBI - BASELINE'!AX102,IF(#REF!="Yes",'CBI - BUILD_SCENARIO'!AX102-#REF!,IF(#REF!="Yes",'CBI - BUILD_SCENARIO'!AX102-#REF!,"ERROR"))))))</f>
        <v/>
      </c>
      <c r="AY125" s="99" t="str">
        <f>IF(AY$113="","",IF($J$14="Yes","",IF($J$14="[INDICATE IF THIS IS YOUR BASELINE]","",IF('CBI - BASELINE'!$J$14="Yes",'CBI - BUILD_SCENARIO'!AY102-'CBI - BASELINE'!AY102,IF(#REF!="Yes",'CBI - BUILD_SCENARIO'!AY102-#REF!,IF(#REF!="Yes",'CBI - BUILD_SCENARIO'!AY102-#REF!,"ERROR"))))))</f>
        <v/>
      </c>
      <c r="AZ125" s="99" t="str">
        <f>IF(AZ$113="","",IF($J$14="Yes","",IF($J$14="[INDICATE IF THIS IS YOUR BASELINE]","",IF('CBI - BASELINE'!$J$14="Yes",'CBI - BUILD_SCENARIO'!AZ102-'CBI - BASELINE'!AZ102,IF(#REF!="Yes",'CBI - BUILD_SCENARIO'!AZ102-#REF!,IF(#REF!="Yes",'CBI - BUILD_SCENARIO'!AZ102-#REF!,"ERROR"))))))</f>
        <v/>
      </c>
      <c r="BA125" s="99" t="str">
        <f>IF(BA$113="","",IF($J$14="Yes","",IF($J$14="[INDICATE IF THIS IS YOUR BASELINE]","",IF('CBI - BASELINE'!$J$14="Yes",'CBI - BUILD_SCENARIO'!BA102-'CBI - BASELINE'!BA102,IF(#REF!="Yes",'CBI - BUILD_SCENARIO'!BA102-#REF!,IF(#REF!="Yes",'CBI - BUILD_SCENARIO'!BA102-#REF!,"ERROR"))))))</f>
        <v/>
      </c>
      <c r="BB125" s="99" t="str">
        <f>IF(BB$113="","",IF($J$14="Yes","",IF($J$14="[INDICATE IF THIS IS YOUR BASELINE]","",IF('CBI - BASELINE'!$J$14="Yes",'CBI - BUILD_SCENARIO'!BB102-'CBI - BASELINE'!BB102,IF(#REF!="Yes",'CBI - BUILD_SCENARIO'!BB102-#REF!,IF(#REF!="Yes",'CBI - BUILD_SCENARIO'!BB102-#REF!,"ERROR"))))))</f>
        <v/>
      </c>
      <c r="BC125" s="99" t="str">
        <f>IF(BC$113="","",IF($J$14="Yes","",IF($J$14="[INDICATE IF THIS IS YOUR BASELINE]","",IF('CBI - BASELINE'!$J$14="Yes",'CBI - BUILD_SCENARIO'!BC102-'CBI - BASELINE'!BC102,IF(#REF!="Yes",'CBI - BUILD_SCENARIO'!BC102-#REF!,IF(#REF!="Yes",'CBI - BUILD_SCENARIO'!BC102-#REF!,"ERROR"))))))</f>
        <v/>
      </c>
    </row>
    <row r="126" spans="6:55" hidden="1" x14ac:dyDescent="0.25">
      <c r="F126" s="422" t="s">
        <v>479</v>
      </c>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t="str">
        <f t="shared" ref="AJ126:BC126" si="30">AJ83</f>
        <v/>
      </c>
      <c r="AK126" s="84" t="str">
        <f t="shared" si="30"/>
        <v/>
      </c>
      <c r="AL126" s="84" t="str">
        <f t="shared" si="30"/>
        <v/>
      </c>
      <c r="AM126" s="84" t="str">
        <f t="shared" si="30"/>
        <v/>
      </c>
      <c r="AN126" s="84" t="str">
        <f t="shared" si="30"/>
        <v/>
      </c>
      <c r="AO126" s="84" t="str">
        <f t="shared" si="30"/>
        <v/>
      </c>
      <c r="AP126" s="84" t="str">
        <f t="shared" si="30"/>
        <v/>
      </c>
      <c r="AQ126" s="84" t="str">
        <f t="shared" si="30"/>
        <v/>
      </c>
      <c r="AR126" s="84" t="str">
        <f t="shared" si="30"/>
        <v/>
      </c>
      <c r="AS126" s="84" t="str">
        <f t="shared" si="30"/>
        <v/>
      </c>
      <c r="AT126" s="84" t="str">
        <f t="shared" si="30"/>
        <v/>
      </c>
      <c r="AU126" s="84" t="str">
        <f t="shared" si="30"/>
        <v/>
      </c>
      <c r="AV126" s="84" t="str">
        <f t="shared" si="30"/>
        <v/>
      </c>
      <c r="AW126" s="84" t="str">
        <f t="shared" si="30"/>
        <v/>
      </c>
      <c r="AX126" s="84" t="str">
        <f t="shared" si="30"/>
        <v/>
      </c>
      <c r="AY126" s="84" t="str">
        <f t="shared" si="30"/>
        <v/>
      </c>
      <c r="AZ126" s="84" t="str">
        <f t="shared" si="30"/>
        <v/>
      </c>
      <c r="BA126" s="84" t="str">
        <f t="shared" si="30"/>
        <v/>
      </c>
      <c r="BB126" s="84" t="str">
        <f t="shared" si="30"/>
        <v/>
      </c>
      <c r="BC126" s="85" t="str">
        <f t="shared" si="30"/>
        <v/>
      </c>
    </row>
    <row r="127" spans="6:55" hidden="1" x14ac:dyDescent="0.25">
      <c r="F127" s="420" t="s">
        <v>480</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t="str">
        <f>IF(AJ$113="","",IF($J$14="Yes","",IF($J$14="[INDICATE IF THIS IS YOUR BASELINE]","",IF('CBI - BASELINE'!$J$14="Yes",'CBI - BUILD_SCENARIO'!AJ104-'CBI - BASELINE'!AJ104,IF(#REF!="Yes",'CBI - BUILD_SCENARIO'!AJ104-#REF!,IF(#REF!="Yes",'CBI - BUILD_SCENARIO'!AJ104-#REF!,"ERROR"))))))</f>
        <v/>
      </c>
      <c r="AK127" s="103" t="str">
        <f>IF(AK$113="","",IF($J$14="Yes","",IF($J$14="[INDICATE IF THIS IS YOUR BASELINE]","",IF('CBI - BASELINE'!$J$14="Yes",'CBI - BUILD_SCENARIO'!AK104-'CBI - BASELINE'!AK104,IF(#REF!="Yes",'CBI - BUILD_SCENARIO'!AK104-#REF!,IF(#REF!="Yes",'CBI - BUILD_SCENARIO'!AK104-#REF!,"ERROR"))))))</f>
        <v/>
      </c>
      <c r="AL127" s="103" t="str">
        <f>IF(AL$113="","",IF($J$14="Yes","",IF($J$14="[INDICATE IF THIS IS YOUR BASELINE]","",IF('CBI - BASELINE'!$J$14="Yes",'CBI - BUILD_SCENARIO'!AL104-'CBI - BASELINE'!AL104,IF(#REF!="Yes",'CBI - BUILD_SCENARIO'!AL104-#REF!,IF(#REF!="Yes",'CBI - BUILD_SCENARIO'!AL104-#REF!,"ERROR"))))))</f>
        <v/>
      </c>
      <c r="AM127" s="103" t="str">
        <f>IF(AM$113="","",IF($J$14="Yes","",IF($J$14="[INDICATE IF THIS IS YOUR BASELINE]","",IF('CBI - BASELINE'!$J$14="Yes",'CBI - BUILD_SCENARIO'!AM104-'CBI - BASELINE'!AM104,IF(#REF!="Yes",'CBI - BUILD_SCENARIO'!AM104-#REF!,IF(#REF!="Yes",'CBI - BUILD_SCENARIO'!AM104-#REF!,"ERROR"))))))</f>
        <v/>
      </c>
      <c r="AN127" s="103" t="str">
        <f>IF(AN$113="","",IF($J$14="Yes","",IF($J$14="[INDICATE IF THIS IS YOUR BASELINE]","",IF('CBI - BASELINE'!$J$14="Yes",'CBI - BUILD_SCENARIO'!AN104-'CBI - BASELINE'!AN104,IF(#REF!="Yes",'CBI - BUILD_SCENARIO'!AN104-#REF!,IF(#REF!="Yes",'CBI - BUILD_SCENARIO'!AN104-#REF!,"ERROR"))))))</f>
        <v/>
      </c>
      <c r="AO127" s="103" t="str">
        <f>IF(AO$113="","",IF($J$14="Yes","",IF($J$14="[INDICATE IF THIS IS YOUR BASELINE]","",IF('CBI - BASELINE'!$J$14="Yes",'CBI - BUILD_SCENARIO'!AO104-'CBI - BASELINE'!AO104,IF(#REF!="Yes",'CBI - BUILD_SCENARIO'!AO104-#REF!,IF(#REF!="Yes",'CBI - BUILD_SCENARIO'!AO104-#REF!,"ERROR"))))))</f>
        <v/>
      </c>
      <c r="AP127" s="103" t="str">
        <f>IF(AP$113="","",IF($J$14="Yes","",IF($J$14="[INDICATE IF THIS IS YOUR BASELINE]","",IF('CBI - BASELINE'!$J$14="Yes",'CBI - BUILD_SCENARIO'!AP104-'CBI - BASELINE'!AP104,IF(#REF!="Yes",'CBI - BUILD_SCENARIO'!AP104-#REF!,IF(#REF!="Yes",'CBI - BUILD_SCENARIO'!AP104-#REF!,"ERROR"))))))</f>
        <v/>
      </c>
      <c r="AQ127" s="103" t="str">
        <f>IF(AQ$113="","",IF($J$14="Yes","",IF($J$14="[INDICATE IF THIS IS YOUR BASELINE]","",IF('CBI - BASELINE'!$J$14="Yes",'CBI - BUILD_SCENARIO'!AQ104-'CBI - BASELINE'!AQ104,IF(#REF!="Yes",'CBI - BUILD_SCENARIO'!AQ104-#REF!,IF(#REF!="Yes",'CBI - BUILD_SCENARIO'!AQ104-#REF!,"ERROR"))))))</f>
        <v/>
      </c>
      <c r="AR127" s="103" t="str">
        <f>IF(AR$113="","",IF($J$14="Yes","",IF($J$14="[INDICATE IF THIS IS YOUR BASELINE]","",IF('CBI - BASELINE'!$J$14="Yes",'CBI - BUILD_SCENARIO'!AR104-'CBI - BASELINE'!AR104,IF(#REF!="Yes",'CBI - BUILD_SCENARIO'!AR104-#REF!,IF(#REF!="Yes",'CBI - BUILD_SCENARIO'!AR104-#REF!,"ERROR"))))))</f>
        <v/>
      </c>
      <c r="AS127" s="103" t="str">
        <f>IF(AS$113="","",IF($J$14="Yes","",IF($J$14="[INDICATE IF THIS IS YOUR BASELINE]","",IF('CBI - BASELINE'!$J$14="Yes",'CBI - BUILD_SCENARIO'!AS104-'CBI - BASELINE'!AS104,IF(#REF!="Yes",'CBI - BUILD_SCENARIO'!AS104-#REF!,IF(#REF!="Yes",'CBI - BUILD_SCENARIO'!AS104-#REF!,"ERROR"))))))</f>
        <v/>
      </c>
      <c r="AT127" s="103" t="str">
        <f>IF(AT$113="","",IF($J$14="Yes","",IF($J$14="[INDICATE IF THIS IS YOUR BASELINE]","",IF('CBI - BASELINE'!$J$14="Yes",'CBI - BUILD_SCENARIO'!AT104-'CBI - BASELINE'!AT104,IF(#REF!="Yes",'CBI - BUILD_SCENARIO'!AT104-#REF!,IF(#REF!="Yes",'CBI - BUILD_SCENARIO'!AT104-#REF!,"ERROR"))))))</f>
        <v/>
      </c>
      <c r="AU127" s="103" t="str">
        <f>IF(AU$113="","",IF($J$14="Yes","",IF($J$14="[INDICATE IF THIS IS YOUR BASELINE]","",IF('CBI - BASELINE'!$J$14="Yes",'CBI - BUILD_SCENARIO'!AU104-'CBI - BASELINE'!AU104,IF(#REF!="Yes",'CBI - BUILD_SCENARIO'!AU104-#REF!,IF(#REF!="Yes",'CBI - BUILD_SCENARIO'!AU104-#REF!,"ERROR"))))))</f>
        <v/>
      </c>
      <c r="AV127" s="103" t="str">
        <f>IF(AV$113="","",IF($J$14="Yes","",IF($J$14="[INDICATE IF THIS IS YOUR BASELINE]","",IF('CBI - BASELINE'!$J$14="Yes",'CBI - BUILD_SCENARIO'!AV104-'CBI - BASELINE'!AV104,IF(#REF!="Yes",'CBI - BUILD_SCENARIO'!AV104-#REF!,IF(#REF!="Yes",'CBI - BUILD_SCENARIO'!AV104-#REF!,"ERROR"))))))</f>
        <v/>
      </c>
      <c r="AW127" s="103" t="str">
        <f>IF(AW$113="","",IF($J$14="Yes","",IF($J$14="[INDICATE IF THIS IS YOUR BASELINE]","",IF('CBI - BASELINE'!$J$14="Yes",'CBI - BUILD_SCENARIO'!AW104-'CBI - BASELINE'!AW104,IF(#REF!="Yes",'CBI - BUILD_SCENARIO'!AW104-#REF!,IF(#REF!="Yes",'CBI - BUILD_SCENARIO'!AW104-#REF!,"ERROR"))))))</f>
        <v/>
      </c>
      <c r="AX127" s="103" t="str">
        <f>IF(AX$113="","",IF($J$14="Yes","",IF($J$14="[INDICATE IF THIS IS YOUR BASELINE]","",IF('CBI - BASELINE'!$J$14="Yes",'CBI - BUILD_SCENARIO'!AX104-'CBI - BASELINE'!AX104,IF(#REF!="Yes",'CBI - BUILD_SCENARIO'!AX104-#REF!,IF(#REF!="Yes",'CBI - BUILD_SCENARIO'!AX104-#REF!,"ERROR"))))))</f>
        <v/>
      </c>
      <c r="AY127" s="103" t="str">
        <f>IF(AY$113="","",IF($J$14="Yes","",IF($J$14="[INDICATE IF THIS IS YOUR BASELINE]","",IF('CBI - BASELINE'!$J$14="Yes",'CBI - BUILD_SCENARIO'!AY104-'CBI - BASELINE'!AY104,IF(#REF!="Yes",'CBI - BUILD_SCENARIO'!AY104-#REF!,IF(#REF!="Yes",'CBI - BUILD_SCENARIO'!AY104-#REF!,"ERROR"))))))</f>
        <v/>
      </c>
      <c r="AZ127" s="103" t="str">
        <f>IF(AZ$113="","",IF($J$14="Yes","",IF($J$14="[INDICATE IF THIS IS YOUR BASELINE]","",IF('CBI - BASELINE'!$J$14="Yes",'CBI - BUILD_SCENARIO'!AZ104-'CBI - BASELINE'!AZ104,IF(#REF!="Yes",'CBI - BUILD_SCENARIO'!AZ104-#REF!,IF(#REF!="Yes",'CBI - BUILD_SCENARIO'!AZ104-#REF!,"ERROR"))))))</f>
        <v/>
      </c>
      <c r="BA127" s="103" t="str">
        <f>IF(BA$113="","",IF($J$14="Yes","",IF($J$14="[INDICATE IF THIS IS YOUR BASELINE]","",IF('CBI - BASELINE'!$J$14="Yes",'CBI - BUILD_SCENARIO'!BA104-'CBI - BASELINE'!BA104,IF(#REF!="Yes",'CBI - BUILD_SCENARIO'!BA104-#REF!,IF(#REF!="Yes",'CBI - BUILD_SCENARIO'!BA104-#REF!,"ERROR"))))))</f>
        <v/>
      </c>
      <c r="BB127" s="103" t="str">
        <f>IF(BB$113="","",IF($J$14="Yes","",IF($J$14="[INDICATE IF THIS IS YOUR BASELINE]","",IF('CBI - BASELINE'!$J$14="Yes",'CBI - BUILD_SCENARIO'!BB104-'CBI - BASELINE'!BB104,IF(#REF!="Yes",'CBI - BUILD_SCENARIO'!BB104-#REF!,IF(#REF!="Yes",'CBI - BUILD_SCENARIO'!BB104-#REF!,"ERROR"))))))</f>
        <v/>
      </c>
      <c r="BC127" s="103" t="str">
        <f>IF(BC$113="","",IF($J$14="Yes","",IF($J$14="[INDICATE IF THIS IS YOUR BASELINE]","",IF('CBI - BASELINE'!$J$14="Yes",'CBI - BUILD_SCENARIO'!BC104-'CBI - BASELINE'!BC104,IF(#REF!="Yes",'CBI - BUILD_SCENARIO'!BC104-#REF!,IF(#REF!="Yes",'CBI - BUILD_SCENARIO'!BC104-#REF!,"ERROR"))))))</f>
        <v/>
      </c>
    </row>
    <row r="128" spans="6:55" hidden="1" x14ac:dyDescent="0.25">
      <c r="F128" s="410" t="s">
        <v>481</v>
      </c>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t="str">
        <f>IF(AJ$113="","",IF($J$14="Yes","",IF($J$14="[INDICATE IF THIS IS YOUR BASELINE]","",IF('CBI - BASELINE'!$J$14="Yes",'CBI - BUILD_SCENARIO'!AJ105-'CBI - BASELINE'!AJ105,IF(#REF!="Yes",'CBI - BUILD_SCENARIO'!AJ105-#REF!,IF(#REF!="Yes",'CBI - BUILD_SCENARIO'!AJ105-#REF!,"ERROR"))))))</f>
        <v/>
      </c>
      <c r="AK128" s="99" t="str">
        <f>IF(AK$113="","",IF($J$14="Yes","",IF($J$14="[INDICATE IF THIS IS YOUR BASELINE]","",IF('CBI - BASELINE'!$J$14="Yes",'CBI - BUILD_SCENARIO'!AK105-'CBI - BASELINE'!AK105,IF(#REF!="Yes",'CBI - BUILD_SCENARIO'!AK105-#REF!,IF(#REF!="Yes",'CBI - BUILD_SCENARIO'!AK105-#REF!,"ERROR"))))))</f>
        <v/>
      </c>
      <c r="AL128" s="99" t="str">
        <f>IF(AL$113="","",IF($J$14="Yes","",IF($J$14="[INDICATE IF THIS IS YOUR BASELINE]","",IF('CBI - BASELINE'!$J$14="Yes",'CBI - BUILD_SCENARIO'!AL105-'CBI - BASELINE'!AL105,IF(#REF!="Yes",'CBI - BUILD_SCENARIO'!AL105-#REF!,IF(#REF!="Yes",'CBI - BUILD_SCENARIO'!AL105-#REF!,"ERROR"))))))</f>
        <v/>
      </c>
      <c r="AM128" s="99" t="str">
        <f>IF(AM$113="","",IF($J$14="Yes","",IF($J$14="[INDICATE IF THIS IS YOUR BASELINE]","",IF('CBI - BASELINE'!$J$14="Yes",'CBI - BUILD_SCENARIO'!AM105-'CBI - BASELINE'!AM105,IF(#REF!="Yes",'CBI - BUILD_SCENARIO'!AM105-#REF!,IF(#REF!="Yes",'CBI - BUILD_SCENARIO'!AM105-#REF!,"ERROR"))))))</f>
        <v/>
      </c>
      <c r="AN128" s="99" t="str">
        <f>IF(AN$113="","",IF($J$14="Yes","",IF($J$14="[INDICATE IF THIS IS YOUR BASELINE]","",IF('CBI - BASELINE'!$J$14="Yes",'CBI - BUILD_SCENARIO'!AN105-'CBI - BASELINE'!AN105,IF(#REF!="Yes",'CBI - BUILD_SCENARIO'!AN105-#REF!,IF(#REF!="Yes",'CBI - BUILD_SCENARIO'!AN105-#REF!,"ERROR"))))))</f>
        <v/>
      </c>
      <c r="AO128" s="99" t="str">
        <f>IF(AO$113="","",IF($J$14="Yes","",IF($J$14="[INDICATE IF THIS IS YOUR BASELINE]","",IF('CBI - BASELINE'!$J$14="Yes",'CBI - BUILD_SCENARIO'!AO105-'CBI - BASELINE'!AO105,IF(#REF!="Yes",'CBI - BUILD_SCENARIO'!AO105-#REF!,IF(#REF!="Yes",'CBI - BUILD_SCENARIO'!AO105-#REF!,"ERROR"))))))</f>
        <v/>
      </c>
      <c r="AP128" s="99" t="str">
        <f>IF(AP$113="","",IF($J$14="Yes","",IF($J$14="[INDICATE IF THIS IS YOUR BASELINE]","",IF('CBI - BASELINE'!$J$14="Yes",'CBI - BUILD_SCENARIO'!AP105-'CBI - BASELINE'!AP105,IF(#REF!="Yes",'CBI - BUILD_SCENARIO'!AP105-#REF!,IF(#REF!="Yes",'CBI - BUILD_SCENARIO'!AP105-#REF!,"ERROR"))))))</f>
        <v/>
      </c>
      <c r="AQ128" s="99" t="str">
        <f>IF(AQ$113="","",IF($J$14="Yes","",IF($J$14="[INDICATE IF THIS IS YOUR BASELINE]","",IF('CBI - BASELINE'!$J$14="Yes",'CBI - BUILD_SCENARIO'!AQ105-'CBI - BASELINE'!AQ105,IF(#REF!="Yes",'CBI - BUILD_SCENARIO'!AQ105-#REF!,IF(#REF!="Yes",'CBI - BUILD_SCENARIO'!AQ105-#REF!,"ERROR"))))))</f>
        <v/>
      </c>
      <c r="AR128" s="99" t="str">
        <f>IF(AR$113="","",IF($J$14="Yes","",IF($J$14="[INDICATE IF THIS IS YOUR BASELINE]","",IF('CBI - BASELINE'!$J$14="Yes",'CBI - BUILD_SCENARIO'!AR105-'CBI - BASELINE'!AR105,IF(#REF!="Yes",'CBI - BUILD_SCENARIO'!AR105-#REF!,IF(#REF!="Yes",'CBI - BUILD_SCENARIO'!AR105-#REF!,"ERROR"))))))</f>
        <v/>
      </c>
      <c r="AS128" s="99" t="str">
        <f>IF(AS$113="","",IF($J$14="Yes","",IF($J$14="[INDICATE IF THIS IS YOUR BASELINE]","",IF('CBI - BASELINE'!$J$14="Yes",'CBI - BUILD_SCENARIO'!AS105-'CBI - BASELINE'!AS105,IF(#REF!="Yes",'CBI - BUILD_SCENARIO'!AS105-#REF!,IF(#REF!="Yes",'CBI - BUILD_SCENARIO'!AS105-#REF!,"ERROR"))))))</f>
        <v/>
      </c>
      <c r="AT128" s="99" t="str">
        <f>IF(AT$113="","",IF($J$14="Yes","",IF($J$14="[INDICATE IF THIS IS YOUR BASELINE]","",IF('CBI - BASELINE'!$J$14="Yes",'CBI - BUILD_SCENARIO'!AT105-'CBI - BASELINE'!AT105,IF(#REF!="Yes",'CBI - BUILD_SCENARIO'!AT105-#REF!,IF(#REF!="Yes",'CBI - BUILD_SCENARIO'!AT105-#REF!,"ERROR"))))))</f>
        <v/>
      </c>
      <c r="AU128" s="99" t="str">
        <f>IF(AU$113="","",IF($J$14="Yes","",IF($J$14="[INDICATE IF THIS IS YOUR BASELINE]","",IF('CBI - BASELINE'!$J$14="Yes",'CBI - BUILD_SCENARIO'!AU105-'CBI - BASELINE'!AU105,IF(#REF!="Yes",'CBI - BUILD_SCENARIO'!AU105-#REF!,IF(#REF!="Yes",'CBI - BUILD_SCENARIO'!AU105-#REF!,"ERROR"))))))</f>
        <v/>
      </c>
      <c r="AV128" s="99" t="str">
        <f>IF(AV$113="","",IF($J$14="Yes","",IF($J$14="[INDICATE IF THIS IS YOUR BASELINE]","",IF('CBI - BASELINE'!$J$14="Yes",'CBI - BUILD_SCENARIO'!AV105-'CBI - BASELINE'!AV105,IF(#REF!="Yes",'CBI - BUILD_SCENARIO'!AV105-#REF!,IF(#REF!="Yes",'CBI - BUILD_SCENARIO'!AV105-#REF!,"ERROR"))))))</f>
        <v/>
      </c>
      <c r="AW128" s="99" t="str">
        <f>IF(AW$113="","",IF($J$14="Yes","",IF($J$14="[INDICATE IF THIS IS YOUR BASELINE]","",IF('CBI - BASELINE'!$J$14="Yes",'CBI - BUILD_SCENARIO'!AW105-'CBI - BASELINE'!AW105,IF(#REF!="Yes",'CBI - BUILD_SCENARIO'!AW105-#REF!,IF(#REF!="Yes",'CBI - BUILD_SCENARIO'!AW105-#REF!,"ERROR"))))))</f>
        <v/>
      </c>
      <c r="AX128" s="99" t="str">
        <f>IF(AX$113="","",IF($J$14="Yes","",IF($J$14="[INDICATE IF THIS IS YOUR BASELINE]","",IF('CBI - BASELINE'!$J$14="Yes",'CBI - BUILD_SCENARIO'!AX105-'CBI - BASELINE'!AX105,IF(#REF!="Yes",'CBI - BUILD_SCENARIO'!AX105-#REF!,IF(#REF!="Yes",'CBI - BUILD_SCENARIO'!AX105-#REF!,"ERROR"))))))</f>
        <v/>
      </c>
      <c r="AY128" s="99" t="str">
        <f>IF(AY$113="","",IF($J$14="Yes","",IF($J$14="[INDICATE IF THIS IS YOUR BASELINE]","",IF('CBI - BASELINE'!$J$14="Yes",'CBI - BUILD_SCENARIO'!AY105-'CBI - BASELINE'!AY105,IF(#REF!="Yes",'CBI - BUILD_SCENARIO'!AY105-#REF!,IF(#REF!="Yes",'CBI - BUILD_SCENARIO'!AY105-#REF!,"ERROR"))))))</f>
        <v/>
      </c>
      <c r="AZ128" s="99" t="str">
        <f>IF(AZ$113="","",IF($J$14="Yes","",IF($J$14="[INDICATE IF THIS IS YOUR BASELINE]","",IF('CBI - BASELINE'!$J$14="Yes",'CBI - BUILD_SCENARIO'!AZ105-'CBI - BASELINE'!AZ105,IF(#REF!="Yes",'CBI - BUILD_SCENARIO'!AZ105-#REF!,IF(#REF!="Yes",'CBI - BUILD_SCENARIO'!AZ105-#REF!,"ERROR"))))))</f>
        <v/>
      </c>
      <c r="BA128" s="99" t="str">
        <f>IF(BA$113="","",IF($J$14="Yes","",IF($J$14="[INDICATE IF THIS IS YOUR BASELINE]","",IF('CBI - BASELINE'!$J$14="Yes",'CBI - BUILD_SCENARIO'!BA105-'CBI - BASELINE'!BA105,IF(#REF!="Yes",'CBI - BUILD_SCENARIO'!BA105-#REF!,IF(#REF!="Yes",'CBI - BUILD_SCENARIO'!BA105-#REF!,"ERROR"))))))</f>
        <v/>
      </c>
      <c r="BB128" s="99" t="str">
        <f>IF(BB$113="","",IF($J$14="Yes","",IF($J$14="[INDICATE IF THIS IS YOUR BASELINE]","",IF('CBI - BASELINE'!$J$14="Yes",'CBI - BUILD_SCENARIO'!BB105-'CBI - BASELINE'!BB105,IF(#REF!="Yes",'CBI - BUILD_SCENARIO'!BB105-#REF!,IF(#REF!="Yes",'CBI - BUILD_SCENARIO'!BB105-#REF!,"ERROR"))))))</f>
        <v/>
      </c>
      <c r="BC128" s="99" t="str">
        <f>IF(BC$113="","",IF($J$14="Yes","",IF($J$14="[INDICATE IF THIS IS YOUR BASELINE]","",IF('CBI - BASELINE'!$J$14="Yes",'CBI - BUILD_SCENARIO'!BC105-'CBI - BASELINE'!BC105,IF(#REF!="Yes",'CBI - BUILD_SCENARIO'!BC105-#REF!,IF(#REF!="Yes",'CBI - BUILD_SCENARIO'!BC105-#REF!,"ERROR"))))))</f>
        <v/>
      </c>
    </row>
    <row r="129" spans="4:55" hidden="1" x14ac:dyDescent="0.25">
      <c r="F129" s="411" t="s">
        <v>482</v>
      </c>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t="str">
        <f>IF(AJ$113="","",IF($J$14="Yes","",IF($J$14="[INDICATE IF THIS IS YOUR BASELINE]","",IF('CBI - BASELINE'!$J$14="Yes",'CBI - BUILD_SCENARIO'!AJ106-'CBI - BASELINE'!AJ106,IF(#REF!="Yes",'CBI - BUILD_SCENARIO'!AJ106-#REF!,IF(#REF!="Yes",'CBI - BUILD_SCENARIO'!AJ106-#REF!,"ERROR"))))))</f>
        <v/>
      </c>
      <c r="AK129" s="99" t="str">
        <f>IF(AK$113="","",IF($J$14="Yes","",IF($J$14="[INDICATE IF THIS IS YOUR BASELINE]","",IF('CBI - BASELINE'!$J$14="Yes",'CBI - BUILD_SCENARIO'!AK106-'CBI - BASELINE'!AK106,IF(#REF!="Yes",'CBI - BUILD_SCENARIO'!AK106-#REF!,IF(#REF!="Yes",'CBI - BUILD_SCENARIO'!AK106-#REF!,"ERROR"))))))</f>
        <v/>
      </c>
      <c r="AL129" s="99" t="str">
        <f>IF(AL$113="","",IF($J$14="Yes","",IF($J$14="[INDICATE IF THIS IS YOUR BASELINE]","",IF('CBI - BASELINE'!$J$14="Yes",'CBI - BUILD_SCENARIO'!AL106-'CBI - BASELINE'!AL106,IF(#REF!="Yes",'CBI - BUILD_SCENARIO'!AL106-#REF!,IF(#REF!="Yes",'CBI - BUILD_SCENARIO'!AL106-#REF!,"ERROR"))))))</f>
        <v/>
      </c>
      <c r="AM129" s="99" t="str">
        <f>IF(AM$113="","",IF($J$14="Yes","",IF($J$14="[INDICATE IF THIS IS YOUR BASELINE]","",IF('CBI - BASELINE'!$J$14="Yes",'CBI - BUILD_SCENARIO'!AM106-'CBI - BASELINE'!AM106,IF(#REF!="Yes",'CBI - BUILD_SCENARIO'!AM106-#REF!,IF(#REF!="Yes",'CBI - BUILD_SCENARIO'!AM106-#REF!,"ERROR"))))))</f>
        <v/>
      </c>
      <c r="AN129" s="99" t="str">
        <f>IF(AN$113="","",IF($J$14="Yes","",IF($J$14="[INDICATE IF THIS IS YOUR BASELINE]","",IF('CBI - BASELINE'!$J$14="Yes",'CBI - BUILD_SCENARIO'!AN106-'CBI - BASELINE'!AN106,IF(#REF!="Yes",'CBI - BUILD_SCENARIO'!AN106-#REF!,IF(#REF!="Yes",'CBI - BUILD_SCENARIO'!AN106-#REF!,"ERROR"))))))</f>
        <v/>
      </c>
      <c r="AO129" s="99" t="str">
        <f>IF(AO$113="","",IF($J$14="Yes","",IF($J$14="[INDICATE IF THIS IS YOUR BASELINE]","",IF('CBI - BASELINE'!$J$14="Yes",'CBI - BUILD_SCENARIO'!AO106-'CBI - BASELINE'!AO106,IF(#REF!="Yes",'CBI - BUILD_SCENARIO'!AO106-#REF!,IF(#REF!="Yes",'CBI - BUILD_SCENARIO'!AO106-#REF!,"ERROR"))))))</f>
        <v/>
      </c>
      <c r="AP129" s="99" t="str">
        <f>IF(AP$113="","",IF($J$14="Yes","",IF($J$14="[INDICATE IF THIS IS YOUR BASELINE]","",IF('CBI - BASELINE'!$J$14="Yes",'CBI - BUILD_SCENARIO'!AP106-'CBI - BASELINE'!AP106,IF(#REF!="Yes",'CBI - BUILD_SCENARIO'!AP106-#REF!,IF(#REF!="Yes",'CBI - BUILD_SCENARIO'!AP106-#REF!,"ERROR"))))))</f>
        <v/>
      </c>
      <c r="AQ129" s="99" t="str">
        <f>IF(AQ$113="","",IF($J$14="Yes","",IF($J$14="[INDICATE IF THIS IS YOUR BASELINE]","",IF('CBI - BASELINE'!$J$14="Yes",'CBI - BUILD_SCENARIO'!AQ106-'CBI - BASELINE'!AQ106,IF(#REF!="Yes",'CBI - BUILD_SCENARIO'!AQ106-#REF!,IF(#REF!="Yes",'CBI - BUILD_SCENARIO'!AQ106-#REF!,"ERROR"))))))</f>
        <v/>
      </c>
      <c r="AR129" s="99" t="str">
        <f>IF(AR$113="","",IF($J$14="Yes","",IF($J$14="[INDICATE IF THIS IS YOUR BASELINE]","",IF('CBI - BASELINE'!$J$14="Yes",'CBI - BUILD_SCENARIO'!AR106-'CBI - BASELINE'!AR106,IF(#REF!="Yes",'CBI - BUILD_SCENARIO'!AR106-#REF!,IF(#REF!="Yes",'CBI - BUILD_SCENARIO'!AR106-#REF!,"ERROR"))))))</f>
        <v/>
      </c>
      <c r="AS129" s="99" t="str">
        <f>IF(AS$113="","",IF($J$14="Yes","",IF($J$14="[INDICATE IF THIS IS YOUR BASELINE]","",IF('CBI - BASELINE'!$J$14="Yes",'CBI - BUILD_SCENARIO'!AS106-'CBI - BASELINE'!AS106,IF(#REF!="Yes",'CBI - BUILD_SCENARIO'!AS106-#REF!,IF(#REF!="Yes",'CBI - BUILD_SCENARIO'!AS106-#REF!,"ERROR"))))))</f>
        <v/>
      </c>
      <c r="AT129" s="99" t="str">
        <f>IF(AT$113="","",IF($J$14="Yes","",IF($J$14="[INDICATE IF THIS IS YOUR BASELINE]","",IF('CBI - BASELINE'!$J$14="Yes",'CBI - BUILD_SCENARIO'!AT106-'CBI - BASELINE'!AT106,IF(#REF!="Yes",'CBI - BUILD_SCENARIO'!AT106-#REF!,IF(#REF!="Yes",'CBI - BUILD_SCENARIO'!AT106-#REF!,"ERROR"))))))</f>
        <v/>
      </c>
      <c r="AU129" s="99" t="str">
        <f>IF(AU$113="","",IF($J$14="Yes","",IF($J$14="[INDICATE IF THIS IS YOUR BASELINE]","",IF('CBI - BASELINE'!$J$14="Yes",'CBI - BUILD_SCENARIO'!AU106-'CBI - BASELINE'!AU106,IF(#REF!="Yes",'CBI - BUILD_SCENARIO'!AU106-#REF!,IF(#REF!="Yes",'CBI - BUILD_SCENARIO'!AU106-#REF!,"ERROR"))))))</f>
        <v/>
      </c>
      <c r="AV129" s="99" t="str">
        <f>IF(AV$113="","",IF($J$14="Yes","",IF($J$14="[INDICATE IF THIS IS YOUR BASELINE]","",IF('CBI - BASELINE'!$J$14="Yes",'CBI - BUILD_SCENARIO'!AV106-'CBI - BASELINE'!AV106,IF(#REF!="Yes",'CBI - BUILD_SCENARIO'!AV106-#REF!,IF(#REF!="Yes",'CBI - BUILD_SCENARIO'!AV106-#REF!,"ERROR"))))))</f>
        <v/>
      </c>
      <c r="AW129" s="99" t="str">
        <f>IF(AW$113="","",IF($J$14="Yes","",IF($J$14="[INDICATE IF THIS IS YOUR BASELINE]","",IF('CBI - BASELINE'!$J$14="Yes",'CBI - BUILD_SCENARIO'!AW106-'CBI - BASELINE'!AW106,IF(#REF!="Yes",'CBI - BUILD_SCENARIO'!AW106-#REF!,IF(#REF!="Yes",'CBI - BUILD_SCENARIO'!AW106-#REF!,"ERROR"))))))</f>
        <v/>
      </c>
      <c r="AX129" s="99" t="str">
        <f>IF(AX$113="","",IF($J$14="Yes","",IF($J$14="[INDICATE IF THIS IS YOUR BASELINE]","",IF('CBI - BASELINE'!$J$14="Yes",'CBI - BUILD_SCENARIO'!AX106-'CBI - BASELINE'!AX106,IF(#REF!="Yes",'CBI - BUILD_SCENARIO'!AX106-#REF!,IF(#REF!="Yes",'CBI - BUILD_SCENARIO'!AX106-#REF!,"ERROR"))))))</f>
        <v/>
      </c>
      <c r="AY129" s="99" t="str">
        <f>IF(AY$113="","",IF($J$14="Yes","",IF($J$14="[INDICATE IF THIS IS YOUR BASELINE]","",IF('CBI - BASELINE'!$J$14="Yes",'CBI - BUILD_SCENARIO'!AY106-'CBI - BASELINE'!AY106,IF(#REF!="Yes",'CBI - BUILD_SCENARIO'!AY106-#REF!,IF(#REF!="Yes",'CBI - BUILD_SCENARIO'!AY106-#REF!,"ERROR"))))))</f>
        <v/>
      </c>
      <c r="AZ129" s="99" t="str">
        <f>IF(AZ$113="","",IF($J$14="Yes","",IF($J$14="[INDICATE IF THIS IS YOUR BASELINE]","",IF('CBI - BASELINE'!$J$14="Yes",'CBI - BUILD_SCENARIO'!AZ106-'CBI - BASELINE'!AZ106,IF(#REF!="Yes",'CBI - BUILD_SCENARIO'!AZ106-#REF!,IF(#REF!="Yes",'CBI - BUILD_SCENARIO'!AZ106-#REF!,"ERROR"))))))</f>
        <v/>
      </c>
      <c r="BA129" s="99" t="str">
        <f>IF(BA$113="","",IF($J$14="Yes","",IF($J$14="[INDICATE IF THIS IS YOUR BASELINE]","",IF('CBI - BASELINE'!$J$14="Yes",'CBI - BUILD_SCENARIO'!BA106-'CBI - BASELINE'!BA106,IF(#REF!="Yes",'CBI - BUILD_SCENARIO'!BA106-#REF!,IF(#REF!="Yes",'CBI - BUILD_SCENARIO'!BA106-#REF!,"ERROR"))))))</f>
        <v/>
      </c>
      <c r="BB129" s="99" t="str">
        <f>IF(BB$113="","",IF($J$14="Yes","",IF($J$14="[INDICATE IF THIS IS YOUR BASELINE]","",IF('CBI - BASELINE'!$J$14="Yes",'CBI - BUILD_SCENARIO'!BB106-'CBI - BASELINE'!BB106,IF(#REF!="Yes",'CBI - BUILD_SCENARIO'!BB106-#REF!,IF(#REF!="Yes",'CBI - BUILD_SCENARIO'!BB106-#REF!,"ERROR"))))))</f>
        <v/>
      </c>
      <c r="BC129" s="99" t="str">
        <f>IF(BC$113="","",IF($J$14="Yes","",IF($J$14="[INDICATE IF THIS IS YOUR BASELINE]","",IF('CBI - BASELINE'!$J$14="Yes",'CBI - BUILD_SCENARIO'!BC106-'CBI - BASELINE'!BC106,IF(#REF!="Yes",'CBI - BUILD_SCENARIO'!BC106-#REF!,IF(#REF!="Yes",'CBI - BUILD_SCENARIO'!BC106-#REF!,"ERROR"))))))</f>
        <v/>
      </c>
    </row>
    <row r="130" spans="4:55" hidden="1" x14ac:dyDescent="0.25">
      <c r="F130" s="422" t="s">
        <v>483</v>
      </c>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t="str">
        <f t="shared" ref="AJ130:BC130" si="31">AJ83</f>
        <v/>
      </c>
      <c r="AK130" s="84" t="str">
        <f t="shared" si="31"/>
        <v/>
      </c>
      <c r="AL130" s="84" t="str">
        <f t="shared" si="31"/>
        <v/>
      </c>
      <c r="AM130" s="84" t="str">
        <f t="shared" si="31"/>
        <v/>
      </c>
      <c r="AN130" s="84" t="str">
        <f t="shared" si="31"/>
        <v/>
      </c>
      <c r="AO130" s="84" t="str">
        <f t="shared" si="31"/>
        <v/>
      </c>
      <c r="AP130" s="84" t="str">
        <f t="shared" si="31"/>
        <v/>
      </c>
      <c r="AQ130" s="84" t="str">
        <f t="shared" si="31"/>
        <v/>
      </c>
      <c r="AR130" s="84" t="str">
        <f t="shared" si="31"/>
        <v/>
      </c>
      <c r="AS130" s="84" t="str">
        <f t="shared" si="31"/>
        <v/>
      </c>
      <c r="AT130" s="84" t="str">
        <f t="shared" si="31"/>
        <v/>
      </c>
      <c r="AU130" s="84" t="str">
        <f t="shared" si="31"/>
        <v/>
      </c>
      <c r="AV130" s="84" t="str">
        <f t="shared" si="31"/>
        <v/>
      </c>
      <c r="AW130" s="84" t="str">
        <f t="shared" si="31"/>
        <v/>
      </c>
      <c r="AX130" s="84" t="str">
        <f t="shared" si="31"/>
        <v/>
      </c>
      <c r="AY130" s="84" t="str">
        <f t="shared" si="31"/>
        <v/>
      </c>
      <c r="AZ130" s="84" t="str">
        <f t="shared" si="31"/>
        <v/>
      </c>
      <c r="BA130" s="84" t="str">
        <f t="shared" si="31"/>
        <v/>
      </c>
      <c r="BB130" s="84" t="str">
        <f t="shared" si="31"/>
        <v/>
      </c>
      <c r="BC130" s="85" t="str">
        <f t="shared" si="31"/>
        <v/>
      </c>
    </row>
    <row r="131" spans="4:55" hidden="1" x14ac:dyDescent="0.25">
      <c r="F131" s="420" t="s">
        <v>484</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t="str">
        <f>IF(AJ$113="","",IF($J$14="Yes","",IF($J$14="[INDICATE IF THIS IS YOUR BASELINE]","",IF('CBI - BASELINE'!$J$14="Yes",'CBI - BUILD_SCENARIO'!AJ108-'CBI - BASELINE'!AJ108,IF(#REF!="Yes",'CBI - BUILD_SCENARIO'!AJ108-#REF!,IF(#REF!="Yes",'CBI - BUILD_SCENARIO'!AJ108-#REF!,"ERROR"))))))</f>
        <v/>
      </c>
      <c r="AK131" s="103" t="str">
        <f>IF(AK$113="","",IF($J$14="Yes","",IF($J$14="[INDICATE IF THIS IS YOUR BASELINE]","",IF('CBI - BASELINE'!$J$14="Yes",'CBI - BUILD_SCENARIO'!AK108-'CBI - BASELINE'!AK108,IF(#REF!="Yes",'CBI - BUILD_SCENARIO'!AK108-#REF!,IF(#REF!="Yes",'CBI - BUILD_SCENARIO'!AK108-#REF!,"ERROR"))))))</f>
        <v/>
      </c>
      <c r="AL131" s="103" t="str">
        <f>IF(AL$113="","",IF($J$14="Yes","",IF($J$14="[INDICATE IF THIS IS YOUR BASELINE]","",IF('CBI - BASELINE'!$J$14="Yes",'CBI - BUILD_SCENARIO'!AL108-'CBI - BASELINE'!AL108,IF(#REF!="Yes",'CBI - BUILD_SCENARIO'!AL108-#REF!,IF(#REF!="Yes",'CBI - BUILD_SCENARIO'!AL108-#REF!,"ERROR"))))))</f>
        <v/>
      </c>
      <c r="AM131" s="103" t="str">
        <f>IF(AM$113="","",IF($J$14="Yes","",IF($J$14="[INDICATE IF THIS IS YOUR BASELINE]","",IF('CBI - BASELINE'!$J$14="Yes",'CBI - BUILD_SCENARIO'!AM108-'CBI - BASELINE'!AM108,IF(#REF!="Yes",'CBI - BUILD_SCENARIO'!AM108-#REF!,IF(#REF!="Yes",'CBI - BUILD_SCENARIO'!AM108-#REF!,"ERROR"))))))</f>
        <v/>
      </c>
      <c r="AN131" s="103" t="str">
        <f>IF(AN$113="","",IF($J$14="Yes","",IF($J$14="[INDICATE IF THIS IS YOUR BASELINE]","",IF('CBI - BASELINE'!$J$14="Yes",'CBI - BUILD_SCENARIO'!AN108-'CBI - BASELINE'!AN108,IF(#REF!="Yes",'CBI - BUILD_SCENARIO'!AN108-#REF!,IF(#REF!="Yes",'CBI - BUILD_SCENARIO'!AN108-#REF!,"ERROR"))))))</f>
        <v/>
      </c>
      <c r="AO131" s="103" t="str">
        <f>IF(AO$113="","",IF($J$14="Yes","",IF($J$14="[INDICATE IF THIS IS YOUR BASELINE]","",IF('CBI - BASELINE'!$J$14="Yes",'CBI - BUILD_SCENARIO'!AO108-'CBI - BASELINE'!AO108,IF(#REF!="Yes",'CBI - BUILD_SCENARIO'!AO108-#REF!,IF(#REF!="Yes",'CBI - BUILD_SCENARIO'!AO108-#REF!,"ERROR"))))))</f>
        <v/>
      </c>
      <c r="AP131" s="103" t="str">
        <f>IF(AP$113="","",IF($J$14="Yes","",IF($J$14="[INDICATE IF THIS IS YOUR BASELINE]","",IF('CBI - BASELINE'!$J$14="Yes",'CBI - BUILD_SCENARIO'!AP108-'CBI - BASELINE'!AP108,IF(#REF!="Yes",'CBI - BUILD_SCENARIO'!AP108-#REF!,IF(#REF!="Yes",'CBI - BUILD_SCENARIO'!AP108-#REF!,"ERROR"))))))</f>
        <v/>
      </c>
      <c r="AQ131" s="103" t="str">
        <f>IF(AQ$113="","",IF($J$14="Yes","",IF($J$14="[INDICATE IF THIS IS YOUR BASELINE]","",IF('CBI - BASELINE'!$J$14="Yes",'CBI - BUILD_SCENARIO'!AQ108-'CBI - BASELINE'!AQ108,IF(#REF!="Yes",'CBI - BUILD_SCENARIO'!AQ108-#REF!,IF(#REF!="Yes",'CBI - BUILD_SCENARIO'!AQ108-#REF!,"ERROR"))))))</f>
        <v/>
      </c>
      <c r="AR131" s="103" t="str">
        <f>IF(AR$113="","",IF($J$14="Yes","",IF($J$14="[INDICATE IF THIS IS YOUR BASELINE]","",IF('CBI - BASELINE'!$J$14="Yes",'CBI - BUILD_SCENARIO'!AR108-'CBI - BASELINE'!AR108,IF(#REF!="Yes",'CBI - BUILD_SCENARIO'!AR108-#REF!,IF(#REF!="Yes",'CBI - BUILD_SCENARIO'!AR108-#REF!,"ERROR"))))))</f>
        <v/>
      </c>
      <c r="AS131" s="103" t="str">
        <f>IF(AS$113="","",IF($J$14="Yes","",IF($J$14="[INDICATE IF THIS IS YOUR BASELINE]","",IF('CBI - BASELINE'!$J$14="Yes",'CBI - BUILD_SCENARIO'!AS108-'CBI - BASELINE'!AS108,IF(#REF!="Yes",'CBI - BUILD_SCENARIO'!AS108-#REF!,IF(#REF!="Yes",'CBI - BUILD_SCENARIO'!AS108-#REF!,"ERROR"))))))</f>
        <v/>
      </c>
      <c r="AT131" s="103" t="str">
        <f>IF(AT$113="","",IF($J$14="Yes","",IF($J$14="[INDICATE IF THIS IS YOUR BASELINE]","",IF('CBI - BASELINE'!$J$14="Yes",'CBI - BUILD_SCENARIO'!AT108-'CBI - BASELINE'!AT108,IF(#REF!="Yes",'CBI - BUILD_SCENARIO'!AT108-#REF!,IF(#REF!="Yes",'CBI - BUILD_SCENARIO'!AT108-#REF!,"ERROR"))))))</f>
        <v/>
      </c>
      <c r="AU131" s="103" t="str">
        <f>IF(AU$113="","",IF($J$14="Yes","",IF($J$14="[INDICATE IF THIS IS YOUR BASELINE]","",IF('CBI - BASELINE'!$J$14="Yes",'CBI - BUILD_SCENARIO'!AU108-'CBI - BASELINE'!AU108,IF(#REF!="Yes",'CBI - BUILD_SCENARIO'!AU108-#REF!,IF(#REF!="Yes",'CBI - BUILD_SCENARIO'!AU108-#REF!,"ERROR"))))))</f>
        <v/>
      </c>
      <c r="AV131" s="103" t="str">
        <f>IF(AV$113="","",IF($J$14="Yes","",IF($J$14="[INDICATE IF THIS IS YOUR BASELINE]","",IF('CBI - BASELINE'!$J$14="Yes",'CBI - BUILD_SCENARIO'!AV108-'CBI - BASELINE'!AV108,IF(#REF!="Yes",'CBI - BUILD_SCENARIO'!AV108-#REF!,IF(#REF!="Yes",'CBI - BUILD_SCENARIO'!AV108-#REF!,"ERROR"))))))</f>
        <v/>
      </c>
      <c r="AW131" s="103" t="str">
        <f>IF(AW$113="","",IF($J$14="Yes","",IF($J$14="[INDICATE IF THIS IS YOUR BASELINE]","",IF('CBI - BASELINE'!$J$14="Yes",'CBI - BUILD_SCENARIO'!AW108-'CBI - BASELINE'!AW108,IF(#REF!="Yes",'CBI - BUILD_SCENARIO'!AW108-#REF!,IF(#REF!="Yes",'CBI - BUILD_SCENARIO'!AW108-#REF!,"ERROR"))))))</f>
        <v/>
      </c>
      <c r="AX131" s="103" t="str">
        <f>IF(AX$113="","",IF($J$14="Yes","",IF($J$14="[INDICATE IF THIS IS YOUR BASELINE]","",IF('CBI - BASELINE'!$J$14="Yes",'CBI - BUILD_SCENARIO'!AX108-'CBI - BASELINE'!AX108,IF(#REF!="Yes",'CBI - BUILD_SCENARIO'!AX108-#REF!,IF(#REF!="Yes",'CBI - BUILD_SCENARIO'!AX108-#REF!,"ERROR"))))))</f>
        <v/>
      </c>
      <c r="AY131" s="103" t="str">
        <f>IF(AY$113="","",IF($J$14="Yes","",IF($J$14="[INDICATE IF THIS IS YOUR BASELINE]","",IF('CBI - BASELINE'!$J$14="Yes",'CBI - BUILD_SCENARIO'!AY108-'CBI - BASELINE'!AY108,IF(#REF!="Yes",'CBI - BUILD_SCENARIO'!AY108-#REF!,IF(#REF!="Yes",'CBI - BUILD_SCENARIO'!AY108-#REF!,"ERROR"))))))</f>
        <v/>
      </c>
      <c r="AZ131" s="103" t="str">
        <f>IF(AZ$113="","",IF($J$14="Yes","",IF($J$14="[INDICATE IF THIS IS YOUR BASELINE]","",IF('CBI - BASELINE'!$J$14="Yes",'CBI - BUILD_SCENARIO'!AZ108-'CBI - BASELINE'!AZ108,IF(#REF!="Yes",'CBI - BUILD_SCENARIO'!AZ108-#REF!,IF(#REF!="Yes",'CBI - BUILD_SCENARIO'!AZ108-#REF!,"ERROR"))))))</f>
        <v/>
      </c>
      <c r="BA131" s="103" t="str">
        <f>IF(BA$113="","",IF($J$14="Yes","",IF($J$14="[INDICATE IF THIS IS YOUR BASELINE]","",IF('CBI - BASELINE'!$J$14="Yes",'CBI - BUILD_SCENARIO'!BA108-'CBI - BASELINE'!BA108,IF(#REF!="Yes",'CBI - BUILD_SCENARIO'!BA108-#REF!,IF(#REF!="Yes",'CBI - BUILD_SCENARIO'!BA108-#REF!,"ERROR"))))))</f>
        <v/>
      </c>
      <c r="BB131" s="103" t="str">
        <f>IF(BB$113="","",IF($J$14="Yes","",IF($J$14="[INDICATE IF THIS IS YOUR BASELINE]","",IF('CBI - BASELINE'!$J$14="Yes",'CBI - BUILD_SCENARIO'!BB108-'CBI - BASELINE'!BB108,IF(#REF!="Yes",'CBI - BUILD_SCENARIO'!BB108-#REF!,IF(#REF!="Yes",'CBI - BUILD_SCENARIO'!BB108-#REF!,"ERROR"))))))</f>
        <v/>
      </c>
      <c r="BC131" s="103" t="str">
        <f>IF(BC$113="","",IF($J$14="Yes","",IF($J$14="[INDICATE IF THIS IS YOUR BASELINE]","",IF('CBI - BASELINE'!$J$14="Yes",'CBI - BUILD_SCENARIO'!BC108-'CBI - BASELINE'!BC108,IF(#REF!="Yes",'CBI - BUILD_SCENARIO'!BC108-#REF!,IF(#REF!="Yes",'CBI - BUILD_SCENARIO'!BC108-#REF!,"ERROR"))))))</f>
        <v/>
      </c>
    </row>
    <row r="132" spans="4:55" hidden="1" x14ac:dyDescent="0.25">
      <c r="F132" s="410" t="s">
        <v>485</v>
      </c>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t="str">
        <f>IF(AJ$113="","",IF($J$14="Yes","",IF($J$14="[INDICATE IF THIS IS YOUR BASELINE]","",IF('CBI - BASELINE'!$J$14="Yes",'CBI - BUILD_SCENARIO'!AJ109-'CBI - BASELINE'!AJ109,IF(#REF!="Yes",'CBI - BUILD_SCENARIO'!AJ109-#REF!,IF(#REF!="Yes",'CBI - BUILD_SCENARIO'!AJ109-#REF!,"ERROR"))))))</f>
        <v/>
      </c>
      <c r="AK132" s="99" t="str">
        <f>IF(AK$113="","",IF($J$14="Yes","",IF($J$14="[INDICATE IF THIS IS YOUR BASELINE]","",IF('CBI - BASELINE'!$J$14="Yes",'CBI - BUILD_SCENARIO'!AK109-'CBI - BASELINE'!AK109,IF(#REF!="Yes",'CBI - BUILD_SCENARIO'!AK109-#REF!,IF(#REF!="Yes",'CBI - BUILD_SCENARIO'!AK109-#REF!,"ERROR"))))))</f>
        <v/>
      </c>
      <c r="AL132" s="99" t="str">
        <f>IF(AL$113="","",IF($J$14="Yes","",IF($J$14="[INDICATE IF THIS IS YOUR BASELINE]","",IF('CBI - BASELINE'!$J$14="Yes",'CBI - BUILD_SCENARIO'!AL109-'CBI - BASELINE'!AL109,IF(#REF!="Yes",'CBI - BUILD_SCENARIO'!AL109-#REF!,IF(#REF!="Yes",'CBI - BUILD_SCENARIO'!AL109-#REF!,"ERROR"))))))</f>
        <v/>
      </c>
      <c r="AM132" s="99" t="str">
        <f>IF(AM$113="","",IF($J$14="Yes","",IF($J$14="[INDICATE IF THIS IS YOUR BASELINE]","",IF('CBI - BASELINE'!$J$14="Yes",'CBI - BUILD_SCENARIO'!AM109-'CBI - BASELINE'!AM109,IF(#REF!="Yes",'CBI - BUILD_SCENARIO'!AM109-#REF!,IF(#REF!="Yes",'CBI - BUILD_SCENARIO'!AM109-#REF!,"ERROR"))))))</f>
        <v/>
      </c>
      <c r="AN132" s="99" t="str">
        <f>IF(AN$113="","",IF($J$14="Yes","",IF($J$14="[INDICATE IF THIS IS YOUR BASELINE]","",IF('CBI - BASELINE'!$J$14="Yes",'CBI - BUILD_SCENARIO'!AN109-'CBI - BASELINE'!AN109,IF(#REF!="Yes",'CBI - BUILD_SCENARIO'!AN109-#REF!,IF(#REF!="Yes",'CBI - BUILD_SCENARIO'!AN109-#REF!,"ERROR"))))))</f>
        <v/>
      </c>
      <c r="AO132" s="99" t="str">
        <f>IF(AO$113="","",IF($J$14="Yes","",IF($J$14="[INDICATE IF THIS IS YOUR BASELINE]","",IF('CBI - BASELINE'!$J$14="Yes",'CBI - BUILD_SCENARIO'!AO109-'CBI - BASELINE'!AO109,IF(#REF!="Yes",'CBI - BUILD_SCENARIO'!AO109-#REF!,IF(#REF!="Yes",'CBI - BUILD_SCENARIO'!AO109-#REF!,"ERROR"))))))</f>
        <v/>
      </c>
      <c r="AP132" s="99" t="str">
        <f>IF(AP$113="","",IF($J$14="Yes","",IF($J$14="[INDICATE IF THIS IS YOUR BASELINE]","",IF('CBI - BASELINE'!$J$14="Yes",'CBI - BUILD_SCENARIO'!AP109-'CBI - BASELINE'!AP109,IF(#REF!="Yes",'CBI - BUILD_SCENARIO'!AP109-#REF!,IF(#REF!="Yes",'CBI - BUILD_SCENARIO'!AP109-#REF!,"ERROR"))))))</f>
        <v/>
      </c>
      <c r="AQ132" s="99" t="str">
        <f>IF(AQ$113="","",IF($J$14="Yes","",IF($J$14="[INDICATE IF THIS IS YOUR BASELINE]","",IF('CBI - BASELINE'!$J$14="Yes",'CBI - BUILD_SCENARIO'!AQ109-'CBI - BASELINE'!AQ109,IF(#REF!="Yes",'CBI - BUILD_SCENARIO'!AQ109-#REF!,IF(#REF!="Yes",'CBI - BUILD_SCENARIO'!AQ109-#REF!,"ERROR"))))))</f>
        <v/>
      </c>
      <c r="AR132" s="99" t="str">
        <f>IF(AR$113="","",IF($J$14="Yes","",IF($J$14="[INDICATE IF THIS IS YOUR BASELINE]","",IF('CBI - BASELINE'!$J$14="Yes",'CBI - BUILD_SCENARIO'!AR109-'CBI - BASELINE'!AR109,IF(#REF!="Yes",'CBI - BUILD_SCENARIO'!AR109-#REF!,IF(#REF!="Yes",'CBI - BUILD_SCENARIO'!AR109-#REF!,"ERROR"))))))</f>
        <v/>
      </c>
      <c r="AS132" s="99" t="str">
        <f>IF(AS$113="","",IF($J$14="Yes","",IF($J$14="[INDICATE IF THIS IS YOUR BASELINE]","",IF('CBI - BASELINE'!$J$14="Yes",'CBI - BUILD_SCENARIO'!AS109-'CBI - BASELINE'!AS109,IF(#REF!="Yes",'CBI - BUILD_SCENARIO'!AS109-#REF!,IF(#REF!="Yes",'CBI - BUILD_SCENARIO'!AS109-#REF!,"ERROR"))))))</f>
        <v/>
      </c>
      <c r="AT132" s="99" t="str">
        <f>IF(AT$113="","",IF($J$14="Yes","",IF($J$14="[INDICATE IF THIS IS YOUR BASELINE]","",IF('CBI - BASELINE'!$J$14="Yes",'CBI - BUILD_SCENARIO'!AT109-'CBI - BASELINE'!AT109,IF(#REF!="Yes",'CBI - BUILD_SCENARIO'!AT109-#REF!,IF(#REF!="Yes",'CBI - BUILD_SCENARIO'!AT109-#REF!,"ERROR"))))))</f>
        <v/>
      </c>
      <c r="AU132" s="99" t="str">
        <f>IF(AU$113="","",IF($J$14="Yes","",IF($J$14="[INDICATE IF THIS IS YOUR BASELINE]","",IF('CBI - BASELINE'!$J$14="Yes",'CBI - BUILD_SCENARIO'!AU109-'CBI - BASELINE'!AU109,IF(#REF!="Yes",'CBI - BUILD_SCENARIO'!AU109-#REF!,IF(#REF!="Yes",'CBI - BUILD_SCENARIO'!AU109-#REF!,"ERROR"))))))</f>
        <v/>
      </c>
      <c r="AV132" s="99" t="str">
        <f>IF(AV$113="","",IF($J$14="Yes","",IF($J$14="[INDICATE IF THIS IS YOUR BASELINE]","",IF('CBI - BASELINE'!$J$14="Yes",'CBI - BUILD_SCENARIO'!AV109-'CBI - BASELINE'!AV109,IF(#REF!="Yes",'CBI - BUILD_SCENARIO'!AV109-#REF!,IF(#REF!="Yes",'CBI - BUILD_SCENARIO'!AV109-#REF!,"ERROR"))))))</f>
        <v/>
      </c>
      <c r="AW132" s="99" t="str">
        <f>IF(AW$113="","",IF($J$14="Yes","",IF($J$14="[INDICATE IF THIS IS YOUR BASELINE]","",IF('CBI - BASELINE'!$J$14="Yes",'CBI - BUILD_SCENARIO'!AW109-'CBI - BASELINE'!AW109,IF(#REF!="Yes",'CBI - BUILD_SCENARIO'!AW109-#REF!,IF(#REF!="Yes",'CBI - BUILD_SCENARIO'!AW109-#REF!,"ERROR"))))))</f>
        <v/>
      </c>
      <c r="AX132" s="99" t="str">
        <f>IF(AX$113="","",IF($J$14="Yes","",IF($J$14="[INDICATE IF THIS IS YOUR BASELINE]","",IF('CBI - BASELINE'!$J$14="Yes",'CBI - BUILD_SCENARIO'!AX109-'CBI - BASELINE'!AX109,IF(#REF!="Yes",'CBI - BUILD_SCENARIO'!AX109-#REF!,IF(#REF!="Yes",'CBI - BUILD_SCENARIO'!AX109-#REF!,"ERROR"))))))</f>
        <v/>
      </c>
      <c r="AY132" s="99" t="str">
        <f>IF(AY$113="","",IF($J$14="Yes","",IF($J$14="[INDICATE IF THIS IS YOUR BASELINE]","",IF('CBI - BASELINE'!$J$14="Yes",'CBI - BUILD_SCENARIO'!AY109-'CBI - BASELINE'!AY109,IF(#REF!="Yes",'CBI - BUILD_SCENARIO'!AY109-#REF!,IF(#REF!="Yes",'CBI - BUILD_SCENARIO'!AY109-#REF!,"ERROR"))))))</f>
        <v/>
      </c>
      <c r="AZ132" s="99" t="str">
        <f>IF(AZ$113="","",IF($J$14="Yes","",IF($J$14="[INDICATE IF THIS IS YOUR BASELINE]","",IF('CBI - BASELINE'!$J$14="Yes",'CBI - BUILD_SCENARIO'!AZ109-'CBI - BASELINE'!AZ109,IF(#REF!="Yes",'CBI - BUILD_SCENARIO'!AZ109-#REF!,IF(#REF!="Yes",'CBI - BUILD_SCENARIO'!AZ109-#REF!,"ERROR"))))))</f>
        <v/>
      </c>
      <c r="BA132" s="99" t="str">
        <f>IF(BA$113="","",IF($J$14="Yes","",IF($J$14="[INDICATE IF THIS IS YOUR BASELINE]","",IF('CBI - BASELINE'!$J$14="Yes",'CBI - BUILD_SCENARIO'!BA109-'CBI - BASELINE'!BA109,IF(#REF!="Yes",'CBI - BUILD_SCENARIO'!BA109-#REF!,IF(#REF!="Yes",'CBI - BUILD_SCENARIO'!BA109-#REF!,"ERROR"))))))</f>
        <v/>
      </c>
      <c r="BB132" s="99" t="str">
        <f>IF(BB$113="","",IF($J$14="Yes","",IF($J$14="[INDICATE IF THIS IS YOUR BASELINE]","",IF('CBI - BASELINE'!$J$14="Yes",'CBI - BUILD_SCENARIO'!BB109-'CBI - BASELINE'!BB109,IF(#REF!="Yes",'CBI - BUILD_SCENARIO'!BB109-#REF!,IF(#REF!="Yes",'CBI - BUILD_SCENARIO'!BB109-#REF!,"ERROR"))))))</f>
        <v/>
      </c>
      <c r="BC132" s="99" t="str">
        <f>IF(BC$113="","",IF($J$14="Yes","",IF($J$14="[INDICATE IF THIS IS YOUR BASELINE]","",IF('CBI - BASELINE'!$J$14="Yes",'CBI - BUILD_SCENARIO'!BC109-'CBI - BASELINE'!BC109,IF(#REF!="Yes",'CBI - BUILD_SCENARIO'!BC109-#REF!,IF(#REF!="Yes",'CBI - BUILD_SCENARIO'!BC109-#REF!,"ERROR"))))))</f>
        <v/>
      </c>
    </row>
    <row r="133" spans="4:55" hidden="1" x14ac:dyDescent="0.25">
      <c r="F133" s="412" t="s">
        <v>486</v>
      </c>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t="str">
        <f>IF(AJ$113="","",IF($J$14="Yes","",IF($J$14="[INDICATE IF THIS IS YOUR BASELINE]","",IF('CBI - BASELINE'!$J$14="Yes",'CBI - BUILD_SCENARIO'!AJ110-'CBI - BASELINE'!AJ110,IF(#REF!="Yes",'CBI - BUILD_SCENARIO'!AJ110-#REF!,IF(#REF!="Yes",'CBI - BUILD_SCENARIO'!AJ110-#REF!,"ERROR"))))))</f>
        <v/>
      </c>
      <c r="AK133" s="100" t="str">
        <f>IF(AK$113="","",IF($J$14="Yes","",IF($J$14="[INDICATE IF THIS IS YOUR BASELINE]","",IF('CBI - BASELINE'!$J$14="Yes",'CBI - BUILD_SCENARIO'!AK110-'CBI - BASELINE'!AK110,IF(#REF!="Yes",'CBI - BUILD_SCENARIO'!AK110-#REF!,IF(#REF!="Yes",'CBI - BUILD_SCENARIO'!AK110-#REF!,"ERROR"))))))</f>
        <v/>
      </c>
      <c r="AL133" s="100" t="str">
        <f>IF(AL$113="","",IF($J$14="Yes","",IF($J$14="[INDICATE IF THIS IS YOUR BASELINE]","",IF('CBI - BASELINE'!$J$14="Yes",'CBI - BUILD_SCENARIO'!AL110-'CBI - BASELINE'!AL110,IF(#REF!="Yes",'CBI - BUILD_SCENARIO'!AL110-#REF!,IF(#REF!="Yes",'CBI - BUILD_SCENARIO'!AL110-#REF!,"ERROR"))))))</f>
        <v/>
      </c>
      <c r="AM133" s="100" t="str">
        <f>IF(AM$113="","",IF($J$14="Yes","",IF($J$14="[INDICATE IF THIS IS YOUR BASELINE]","",IF('CBI - BASELINE'!$J$14="Yes",'CBI - BUILD_SCENARIO'!AM110-'CBI - BASELINE'!AM110,IF(#REF!="Yes",'CBI - BUILD_SCENARIO'!AM110-#REF!,IF(#REF!="Yes",'CBI - BUILD_SCENARIO'!AM110-#REF!,"ERROR"))))))</f>
        <v/>
      </c>
      <c r="AN133" s="100" t="str">
        <f>IF(AN$113="","",IF($J$14="Yes","",IF($J$14="[INDICATE IF THIS IS YOUR BASELINE]","",IF('CBI - BASELINE'!$J$14="Yes",'CBI - BUILD_SCENARIO'!AN110-'CBI - BASELINE'!AN110,IF(#REF!="Yes",'CBI - BUILD_SCENARIO'!AN110-#REF!,IF(#REF!="Yes",'CBI - BUILD_SCENARIO'!AN110-#REF!,"ERROR"))))))</f>
        <v/>
      </c>
      <c r="AO133" s="100" t="str">
        <f>IF(AO$113="","",IF($J$14="Yes","",IF($J$14="[INDICATE IF THIS IS YOUR BASELINE]","",IF('CBI - BASELINE'!$J$14="Yes",'CBI - BUILD_SCENARIO'!AO110-'CBI - BASELINE'!AO110,IF(#REF!="Yes",'CBI - BUILD_SCENARIO'!AO110-#REF!,IF(#REF!="Yes",'CBI - BUILD_SCENARIO'!AO110-#REF!,"ERROR"))))))</f>
        <v/>
      </c>
      <c r="AP133" s="100" t="str">
        <f>IF(AP$113="","",IF($J$14="Yes","",IF($J$14="[INDICATE IF THIS IS YOUR BASELINE]","",IF('CBI - BASELINE'!$J$14="Yes",'CBI - BUILD_SCENARIO'!AP110-'CBI - BASELINE'!AP110,IF(#REF!="Yes",'CBI - BUILD_SCENARIO'!AP110-#REF!,IF(#REF!="Yes",'CBI - BUILD_SCENARIO'!AP110-#REF!,"ERROR"))))))</f>
        <v/>
      </c>
      <c r="AQ133" s="100" t="str">
        <f>IF(AQ$113="","",IF($J$14="Yes","",IF($J$14="[INDICATE IF THIS IS YOUR BASELINE]","",IF('CBI - BASELINE'!$J$14="Yes",'CBI - BUILD_SCENARIO'!AQ110-'CBI - BASELINE'!AQ110,IF(#REF!="Yes",'CBI - BUILD_SCENARIO'!AQ110-#REF!,IF(#REF!="Yes",'CBI - BUILD_SCENARIO'!AQ110-#REF!,"ERROR"))))))</f>
        <v/>
      </c>
      <c r="AR133" s="100" t="str">
        <f>IF(AR$113="","",IF($J$14="Yes","",IF($J$14="[INDICATE IF THIS IS YOUR BASELINE]","",IF('CBI - BASELINE'!$J$14="Yes",'CBI - BUILD_SCENARIO'!AR110-'CBI - BASELINE'!AR110,IF(#REF!="Yes",'CBI - BUILD_SCENARIO'!AR110-#REF!,IF(#REF!="Yes",'CBI - BUILD_SCENARIO'!AR110-#REF!,"ERROR"))))))</f>
        <v/>
      </c>
      <c r="AS133" s="100" t="str">
        <f>IF(AS$113="","",IF($J$14="Yes","",IF($J$14="[INDICATE IF THIS IS YOUR BASELINE]","",IF('CBI - BASELINE'!$J$14="Yes",'CBI - BUILD_SCENARIO'!AS110-'CBI - BASELINE'!AS110,IF(#REF!="Yes",'CBI - BUILD_SCENARIO'!AS110-#REF!,IF(#REF!="Yes",'CBI - BUILD_SCENARIO'!AS110-#REF!,"ERROR"))))))</f>
        <v/>
      </c>
      <c r="AT133" s="100" t="str">
        <f>IF(AT$113="","",IF($J$14="Yes","",IF($J$14="[INDICATE IF THIS IS YOUR BASELINE]","",IF('CBI - BASELINE'!$J$14="Yes",'CBI - BUILD_SCENARIO'!AT110-'CBI - BASELINE'!AT110,IF(#REF!="Yes",'CBI - BUILD_SCENARIO'!AT110-#REF!,IF(#REF!="Yes",'CBI - BUILD_SCENARIO'!AT110-#REF!,"ERROR"))))))</f>
        <v/>
      </c>
      <c r="AU133" s="100" t="str">
        <f>IF(AU$113="","",IF($J$14="Yes","",IF($J$14="[INDICATE IF THIS IS YOUR BASELINE]","",IF('CBI - BASELINE'!$J$14="Yes",'CBI - BUILD_SCENARIO'!AU110-'CBI - BASELINE'!AU110,IF(#REF!="Yes",'CBI - BUILD_SCENARIO'!AU110-#REF!,IF(#REF!="Yes",'CBI - BUILD_SCENARIO'!AU110-#REF!,"ERROR"))))))</f>
        <v/>
      </c>
      <c r="AV133" s="100" t="str">
        <f>IF(AV$113="","",IF($J$14="Yes","",IF($J$14="[INDICATE IF THIS IS YOUR BASELINE]","",IF('CBI - BASELINE'!$J$14="Yes",'CBI - BUILD_SCENARIO'!AV110-'CBI - BASELINE'!AV110,IF(#REF!="Yes",'CBI - BUILD_SCENARIO'!AV110-#REF!,IF(#REF!="Yes",'CBI - BUILD_SCENARIO'!AV110-#REF!,"ERROR"))))))</f>
        <v/>
      </c>
      <c r="AW133" s="100" t="str">
        <f>IF(AW$113="","",IF($J$14="Yes","",IF($J$14="[INDICATE IF THIS IS YOUR BASELINE]","",IF('CBI - BASELINE'!$J$14="Yes",'CBI - BUILD_SCENARIO'!AW110-'CBI - BASELINE'!AW110,IF(#REF!="Yes",'CBI - BUILD_SCENARIO'!AW110-#REF!,IF(#REF!="Yes",'CBI - BUILD_SCENARIO'!AW110-#REF!,"ERROR"))))))</f>
        <v/>
      </c>
      <c r="AX133" s="100" t="str">
        <f>IF(AX$113="","",IF($J$14="Yes","",IF($J$14="[INDICATE IF THIS IS YOUR BASELINE]","",IF('CBI - BASELINE'!$J$14="Yes",'CBI - BUILD_SCENARIO'!AX110-'CBI - BASELINE'!AX110,IF(#REF!="Yes",'CBI - BUILD_SCENARIO'!AX110-#REF!,IF(#REF!="Yes",'CBI - BUILD_SCENARIO'!AX110-#REF!,"ERROR"))))))</f>
        <v/>
      </c>
      <c r="AY133" s="100" t="str">
        <f>IF(AY$113="","",IF($J$14="Yes","",IF($J$14="[INDICATE IF THIS IS YOUR BASELINE]","",IF('CBI - BASELINE'!$J$14="Yes",'CBI - BUILD_SCENARIO'!AY110-'CBI - BASELINE'!AY110,IF(#REF!="Yes",'CBI - BUILD_SCENARIO'!AY110-#REF!,IF(#REF!="Yes",'CBI - BUILD_SCENARIO'!AY110-#REF!,"ERROR"))))))</f>
        <v/>
      </c>
      <c r="AZ133" s="100" t="str">
        <f>IF(AZ$113="","",IF($J$14="Yes","",IF($J$14="[INDICATE IF THIS IS YOUR BASELINE]","",IF('CBI - BASELINE'!$J$14="Yes",'CBI - BUILD_SCENARIO'!AZ110-'CBI - BASELINE'!AZ110,IF(#REF!="Yes",'CBI - BUILD_SCENARIO'!AZ110-#REF!,IF(#REF!="Yes",'CBI - BUILD_SCENARIO'!AZ110-#REF!,"ERROR"))))))</f>
        <v/>
      </c>
      <c r="BA133" s="100" t="str">
        <f>IF(BA$113="","",IF($J$14="Yes","",IF($J$14="[INDICATE IF THIS IS YOUR BASELINE]","",IF('CBI - BASELINE'!$J$14="Yes",'CBI - BUILD_SCENARIO'!BA110-'CBI - BASELINE'!BA110,IF(#REF!="Yes",'CBI - BUILD_SCENARIO'!BA110-#REF!,IF(#REF!="Yes",'CBI - BUILD_SCENARIO'!BA110-#REF!,"ERROR"))))))</f>
        <v/>
      </c>
      <c r="BB133" s="100" t="str">
        <f>IF(BB$113="","",IF($J$14="Yes","",IF($J$14="[INDICATE IF THIS IS YOUR BASELINE]","",IF('CBI - BASELINE'!$J$14="Yes",'CBI - BUILD_SCENARIO'!BB110-'CBI - BASELINE'!BB110,IF(#REF!="Yes",'CBI - BUILD_SCENARIO'!BB110-#REF!,IF(#REF!="Yes",'CBI - BUILD_SCENARIO'!BB110-#REF!,"ERROR"))))))</f>
        <v/>
      </c>
      <c r="BC133" s="100" t="str">
        <f>IF(BC$113="","",IF($J$14="Yes","",IF($J$14="[INDICATE IF THIS IS YOUR BASELINE]","",IF('CBI - BASELINE'!$J$14="Yes",'CBI - BUILD_SCENARIO'!BC110-'CBI - BASELINE'!BC110,IF(#REF!="Yes",'CBI - BUILD_SCENARIO'!BC110-#REF!,IF(#REF!="Yes",'CBI - BUILD_SCENARIO'!BC110-#REF!,"ERROR"))))))</f>
        <v/>
      </c>
    </row>
    <row r="134" spans="4:55" x14ac:dyDescent="0.25">
      <c r="F134" s="40"/>
      <c r="O134" s="103"/>
    </row>
    <row r="135" spans="4:55" x14ac:dyDescent="0.25">
      <c r="D135" s="55" t="s">
        <v>515</v>
      </c>
      <c r="F135" s="38" t="s">
        <v>487</v>
      </c>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row>
    <row r="136" spans="4:55" x14ac:dyDescent="0.25">
      <c r="F136" s="51" t="s">
        <v>456</v>
      </c>
      <c r="G136" s="56">
        <f t="shared" ref="G136:BC137" si="32">G59</f>
        <v>-4</v>
      </c>
      <c r="H136" s="56">
        <f t="shared" si="32"/>
        <v>-3</v>
      </c>
      <c r="I136" s="56">
        <f t="shared" si="32"/>
        <v>-2</v>
      </c>
      <c r="J136" s="56">
        <f t="shared" si="32"/>
        <v>-1</v>
      </c>
      <c r="K136" s="56">
        <f t="shared" si="32"/>
        <v>0</v>
      </c>
      <c r="L136" s="56">
        <f t="shared" si="32"/>
        <v>1</v>
      </c>
      <c r="M136" s="56">
        <f t="shared" si="32"/>
        <v>2</v>
      </c>
      <c r="N136" s="56">
        <f t="shared" si="32"/>
        <v>3</v>
      </c>
      <c r="O136" s="56">
        <f t="shared" si="32"/>
        <v>4</v>
      </c>
      <c r="P136" s="56">
        <f t="shared" si="32"/>
        <v>5</v>
      </c>
      <c r="Q136" s="56">
        <f t="shared" si="32"/>
        <v>6</v>
      </c>
      <c r="R136" s="56">
        <f t="shared" si="32"/>
        <v>7</v>
      </c>
      <c r="S136" s="56">
        <f t="shared" si="32"/>
        <v>8</v>
      </c>
      <c r="T136" s="56">
        <f t="shared" si="32"/>
        <v>9</v>
      </c>
      <c r="U136" s="56">
        <f t="shared" si="32"/>
        <v>10</v>
      </c>
      <c r="V136" s="56">
        <f t="shared" si="32"/>
        <v>11</v>
      </c>
      <c r="W136" s="56">
        <f t="shared" si="32"/>
        <v>12</v>
      </c>
      <c r="X136" s="56">
        <f t="shared" si="32"/>
        <v>13</v>
      </c>
      <c r="Y136" s="56">
        <f t="shared" si="32"/>
        <v>14</v>
      </c>
      <c r="Z136" s="56">
        <f t="shared" si="32"/>
        <v>15</v>
      </c>
      <c r="AA136" s="56">
        <f t="shared" si="32"/>
        <v>16</v>
      </c>
      <c r="AB136" s="56">
        <f t="shared" si="32"/>
        <v>17</v>
      </c>
      <c r="AC136" s="56">
        <f t="shared" si="32"/>
        <v>18</v>
      </c>
      <c r="AD136" s="56">
        <f t="shared" si="32"/>
        <v>19</v>
      </c>
      <c r="AE136" s="56">
        <f t="shared" si="32"/>
        <v>20</v>
      </c>
      <c r="AF136" s="56">
        <f t="shared" si="32"/>
        <v>21</v>
      </c>
      <c r="AG136" s="56" t="str">
        <f t="shared" si="32"/>
        <v/>
      </c>
      <c r="AH136" s="56" t="str">
        <f t="shared" si="32"/>
        <v/>
      </c>
      <c r="AI136" s="56" t="str">
        <f t="shared" si="32"/>
        <v/>
      </c>
      <c r="AJ136" s="56" t="str">
        <f t="shared" si="32"/>
        <v/>
      </c>
      <c r="AK136" s="56" t="str">
        <f t="shared" si="32"/>
        <v/>
      </c>
      <c r="AL136" s="56" t="str">
        <f t="shared" si="32"/>
        <v/>
      </c>
      <c r="AM136" s="56" t="str">
        <f t="shared" si="32"/>
        <v/>
      </c>
      <c r="AN136" s="56" t="str">
        <f t="shared" si="32"/>
        <v/>
      </c>
      <c r="AO136" s="56" t="str">
        <f t="shared" si="32"/>
        <v/>
      </c>
      <c r="AP136" s="56" t="str">
        <f t="shared" si="32"/>
        <v/>
      </c>
      <c r="AQ136" s="56" t="str">
        <f t="shared" si="32"/>
        <v/>
      </c>
      <c r="AR136" s="56" t="str">
        <f t="shared" si="32"/>
        <v/>
      </c>
      <c r="AS136" s="56" t="str">
        <f t="shared" si="32"/>
        <v/>
      </c>
      <c r="AT136" s="56" t="str">
        <f t="shared" si="32"/>
        <v/>
      </c>
      <c r="AU136" s="56" t="str">
        <f t="shared" si="32"/>
        <v/>
      </c>
      <c r="AV136" s="56" t="str">
        <f t="shared" si="32"/>
        <v/>
      </c>
      <c r="AW136" s="56" t="str">
        <f t="shared" si="32"/>
        <v/>
      </c>
      <c r="AX136" s="56" t="str">
        <f t="shared" si="32"/>
        <v/>
      </c>
      <c r="AY136" s="56" t="str">
        <f t="shared" si="32"/>
        <v/>
      </c>
      <c r="AZ136" s="56" t="str">
        <f t="shared" si="32"/>
        <v/>
      </c>
      <c r="BA136" s="56" t="str">
        <f t="shared" si="32"/>
        <v/>
      </c>
      <c r="BB136" s="56" t="str">
        <f t="shared" si="32"/>
        <v/>
      </c>
      <c r="BC136" s="56" t="str">
        <f t="shared" si="32"/>
        <v/>
      </c>
    </row>
    <row r="137" spans="4:55" x14ac:dyDescent="0.25">
      <c r="F137" s="83" t="s">
        <v>488</v>
      </c>
      <c r="G137" s="84">
        <f t="shared" si="32"/>
        <v>2021</v>
      </c>
      <c r="H137" s="84">
        <f t="shared" si="32"/>
        <v>2022</v>
      </c>
      <c r="I137" s="84">
        <f t="shared" si="32"/>
        <v>2023</v>
      </c>
      <c r="J137" s="84">
        <f t="shared" si="32"/>
        <v>2024</v>
      </c>
      <c r="K137" s="84">
        <f t="shared" si="32"/>
        <v>2025</v>
      </c>
      <c r="L137" s="84">
        <f t="shared" si="32"/>
        <v>2026</v>
      </c>
      <c r="M137" s="84">
        <f t="shared" si="32"/>
        <v>2027</v>
      </c>
      <c r="N137" s="84">
        <f t="shared" si="32"/>
        <v>2028</v>
      </c>
      <c r="O137" s="84">
        <f t="shared" si="32"/>
        <v>2029</v>
      </c>
      <c r="P137" s="84">
        <f t="shared" si="32"/>
        <v>2030</v>
      </c>
      <c r="Q137" s="84">
        <f t="shared" si="32"/>
        <v>2031</v>
      </c>
      <c r="R137" s="84">
        <f t="shared" si="32"/>
        <v>2032</v>
      </c>
      <c r="S137" s="84">
        <f t="shared" si="32"/>
        <v>2033</v>
      </c>
      <c r="T137" s="84">
        <f t="shared" si="32"/>
        <v>2034</v>
      </c>
      <c r="U137" s="84">
        <f t="shared" si="32"/>
        <v>2035</v>
      </c>
      <c r="V137" s="84">
        <f t="shared" si="32"/>
        <v>2036</v>
      </c>
      <c r="W137" s="84">
        <f t="shared" si="32"/>
        <v>2037</v>
      </c>
      <c r="X137" s="84">
        <f t="shared" si="32"/>
        <v>2038</v>
      </c>
      <c r="Y137" s="84">
        <f t="shared" si="32"/>
        <v>2039</v>
      </c>
      <c r="Z137" s="84">
        <f t="shared" si="32"/>
        <v>2040</v>
      </c>
      <c r="AA137" s="84">
        <f t="shared" si="32"/>
        <v>2041</v>
      </c>
      <c r="AB137" s="84">
        <f t="shared" si="32"/>
        <v>2042</v>
      </c>
      <c r="AC137" s="84">
        <f t="shared" si="32"/>
        <v>2043</v>
      </c>
      <c r="AD137" s="84">
        <f t="shared" si="32"/>
        <v>2044</v>
      </c>
      <c r="AE137" s="84">
        <f t="shared" si="32"/>
        <v>2045</v>
      </c>
      <c r="AF137" s="84">
        <f t="shared" si="32"/>
        <v>2046</v>
      </c>
      <c r="AG137" s="84" t="str">
        <f t="shared" si="32"/>
        <v/>
      </c>
      <c r="AH137" s="84" t="str">
        <f t="shared" si="32"/>
        <v/>
      </c>
      <c r="AI137" s="84" t="str">
        <f t="shared" si="32"/>
        <v/>
      </c>
      <c r="AJ137" s="84" t="str">
        <f t="shared" si="32"/>
        <v/>
      </c>
      <c r="AK137" s="84" t="str">
        <f t="shared" si="32"/>
        <v/>
      </c>
      <c r="AL137" s="84" t="str">
        <f t="shared" si="32"/>
        <v/>
      </c>
      <c r="AM137" s="84" t="str">
        <f t="shared" si="32"/>
        <v/>
      </c>
      <c r="AN137" s="84" t="str">
        <f t="shared" si="32"/>
        <v/>
      </c>
      <c r="AO137" s="84" t="str">
        <f t="shared" si="32"/>
        <v/>
      </c>
      <c r="AP137" s="84" t="str">
        <f t="shared" si="32"/>
        <v/>
      </c>
      <c r="AQ137" s="84" t="str">
        <f t="shared" si="32"/>
        <v/>
      </c>
      <c r="AR137" s="84" t="str">
        <f t="shared" si="32"/>
        <v/>
      </c>
      <c r="AS137" s="84" t="str">
        <f t="shared" si="32"/>
        <v/>
      </c>
      <c r="AT137" s="84" t="str">
        <f t="shared" si="32"/>
        <v/>
      </c>
      <c r="AU137" s="84" t="str">
        <f t="shared" si="32"/>
        <v/>
      </c>
      <c r="AV137" s="84" t="str">
        <f t="shared" si="32"/>
        <v/>
      </c>
      <c r="AW137" s="84" t="str">
        <f t="shared" si="32"/>
        <v/>
      </c>
      <c r="AX137" s="84" t="str">
        <f t="shared" si="32"/>
        <v/>
      </c>
      <c r="AY137" s="84" t="str">
        <f t="shared" si="32"/>
        <v/>
      </c>
      <c r="AZ137" s="84" t="str">
        <f t="shared" si="32"/>
        <v/>
      </c>
      <c r="BA137" s="84" t="str">
        <f t="shared" si="32"/>
        <v/>
      </c>
      <c r="BB137" s="84" t="str">
        <f t="shared" si="32"/>
        <v/>
      </c>
      <c r="BC137" s="85" t="str">
        <f t="shared" si="32"/>
        <v/>
      </c>
    </row>
    <row r="138" spans="4:55" x14ac:dyDescent="0.25">
      <c r="F138" s="34" t="s">
        <v>489</v>
      </c>
      <c r="G138" s="103">
        <f t="shared" ref="G138:BC138" si="33">IF(G137="","",G72*G84*2)</f>
        <v>34.471286239065513</v>
      </c>
      <c r="H138" s="103">
        <f t="shared" si="33"/>
        <v>34.706929358598266</v>
      </c>
      <c r="I138" s="103">
        <f t="shared" si="33"/>
        <v>34.942572478131027</v>
      </c>
      <c r="J138" s="103">
        <f t="shared" si="33"/>
        <v>35.17821559766378</v>
      </c>
      <c r="K138" s="103">
        <f t="shared" si="33"/>
        <v>35.41385871719654</v>
      </c>
      <c r="L138" s="103">
        <f t="shared" si="33"/>
        <v>58.451887845080464</v>
      </c>
      <c r="M138" s="103">
        <f t="shared" si="33"/>
        <v>81.791364403921875</v>
      </c>
      <c r="N138" s="103">
        <f t="shared" si="33"/>
        <v>105.43228839372075</v>
      </c>
      <c r="O138" s="103">
        <f t="shared" si="33"/>
        <v>129.37465981447713</v>
      </c>
      <c r="P138" s="103">
        <f t="shared" si="33"/>
        <v>153.61847866619095</v>
      </c>
      <c r="Q138" s="103">
        <f t="shared" si="33"/>
        <v>178.16374494886227</v>
      </c>
      <c r="R138" s="103">
        <f t="shared" si="33"/>
        <v>203.01045866249106</v>
      </c>
      <c r="S138" s="103">
        <f t="shared" si="33"/>
        <v>228.15861980707732</v>
      </c>
      <c r="T138" s="103">
        <f t="shared" si="33"/>
        <v>253.60822838262106</v>
      </c>
      <c r="U138" s="103">
        <f t="shared" si="33"/>
        <v>279.35928438912237</v>
      </c>
      <c r="V138" s="103">
        <f t="shared" si="33"/>
        <v>305.41178782658108</v>
      </c>
      <c r="W138" s="103">
        <f t="shared" si="33"/>
        <v>331.76573869499725</v>
      </c>
      <c r="X138" s="103">
        <f t="shared" si="33"/>
        <v>358.42113699437084</v>
      </c>
      <c r="Y138" s="103">
        <f t="shared" si="33"/>
        <v>385.37798272470201</v>
      </c>
      <c r="Z138" s="103">
        <f t="shared" si="33"/>
        <v>412.63627588599064</v>
      </c>
      <c r="AA138" s="103">
        <f t="shared" si="33"/>
        <v>440.19601647823674</v>
      </c>
      <c r="AB138" s="103">
        <f t="shared" si="33"/>
        <v>468.05720450144025</v>
      </c>
      <c r="AC138" s="103">
        <f t="shared" si="33"/>
        <v>496.21983995560134</v>
      </c>
      <c r="AD138" s="103">
        <f t="shared" si="33"/>
        <v>524.6839228407199</v>
      </c>
      <c r="AE138" s="103">
        <f t="shared" si="33"/>
        <v>553.44945315679581</v>
      </c>
      <c r="AF138" s="103">
        <f t="shared" si="33"/>
        <v>582.51643090382936</v>
      </c>
      <c r="AG138" s="103" t="str">
        <f t="shared" si="33"/>
        <v/>
      </c>
      <c r="AH138" s="103" t="str">
        <f t="shared" si="33"/>
        <v/>
      </c>
      <c r="AI138" s="103" t="str">
        <f t="shared" si="33"/>
        <v/>
      </c>
      <c r="AJ138" s="103" t="str">
        <f t="shared" si="33"/>
        <v/>
      </c>
      <c r="AK138" s="103" t="str">
        <f t="shared" si="33"/>
        <v/>
      </c>
      <c r="AL138" s="103" t="str">
        <f t="shared" si="33"/>
        <v/>
      </c>
      <c r="AM138" s="103" t="str">
        <f t="shared" si="33"/>
        <v/>
      </c>
      <c r="AN138" s="103" t="str">
        <f t="shared" si="33"/>
        <v/>
      </c>
      <c r="AO138" s="103" t="str">
        <f t="shared" si="33"/>
        <v/>
      </c>
      <c r="AP138" s="103" t="str">
        <f t="shared" si="33"/>
        <v/>
      </c>
      <c r="AQ138" s="103" t="str">
        <f t="shared" si="33"/>
        <v/>
      </c>
      <c r="AR138" s="103" t="str">
        <f t="shared" si="33"/>
        <v/>
      </c>
      <c r="AS138" s="103" t="str">
        <f t="shared" si="33"/>
        <v/>
      </c>
      <c r="AT138" s="103" t="str">
        <f t="shared" si="33"/>
        <v/>
      </c>
      <c r="AU138" s="103" t="str">
        <f t="shared" si="33"/>
        <v/>
      </c>
      <c r="AV138" s="103" t="str">
        <f t="shared" si="33"/>
        <v/>
      </c>
      <c r="AW138" s="103" t="str">
        <f t="shared" si="33"/>
        <v/>
      </c>
      <c r="AX138" s="103" t="str">
        <f t="shared" si="33"/>
        <v/>
      </c>
      <c r="AY138" s="103" t="str">
        <f t="shared" si="33"/>
        <v/>
      </c>
      <c r="AZ138" s="103" t="str">
        <f t="shared" si="33"/>
        <v/>
      </c>
      <c r="BA138" s="103" t="str">
        <f t="shared" si="33"/>
        <v/>
      </c>
      <c r="BB138" s="103" t="str">
        <f t="shared" si="33"/>
        <v/>
      </c>
      <c r="BC138" s="103" t="str">
        <f t="shared" si="33"/>
        <v/>
      </c>
    </row>
    <row r="139" spans="4:55" x14ac:dyDescent="0.25">
      <c r="F139" s="10" t="s">
        <v>476</v>
      </c>
      <c r="G139" s="99">
        <f>IF(G137="","",G138*$H$24)</f>
        <v>13.340431649811761</v>
      </c>
      <c r="H139" s="99">
        <f t="shared" ref="H139:BC139" si="34">IF(H137="","",H138*$H$24)</f>
        <v>13.431625836999141</v>
      </c>
      <c r="I139" s="99">
        <f t="shared" si="34"/>
        <v>13.522820024186524</v>
      </c>
      <c r="J139" s="99">
        <f t="shared" si="34"/>
        <v>13.614014211373904</v>
      </c>
      <c r="K139" s="99">
        <f t="shared" si="34"/>
        <v>13.705208398561288</v>
      </c>
      <c r="L139" s="99">
        <f t="shared" si="34"/>
        <v>22.620954994016426</v>
      </c>
      <c r="M139" s="99">
        <f t="shared" si="34"/>
        <v>31.653362128936507</v>
      </c>
      <c r="N139" s="99">
        <f t="shared" si="34"/>
        <v>40.802429803321516</v>
      </c>
      <c r="O139" s="99">
        <f t="shared" si="34"/>
        <v>50.068158017171463</v>
      </c>
      <c r="P139" s="99">
        <f t="shared" si="34"/>
        <v>59.450546770486341</v>
      </c>
      <c r="Q139" s="99">
        <f t="shared" si="34"/>
        <v>68.949596063266156</v>
      </c>
      <c r="R139" s="99">
        <f t="shared" si="34"/>
        <v>78.565305895510903</v>
      </c>
      <c r="S139" s="99">
        <f t="shared" si="34"/>
        <v>88.297676267220595</v>
      </c>
      <c r="T139" s="99">
        <f t="shared" si="34"/>
        <v>98.146707178395218</v>
      </c>
      <c r="U139" s="99">
        <f t="shared" si="34"/>
        <v>108.1123986290348</v>
      </c>
      <c r="V139" s="99">
        <f t="shared" si="34"/>
        <v>118.1947506191393</v>
      </c>
      <c r="W139" s="99">
        <f t="shared" si="34"/>
        <v>128.39376314870873</v>
      </c>
      <c r="X139" s="99">
        <f t="shared" si="34"/>
        <v>138.70943621774305</v>
      </c>
      <c r="Y139" s="99">
        <f t="shared" si="34"/>
        <v>149.14176982624235</v>
      </c>
      <c r="Z139" s="99">
        <f t="shared" si="34"/>
        <v>159.69076397420662</v>
      </c>
      <c r="AA139" s="99">
        <f t="shared" si="34"/>
        <v>170.35641866163579</v>
      </c>
      <c r="AB139" s="99">
        <f t="shared" si="34"/>
        <v>181.13873388852986</v>
      </c>
      <c r="AC139" s="99">
        <f t="shared" si="34"/>
        <v>192.03770965488891</v>
      </c>
      <c r="AD139" s="99">
        <f t="shared" si="34"/>
        <v>203.0533459607129</v>
      </c>
      <c r="AE139" s="99">
        <f t="shared" si="34"/>
        <v>214.18564280600177</v>
      </c>
      <c r="AF139" s="99">
        <f t="shared" si="34"/>
        <v>225.43460019075565</v>
      </c>
      <c r="AG139" s="99" t="str">
        <f t="shared" si="34"/>
        <v/>
      </c>
      <c r="AH139" s="99" t="str">
        <f t="shared" si="34"/>
        <v/>
      </c>
      <c r="AI139" s="99" t="str">
        <f t="shared" si="34"/>
        <v/>
      </c>
      <c r="AJ139" s="99" t="str">
        <f t="shared" si="34"/>
        <v/>
      </c>
      <c r="AK139" s="99" t="str">
        <f t="shared" si="34"/>
        <v/>
      </c>
      <c r="AL139" s="99" t="str">
        <f t="shared" si="34"/>
        <v/>
      </c>
      <c r="AM139" s="99" t="str">
        <f t="shared" si="34"/>
        <v/>
      </c>
      <c r="AN139" s="99" t="str">
        <f t="shared" si="34"/>
        <v/>
      </c>
      <c r="AO139" s="99" t="str">
        <f t="shared" si="34"/>
        <v/>
      </c>
      <c r="AP139" s="99" t="str">
        <f t="shared" si="34"/>
        <v/>
      </c>
      <c r="AQ139" s="99" t="str">
        <f t="shared" si="34"/>
        <v/>
      </c>
      <c r="AR139" s="99" t="str">
        <f t="shared" si="34"/>
        <v/>
      </c>
      <c r="AS139" s="99" t="str">
        <f t="shared" si="34"/>
        <v/>
      </c>
      <c r="AT139" s="99" t="str">
        <f t="shared" si="34"/>
        <v/>
      </c>
      <c r="AU139" s="99" t="str">
        <f t="shared" si="34"/>
        <v/>
      </c>
      <c r="AV139" s="99" t="str">
        <f t="shared" si="34"/>
        <v/>
      </c>
      <c r="AW139" s="99" t="str">
        <f t="shared" si="34"/>
        <v/>
      </c>
      <c r="AX139" s="99" t="str">
        <f t="shared" si="34"/>
        <v/>
      </c>
      <c r="AY139" s="99" t="str">
        <f t="shared" si="34"/>
        <v/>
      </c>
      <c r="AZ139" s="99" t="str">
        <f t="shared" si="34"/>
        <v/>
      </c>
      <c r="BA139" s="99" t="str">
        <f t="shared" si="34"/>
        <v/>
      </c>
      <c r="BB139" s="99" t="str">
        <f t="shared" si="34"/>
        <v/>
      </c>
      <c r="BC139" s="107" t="str">
        <f t="shared" si="34"/>
        <v/>
      </c>
    </row>
    <row r="140" spans="4:55" x14ac:dyDescent="0.25">
      <c r="F140" s="19" t="s">
        <v>477</v>
      </c>
      <c r="G140" s="109">
        <f>IF(G137="","",G139*$H$30)</f>
        <v>9.6051107878644668</v>
      </c>
      <c r="H140" s="109">
        <f t="shared" ref="H140:BC140" si="35">IF(H137="","",H139*$H$30)</f>
        <v>9.6707706026393812</v>
      </c>
      <c r="I140" s="109">
        <f t="shared" si="35"/>
        <v>9.7364304174142973</v>
      </c>
      <c r="J140" s="109">
        <f t="shared" si="35"/>
        <v>9.8020902321892098</v>
      </c>
      <c r="K140" s="109">
        <f t="shared" si="35"/>
        <v>9.8677500469641277</v>
      </c>
      <c r="L140" s="109">
        <f t="shared" si="35"/>
        <v>16.287087595691826</v>
      </c>
      <c r="M140" s="109">
        <f t="shared" si="35"/>
        <v>22.790420732834285</v>
      </c>
      <c r="N140" s="109">
        <f t="shared" si="35"/>
        <v>29.377749458391492</v>
      </c>
      <c r="O140" s="109">
        <f t="shared" si="35"/>
        <v>36.04907377236345</v>
      </c>
      <c r="P140" s="109">
        <f t="shared" si="35"/>
        <v>42.804393674750166</v>
      </c>
      <c r="Q140" s="109">
        <f t="shared" si="35"/>
        <v>49.643709165551634</v>
      </c>
      <c r="R140" s="109">
        <f t="shared" si="35"/>
        <v>56.567020244767846</v>
      </c>
      <c r="S140" s="109">
        <f t="shared" si="35"/>
        <v>63.574326912398824</v>
      </c>
      <c r="T140" s="109">
        <f t="shared" si="35"/>
        <v>70.665629168444553</v>
      </c>
      <c r="U140" s="109">
        <f t="shared" si="35"/>
        <v>77.840927012905055</v>
      </c>
      <c r="V140" s="109">
        <f t="shared" si="35"/>
        <v>85.100220445780295</v>
      </c>
      <c r="W140" s="109">
        <f t="shared" si="35"/>
        <v>92.443509467070285</v>
      </c>
      <c r="X140" s="109">
        <f t="shared" si="35"/>
        <v>99.870794076774985</v>
      </c>
      <c r="Y140" s="109">
        <f t="shared" si="35"/>
        <v>107.38207427489449</v>
      </c>
      <c r="Z140" s="109">
        <f t="shared" si="35"/>
        <v>114.97735006142877</v>
      </c>
      <c r="AA140" s="109">
        <f t="shared" si="35"/>
        <v>122.65662143637776</v>
      </c>
      <c r="AB140" s="109">
        <f t="shared" si="35"/>
        <v>130.4198883997415</v>
      </c>
      <c r="AC140" s="109">
        <f t="shared" si="35"/>
        <v>138.26715095152002</v>
      </c>
      <c r="AD140" s="109">
        <f t="shared" si="35"/>
        <v>146.19840909171327</v>
      </c>
      <c r="AE140" s="109">
        <f t="shared" si="35"/>
        <v>154.21366282032128</v>
      </c>
      <c r="AF140" s="109">
        <f t="shared" si="35"/>
        <v>162.31291213734406</v>
      </c>
      <c r="AG140" s="109" t="str">
        <f t="shared" si="35"/>
        <v/>
      </c>
      <c r="AH140" s="109" t="str">
        <f t="shared" si="35"/>
        <v/>
      </c>
      <c r="AI140" s="109" t="str">
        <f t="shared" si="35"/>
        <v/>
      </c>
      <c r="AJ140" s="109" t="str">
        <f t="shared" si="35"/>
        <v/>
      </c>
      <c r="AK140" s="109" t="str">
        <f t="shared" si="35"/>
        <v/>
      </c>
      <c r="AL140" s="109" t="str">
        <f t="shared" si="35"/>
        <v/>
      </c>
      <c r="AM140" s="109" t="str">
        <f t="shared" si="35"/>
        <v/>
      </c>
      <c r="AN140" s="109" t="str">
        <f t="shared" si="35"/>
        <v/>
      </c>
      <c r="AO140" s="109" t="str">
        <f t="shared" si="35"/>
        <v/>
      </c>
      <c r="AP140" s="109" t="str">
        <f t="shared" si="35"/>
        <v/>
      </c>
      <c r="AQ140" s="109" t="str">
        <f t="shared" si="35"/>
        <v/>
      </c>
      <c r="AR140" s="109" t="str">
        <f t="shared" si="35"/>
        <v/>
      </c>
      <c r="AS140" s="109" t="str">
        <f t="shared" si="35"/>
        <v/>
      </c>
      <c r="AT140" s="109" t="str">
        <f t="shared" si="35"/>
        <v/>
      </c>
      <c r="AU140" s="109" t="str">
        <f t="shared" si="35"/>
        <v/>
      </c>
      <c r="AV140" s="109" t="str">
        <f t="shared" si="35"/>
        <v/>
      </c>
      <c r="AW140" s="109" t="str">
        <f t="shared" si="35"/>
        <v/>
      </c>
      <c r="AX140" s="109" t="str">
        <f t="shared" si="35"/>
        <v/>
      </c>
      <c r="AY140" s="109" t="str">
        <f t="shared" si="35"/>
        <v/>
      </c>
      <c r="AZ140" s="109" t="str">
        <f t="shared" si="35"/>
        <v/>
      </c>
      <c r="BA140" s="109" t="str">
        <f t="shared" si="35"/>
        <v/>
      </c>
      <c r="BB140" s="109" t="str">
        <f t="shared" si="35"/>
        <v/>
      </c>
      <c r="BC140" s="110" t="str">
        <f t="shared" si="35"/>
        <v/>
      </c>
    </row>
    <row r="141" spans="4:55" x14ac:dyDescent="0.25">
      <c r="F141" s="83" t="s">
        <v>490</v>
      </c>
      <c r="G141" s="84">
        <f>G60</f>
        <v>2021</v>
      </c>
      <c r="H141" s="84">
        <f t="shared" ref="H141:BC141" si="36">H60</f>
        <v>2022</v>
      </c>
      <c r="I141" s="84">
        <f t="shared" si="36"/>
        <v>2023</v>
      </c>
      <c r="J141" s="84">
        <f t="shared" si="36"/>
        <v>2024</v>
      </c>
      <c r="K141" s="84">
        <f t="shared" si="36"/>
        <v>2025</v>
      </c>
      <c r="L141" s="84">
        <f t="shared" si="36"/>
        <v>2026</v>
      </c>
      <c r="M141" s="84">
        <f t="shared" si="36"/>
        <v>2027</v>
      </c>
      <c r="N141" s="84">
        <f t="shared" si="36"/>
        <v>2028</v>
      </c>
      <c r="O141" s="84">
        <f t="shared" si="36"/>
        <v>2029</v>
      </c>
      <c r="P141" s="84">
        <f t="shared" si="36"/>
        <v>2030</v>
      </c>
      <c r="Q141" s="84">
        <f t="shared" si="36"/>
        <v>2031</v>
      </c>
      <c r="R141" s="84">
        <f t="shared" si="36"/>
        <v>2032</v>
      </c>
      <c r="S141" s="84">
        <f t="shared" si="36"/>
        <v>2033</v>
      </c>
      <c r="T141" s="84">
        <f t="shared" si="36"/>
        <v>2034</v>
      </c>
      <c r="U141" s="84">
        <f t="shared" si="36"/>
        <v>2035</v>
      </c>
      <c r="V141" s="84">
        <f t="shared" si="36"/>
        <v>2036</v>
      </c>
      <c r="W141" s="84">
        <f t="shared" si="36"/>
        <v>2037</v>
      </c>
      <c r="X141" s="84">
        <f t="shared" si="36"/>
        <v>2038</v>
      </c>
      <c r="Y141" s="84">
        <f t="shared" si="36"/>
        <v>2039</v>
      </c>
      <c r="Z141" s="84">
        <f t="shared" si="36"/>
        <v>2040</v>
      </c>
      <c r="AA141" s="84">
        <f t="shared" si="36"/>
        <v>2041</v>
      </c>
      <c r="AB141" s="84">
        <f t="shared" si="36"/>
        <v>2042</v>
      </c>
      <c r="AC141" s="84">
        <f t="shared" si="36"/>
        <v>2043</v>
      </c>
      <c r="AD141" s="84">
        <f t="shared" si="36"/>
        <v>2044</v>
      </c>
      <c r="AE141" s="84">
        <f t="shared" si="36"/>
        <v>2045</v>
      </c>
      <c r="AF141" s="84">
        <f t="shared" si="36"/>
        <v>2046</v>
      </c>
      <c r="AG141" s="84" t="str">
        <f t="shared" si="36"/>
        <v/>
      </c>
      <c r="AH141" s="84" t="str">
        <f t="shared" si="36"/>
        <v/>
      </c>
      <c r="AI141" s="84" t="str">
        <f t="shared" si="36"/>
        <v/>
      </c>
      <c r="AJ141" s="84" t="str">
        <f t="shared" si="36"/>
        <v/>
      </c>
      <c r="AK141" s="84" t="str">
        <f t="shared" si="36"/>
        <v/>
      </c>
      <c r="AL141" s="84" t="str">
        <f t="shared" si="36"/>
        <v/>
      </c>
      <c r="AM141" s="84" t="str">
        <f t="shared" si="36"/>
        <v/>
      </c>
      <c r="AN141" s="84" t="str">
        <f t="shared" si="36"/>
        <v/>
      </c>
      <c r="AO141" s="84" t="str">
        <f t="shared" si="36"/>
        <v/>
      </c>
      <c r="AP141" s="84" t="str">
        <f t="shared" si="36"/>
        <v/>
      </c>
      <c r="AQ141" s="84" t="str">
        <f t="shared" si="36"/>
        <v/>
      </c>
      <c r="AR141" s="84" t="str">
        <f t="shared" si="36"/>
        <v/>
      </c>
      <c r="AS141" s="84" t="str">
        <f t="shared" si="36"/>
        <v/>
      </c>
      <c r="AT141" s="84" t="str">
        <f t="shared" si="36"/>
        <v/>
      </c>
      <c r="AU141" s="84" t="str">
        <f t="shared" si="36"/>
        <v/>
      </c>
      <c r="AV141" s="84" t="str">
        <f t="shared" si="36"/>
        <v/>
      </c>
      <c r="AW141" s="84" t="str">
        <f t="shared" si="36"/>
        <v/>
      </c>
      <c r="AX141" s="84" t="str">
        <f t="shared" si="36"/>
        <v/>
      </c>
      <c r="AY141" s="84" t="str">
        <f t="shared" si="36"/>
        <v/>
      </c>
      <c r="AZ141" s="84" t="str">
        <f t="shared" si="36"/>
        <v/>
      </c>
      <c r="BA141" s="84" t="str">
        <f t="shared" si="36"/>
        <v/>
      </c>
      <c r="BB141" s="84" t="str">
        <f t="shared" si="36"/>
        <v/>
      </c>
      <c r="BC141" s="85" t="str">
        <f t="shared" si="36"/>
        <v/>
      </c>
    </row>
    <row r="142" spans="4:55" x14ac:dyDescent="0.25">
      <c r="F142" s="34" t="s">
        <v>491</v>
      </c>
      <c r="G142" s="103">
        <f t="shared" ref="G142:BC142" si="37">IF(G141="","",G85*G73*2)</f>
        <v>11.781813922068087</v>
      </c>
      <c r="H142" s="103">
        <f t="shared" si="37"/>
        <v>12.049469968772803</v>
      </c>
      <c r="I142" s="103">
        <f t="shared" si="37"/>
        <v>12.317126015477522</v>
      </c>
      <c r="J142" s="103">
        <f t="shared" si="37"/>
        <v>12.584782062182239</v>
      </c>
      <c r="K142" s="103">
        <f t="shared" si="37"/>
        <v>12.852438108886954</v>
      </c>
      <c r="L142" s="103">
        <f t="shared" si="37"/>
        <v>12.552387681479217</v>
      </c>
      <c r="M142" s="103">
        <f t="shared" si="37"/>
        <v>12.229174299789658</v>
      </c>
      <c r="N142" s="103">
        <f t="shared" si="37"/>
        <v>11.88279796381827</v>
      </c>
      <c r="O142" s="103">
        <f t="shared" si="37"/>
        <v>11.513258673565058</v>
      </c>
      <c r="P142" s="103">
        <f t="shared" si="37"/>
        <v>11.120556429030017</v>
      </c>
      <c r="Q142" s="103">
        <f t="shared" si="37"/>
        <v>10.704691230213152</v>
      </c>
      <c r="R142" s="103">
        <f t="shared" si="37"/>
        <v>10.265663077114461</v>
      </c>
      <c r="S142" s="103">
        <f t="shared" si="37"/>
        <v>9.8034719697339412</v>
      </c>
      <c r="T142" s="103">
        <f t="shared" si="37"/>
        <v>9.3181179080715957</v>
      </c>
      <c r="U142" s="103">
        <f t="shared" si="37"/>
        <v>8.8096008921274258</v>
      </c>
      <c r="V142" s="103">
        <f t="shared" si="37"/>
        <v>8.2779209219014298</v>
      </c>
      <c r="W142" s="103">
        <f t="shared" si="37"/>
        <v>7.7230779973936059</v>
      </c>
      <c r="X142" s="103">
        <f t="shared" si="37"/>
        <v>7.1450721186039559</v>
      </c>
      <c r="Y142" s="103">
        <f t="shared" si="37"/>
        <v>6.5439032855324824</v>
      </c>
      <c r="Z142" s="103">
        <f t="shared" si="37"/>
        <v>5.9195714981791809</v>
      </c>
      <c r="AA142" s="103">
        <f t="shared" si="37"/>
        <v>5.2720767565440534</v>
      </c>
      <c r="AB142" s="103">
        <f t="shared" si="37"/>
        <v>4.6014190606270988</v>
      </c>
      <c r="AC142" s="103">
        <f t="shared" si="37"/>
        <v>3.9075984104283199</v>
      </c>
      <c r="AD142" s="103">
        <f t="shared" si="37"/>
        <v>3.1906148059477144</v>
      </c>
      <c r="AE142" s="103">
        <f t="shared" si="37"/>
        <v>2.4504682471852814</v>
      </c>
      <c r="AF142" s="103">
        <f t="shared" si="37"/>
        <v>1.6871587341410219</v>
      </c>
      <c r="AG142" s="103" t="str">
        <f t="shared" si="37"/>
        <v/>
      </c>
      <c r="AH142" s="103" t="str">
        <f t="shared" si="37"/>
        <v/>
      </c>
      <c r="AI142" s="103" t="str">
        <f t="shared" si="37"/>
        <v/>
      </c>
      <c r="AJ142" s="103" t="str">
        <f t="shared" si="37"/>
        <v/>
      </c>
      <c r="AK142" s="103" t="str">
        <f t="shared" si="37"/>
        <v/>
      </c>
      <c r="AL142" s="103" t="str">
        <f t="shared" si="37"/>
        <v/>
      </c>
      <c r="AM142" s="103" t="str">
        <f t="shared" si="37"/>
        <v/>
      </c>
      <c r="AN142" s="103" t="str">
        <f t="shared" si="37"/>
        <v/>
      </c>
      <c r="AO142" s="103" t="str">
        <f t="shared" si="37"/>
        <v/>
      </c>
      <c r="AP142" s="103" t="str">
        <f t="shared" si="37"/>
        <v/>
      </c>
      <c r="AQ142" s="103" t="str">
        <f t="shared" si="37"/>
        <v/>
      </c>
      <c r="AR142" s="103" t="str">
        <f t="shared" si="37"/>
        <v/>
      </c>
      <c r="AS142" s="103" t="str">
        <f t="shared" si="37"/>
        <v/>
      </c>
      <c r="AT142" s="103" t="str">
        <f t="shared" si="37"/>
        <v/>
      </c>
      <c r="AU142" s="103" t="str">
        <f t="shared" si="37"/>
        <v/>
      </c>
      <c r="AV142" s="103" t="str">
        <f t="shared" si="37"/>
        <v/>
      </c>
      <c r="AW142" s="103" t="str">
        <f t="shared" si="37"/>
        <v/>
      </c>
      <c r="AX142" s="103" t="str">
        <f t="shared" si="37"/>
        <v/>
      </c>
      <c r="AY142" s="103" t="str">
        <f t="shared" si="37"/>
        <v/>
      </c>
      <c r="AZ142" s="103" t="str">
        <f t="shared" si="37"/>
        <v/>
      </c>
      <c r="BA142" s="103" t="str">
        <f t="shared" si="37"/>
        <v/>
      </c>
      <c r="BB142" s="103" t="str">
        <f t="shared" si="37"/>
        <v/>
      </c>
      <c r="BC142" s="106" t="str">
        <f t="shared" si="37"/>
        <v/>
      </c>
    </row>
    <row r="143" spans="4:55" x14ac:dyDescent="0.25">
      <c r="F143" s="10" t="s">
        <v>474</v>
      </c>
      <c r="G143" s="99">
        <f>IF(G141="","",G142*$H$25)</f>
        <v>9.900724056658964</v>
      </c>
      <c r="H143" s="99">
        <f t="shared" ref="H143:BC143" si="38">IF(H141="","",H142*$H$25)</f>
        <v>10.125646015030418</v>
      </c>
      <c r="I143" s="99">
        <f t="shared" si="38"/>
        <v>10.350567973401875</v>
      </c>
      <c r="J143" s="99">
        <f t="shared" si="38"/>
        <v>10.57548993177333</v>
      </c>
      <c r="K143" s="99">
        <f t="shared" si="38"/>
        <v>10.800411890144783</v>
      </c>
      <c r="L143" s="99">
        <f t="shared" si="38"/>
        <v>10.548267652890939</v>
      </c>
      <c r="M143" s="99">
        <f t="shared" si="38"/>
        <v>10.276658669359632</v>
      </c>
      <c r="N143" s="99">
        <f t="shared" si="38"/>
        <v>9.985584939550856</v>
      </c>
      <c r="O143" s="99">
        <f t="shared" si="38"/>
        <v>9.6750464634646178</v>
      </c>
      <c r="P143" s="99">
        <f t="shared" si="38"/>
        <v>9.3450432411009103</v>
      </c>
      <c r="Q143" s="99">
        <f t="shared" si="38"/>
        <v>8.9955752724597406</v>
      </c>
      <c r="R143" s="99">
        <f t="shared" si="38"/>
        <v>8.6266425575411034</v>
      </c>
      <c r="S143" s="99">
        <f t="shared" si="38"/>
        <v>8.2382450963450005</v>
      </c>
      <c r="T143" s="99">
        <f t="shared" si="38"/>
        <v>7.83038288887143</v>
      </c>
      <c r="U143" s="99">
        <f t="shared" si="38"/>
        <v>7.4030559351203973</v>
      </c>
      <c r="V143" s="99">
        <f t="shared" si="38"/>
        <v>6.956264235091898</v>
      </c>
      <c r="W143" s="99">
        <f t="shared" si="38"/>
        <v>6.4900077887859311</v>
      </c>
      <c r="X143" s="99">
        <f t="shared" si="38"/>
        <v>6.0042865962024994</v>
      </c>
      <c r="Y143" s="99">
        <f t="shared" si="38"/>
        <v>5.4991006573416037</v>
      </c>
      <c r="Z143" s="99">
        <f t="shared" si="38"/>
        <v>4.9744499722032414</v>
      </c>
      <c r="AA143" s="99">
        <f t="shared" si="38"/>
        <v>4.4303345407874133</v>
      </c>
      <c r="AB143" s="99">
        <f t="shared" si="38"/>
        <v>3.866754363094119</v>
      </c>
      <c r="AC143" s="99">
        <f t="shared" si="38"/>
        <v>3.2837094391233599</v>
      </c>
      <c r="AD143" s="99">
        <f t="shared" si="38"/>
        <v>2.6811997688751354</v>
      </c>
      <c r="AE143" s="99">
        <f t="shared" si="38"/>
        <v>2.0592253523494439</v>
      </c>
      <c r="AF143" s="99">
        <f t="shared" si="38"/>
        <v>1.4177861895462864</v>
      </c>
      <c r="AG143" s="99" t="str">
        <f t="shared" si="38"/>
        <v/>
      </c>
      <c r="AH143" s="99" t="str">
        <f t="shared" si="38"/>
        <v/>
      </c>
      <c r="AI143" s="99" t="str">
        <f t="shared" si="38"/>
        <v/>
      </c>
      <c r="AJ143" s="99" t="str">
        <f t="shared" si="38"/>
        <v/>
      </c>
      <c r="AK143" s="99" t="str">
        <f t="shared" si="38"/>
        <v/>
      </c>
      <c r="AL143" s="99" t="str">
        <f t="shared" si="38"/>
        <v/>
      </c>
      <c r="AM143" s="99" t="str">
        <f t="shared" si="38"/>
        <v/>
      </c>
      <c r="AN143" s="99" t="str">
        <f t="shared" si="38"/>
        <v/>
      </c>
      <c r="AO143" s="99" t="str">
        <f t="shared" si="38"/>
        <v/>
      </c>
      <c r="AP143" s="99" t="str">
        <f t="shared" si="38"/>
        <v/>
      </c>
      <c r="AQ143" s="99" t="str">
        <f t="shared" si="38"/>
        <v/>
      </c>
      <c r="AR143" s="99" t="str">
        <f t="shared" si="38"/>
        <v/>
      </c>
      <c r="AS143" s="99" t="str">
        <f t="shared" si="38"/>
        <v/>
      </c>
      <c r="AT143" s="99" t="str">
        <f t="shared" si="38"/>
        <v/>
      </c>
      <c r="AU143" s="99" t="str">
        <f t="shared" si="38"/>
        <v/>
      </c>
      <c r="AV143" s="99" t="str">
        <f t="shared" si="38"/>
        <v/>
      </c>
      <c r="AW143" s="99" t="str">
        <f t="shared" si="38"/>
        <v/>
      </c>
      <c r="AX143" s="99" t="str">
        <f t="shared" si="38"/>
        <v/>
      </c>
      <c r="AY143" s="99" t="str">
        <f t="shared" si="38"/>
        <v/>
      </c>
      <c r="AZ143" s="99" t="str">
        <f t="shared" si="38"/>
        <v/>
      </c>
      <c r="BA143" s="99" t="str">
        <f t="shared" si="38"/>
        <v/>
      </c>
      <c r="BB143" s="99" t="str">
        <f t="shared" si="38"/>
        <v/>
      </c>
      <c r="BC143" s="107" t="str">
        <f t="shared" si="38"/>
        <v/>
      </c>
    </row>
    <row r="144" spans="4:55" x14ac:dyDescent="0.25">
      <c r="F144" s="19" t="s">
        <v>473</v>
      </c>
      <c r="G144" s="109">
        <f>IF(G141="","",G143*$H$31)</f>
        <v>4.2573113443633543</v>
      </c>
      <c r="H144" s="109">
        <f t="shared" ref="H144:BC144" si="39">IF(H141="","",H143*$H$31)</f>
        <v>4.3540277864630799</v>
      </c>
      <c r="I144" s="109">
        <f t="shared" si="39"/>
        <v>4.4507442285628063</v>
      </c>
      <c r="J144" s="109">
        <f t="shared" si="39"/>
        <v>4.5474606706625318</v>
      </c>
      <c r="K144" s="109">
        <f t="shared" si="39"/>
        <v>4.6441771127622564</v>
      </c>
      <c r="L144" s="109">
        <f t="shared" si="39"/>
        <v>4.5357550907431037</v>
      </c>
      <c r="M144" s="109">
        <f t="shared" si="39"/>
        <v>4.4189632278246416</v>
      </c>
      <c r="N144" s="109">
        <f t="shared" si="39"/>
        <v>4.2938015240068683</v>
      </c>
      <c r="O144" s="109">
        <f t="shared" si="39"/>
        <v>4.1602699792897857</v>
      </c>
      <c r="P144" s="109">
        <f t="shared" si="39"/>
        <v>4.0183685936733911</v>
      </c>
      <c r="Q144" s="109">
        <f t="shared" si="39"/>
        <v>3.8680973671576884</v>
      </c>
      <c r="R144" s="109">
        <f t="shared" si="39"/>
        <v>3.7094562997426745</v>
      </c>
      <c r="S144" s="109">
        <f t="shared" si="39"/>
        <v>3.54244539142835</v>
      </c>
      <c r="T144" s="109">
        <f t="shared" si="39"/>
        <v>3.3670646422147148</v>
      </c>
      <c r="U144" s="109">
        <f t="shared" si="39"/>
        <v>3.1833140521017707</v>
      </c>
      <c r="V144" s="109">
        <f t="shared" si="39"/>
        <v>2.9911936210895163</v>
      </c>
      <c r="W144" s="109">
        <f t="shared" si="39"/>
        <v>2.7907033491779503</v>
      </c>
      <c r="X144" s="109">
        <f t="shared" si="39"/>
        <v>2.5818432363670749</v>
      </c>
      <c r="Y144" s="109">
        <f t="shared" si="39"/>
        <v>2.3646132826568897</v>
      </c>
      <c r="Z144" s="109">
        <f t="shared" si="39"/>
        <v>2.1390134880473939</v>
      </c>
      <c r="AA144" s="109">
        <f t="shared" si="39"/>
        <v>1.9050438525385878</v>
      </c>
      <c r="AB144" s="109">
        <f t="shared" si="39"/>
        <v>1.6627043761304712</v>
      </c>
      <c r="AC144" s="109">
        <f t="shared" si="39"/>
        <v>1.4119950588230448</v>
      </c>
      <c r="AD144" s="109">
        <f t="shared" si="39"/>
        <v>1.1529159006163083</v>
      </c>
      <c r="AE144" s="109">
        <f t="shared" si="39"/>
        <v>0.88546690151026086</v>
      </c>
      <c r="AF144" s="109">
        <f t="shared" si="39"/>
        <v>0.60964806150490314</v>
      </c>
      <c r="AG144" s="109" t="str">
        <f t="shared" si="39"/>
        <v/>
      </c>
      <c r="AH144" s="109" t="str">
        <f t="shared" si="39"/>
        <v/>
      </c>
      <c r="AI144" s="109" t="str">
        <f t="shared" si="39"/>
        <v/>
      </c>
      <c r="AJ144" s="109" t="str">
        <f t="shared" si="39"/>
        <v/>
      </c>
      <c r="AK144" s="109" t="str">
        <f t="shared" si="39"/>
        <v/>
      </c>
      <c r="AL144" s="109" t="str">
        <f t="shared" si="39"/>
        <v/>
      </c>
      <c r="AM144" s="109" t="str">
        <f t="shared" si="39"/>
        <v/>
      </c>
      <c r="AN144" s="109" t="str">
        <f t="shared" si="39"/>
        <v/>
      </c>
      <c r="AO144" s="109" t="str">
        <f t="shared" si="39"/>
        <v/>
      </c>
      <c r="AP144" s="109" t="str">
        <f t="shared" si="39"/>
        <v/>
      </c>
      <c r="AQ144" s="109" t="str">
        <f t="shared" si="39"/>
        <v/>
      </c>
      <c r="AR144" s="109" t="str">
        <f t="shared" si="39"/>
        <v/>
      </c>
      <c r="AS144" s="109" t="str">
        <f t="shared" si="39"/>
        <v/>
      </c>
      <c r="AT144" s="109" t="str">
        <f t="shared" si="39"/>
        <v/>
      </c>
      <c r="AU144" s="109" t="str">
        <f t="shared" si="39"/>
        <v/>
      </c>
      <c r="AV144" s="109" t="str">
        <f t="shared" si="39"/>
        <v/>
      </c>
      <c r="AW144" s="109" t="str">
        <f t="shared" si="39"/>
        <v/>
      </c>
      <c r="AX144" s="109" t="str">
        <f t="shared" si="39"/>
        <v/>
      </c>
      <c r="AY144" s="109" t="str">
        <f t="shared" si="39"/>
        <v/>
      </c>
      <c r="AZ144" s="109" t="str">
        <f t="shared" si="39"/>
        <v/>
      </c>
      <c r="BA144" s="109" t="str">
        <f t="shared" si="39"/>
        <v/>
      </c>
      <c r="BB144" s="109" t="str">
        <f t="shared" si="39"/>
        <v/>
      </c>
      <c r="BC144" s="110" t="str">
        <f t="shared" si="39"/>
        <v/>
      </c>
    </row>
    <row r="145" spans="4:55" x14ac:dyDescent="0.25">
      <c r="F145" s="83" t="s">
        <v>492</v>
      </c>
      <c r="G145" s="84">
        <f>G60</f>
        <v>2021</v>
      </c>
      <c r="H145" s="84">
        <f t="shared" ref="H145:BC145" si="40">H60</f>
        <v>2022</v>
      </c>
      <c r="I145" s="84">
        <f t="shared" si="40"/>
        <v>2023</v>
      </c>
      <c r="J145" s="84">
        <f t="shared" si="40"/>
        <v>2024</v>
      </c>
      <c r="K145" s="84">
        <f t="shared" si="40"/>
        <v>2025</v>
      </c>
      <c r="L145" s="84">
        <f t="shared" si="40"/>
        <v>2026</v>
      </c>
      <c r="M145" s="84">
        <f t="shared" si="40"/>
        <v>2027</v>
      </c>
      <c r="N145" s="84">
        <f t="shared" si="40"/>
        <v>2028</v>
      </c>
      <c r="O145" s="84">
        <f t="shared" si="40"/>
        <v>2029</v>
      </c>
      <c r="P145" s="84">
        <f t="shared" si="40"/>
        <v>2030</v>
      </c>
      <c r="Q145" s="84">
        <f t="shared" si="40"/>
        <v>2031</v>
      </c>
      <c r="R145" s="84">
        <f t="shared" si="40"/>
        <v>2032</v>
      </c>
      <c r="S145" s="84">
        <f t="shared" si="40"/>
        <v>2033</v>
      </c>
      <c r="T145" s="84">
        <f t="shared" si="40"/>
        <v>2034</v>
      </c>
      <c r="U145" s="84">
        <f t="shared" si="40"/>
        <v>2035</v>
      </c>
      <c r="V145" s="84">
        <f t="shared" si="40"/>
        <v>2036</v>
      </c>
      <c r="W145" s="84">
        <f t="shared" si="40"/>
        <v>2037</v>
      </c>
      <c r="X145" s="84">
        <f t="shared" si="40"/>
        <v>2038</v>
      </c>
      <c r="Y145" s="84">
        <f t="shared" si="40"/>
        <v>2039</v>
      </c>
      <c r="Z145" s="84">
        <f t="shared" si="40"/>
        <v>2040</v>
      </c>
      <c r="AA145" s="84">
        <f t="shared" si="40"/>
        <v>2041</v>
      </c>
      <c r="AB145" s="84">
        <f t="shared" si="40"/>
        <v>2042</v>
      </c>
      <c r="AC145" s="84">
        <f t="shared" si="40"/>
        <v>2043</v>
      </c>
      <c r="AD145" s="84">
        <f t="shared" si="40"/>
        <v>2044</v>
      </c>
      <c r="AE145" s="84">
        <f t="shared" si="40"/>
        <v>2045</v>
      </c>
      <c r="AF145" s="84">
        <f t="shared" si="40"/>
        <v>2046</v>
      </c>
      <c r="AG145" s="84" t="str">
        <f t="shared" si="40"/>
        <v/>
      </c>
      <c r="AH145" s="84" t="str">
        <f t="shared" si="40"/>
        <v/>
      </c>
      <c r="AI145" s="84" t="str">
        <f t="shared" si="40"/>
        <v/>
      </c>
      <c r="AJ145" s="84" t="str">
        <f t="shared" si="40"/>
        <v/>
      </c>
      <c r="AK145" s="84" t="str">
        <f t="shared" si="40"/>
        <v/>
      </c>
      <c r="AL145" s="84" t="str">
        <f t="shared" si="40"/>
        <v/>
      </c>
      <c r="AM145" s="84" t="str">
        <f t="shared" si="40"/>
        <v/>
      </c>
      <c r="AN145" s="84" t="str">
        <f t="shared" si="40"/>
        <v/>
      </c>
      <c r="AO145" s="84" t="str">
        <f t="shared" si="40"/>
        <v/>
      </c>
      <c r="AP145" s="84" t="str">
        <f t="shared" si="40"/>
        <v/>
      </c>
      <c r="AQ145" s="84" t="str">
        <f t="shared" si="40"/>
        <v/>
      </c>
      <c r="AR145" s="84" t="str">
        <f t="shared" si="40"/>
        <v/>
      </c>
      <c r="AS145" s="84" t="str">
        <f t="shared" si="40"/>
        <v/>
      </c>
      <c r="AT145" s="84" t="str">
        <f t="shared" si="40"/>
        <v/>
      </c>
      <c r="AU145" s="84" t="str">
        <f t="shared" si="40"/>
        <v/>
      </c>
      <c r="AV145" s="84" t="str">
        <f t="shared" si="40"/>
        <v/>
      </c>
      <c r="AW145" s="84" t="str">
        <f t="shared" si="40"/>
        <v/>
      </c>
      <c r="AX145" s="84" t="str">
        <f t="shared" si="40"/>
        <v/>
      </c>
      <c r="AY145" s="84" t="str">
        <f t="shared" si="40"/>
        <v/>
      </c>
      <c r="AZ145" s="84" t="str">
        <f t="shared" si="40"/>
        <v/>
      </c>
      <c r="BA145" s="84" t="str">
        <f t="shared" si="40"/>
        <v/>
      </c>
      <c r="BB145" s="84" t="str">
        <f t="shared" si="40"/>
        <v/>
      </c>
      <c r="BC145" s="85" t="str">
        <f t="shared" si="40"/>
        <v/>
      </c>
    </row>
    <row r="146" spans="4:55" x14ac:dyDescent="0.25">
      <c r="F146" s="34" t="s">
        <v>493</v>
      </c>
      <c r="G146" s="103">
        <f>IF(G145="","",G74*G86*2)</f>
        <v>16.309872423720918</v>
      </c>
      <c r="H146" s="103">
        <f t="shared" ref="H146:AI146" si="41">IF(H145="","",H74*H86*2)</f>
        <v>16.364923446143948</v>
      </c>
      <c r="I146" s="103">
        <f t="shared" si="41"/>
        <v>16.419974468566981</v>
      </c>
      <c r="J146" s="103">
        <f t="shared" si="41"/>
        <v>16.47502549099001</v>
      </c>
      <c r="K146" s="103">
        <f t="shared" si="41"/>
        <v>16.530076513413039</v>
      </c>
      <c r="L146" s="103">
        <f t="shared" si="41"/>
        <v>15.867489067360443</v>
      </c>
      <c r="M146" s="103">
        <f t="shared" si="41"/>
        <v>15.200137505827362</v>
      </c>
      <c r="N146" s="103">
        <f t="shared" si="41"/>
        <v>14.528021828813786</v>
      </c>
      <c r="O146" s="103">
        <f t="shared" si="41"/>
        <v>13.851142036319725</v>
      </c>
      <c r="P146" s="103">
        <f t="shared" si="41"/>
        <v>13.16949812834517</v>
      </c>
      <c r="Q146" s="103">
        <f t="shared" si="41"/>
        <v>12.483090104890129</v>
      </c>
      <c r="R146" s="103">
        <f t="shared" si="41"/>
        <v>11.7919179659546</v>
      </c>
      <c r="S146" s="103">
        <f t="shared" si="41"/>
        <v>11.095981711538579</v>
      </c>
      <c r="T146" s="103">
        <f t="shared" si="41"/>
        <v>10.395281341642072</v>
      </c>
      <c r="U146" s="103">
        <f t="shared" si="41"/>
        <v>9.6898168562650735</v>
      </c>
      <c r="V146" s="103">
        <f t="shared" si="41"/>
        <v>8.9795882554075863</v>
      </c>
      <c r="W146" s="103">
        <f t="shared" si="41"/>
        <v>8.2645955390696102</v>
      </c>
      <c r="X146" s="103">
        <f t="shared" si="41"/>
        <v>7.5448387072511469</v>
      </c>
      <c r="Y146" s="103">
        <f t="shared" si="41"/>
        <v>6.8203177599521911</v>
      </c>
      <c r="Z146" s="103">
        <f t="shared" si="41"/>
        <v>6.0910326971727482</v>
      </c>
      <c r="AA146" s="103">
        <f t="shared" si="41"/>
        <v>5.3569835189128154</v>
      </c>
      <c r="AB146" s="103">
        <f t="shared" si="41"/>
        <v>4.6181702251723946</v>
      </c>
      <c r="AC146" s="103">
        <f t="shared" si="41"/>
        <v>3.8745928159514849</v>
      </c>
      <c r="AD146" s="103">
        <f t="shared" si="41"/>
        <v>3.1262512912500853</v>
      </c>
      <c r="AE146" s="103">
        <f t="shared" si="41"/>
        <v>2.3731456510681954</v>
      </c>
      <c r="AF146" s="103">
        <f t="shared" si="41"/>
        <v>1.6152758954058193</v>
      </c>
      <c r="AG146" s="103" t="str">
        <f t="shared" si="41"/>
        <v/>
      </c>
      <c r="AH146" s="103" t="str">
        <f t="shared" si="41"/>
        <v/>
      </c>
      <c r="AI146" s="103" t="str">
        <f t="shared" si="41"/>
        <v/>
      </c>
      <c r="AJ146" s="103" t="str">
        <f t="shared" ref="AJ146:BC146" si="42">IF(AJ145="","",AJ74*AJ86*2)</f>
        <v/>
      </c>
      <c r="AK146" s="103" t="str">
        <f t="shared" si="42"/>
        <v/>
      </c>
      <c r="AL146" s="103" t="str">
        <f t="shared" si="42"/>
        <v/>
      </c>
      <c r="AM146" s="103" t="str">
        <f t="shared" si="42"/>
        <v/>
      </c>
      <c r="AN146" s="103" t="str">
        <f t="shared" si="42"/>
        <v/>
      </c>
      <c r="AO146" s="103" t="str">
        <f t="shared" si="42"/>
        <v/>
      </c>
      <c r="AP146" s="103" t="str">
        <f t="shared" si="42"/>
        <v/>
      </c>
      <c r="AQ146" s="103" t="str">
        <f t="shared" si="42"/>
        <v/>
      </c>
      <c r="AR146" s="103" t="str">
        <f t="shared" si="42"/>
        <v/>
      </c>
      <c r="AS146" s="103" t="str">
        <f t="shared" si="42"/>
        <v/>
      </c>
      <c r="AT146" s="103" t="str">
        <f t="shared" si="42"/>
        <v/>
      </c>
      <c r="AU146" s="103" t="str">
        <f t="shared" si="42"/>
        <v/>
      </c>
      <c r="AV146" s="103" t="str">
        <f t="shared" si="42"/>
        <v/>
      </c>
      <c r="AW146" s="103" t="str">
        <f t="shared" si="42"/>
        <v/>
      </c>
      <c r="AX146" s="103" t="str">
        <f t="shared" si="42"/>
        <v/>
      </c>
      <c r="AY146" s="103" t="str">
        <f t="shared" si="42"/>
        <v/>
      </c>
      <c r="AZ146" s="103" t="str">
        <f t="shared" si="42"/>
        <v/>
      </c>
      <c r="BA146" s="103" t="str">
        <f t="shared" si="42"/>
        <v/>
      </c>
      <c r="BB146" s="103" t="str">
        <f t="shared" si="42"/>
        <v/>
      </c>
      <c r="BC146" s="103" t="str">
        <f t="shared" si="42"/>
        <v/>
      </c>
    </row>
    <row r="147" spans="4:55" x14ac:dyDescent="0.25">
      <c r="F147" s="10" t="s">
        <v>475</v>
      </c>
      <c r="G147" s="99">
        <f>IF(G145="","",G146*$H$26)</f>
        <v>8.8584554338515265</v>
      </c>
      <c r="H147" s="99">
        <f t="shared" ref="H147:BC147" si="43">IF(H145="","",H146*$H$26)</f>
        <v>8.8883555468660891</v>
      </c>
      <c r="I147" s="99">
        <f t="shared" si="43"/>
        <v>8.9182556598806553</v>
      </c>
      <c r="J147" s="99">
        <f t="shared" si="43"/>
        <v>8.9481557728952179</v>
      </c>
      <c r="K147" s="99">
        <f t="shared" si="43"/>
        <v>8.9780558859097823</v>
      </c>
      <c r="L147" s="99">
        <f t="shared" si="43"/>
        <v>8.61818174285089</v>
      </c>
      <c r="M147" s="99">
        <f t="shared" si="43"/>
        <v>8.2557200440117189</v>
      </c>
      <c r="N147" s="99">
        <f t="shared" si="43"/>
        <v>7.8906707893922645</v>
      </c>
      <c r="O147" s="99">
        <f t="shared" si="43"/>
        <v>7.5230339789925322</v>
      </c>
      <c r="P147" s="99">
        <f t="shared" si="43"/>
        <v>7.1528096128125167</v>
      </c>
      <c r="Q147" s="99">
        <f t="shared" si="43"/>
        <v>6.7799976908522233</v>
      </c>
      <c r="R147" s="99">
        <f t="shared" si="43"/>
        <v>6.4045982131116492</v>
      </c>
      <c r="S147" s="99">
        <f t="shared" si="43"/>
        <v>6.0266111795907937</v>
      </c>
      <c r="T147" s="99">
        <f t="shared" si="43"/>
        <v>5.6460365902896594</v>
      </c>
      <c r="U147" s="99">
        <f t="shared" si="43"/>
        <v>5.2628744452082428</v>
      </c>
      <c r="V147" s="99">
        <f t="shared" si="43"/>
        <v>4.8771247443465464</v>
      </c>
      <c r="W147" s="99">
        <f t="shared" si="43"/>
        <v>4.4887874877045704</v>
      </c>
      <c r="X147" s="99">
        <f t="shared" si="43"/>
        <v>4.0978626752823137</v>
      </c>
      <c r="Y147" s="99">
        <f t="shared" si="43"/>
        <v>3.7043503070797761</v>
      </c>
      <c r="Z147" s="99">
        <f t="shared" si="43"/>
        <v>3.3082503830969583</v>
      </c>
      <c r="AA147" s="99">
        <f t="shared" si="43"/>
        <v>2.9095629033338604</v>
      </c>
      <c r="AB147" s="99">
        <f t="shared" si="43"/>
        <v>2.5082878677904819</v>
      </c>
      <c r="AC147" s="99">
        <f t="shared" si="43"/>
        <v>2.1044252764668236</v>
      </c>
      <c r="AD147" s="99">
        <f t="shared" si="43"/>
        <v>1.6979751293628844</v>
      </c>
      <c r="AE147" s="99">
        <f t="shared" si="43"/>
        <v>1.2889374264786642</v>
      </c>
      <c r="AF147" s="99">
        <f t="shared" si="43"/>
        <v>0.87731216781416499</v>
      </c>
      <c r="AG147" s="99" t="str">
        <f t="shared" si="43"/>
        <v/>
      </c>
      <c r="AH147" s="99" t="str">
        <f t="shared" si="43"/>
        <v/>
      </c>
      <c r="AI147" s="99" t="str">
        <f t="shared" si="43"/>
        <v/>
      </c>
      <c r="AJ147" s="99" t="str">
        <f t="shared" si="43"/>
        <v/>
      </c>
      <c r="AK147" s="99" t="str">
        <f t="shared" si="43"/>
        <v/>
      </c>
      <c r="AL147" s="99" t="str">
        <f t="shared" si="43"/>
        <v/>
      </c>
      <c r="AM147" s="99" t="str">
        <f t="shared" si="43"/>
        <v/>
      </c>
      <c r="AN147" s="99" t="str">
        <f t="shared" si="43"/>
        <v/>
      </c>
      <c r="AO147" s="99" t="str">
        <f t="shared" si="43"/>
        <v/>
      </c>
      <c r="AP147" s="99" t="str">
        <f t="shared" si="43"/>
        <v/>
      </c>
      <c r="AQ147" s="99" t="str">
        <f t="shared" si="43"/>
        <v/>
      </c>
      <c r="AR147" s="99" t="str">
        <f t="shared" si="43"/>
        <v/>
      </c>
      <c r="AS147" s="99" t="str">
        <f t="shared" si="43"/>
        <v/>
      </c>
      <c r="AT147" s="99" t="str">
        <f t="shared" si="43"/>
        <v/>
      </c>
      <c r="AU147" s="99" t="str">
        <f t="shared" si="43"/>
        <v/>
      </c>
      <c r="AV147" s="99" t="str">
        <f t="shared" si="43"/>
        <v/>
      </c>
      <c r="AW147" s="99" t="str">
        <f t="shared" si="43"/>
        <v/>
      </c>
      <c r="AX147" s="99" t="str">
        <f t="shared" si="43"/>
        <v/>
      </c>
      <c r="AY147" s="99" t="str">
        <f t="shared" si="43"/>
        <v/>
      </c>
      <c r="AZ147" s="99" t="str">
        <f t="shared" si="43"/>
        <v/>
      </c>
      <c r="BA147" s="99" t="str">
        <f t="shared" si="43"/>
        <v/>
      </c>
      <c r="BB147" s="99" t="str">
        <f t="shared" si="43"/>
        <v/>
      </c>
      <c r="BC147" s="107" t="str">
        <f t="shared" si="43"/>
        <v/>
      </c>
    </row>
    <row r="148" spans="4:55" x14ac:dyDescent="0.25">
      <c r="F148" s="19" t="s">
        <v>478</v>
      </c>
      <c r="G148" s="109">
        <f>IF(G145="","",G147*$H$32)</f>
        <v>6.112334249357553</v>
      </c>
      <c r="H148" s="109">
        <f t="shared" ref="H148:BC148" si="44">IF(H145="","",H147*$H$32)</f>
        <v>6.132965327337601</v>
      </c>
      <c r="I148" s="109">
        <f t="shared" si="44"/>
        <v>6.1535964053176517</v>
      </c>
      <c r="J148" s="109">
        <f t="shared" si="44"/>
        <v>6.1742274832976998</v>
      </c>
      <c r="K148" s="109">
        <f t="shared" si="44"/>
        <v>6.1948585612777496</v>
      </c>
      <c r="L148" s="109">
        <f t="shared" si="44"/>
        <v>5.9465454025671134</v>
      </c>
      <c r="M148" s="109">
        <f t="shared" si="44"/>
        <v>5.6964468303680853</v>
      </c>
      <c r="N148" s="109">
        <f t="shared" si="44"/>
        <v>5.4445628446806618</v>
      </c>
      <c r="O148" s="109">
        <f t="shared" si="44"/>
        <v>5.1908934455048472</v>
      </c>
      <c r="P148" s="109">
        <f t="shared" si="44"/>
        <v>4.9354386328406363</v>
      </c>
      <c r="Q148" s="109">
        <f t="shared" si="44"/>
        <v>4.6781984066880336</v>
      </c>
      <c r="R148" s="109">
        <f t="shared" si="44"/>
        <v>4.419172767047038</v>
      </c>
      <c r="S148" s="109">
        <f t="shared" si="44"/>
        <v>4.158361713917647</v>
      </c>
      <c r="T148" s="109">
        <f t="shared" si="44"/>
        <v>3.8957652472998645</v>
      </c>
      <c r="U148" s="109">
        <f t="shared" si="44"/>
        <v>3.631383367193687</v>
      </c>
      <c r="V148" s="109">
        <f t="shared" si="44"/>
        <v>3.3652160735991168</v>
      </c>
      <c r="W148" s="109">
        <f t="shared" si="44"/>
        <v>3.0972633665161533</v>
      </c>
      <c r="X148" s="109">
        <f t="shared" si="44"/>
        <v>2.8275252459447962</v>
      </c>
      <c r="Y148" s="109">
        <f t="shared" si="44"/>
        <v>2.5560017118850453</v>
      </c>
      <c r="Z148" s="109">
        <f t="shared" si="44"/>
        <v>2.2826927643369008</v>
      </c>
      <c r="AA148" s="109">
        <f t="shared" si="44"/>
        <v>2.0075984033003635</v>
      </c>
      <c r="AB148" s="109">
        <f t="shared" si="44"/>
        <v>1.7307186287754324</v>
      </c>
      <c r="AC148" s="109">
        <f t="shared" si="44"/>
        <v>1.4520534407621082</v>
      </c>
      <c r="AD148" s="109">
        <f t="shared" si="44"/>
        <v>1.1716028392603901</v>
      </c>
      <c r="AE148" s="109">
        <f t="shared" si="44"/>
        <v>0.88936682427027824</v>
      </c>
      <c r="AF148" s="109">
        <f t="shared" si="44"/>
        <v>0.60534539579177382</v>
      </c>
      <c r="AG148" s="109" t="str">
        <f t="shared" si="44"/>
        <v/>
      </c>
      <c r="AH148" s="109" t="str">
        <f t="shared" si="44"/>
        <v/>
      </c>
      <c r="AI148" s="109" t="str">
        <f t="shared" si="44"/>
        <v/>
      </c>
      <c r="AJ148" s="109" t="str">
        <f t="shared" si="44"/>
        <v/>
      </c>
      <c r="AK148" s="109" t="str">
        <f t="shared" si="44"/>
        <v/>
      </c>
      <c r="AL148" s="109" t="str">
        <f t="shared" si="44"/>
        <v/>
      </c>
      <c r="AM148" s="109" t="str">
        <f t="shared" si="44"/>
        <v/>
      </c>
      <c r="AN148" s="109" t="str">
        <f t="shared" si="44"/>
        <v/>
      </c>
      <c r="AO148" s="109" t="str">
        <f t="shared" si="44"/>
        <v/>
      </c>
      <c r="AP148" s="109" t="str">
        <f t="shared" si="44"/>
        <v/>
      </c>
      <c r="AQ148" s="109" t="str">
        <f t="shared" si="44"/>
        <v/>
      </c>
      <c r="AR148" s="109" t="str">
        <f t="shared" si="44"/>
        <v/>
      </c>
      <c r="AS148" s="109" t="str">
        <f t="shared" si="44"/>
        <v/>
      </c>
      <c r="AT148" s="109" t="str">
        <f t="shared" si="44"/>
        <v/>
      </c>
      <c r="AU148" s="109" t="str">
        <f t="shared" si="44"/>
        <v/>
      </c>
      <c r="AV148" s="109" t="str">
        <f t="shared" si="44"/>
        <v/>
      </c>
      <c r="AW148" s="109" t="str">
        <f t="shared" si="44"/>
        <v/>
      </c>
      <c r="AX148" s="109" t="str">
        <f t="shared" si="44"/>
        <v/>
      </c>
      <c r="AY148" s="109" t="str">
        <f t="shared" si="44"/>
        <v/>
      </c>
      <c r="AZ148" s="109" t="str">
        <f t="shared" si="44"/>
        <v/>
      </c>
      <c r="BA148" s="109" t="str">
        <f t="shared" si="44"/>
        <v/>
      </c>
      <c r="BB148" s="109" t="str">
        <f t="shared" si="44"/>
        <v/>
      </c>
      <c r="BC148" s="110" t="str">
        <f t="shared" si="44"/>
        <v/>
      </c>
    </row>
    <row r="149" spans="4:55" x14ac:dyDescent="0.25">
      <c r="F149" s="83" t="s">
        <v>494</v>
      </c>
      <c r="G149" s="84">
        <f>G60</f>
        <v>2021</v>
      </c>
      <c r="H149" s="84">
        <f t="shared" ref="H149:BC149" si="45">H60</f>
        <v>2022</v>
      </c>
      <c r="I149" s="84">
        <f t="shared" si="45"/>
        <v>2023</v>
      </c>
      <c r="J149" s="84">
        <f t="shared" si="45"/>
        <v>2024</v>
      </c>
      <c r="K149" s="84">
        <f t="shared" si="45"/>
        <v>2025</v>
      </c>
      <c r="L149" s="84">
        <f t="shared" si="45"/>
        <v>2026</v>
      </c>
      <c r="M149" s="84">
        <f t="shared" si="45"/>
        <v>2027</v>
      </c>
      <c r="N149" s="84">
        <f t="shared" si="45"/>
        <v>2028</v>
      </c>
      <c r="O149" s="84">
        <f t="shared" si="45"/>
        <v>2029</v>
      </c>
      <c r="P149" s="84">
        <f t="shared" si="45"/>
        <v>2030</v>
      </c>
      <c r="Q149" s="84">
        <f t="shared" si="45"/>
        <v>2031</v>
      </c>
      <c r="R149" s="84">
        <f t="shared" si="45"/>
        <v>2032</v>
      </c>
      <c r="S149" s="84">
        <f t="shared" si="45"/>
        <v>2033</v>
      </c>
      <c r="T149" s="84">
        <f t="shared" si="45"/>
        <v>2034</v>
      </c>
      <c r="U149" s="84">
        <f t="shared" si="45"/>
        <v>2035</v>
      </c>
      <c r="V149" s="84">
        <f t="shared" si="45"/>
        <v>2036</v>
      </c>
      <c r="W149" s="84">
        <f t="shared" si="45"/>
        <v>2037</v>
      </c>
      <c r="X149" s="84">
        <f t="shared" si="45"/>
        <v>2038</v>
      </c>
      <c r="Y149" s="84">
        <f t="shared" si="45"/>
        <v>2039</v>
      </c>
      <c r="Z149" s="84">
        <f t="shared" si="45"/>
        <v>2040</v>
      </c>
      <c r="AA149" s="84">
        <f t="shared" si="45"/>
        <v>2041</v>
      </c>
      <c r="AB149" s="84">
        <f t="shared" si="45"/>
        <v>2042</v>
      </c>
      <c r="AC149" s="84">
        <f t="shared" si="45"/>
        <v>2043</v>
      </c>
      <c r="AD149" s="84">
        <f t="shared" si="45"/>
        <v>2044</v>
      </c>
      <c r="AE149" s="84">
        <f t="shared" si="45"/>
        <v>2045</v>
      </c>
      <c r="AF149" s="84">
        <f t="shared" si="45"/>
        <v>2046</v>
      </c>
      <c r="AG149" s="84" t="str">
        <f t="shared" si="45"/>
        <v/>
      </c>
      <c r="AH149" s="84" t="str">
        <f t="shared" si="45"/>
        <v/>
      </c>
      <c r="AI149" s="84" t="str">
        <f t="shared" si="45"/>
        <v/>
      </c>
      <c r="AJ149" s="84" t="str">
        <f t="shared" si="45"/>
        <v/>
      </c>
      <c r="AK149" s="84" t="str">
        <f t="shared" si="45"/>
        <v/>
      </c>
      <c r="AL149" s="84" t="str">
        <f t="shared" si="45"/>
        <v/>
      </c>
      <c r="AM149" s="84" t="str">
        <f t="shared" si="45"/>
        <v/>
      </c>
      <c r="AN149" s="84" t="str">
        <f t="shared" si="45"/>
        <v/>
      </c>
      <c r="AO149" s="84" t="str">
        <f t="shared" si="45"/>
        <v/>
      </c>
      <c r="AP149" s="84" t="str">
        <f t="shared" si="45"/>
        <v/>
      </c>
      <c r="AQ149" s="84" t="str">
        <f t="shared" si="45"/>
        <v/>
      </c>
      <c r="AR149" s="84" t="str">
        <f t="shared" si="45"/>
        <v/>
      </c>
      <c r="AS149" s="84" t="str">
        <f t="shared" si="45"/>
        <v/>
      </c>
      <c r="AT149" s="84" t="str">
        <f t="shared" si="45"/>
        <v/>
      </c>
      <c r="AU149" s="84" t="str">
        <f t="shared" si="45"/>
        <v/>
      </c>
      <c r="AV149" s="84" t="str">
        <f t="shared" si="45"/>
        <v/>
      </c>
      <c r="AW149" s="84" t="str">
        <f t="shared" si="45"/>
        <v/>
      </c>
      <c r="AX149" s="84" t="str">
        <f t="shared" si="45"/>
        <v/>
      </c>
      <c r="AY149" s="84" t="str">
        <f t="shared" si="45"/>
        <v/>
      </c>
      <c r="AZ149" s="84" t="str">
        <f t="shared" si="45"/>
        <v/>
      </c>
      <c r="BA149" s="84" t="str">
        <f t="shared" si="45"/>
        <v/>
      </c>
      <c r="BB149" s="84" t="str">
        <f t="shared" si="45"/>
        <v/>
      </c>
      <c r="BC149" s="85" t="str">
        <f t="shared" si="45"/>
        <v/>
      </c>
    </row>
    <row r="150" spans="4:55" x14ac:dyDescent="0.25">
      <c r="F150" s="34" t="s">
        <v>495</v>
      </c>
      <c r="G150" s="103">
        <f>IF(G149="","",G138*$H$36)</f>
        <v>302.44613645898721</v>
      </c>
      <c r="H150" s="103">
        <f t="shared" ref="H150:AI150" si="46">IF(H149="","",H138*$H$36)</f>
        <v>304.51363549547676</v>
      </c>
      <c r="I150" s="103">
        <f t="shared" si="46"/>
        <v>306.58113453196643</v>
      </c>
      <c r="J150" s="103">
        <f t="shared" si="46"/>
        <v>308.64863356845598</v>
      </c>
      <c r="K150" s="103">
        <f t="shared" si="46"/>
        <v>310.71613260494564</v>
      </c>
      <c r="L150" s="103">
        <f t="shared" si="46"/>
        <v>512.84850599638867</v>
      </c>
      <c r="M150" s="103">
        <f t="shared" si="46"/>
        <v>717.62573604349245</v>
      </c>
      <c r="N150" s="103">
        <f t="shared" si="46"/>
        <v>925.04782274625688</v>
      </c>
      <c r="O150" s="103">
        <f t="shared" si="46"/>
        <v>1135.1147661046821</v>
      </c>
      <c r="P150" s="103">
        <f t="shared" si="46"/>
        <v>1347.8265661187677</v>
      </c>
      <c r="Q150" s="103">
        <f t="shared" si="46"/>
        <v>1563.1832227885143</v>
      </c>
      <c r="R150" s="103">
        <f t="shared" si="46"/>
        <v>1781.1847361139212</v>
      </c>
      <c r="S150" s="103">
        <f t="shared" si="46"/>
        <v>2001.8311060949889</v>
      </c>
      <c r="T150" s="103">
        <f t="shared" si="46"/>
        <v>2225.1223327317175</v>
      </c>
      <c r="U150" s="103">
        <f t="shared" si="46"/>
        <v>2451.0584160241069</v>
      </c>
      <c r="V150" s="103">
        <f t="shared" si="46"/>
        <v>2679.6393559721569</v>
      </c>
      <c r="W150" s="103">
        <f t="shared" si="46"/>
        <v>2910.8651525758673</v>
      </c>
      <c r="X150" s="103">
        <f t="shared" si="46"/>
        <v>3144.7358058352379</v>
      </c>
      <c r="Y150" s="103">
        <f t="shared" si="46"/>
        <v>3381.2513157502699</v>
      </c>
      <c r="Z150" s="103">
        <f t="shared" si="46"/>
        <v>3620.4116823209624</v>
      </c>
      <c r="AA150" s="103">
        <f t="shared" si="46"/>
        <v>3862.2169055473155</v>
      </c>
      <c r="AB150" s="103">
        <f t="shared" si="46"/>
        <v>4106.6669854293286</v>
      </c>
      <c r="AC150" s="103">
        <f t="shared" si="46"/>
        <v>4353.7619219670032</v>
      </c>
      <c r="AD150" s="103">
        <f t="shared" si="46"/>
        <v>4603.5017151603388</v>
      </c>
      <c r="AE150" s="103">
        <f t="shared" si="46"/>
        <v>4855.8863650093335</v>
      </c>
      <c r="AF150" s="103">
        <f t="shared" si="46"/>
        <v>5110.9158715139911</v>
      </c>
      <c r="AG150" s="103" t="str">
        <f t="shared" si="46"/>
        <v/>
      </c>
      <c r="AH150" s="103" t="str">
        <f t="shared" si="46"/>
        <v/>
      </c>
      <c r="AI150" s="103" t="str">
        <f t="shared" si="46"/>
        <v/>
      </c>
      <c r="AJ150" s="103" t="str">
        <f t="shared" ref="AJ150:BC150" si="47">IF(AJ149="","",AJ138*$H$36)</f>
        <v/>
      </c>
      <c r="AK150" s="103" t="str">
        <f t="shared" si="47"/>
        <v/>
      </c>
      <c r="AL150" s="103" t="str">
        <f t="shared" si="47"/>
        <v/>
      </c>
      <c r="AM150" s="103" t="str">
        <f t="shared" si="47"/>
        <v/>
      </c>
      <c r="AN150" s="103" t="str">
        <f t="shared" si="47"/>
        <v/>
      </c>
      <c r="AO150" s="103" t="str">
        <f t="shared" si="47"/>
        <v/>
      </c>
      <c r="AP150" s="103" t="str">
        <f t="shared" si="47"/>
        <v/>
      </c>
      <c r="AQ150" s="103" t="str">
        <f t="shared" si="47"/>
        <v/>
      </c>
      <c r="AR150" s="103" t="str">
        <f t="shared" si="47"/>
        <v/>
      </c>
      <c r="AS150" s="103" t="str">
        <f t="shared" si="47"/>
        <v/>
      </c>
      <c r="AT150" s="103" t="str">
        <f t="shared" si="47"/>
        <v/>
      </c>
      <c r="AU150" s="103" t="str">
        <f t="shared" si="47"/>
        <v/>
      </c>
      <c r="AV150" s="103" t="str">
        <f t="shared" si="47"/>
        <v/>
      </c>
      <c r="AW150" s="103" t="str">
        <f t="shared" si="47"/>
        <v/>
      </c>
      <c r="AX150" s="103" t="str">
        <f t="shared" si="47"/>
        <v/>
      </c>
      <c r="AY150" s="103" t="str">
        <f t="shared" si="47"/>
        <v/>
      </c>
      <c r="AZ150" s="103" t="str">
        <f t="shared" si="47"/>
        <v/>
      </c>
      <c r="BA150" s="103" t="str">
        <f t="shared" si="47"/>
        <v/>
      </c>
      <c r="BB150" s="103" t="str">
        <f t="shared" si="47"/>
        <v/>
      </c>
      <c r="BC150" s="106" t="str">
        <f t="shared" si="47"/>
        <v/>
      </c>
    </row>
    <row r="151" spans="4:55" x14ac:dyDescent="0.25">
      <c r="F151" s="10" t="s">
        <v>481</v>
      </c>
      <c r="G151" s="99">
        <f>IF(G149="","",G150*$H$27)</f>
        <v>246.20303766861494</v>
      </c>
      <c r="H151" s="99">
        <f t="shared" ref="H151:BC151" si="48">IF(H149="","",H150*$H$27)</f>
        <v>247.88606311281561</v>
      </c>
      <c r="I151" s="99">
        <f t="shared" si="48"/>
        <v>249.56908855701636</v>
      </c>
      <c r="J151" s="99">
        <f t="shared" si="48"/>
        <v>251.25211400121702</v>
      </c>
      <c r="K151" s="99">
        <f t="shared" si="48"/>
        <v>252.93513944541778</v>
      </c>
      <c r="L151" s="99">
        <f t="shared" si="48"/>
        <v>417.47883282100958</v>
      </c>
      <c r="M151" s="99">
        <f t="shared" si="48"/>
        <v>584.17554342619997</v>
      </c>
      <c r="N151" s="99">
        <f t="shared" si="48"/>
        <v>753.02527126098892</v>
      </c>
      <c r="O151" s="99">
        <f t="shared" si="48"/>
        <v>924.02801632537648</v>
      </c>
      <c r="P151" s="99">
        <f t="shared" si="48"/>
        <v>1097.1837786193623</v>
      </c>
      <c r="Q151" s="99">
        <f t="shared" si="48"/>
        <v>1272.492558142947</v>
      </c>
      <c r="R151" s="99">
        <f t="shared" si="48"/>
        <v>1449.9543548961299</v>
      </c>
      <c r="S151" s="99">
        <f t="shared" si="48"/>
        <v>1629.5691688789116</v>
      </c>
      <c r="T151" s="99">
        <f t="shared" si="48"/>
        <v>1811.3370000912919</v>
      </c>
      <c r="U151" s="99">
        <f t="shared" si="48"/>
        <v>1995.2578485332708</v>
      </c>
      <c r="V151" s="99">
        <f t="shared" si="48"/>
        <v>2181.3317142048481</v>
      </c>
      <c r="W151" s="99">
        <f t="shared" si="48"/>
        <v>2369.5585971060241</v>
      </c>
      <c r="X151" s="99">
        <f t="shared" si="48"/>
        <v>2559.938497236798</v>
      </c>
      <c r="Y151" s="99">
        <f t="shared" si="48"/>
        <v>2752.4714145971707</v>
      </c>
      <c r="Z151" s="99">
        <f t="shared" si="48"/>
        <v>2947.1573491871422</v>
      </c>
      <c r="AA151" s="99">
        <f t="shared" si="48"/>
        <v>3143.9963010067122</v>
      </c>
      <c r="AB151" s="99">
        <f t="shared" si="48"/>
        <v>3342.9882700558801</v>
      </c>
      <c r="AC151" s="99">
        <f t="shared" si="48"/>
        <v>3544.1332563346473</v>
      </c>
      <c r="AD151" s="99">
        <f t="shared" si="48"/>
        <v>3747.4312598430133</v>
      </c>
      <c r="AE151" s="99">
        <f t="shared" si="48"/>
        <v>3952.8822805809764</v>
      </c>
      <c r="AF151" s="99">
        <f t="shared" si="48"/>
        <v>4160.4863185485401</v>
      </c>
      <c r="AG151" s="99" t="str">
        <f t="shared" si="48"/>
        <v/>
      </c>
      <c r="AH151" s="99" t="str">
        <f t="shared" si="48"/>
        <v/>
      </c>
      <c r="AI151" s="99" t="str">
        <f t="shared" si="48"/>
        <v/>
      </c>
      <c r="AJ151" s="99" t="str">
        <f t="shared" si="48"/>
        <v/>
      </c>
      <c r="AK151" s="99" t="str">
        <f t="shared" si="48"/>
        <v/>
      </c>
      <c r="AL151" s="99" t="str">
        <f t="shared" si="48"/>
        <v/>
      </c>
      <c r="AM151" s="99" t="str">
        <f t="shared" si="48"/>
        <v/>
      </c>
      <c r="AN151" s="99" t="str">
        <f t="shared" si="48"/>
        <v/>
      </c>
      <c r="AO151" s="99" t="str">
        <f t="shared" si="48"/>
        <v/>
      </c>
      <c r="AP151" s="99" t="str">
        <f t="shared" si="48"/>
        <v/>
      </c>
      <c r="AQ151" s="99" t="str">
        <f t="shared" si="48"/>
        <v/>
      </c>
      <c r="AR151" s="99" t="str">
        <f t="shared" si="48"/>
        <v/>
      </c>
      <c r="AS151" s="99" t="str">
        <f t="shared" si="48"/>
        <v/>
      </c>
      <c r="AT151" s="99" t="str">
        <f t="shared" si="48"/>
        <v/>
      </c>
      <c r="AU151" s="99" t="str">
        <f t="shared" si="48"/>
        <v/>
      </c>
      <c r="AV151" s="99" t="str">
        <f t="shared" si="48"/>
        <v/>
      </c>
      <c r="AW151" s="99" t="str">
        <f t="shared" si="48"/>
        <v/>
      </c>
      <c r="AX151" s="99" t="str">
        <f t="shared" si="48"/>
        <v/>
      </c>
      <c r="AY151" s="99" t="str">
        <f t="shared" si="48"/>
        <v/>
      </c>
      <c r="AZ151" s="99" t="str">
        <f t="shared" si="48"/>
        <v/>
      </c>
      <c r="BA151" s="99" t="str">
        <f t="shared" si="48"/>
        <v/>
      </c>
      <c r="BB151" s="99" t="str">
        <f t="shared" si="48"/>
        <v/>
      </c>
      <c r="BC151" s="107" t="str">
        <f t="shared" si="48"/>
        <v/>
      </c>
    </row>
    <row r="152" spans="4:55" x14ac:dyDescent="0.25">
      <c r="F152" s="19" t="s">
        <v>482</v>
      </c>
      <c r="G152" s="109">
        <f>IF(G149="","",G151*$H$33)</f>
        <v>204.99261678098878</v>
      </c>
      <c r="H152" s="109">
        <f t="shared" ref="H152:BC152" si="49">IF(H149="","",H151*$H$33)</f>
        <v>206.39393088816911</v>
      </c>
      <c r="I152" s="109">
        <f t="shared" si="49"/>
        <v>207.79524499534952</v>
      </c>
      <c r="J152" s="109">
        <f t="shared" si="49"/>
        <v>209.19655910252985</v>
      </c>
      <c r="K152" s="109">
        <f t="shared" si="49"/>
        <v>210.59787320971023</v>
      </c>
      <c r="L152" s="109">
        <f t="shared" si="49"/>
        <v>347.59960397337181</v>
      </c>
      <c r="M152" s="109">
        <f t="shared" si="49"/>
        <v>486.39397157876084</v>
      </c>
      <c r="N152" s="109">
        <f t="shared" si="49"/>
        <v>626.98097602587723</v>
      </c>
      <c r="O152" s="109">
        <f t="shared" si="49"/>
        <v>769.36061731472114</v>
      </c>
      <c r="P152" s="109">
        <f t="shared" si="49"/>
        <v>913.5328954452923</v>
      </c>
      <c r="Q152" s="109">
        <f t="shared" si="49"/>
        <v>1059.4978104175909</v>
      </c>
      <c r="R152" s="109">
        <f t="shared" si="49"/>
        <v>1207.2553622316168</v>
      </c>
      <c r="S152" s="109">
        <f t="shared" si="49"/>
        <v>1356.8055508873704</v>
      </c>
      <c r="T152" s="109">
        <f t="shared" si="49"/>
        <v>1508.1483763848514</v>
      </c>
      <c r="U152" s="109">
        <f t="shared" si="49"/>
        <v>1661.2838387240599</v>
      </c>
      <c r="V152" s="109">
        <f t="shared" si="49"/>
        <v>1816.2119379049955</v>
      </c>
      <c r="W152" s="109">
        <f t="shared" si="49"/>
        <v>1972.9326739276587</v>
      </c>
      <c r="X152" s="109">
        <f t="shared" si="49"/>
        <v>2131.4460467920489</v>
      </c>
      <c r="Y152" s="109">
        <f t="shared" si="49"/>
        <v>2291.7520564981664</v>
      </c>
      <c r="Z152" s="109">
        <f t="shared" si="49"/>
        <v>2453.8507030460123</v>
      </c>
      <c r="AA152" s="109">
        <f t="shared" si="49"/>
        <v>2617.7419864355847</v>
      </c>
      <c r="AB152" s="109">
        <f t="shared" si="49"/>
        <v>2783.4259066668842</v>
      </c>
      <c r="AC152" s="109">
        <f t="shared" si="49"/>
        <v>2950.902463739912</v>
      </c>
      <c r="AD152" s="109">
        <f t="shared" si="49"/>
        <v>3120.1716576546673</v>
      </c>
      <c r="AE152" s="109">
        <f t="shared" si="49"/>
        <v>3291.2334884111488</v>
      </c>
      <c r="AF152" s="109">
        <f t="shared" si="49"/>
        <v>3464.0879560093595</v>
      </c>
      <c r="AG152" s="109" t="str">
        <f t="shared" si="49"/>
        <v/>
      </c>
      <c r="AH152" s="109" t="str">
        <f t="shared" si="49"/>
        <v/>
      </c>
      <c r="AI152" s="109" t="str">
        <f t="shared" si="49"/>
        <v/>
      </c>
      <c r="AJ152" s="109" t="str">
        <f t="shared" si="49"/>
        <v/>
      </c>
      <c r="AK152" s="109" t="str">
        <f t="shared" si="49"/>
        <v/>
      </c>
      <c r="AL152" s="109" t="str">
        <f t="shared" si="49"/>
        <v/>
      </c>
      <c r="AM152" s="109" t="str">
        <f t="shared" si="49"/>
        <v/>
      </c>
      <c r="AN152" s="109" t="str">
        <f t="shared" si="49"/>
        <v/>
      </c>
      <c r="AO152" s="109" t="str">
        <f t="shared" si="49"/>
        <v/>
      </c>
      <c r="AP152" s="109" t="str">
        <f t="shared" si="49"/>
        <v/>
      </c>
      <c r="AQ152" s="109" t="str">
        <f t="shared" si="49"/>
        <v/>
      </c>
      <c r="AR152" s="109" t="str">
        <f t="shared" si="49"/>
        <v/>
      </c>
      <c r="AS152" s="109" t="str">
        <f t="shared" si="49"/>
        <v/>
      </c>
      <c r="AT152" s="109" t="str">
        <f t="shared" si="49"/>
        <v/>
      </c>
      <c r="AU152" s="109" t="str">
        <f t="shared" si="49"/>
        <v/>
      </c>
      <c r="AV152" s="109" t="str">
        <f t="shared" si="49"/>
        <v/>
      </c>
      <c r="AW152" s="109" t="str">
        <f t="shared" si="49"/>
        <v/>
      </c>
      <c r="AX152" s="109" t="str">
        <f t="shared" si="49"/>
        <v/>
      </c>
      <c r="AY152" s="109" t="str">
        <f t="shared" si="49"/>
        <v/>
      </c>
      <c r="AZ152" s="109" t="str">
        <f t="shared" si="49"/>
        <v/>
      </c>
      <c r="BA152" s="109" t="str">
        <f t="shared" si="49"/>
        <v/>
      </c>
      <c r="BB152" s="109" t="str">
        <f t="shared" si="49"/>
        <v/>
      </c>
      <c r="BC152" s="110" t="str">
        <f t="shared" si="49"/>
        <v/>
      </c>
    </row>
    <row r="153" spans="4:55" x14ac:dyDescent="0.25">
      <c r="F153" s="83" t="s">
        <v>496</v>
      </c>
      <c r="G153" s="84">
        <f>G60</f>
        <v>2021</v>
      </c>
      <c r="H153" s="84">
        <f t="shared" ref="H153:BC153" si="50">H60</f>
        <v>2022</v>
      </c>
      <c r="I153" s="84">
        <f t="shared" si="50"/>
        <v>2023</v>
      </c>
      <c r="J153" s="84">
        <f t="shared" si="50"/>
        <v>2024</v>
      </c>
      <c r="K153" s="84">
        <f t="shared" si="50"/>
        <v>2025</v>
      </c>
      <c r="L153" s="84">
        <f t="shared" si="50"/>
        <v>2026</v>
      </c>
      <c r="M153" s="84">
        <f t="shared" si="50"/>
        <v>2027</v>
      </c>
      <c r="N153" s="84">
        <f t="shared" si="50"/>
        <v>2028</v>
      </c>
      <c r="O153" s="84">
        <f t="shared" si="50"/>
        <v>2029</v>
      </c>
      <c r="P153" s="84">
        <f t="shared" si="50"/>
        <v>2030</v>
      </c>
      <c r="Q153" s="84">
        <f t="shared" si="50"/>
        <v>2031</v>
      </c>
      <c r="R153" s="84">
        <f t="shared" si="50"/>
        <v>2032</v>
      </c>
      <c r="S153" s="84">
        <f t="shared" si="50"/>
        <v>2033</v>
      </c>
      <c r="T153" s="84">
        <f t="shared" si="50"/>
        <v>2034</v>
      </c>
      <c r="U153" s="84">
        <f t="shared" si="50"/>
        <v>2035</v>
      </c>
      <c r="V153" s="84">
        <f t="shared" si="50"/>
        <v>2036</v>
      </c>
      <c r="W153" s="84">
        <f t="shared" si="50"/>
        <v>2037</v>
      </c>
      <c r="X153" s="84">
        <f t="shared" si="50"/>
        <v>2038</v>
      </c>
      <c r="Y153" s="84">
        <f t="shared" si="50"/>
        <v>2039</v>
      </c>
      <c r="Z153" s="84">
        <f t="shared" si="50"/>
        <v>2040</v>
      </c>
      <c r="AA153" s="84">
        <f t="shared" si="50"/>
        <v>2041</v>
      </c>
      <c r="AB153" s="84">
        <f t="shared" si="50"/>
        <v>2042</v>
      </c>
      <c r="AC153" s="84">
        <f t="shared" si="50"/>
        <v>2043</v>
      </c>
      <c r="AD153" s="84">
        <f t="shared" si="50"/>
        <v>2044</v>
      </c>
      <c r="AE153" s="84">
        <f t="shared" si="50"/>
        <v>2045</v>
      </c>
      <c r="AF153" s="84">
        <f t="shared" si="50"/>
        <v>2046</v>
      </c>
      <c r="AG153" s="84" t="str">
        <f t="shared" si="50"/>
        <v/>
      </c>
      <c r="AH153" s="84" t="str">
        <f t="shared" si="50"/>
        <v/>
      </c>
      <c r="AI153" s="84" t="str">
        <f t="shared" si="50"/>
        <v/>
      </c>
      <c r="AJ153" s="84" t="str">
        <f t="shared" si="50"/>
        <v/>
      </c>
      <c r="AK153" s="84" t="str">
        <f t="shared" si="50"/>
        <v/>
      </c>
      <c r="AL153" s="84" t="str">
        <f t="shared" si="50"/>
        <v/>
      </c>
      <c r="AM153" s="84" t="str">
        <f t="shared" si="50"/>
        <v/>
      </c>
      <c r="AN153" s="84" t="str">
        <f t="shared" si="50"/>
        <v/>
      </c>
      <c r="AO153" s="84" t="str">
        <f t="shared" si="50"/>
        <v/>
      </c>
      <c r="AP153" s="84" t="str">
        <f t="shared" si="50"/>
        <v/>
      </c>
      <c r="AQ153" s="84" t="str">
        <f t="shared" si="50"/>
        <v/>
      </c>
      <c r="AR153" s="84" t="str">
        <f t="shared" si="50"/>
        <v/>
      </c>
      <c r="AS153" s="84" t="str">
        <f t="shared" si="50"/>
        <v/>
      </c>
      <c r="AT153" s="84" t="str">
        <f t="shared" si="50"/>
        <v/>
      </c>
      <c r="AU153" s="84" t="str">
        <f t="shared" si="50"/>
        <v/>
      </c>
      <c r="AV153" s="84" t="str">
        <f t="shared" si="50"/>
        <v/>
      </c>
      <c r="AW153" s="84" t="str">
        <f t="shared" si="50"/>
        <v/>
      </c>
      <c r="AX153" s="84" t="str">
        <f t="shared" si="50"/>
        <v/>
      </c>
      <c r="AY153" s="84" t="str">
        <f t="shared" si="50"/>
        <v/>
      </c>
      <c r="AZ153" s="84" t="str">
        <f t="shared" si="50"/>
        <v/>
      </c>
      <c r="BA153" s="84" t="str">
        <f t="shared" si="50"/>
        <v/>
      </c>
      <c r="BB153" s="84" t="str">
        <f t="shared" si="50"/>
        <v/>
      </c>
      <c r="BC153" s="85" t="str">
        <f t="shared" si="50"/>
        <v/>
      </c>
    </row>
    <row r="154" spans="4:55" x14ac:dyDescent="0.25">
      <c r="F154" s="34" t="s">
        <v>497</v>
      </c>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6"/>
    </row>
    <row r="155" spans="4:55" x14ac:dyDescent="0.25">
      <c r="F155" s="10" t="s">
        <v>485</v>
      </c>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107"/>
    </row>
    <row r="156" spans="4:55" x14ac:dyDescent="0.25">
      <c r="F156" s="16" t="s">
        <v>486</v>
      </c>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c r="AZ156" s="100"/>
      <c r="BA156" s="100"/>
      <c r="BB156" s="100"/>
      <c r="BC156" s="108"/>
    </row>
    <row r="157" spans="4:55" x14ac:dyDescent="0.25">
      <c r="F157" s="40"/>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row>
    <row r="158" spans="4:55" hidden="1" x14ac:dyDescent="0.25">
      <c r="D158" s="55" t="s">
        <v>527</v>
      </c>
      <c r="F158" s="38" t="e">
        <f>'CBI - BASELINE'!#REF!</f>
        <v>#REF!</v>
      </c>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row>
    <row r="159" spans="4:55" hidden="1" x14ac:dyDescent="0.25">
      <c r="F159" s="51" t="s">
        <v>456</v>
      </c>
      <c r="G159" s="56">
        <f>G136</f>
        <v>-4</v>
      </c>
      <c r="H159" s="56">
        <f t="shared" ref="H159:BC159" si="51">H136</f>
        <v>-3</v>
      </c>
      <c r="I159" s="56">
        <f t="shared" si="51"/>
        <v>-2</v>
      </c>
      <c r="J159" s="56">
        <f t="shared" si="51"/>
        <v>-1</v>
      </c>
      <c r="K159" s="56">
        <f t="shared" si="51"/>
        <v>0</v>
      </c>
      <c r="L159" s="56">
        <f t="shared" si="51"/>
        <v>1</v>
      </c>
      <c r="M159" s="56">
        <f t="shared" si="51"/>
        <v>2</v>
      </c>
      <c r="N159" s="56">
        <f t="shared" si="51"/>
        <v>3</v>
      </c>
      <c r="O159" s="56">
        <f t="shared" si="51"/>
        <v>4</v>
      </c>
      <c r="P159" s="56">
        <f t="shared" si="51"/>
        <v>5</v>
      </c>
      <c r="Q159" s="56">
        <f t="shared" si="51"/>
        <v>6</v>
      </c>
      <c r="R159" s="56">
        <f t="shared" si="51"/>
        <v>7</v>
      </c>
      <c r="S159" s="56">
        <f t="shared" si="51"/>
        <v>8</v>
      </c>
      <c r="T159" s="56">
        <f t="shared" si="51"/>
        <v>9</v>
      </c>
      <c r="U159" s="56">
        <f t="shared" si="51"/>
        <v>10</v>
      </c>
      <c r="V159" s="56">
        <f t="shared" si="51"/>
        <v>11</v>
      </c>
      <c r="W159" s="56">
        <f t="shared" si="51"/>
        <v>12</v>
      </c>
      <c r="X159" s="56">
        <f t="shared" si="51"/>
        <v>13</v>
      </c>
      <c r="Y159" s="56">
        <f t="shared" si="51"/>
        <v>14</v>
      </c>
      <c r="Z159" s="56">
        <f t="shared" si="51"/>
        <v>15</v>
      </c>
      <c r="AA159" s="56">
        <f t="shared" si="51"/>
        <v>16</v>
      </c>
      <c r="AB159" s="56">
        <f t="shared" si="51"/>
        <v>17</v>
      </c>
      <c r="AC159" s="56">
        <f t="shared" si="51"/>
        <v>18</v>
      </c>
      <c r="AD159" s="56">
        <f t="shared" si="51"/>
        <v>19</v>
      </c>
      <c r="AE159" s="56">
        <f t="shared" si="51"/>
        <v>20</v>
      </c>
      <c r="AF159" s="56">
        <f t="shared" si="51"/>
        <v>21</v>
      </c>
      <c r="AG159" s="56" t="str">
        <f t="shared" si="51"/>
        <v/>
      </c>
      <c r="AH159" s="56" t="str">
        <f t="shared" si="51"/>
        <v/>
      </c>
      <c r="AI159" s="56" t="str">
        <f t="shared" si="51"/>
        <v/>
      </c>
      <c r="AJ159" s="56" t="str">
        <f t="shared" si="51"/>
        <v/>
      </c>
      <c r="AK159" s="56" t="str">
        <f t="shared" si="51"/>
        <v/>
      </c>
      <c r="AL159" s="56" t="str">
        <f t="shared" si="51"/>
        <v/>
      </c>
      <c r="AM159" s="56" t="str">
        <f t="shared" si="51"/>
        <v/>
      </c>
      <c r="AN159" s="56" t="str">
        <f t="shared" si="51"/>
        <v/>
      </c>
      <c r="AO159" s="56" t="str">
        <f t="shared" si="51"/>
        <v/>
      </c>
      <c r="AP159" s="56" t="str">
        <f t="shared" si="51"/>
        <v/>
      </c>
      <c r="AQ159" s="56" t="str">
        <f t="shared" si="51"/>
        <v/>
      </c>
      <c r="AR159" s="56" t="str">
        <f t="shared" si="51"/>
        <v/>
      </c>
      <c r="AS159" s="56" t="str">
        <f t="shared" si="51"/>
        <v/>
      </c>
      <c r="AT159" s="56" t="str">
        <f t="shared" si="51"/>
        <v/>
      </c>
      <c r="AU159" s="56" t="str">
        <f t="shared" si="51"/>
        <v/>
      </c>
      <c r="AV159" s="56" t="str">
        <f t="shared" si="51"/>
        <v/>
      </c>
      <c r="AW159" s="56" t="str">
        <f t="shared" si="51"/>
        <v/>
      </c>
      <c r="AX159" s="56" t="str">
        <f t="shared" si="51"/>
        <v/>
      </c>
      <c r="AY159" s="56" t="str">
        <f t="shared" si="51"/>
        <v/>
      </c>
      <c r="AZ159" s="56" t="str">
        <f t="shared" si="51"/>
        <v/>
      </c>
      <c r="BA159" s="56" t="str">
        <f t="shared" si="51"/>
        <v/>
      </c>
      <c r="BB159" s="56" t="str">
        <f t="shared" si="51"/>
        <v/>
      </c>
      <c r="BC159" s="56" t="str">
        <f t="shared" si="51"/>
        <v/>
      </c>
    </row>
    <row r="160" spans="4:55" hidden="1" x14ac:dyDescent="0.25">
      <c r="F160" s="422" t="s">
        <v>488</v>
      </c>
      <c r="G160" s="84">
        <f t="shared" ref="G160:BC160" si="52">G83</f>
        <v>2021</v>
      </c>
      <c r="H160" s="84">
        <f t="shared" si="52"/>
        <v>2022</v>
      </c>
      <c r="I160" s="84">
        <f t="shared" si="52"/>
        <v>2023</v>
      </c>
      <c r="J160" s="84">
        <f t="shared" si="52"/>
        <v>2024</v>
      </c>
      <c r="K160" s="84">
        <f t="shared" si="52"/>
        <v>2025</v>
      </c>
      <c r="L160" s="84">
        <f t="shared" si="52"/>
        <v>2026</v>
      </c>
      <c r="M160" s="84">
        <f t="shared" si="52"/>
        <v>2027</v>
      </c>
      <c r="N160" s="84">
        <f t="shared" si="52"/>
        <v>2028</v>
      </c>
      <c r="O160" s="84">
        <f t="shared" si="52"/>
        <v>2029</v>
      </c>
      <c r="P160" s="84">
        <f t="shared" si="52"/>
        <v>2030</v>
      </c>
      <c r="Q160" s="84">
        <f t="shared" si="52"/>
        <v>2031</v>
      </c>
      <c r="R160" s="84">
        <f t="shared" si="52"/>
        <v>2032</v>
      </c>
      <c r="S160" s="84">
        <f t="shared" si="52"/>
        <v>2033</v>
      </c>
      <c r="T160" s="84">
        <f t="shared" si="52"/>
        <v>2034</v>
      </c>
      <c r="U160" s="84">
        <f t="shared" si="52"/>
        <v>2035</v>
      </c>
      <c r="V160" s="84">
        <f t="shared" si="52"/>
        <v>2036</v>
      </c>
      <c r="W160" s="84">
        <f t="shared" si="52"/>
        <v>2037</v>
      </c>
      <c r="X160" s="84">
        <f t="shared" si="52"/>
        <v>2038</v>
      </c>
      <c r="Y160" s="84">
        <f t="shared" si="52"/>
        <v>2039</v>
      </c>
      <c r="Z160" s="84">
        <f t="shared" si="52"/>
        <v>2040</v>
      </c>
      <c r="AA160" s="84">
        <f t="shared" si="52"/>
        <v>2041</v>
      </c>
      <c r="AB160" s="84">
        <f t="shared" si="52"/>
        <v>2042</v>
      </c>
      <c r="AC160" s="84">
        <f t="shared" si="52"/>
        <v>2043</v>
      </c>
      <c r="AD160" s="84">
        <f t="shared" si="52"/>
        <v>2044</v>
      </c>
      <c r="AE160" s="84">
        <f t="shared" si="52"/>
        <v>2045</v>
      </c>
      <c r="AF160" s="84">
        <f t="shared" si="52"/>
        <v>2046</v>
      </c>
      <c r="AG160" s="84" t="str">
        <f t="shared" si="52"/>
        <v/>
      </c>
      <c r="AH160" s="84" t="str">
        <f t="shared" si="52"/>
        <v/>
      </c>
      <c r="AI160" s="84" t="str">
        <f t="shared" si="52"/>
        <v/>
      </c>
      <c r="AJ160" s="84" t="str">
        <f t="shared" si="52"/>
        <v/>
      </c>
      <c r="AK160" s="84" t="str">
        <f t="shared" si="52"/>
        <v/>
      </c>
      <c r="AL160" s="84" t="str">
        <f t="shared" si="52"/>
        <v/>
      </c>
      <c r="AM160" s="84" t="str">
        <f t="shared" si="52"/>
        <v/>
      </c>
      <c r="AN160" s="84" t="str">
        <f t="shared" si="52"/>
        <v/>
      </c>
      <c r="AO160" s="84" t="str">
        <f t="shared" si="52"/>
        <v/>
      </c>
      <c r="AP160" s="84" t="str">
        <f t="shared" si="52"/>
        <v/>
      </c>
      <c r="AQ160" s="84" t="str">
        <f t="shared" si="52"/>
        <v/>
      </c>
      <c r="AR160" s="84" t="str">
        <f t="shared" si="52"/>
        <v/>
      </c>
      <c r="AS160" s="84" t="str">
        <f t="shared" si="52"/>
        <v/>
      </c>
      <c r="AT160" s="84" t="str">
        <f t="shared" si="52"/>
        <v/>
      </c>
      <c r="AU160" s="84" t="str">
        <f t="shared" si="52"/>
        <v/>
      </c>
      <c r="AV160" s="84" t="str">
        <f t="shared" si="52"/>
        <v/>
      </c>
      <c r="AW160" s="84" t="str">
        <f t="shared" si="52"/>
        <v/>
      </c>
      <c r="AX160" s="84" t="str">
        <f t="shared" si="52"/>
        <v/>
      </c>
      <c r="AY160" s="84" t="str">
        <f t="shared" si="52"/>
        <v/>
      </c>
      <c r="AZ160" s="84" t="str">
        <f t="shared" si="52"/>
        <v/>
      </c>
      <c r="BA160" s="84" t="str">
        <f t="shared" si="52"/>
        <v/>
      </c>
      <c r="BB160" s="84" t="str">
        <f t="shared" si="52"/>
        <v/>
      </c>
      <c r="BC160" s="85" t="str">
        <f t="shared" si="52"/>
        <v/>
      </c>
    </row>
    <row r="161" spans="6:55" hidden="1" x14ac:dyDescent="0.25">
      <c r="F161" s="420" t="s">
        <v>489</v>
      </c>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t="str">
        <f>IF(AJ$159="","",IF($J$14="Yes","",IF($J$14="[INDICATE IF THIS IS YOUR BASELINE]","",IF('CBI - BASELINE'!$J$14="Yes",'CBI - BUILD_SCENARIO'!AJ138-'CBI - BASELINE'!AJ116,IF(#REF!="Yes",'CBI - BUILD_SCENARIO'!AJ138-#REF!,IF(#REF!="Yes",'CBI - BUILD_SCENARIO'!AJ138-#REF!,"ERROR"))))))</f>
        <v/>
      </c>
      <c r="AK161" s="103" t="str">
        <f>IF(AK$159="","",IF($J$14="Yes","",IF($J$14="[INDICATE IF THIS IS YOUR BASELINE]","",IF('CBI - BASELINE'!$J$14="Yes",'CBI - BUILD_SCENARIO'!AK138-'CBI - BASELINE'!AK116,IF(#REF!="Yes",'CBI - BUILD_SCENARIO'!AK138-#REF!,IF(#REF!="Yes",'CBI - BUILD_SCENARIO'!AK138-#REF!,"ERROR"))))))</f>
        <v/>
      </c>
      <c r="AL161" s="103" t="str">
        <f>IF(AL$159="","",IF($J$14="Yes","",IF($J$14="[INDICATE IF THIS IS YOUR BASELINE]","",IF('CBI - BASELINE'!$J$14="Yes",'CBI - BUILD_SCENARIO'!AL138-'CBI - BASELINE'!AL116,IF(#REF!="Yes",'CBI - BUILD_SCENARIO'!AL138-#REF!,IF(#REF!="Yes",'CBI - BUILD_SCENARIO'!AL138-#REF!,"ERROR"))))))</f>
        <v/>
      </c>
      <c r="AM161" s="103" t="str">
        <f>IF(AM$159="","",IF($J$14="Yes","",IF($J$14="[INDICATE IF THIS IS YOUR BASELINE]","",IF('CBI - BASELINE'!$J$14="Yes",'CBI - BUILD_SCENARIO'!AM138-'CBI - BASELINE'!AM116,IF(#REF!="Yes",'CBI - BUILD_SCENARIO'!AM138-#REF!,IF(#REF!="Yes",'CBI - BUILD_SCENARIO'!AM138-#REF!,"ERROR"))))))</f>
        <v/>
      </c>
      <c r="AN161" s="103" t="str">
        <f>IF(AN$159="","",IF($J$14="Yes","",IF($J$14="[INDICATE IF THIS IS YOUR BASELINE]","",IF('CBI - BASELINE'!$J$14="Yes",'CBI - BUILD_SCENARIO'!AN138-'CBI - BASELINE'!AN116,IF(#REF!="Yes",'CBI - BUILD_SCENARIO'!AN138-#REF!,IF(#REF!="Yes",'CBI - BUILD_SCENARIO'!AN138-#REF!,"ERROR"))))))</f>
        <v/>
      </c>
      <c r="AO161" s="103" t="str">
        <f>IF(AO$159="","",IF($J$14="Yes","",IF($J$14="[INDICATE IF THIS IS YOUR BASELINE]","",IF('CBI - BASELINE'!$J$14="Yes",'CBI - BUILD_SCENARIO'!AO138-'CBI - BASELINE'!AO116,IF(#REF!="Yes",'CBI - BUILD_SCENARIO'!AO138-#REF!,IF(#REF!="Yes",'CBI - BUILD_SCENARIO'!AO138-#REF!,"ERROR"))))))</f>
        <v/>
      </c>
      <c r="AP161" s="103" t="str">
        <f>IF(AP$159="","",IF($J$14="Yes","",IF($J$14="[INDICATE IF THIS IS YOUR BASELINE]","",IF('CBI - BASELINE'!$J$14="Yes",'CBI - BUILD_SCENARIO'!AP138-'CBI - BASELINE'!AP116,IF(#REF!="Yes",'CBI - BUILD_SCENARIO'!AP138-#REF!,IF(#REF!="Yes",'CBI - BUILD_SCENARIO'!AP138-#REF!,"ERROR"))))))</f>
        <v/>
      </c>
      <c r="AQ161" s="103" t="str">
        <f>IF(AQ$159="","",IF($J$14="Yes","",IF($J$14="[INDICATE IF THIS IS YOUR BASELINE]","",IF('CBI - BASELINE'!$J$14="Yes",'CBI - BUILD_SCENARIO'!AQ138-'CBI - BASELINE'!AQ116,IF(#REF!="Yes",'CBI - BUILD_SCENARIO'!AQ138-#REF!,IF(#REF!="Yes",'CBI - BUILD_SCENARIO'!AQ138-#REF!,"ERROR"))))))</f>
        <v/>
      </c>
      <c r="AR161" s="103" t="str">
        <f>IF(AR$159="","",IF($J$14="Yes","",IF($J$14="[INDICATE IF THIS IS YOUR BASELINE]","",IF('CBI - BASELINE'!$J$14="Yes",'CBI - BUILD_SCENARIO'!AR138-'CBI - BASELINE'!AR116,IF(#REF!="Yes",'CBI - BUILD_SCENARIO'!AR138-#REF!,IF(#REF!="Yes",'CBI - BUILD_SCENARIO'!AR138-#REF!,"ERROR"))))))</f>
        <v/>
      </c>
      <c r="AS161" s="103" t="str">
        <f>IF(AS$159="","",IF($J$14="Yes","",IF($J$14="[INDICATE IF THIS IS YOUR BASELINE]","",IF('CBI - BASELINE'!$J$14="Yes",'CBI - BUILD_SCENARIO'!AS138-'CBI - BASELINE'!AS116,IF(#REF!="Yes",'CBI - BUILD_SCENARIO'!AS138-#REF!,IF(#REF!="Yes",'CBI - BUILD_SCENARIO'!AS138-#REF!,"ERROR"))))))</f>
        <v/>
      </c>
      <c r="AT161" s="103" t="str">
        <f>IF(AT$159="","",IF($J$14="Yes","",IF($J$14="[INDICATE IF THIS IS YOUR BASELINE]","",IF('CBI - BASELINE'!$J$14="Yes",'CBI - BUILD_SCENARIO'!AT138-'CBI - BASELINE'!AT116,IF(#REF!="Yes",'CBI - BUILD_SCENARIO'!AT138-#REF!,IF(#REF!="Yes",'CBI - BUILD_SCENARIO'!AT138-#REF!,"ERROR"))))))</f>
        <v/>
      </c>
      <c r="AU161" s="103" t="str">
        <f>IF(AU$159="","",IF($J$14="Yes","",IF($J$14="[INDICATE IF THIS IS YOUR BASELINE]","",IF('CBI - BASELINE'!$J$14="Yes",'CBI - BUILD_SCENARIO'!AU138-'CBI - BASELINE'!AU116,IF(#REF!="Yes",'CBI - BUILD_SCENARIO'!AU138-#REF!,IF(#REF!="Yes",'CBI - BUILD_SCENARIO'!AU138-#REF!,"ERROR"))))))</f>
        <v/>
      </c>
      <c r="AV161" s="103" t="str">
        <f>IF(AV$159="","",IF($J$14="Yes","",IF($J$14="[INDICATE IF THIS IS YOUR BASELINE]","",IF('CBI - BASELINE'!$J$14="Yes",'CBI - BUILD_SCENARIO'!AV138-'CBI - BASELINE'!AV116,IF(#REF!="Yes",'CBI - BUILD_SCENARIO'!AV138-#REF!,IF(#REF!="Yes",'CBI - BUILD_SCENARIO'!AV138-#REF!,"ERROR"))))))</f>
        <v/>
      </c>
      <c r="AW161" s="103" t="str">
        <f>IF(AW$159="","",IF($J$14="Yes","",IF($J$14="[INDICATE IF THIS IS YOUR BASELINE]","",IF('CBI - BASELINE'!$J$14="Yes",'CBI - BUILD_SCENARIO'!AW138-'CBI - BASELINE'!AW116,IF(#REF!="Yes",'CBI - BUILD_SCENARIO'!AW138-#REF!,IF(#REF!="Yes",'CBI - BUILD_SCENARIO'!AW138-#REF!,"ERROR"))))))</f>
        <v/>
      </c>
      <c r="AX161" s="103" t="str">
        <f>IF(AX$159="","",IF($J$14="Yes","",IF($J$14="[INDICATE IF THIS IS YOUR BASELINE]","",IF('CBI - BASELINE'!$J$14="Yes",'CBI - BUILD_SCENARIO'!AX138-'CBI - BASELINE'!AX116,IF(#REF!="Yes",'CBI - BUILD_SCENARIO'!AX138-#REF!,IF(#REF!="Yes",'CBI - BUILD_SCENARIO'!AX138-#REF!,"ERROR"))))))</f>
        <v/>
      </c>
      <c r="AY161" s="103" t="str">
        <f>IF(AY$159="","",IF($J$14="Yes","",IF($J$14="[INDICATE IF THIS IS YOUR BASELINE]","",IF('CBI - BASELINE'!$J$14="Yes",'CBI - BUILD_SCENARIO'!AY138-'CBI - BASELINE'!AY116,IF(#REF!="Yes",'CBI - BUILD_SCENARIO'!AY138-#REF!,IF(#REF!="Yes",'CBI - BUILD_SCENARIO'!AY138-#REF!,"ERROR"))))))</f>
        <v/>
      </c>
      <c r="AZ161" s="103" t="str">
        <f>IF(AZ$159="","",IF($J$14="Yes","",IF($J$14="[INDICATE IF THIS IS YOUR BASELINE]","",IF('CBI - BASELINE'!$J$14="Yes",'CBI - BUILD_SCENARIO'!AZ138-'CBI - BASELINE'!AZ116,IF(#REF!="Yes",'CBI - BUILD_SCENARIO'!AZ138-#REF!,IF(#REF!="Yes",'CBI - BUILD_SCENARIO'!AZ138-#REF!,"ERROR"))))))</f>
        <v/>
      </c>
      <c r="BA161" s="103" t="str">
        <f>IF(BA$159="","",IF($J$14="Yes","",IF($J$14="[INDICATE IF THIS IS YOUR BASELINE]","",IF('CBI - BASELINE'!$J$14="Yes",'CBI - BUILD_SCENARIO'!BA138-'CBI - BASELINE'!BA116,IF(#REF!="Yes",'CBI - BUILD_SCENARIO'!BA138-#REF!,IF(#REF!="Yes",'CBI - BUILD_SCENARIO'!BA138-#REF!,"ERROR"))))))</f>
        <v/>
      </c>
      <c r="BB161" s="103" t="str">
        <f>IF(BB$159="","",IF($J$14="Yes","",IF($J$14="[INDICATE IF THIS IS YOUR BASELINE]","",IF('CBI - BASELINE'!$J$14="Yes",'CBI - BUILD_SCENARIO'!BB138-'CBI - BASELINE'!BB116,IF(#REF!="Yes",'CBI - BUILD_SCENARIO'!BB138-#REF!,IF(#REF!="Yes",'CBI - BUILD_SCENARIO'!BB138-#REF!,"ERROR"))))))</f>
        <v/>
      </c>
      <c r="BC161" s="103" t="str">
        <f>IF(BC$159="","",IF($J$14="Yes","",IF($J$14="[INDICATE IF THIS IS YOUR BASELINE]","",IF('CBI - BASELINE'!$J$14="Yes",'CBI - BUILD_SCENARIO'!BC138-'CBI - BASELINE'!BC116,IF(#REF!="Yes",'CBI - BUILD_SCENARIO'!BC138-#REF!,IF(#REF!="Yes",'CBI - BUILD_SCENARIO'!BC138-#REF!,"ERROR"))))))</f>
        <v/>
      </c>
    </row>
    <row r="162" spans="6:55" hidden="1" x14ac:dyDescent="0.25">
      <c r="F162" s="410" t="s">
        <v>476</v>
      </c>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t="str">
        <f>IF(AJ$159="","",IF($J$14="Yes","",IF($J$14="[INDICATE IF THIS IS YOUR BASELINE]","",IF('CBI - BASELINE'!$J$14="Yes",'CBI - BUILD_SCENARIO'!AJ139-'CBI - BASELINE'!AJ117,IF(#REF!="Yes",'CBI - BUILD_SCENARIO'!AJ139-#REF!,IF(#REF!="Yes",'CBI - BUILD_SCENARIO'!AJ139-#REF!,"ERROR"))))))</f>
        <v/>
      </c>
      <c r="AK162" s="99" t="str">
        <f>IF(AK$159="","",IF($J$14="Yes","",IF($J$14="[INDICATE IF THIS IS YOUR BASELINE]","",IF('CBI - BASELINE'!$J$14="Yes",'CBI - BUILD_SCENARIO'!AK139-'CBI - BASELINE'!AK117,IF(#REF!="Yes",'CBI - BUILD_SCENARIO'!AK139-#REF!,IF(#REF!="Yes",'CBI - BUILD_SCENARIO'!AK139-#REF!,"ERROR"))))))</f>
        <v/>
      </c>
      <c r="AL162" s="99" t="str">
        <f>IF(AL$159="","",IF($J$14="Yes","",IF($J$14="[INDICATE IF THIS IS YOUR BASELINE]","",IF('CBI - BASELINE'!$J$14="Yes",'CBI - BUILD_SCENARIO'!AL139-'CBI - BASELINE'!AL117,IF(#REF!="Yes",'CBI - BUILD_SCENARIO'!AL139-#REF!,IF(#REF!="Yes",'CBI - BUILD_SCENARIO'!AL139-#REF!,"ERROR"))))))</f>
        <v/>
      </c>
      <c r="AM162" s="99" t="str">
        <f>IF(AM$159="","",IF($J$14="Yes","",IF($J$14="[INDICATE IF THIS IS YOUR BASELINE]","",IF('CBI - BASELINE'!$J$14="Yes",'CBI - BUILD_SCENARIO'!AM139-'CBI - BASELINE'!AM117,IF(#REF!="Yes",'CBI - BUILD_SCENARIO'!AM139-#REF!,IF(#REF!="Yes",'CBI - BUILD_SCENARIO'!AM139-#REF!,"ERROR"))))))</f>
        <v/>
      </c>
      <c r="AN162" s="99" t="str">
        <f>IF(AN$159="","",IF($J$14="Yes","",IF($J$14="[INDICATE IF THIS IS YOUR BASELINE]","",IF('CBI - BASELINE'!$J$14="Yes",'CBI - BUILD_SCENARIO'!AN139-'CBI - BASELINE'!AN117,IF(#REF!="Yes",'CBI - BUILD_SCENARIO'!AN139-#REF!,IF(#REF!="Yes",'CBI - BUILD_SCENARIO'!AN139-#REF!,"ERROR"))))))</f>
        <v/>
      </c>
      <c r="AO162" s="99" t="str">
        <f>IF(AO$159="","",IF($J$14="Yes","",IF($J$14="[INDICATE IF THIS IS YOUR BASELINE]","",IF('CBI - BASELINE'!$J$14="Yes",'CBI - BUILD_SCENARIO'!AO139-'CBI - BASELINE'!AO117,IF(#REF!="Yes",'CBI - BUILD_SCENARIO'!AO139-#REF!,IF(#REF!="Yes",'CBI - BUILD_SCENARIO'!AO139-#REF!,"ERROR"))))))</f>
        <v/>
      </c>
      <c r="AP162" s="99" t="str">
        <f>IF(AP$159="","",IF($J$14="Yes","",IF($J$14="[INDICATE IF THIS IS YOUR BASELINE]","",IF('CBI - BASELINE'!$J$14="Yes",'CBI - BUILD_SCENARIO'!AP139-'CBI - BASELINE'!AP117,IF(#REF!="Yes",'CBI - BUILD_SCENARIO'!AP139-#REF!,IF(#REF!="Yes",'CBI - BUILD_SCENARIO'!AP139-#REF!,"ERROR"))))))</f>
        <v/>
      </c>
      <c r="AQ162" s="99" t="str">
        <f>IF(AQ$159="","",IF($J$14="Yes","",IF($J$14="[INDICATE IF THIS IS YOUR BASELINE]","",IF('CBI - BASELINE'!$J$14="Yes",'CBI - BUILD_SCENARIO'!AQ139-'CBI - BASELINE'!AQ117,IF(#REF!="Yes",'CBI - BUILD_SCENARIO'!AQ139-#REF!,IF(#REF!="Yes",'CBI - BUILD_SCENARIO'!AQ139-#REF!,"ERROR"))))))</f>
        <v/>
      </c>
      <c r="AR162" s="99" t="str">
        <f>IF(AR$159="","",IF($J$14="Yes","",IF($J$14="[INDICATE IF THIS IS YOUR BASELINE]","",IF('CBI - BASELINE'!$J$14="Yes",'CBI - BUILD_SCENARIO'!AR139-'CBI - BASELINE'!AR117,IF(#REF!="Yes",'CBI - BUILD_SCENARIO'!AR139-#REF!,IF(#REF!="Yes",'CBI - BUILD_SCENARIO'!AR139-#REF!,"ERROR"))))))</f>
        <v/>
      </c>
      <c r="AS162" s="99" t="str">
        <f>IF(AS$159="","",IF($J$14="Yes","",IF($J$14="[INDICATE IF THIS IS YOUR BASELINE]","",IF('CBI - BASELINE'!$J$14="Yes",'CBI - BUILD_SCENARIO'!AS139-'CBI - BASELINE'!AS117,IF(#REF!="Yes",'CBI - BUILD_SCENARIO'!AS139-#REF!,IF(#REF!="Yes",'CBI - BUILD_SCENARIO'!AS139-#REF!,"ERROR"))))))</f>
        <v/>
      </c>
      <c r="AT162" s="99" t="str">
        <f>IF(AT$159="","",IF($J$14="Yes","",IF($J$14="[INDICATE IF THIS IS YOUR BASELINE]","",IF('CBI - BASELINE'!$J$14="Yes",'CBI - BUILD_SCENARIO'!AT139-'CBI - BASELINE'!AT117,IF(#REF!="Yes",'CBI - BUILD_SCENARIO'!AT139-#REF!,IF(#REF!="Yes",'CBI - BUILD_SCENARIO'!AT139-#REF!,"ERROR"))))))</f>
        <v/>
      </c>
      <c r="AU162" s="99" t="str">
        <f>IF(AU$159="","",IF($J$14="Yes","",IF($J$14="[INDICATE IF THIS IS YOUR BASELINE]","",IF('CBI - BASELINE'!$J$14="Yes",'CBI - BUILD_SCENARIO'!AU139-'CBI - BASELINE'!AU117,IF(#REF!="Yes",'CBI - BUILD_SCENARIO'!AU139-#REF!,IF(#REF!="Yes",'CBI - BUILD_SCENARIO'!AU139-#REF!,"ERROR"))))))</f>
        <v/>
      </c>
      <c r="AV162" s="99" t="str">
        <f>IF(AV$159="","",IF($J$14="Yes","",IF($J$14="[INDICATE IF THIS IS YOUR BASELINE]","",IF('CBI - BASELINE'!$J$14="Yes",'CBI - BUILD_SCENARIO'!AV139-'CBI - BASELINE'!AV117,IF(#REF!="Yes",'CBI - BUILD_SCENARIO'!AV139-#REF!,IF(#REF!="Yes",'CBI - BUILD_SCENARIO'!AV139-#REF!,"ERROR"))))))</f>
        <v/>
      </c>
      <c r="AW162" s="99" t="str">
        <f>IF(AW$159="","",IF($J$14="Yes","",IF($J$14="[INDICATE IF THIS IS YOUR BASELINE]","",IF('CBI - BASELINE'!$J$14="Yes",'CBI - BUILD_SCENARIO'!AW139-'CBI - BASELINE'!AW117,IF(#REF!="Yes",'CBI - BUILD_SCENARIO'!AW139-#REF!,IF(#REF!="Yes",'CBI - BUILD_SCENARIO'!AW139-#REF!,"ERROR"))))))</f>
        <v/>
      </c>
      <c r="AX162" s="99" t="str">
        <f>IF(AX$159="","",IF($J$14="Yes","",IF($J$14="[INDICATE IF THIS IS YOUR BASELINE]","",IF('CBI - BASELINE'!$J$14="Yes",'CBI - BUILD_SCENARIO'!AX139-'CBI - BASELINE'!AX117,IF(#REF!="Yes",'CBI - BUILD_SCENARIO'!AX139-#REF!,IF(#REF!="Yes",'CBI - BUILD_SCENARIO'!AX139-#REF!,"ERROR"))))))</f>
        <v/>
      </c>
      <c r="AY162" s="99" t="str">
        <f>IF(AY$159="","",IF($J$14="Yes","",IF($J$14="[INDICATE IF THIS IS YOUR BASELINE]","",IF('CBI - BASELINE'!$J$14="Yes",'CBI - BUILD_SCENARIO'!AY139-'CBI - BASELINE'!AY117,IF(#REF!="Yes",'CBI - BUILD_SCENARIO'!AY139-#REF!,IF(#REF!="Yes",'CBI - BUILD_SCENARIO'!AY139-#REF!,"ERROR"))))))</f>
        <v/>
      </c>
      <c r="AZ162" s="99" t="str">
        <f>IF(AZ$159="","",IF($J$14="Yes","",IF($J$14="[INDICATE IF THIS IS YOUR BASELINE]","",IF('CBI - BASELINE'!$J$14="Yes",'CBI - BUILD_SCENARIO'!AZ139-'CBI - BASELINE'!AZ117,IF(#REF!="Yes",'CBI - BUILD_SCENARIO'!AZ139-#REF!,IF(#REF!="Yes",'CBI - BUILD_SCENARIO'!AZ139-#REF!,"ERROR"))))))</f>
        <v/>
      </c>
      <c r="BA162" s="99" t="str">
        <f>IF(BA$159="","",IF($J$14="Yes","",IF($J$14="[INDICATE IF THIS IS YOUR BASELINE]","",IF('CBI - BASELINE'!$J$14="Yes",'CBI - BUILD_SCENARIO'!BA139-'CBI - BASELINE'!BA117,IF(#REF!="Yes",'CBI - BUILD_SCENARIO'!BA139-#REF!,IF(#REF!="Yes",'CBI - BUILD_SCENARIO'!BA139-#REF!,"ERROR"))))))</f>
        <v/>
      </c>
      <c r="BB162" s="99" t="str">
        <f>IF(BB$159="","",IF($J$14="Yes","",IF($J$14="[INDICATE IF THIS IS YOUR BASELINE]","",IF('CBI - BASELINE'!$J$14="Yes",'CBI - BUILD_SCENARIO'!BB139-'CBI - BASELINE'!BB117,IF(#REF!="Yes",'CBI - BUILD_SCENARIO'!BB139-#REF!,IF(#REF!="Yes",'CBI - BUILD_SCENARIO'!BB139-#REF!,"ERROR"))))))</f>
        <v/>
      </c>
      <c r="BC162" s="99" t="str">
        <f>IF(BC$159="","",IF($J$14="Yes","",IF($J$14="[INDICATE IF THIS IS YOUR BASELINE]","",IF('CBI - BASELINE'!$J$14="Yes",'CBI - BUILD_SCENARIO'!BC139-'CBI - BASELINE'!BC117,IF(#REF!="Yes",'CBI - BUILD_SCENARIO'!BC139-#REF!,IF(#REF!="Yes",'CBI - BUILD_SCENARIO'!BC139-#REF!,"ERROR"))))))</f>
        <v/>
      </c>
    </row>
    <row r="163" spans="6:55" hidden="1" x14ac:dyDescent="0.25">
      <c r="F163" s="411" t="s">
        <v>477</v>
      </c>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t="str">
        <f>IF(AJ$159="","",IF($J$14="Yes","",IF($J$14="[INDICATE IF THIS IS YOUR BASELINE]","",IF('CBI - BASELINE'!$J$14="Yes",'CBI - BUILD_SCENARIO'!AJ140-'CBI - BASELINE'!AJ118,IF(#REF!="Yes",'CBI - BUILD_SCENARIO'!AJ140-#REF!,IF(#REF!="Yes",'CBI - BUILD_SCENARIO'!AJ140-#REF!,"ERROR"))))))</f>
        <v/>
      </c>
      <c r="AK163" s="99" t="str">
        <f>IF(AK$159="","",IF($J$14="Yes","",IF($J$14="[INDICATE IF THIS IS YOUR BASELINE]","",IF('CBI - BASELINE'!$J$14="Yes",'CBI - BUILD_SCENARIO'!AK140-'CBI - BASELINE'!AK118,IF(#REF!="Yes",'CBI - BUILD_SCENARIO'!AK140-#REF!,IF(#REF!="Yes",'CBI - BUILD_SCENARIO'!AK140-#REF!,"ERROR"))))))</f>
        <v/>
      </c>
      <c r="AL163" s="99" t="str">
        <f>IF(AL$159="","",IF($J$14="Yes","",IF($J$14="[INDICATE IF THIS IS YOUR BASELINE]","",IF('CBI - BASELINE'!$J$14="Yes",'CBI - BUILD_SCENARIO'!AL140-'CBI - BASELINE'!AL118,IF(#REF!="Yes",'CBI - BUILD_SCENARIO'!AL140-#REF!,IF(#REF!="Yes",'CBI - BUILD_SCENARIO'!AL140-#REF!,"ERROR"))))))</f>
        <v/>
      </c>
      <c r="AM163" s="99" t="str">
        <f>IF(AM$159="","",IF($J$14="Yes","",IF($J$14="[INDICATE IF THIS IS YOUR BASELINE]","",IF('CBI - BASELINE'!$J$14="Yes",'CBI - BUILD_SCENARIO'!AM140-'CBI - BASELINE'!AM118,IF(#REF!="Yes",'CBI - BUILD_SCENARIO'!AM140-#REF!,IF(#REF!="Yes",'CBI - BUILD_SCENARIO'!AM140-#REF!,"ERROR"))))))</f>
        <v/>
      </c>
      <c r="AN163" s="99" t="str">
        <f>IF(AN$159="","",IF($J$14="Yes","",IF($J$14="[INDICATE IF THIS IS YOUR BASELINE]","",IF('CBI - BASELINE'!$J$14="Yes",'CBI - BUILD_SCENARIO'!AN140-'CBI - BASELINE'!AN118,IF(#REF!="Yes",'CBI - BUILD_SCENARIO'!AN140-#REF!,IF(#REF!="Yes",'CBI - BUILD_SCENARIO'!AN140-#REF!,"ERROR"))))))</f>
        <v/>
      </c>
      <c r="AO163" s="99" t="str">
        <f>IF(AO$159="","",IF($J$14="Yes","",IF($J$14="[INDICATE IF THIS IS YOUR BASELINE]","",IF('CBI - BASELINE'!$J$14="Yes",'CBI - BUILD_SCENARIO'!AO140-'CBI - BASELINE'!AO118,IF(#REF!="Yes",'CBI - BUILD_SCENARIO'!AO140-#REF!,IF(#REF!="Yes",'CBI - BUILD_SCENARIO'!AO140-#REF!,"ERROR"))))))</f>
        <v/>
      </c>
      <c r="AP163" s="99" t="str">
        <f>IF(AP$159="","",IF($J$14="Yes","",IF($J$14="[INDICATE IF THIS IS YOUR BASELINE]","",IF('CBI - BASELINE'!$J$14="Yes",'CBI - BUILD_SCENARIO'!AP140-'CBI - BASELINE'!AP118,IF(#REF!="Yes",'CBI - BUILD_SCENARIO'!AP140-#REF!,IF(#REF!="Yes",'CBI - BUILD_SCENARIO'!AP140-#REF!,"ERROR"))))))</f>
        <v/>
      </c>
      <c r="AQ163" s="99" t="str">
        <f>IF(AQ$159="","",IF($J$14="Yes","",IF($J$14="[INDICATE IF THIS IS YOUR BASELINE]","",IF('CBI - BASELINE'!$J$14="Yes",'CBI - BUILD_SCENARIO'!AQ140-'CBI - BASELINE'!AQ118,IF(#REF!="Yes",'CBI - BUILD_SCENARIO'!AQ140-#REF!,IF(#REF!="Yes",'CBI - BUILD_SCENARIO'!AQ140-#REF!,"ERROR"))))))</f>
        <v/>
      </c>
      <c r="AR163" s="99" t="str">
        <f>IF(AR$159="","",IF($J$14="Yes","",IF($J$14="[INDICATE IF THIS IS YOUR BASELINE]","",IF('CBI - BASELINE'!$J$14="Yes",'CBI - BUILD_SCENARIO'!AR140-'CBI - BASELINE'!AR118,IF(#REF!="Yes",'CBI - BUILD_SCENARIO'!AR140-#REF!,IF(#REF!="Yes",'CBI - BUILD_SCENARIO'!AR140-#REF!,"ERROR"))))))</f>
        <v/>
      </c>
      <c r="AS163" s="99" t="str">
        <f>IF(AS$159="","",IF($J$14="Yes","",IF($J$14="[INDICATE IF THIS IS YOUR BASELINE]","",IF('CBI - BASELINE'!$J$14="Yes",'CBI - BUILD_SCENARIO'!AS140-'CBI - BASELINE'!AS118,IF(#REF!="Yes",'CBI - BUILD_SCENARIO'!AS140-#REF!,IF(#REF!="Yes",'CBI - BUILD_SCENARIO'!AS140-#REF!,"ERROR"))))))</f>
        <v/>
      </c>
      <c r="AT163" s="99" t="str">
        <f>IF(AT$159="","",IF($J$14="Yes","",IF($J$14="[INDICATE IF THIS IS YOUR BASELINE]","",IF('CBI - BASELINE'!$J$14="Yes",'CBI - BUILD_SCENARIO'!AT140-'CBI - BASELINE'!AT118,IF(#REF!="Yes",'CBI - BUILD_SCENARIO'!AT140-#REF!,IF(#REF!="Yes",'CBI - BUILD_SCENARIO'!AT140-#REF!,"ERROR"))))))</f>
        <v/>
      </c>
      <c r="AU163" s="99" t="str">
        <f>IF(AU$159="","",IF($J$14="Yes","",IF($J$14="[INDICATE IF THIS IS YOUR BASELINE]","",IF('CBI - BASELINE'!$J$14="Yes",'CBI - BUILD_SCENARIO'!AU140-'CBI - BASELINE'!AU118,IF(#REF!="Yes",'CBI - BUILD_SCENARIO'!AU140-#REF!,IF(#REF!="Yes",'CBI - BUILD_SCENARIO'!AU140-#REF!,"ERROR"))))))</f>
        <v/>
      </c>
      <c r="AV163" s="99" t="str">
        <f>IF(AV$159="","",IF($J$14="Yes","",IF($J$14="[INDICATE IF THIS IS YOUR BASELINE]","",IF('CBI - BASELINE'!$J$14="Yes",'CBI - BUILD_SCENARIO'!AV140-'CBI - BASELINE'!AV118,IF(#REF!="Yes",'CBI - BUILD_SCENARIO'!AV140-#REF!,IF(#REF!="Yes",'CBI - BUILD_SCENARIO'!AV140-#REF!,"ERROR"))))))</f>
        <v/>
      </c>
      <c r="AW163" s="99" t="str">
        <f>IF(AW$159="","",IF($J$14="Yes","",IF($J$14="[INDICATE IF THIS IS YOUR BASELINE]","",IF('CBI - BASELINE'!$J$14="Yes",'CBI - BUILD_SCENARIO'!AW140-'CBI - BASELINE'!AW118,IF(#REF!="Yes",'CBI - BUILD_SCENARIO'!AW140-#REF!,IF(#REF!="Yes",'CBI - BUILD_SCENARIO'!AW140-#REF!,"ERROR"))))))</f>
        <v/>
      </c>
      <c r="AX163" s="99" t="str">
        <f>IF(AX$159="","",IF($J$14="Yes","",IF($J$14="[INDICATE IF THIS IS YOUR BASELINE]","",IF('CBI - BASELINE'!$J$14="Yes",'CBI - BUILD_SCENARIO'!AX140-'CBI - BASELINE'!AX118,IF(#REF!="Yes",'CBI - BUILD_SCENARIO'!AX140-#REF!,IF(#REF!="Yes",'CBI - BUILD_SCENARIO'!AX140-#REF!,"ERROR"))))))</f>
        <v/>
      </c>
      <c r="AY163" s="99" t="str">
        <f>IF(AY$159="","",IF($J$14="Yes","",IF($J$14="[INDICATE IF THIS IS YOUR BASELINE]","",IF('CBI - BASELINE'!$J$14="Yes",'CBI - BUILD_SCENARIO'!AY140-'CBI - BASELINE'!AY118,IF(#REF!="Yes",'CBI - BUILD_SCENARIO'!AY140-#REF!,IF(#REF!="Yes",'CBI - BUILD_SCENARIO'!AY140-#REF!,"ERROR"))))))</f>
        <v/>
      </c>
      <c r="AZ163" s="99" t="str">
        <f>IF(AZ$159="","",IF($J$14="Yes","",IF($J$14="[INDICATE IF THIS IS YOUR BASELINE]","",IF('CBI - BASELINE'!$J$14="Yes",'CBI - BUILD_SCENARIO'!AZ140-'CBI - BASELINE'!AZ118,IF(#REF!="Yes",'CBI - BUILD_SCENARIO'!AZ140-#REF!,IF(#REF!="Yes",'CBI - BUILD_SCENARIO'!AZ140-#REF!,"ERROR"))))))</f>
        <v/>
      </c>
      <c r="BA163" s="99" t="str">
        <f>IF(BA$159="","",IF($J$14="Yes","",IF($J$14="[INDICATE IF THIS IS YOUR BASELINE]","",IF('CBI - BASELINE'!$J$14="Yes",'CBI - BUILD_SCENARIO'!BA140-'CBI - BASELINE'!BA118,IF(#REF!="Yes",'CBI - BUILD_SCENARIO'!BA140-#REF!,IF(#REF!="Yes",'CBI - BUILD_SCENARIO'!BA140-#REF!,"ERROR"))))))</f>
        <v/>
      </c>
      <c r="BB163" s="99" t="str">
        <f>IF(BB$159="","",IF($J$14="Yes","",IF($J$14="[INDICATE IF THIS IS YOUR BASELINE]","",IF('CBI - BASELINE'!$J$14="Yes",'CBI - BUILD_SCENARIO'!BB140-'CBI - BASELINE'!BB118,IF(#REF!="Yes",'CBI - BUILD_SCENARIO'!BB140-#REF!,IF(#REF!="Yes",'CBI - BUILD_SCENARIO'!BB140-#REF!,"ERROR"))))))</f>
        <v/>
      </c>
      <c r="BC163" s="99" t="str">
        <f>IF(BC$159="","",IF($J$14="Yes","",IF($J$14="[INDICATE IF THIS IS YOUR BASELINE]","",IF('CBI - BASELINE'!$J$14="Yes",'CBI - BUILD_SCENARIO'!BC140-'CBI - BASELINE'!BC118,IF(#REF!="Yes",'CBI - BUILD_SCENARIO'!BC140-#REF!,IF(#REF!="Yes",'CBI - BUILD_SCENARIO'!BC140-#REF!,"ERROR"))))))</f>
        <v/>
      </c>
    </row>
    <row r="164" spans="6:55" hidden="1" x14ac:dyDescent="0.25">
      <c r="F164" s="422" t="s">
        <v>490</v>
      </c>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t="str">
        <f t="shared" ref="AJ164:BC164" si="53">AJ83</f>
        <v/>
      </c>
      <c r="AK164" s="84" t="str">
        <f t="shared" si="53"/>
        <v/>
      </c>
      <c r="AL164" s="84" t="str">
        <f t="shared" si="53"/>
        <v/>
      </c>
      <c r="AM164" s="84" t="str">
        <f t="shared" si="53"/>
        <v/>
      </c>
      <c r="AN164" s="84" t="str">
        <f t="shared" si="53"/>
        <v/>
      </c>
      <c r="AO164" s="84" t="str">
        <f t="shared" si="53"/>
        <v/>
      </c>
      <c r="AP164" s="84" t="str">
        <f t="shared" si="53"/>
        <v/>
      </c>
      <c r="AQ164" s="84" t="str">
        <f t="shared" si="53"/>
        <v/>
      </c>
      <c r="AR164" s="84" t="str">
        <f t="shared" si="53"/>
        <v/>
      </c>
      <c r="AS164" s="84" t="str">
        <f t="shared" si="53"/>
        <v/>
      </c>
      <c r="AT164" s="84" t="str">
        <f t="shared" si="53"/>
        <v/>
      </c>
      <c r="AU164" s="84" t="str">
        <f t="shared" si="53"/>
        <v/>
      </c>
      <c r="AV164" s="84" t="str">
        <f t="shared" si="53"/>
        <v/>
      </c>
      <c r="AW164" s="84" t="str">
        <f t="shared" si="53"/>
        <v/>
      </c>
      <c r="AX164" s="84" t="str">
        <f t="shared" si="53"/>
        <v/>
      </c>
      <c r="AY164" s="84" t="str">
        <f t="shared" si="53"/>
        <v/>
      </c>
      <c r="AZ164" s="84" t="str">
        <f t="shared" si="53"/>
        <v/>
      </c>
      <c r="BA164" s="84" t="str">
        <f t="shared" si="53"/>
        <v/>
      </c>
      <c r="BB164" s="84" t="str">
        <f t="shared" si="53"/>
        <v/>
      </c>
      <c r="BC164" s="85" t="str">
        <f t="shared" si="53"/>
        <v/>
      </c>
    </row>
    <row r="165" spans="6:55" hidden="1" x14ac:dyDescent="0.25">
      <c r="F165" s="420" t="s">
        <v>491</v>
      </c>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t="str">
        <f>IF(AJ$159="","",IF($J$14="Yes","",IF($J$14="[INDICATE IF THIS IS YOUR BASELINE]","",IF('CBI - BASELINE'!$J$14="Yes",'CBI - BUILD_SCENARIO'!AJ142-'CBI - BASELINE'!AJ120,IF(#REF!="Yes",'CBI - BUILD_SCENARIO'!AJ142-#REF!,IF(#REF!="Yes",'CBI - BUILD_SCENARIO'!AJ142-#REF!,"ERROR"))))))</f>
        <v/>
      </c>
      <c r="AK165" s="103" t="str">
        <f>IF(AK$159="","",IF($J$14="Yes","",IF($J$14="[INDICATE IF THIS IS YOUR BASELINE]","",IF('CBI - BASELINE'!$J$14="Yes",'CBI - BUILD_SCENARIO'!AK142-'CBI - BASELINE'!AK120,IF(#REF!="Yes",'CBI - BUILD_SCENARIO'!AK142-#REF!,IF(#REF!="Yes",'CBI - BUILD_SCENARIO'!AK142-#REF!,"ERROR"))))))</f>
        <v/>
      </c>
      <c r="AL165" s="103" t="str">
        <f>IF(AL$159="","",IF($J$14="Yes","",IF($J$14="[INDICATE IF THIS IS YOUR BASELINE]","",IF('CBI - BASELINE'!$J$14="Yes",'CBI - BUILD_SCENARIO'!AL142-'CBI - BASELINE'!AL120,IF(#REF!="Yes",'CBI - BUILD_SCENARIO'!AL142-#REF!,IF(#REF!="Yes",'CBI - BUILD_SCENARIO'!AL142-#REF!,"ERROR"))))))</f>
        <v/>
      </c>
      <c r="AM165" s="103" t="str">
        <f>IF(AM$159="","",IF($J$14="Yes","",IF($J$14="[INDICATE IF THIS IS YOUR BASELINE]","",IF('CBI - BASELINE'!$J$14="Yes",'CBI - BUILD_SCENARIO'!AM142-'CBI - BASELINE'!AM120,IF(#REF!="Yes",'CBI - BUILD_SCENARIO'!AM142-#REF!,IF(#REF!="Yes",'CBI - BUILD_SCENARIO'!AM142-#REF!,"ERROR"))))))</f>
        <v/>
      </c>
      <c r="AN165" s="103" t="str">
        <f>IF(AN$159="","",IF($J$14="Yes","",IF($J$14="[INDICATE IF THIS IS YOUR BASELINE]","",IF('CBI - BASELINE'!$J$14="Yes",'CBI - BUILD_SCENARIO'!AN142-'CBI - BASELINE'!AN120,IF(#REF!="Yes",'CBI - BUILD_SCENARIO'!AN142-#REF!,IF(#REF!="Yes",'CBI - BUILD_SCENARIO'!AN142-#REF!,"ERROR"))))))</f>
        <v/>
      </c>
      <c r="AO165" s="103" t="str">
        <f>IF(AO$159="","",IF($J$14="Yes","",IF($J$14="[INDICATE IF THIS IS YOUR BASELINE]","",IF('CBI - BASELINE'!$J$14="Yes",'CBI - BUILD_SCENARIO'!AO142-'CBI - BASELINE'!AO120,IF(#REF!="Yes",'CBI - BUILD_SCENARIO'!AO142-#REF!,IF(#REF!="Yes",'CBI - BUILD_SCENARIO'!AO142-#REF!,"ERROR"))))))</f>
        <v/>
      </c>
      <c r="AP165" s="103" t="str">
        <f>IF(AP$159="","",IF($J$14="Yes","",IF($J$14="[INDICATE IF THIS IS YOUR BASELINE]","",IF('CBI - BASELINE'!$J$14="Yes",'CBI - BUILD_SCENARIO'!AP142-'CBI - BASELINE'!AP120,IF(#REF!="Yes",'CBI - BUILD_SCENARIO'!AP142-#REF!,IF(#REF!="Yes",'CBI - BUILD_SCENARIO'!AP142-#REF!,"ERROR"))))))</f>
        <v/>
      </c>
      <c r="AQ165" s="103" t="str">
        <f>IF(AQ$159="","",IF($J$14="Yes","",IF($J$14="[INDICATE IF THIS IS YOUR BASELINE]","",IF('CBI - BASELINE'!$J$14="Yes",'CBI - BUILD_SCENARIO'!AQ142-'CBI - BASELINE'!AQ120,IF(#REF!="Yes",'CBI - BUILD_SCENARIO'!AQ142-#REF!,IF(#REF!="Yes",'CBI - BUILD_SCENARIO'!AQ142-#REF!,"ERROR"))))))</f>
        <v/>
      </c>
      <c r="AR165" s="103" t="str">
        <f>IF(AR$159="","",IF($J$14="Yes","",IF($J$14="[INDICATE IF THIS IS YOUR BASELINE]","",IF('CBI - BASELINE'!$J$14="Yes",'CBI - BUILD_SCENARIO'!AR142-'CBI - BASELINE'!AR120,IF(#REF!="Yes",'CBI - BUILD_SCENARIO'!AR142-#REF!,IF(#REF!="Yes",'CBI - BUILD_SCENARIO'!AR142-#REF!,"ERROR"))))))</f>
        <v/>
      </c>
      <c r="AS165" s="103" t="str">
        <f>IF(AS$159="","",IF($J$14="Yes","",IF($J$14="[INDICATE IF THIS IS YOUR BASELINE]","",IF('CBI - BASELINE'!$J$14="Yes",'CBI - BUILD_SCENARIO'!AS142-'CBI - BASELINE'!AS120,IF(#REF!="Yes",'CBI - BUILD_SCENARIO'!AS142-#REF!,IF(#REF!="Yes",'CBI - BUILD_SCENARIO'!AS142-#REF!,"ERROR"))))))</f>
        <v/>
      </c>
      <c r="AT165" s="103" t="str">
        <f>IF(AT$159="","",IF($J$14="Yes","",IF($J$14="[INDICATE IF THIS IS YOUR BASELINE]","",IF('CBI - BASELINE'!$J$14="Yes",'CBI - BUILD_SCENARIO'!AT142-'CBI - BASELINE'!AT120,IF(#REF!="Yes",'CBI - BUILD_SCENARIO'!AT142-#REF!,IF(#REF!="Yes",'CBI - BUILD_SCENARIO'!AT142-#REF!,"ERROR"))))))</f>
        <v/>
      </c>
      <c r="AU165" s="103" t="str">
        <f>IF(AU$159="","",IF($J$14="Yes","",IF($J$14="[INDICATE IF THIS IS YOUR BASELINE]","",IF('CBI - BASELINE'!$J$14="Yes",'CBI - BUILD_SCENARIO'!AU142-'CBI - BASELINE'!AU120,IF(#REF!="Yes",'CBI - BUILD_SCENARIO'!AU142-#REF!,IF(#REF!="Yes",'CBI - BUILD_SCENARIO'!AU142-#REF!,"ERROR"))))))</f>
        <v/>
      </c>
      <c r="AV165" s="103" t="str">
        <f>IF(AV$159="","",IF($J$14="Yes","",IF($J$14="[INDICATE IF THIS IS YOUR BASELINE]","",IF('CBI - BASELINE'!$J$14="Yes",'CBI - BUILD_SCENARIO'!AV142-'CBI - BASELINE'!AV120,IF(#REF!="Yes",'CBI - BUILD_SCENARIO'!AV142-#REF!,IF(#REF!="Yes",'CBI - BUILD_SCENARIO'!AV142-#REF!,"ERROR"))))))</f>
        <v/>
      </c>
      <c r="AW165" s="103" t="str">
        <f>IF(AW$159="","",IF($J$14="Yes","",IF($J$14="[INDICATE IF THIS IS YOUR BASELINE]","",IF('CBI - BASELINE'!$J$14="Yes",'CBI - BUILD_SCENARIO'!AW142-'CBI - BASELINE'!AW120,IF(#REF!="Yes",'CBI - BUILD_SCENARIO'!AW142-#REF!,IF(#REF!="Yes",'CBI - BUILD_SCENARIO'!AW142-#REF!,"ERROR"))))))</f>
        <v/>
      </c>
      <c r="AX165" s="103" t="str">
        <f>IF(AX$159="","",IF($J$14="Yes","",IF($J$14="[INDICATE IF THIS IS YOUR BASELINE]","",IF('CBI - BASELINE'!$J$14="Yes",'CBI - BUILD_SCENARIO'!AX142-'CBI - BASELINE'!AX120,IF(#REF!="Yes",'CBI - BUILD_SCENARIO'!AX142-#REF!,IF(#REF!="Yes",'CBI - BUILD_SCENARIO'!AX142-#REF!,"ERROR"))))))</f>
        <v/>
      </c>
      <c r="AY165" s="103" t="str">
        <f>IF(AY$159="","",IF($J$14="Yes","",IF($J$14="[INDICATE IF THIS IS YOUR BASELINE]","",IF('CBI - BASELINE'!$J$14="Yes",'CBI - BUILD_SCENARIO'!AY142-'CBI - BASELINE'!AY120,IF(#REF!="Yes",'CBI - BUILD_SCENARIO'!AY142-#REF!,IF(#REF!="Yes",'CBI - BUILD_SCENARIO'!AY142-#REF!,"ERROR"))))))</f>
        <v/>
      </c>
      <c r="AZ165" s="103" t="str">
        <f>IF(AZ$159="","",IF($J$14="Yes","",IF($J$14="[INDICATE IF THIS IS YOUR BASELINE]","",IF('CBI - BASELINE'!$J$14="Yes",'CBI - BUILD_SCENARIO'!AZ142-'CBI - BASELINE'!AZ120,IF(#REF!="Yes",'CBI - BUILD_SCENARIO'!AZ142-#REF!,IF(#REF!="Yes",'CBI - BUILD_SCENARIO'!AZ142-#REF!,"ERROR"))))))</f>
        <v/>
      </c>
      <c r="BA165" s="103" t="str">
        <f>IF(BA$159="","",IF($J$14="Yes","",IF($J$14="[INDICATE IF THIS IS YOUR BASELINE]","",IF('CBI - BASELINE'!$J$14="Yes",'CBI - BUILD_SCENARIO'!BA142-'CBI - BASELINE'!BA120,IF(#REF!="Yes",'CBI - BUILD_SCENARIO'!BA142-#REF!,IF(#REF!="Yes",'CBI - BUILD_SCENARIO'!BA142-#REF!,"ERROR"))))))</f>
        <v/>
      </c>
      <c r="BB165" s="103" t="str">
        <f>IF(BB$159="","",IF($J$14="Yes","",IF($J$14="[INDICATE IF THIS IS YOUR BASELINE]","",IF('CBI - BASELINE'!$J$14="Yes",'CBI - BUILD_SCENARIO'!BB142-'CBI - BASELINE'!BB120,IF(#REF!="Yes",'CBI - BUILD_SCENARIO'!BB142-#REF!,IF(#REF!="Yes",'CBI - BUILD_SCENARIO'!BB142-#REF!,"ERROR"))))))</f>
        <v/>
      </c>
      <c r="BC165" s="103" t="str">
        <f>IF(BC$159="","",IF($J$14="Yes","",IF($J$14="[INDICATE IF THIS IS YOUR BASELINE]","",IF('CBI - BASELINE'!$J$14="Yes",'CBI - BUILD_SCENARIO'!BC142-'CBI - BASELINE'!BC120,IF(#REF!="Yes",'CBI - BUILD_SCENARIO'!BC142-#REF!,IF(#REF!="Yes",'CBI - BUILD_SCENARIO'!BC142-#REF!,"ERROR"))))))</f>
        <v/>
      </c>
    </row>
    <row r="166" spans="6:55" hidden="1" x14ac:dyDescent="0.25">
      <c r="F166" s="410" t="s">
        <v>474</v>
      </c>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t="str">
        <f>IF(AJ$159="","",IF($J$14="Yes","",IF($J$14="[INDICATE IF THIS IS YOUR BASELINE]","",IF('CBI - BASELINE'!$J$14="Yes",'CBI - BUILD_SCENARIO'!AJ143-'CBI - BASELINE'!AJ121,IF(#REF!="Yes",'CBI - BUILD_SCENARIO'!AJ143-#REF!,IF(#REF!="Yes",'CBI - BUILD_SCENARIO'!AJ143-#REF!,"ERROR"))))))</f>
        <v/>
      </c>
      <c r="AK166" s="99" t="str">
        <f>IF(AK$159="","",IF($J$14="Yes","",IF($J$14="[INDICATE IF THIS IS YOUR BASELINE]","",IF('CBI - BASELINE'!$J$14="Yes",'CBI - BUILD_SCENARIO'!AK143-'CBI - BASELINE'!AK121,IF(#REF!="Yes",'CBI - BUILD_SCENARIO'!AK143-#REF!,IF(#REF!="Yes",'CBI - BUILD_SCENARIO'!AK143-#REF!,"ERROR"))))))</f>
        <v/>
      </c>
      <c r="AL166" s="99" t="str">
        <f>IF(AL$159="","",IF($J$14="Yes","",IF($J$14="[INDICATE IF THIS IS YOUR BASELINE]","",IF('CBI - BASELINE'!$J$14="Yes",'CBI - BUILD_SCENARIO'!AL143-'CBI - BASELINE'!AL121,IF(#REF!="Yes",'CBI - BUILD_SCENARIO'!AL143-#REF!,IF(#REF!="Yes",'CBI - BUILD_SCENARIO'!AL143-#REF!,"ERROR"))))))</f>
        <v/>
      </c>
      <c r="AM166" s="99" t="str">
        <f>IF(AM$159="","",IF($J$14="Yes","",IF($J$14="[INDICATE IF THIS IS YOUR BASELINE]","",IF('CBI - BASELINE'!$J$14="Yes",'CBI - BUILD_SCENARIO'!AM143-'CBI - BASELINE'!AM121,IF(#REF!="Yes",'CBI - BUILD_SCENARIO'!AM143-#REF!,IF(#REF!="Yes",'CBI - BUILD_SCENARIO'!AM143-#REF!,"ERROR"))))))</f>
        <v/>
      </c>
      <c r="AN166" s="99" t="str">
        <f>IF(AN$159="","",IF($J$14="Yes","",IF($J$14="[INDICATE IF THIS IS YOUR BASELINE]","",IF('CBI - BASELINE'!$J$14="Yes",'CBI - BUILD_SCENARIO'!AN143-'CBI - BASELINE'!AN121,IF(#REF!="Yes",'CBI - BUILD_SCENARIO'!AN143-#REF!,IF(#REF!="Yes",'CBI - BUILD_SCENARIO'!AN143-#REF!,"ERROR"))))))</f>
        <v/>
      </c>
      <c r="AO166" s="99" t="str">
        <f>IF(AO$159="","",IF($J$14="Yes","",IF($J$14="[INDICATE IF THIS IS YOUR BASELINE]","",IF('CBI - BASELINE'!$J$14="Yes",'CBI - BUILD_SCENARIO'!AO143-'CBI - BASELINE'!AO121,IF(#REF!="Yes",'CBI - BUILD_SCENARIO'!AO143-#REF!,IF(#REF!="Yes",'CBI - BUILD_SCENARIO'!AO143-#REF!,"ERROR"))))))</f>
        <v/>
      </c>
      <c r="AP166" s="99" t="str">
        <f>IF(AP$159="","",IF($J$14="Yes","",IF($J$14="[INDICATE IF THIS IS YOUR BASELINE]","",IF('CBI - BASELINE'!$J$14="Yes",'CBI - BUILD_SCENARIO'!AP143-'CBI - BASELINE'!AP121,IF(#REF!="Yes",'CBI - BUILD_SCENARIO'!AP143-#REF!,IF(#REF!="Yes",'CBI - BUILD_SCENARIO'!AP143-#REF!,"ERROR"))))))</f>
        <v/>
      </c>
      <c r="AQ166" s="99" t="str">
        <f>IF(AQ$159="","",IF($J$14="Yes","",IF($J$14="[INDICATE IF THIS IS YOUR BASELINE]","",IF('CBI - BASELINE'!$J$14="Yes",'CBI - BUILD_SCENARIO'!AQ143-'CBI - BASELINE'!AQ121,IF(#REF!="Yes",'CBI - BUILD_SCENARIO'!AQ143-#REF!,IF(#REF!="Yes",'CBI - BUILD_SCENARIO'!AQ143-#REF!,"ERROR"))))))</f>
        <v/>
      </c>
      <c r="AR166" s="99" t="str">
        <f>IF(AR$159="","",IF($J$14="Yes","",IF($J$14="[INDICATE IF THIS IS YOUR BASELINE]","",IF('CBI - BASELINE'!$J$14="Yes",'CBI - BUILD_SCENARIO'!AR143-'CBI - BASELINE'!AR121,IF(#REF!="Yes",'CBI - BUILD_SCENARIO'!AR143-#REF!,IF(#REF!="Yes",'CBI - BUILD_SCENARIO'!AR143-#REF!,"ERROR"))))))</f>
        <v/>
      </c>
      <c r="AS166" s="99" t="str">
        <f>IF(AS$159="","",IF($J$14="Yes","",IF($J$14="[INDICATE IF THIS IS YOUR BASELINE]","",IF('CBI - BASELINE'!$J$14="Yes",'CBI - BUILD_SCENARIO'!AS143-'CBI - BASELINE'!AS121,IF(#REF!="Yes",'CBI - BUILD_SCENARIO'!AS143-#REF!,IF(#REF!="Yes",'CBI - BUILD_SCENARIO'!AS143-#REF!,"ERROR"))))))</f>
        <v/>
      </c>
      <c r="AT166" s="99" t="str">
        <f>IF(AT$159="","",IF($J$14="Yes","",IF($J$14="[INDICATE IF THIS IS YOUR BASELINE]","",IF('CBI - BASELINE'!$J$14="Yes",'CBI - BUILD_SCENARIO'!AT143-'CBI - BASELINE'!AT121,IF(#REF!="Yes",'CBI - BUILD_SCENARIO'!AT143-#REF!,IF(#REF!="Yes",'CBI - BUILD_SCENARIO'!AT143-#REF!,"ERROR"))))))</f>
        <v/>
      </c>
      <c r="AU166" s="99" t="str">
        <f>IF(AU$159="","",IF($J$14="Yes","",IF($J$14="[INDICATE IF THIS IS YOUR BASELINE]","",IF('CBI - BASELINE'!$J$14="Yes",'CBI - BUILD_SCENARIO'!AU143-'CBI - BASELINE'!AU121,IF(#REF!="Yes",'CBI - BUILD_SCENARIO'!AU143-#REF!,IF(#REF!="Yes",'CBI - BUILD_SCENARIO'!AU143-#REF!,"ERROR"))))))</f>
        <v/>
      </c>
      <c r="AV166" s="99" t="str">
        <f>IF(AV$159="","",IF($J$14="Yes","",IF($J$14="[INDICATE IF THIS IS YOUR BASELINE]","",IF('CBI - BASELINE'!$J$14="Yes",'CBI - BUILD_SCENARIO'!AV143-'CBI - BASELINE'!AV121,IF(#REF!="Yes",'CBI - BUILD_SCENARIO'!AV143-#REF!,IF(#REF!="Yes",'CBI - BUILD_SCENARIO'!AV143-#REF!,"ERROR"))))))</f>
        <v/>
      </c>
      <c r="AW166" s="99" t="str">
        <f>IF(AW$159="","",IF($J$14="Yes","",IF($J$14="[INDICATE IF THIS IS YOUR BASELINE]","",IF('CBI - BASELINE'!$J$14="Yes",'CBI - BUILD_SCENARIO'!AW143-'CBI - BASELINE'!AW121,IF(#REF!="Yes",'CBI - BUILD_SCENARIO'!AW143-#REF!,IF(#REF!="Yes",'CBI - BUILD_SCENARIO'!AW143-#REF!,"ERROR"))))))</f>
        <v/>
      </c>
      <c r="AX166" s="99" t="str">
        <f>IF(AX$159="","",IF($J$14="Yes","",IF($J$14="[INDICATE IF THIS IS YOUR BASELINE]","",IF('CBI - BASELINE'!$J$14="Yes",'CBI - BUILD_SCENARIO'!AX143-'CBI - BASELINE'!AX121,IF(#REF!="Yes",'CBI - BUILD_SCENARIO'!AX143-#REF!,IF(#REF!="Yes",'CBI - BUILD_SCENARIO'!AX143-#REF!,"ERROR"))))))</f>
        <v/>
      </c>
      <c r="AY166" s="99" t="str">
        <f>IF(AY$159="","",IF($J$14="Yes","",IF($J$14="[INDICATE IF THIS IS YOUR BASELINE]","",IF('CBI - BASELINE'!$J$14="Yes",'CBI - BUILD_SCENARIO'!AY143-'CBI - BASELINE'!AY121,IF(#REF!="Yes",'CBI - BUILD_SCENARIO'!AY143-#REF!,IF(#REF!="Yes",'CBI - BUILD_SCENARIO'!AY143-#REF!,"ERROR"))))))</f>
        <v/>
      </c>
      <c r="AZ166" s="99" t="str">
        <f>IF(AZ$159="","",IF($J$14="Yes","",IF($J$14="[INDICATE IF THIS IS YOUR BASELINE]","",IF('CBI - BASELINE'!$J$14="Yes",'CBI - BUILD_SCENARIO'!AZ143-'CBI - BASELINE'!AZ121,IF(#REF!="Yes",'CBI - BUILD_SCENARIO'!AZ143-#REF!,IF(#REF!="Yes",'CBI - BUILD_SCENARIO'!AZ143-#REF!,"ERROR"))))))</f>
        <v/>
      </c>
      <c r="BA166" s="99" t="str">
        <f>IF(BA$159="","",IF($J$14="Yes","",IF($J$14="[INDICATE IF THIS IS YOUR BASELINE]","",IF('CBI - BASELINE'!$J$14="Yes",'CBI - BUILD_SCENARIO'!BA143-'CBI - BASELINE'!BA121,IF(#REF!="Yes",'CBI - BUILD_SCENARIO'!BA143-#REF!,IF(#REF!="Yes",'CBI - BUILD_SCENARIO'!BA143-#REF!,"ERROR"))))))</f>
        <v/>
      </c>
      <c r="BB166" s="99" t="str">
        <f>IF(BB$159="","",IF($J$14="Yes","",IF($J$14="[INDICATE IF THIS IS YOUR BASELINE]","",IF('CBI - BASELINE'!$J$14="Yes",'CBI - BUILD_SCENARIO'!BB143-'CBI - BASELINE'!BB121,IF(#REF!="Yes",'CBI - BUILD_SCENARIO'!BB143-#REF!,IF(#REF!="Yes",'CBI - BUILD_SCENARIO'!BB143-#REF!,"ERROR"))))))</f>
        <v/>
      </c>
      <c r="BC166" s="99" t="str">
        <f>IF(BC$159="","",IF($J$14="Yes","",IF($J$14="[INDICATE IF THIS IS YOUR BASELINE]","",IF('CBI - BASELINE'!$J$14="Yes",'CBI - BUILD_SCENARIO'!BC143-'CBI - BASELINE'!BC121,IF(#REF!="Yes",'CBI - BUILD_SCENARIO'!BC143-#REF!,IF(#REF!="Yes",'CBI - BUILD_SCENARIO'!BC143-#REF!,"ERROR"))))))</f>
        <v/>
      </c>
    </row>
    <row r="167" spans="6:55" hidden="1" x14ac:dyDescent="0.25">
      <c r="F167" s="411" t="s">
        <v>473</v>
      </c>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t="str">
        <f>IF(AJ$159="","",IF($J$14="Yes","",IF($J$14="[INDICATE IF THIS IS YOUR BASELINE]","",IF('CBI - BASELINE'!$J$14="Yes",'CBI - BUILD_SCENARIO'!AJ144-'CBI - BASELINE'!AJ122,IF(#REF!="Yes",'CBI - BUILD_SCENARIO'!AJ144-#REF!,IF(#REF!="Yes",'CBI - BUILD_SCENARIO'!AJ144-#REF!,"ERROR"))))))</f>
        <v/>
      </c>
      <c r="AK167" s="99" t="str">
        <f>IF(AK$159="","",IF($J$14="Yes","",IF($J$14="[INDICATE IF THIS IS YOUR BASELINE]","",IF('CBI - BASELINE'!$J$14="Yes",'CBI - BUILD_SCENARIO'!AK144-'CBI - BASELINE'!AK122,IF(#REF!="Yes",'CBI - BUILD_SCENARIO'!AK144-#REF!,IF(#REF!="Yes",'CBI - BUILD_SCENARIO'!AK144-#REF!,"ERROR"))))))</f>
        <v/>
      </c>
      <c r="AL167" s="99" t="str">
        <f>IF(AL$159="","",IF($J$14="Yes","",IF($J$14="[INDICATE IF THIS IS YOUR BASELINE]","",IF('CBI - BASELINE'!$J$14="Yes",'CBI - BUILD_SCENARIO'!AL144-'CBI - BASELINE'!AL122,IF(#REF!="Yes",'CBI - BUILD_SCENARIO'!AL144-#REF!,IF(#REF!="Yes",'CBI - BUILD_SCENARIO'!AL144-#REF!,"ERROR"))))))</f>
        <v/>
      </c>
      <c r="AM167" s="99" t="str">
        <f>IF(AM$159="","",IF($J$14="Yes","",IF($J$14="[INDICATE IF THIS IS YOUR BASELINE]","",IF('CBI - BASELINE'!$J$14="Yes",'CBI - BUILD_SCENARIO'!AM144-'CBI - BASELINE'!AM122,IF(#REF!="Yes",'CBI - BUILD_SCENARIO'!AM144-#REF!,IF(#REF!="Yes",'CBI - BUILD_SCENARIO'!AM144-#REF!,"ERROR"))))))</f>
        <v/>
      </c>
      <c r="AN167" s="99" t="str">
        <f>IF(AN$159="","",IF($J$14="Yes","",IF($J$14="[INDICATE IF THIS IS YOUR BASELINE]","",IF('CBI - BASELINE'!$J$14="Yes",'CBI - BUILD_SCENARIO'!AN144-'CBI - BASELINE'!AN122,IF(#REF!="Yes",'CBI - BUILD_SCENARIO'!AN144-#REF!,IF(#REF!="Yes",'CBI - BUILD_SCENARIO'!AN144-#REF!,"ERROR"))))))</f>
        <v/>
      </c>
      <c r="AO167" s="99" t="str">
        <f>IF(AO$159="","",IF($J$14="Yes","",IF($J$14="[INDICATE IF THIS IS YOUR BASELINE]","",IF('CBI - BASELINE'!$J$14="Yes",'CBI - BUILD_SCENARIO'!AO144-'CBI - BASELINE'!AO122,IF(#REF!="Yes",'CBI - BUILD_SCENARIO'!AO144-#REF!,IF(#REF!="Yes",'CBI - BUILD_SCENARIO'!AO144-#REF!,"ERROR"))))))</f>
        <v/>
      </c>
      <c r="AP167" s="99" t="str">
        <f>IF(AP$159="","",IF($J$14="Yes","",IF($J$14="[INDICATE IF THIS IS YOUR BASELINE]","",IF('CBI - BASELINE'!$J$14="Yes",'CBI - BUILD_SCENARIO'!AP144-'CBI - BASELINE'!AP122,IF(#REF!="Yes",'CBI - BUILD_SCENARIO'!AP144-#REF!,IF(#REF!="Yes",'CBI - BUILD_SCENARIO'!AP144-#REF!,"ERROR"))))))</f>
        <v/>
      </c>
      <c r="AQ167" s="99" t="str">
        <f>IF(AQ$159="","",IF($J$14="Yes","",IF($J$14="[INDICATE IF THIS IS YOUR BASELINE]","",IF('CBI - BASELINE'!$J$14="Yes",'CBI - BUILD_SCENARIO'!AQ144-'CBI - BASELINE'!AQ122,IF(#REF!="Yes",'CBI - BUILD_SCENARIO'!AQ144-#REF!,IF(#REF!="Yes",'CBI - BUILD_SCENARIO'!AQ144-#REF!,"ERROR"))))))</f>
        <v/>
      </c>
      <c r="AR167" s="99" t="str">
        <f>IF(AR$159="","",IF($J$14="Yes","",IF($J$14="[INDICATE IF THIS IS YOUR BASELINE]","",IF('CBI - BASELINE'!$J$14="Yes",'CBI - BUILD_SCENARIO'!AR144-'CBI - BASELINE'!AR122,IF(#REF!="Yes",'CBI - BUILD_SCENARIO'!AR144-#REF!,IF(#REF!="Yes",'CBI - BUILD_SCENARIO'!AR144-#REF!,"ERROR"))))))</f>
        <v/>
      </c>
      <c r="AS167" s="99" t="str">
        <f>IF(AS$159="","",IF($J$14="Yes","",IF($J$14="[INDICATE IF THIS IS YOUR BASELINE]","",IF('CBI - BASELINE'!$J$14="Yes",'CBI - BUILD_SCENARIO'!AS144-'CBI - BASELINE'!AS122,IF(#REF!="Yes",'CBI - BUILD_SCENARIO'!AS144-#REF!,IF(#REF!="Yes",'CBI - BUILD_SCENARIO'!AS144-#REF!,"ERROR"))))))</f>
        <v/>
      </c>
      <c r="AT167" s="99" t="str">
        <f>IF(AT$159="","",IF($J$14="Yes","",IF($J$14="[INDICATE IF THIS IS YOUR BASELINE]","",IF('CBI - BASELINE'!$J$14="Yes",'CBI - BUILD_SCENARIO'!AT144-'CBI - BASELINE'!AT122,IF(#REF!="Yes",'CBI - BUILD_SCENARIO'!AT144-#REF!,IF(#REF!="Yes",'CBI - BUILD_SCENARIO'!AT144-#REF!,"ERROR"))))))</f>
        <v/>
      </c>
      <c r="AU167" s="99" t="str">
        <f>IF(AU$159="","",IF($J$14="Yes","",IF($J$14="[INDICATE IF THIS IS YOUR BASELINE]","",IF('CBI - BASELINE'!$J$14="Yes",'CBI - BUILD_SCENARIO'!AU144-'CBI - BASELINE'!AU122,IF(#REF!="Yes",'CBI - BUILD_SCENARIO'!AU144-#REF!,IF(#REF!="Yes",'CBI - BUILD_SCENARIO'!AU144-#REF!,"ERROR"))))))</f>
        <v/>
      </c>
      <c r="AV167" s="99" t="str">
        <f>IF(AV$159="","",IF($J$14="Yes","",IF($J$14="[INDICATE IF THIS IS YOUR BASELINE]","",IF('CBI - BASELINE'!$J$14="Yes",'CBI - BUILD_SCENARIO'!AV144-'CBI - BASELINE'!AV122,IF(#REF!="Yes",'CBI - BUILD_SCENARIO'!AV144-#REF!,IF(#REF!="Yes",'CBI - BUILD_SCENARIO'!AV144-#REF!,"ERROR"))))))</f>
        <v/>
      </c>
      <c r="AW167" s="99" t="str">
        <f>IF(AW$159="","",IF($J$14="Yes","",IF($J$14="[INDICATE IF THIS IS YOUR BASELINE]","",IF('CBI - BASELINE'!$J$14="Yes",'CBI - BUILD_SCENARIO'!AW144-'CBI - BASELINE'!AW122,IF(#REF!="Yes",'CBI - BUILD_SCENARIO'!AW144-#REF!,IF(#REF!="Yes",'CBI - BUILD_SCENARIO'!AW144-#REF!,"ERROR"))))))</f>
        <v/>
      </c>
      <c r="AX167" s="99" t="str">
        <f>IF(AX$159="","",IF($J$14="Yes","",IF($J$14="[INDICATE IF THIS IS YOUR BASELINE]","",IF('CBI - BASELINE'!$J$14="Yes",'CBI - BUILD_SCENARIO'!AX144-'CBI - BASELINE'!AX122,IF(#REF!="Yes",'CBI - BUILD_SCENARIO'!AX144-#REF!,IF(#REF!="Yes",'CBI - BUILD_SCENARIO'!AX144-#REF!,"ERROR"))))))</f>
        <v/>
      </c>
      <c r="AY167" s="99" t="str">
        <f>IF(AY$159="","",IF($J$14="Yes","",IF($J$14="[INDICATE IF THIS IS YOUR BASELINE]","",IF('CBI - BASELINE'!$J$14="Yes",'CBI - BUILD_SCENARIO'!AY144-'CBI - BASELINE'!AY122,IF(#REF!="Yes",'CBI - BUILD_SCENARIO'!AY144-#REF!,IF(#REF!="Yes",'CBI - BUILD_SCENARIO'!AY144-#REF!,"ERROR"))))))</f>
        <v/>
      </c>
      <c r="AZ167" s="99" t="str">
        <f>IF(AZ$159="","",IF($J$14="Yes","",IF($J$14="[INDICATE IF THIS IS YOUR BASELINE]","",IF('CBI - BASELINE'!$J$14="Yes",'CBI - BUILD_SCENARIO'!AZ144-'CBI - BASELINE'!AZ122,IF(#REF!="Yes",'CBI - BUILD_SCENARIO'!AZ144-#REF!,IF(#REF!="Yes",'CBI - BUILD_SCENARIO'!AZ144-#REF!,"ERROR"))))))</f>
        <v/>
      </c>
      <c r="BA167" s="99" t="str">
        <f>IF(BA$159="","",IF($J$14="Yes","",IF($J$14="[INDICATE IF THIS IS YOUR BASELINE]","",IF('CBI - BASELINE'!$J$14="Yes",'CBI - BUILD_SCENARIO'!BA144-'CBI - BASELINE'!BA122,IF(#REF!="Yes",'CBI - BUILD_SCENARIO'!BA144-#REF!,IF(#REF!="Yes",'CBI - BUILD_SCENARIO'!BA144-#REF!,"ERROR"))))))</f>
        <v/>
      </c>
      <c r="BB167" s="99" t="str">
        <f>IF(BB$159="","",IF($J$14="Yes","",IF($J$14="[INDICATE IF THIS IS YOUR BASELINE]","",IF('CBI - BASELINE'!$J$14="Yes",'CBI - BUILD_SCENARIO'!BB144-'CBI - BASELINE'!BB122,IF(#REF!="Yes",'CBI - BUILD_SCENARIO'!BB144-#REF!,IF(#REF!="Yes",'CBI - BUILD_SCENARIO'!BB144-#REF!,"ERROR"))))))</f>
        <v/>
      </c>
      <c r="BC167" s="99" t="str">
        <f>IF(BC$159="","",IF($J$14="Yes","",IF($J$14="[INDICATE IF THIS IS YOUR BASELINE]","",IF('CBI - BASELINE'!$J$14="Yes",'CBI - BUILD_SCENARIO'!BC144-'CBI - BASELINE'!BC122,IF(#REF!="Yes",'CBI - BUILD_SCENARIO'!BC144-#REF!,IF(#REF!="Yes",'CBI - BUILD_SCENARIO'!BC144-#REF!,"ERROR"))))))</f>
        <v/>
      </c>
    </row>
    <row r="168" spans="6:55" hidden="1" x14ac:dyDescent="0.25">
      <c r="F168" s="422" t="s">
        <v>492</v>
      </c>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t="str">
        <f t="shared" ref="AJ168:BC168" si="54">AJ83</f>
        <v/>
      </c>
      <c r="AK168" s="84" t="str">
        <f t="shared" si="54"/>
        <v/>
      </c>
      <c r="AL168" s="84" t="str">
        <f t="shared" si="54"/>
        <v/>
      </c>
      <c r="AM168" s="84" t="str">
        <f t="shared" si="54"/>
        <v/>
      </c>
      <c r="AN168" s="84" t="str">
        <f t="shared" si="54"/>
        <v/>
      </c>
      <c r="AO168" s="84" t="str">
        <f t="shared" si="54"/>
        <v/>
      </c>
      <c r="AP168" s="84" t="str">
        <f t="shared" si="54"/>
        <v/>
      </c>
      <c r="AQ168" s="84" t="str">
        <f t="shared" si="54"/>
        <v/>
      </c>
      <c r="AR168" s="84" t="str">
        <f t="shared" si="54"/>
        <v/>
      </c>
      <c r="AS168" s="84" t="str">
        <f t="shared" si="54"/>
        <v/>
      </c>
      <c r="AT168" s="84" t="str">
        <f t="shared" si="54"/>
        <v/>
      </c>
      <c r="AU168" s="84" t="str">
        <f t="shared" si="54"/>
        <v/>
      </c>
      <c r="AV168" s="84" t="str">
        <f t="shared" si="54"/>
        <v/>
      </c>
      <c r="AW168" s="84" t="str">
        <f t="shared" si="54"/>
        <v/>
      </c>
      <c r="AX168" s="84" t="str">
        <f t="shared" si="54"/>
        <v/>
      </c>
      <c r="AY168" s="84" t="str">
        <f t="shared" si="54"/>
        <v/>
      </c>
      <c r="AZ168" s="84" t="str">
        <f t="shared" si="54"/>
        <v/>
      </c>
      <c r="BA168" s="84" t="str">
        <f t="shared" si="54"/>
        <v/>
      </c>
      <c r="BB168" s="84" t="str">
        <f t="shared" si="54"/>
        <v/>
      </c>
      <c r="BC168" s="85" t="str">
        <f t="shared" si="54"/>
        <v/>
      </c>
    </row>
    <row r="169" spans="6:55" hidden="1" x14ac:dyDescent="0.25">
      <c r="F169" s="420" t="s">
        <v>493</v>
      </c>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t="str">
        <f>IF(AJ$159="","",IF($J$14="Yes","",IF($J$14="[INDICATE IF THIS IS YOUR BASELINE]","",IF('CBI - BASELINE'!$J$14="Yes",'CBI - BUILD_SCENARIO'!AJ146-'CBI - BASELINE'!AJ124,IF(#REF!="Yes",'CBI - BUILD_SCENARIO'!AJ146-#REF!,IF(#REF!="Yes",'CBI - BUILD_SCENARIO'!AJ146-#REF!,"ERROR"))))))</f>
        <v/>
      </c>
      <c r="AK169" s="103" t="str">
        <f>IF(AK$159="","",IF($J$14="Yes","",IF($J$14="[INDICATE IF THIS IS YOUR BASELINE]","",IF('CBI - BASELINE'!$J$14="Yes",'CBI - BUILD_SCENARIO'!AK146-'CBI - BASELINE'!AK124,IF(#REF!="Yes",'CBI - BUILD_SCENARIO'!AK146-#REF!,IF(#REF!="Yes",'CBI - BUILD_SCENARIO'!AK146-#REF!,"ERROR"))))))</f>
        <v/>
      </c>
      <c r="AL169" s="103" t="str">
        <f>IF(AL$159="","",IF($J$14="Yes","",IF($J$14="[INDICATE IF THIS IS YOUR BASELINE]","",IF('CBI - BASELINE'!$J$14="Yes",'CBI - BUILD_SCENARIO'!AL146-'CBI - BASELINE'!AL124,IF(#REF!="Yes",'CBI - BUILD_SCENARIO'!AL146-#REF!,IF(#REF!="Yes",'CBI - BUILD_SCENARIO'!AL146-#REF!,"ERROR"))))))</f>
        <v/>
      </c>
      <c r="AM169" s="103" t="str">
        <f>IF(AM$159="","",IF($J$14="Yes","",IF($J$14="[INDICATE IF THIS IS YOUR BASELINE]","",IF('CBI - BASELINE'!$J$14="Yes",'CBI - BUILD_SCENARIO'!AM146-'CBI - BASELINE'!AM124,IF(#REF!="Yes",'CBI - BUILD_SCENARIO'!AM146-#REF!,IF(#REF!="Yes",'CBI - BUILD_SCENARIO'!AM146-#REF!,"ERROR"))))))</f>
        <v/>
      </c>
      <c r="AN169" s="103" t="str">
        <f>IF(AN$159="","",IF($J$14="Yes","",IF($J$14="[INDICATE IF THIS IS YOUR BASELINE]","",IF('CBI - BASELINE'!$J$14="Yes",'CBI - BUILD_SCENARIO'!AN146-'CBI - BASELINE'!AN124,IF(#REF!="Yes",'CBI - BUILD_SCENARIO'!AN146-#REF!,IF(#REF!="Yes",'CBI - BUILD_SCENARIO'!AN146-#REF!,"ERROR"))))))</f>
        <v/>
      </c>
      <c r="AO169" s="103" t="str">
        <f>IF(AO$159="","",IF($J$14="Yes","",IF($J$14="[INDICATE IF THIS IS YOUR BASELINE]","",IF('CBI - BASELINE'!$J$14="Yes",'CBI - BUILD_SCENARIO'!AO146-'CBI - BASELINE'!AO124,IF(#REF!="Yes",'CBI - BUILD_SCENARIO'!AO146-#REF!,IF(#REF!="Yes",'CBI - BUILD_SCENARIO'!AO146-#REF!,"ERROR"))))))</f>
        <v/>
      </c>
      <c r="AP169" s="103" t="str">
        <f>IF(AP$159="","",IF($J$14="Yes","",IF($J$14="[INDICATE IF THIS IS YOUR BASELINE]","",IF('CBI - BASELINE'!$J$14="Yes",'CBI - BUILD_SCENARIO'!AP146-'CBI - BASELINE'!AP124,IF(#REF!="Yes",'CBI - BUILD_SCENARIO'!AP146-#REF!,IF(#REF!="Yes",'CBI - BUILD_SCENARIO'!AP146-#REF!,"ERROR"))))))</f>
        <v/>
      </c>
      <c r="AQ169" s="103" t="str">
        <f>IF(AQ$159="","",IF($J$14="Yes","",IF($J$14="[INDICATE IF THIS IS YOUR BASELINE]","",IF('CBI - BASELINE'!$J$14="Yes",'CBI - BUILD_SCENARIO'!AQ146-'CBI - BASELINE'!AQ124,IF(#REF!="Yes",'CBI - BUILD_SCENARIO'!AQ146-#REF!,IF(#REF!="Yes",'CBI - BUILD_SCENARIO'!AQ146-#REF!,"ERROR"))))))</f>
        <v/>
      </c>
      <c r="AR169" s="103" t="str">
        <f>IF(AR$159="","",IF($J$14="Yes","",IF($J$14="[INDICATE IF THIS IS YOUR BASELINE]","",IF('CBI - BASELINE'!$J$14="Yes",'CBI - BUILD_SCENARIO'!AR146-'CBI - BASELINE'!AR124,IF(#REF!="Yes",'CBI - BUILD_SCENARIO'!AR146-#REF!,IF(#REF!="Yes",'CBI - BUILD_SCENARIO'!AR146-#REF!,"ERROR"))))))</f>
        <v/>
      </c>
      <c r="AS169" s="103" t="str">
        <f>IF(AS$159="","",IF($J$14="Yes","",IF($J$14="[INDICATE IF THIS IS YOUR BASELINE]","",IF('CBI - BASELINE'!$J$14="Yes",'CBI - BUILD_SCENARIO'!AS146-'CBI - BASELINE'!AS124,IF(#REF!="Yes",'CBI - BUILD_SCENARIO'!AS146-#REF!,IF(#REF!="Yes",'CBI - BUILD_SCENARIO'!AS146-#REF!,"ERROR"))))))</f>
        <v/>
      </c>
      <c r="AT169" s="103" t="str">
        <f>IF(AT$159="","",IF($J$14="Yes","",IF($J$14="[INDICATE IF THIS IS YOUR BASELINE]","",IF('CBI - BASELINE'!$J$14="Yes",'CBI - BUILD_SCENARIO'!AT146-'CBI - BASELINE'!AT124,IF(#REF!="Yes",'CBI - BUILD_SCENARIO'!AT146-#REF!,IF(#REF!="Yes",'CBI - BUILD_SCENARIO'!AT146-#REF!,"ERROR"))))))</f>
        <v/>
      </c>
      <c r="AU169" s="103" t="str">
        <f>IF(AU$159="","",IF($J$14="Yes","",IF($J$14="[INDICATE IF THIS IS YOUR BASELINE]","",IF('CBI - BASELINE'!$J$14="Yes",'CBI - BUILD_SCENARIO'!AU146-'CBI - BASELINE'!AU124,IF(#REF!="Yes",'CBI - BUILD_SCENARIO'!AU146-#REF!,IF(#REF!="Yes",'CBI - BUILD_SCENARIO'!AU146-#REF!,"ERROR"))))))</f>
        <v/>
      </c>
      <c r="AV169" s="103" t="str">
        <f>IF(AV$159="","",IF($J$14="Yes","",IF($J$14="[INDICATE IF THIS IS YOUR BASELINE]","",IF('CBI - BASELINE'!$J$14="Yes",'CBI - BUILD_SCENARIO'!AV146-'CBI - BASELINE'!AV124,IF(#REF!="Yes",'CBI - BUILD_SCENARIO'!AV146-#REF!,IF(#REF!="Yes",'CBI - BUILD_SCENARIO'!AV146-#REF!,"ERROR"))))))</f>
        <v/>
      </c>
      <c r="AW169" s="103" t="str">
        <f>IF(AW$159="","",IF($J$14="Yes","",IF($J$14="[INDICATE IF THIS IS YOUR BASELINE]","",IF('CBI - BASELINE'!$J$14="Yes",'CBI - BUILD_SCENARIO'!AW146-'CBI - BASELINE'!AW124,IF(#REF!="Yes",'CBI - BUILD_SCENARIO'!AW146-#REF!,IF(#REF!="Yes",'CBI - BUILD_SCENARIO'!AW146-#REF!,"ERROR"))))))</f>
        <v/>
      </c>
      <c r="AX169" s="103" t="str">
        <f>IF(AX$159="","",IF($J$14="Yes","",IF($J$14="[INDICATE IF THIS IS YOUR BASELINE]","",IF('CBI - BASELINE'!$J$14="Yes",'CBI - BUILD_SCENARIO'!AX146-'CBI - BASELINE'!AX124,IF(#REF!="Yes",'CBI - BUILD_SCENARIO'!AX146-#REF!,IF(#REF!="Yes",'CBI - BUILD_SCENARIO'!AX146-#REF!,"ERROR"))))))</f>
        <v/>
      </c>
      <c r="AY169" s="103" t="str">
        <f>IF(AY$159="","",IF($J$14="Yes","",IF($J$14="[INDICATE IF THIS IS YOUR BASELINE]","",IF('CBI - BASELINE'!$J$14="Yes",'CBI - BUILD_SCENARIO'!AY146-'CBI - BASELINE'!AY124,IF(#REF!="Yes",'CBI - BUILD_SCENARIO'!AY146-#REF!,IF(#REF!="Yes",'CBI - BUILD_SCENARIO'!AY146-#REF!,"ERROR"))))))</f>
        <v/>
      </c>
      <c r="AZ169" s="103" t="str">
        <f>IF(AZ$159="","",IF($J$14="Yes","",IF($J$14="[INDICATE IF THIS IS YOUR BASELINE]","",IF('CBI - BASELINE'!$J$14="Yes",'CBI - BUILD_SCENARIO'!AZ146-'CBI - BASELINE'!AZ124,IF(#REF!="Yes",'CBI - BUILD_SCENARIO'!AZ146-#REF!,IF(#REF!="Yes",'CBI - BUILD_SCENARIO'!AZ146-#REF!,"ERROR"))))))</f>
        <v/>
      </c>
      <c r="BA169" s="103" t="str">
        <f>IF(BA$159="","",IF($J$14="Yes","",IF($J$14="[INDICATE IF THIS IS YOUR BASELINE]","",IF('CBI - BASELINE'!$J$14="Yes",'CBI - BUILD_SCENARIO'!BA146-'CBI - BASELINE'!BA124,IF(#REF!="Yes",'CBI - BUILD_SCENARIO'!BA146-#REF!,IF(#REF!="Yes",'CBI - BUILD_SCENARIO'!BA146-#REF!,"ERROR"))))))</f>
        <v/>
      </c>
      <c r="BB169" s="103" t="str">
        <f>IF(BB$159="","",IF($J$14="Yes","",IF($J$14="[INDICATE IF THIS IS YOUR BASELINE]","",IF('CBI - BASELINE'!$J$14="Yes",'CBI - BUILD_SCENARIO'!BB146-'CBI - BASELINE'!BB124,IF(#REF!="Yes",'CBI - BUILD_SCENARIO'!BB146-#REF!,IF(#REF!="Yes",'CBI - BUILD_SCENARIO'!BB146-#REF!,"ERROR"))))))</f>
        <v/>
      </c>
      <c r="BC169" s="103" t="str">
        <f>IF(BC$159="","",IF($J$14="Yes","",IF($J$14="[INDICATE IF THIS IS YOUR BASELINE]","",IF('CBI - BASELINE'!$J$14="Yes",'CBI - BUILD_SCENARIO'!BC146-'CBI - BASELINE'!BC124,IF(#REF!="Yes",'CBI - BUILD_SCENARIO'!BC146-#REF!,IF(#REF!="Yes",'CBI - BUILD_SCENARIO'!BC146-#REF!,"ERROR"))))))</f>
        <v/>
      </c>
    </row>
    <row r="170" spans="6:55" hidden="1" x14ac:dyDescent="0.25">
      <c r="F170" s="410" t="s">
        <v>475</v>
      </c>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t="str">
        <f>IF(AJ$159="","",IF($J$14="Yes","",IF($J$14="[INDICATE IF THIS IS YOUR BASELINE]","",IF('CBI - BASELINE'!$J$14="Yes",'CBI - BUILD_SCENARIO'!AJ147-'CBI - BASELINE'!AJ125,IF(#REF!="Yes",'CBI - BUILD_SCENARIO'!AJ147-#REF!,IF(#REF!="Yes",'CBI - BUILD_SCENARIO'!AJ147-#REF!,"ERROR"))))))</f>
        <v/>
      </c>
      <c r="AK170" s="99" t="str">
        <f>IF(AK$159="","",IF($J$14="Yes","",IF($J$14="[INDICATE IF THIS IS YOUR BASELINE]","",IF('CBI - BASELINE'!$J$14="Yes",'CBI - BUILD_SCENARIO'!AK147-'CBI - BASELINE'!AK125,IF(#REF!="Yes",'CBI - BUILD_SCENARIO'!AK147-#REF!,IF(#REF!="Yes",'CBI - BUILD_SCENARIO'!AK147-#REF!,"ERROR"))))))</f>
        <v/>
      </c>
      <c r="AL170" s="99" t="str">
        <f>IF(AL$159="","",IF($J$14="Yes","",IF($J$14="[INDICATE IF THIS IS YOUR BASELINE]","",IF('CBI - BASELINE'!$J$14="Yes",'CBI - BUILD_SCENARIO'!AL147-'CBI - BASELINE'!AL125,IF(#REF!="Yes",'CBI - BUILD_SCENARIO'!AL147-#REF!,IF(#REF!="Yes",'CBI - BUILD_SCENARIO'!AL147-#REF!,"ERROR"))))))</f>
        <v/>
      </c>
      <c r="AM170" s="99" t="str">
        <f>IF(AM$159="","",IF($J$14="Yes","",IF($J$14="[INDICATE IF THIS IS YOUR BASELINE]","",IF('CBI - BASELINE'!$J$14="Yes",'CBI - BUILD_SCENARIO'!AM147-'CBI - BASELINE'!AM125,IF(#REF!="Yes",'CBI - BUILD_SCENARIO'!AM147-#REF!,IF(#REF!="Yes",'CBI - BUILD_SCENARIO'!AM147-#REF!,"ERROR"))))))</f>
        <v/>
      </c>
      <c r="AN170" s="99" t="str">
        <f>IF(AN$159="","",IF($J$14="Yes","",IF($J$14="[INDICATE IF THIS IS YOUR BASELINE]","",IF('CBI - BASELINE'!$J$14="Yes",'CBI - BUILD_SCENARIO'!AN147-'CBI - BASELINE'!AN125,IF(#REF!="Yes",'CBI - BUILD_SCENARIO'!AN147-#REF!,IF(#REF!="Yes",'CBI - BUILD_SCENARIO'!AN147-#REF!,"ERROR"))))))</f>
        <v/>
      </c>
      <c r="AO170" s="99" t="str">
        <f>IF(AO$159="","",IF($J$14="Yes","",IF($J$14="[INDICATE IF THIS IS YOUR BASELINE]","",IF('CBI - BASELINE'!$J$14="Yes",'CBI - BUILD_SCENARIO'!AO147-'CBI - BASELINE'!AO125,IF(#REF!="Yes",'CBI - BUILD_SCENARIO'!AO147-#REF!,IF(#REF!="Yes",'CBI - BUILD_SCENARIO'!AO147-#REF!,"ERROR"))))))</f>
        <v/>
      </c>
      <c r="AP170" s="99" t="str">
        <f>IF(AP$159="","",IF($J$14="Yes","",IF($J$14="[INDICATE IF THIS IS YOUR BASELINE]","",IF('CBI - BASELINE'!$J$14="Yes",'CBI - BUILD_SCENARIO'!AP147-'CBI - BASELINE'!AP125,IF(#REF!="Yes",'CBI - BUILD_SCENARIO'!AP147-#REF!,IF(#REF!="Yes",'CBI - BUILD_SCENARIO'!AP147-#REF!,"ERROR"))))))</f>
        <v/>
      </c>
      <c r="AQ170" s="99" t="str">
        <f>IF(AQ$159="","",IF($J$14="Yes","",IF($J$14="[INDICATE IF THIS IS YOUR BASELINE]","",IF('CBI - BASELINE'!$J$14="Yes",'CBI - BUILD_SCENARIO'!AQ147-'CBI - BASELINE'!AQ125,IF(#REF!="Yes",'CBI - BUILD_SCENARIO'!AQ147-#REF!,IF(#REF!="Yes",'CBI - BUILD_SCENARIO'!AQ147-#REF!,"ERROR"))))))</f>
        <v/>
      </c>
      <c r="AR170" s="99" t="str">
        <f>IF(AR$159="","",IF($J$14="Yes","",IF($J$14="[INDICATE IF THIS IS YOUR BASELINE]","",IF('CBI - BASELINE'!$J$14="Yes",'CBI - BUILD_SCENARIO'!AR147-'CBI - BASELINE'!AR125,IF(#REF!="Yes",'CBI - BUILD_SCENARIO'!AR147-#REF!,IF(#REF!="Yes",'CBI - BUILD_SCENARIO'!AR147-#REF!,"ERROR"))))))</f>
        <v/>
      </c>
      <c r="AS170" s="99" t="str">
        <f>IF(AS$159="","",IF($J$14="Yes","",IF($J$14="[INDICATE IF THIS IS YOUR BASELINE]","",IF('CBI - BASELINE'!$J$14="Yes",'CBI - BUILD_SCENARIO'!AS147-'CBI - BASELINE'!AS125,IF(#REF!="Yes",'CBI - BUILD_SCENARIO'!AS147-#REF!,IF(#REF!="Yes",'CBI - BUILD_SCENARIO'!AS147-#REF!,"ERROR"))))))</f>
        <v/>
      </c>
      <c r="AT170" s="99" t="str">
        <f>IF(AT$159="","",IF($J$14="Yes","",IF($J$14="[INDICATE IF THIS IS YOUR BASELINE]","",IF('CBI - BASELINE'!$J$14="Yes",'CBI - BUILD_SCENARIO'!AT147-'CBI - BASELINE'!AT125,IF(#REF!="Yes",'CBI - BUILD_SCENARIO'!AT147-#REF!,IF(#REF!="Yes",'CBI - BUILD_SCENARIO'!AT147-#REF!,"ERROR"))))))</f>
        <v/>
      </c>
      <c r="AU170" s="99" t="str">
        <f>IF(AU$159="","",IF($J$14="Yes","",IF($J$14="[INDICATE IF THIS IS YOUR BASELINE]","",IF('CBI - BASELINE'!$J$14="Yes",'CBI - BUILD_SCENARIO'!AU147-'CBI - BASELINE'!AU125,IF(#REF!="Yes",'CBI - BUILD_SCENARIO'!AU147-#REF!,IF(#REF!="Yes",'CBI - BUILD_SCENARIO'!AU147-#REF!,"ERROR"))))))</f>
        <v/>
      </c>
      <c r="AV170" s="99" t="str">
        <f>IF(AV$159="","",IF($J$14="Yes","",IF($J$14="[INDICATE IF THIS IS YOUR BASELINE]","",IF('CBI - BASELINE'!$J$14="Yes",'CBI - BUILD_SCENARIO'!AV147-'CBI - BASELINE'!AV125,IF(#REF!="Yes",'CBI - BUILD_SCENARIO'!AV147-#REF!,IF(#REF!="Yes",'CBI - BUILD_SCENARIO'!AV147-#REF!,"ERROR"))))))</f>
        <v/>
      </c>
      <c r="AW170" s="99" t="str">
        <f>IF(AW$159="","",IF($J$14="Yes","",IF($J$14="[INDICATE IF THIS IS YOUR BASELINE]","",IF('CBI - BASELINE'!$J$14="Yes",'CBI - BUILD_SCENARIO'!AW147-'CBI - BASELINE'!AW125,IF(#REF!="Yes",'CBI - BUILD_SCENARIO'!AW147-#REF!,IF(#REF!="Yes",'CBI - BUILD_SCENARIO'!AW147-#REF!,"ERROR"))))))</f>
        <v/>
      </c>
      <c r="AX170" s="99" t="str">
        <f>IF(AX$159="","",IF($J$14="Yes","",IF($J$14="[INDICATE IF THIS IS YOUR BASELINE]","",IF('CBI - BASELINE'!$J$14="Yes",'CBI - BUILD_SCENARIO'!AX147-'CBI - BASELINE'!AX125,IF(#REF!="Yes",'CBI - BUILD_SCENARIO'!AX147-#REF!,IF(#REF!="Yes",'CBI - BUILD_SCENARIO'!AX147-#REF!,"ERROR"))))))</f>
        <v/>
      </c>
      <c r="AY170" s="99" t="str">
        <f>IF(AY$159="","",IF($J$14="Yes","",IF($J$14="[INDICATE IF THIS IS YOUR BASELINE]","",IF('CBI - BASELINE'!$J$14="Yes",'CBI - BUILD_SCENARIO'!AY147-'CBI - BASELINE'!AY125,IF(#REF!="Yes",'CBI - BUILD_SCENARIO'!AY147-#REF!,IF(#REF!="Yes",'CBI - BUILD_SCENARIO'!AY147-#REF!,"ERROR"))))))</f>
        <v/>
      </c>
      <c r="AZ170" s="99" t="str">
        <f>IF(AZ$159="","",IF($J$14="Yes","",IF($J$14="[INDICATE IF THIS IS YOUR BASELINE]","",IF('CBI - BASELINE'!$J$14="Yes",'CBI - BUILD_SCENARIO'!AZ147-'CBI - BASELINE'!AZ125,IF(#REF!="Yes",'CBI - BUILD_SCENARIO'!AZ147-#REF!,IF(#REF!="Yes",'CBI - BUILD_SCENARIO'!AZ147-#REF!,"ERROR"))))))</f>
        <v/>
      </c>
      <c r="BA170" s="99" t="str">
        <f>IF(BA$159="","",IF($J$14="Yes","",IF($J$14="[INDICATE IF THIS IS YOUR BASELINE]","",IF('CBI - BASELINE'!$J$14="Yes",'CBI - BUILD_SCENARIO'!BA147-'CBI - BASELINE'!BA125,IF(#REF!="Yes",'CBI - BUILD_SCENARIO'!BA147-#REF!,IF(#REF!="Yes",'CBI - BUILD_SCENARIO'!BA147-#REF!,"ERROR"))))))</f>
        <v/>
      </c>
      <c r="BB170" s="99" t="str">
        <f>IF(BB$159="","",IF($J$14="Yes","",IF($J$14="[INDICATE IF THIS IS YOUR BASELINE]","",IF('CBI - BASELINE'!$J$14="Yes",'CBI - BUILD_SCENARIO'!BB147-'CBI - BASELINE'!BB125,IF(#REF!="Yes",'CBI - BUILD_SCENARIO'!BB147-#REF!,IF(#REF!="Yes",'CBI - BUILD_SCENARIO'!BB147-#REF!,"ERROR"))))))</f>
        <v/>
      </c>
      <c r="BC170" s="99" t="str">
        <f>IF(BC$159="","",IF($J$14="Yes","",IF($J$14="[INDICATE IF THIS IS YOUR BASELINE]","",IF('CBI - BASELINE'!$J$14="Yes",'CBI - BUILD_SCENARIO'!BC147-'CBI - BASELINE'!BC125,IF(#REF!="Yes",'CBI - BUILD_SCENARIO'!BC147-#REF!,IF(#REF!="Yes",'CBI - BUILD_SCENARIO'!BC147-#REF!,"ERROR"))))))</f>
        <v/>
      </c>
    </row>
    <row r="171" spans="6:55" hidden="1" x14ac:dyDescent="0.25">
      <c r="F171" s="411" t="s">
        <v>478</v>
      </c>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t="str">
        <f>IF(AJ$159="","",IF($J$14="Yes","",IF($J$14="[INDICATE IF THIS IS YOUR BASELINE]","",IF('CBI - BASELINE'!$J$14="Yes",'CBI - BUILD_SCENARIO'!AJ148-'CBI - BASELINE'!AJ126,IF(#REF!="Yes",'CBI - BUILD_SCENARIO'!AJ148-#REF!,IF(#REF!="Yes",'CBI - BUILD_SCENARIO'!AJ148-#REF!,"ERROR"))))))</f>
        <v/>
      </c>
      <c r="AK171" s="99" t="str">
        <f>IF(AK$159="","",IF($J$14="Yes","",IF($J$14="[INDICATE IF THIS IS YOUR BASELINE]","",IF('CBI - BASELINE'!$J$14="Yes",'CBI - BUILD_SCENARIO'!AK148-'CBI - BASELINE'!AK126,IF(#REF!="Yes",'CBI - BUILD_SCENARIO'!AK148-#REF!,IF(#REF!="Yes",'CBI - BUILD_SCENARIO'!AK148-#REF!,"ERROR"))))))</f>
        <v/>
      </c>
      <c r="AL171" s="99" t="str">
        <f>IF(AL$159="","",IF($J$14="Yes","",IF($J$14="[INDICATE IF THIS IS YOUR BASELINE]","",IF('CBI - BASELINE'!$J$14="Yes",'CBI - BUILD_SCENARIO'!AL148-'CBI - BASELINE'!AL126,IF(#REF!="Yes",'CBI - BUILD_SCENARIO'!AL148-#REF!,IF(#REF!="Yes",'CBI - BUILD_SCENARIO'!AL148-#REF!,"ERROR"))))))</f>
        <v/>
      </c>
      <c r="AM171" s="99" t="str">
        <f>IF(AM$159="","",IF($J$14="Yes","",IF($J$14="[INDICATE IF THIS IS YOUR BASELINE]","",IF('CBI - BASELINE'!$J$14="Yes",'CBI - BUILD_SCENARIO'!AM148-'CBI - BASELINE'!AM126,IF(#REF!="Yes",'CBI - BUILD_SCENARIO'!AM148-#REF!,IF(#REF!="Yes",'CBI - BUILD_SCENARIO'!AM148-#REF!,"ERROR"))))))</f>
        <v/>
      </c>
      <c r="AN171" s="99" t="str">
        <f>IF(AN$159="","",IF($J$14="Yes","",IF($J$14="[INDICATE IF THIS IS YOUR BASELINE]","",IF('CBI - BASELINE'!$J$14="Yes",'CBI - BUILD_SCENARIO'!AN148-'CBI - BASELINE'!AN126,IF(#REF!="Yes",'CBI - BUILD_SCENARIO'!AN148-#REF!,IF(#REF!="Yes",'CBI - BUILD_SCENARIO'!AN148-#REF!,"ERROR"))))))</f>
        <v/>
      </c>
      <c r="AO171" s="99" t="str">
        <f>IF(AO$159="","",IF($J$14="Yes","",IF($J$14="[INDICATE IF THIS IS YOUR BASELINE]","",IF('CBI - BASELINE'!$J$14="Yes",'CBI - BUILD_SCENARIO'!AO148-'CBI - BASELINE'!AO126,IF(#REF!="Yes",'CBI - BUILD_SCENARIO'!AO148-#REF!,IF(#REF!="Yes",'CBI - BUILD_SCENARIO'!AO148-#REF!,"ERROR"))))))</f>
        <v/>
      </c>
      <c r="AP171" s="99" t="str">
        <f>IF(AP$159="","",IF($J$14="Yes","",IF($J$14="[INDICATE IF THIS IS YOUR BASELINE]","",IF('CBI - BASELINE'!$J$14="Yes",'CBI - BUILD_SCENARIO'!AP148-'CBI - BASELINE'!AP126,IF(#REF!="Yes",'CBI - BUILD_SCENARIO'!AP148-#REF!,IF(#REF!="Yes",'CBI - BUILD_SCENARIO'!AP148-#REF!,"ERROR"))))))</f>
        <v/>
      </c>
      <c r="AQ171" s="99" t="str">
        <f>IF(AQ$159="","",IF($J$14="Yes","",IF($J$14="[INDICATE IF THIS IS YOUR BASELINE]","",IF('CBI - BASELINE'!$J$14="Yes",'CBI - BUILD_SCENARIO'!AQ148-'CBI - BASELINE'!AQ126,IF(#REF!="Yes",'CBI - BUILD_SCENARIO'!AQ148-#REF!,IF(#REF!="Yes",'CBI - BUILD_SCENARIO'!AQ148-#REF!,"ERROR"))))))</f>
        <v/>
      </c>
      <c r="AR171" s="99" t="str">
        <f>IF(AR$159="","",IF($J$14="Yes","",IF($J$14="[INDICATE IF THIS IS YOUR BASELINE]","",IF('CBI - BASELINE'!$J$14="Yes",'CBI - BUILD_SCENARIO'!AR148-'CBI - BASELINE'!AR126,IF(#REF!="Yes",'CBI - BUILD_SCENARIO'!AR148-#REF!,IF(#REF!="Yes",'CBI - BUILD_SCENARIO'!AR148-#REF!,"ERROR"))))))</f>
        <v/>
      </c>
      <c r="AS171" s="99" t="str">
        <f>IF(AS$159="","",IF($J$14="Yes","",IF($J$14="[INDICATE IF THIS IS YOUR BASELINE]","",IF('CBI - BASELINE'!$J$14="Yes",'CBI - BUILD_SCENARIO'!AS148-'CBI - BASELINE'!AS126,IF(#REF!="Yes",'CBI - BUILD_SCENARIO'!AS148-#REF!,IF(#REF!="Yes",'CBI - BUILD_SCENARIO'!AS148-#REF!,"ERROR"))))))</f>
        <v/>
      </c>
      <c r="AT171" s="99" t="str">
        <f>IF(AT$159="","",IF($J$14="Yes","",IF($J$14="[INDICATE IF THIS IS YOUR BASELINE]","",IF('CBI - BASELINE'!$J$14="Yes",'CBI - BUILD_SCENARIO'!AT148-'CBI - BASELINE'!AT126,IF(#REF!="Yes",'CBI - BUILD_SCENARIO'!AT148-#REF!,IF(#REF!="Yes",'CBI - BUILD_SCENARIO'!AT148-#REF!,"ERROR"))))))</f>
        <v/>
      </c>
      <c r="AU171" s="99" t="str">
        <f>IF(AU$159="","",IF($J$14="Yes","",IF($J$14="[INDICATE IF THIS IS YOUR BASELINE]","",IF('CBI - BASELINE'!$J$14="Yes",'CBI - BUILD_SCENARIO'!AU148-'CBI - BASELINE'!AU126,IF(#REF!="Yes",'CBI - BUILD_SCENARIO'!AU148-#REF!,IF(#REF!="Yes",'CBI - BUILD_SCENARIO'!AU148-#REF!,"ERROR"))))))</f>
        <v/>
      </c>
      <c r="AV171" s="99" t="str">
        <f>IF(AV$159="","",IF($J$14="Yes","",IF($J$14="[INDICATE IF THIS IS YOUR BASELINE]","",IF('CBI - BASELINE'!$J$14="Yes",'CBI - BUILD_SCENARIO'!AV148-'CBI - BASELINE'!AV126,IF(#REF!="Yes",'CBI - BUILD_SCENARIO'!AV148-#REF!,IF(#REF!="Yes",'CBI - BUILD_SCENARIO'!AV148-#REF!,"ERROR"))))))</f>
        <v/>
      </c>
      <c r="AW171" s="99" t="str">
        <f>IF(AW$159="","",IF($J$14="Yes","",IF($J$14="[INDICATE IF THIS IS YOUR BASELINE]","",IF('CBI - BASELINE'!$J$14="Yes",'CBI - BUILD_SCENARIO'!AW148-'CBI - BASELINE'!AW126,IF(#REF!="Yes",'CBI - BUILD_SCENARIO'!AW148-#REF!,IF(#REF!="Yes",'CBI - BUILD_SCENARIO'!AW148-#REF!,"ERROR"))))))</f>
        <v/>
      </c>
      <c r="AX171" s="99" t="str">
        <f>IF(AX$159="","",IF($J$14="Yes","",IF($J$14="[INDICATE IF THIS IS YOUR BASELINE]","",IF('CBI - BASELINE'!$J$14="Yes",'CBI - BUILD_SCENARIO'!AX148-'CBI - BASELINE'!AX126,IF(#REF!="Yes",'CBI - BUILD_SCENARIO'!AX148-#REF!,IF(#REF!="Yes",'CBI - BUILD_SCENARIO'!AX148-#REF!,"ERROR"))))))</f>
        <v/>
      </c>
      <c r="AY171" s="99" t="str">
        <f>IF(AY$159="","",IF($J$14="Yes","",IF($J$14="[INDICATE IF THIS IS YOUR BASELINE]","",IF('CBI - BASELINE'!$J$14="Yes",'CBI - BUILD_SCENARIO'!AY148-'CBI - BASELINE'!AY126,IF(#REF!="Yes",'CBI - BUILD_SCENARIO'!AY148-#REF!,IF(#REF!="Yes",'CBI - BUILD_SCENARIO'!AY148-#REF!,"ERROR"))))))</f>
        <v/>
      </c>
      <c r="AZ171" s="99" t="str">
        <f>IF(AZ$159="","",IF($J$14="Yes","",IF($J$14="[INDICATE IF THIS IS YOUR BASELINE]","",IF('CBI - BASELINE'!$J$14="Yes",'CBI - BUILD_SCENARIO'!AZ148-'CBI - BASELINE'!AZ126,IF(#REF!="Yes",'CBI - BUILD_SCENARIO'!AZ148-#REF!,IF(#REF!="Yes",'CBI - BUILD_SCENARIO'!AZ148-#REF!,"ERROR"))))))</f>
        <v/>
      </c>
      <c r="BA171" s="99" t="str">
        <f>IF(BA$159="","",IF($J$14="Yes","",IF($J$14="[INDICATE IF THIS IS YOUR BASELINE]","",IF('CBI - BASELINE'!$J$14="Yes",'CBI - BUILD_SCENARIO'!BA148-'CBI - BASELINE'!BA126,IF(#REF!="Yes",'CBI - BUILD_SCENARIO'!BA148-#REF!,IF(#REF!="Yes",'CBI - BUILD_SCENARIO'!BA148-#REF!,"ERROR"))))))</f>
        <v/>
      </c>
      <c r="BB171" s="99" t="str">
        <f>IF(BB$159="","",IF($J$14="Yes","",IF($J$14="[INDICATE IF THIS IS YOUR BASELINE]","",IF('CBI - BASELINE'!$J$14="Yes",'CBI - BUILD_SCENARIO'!BB148-'CBI - BASELINE'!BB126,IF(#REF!="Yes",'CBI - BUILD_SCENARIO'!BB148-#REF!,IF(#REF!="Yes",'CBI - BUILD_SCENARIO'!BB148-#REF!,"ERROR"))))))</f>
        <v/>
      </c>
      <c r="BC171" s="99" t="str">
        <f>IF(BC$159="","",IF($J$14="Yes","",IF($J$14="[INDICATE IF THIS IS YOUR BASELINE]","",IF('CBI - BASELINE'!$J$14="Yes",'CBI - BUILD_SCENARIO'!BC148-'CBI - BASELINE'!BC126,IF(#REF!="Yes",'CBI - BUILD_SCENARIO'!BC148-#REF!,IF(#REF!="Yes",'CBI - BUILD_SCENARIO'!BC148-#REF!,"ERROR"))))))</f>
        <v/>
      </c>
    </row>
    <row r="172" spans="6:55" hidden="1" x14ac:dyDescent="0.25">
      <c r="F172" s="422" t="s">
        <v>494</v>
      </c>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t="str">
        <f t="shared" ref="AJ172:BC172" si="55">AJ83</f>
        <v/>
      </c>
      <c r="AK172" s="84" t="str">
        <f t="shared" si="55"/>
        <v/>
      </c>
      <c r="AL172" s="84" t="str">
        <f t="shared" si="55"/>
        <v/>
      </c>
      <c r="AM172" s="84" t="str">
        <f t="shared" si="55"/>
        <v/>
      </c>
      <c r="AN172" s="84" t="str">
        <f t="shared" si="55"/>
        <v/>
      </c>
      <c r="AO172" s="84" t="str">
        <f t="shared" si="55"/>
        <v/>
      </c>
      <c r="AP172" s="84" t="str">
        <f t="shared" si="55"/>
        <v/>
      </c>
      <c r="AQ172" s="84" t="str">
        <f t="shared" si="55"/>
        <v/>
      </c>
      <c r="AR172" s="84" t="str">
        <f t="shared" si="55"/>
        <v/>
      </c>
      <c r="AS172" s="84" t="str">
        <f t="shared" si="55"/>
        <v/>
      </c>
      <c r="AT172" s="84" t="str">
        <f t="shared" si="55"/>
        <v/>
      </c>
      <c r="AU172" s="84" t="str">
        <f t="shared" si="55"/>
        <v/>
      </c>
      <c r="AV172" s="84" t="str">
        <f t="shared" si="55"/>
        <v/>
      </c>
      <c r="AW172" s="84" t="str">
        <f t="shared" si="55"/>
        <v/>
      </c>
      <c r="AX172" s="84" t="str">
        <f t="shared" si="55"/>
        <v/>
      </c>
      <c r="AY172" s="84" t="str">
        <f t="shared" si="55"/>
        <v/>
      </c>
      <c r="AZ172" s="84" t="str">
        <f t="shared" si="55"/>
        <v/>
      </c>
      <c r="BA172" s="84" t="str">
        <f t="shared" si="55"/>
        <v/>
      </c>
      <c r="BB172" s="84" t="str">
        <f t="shared" si="55"/>
        <v/>
      </c>
      <c r="BC172" s="85" t="str">
        <f t="shared" si="55"/>
        <v/>
      </c>
    </row>
    <row r="173" spans="6:55" hidden="1" x14ac:dyDescent="0.25">
      <c r="F173" s="420" t="s">
        <v>495</v>
      </c>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t="str">
        <f>IF(AJ$159="","",IF($J$14="Yes","",IF($J$14="[INDICATE IF THIS IS YOUR BASELINE]","",IF('CBI - BASELINE'!$J$14="Yes",'CBI - BUILD_SCENARIO'!AJ150-'CBI - BASELINE'!AJ128,IF(#REF!="Yes",'CBI - BUILD_SCENARIO'!AJ150-#REF!,IF(#REF!="Yes",'CBI - BUILD_SCENARIO'!AJ150-#REF!,"ERROR"))))))</f>
        <v/>
      </c>
      <c r="AK173" s="103" t="str">
        <f>IF(AK$159="","",IF($J$14="Yes","",IF($J$14="[INDICATE IF THIS IS YOUR BASELINE]","",IF('CBI - BASELINE'!$J$14="Yes",'CBI - BUILD_SCENARIO'!AK150-'CBI - BASELINE'!AK128,IF(#REF!="Yes",'CBI - BUILD_SCENARIO'!AK150-#REF!,IF(#REF!="Yes",'CBI - BUILD_SCENARIO'!AK150-#REF!,"ERROR"))))))</f>
        <v/>
      </c>
      <c r="AL173" s="103" t="str">
        <f>IF(AL$159="","",IF($J$14="Yes","",IF($J$14="[INDICATE IF THIS IS YOUR BASELINE]","",IF('CBI - BASELINE'!$J$14="Yes",'CBI - BUILD_SCENARIO'!AL150-'CBI - BASELINE'!AL128,IF(#REF!="Yes",'CBI - BUILD_SCENARIO'!AL150-#REF!,IF(#REF!="Yes",'CBI - BUILD_SCENARIO'!AL150-#REF!,"ERROR"))))))</f>
        <v/>
      </c>
      <c r="AM173" s="103" t="str">
        <f>IF(AM$159="","",IF($J$14="Yes","",IF($J$14="[INDICATE IF THIS IS YOUR BASELINE]","",IF('CBI - BASELINE'!$J$14="Yes",'CBI - BUILD_SCENARIO'!AM150-'CBI - BASELINE'!AM128,IF(#REF!="Yes",'CBI - BUILD_SCENARIO'!AM150-#REF!,IF(#REF!="Yes",'CBI - BUILD_SCENARIO'!AM150-#REF!,"ERROR"))))))</f>
        <v/>
      </c>
      <c r="AN173" s="103" t="str">
        <f>IF(AN$159="","",IF($J$14="Yes","",IF($J$14="[INDICATE IF THIS IS YOUR BASELINE]","",IF('CBI - BASELINE'!$J$14="Yes",'CBI - BUILD_SCENARIO'!AN150-'CBI - BASELINE'!AN128,IF(#REF!="Yes",'CBI - BUILD_SCENARIO'!AN150-#REF!,IF(#REF!="Yes",'CBI - BUILD_SCENARIO'!AN150-#REF!,"ERROR"))))))</f>
        <v/>
      </c>
      <c r="AO173" s="103" t="str">
        <f>IF(AO$159="","",IF($J$14="Yes","",IF($J$14="[INDICATE IF THIS IS YOUR BASELINE]","",IF('CBI - BASELINE'!$J$14="Yes",'CBI - BUILD_SCENARIO'!AO150-'CBI - BASELINE'!AO128,IF(#REF!="Yes",'CBI - BUILD_SCENARIO'!AO150-#REF!,IF(#REF!="Yes",'CBI - BUILD_SCENARIO'!AO150-#REF!,"ERROR"))))))</f>
        <v/>
      </c>
      <c r="AP173" s="103" t="str">
        <f>IF(AP$159="","",IF($J$14="Yes","",IF($J$14="[INDICATE IF THIS IS YOUR BASELINE]","",IF('CBI - BASELINE'!$J$14="Yes",'CBI - BUILD_SCENARIO'!AP150-'CBI - BASELINE'!AP128,IF(#REF!="Yes",'CBI - BUILD_SCENARIO'!AP150-#REF!,IF(#REF!="Yes",'CBI - BUILD_SCENARIO'!AP150-#REF!,"ERROR"))))))</f>
        <v/>
      </c>
      <c r="AQ173" s="103" t="str">
        <f>IF(AQ$159="","",IF($J$14="Yes","",IF($J$14="[INDICATE IF THIS IS YOUR BASELINE]","",IF('CBI - BASELINE'!$J$14="Yes",'CBI - BUILD_SCENARIO'!AQ150-'CBI - BASELINE'!AQ128,IF(#REF!="Yes",'CBI - BUILD_SCENARIO'!AQ150-#REF!,IF(#REF!="Yes",'CBI - BUILD_SCENARIO'!AQ150-#REF!,"ERROR"))))))</f>
        <v/>
      </c>
      <c r="AR173" s="103" t="str">
        <f>IF(AR$159="","",IF($J$14="Yes","",IF($J$14="[INDICATE IF THIS IS YOUR BASELINE]","",IF('CBI - BASELINE'!$J$14="Yes",'CBI - BUILD_SCENARIO'!AR150-'CBI - BASELINE'!AR128,IF(#REF!="Yes",'CBI - BUILD_SCENARIO'!AR150-#REF!,IF(#REF!="Yes",'CBI - BUILD_SCENARIO'!AR150-#REF!,"ERROR"))))))</f>
        <v/>
      </c>
      <c r="AS173" s="103" t="str">
        <f>IF(AS$159="","",IF($J$14="Yes","",IF($J$14="[INDICATE IF THIS IS YOUR BASELINE]","",IF('CBI - BASELINE'!$J$14="Yes",'CBI - BUILD_SCENARIO'!AS150-'CBI - BASELINE'!AS128,IF(#REF!="Yes",'CBI - BUILD_SCENARIO'!AS150-#REF!,IF(#REF!="Yes",'CBI - BUILD_SCENARIO'!AS150-#REF!,"ERROR"))))))</f>
        <v/>
      </c>
      <c r="AT173" s="103" t="str">
        <f>IF(AT$159="","",IF($J$14="Yes","",IF($J$14="[INDICATE IF THIS IS YOUR BASELINE]","",IF('CBI - BASELINE'!$J$14="Yes",'CBI - BUILD_SCENARIO'!AT150-'CBI - BASELINE'!AT128,IF(#REF!="Yes",'CBI - BUILD_SCENARIO'!AT150-#REF!,IF(#REF!="Yes",'CBI - BUILD_SCENARIO'!AT150-#REF!,"ERROR"))))))</f>
        <v/>
      </c>
      <c r="AU173" s="103" t="str">
        <f>IF(AU$159="","",IF($J$14="Yes","",IF($J$14="[INDICATE IF THIS IS YOUR BASELINE]","",IF('CBI - BASELINE'!$J$14="Yes",'CBI - BUILD_SCENARIO'!AU150-'CBI - BASELINE'!AU128,IF(#REF!="Yes",'CBI - BUILD_SCENARIO'!AU150-#REF!,IF(#REF!="Yes",'CBI - BUILD_SCENARIO'!AU150-#REF!,"ERROR"))))))</f>
        <v/>
      </c>
      <c r="AV173" s="103" t="str">
        <f>IF(AV$159="","",IF($J$14="Yes","",IF($J$14="[INDICATE IF THIS IS YOUR BASELINE]","",IF('CBI - BASELINE'!$J$14="Yes",'CBI - BUILD_SCENARIO'!AV150-'CBI - BASELINE'!AV128,IF(#REF!="Yes",'CBI - BUILD_SCENARIO'!AV150-#REF!,IF(#REF!="Yes",'CBI - BUILD_SCENARIO'!AV150-#REF!,"ERROR"))))))</f>
        <v/>
      </c>
      <c r="AW173" s="103" t="str">
        <f>IF(AW$159="","",IF($J$14="Yes","",IF($J$14="[INDICATE IF THIS IS YOUR BASELINE]","",IF('CBI - BASELINE'!$J$14="Yes",'CBI - BUILD_SCENARIO'!AW150-'CBI - BASELINE'!AW128,IF(#REF!="Yes",'CBI - BUILD_SCENARIO'!AW150-#REF!,IF(#REF!="Yes",'CBI - BUILD_SCENARIO'!AW150-#REF!,"ERROR"))))))</f>
        <v/>
      </c>
      <c r="AX173" s="103" t="str">
        <f>IF(AX$159="","",IF($J$14="Yes","",IF($J$14="[INDICATE IF THIS IS YOUR BASELINE]","",IF('CBI - BASELINE'!$J$14="Yes",'CBI - BUILD_SCENARIO'!AX150-'CBI - BASELINE'!AX128,IF(#REF!="Yes",'CBI - BUILD_SCENARIO'!AX150-#REF!,IF(#REF!="Yes",'CBI - BUILD_SCENARIO'!AX150-#REF!,"ERROR"))))))</f>
        <v/>
      </c>
      <c r="AY173" s="103" t="str">
        <f>IF(AY$159="","",IF($J$14="Yes","",IF($J$14="[INDICATE IF THIS IS YOUR BASELINE]","",IF('CBI - BASELINE'!$J$14="Yes",'CBI - BUILD_SCENARIO'!AY150-'CBI - BASELINE'!AY128,IF(#REF!="Yes",'CBI - BUILD_SCENARIO'!AY150-#REF!,IF(#REF!="Yes",'CBI - BUILD_SCENARIO'!AY150-#REF!,"ERROR"))))))</f>
        <v/>
      </c>
      <c r="AZ173" s="103" t="str">
        <f>IF(AZ$159="","",IF($J$14="Yes","",IF($J$14="[INDICATE IF THIS IS YOUR BASELINE]","",IF('CBI - BASELINE'!$J$14="Yes",'CBI - BUILD_SCENARIO'!AZ150-'CBI - BASELINE'!AZ128,IF(#REF!="Yes",'CBI - BUILD_SCENARIO'!AZ150-#REF!,IF(#REF!="Yes",'CBI - BUILD_SCENARIO'!AZ150-#REF!,"ERROR"))))))</f>
        <v/>
      </c>
      <c r="BA173" s="103" t="str">
        <f>IF(BA$159="","",IF($J$14="Yes","",IF($J$14="[INDICATE IF THIS IS YOUR BASELINE]","",IF('CBI - BASELINE'!$J$14="Yes",'CBI - BUILD_SCENARIO'!BA150-'CBI - BASELINE'!BA128,IF(#REF!="Yes",'CBI - BUILD_SCENARIO'!BA150-#REF!,IF(#REF!="Yes",'CBI - BUILD_SCENARIO'!BA150-#REF!,"ERROR"))))))</f>
        <v/>
      </c>
      <c r="BB173" s="103" t="str">
        <f>IF(BB$159="","",IF($J$14="Yes","",IF($J$14="[INDICATE IF THIS IS YOUR BASELINE]","",IF('CBI - BASELINE'!$J$14="Yes",'CBI - BUILD_SCENARIO'!BB150-'CBI - BASELINE'!BB128,IF(#REF!="Yes",'CBI - BUILD_SCENARIO'!BB150-#REF!,IF(#REF!="Yes",'CBI - BUILD_SCENARIO'!BB150-#REF!,"ERROR"))))))</f>
        <v/>
      </c>
      <c r="BC173" s="103" t="str">
        <f>IF(BC$159="","",IF($J$14="Yes","",IF($J$14="[INDICATE IF THIS IS YOUR BASELINE]","",IF('CBI - BASELINE'!$J$14="Yes",'CBI - BUILD_SCENARIO'!BC150-'CBI - BASELINE'!BC128,IF(#REF!="Yes",'CBI - BUILD_SCENARIO'!BC150-#REF!,IF(#REF!="Yes",'CBI - BUILD_SCENARIO'!BC150-#REF!,"ERROR"))))))</f>
        <v/>
      </c>
    </row>
    <row r="174" spans="6:55" hidden="1" x14ac:dyDescent="0.25">
      <c r="F174" s="410" t="s">
        <v>481</v>
      </c>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t="str">
        <f>IF(AJ$159="","",IF($J$14="Yes","",IF($J$14="[INDICATE IF THIS IS YOUR BASELINE]","",IF('CBI - BASELINE'!$J$14="Yes",'CBI - BUILD_SCENARIO'!AJ151-'CBI - BASELINE'!AJ129,IF(#REF!="Yes",'CBI - BUILD_SCENARIO'!AJ151-#REF!,IF(#REF!="Yes",'CBI - BUILD_SCENARIO'!AJ151-#REF!,"ERROR"))))))</f>
        <v/>
      </c>
      <c r="AK174" s="99" t="str">
        <f>IF(AK$159="","",IF($J$14="Yes","",IF($J$14="[INDICATE IF THIS IS YOUR BASELINE]","",IF('CBI - BASELINE'!$J$14="Yes",'CBI - BUILD_SCENARIO'!AK151-'CBI - BASELINE'!AK129,IF(#REF!="Yes",'CBI - BUILD_SCENARIO'!AK151-#REF!,IF(#REF!="Yes",'CBI - BUILD_SCENARIO'!AK151-#REF!,"ERROR"))))))</f>
        <v/>
      </c>
      <c r="AL174" s="99" t="str">
        <f>IF(AL$159="","",IF($J$14="Yes","",IF($J$14="[INDICATE IF THIS IS YOUR BASELINE]","",IF('CBI - BASELINE'!$J$14="Yes",'CBI - BUILD_SCENARIO'!AL151-'CBI - BASELINE'!AL129,IF(#REF!="Yes",'CBI - BUILD_SCENARIO'!AL151-#REF!,IF(#REF!="Yes",'CBI - BUILD_SCENARIO'!AL151-#REF!,"ERROR"))))))</f>
        <v/>
      </c>
      <c r="AM174" s="99" t="str">
        <f>IF(AM$159="","",IF($J$14="Yes","",IF($J$14="[INDICATE IF THIS IS YOUR BASELINE]","",IF('CBI - BASELINE'!$J$14="Yes",'CBI - BUILD_SCENARIO'!AM151-'CBI - BASELINE'!AM129,IF(#REF!="Yes",'CBI - BUILD_SCENARIO'!AM151-#REF!,IF(#REF!="Yes",'CBI - BUILD_SCENARIO'!AM151-#REF!,"ERROR"))))))</f>
        <v/>
      </c>
      <c r="AN174" s="99" t="str">
        <f>IF(AN$159="","",IF($J$14="Yes","",IF($J$14="[INDICATE IF THIS IS YOUR BASELINE]","",IF('CBI - BASELINE'!$J$14="Yes",'CBI - BUILD_SCENARIO'!AN151-'CBI - BASELINE'!AN129,IF(#REF!="Yes",'CBI - BUILD_SCENARIO'!AN151-#REF!,IF(#REF!="Yes",'CBI - BUILD_SCENARIO'!AN151-#REF!,"ERROR"))))))</f>
        <v/>
      </c>
      <c r="AO174" s="99" t="str">
        <f>IF(AO$159="","",IF($J$14="Yes","",IF($J$14="[INDICATE IF THIS IS YOUR BASELINE]","",IF('CBI - BASELINE'!$J$14="Yes",'CBI - BUILD_SCENARIO'!AO151-'CBI - BASELINE'!AO129,IF(#REF!="Yes",'CBI - BUILD_SCENARIO'!AO151-#REF!,IF(#REF!="Yes",'CBI - BUILD_SCENARIO'!AO151-#REF!,"ERROR"))))))</f>
        <v/>
      </c>
      <c r="AP174" s="99" t="str">
        <f>IF(AP$159="","",IF($J$14="Yes","",IF($J$14="[INDICATE IF THIS IS YOUR BASELINE]","",IF('CBI - BASELINE'!$J$14="Yes",'CBI - BUILD_SCENARIO'!AP151-'CBI - BASELINE'!AP129,IF(#REF!="Yes",'CBI - BUILD_SCENARIO'!AP151-#REF!,IF(#REF!="Yes",'CBI - BUILD_SCENARIO'!AP151-#REF!,"ERROR"))))))</f>
        <v/>
      </c>
      <c r="AQ174" s="99" t="str">
        <f>IF(AQ$159="","",IF($J$14="Yes","",IF($J$14="[INDICATE IF THIS IS YOUR BASELINE]","",IF('CBI - BASELINE'!$J$14="Yes",'CBI - BUILD_SCENARIO'!AQ151-'CBI - BASELINE'!AQ129,IF(#REF!="Yes",'CBI - BUILD_SCENARIO'!AQ151-#REF!,IF(#REF!="Yes",'CBI - BUILD_SCENARIO'!AQ151-#REF!,"ERROR"))))))</f>
        <v/>
      </c>
      <c r="AR174" s="99" t="str">
        <f>IF(AR$159="","",IF($J$14="Yes","",IF($J$14="[INDICATE IF THIS IS YOUR BASELINE]","",IF('CBI - BASELINE'!$J$14="Yes",'CBI - BUILD_SCENARIO'!AR151-'CBI - BASELINE'!AR129,IF(#REF!="Yes",'CBI - BUILD_SCENARIO'!AR151-#REF!,IF(#REF!="Yes",'CBI - BUILD_SCENARIO'!AR151-#REF!,"ERROR"))))))</f>
        <v/>
      </c>
      <c r="AS174" s="99" t="str">
        <f>IF(AS$159="","",IF($J$14="Yes","",IF($J$14="[INDICATE IF THIS IS YOUR BASELINE]","",IF('CBI - BASELINE'!$J$14="Yes",'CBI - BUILD_SCENARIO'!AS151-'CBI - BASELINE'!AS129,IF(#REF!="Yes",'CBI - BUILD_SCENARIO'!AS151-#REF!,IF(#REF!="Yes",'CBI - BUILD_SCENARIO'!AS151-#REF!,"ERROR"))))))</f>
        <v/>
      </c>
      <c r="AT174" s="99" t="str">
        <f>IF(AT$159="","",IF($J$14="Yes","",IF($J$14="[INDICATE IF THIS IS YOUR BASELINE]","",IF('CBI - BASELINE'!$J$14="Yes",'CBI - BUILD_SCENARIO'!AT151-'CBI - BASELINE'!AT129,IF(#REF!="Yes",'CBI - BUILD_SCENARIO'!AT151-#REF!,IF(#REF!="Yes",'CBI - BUILD_SCENARIO'!AT151-#REF!,"ERROR"))))))</f>
        <v/>
      </c>
      <c r="AU174" s="99" t="str">
        <f>IF(AU$159="","",IF($J$14="Yes","",IF($J$14="[INDICATE IF THIS IS YOUR BASELINE]","",IF('CBI - BASELINE'!$J$14="Yes",'CBI - BUILD_SCENARIO'!AU151-'CBI - BASELINE'!AU129,IF(#REF!="Yes",'CBI - BUILD_SCENARIO'!AU151-#REF!,IF(#REF!="Yes",'CBI - BUILD_SCENARIO'!AU151-#REF!,"ERROR"))))))</f>
        <v/>
      </c>
      <c r="AV174" s="99" t="str">
        <f>IF(AV$159="","",IF($J$14="Yes","",IF($J$14="[INDICATE IF THIS IS YOUR BASELINE]","",IF('CBI - BASELINE'!$J$14="Yes",'CBI - BUILD_SCENARIO'!AV151-'CBI - BASELINE'!AV129,IF(#REF!="Yes",'CBI - BUILD_SCENARIO'!AV151-#REF!,IF(#REF!="Yes",'CBI - BUILD_SCENARIO'!AV151-#REF!,"ERROR"))))))</f>
        <v/>
      </c>
      <c r="AW174" s="99" t="str">
        <f>IF(AW$159="","",IF($J$14="Yes","",IF($J$14="[INDICATE IF THIS IS YOUR BASELINE]","",IF('CBI - BASELINE'!$J$14="Yes",'CBI - BUILD_SCENARIO'!AW151-'CBI - BASELINE'!AW129,IF(#REF!="Yes",'CBI - BUILD_SCENARIO'!AW151-#REF!,IF(#REF!="Yes",'CBI - BUILD_SCENARIO'!AW151-#REF!,"ERROR"))))))</f>
        <v/>
      </c>
      <c r="AX174" s="99" t="str">
        <f>IF(AX$159="","",IF($J$14="Yes","",IF($J$14="[INDICATE IF THIS IS YOUR BASELINE]","",IF('CBI - BASELINE'!$J$14="Yes",'CBI - BUILD_SCENARIO'!AX151-'CBI - BASELINE'!AX129,IF(#REF!="Yes",'CBI - BUILD_SCENARIO'!AX151-#REF!,IF(#REF!="Yes",'CBI - BUILD_SCENARIO'!AX151-#REF!,"ERROR"))))))</f>
        <v/>
      </c>
      <c r="AY174" s="99" t="str">
        <f>IF(AY$159="","",IF($J$14="Yes","",IF($J$14="[INDICATE IF THIS IS YOUR BASELINE]","",IF('CBI - BASELINE'!$J$14="Yes",'CBI - BUILD_SCENARIO'!AY151-'CBI - BASELINE'!AY129,IF(#REF!="Yes",'CBI - BUILD_SCENARIO'!AY151-#REF!,IF(#REF!="Yes",'CBI - BUILD_SCENARIO'!AY151-#REF!,"ERROR"))))))</f>
        <v/>
      </c>
      <c r="AZ174" s="99" t="str">
        <f>IF(AZ$159="","",IF($J$14="Yes","",IF($J$14="[INDICATE IF THIS IS YOUR BASELINE]","",IF('CBI - BASELINE'!$J$14="Yes",'CBI - BUILD_SCENARIO'!AZ151-'CBI - BASELINE'!AZ129,IF(#REF!="Yes",'CBI - BUILD_SCENARIO'!AZ151-#REF!,IF(#REF!="Yes",'CBI - BUILD_SCENARIO'!AZ151-#REF!,"ERROR"))))))</f>
        <v/>
      </c>
      <c r="BA174" s="99" t="str">
        <f>IF(BA$159="","",IF($J$14="Yes","",IF($J$14="[INDICATE IF THIS IS YOUR BASELINE]","",IF('CBI - BASELINE'!$J$14="Yes",'CBI - BUILD_SCENARIO'!BA151-'CBI - BASELINE'!BA129,IF(#REF!="Yes",'CBI - BUILD_SCENARIO'!BA151-#REF!,IF(#REF!="Yes",'CBI - BUILD_SCENARIO'!BA151-#REF!,"ERROR"))))))</f>
        <v/>
      </c>
      <c r="BB174" s="99" t="str">
        <f>IF(BB$159="","",IF($J$14="Yes","",IF($J$14="[INDICATE IF THIS IS YOUR BASELINE]","",IF('CBI - BASELINE'!$J$14="Yes",'CBI - BUILD_SCENARIO'!BB151-'CBI - BASELINE'!BB129,IF(#REF!="Yes",'CBI - BUILD_SCENARIO'!BB151-#REF!,IF(#REF!="Yes",'CBI - BUILD_SCENARIO'!BB151-#REF!,"ERROR"))))))</f>
        <v/>
      </c>
      <c r="BC174" s="99" t="str">
        <f>IF(BC$159="","",IF($J$14="Yes","",IF($J$14="[INDICATE IF THIS IS YOUR BASELINE]","",IF('CBI - BASELINE'!$J$14="Yes",'CBI - BUILD_SCENARIO'!BC151-'CBI - BASELINE'!BC129,IF(#REF!="Yes",'CBI - BUILD_SCENARIO'!BC151-#REF!,IF(#REF!="Yes",'CBI - BUILD_SCENARIO'!BC151-#REF!,"ERROR"))))))</f>
        <v/>
      </c>
    </row>
    <row r="175" spans="6:55" hidden="1" x14ac:dyDescent="0.25">
      <c r="F175" s="411" t="s">
        <v>482</v>
      </c>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t="str">
        <f>IF(AJ$159="","",IF($J$14="Yes","",IF($J$14="[INDICATE IF THIS IS YOUR BASELINE]","",IF('CBI - BASELINE'!$J$14="Yes",'CBI - BUILD_SCENARIO'!AJ152-'CBI - BASELINE'!AJ130,IF(#REF!="Yes",'CBI - BUILD_SCENARIO'!AJ152-#REF!,IF(#REF!="Yes",'CBI - BUILD_SCENARIO'!AJ152-#REF!,"ERROR"))))))</f>
        <v/>
      </c>
      <c r="AK175" s="99" t="str">
        <f>IF(AK$159="","",IF($J$14="Yes","",IF($J$14="[INDICATE IF THIS IS YOUR BASELINE]","",IF('CBI - BASELINE'!$J$14="Yes",'CBI - BUILD_SCENARIO'!AK152-'CBI - BASELINE'!AK130,IF(#REF!="Yes",'CBI - BUILD_SCENARIO'!AK152-#REF!,IF(#REF!="Yes",'CBI - BUILD_SCENARIO'!AK152-#REF!,"ERROR"))))))</f>
        <v/>
      </c>
      <c r="AL175" s="99" t="str">
        <f>IF(AL$159="","",IF($J$14="Yes","",IF($J$14="[INDICATE IF THIS IS YOUR BASELINE]","",IF('CBI - BASELINE'!$J$14="Yes",'CBI - BUILD_SCENARIO'!AL152-'CBI - BASELINE'!AL130,IF(#REF!="Yes",'CBI - BUILD_SCENARIO'!AL152-#REF!,IF(#REF!="Yes",'CBI - BUILD_SCENARIO'!AL152-#REF!,"ERROR"))))))</f>
        <v/>
      </c>
      <c r="AM175" s="99" t="str">
        <f>IF(AM$159="","",IF($J$14="Yes","",IF($J$14="[INDICATE IF THIS IS YOUR BASELINE]","",IF('CBI - BASELINE'!$J$14="Yes",'CBI - BUILD_SCENARIO'!AM152-'CBI - BASELINE'!AM130,IF(#REF!="Yes",'CBI - BUILD_SCENARIO'!AM152-#REF!,IF(#REF!="Yes",'CBI - BUILD_SCENARIO'!AM152-#REF!,"ERROR"))))))</f>
        <v/>
      </c>
      <c r="AN175" s="99" t="str">
        <f>IF(AN$159="","",IF($J$14="Yes","",IF($J$14="[INDICATE IF THIS IS YOUR BASELINE]","",IF('CBI - BASELINE'!$J$14="Yes",'CBI - BUILD_SCENARIO'!AN152-'CBI - BASELINE'!AN130,IF(#REF!="Yes",'CBI - BUILD_SCENARIO'!AN152-#REF!,IF(#REF!="Yes",'CBI - BUILD_SCENARIO'!AN152-#REF!,"ERROR"))))))</f>
        <v/>
      </c>
      <c r="AO175" s="99" t="str">
        <f>IF(AO$159="","",IF($J$14="Yes","",IF($J$14="[INDICATE IF THIS IS YOUR BASELINE]","",IF('CBI - BASELINE'!$J$14="Yes",'CBI - BUILD_SCENARIO'!AO152-'CBI - BASELINE'!AO130,IF(#REF!="Yes",'CBI - BUILD_SCENARIO'!AO152-#REF!,IF(#REF!="Yes",'CBI - BUILD_SCENARIO'!AO152-#REF!,"ERROR"))))))</f>
        <v/>
      </c>
      <c r="AP175" s="99" t="str">
        <f>IF(AP$159="","",IF($J$14="Yes","",IF($J$14="[INDICATE IF THIS IS YOUR BASELINE]","",IF('CBI - BASELINE'!$J$14="Yes",'CBI - BUILD_SCENARIO'!AP152-'CBI - BASELINE'!AP130,IF(#REF!="Yes",'CBI - BUILD_SCENARIO'!AP152-#REF!,IF(#REF!="Yes",'CBI - BUILD_SCENARIO'!AP152-#REF!,"ERROR"))))))</f>
        <v/>
      </c>
      <c r="AQ175" s="99" t="str">
        <f>IF(AQ$159="","",IF($J$14="Yes","",IF($J$14="[INDICATE IF THIS IS YOUR BASELINE]","",IF('CBI - BASELINE'!$J$14="Yes",'CBI - BUILD_SCENARIO'!AQ152-'CBI - BASELINE'!AQ130,IF(#REF!="Yes",'CBI - BUILD_SCENARIO'!AQ152-#REF!,IF(#REF!="Yes",'CBI - BUILD_SCENARIO'!AQ152-#REF!,"ERROR"))))))</f>
        <v/>
      </c>
      <c r="AR175" s="99" t="str">
        <f>IF(AR$159="","",IF($J$14="Yes","",IF($J$14="[INDICATE IF THIS IS YOUR BASELINE]","",IF('CBI - BASELINE'!$J$14="Yes",'CBI - BUILD_SCENARIO'!AR152-'CBI - BASELINE'!AR130,IF(#REF!="Yes",'CBI - BUILD_SCENARIO'!AR152-#REF!,IF(#REF!="Yes",'CBI - BUILD_SCENARIO'!AR152-#REF!,"ERROR"))))))</f>
        <v/>
      </c>
      <c r="AS175" s="99" t="str">
        <f>IF(AS$159="","",IF($J$14="Yes","",IF($J$14="[INDICATE IF THIS IS YOUR BASELINE]","",IF('CBI - BASELINE'!$J$14="Yes",'CBI - BUILD_SCENARIO'!AS152-'CBI - BASELINE'!AS130,IF(#REF!="Yes",'CBI - BUILD_SCENARIO'!AS152-#REF!,IF(#REF!="Yes",'CBI - BUILD_SCENARIO'!AS152-#REF!,"ERROR"))))))</f>
        <v/>
      </c>
      <c r="AT175" s="99" t="str">
        <f>IF(AT$159="","",IF($J$14="Yes","",IF($J$14="[INDICATE IF THIS IS YOUR BASELINE]","",IF('CBI - BASELINE'!$J$14="Yes",'CBI - BUILD_SCENARIO'!AT152-'CBI - BASELINE'!AT130,IF(#REF!="Yes",'CBI - BUILD_SCENARIO'!AT152-#REF!,IF(#REF!="Yes",'CBI - BUILD_SCENARIO'!AT152-#REF!,"ERROR"))))))</f>
        <v/>
      </c>
      <c r="AU175" s="99" t="str">
        <f>IF(AU$159="","",IF($J$14="Yes","",IF($J$14="[INDICATE IF THIS IS YOUR BASELINE]","",IF('CBI - BASELINE'!$J$14="Yes",'CBI - BUILD_SCENARIO'!AU152-'CBI - BASELINE'!AU130,IF(#REF!="Yes",'CBI - BUILD_SCENARIO'!AU152-#REF!,IF(#REF!="Yes",'CBI - BUILD_SCENARIO'!AU152-#REF!,"ERROR"))))))</f>
        <v/>
      </c>
      <c r="AV175" s="99" t="str">
        <f>IF(AV$159="","",IF($J$14="Yes","",IF($J$14="[INDICATE IF THIS IS YOUR BASELINE]","",IF('CBI - BASELINE'!$J$14="Yes",'CBI - BUILD_SCENARIO'!AV152-'CBI - BASELINE'!AV130,IF(#REF!="Yes",'CBI - BUILD_SCENARIO'!AV152-#REF!,IF(#REF!="Yes",'CBI - BUILD_SCENARIO'!AV152-#REF!,"ERROR"))))))</f>
        <v/>
      </c>
      <c r="AW175" s="99" t="str">
        <f>IF(AW$159="","",IF($J$14="Yes","",IF($J$14="[INDICATE IF THIS IS YOUR BASELINE]","",IF('CBI - BASELINE'!$J$14="Yes",'CBI - BUILD_SCENARIO'!AW152-'CBI - BASELINE'!AW130,IF(#REF!="Yes",'CBI - BUILD_SCENARIO'!AW152-#REF!,IF(#REF!="Yes",'CBI - BUILD_SCENARIO'!AW152-#REF!,"ERROR"))))))</f>
        <v/>
      </c>
      <c r="AX175" s="99" t="str">
        <f>IF(AX$159="","",IF($J$14="Yes","",IF($J$14="[INDICATE IF THIS IS YOUR BASELINE]","",IF('CBI - BASELINE'!$J$14="Yes",'CBI - BUILD_SCENARIO'!AX152-'CBI - BASELINE'!AX130,IF(#REF!="Yes",'CBI - BUILD_SCENARIO'!AX152-#REF!,IF(#REF!="Yes",'CBI - BUILD_SCENARIO'!AX152-#REF!,"ERROR"))))))</f>
        <v/>
      </c>
      <c r="AY175" s="99" t="str">
        <f>IF(AY$159="","",IF($J$14="Yes","",IF($J$14="[INDICATE IF THIS IS YOUR BASELINE]","",IF('CBI - BASELINE'!$J$14="Yes",'CBI - BUILD_SCENARIO'!AY152-'CBI - BASELINE'!AY130,IF(#REF!="Yes",'CBI - BUILD_SCENARIO'!AY152-#REF!,IF(#REF!="Yes",'CBI - BUILD_SCENARIO'!AY152-#REF!,"ERROR"))))))</f>
        <v/>
      </c>
      <c r="AZ175" s="99" t="str">
        <f>IF(AZ$159="","",IF($J$14="Yes","",IF($J$14="[INDICATE IF THIS IS YOUR BASELINE]","",IF('CBI - BASELINE'!$J$14="Yes",'CBI - BUILD_SCENARIO'!AZ152-'CBI - BASELINE'!AZ130,IF(#REF!="Yes",'CBI - BUILD_SCENARIO'!AZ152-#REF!,IF(#REF!="Yes",'CBI - BUILD_SCENARIO'!AZ152-#REF!,"ERROR"))))))</f>
        <v/>
      </c>
      <c r="BA175" s="99" t="str">
        <f>IF(BA$159="","",IF($J$14="Yes","",IF($J$14="[INDICATE IF THIS IS YOUR BASELINE]","",IF('CBI - BASELINE'!$J$14="Yes",'CBI - BUILD_SCENARIO'!BA152-'CBI - BASELINE'!BA130,IF(#REF!="Yes",'CBI - BUILD_SCENARIO'!BA152-#REF!,IF(#REF!="Yes",'CBI - BUILD_SCENARIO'!BA152-#REF!,"ERROR"))))))</f>
        <v/>
      </c>
      <c r="BB175" s="99" t="str">
        <f>IF(BB$159="","",IF($J$14="Yes","",IF($J$14="[INDICATE IF THIS IS YOUR BASELINE]","",IF('CBI - BASELINE'!$J$14="Yes",'CBI - BUILD_SCENARIO'!BB152-'CBI - BASELINE'!BB130,IF(#REF!="Yes",'CBI - BUILD_SCENARIO'!BB152-#REF!,IF(#REF!="Yes",'CBI - BUILD_SCENARIO'!BB152-#REF!,"ERROR"))))))</f>
        <v/>
      </c>
      <c r="BC175" s="99" t="str">
        <f>IF(BC$159="","",IF($J$14="Yes","",IF($J$14="[INDICATE IF THIS IS YOUR BASELINE]","",IF('CBI - BASELINE'!$J$14="Yes",'CBI - BUILD_SCENARIO'!BC152-'CBI - BASELINE'!BC130,IF(#REF!="Yes",'CBI - BUILD_SCENARIO'!BC152-#REF!,IF(#REF!="Yes",'CBI - BUILD_SCENARIO'!BC152-#REF!,"ERROR"))))))</f>
        <v/>
      </c>
    </row>
    <row r="176" spans="6:55" hidden="1" x14ac:dyDescent="0.25">
      <c r="F176" s="422" t="s">
        <v>496</v>
      </c>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t="str">
        <f t="shared" ref="AJ176:BC176" si="56">AJ83</f>
        <v/>
      </c>
      <c r="AK176" s="84" t="str">
        <f t="shared" si="56"/>
        <v/>
      </c>
      <c r="AL176" s="84" t="str">
        <f t="shared" si="56"/>
        <v/>
      </c>
      <c r="AM176" s="84" t="str">
        <f t="shared" si="56"/>
        <v/>
      </c>
      <c r="AN176" s="84" t="str">
        <f t="shared" si="56"/>
        <v/>
      </c>
      <c r="AO176" s="84" t="str">
        <f t="shared" si="56"/>
        <v/>
      </c>
      <c r="AP176" s="84" t="str">
        <f t="shared" si="56"/>
        <v/>
      </c>
      <c r="AQ176" s="84" t="str">
        <f t="shared" si="56"/>
        <v/>
      </c>
      <c r="AR176" s="84" t="str">
        <f t="shared" si="56"/>
        <v/>
      </c>
      <c r="AS176" s="84" t="str">
        <f t="shared" si="56"/>
        <v/>
      </c>
      <c r="AT176" s="84" t="str">
        <f t="shared" si="56"/>
        <v/>
      </c>
      <c r="AU176" s="84" t="str">
        <f t="shared" si="56"/>
        <v/>
      </c>
      <c r="AV176" s="84" t="str">
        <f t="shared" si="56"/>
        <v/>
      </c>
      <c r="AW176" s="84" t="str">
        <f t="shared" si="56"/>
        <v/>
      </c>
      <c r="AX176" s="84" t="str">
        <f t="shared" si="56"/>
        <v/>
      </c>
      <c r="AY176" s="84" t="str">
        <f t="shared" si="56"/>
        <v/>
      </c>
      <c r="AZ176" s="84" t="str">
        <f t="shared" si="56"/>
        <v/>
      </c>
      <c r="BA176" s="84" t="str">
        <f t="shared" si="56"/>
        <v/>
      </c>
      <c r="BB176" s="84" t="str">
        <f t="shared" si="56"/>
        <v/>
      </c>
      <c r="BC176" s="85" t="str">
        <f t="shared" si="56"/>
        <v/>
      </c>
    </row>
    <row r="177" spans="3:55" hidden="1" x14ac:dyDescent="0.25">
      <c r="F177" s="420" t="s">
        <v>497</v>
      </c>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t="str">
        <f>IF(AJ$159="","",IF($J$14="Yes","",IF($J$14="[INDICATE IF THIS IS YOUR BASELINE]","",IF('CBI - BASELINE'!$J$14="Yes",'CBI - BUILD_SCENARIO'!AJ154-'CBI - BASELINE'!AJ132,IF(#REF!="Yes",'CBI - BUILD_SCENARIO'!AJ154-#REF!,IF(#REF!="Yes",'CBI - BUILD_SCENARIO'!AJ154-#REF!,"ERROR"))))))</f>
        <v/>
      </c>
      <c r="AK177" s="103" t="str">
        <f>IF(AK$159="","",IF($J$14="Yes","",IF($J$14="[INDICATE IF THIS IS YOUR BASELINE]","",IF('CBI - BASELINE'!$J$14="Yes",'CBI - BUILD_SCENARIO'!AK154-'CBI - BASELINE'!AK132,IF(#REF!="Yes",'CBI - BUILD_SCENARIO'!AK154-#REF!,IF(#REF!="Yes",'CBI - BUILD_SCENARIO'!AK154-#REF!,"ERROR"))))))</f>
        <v/>
      </c>
      <c r="AL177" s="103" t="str">
        <f>IF(AL$159="","",IF($J$14="Yes","",IF($J$14="[INDICATE IF THIS IS YOUR BASELINE]","",IF('CBI - BASELINE'!$J$14="Yes",'CBI - BUILD_SCENARIO'!AL154-'CBI - BASELINE'!AL132,IF(#REF!="Yes",'CBI - BUILD_SCENARIO'!AL154-#REF!,IF(#REF!="Yes",'CBI - BUILD_SCENARIO'!AL154-#REF!,"ERROR"))))))</f>
        <v/>
      </c>
      <c r="AM177" s="103" t="str">
        <f>IF(AM$159="","",IF($J$14="Yes","",IF($J$14="[INDICATE IF THIS IS YOUR BASELINE]","",IF('CBI - BASELINE'!$J$14="Yes",'CBI - BUILD_SCENARIO'!AM154-'CBI - BASELINE'!AM132,IF(#REF!="Yes",'CBI - BUILD_SCENARIO'!AM154-#REF!,IF(#REF!="Yes",'CBI - BUILD_SCENARIO'!AM154-#REF!,"ERROR"))))))</f>
        <v/>
      </c>
      <c r="AN177" s="103" t="str">
        <f>IF(AN$159="","",IF($J$14="Yes","",IF($J$14="[INDICATE IF THIS IS YOUR BASELINE]","",IF('CBI - BASELINE'!$J$14="Yes",'CBI - BUILD_SCENARIO'!AN154-'CBI - BASELINE'!AN132,IF(#REF!="Yes",'CBI - BUILD_SCENARIO'!AN154-#REF!,IF(#REF!="Yes",'CBI - BUILD_SCENARIO'!AN154-#REF!,"ERROR"))))))</f>
        <v/>
      </c>
      <c r="AO177" s="103" t="str">
        <f>IF(AO$159="","",IF($J$14="Yes","",IF($J$14="[INDICATE IF THIS IS YOUR BASELINE]","",IF('CBI - BASELINE'!$J$14="Yes",'CBI - BUILD_SCENARIO'!AO154-'CBI - BASELINE'!AO132,IF(#REF!="Yes",'CBI - BUILD_SCENARIO'!AO154-#REF!,IF(#REF!="Yes",'CBI - BUILD_SCENARIO'!AO154-#REF!,"ERROR"))))))</f>
        <v/>
      </c>
      <c r="AP177" s="103" t="str">
        <f>IF(AP$159="","",IF($J$14="Yes","",IF($J$14="[INDICATE IF THIS IS YOUR BASELINE]","",IF('CBI - BASELINE'!$J$14="Yes",'CBI - BUILD_SCENARIO'!AP154-'CBI - BASELINE'!AP132,IF(#REF!="Yes",'CBI - BUILD_SCENARIO'!AP154-#REF!,IF(#REF!="Yes",'CBI - BUILD_SCENARIO'!AP154-#REF!,"ERROR"))))))</f>
        <v/>
      </c>
      <c r="AQ177" s="103" t="str">
        <f>IF(AQ$159="","",IF($J$14="Yes","",IF($J$14="[INDICATE IF THIS IS YOUR BASELINE]","",IF('CBI - BASELINE'!$J$14="Yes",'CBI - BUILD_SCENARIO'!AQ154-'CBI - BASELINE'!AQ132,IF(#REF!="Yes",'CBI - BUILD_SCENARIO'!AQ154-#REF!,IF(#REF!="Yes",'CBI - BUILD_SCENARIO'!AQ154-#REF!,"ERROR"))))))</f>
        <v/>
      </c>
      <c r="AR177" s="103" t="str">
        <f>IF(AR$159="","",IF($J$14="Yes","",IF($J$14="[INDICATE IF THIS IS YOUR BASELINE]","",IF('CBI - BASELINE'!$J$14="Yes",'CBI - BUILD_SCENARIO'!AR154-'CBI - BASELINE'!AR132,IF(#REF!="Yes",'CBI - BUILD_SCENARIO'!AR154-#REF!,IF(#REF!="Yes",'CBI - BUILD_SCENARIO'!AR154-#REF!,"ERROR"))))))</f>
        <v/>
      </c>
      <c r="AS177" s="103" t="str">
        <f>IF(AS$159="","",IF($J$14="Yes","",IF($J$14="[INDICATE IF THIS IS YOUR BASELINE]","",IF('CBI - BASELINE'!$J$14="Yes",'CBI - BUILD_SCENARIO'!AS154-'CBI - BASELINE'!AS132,IF(#REF!="Yes",'CBI - BUILD_SCENARIO'!AS154-#REF!,IF(#REF!="Yes",'CBI - BUILD_SCENARIO'!AS154-#REF!,"ERROR"))))))</f>
        <v/>
      </c>
      <c r="AT177" s="103" t="str">
        <f>IF(AT$159="","",IF($J$14="Yes","",IF($J$14="[INDICATE IF THIS IS YOUR BASELINE]","",IF('CBI - BASELINE'!$J$14="Yes",'CBI - BUILD_SCENARIO'!AT154-'CBI - BASELINE'!AT132,IF(#REF!="Yes",'CBI - BUILD_SCENARIO'!AT154-#REF!,IF(#REF!="Yes",'CBI - BUILD_SCENARIO'!AT154-#REF!,"ERROR"))))))</f>
        <v/>
      </c>
      <c r="AU177" s="103" t="str">
        <f>IF(AU$159="","",IF($J$14="Yes","",IF($J$14="[INDICATE IF THIS IS YOUR BASELINE]","",IF('CBI - BASELINE'!$J$14="Yes",'CBI - BUILD_SCENARIO'!AU154-'CBI - BASELINE'!AU132,IF(#REF!="Yes",'CBI - BUILD_SCENARIO'!AU154-#REF!,IF(#REF!="Yes",'CBI - BUILD_SCENARIO'!AU154-#REF!,"ERROR"))))))</f>
        <v/>
      </c>
      <c r="AV177" s="103" t="str">
        <f>IF(AV$159="","",IF($J$14="Yes","",IF($J$14="[INDICATE IF THIS IS YOUR BASELINE]","",IF('CBI - BASELINE'!$J$14="Yes",'CBI - BUILD_SCENARIO'!AV154-'CBI - BASELINE'!AV132,IF(#REF!="Yes",'CBI - BUILD_SCENARIO'!AV154-#REF!,IF(#REF!="Yes",'CBI - BUILD_SCENARIO'!AV154-#REF!,"ERROR"))))))</f>
        <v/>
      </c>
      <c r="AW177" s="103" t="str">
        <f>IF(AW$159="","",IF($J$14="Yes","",IF($J$14="[INDICATE IF THIS IS YOUR BASELINE]","",IF('CBI - BASELINE'!$J$14="Yes",'CBI - BUILD_SCENARIO'!AW154-'CBI - BASELINE'!AW132,IF(#REF!="Yes",'CBI - BUILD_SCENARIO'!AW154-#REF!,IF(#REF!="Yes",'CBI - BUILD_SCENARIO'!AW154-#REF!,"ERROR"))))))</f>
        <v/>
      </c>
      <c r="AX177" s="103" t="str">
        <f>IF(AX$159="","",IF($J$14="Yes","",IF($J$14="[INDICATE IF THIS IS YOUR BASELINE]","",IF('CBI - BASELINE'!$J$14="Yes",'CBI - BUILD_SCENARIO'!AX154-'CBI - BASELINE'!AX132,IF(#REF!="Yes",'CBI - BUILD_SCENARIO'!AX154-#REF!,IF(#REF!="Yes",'CBI - BUILD_SCENARIO'!AX154-#REF!,"ERROR"))))))</f>
        <v/>
      </c>
      <c r="AY177" s="103" t="str">
        <f>IF(AY$159="","",IF($J$14="Yes","",IF($J$14="[INDICATE IF THIS IS YOUR BASELINE]","",IF('CBI - BASELINE'!$J$14="Yes",'CBI - BUILD_SCENARIO'!AY154-'CBI - BASELINE'!AY132,IF(#REF!="Yes",'CBI - BUILD_SCENARIO'!AY154-#REF!,IF(#REF!="Yes",'CBI - BUILD_SCENARIO'!AY154-#REF!,"ERROR"))))))</f>
        <v/>
      </c>
      <c r="AZ177" s="103" t="str">
        <f>IF(AZ$159="","",IF($J$14="Yes","",IF($J$14="[INDICATE IF THIS IS YOUR BASELINE]","",IF('CBI - BASELINE'!$J$14="Yes",'CBI - BUILD_SCENARIO'!AZ154-'CBI - BASELINE'!AZ132,IF(#REF!="Yes",'CBI - BUILD_SCENARIO'!AZ154-#REF!,IF(#REF!="Yes",'CBI - BUILD_SCENARIO'!AZ154-#REF!,"ERROR"))))))</f>
        <v/>
      </c>
      <c r="BA177" s="103" t="str">
        <f>IF(BA$159="","",IF($J$14="Yes","",IF($J$14="[INDICATE IF THIS IS YOUR BASELINE]","",IF('CBI - BASELINE'!$J$14="Yes",'CBI - BUILD_SCENARIO'!BA154-'CBI - BASELINE'!BA132,IF(#REF!="Yes",'CBI - BUILD_SCENARIO'!BA154-#REF!,IF(#REF!="Yes",'CBI - BUILD_SCENARIO'!BA154-#REF!,"ERROR"))))))</f>
        <v/>
      </c>
      <c r="BB177" s="103" t="str">
        <f>IF(BB$159="","",IF($J$14="Yes","",IF($J$14="[INDICATE IF THIS IS YOUR BASELINE]","",IF('CBI - BASELINE'!$J$14="Yes",'CBI - BUILD_SCENARIO'!BB154-'CBI - BASELINE'!BB132,IF(#REF!="Yes",'CBI - BUILD_SCENARIO'!BB154-#REF!,IF(#REF!="Yes",'CBI - BUILD_SCENARIO'!BB154-#REF!,"ERROR"))))))</f>
        <v/>
      </c>
      <c r="BC177" s="103" t="str">
        <f>IF(BC$159="","",IF($J$14="Yes","",IF($J$14="[INDICATE IF THIS IS YOUR BASELINE]","",IF('CBI - BASELINE'!$J$14="Yes",'CBI - BUILD_SCENARIO'!BC154-'CBI - BASELINE'!BC132,IF(#REF!="Yes",'CBI - BUILD_SCENARIO'!BC154-#REF!,IF(#REF!="Yes",'CBI - BUILD_SCENARIO'!BC154-#REF!,"ERROR"))))))</f>
        <v/>
      </c>
    </row>
    <row r="178" spans="3:55" hidden="1" x14ac:dyDescent="0.25">
      <c r="F178" s="410" t="s">
        <v>485</v>
      </c>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t="str">
        <f>IF(AJ$159="","",IF($J$14="Yes","",IF($J$14="[INDICATE IF THIS IS YOUR BASELINE]","",IF('CBI - BASELINE'!$J$14="Yes",'CBI - BUILD_SCENARIO'!AJ155-'CBI - BASELINE'!AJ133,IF(#REF!="Yes",'CBI - BUILD_SCENARIO'!AJ155-#REF!,IF(#REF!="Yes",'CBI - BUILD_SCENARIO'!AJ155-#REF!,"ERROR"))))))</f>
        <v/>
      </c>
      <c r="AK178" s="99" t="str">
        <f>IF(AK$159="","",IF($J$14="Yes","",IF($J$14="[INDICATE IF THIS IS YOUR BASELINE]","",IF('CBI - BASELINE'!$J$14="Yes",'CBI - BUILD_SCENARIO'!AK155-'CBI - BASELINE'!AK133,IF(#REF!="Yes",'CBI - BUILD_SCENARIO'!AK155-#REF!,IF(#REF!="Yes",'CBI - BUILD_SCENARIO'!AK155-#REF!,"ERROR"))))))</f>
        <v/>
      </c>
      <c r="AL178" s="99" t="str">
        <f>IF(AL$159="","",IF($J$14="Yes","",IF($J$14="[INDICATE IF THIS IS YOUR BASELINE]","",IF('CBI - BASELINE'!$J$14="Yes",'CBI - BUILD_SCENARIO'!AL155-'CBI - BASELINE'!AL133,IF(#REF!="Yes",'CBI - BUILD_SCENARIO'!AL155-#REF!,IF(#REF!="Yes",'CBI - BUILD_SCENARIO'!AL155-#REF!,"ERROR"))))))</f>
        <v/>
      </c>
      <c r="AM178" s="99" t="str">
        <f>IF(AM$159="","",IF($J$14="Yes","",IF($J$14="[INDICATE IF THIS IS YOUR BASELINE]","",IF('CBI - BASELINE'!$J$14="Yes",'CBI - BUILD_SCENARIO'!AM155-'CBI - BASELINE'!AM133,IF(#REF!="Yes",'CBI - BUILD_SCENARIO'!AM155-#REF!,IF(#REF!="Yes",'CBI - BUILD_SCENARIO'!AM155-#REF!,"ERROR"))))))</f>
        <v/>
      </c>
      <c r="AN178" s="99" t="str">
        <f>IF(AN$159="","",IF($J$14="Yes","",IF($J$14="[INDICATE IF THIS IS YOUR BASELINE]","",IF('CBI - BASELINE'!$J$14="Yes",'CBI - BUILD_SCENARIO'!AN155-'CBI - BASELINE'!AN133,IF(#REF!="Yes",'CBI - BUILD_SCENARIO'!AN155-#REF!,IF(#REF!="Yes",'CBI - BUILD_SCENARIO'!AN155-#REF!,"ERROR"))))))</f>
        <v/>
      </c>
      <c r="AO178" s="99" t="str">
        <f>IF(AO$159="","",IF($J$14="Yes","",IF($J$14="[INDICATE IF THIS IS YOUR BASELINE]","",IF('CBI - BASELINE'!$J$14="Yes",'CBI - BUILD_SCENARIO'!AO155-'CBI - BASELINE'!AO133,IF(#REF!="Yes",'CBI - BUILD_SCENARIO'!AO155-#REF!,IF(#REF!="Yes",'CBI - BUILD_SCENARIO'!AO155-#REF!,"ERROR"))))))</f>
        <v/>
      </c>
      <c r="AP178" s="99" t="str">
        <f>IF(AP$159="","",IF($J$14="Yes","",IF($J$14="[INDICATE IF THIS IS YOUR BASELINE]","",IF('CBI - BASELINE'!$J$14="Yes",'CBI - BUILD_SCENARIO'!AP155-'CBI - BASELINE'!AP133,IF(#REF!="Yes",'CBI - BUILD_SCENARIO'!AP155-#REF!,IF(#REF!="Yes",'CBI - BUILD_SCENARIO'!AP155-#REF!,"ERROR"))))))</f>
        <v/>
      </c>
      <c r="AQ178" s="99" t="str">
        <f>IF(AQ$159="","",IF($J$14="Yes","",IF($J$14="[INDICATE IF THIS IS YOUR BASELINE]","",IF('CBI - BASELINE'!$J$14="Yes",'CBI - BUILD_SCENARIO'!AQ155-'CBI - BASELINE'!AQ133,IF(#REF!="Yes",'CBI - BUILD_SCENARIO'!AQ155-#REF!,IF(#REF!="Yes",'CBI - BUILD_SCENARIO'!AQ155-#REF!,"ERROR"))))))</f>
        <v/>
      </c>
      <c r="AR178" s="99" t="str">
        <f>IF(AR$159="","",IF($J$14="Yes","",IF($J$14="[INDICATE IF THIS IS YOUR BASELINE]","",IF('CBI - BASELINE'!$J$14="Yes",'CBI - BUILD_SCENARIO'!AR155-'CBI - BASELINE'!AR133,IF(#REF!="Yes",'CBI - BUILD_SCENARIO'!AR155-#REF!,IF(#REF!="Yes",'CBI - BUILD_SCENARIO'!AR155-#REF!,"ERROR"))))))</f>
        <v/>
      </c>
      <c r="AS178" s="99" t="str">
        <f>IF(AS$159="","",IF($J$14="Yes","",IF($J$14="[INDICATE IF THIS IS YOUR BASELINE]","",IF('CBI - BASELINE'!$J$14="Yes",'CBI - BUILD_SCENARIO'!AS155-'CBI - BASELINE'!AS133,IF(#REF!="Yes",'CBI - BUILD_SCENARIO'!AS155-#REF!,IF(#REF!="Yes",'CBI - BUILD_SCENARIO'!AS155-#REF!,"ERROR"))))))</f>
        <v/>
      </c>
      <c r="AT178" s="99" t="str">
        <f>IF(AT$159="","",IF($J$14="Yes","",IF($J$14="[INDICATE IF THIS IS YOUR BASELINE]","",IF('CBI - BASELINE'!$J$14="Yes",'CBI - BUILD_SCENARIO'!AT155-'CBI - BASELINE'!AT133,IF(#REF!="Yes",'CBI - BUILD_SCENARIO'!AT155-#REF!,IF(#REF!="Yes",'CBI - BUILD_SCENARIO'!AT155-#REF!,"ERROR"))))))</f>
        <v/>
      </c>
      <c r="AU178" s="99" t="str">
        <f>IF(AU$159="","",IF($J$14="Yes","",IF($J$14="[INDICATE IF THIS IS YOUR BASELINE]","",IF('CBI - BASELINE'!$J$14="Yes",'CBI - BUILD_SCENARIO'!AU155-'CBI - BASELINE'!AU133,IF(#REF!="Yes",'CBI - BUILD_SCENARIO'!AU155-#REF!,IF(#REF!="Yes",'CBI - BUILD_SCENARIO'!AU155-#REF!,"ERROR"))))))</f>
        <v/>
      </c>
      <c r="AV178" s="99" t="str">
        <f>IF(AV$159="","",IF($J$14="Yes","",IF($J$14="[INDICATE IF THIS IS YOUR BASELINE]","",IF('CBI - BASELINE'!$J$14="Yes",'CBI - BUILD_SCENARIO'!AV155-'CBI - BASELINE'!AV133,IF(#REF!="Yes",'CBI - BUILD_SCENARIO'!AV155-#REF!,IF(#REF!="Yes",'CBI - BUILD_SCENARIO'!AV155-#REF!,"ERROR"))))))</f>
        <v/>
      </c>
      <c r="AW178" s="99" t="str">
        <f>IF(AW$159="","",IF($J$14="Yes","",IF($J$14="[INDICATE IF THIS IS YOUR BASELINE]","",IF('CBI - BASELINE'!$J$14="Yes",'CBI - BUILD_SCENARIO'!AW155-'CBI - BASELINE'!AW133,IF(#REF!="Yes",'CBI - BUILD_SCENARIO'!AW155-#REF!,IF(#REF!="Yes",'CBI - BUILD_SCENARIO'!AW155-#REF!,"ERROR"))))))</f>
        <v/>
      </c>
      <c r="AX178" s="99" t="str">
        <f>IF(AX$159="","",IF($J$14="Yes","",IF($J$14="[INDICATE IF THIS IS YOUR BASELINE]","",IF('CBI - BASELINE'!$J$14="Yes",'CBI - BUILD_SCENARIO'!AX155-'CBI - BASELINE'!AX133,IF(#REF!="Yes",'CBI - BUILD_SCENARIO'!AX155-#REF!,IF(#REF!="Yes",'CBI - BUILD_SCENARIO'!AX155-#REF!,"ERROR"))))))</f>
        <v/>
      </c>
      <c r="AY178" s="99" t="str">
        <f>IF(AY$159="","",IF($J$14="Yes","",IF($J$14="[INDICATE IF THIS IS YOUR BASELINE]","",IF('CBI - BASELINE'!$J$14="Yes",'CBI - BUILD_SCENARIO'!AY155-'CBI - BASELINE'!AY133,IF(#REF!="Yes",'CBI - BUILD_SCENARIO'!AY155-#REF!,IF(#REF!="Yes",'CBI - BUILD_SCENARIO'!AY155-#REF!,"ERROR"))))))</f>
        <v/>
      </c>
      <c r="AZ178" s="99" t="str">
        <f>IF(AZ$159="","",IF($J$14="Yes","",IF($J$14="[INDICATE IF THIS IS YOUR BASELINE]","",IF('CBI - BASELINE'!$J$14="Yes",'CBI - BUILD_SCENARIO'!AZ155-'CBI - BASELINE'!AZ133,IF(#REF!="Yes",'CBI - BUILD_SCENARIO'!AZ155-#REF!,IF(#REF!="Yes",'CBI - BUILD_SCENARIO'!AZ155-#REF!,"ERROR"))))))</f>
        <v/>
      </c>
      <c r="BA178" s="99" t="str">
        <f>IF(BA$159="","",IF($J$14="Yes","",IF($J$14="[INDICATE IF THIS IS YOUR BASELINE]","",IF('CBI - BASELINE'!$J$14="Yes",'CBI - BUILD_SCENARIO'!BA155-'CBI - BASELINE'!BA133,IF(#REF!="Yes",'CBI - BUILD_SCENARIO'!BA155-#REF!,IF(#REF!="Yes",'CBI - BUILD_SCENARIO'!BA155-#REF!,"ERROR"))))))</f>
        <v/>
      </c>
      <c r="BB178" s="99" t="str">
        <f>IF(BB$159="","",IF($J$14="Yes","",IF($J$14="[INDICATE IF THIS IS YOUR BASELINE]","",IF('CBI - BASELINE'!$J$14="Yes",'CBI - BUILD_SCENARIO'!BB155-'CBI - BASELINE'!BB133,IF(#REF!="Yes",'CBI - BUILD_SCENARIO'!BB155-#REF!,IF(#REF!="Yes",'CBI - BUILD_SCENARIO'!BB155-#REF!,"ERROR"))))))</f>
        <v/>
      </c>
      <c r="BC178" s="99" t="str">
        <f>IF(BC$159="","",IF($J$14="Yes","",IF($J$14="[INDICATE IF THIS IS YOUR BASELINE]","",IF('CBI - BASELINE'!$J$14="Yes",'CBI - BUILD_SCENARIO'!BC155-'CBI - BASELINE'!BC133,IF(#REF!="Yes",'CBI - BUILD_SCENARIO'!BC155-#REF!,IF(#REF!="Yes",'CBI - BUILD_SCENARIO'!BC155-#REF!,"ERROR"))))))</f>
        <v/>
      </c>
    </row>
    <row r="179" spans="3:55" hidden="1" x14ac:dyDescent="0.25">
      <c r="F179" s="412" t="s">
        <v>486</v>
      </c>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t="str">
        <f>IF(AJ$159="","",IF($J$14="Yes","",IF($J$14="[INDICATE IF THIS IS YOUR BASELINE]","",IF('CBI - BASELINE'!$J$14="Yes",'CBI - BUILD_SCENARIO'!AJ156-'CBI - BASELINE'!AJ134,IF(#REF!="Yes",'CBI - BUILD_SCENARIO'!AJ156-#REF!,IF(#REF!="Yes",'CBI - BUILD_SCENARIO'!AJ156-#REF!,"ERROR"))))))</f>
        <v/>
      </c>
      <c r="AK179" s="100" t="str">
        <f>IF(AK$159="","",IF($J$14="Yes","",IF($J$14="[INDICATE IF THIS IS YOUR BASELINE]","",IF('CBI - BASELINE'!$J$14="Yes",'CBI - BUILD_SCENARIO'!AK156-'CBI - BASELINE'!AK134,IF(#REF!="Yes",'CBI - BUILD_SCENARIO'!AK156-#REF!,IF(#REF!="Yes",'CBI - BUILD_SCENARIO'!AK156-#REF!,"ERROR"))))))</f>
        <v/>
      </c>
      <c r="AL179" s="100" t="str">
        <f>IF(AL$159="","",IF($J$14="Yes","",IF($J$14="[INDICATE IF THIS IS YOUR BASELINE]","",IF('CBI - BASELINE'!$J$14="Yes",'CBI - BUILD_SCENARIO'!AL156-'CBI - BASELINE'!AL134,IF(#REF!="Yes",'CBI - BUILD_SCENARIO'!AL156-#REF!,IF(#REF!="Yes",'CBI - BUILD_SCENARIO'!AL156-#REF!,"ERROR"))))))</f>
        <v/>
      </c>
      <c r="AM179" s="100" t="str">
        <f>IF(AM$159="","",IF($J$14="Yes","",IF($J$14="[INDICATE IF THIS IS YOUR BASELINE]","",IF('CBI - BASELINE'!$J$14="Yes",'CBI - BUILD_SCENARIO'!AM156-'CBI - BASELINE'!AM134,IF(#REF!="Yes",'CBI - BUILD_SCENARIO'!AM156-#REF!,IF(#REF!="Yes",'CBI - BUILD_SCENARIO'!AM156-#REF!,"ERROR"))))))</f>
        <v/>
      </c>
      <c r="AN179" s="100" t="str">
        <f>IF(AN$159="","",IF($J$14="Yes","",IF($J$14="[INDICATE IF THIS IS YOUR BASELINE]","",IF('CBI - BASELINE'!$J$14="Yes",'CBI - BUILD_SCENARIO'!AN156-'CBI - BASELINE'!AN134,IF(#REF!="Yes",'CBI - BUILD_SCENARIO'!AN156-#REF!,IF(#REF!="Yes",'CBI - BUILD_SCENARIO'!AN156-#REF!,"ERROR"))))))</f>
        <v/>
      </c>
      <c r="AO179" s="100" t="str">
        <f>IF(AO$159="","",IF($J$14="Yes","",IF($J$14="[INDICATE IF THIS IS YOUR BASELINE]","",IF('CBI - BASELINE'!$J$14="Yes",'CBI - BUILD_SCENARIO'!AO156-'CBI - BASELINE'!AO134,IF(#REF!="Yes",'CBI - BUILD_SCENARIO'!AO156-#REF!,IF(#REF!="Yes",'CBI - BUILD_SCENARIO'!AO156-#REF!,"ERROR"))))))</f>
        <v/>
      </c>
      <c r="AP179" s="100" t="str">
        <f>IF(AP$159="","",IF($J$14="Yes","",IF($J$14="[INDICATE IF THIS IS YOUR BASELINE]","",IF('CBI - BASELINE'!$J$14="Yes",'CBI - BUILD_SCENARIO'!AP156-'CBI - BASELINE'!AP134,IF(#REF!="Yes",'CBI - BUILD_SCENARIO'!AP156-#REF!,IF(#REF!="Yes",'CBI - BUILD_SCENARIO'!AP156-#REF!,"ERROR"))))))</f>
        <v/>
      </c>
      <c r="AQ179" s="100" t="str">
        <f>IF(AQ$159="","",IF($J$14="Yes","",IF($J$14="[INDICATE IF THIS IS YOUR BASELINE]","",IF('CBI - BASELINE'!$J$14="Yes",'CBI - BUILD_SCENARIO'!AQ156-'CBI - BASELINE'!AQ134,IF(#REF!="Yes",'CBI - BUILD_SCENARIO'!AQ156-#REF!,IF(#REF!="Yes",'CBI - BUILD_SCENARIO'!AQ156-#REF!,"ERROR"))))))</f>
        <v/>
      </c>
      <c r="AR179" s="100" t="str">
        <f>IF(AR$159="","",IF($J$14="Yes","",IF($J$14="[INDICATE IF THIS IS YOUR BASELINE]","",IF('CBI - BASELINE'!$J$14="Yes",'CBI - BUILD_SCENARIO'!AR156-'CBI - BASELINE'!AR134,IF(#REF!="Yes",'CBI - BUILD_SCENARIO'!AR156-#REF!,IF(#REF!="Yes",'CBI - BUILD_SCENARIO'!AR156-#REF!,"ERROR"))))))</f>
        <v/>
      </c>
      <c r="AS179" s="100" t="str">
        <f>IF(AS$159="","",IF($J$14="Yes","",IF($J$14="[INDICATE IF THIS IS YOUR BASELINE]","",IF('CBI - BASELINE'!$J$14="Yes",'CBI - BUILD_SCENARIO'!AS156-'CBI - BASELINE'!AS134,IF(#REF!="Yes",'CBI - BUILD_SCENARIO'!AS156-#REF!,IF(#REF!="Yes",'CBI - BUILD_SCENARIO'!AS156-#REF!,"ERROR"))))))</f>
        <v/>
      </c>
      <c r="AT179" s="100" t="str">
        <f>IF(AT$159="","",IF($J$14="Yes","",IF($J$14="[INDICATE IF THIS IS YOUR BASELINE]","",IF('CBI - BASELINE'!$J$14="Yes",'CBI - BUILD_SCENARIO'!AT156-'CBI - BASELINE'!AT134,IF(#REF!="Yes",'CBI - BUILD_SCENARIO'!AT156-#REF!,IF(#REF!="Yes",'CBI - BUILD_SCENARIO'!AT156-#REF!,"ERROR"))))))</f>
        <v/>
      </c>
      <c r="AU179" s="100" t="str">
        <f>IF(AU$159="","",IF($J$14="Yes","",IF($J$14="[INDICATE IF THIS IS YOUR BASELINE]","",IF('CBI - BASELINE'!$J$14="Yes",'CBI - BUILD_SCENARIO'!AU156-'CBI - BASELINE'!AU134,IF(#REF!="Yes",'CBI - BUILD_SCENARIO'!AU156-#REF!,IF(#REF!="Yes",'CBI - BUILD_SCENARIO'!AU156-#REF!,"ERROR"))))))</f>
        <v/>
      </c>
      <c r="AV179" s="100" t="str">
        <f>IF(AV$159="","",IF($J$14="Yes","",IF($J$14="[INDICATE IF THIS IS YOUR BASELINE]","",IF('CBI - BASELINE'!$J$14="Yes",'CBI - BUILD_SCENARIO'!AV156-'CBI - BASELINE'!AV134,IF(#REF!="Yes",'CBI - BUILD_SCENARIO'!AV156-#REF!,IF(#REF!="Yes",'CBI - BUILD_SCENARIO'!AV156-#REF!,"ERROR"))))))</f>
        <v/>
      </c>
      <c r="AW179" s="100" t="str">
        <f>IF(AW$159="","",IF($J$14="Yes","",IF($J$14="[INDICATE IF THIS IS YOUR BASELINE]","",IF('CBI - BASELINE'!$J$14="Yes",'CBI - BUILD_SCENARIO'!AW156-'CBI - BASELINE'!AW134,IF(#REF!="Yes",'CBI - BUILD_SCENARIO'!AW156-#REF!,IF(#REF!="Yes",'CBI - BUILD_SCENARIO'!AW156-#REF!,"ERROR"))))))</f>
        <v/>
      </c>
      <c r="AX179" s="100" t="str">
        <f>IF(AX$159="","",IF($J$14="Yes","",IF($J$14="[INDICATE IF THIS IS YOUR BASELINE]","",IF('CBI - BASELINE'!$J$14="Yes",'CBI - BUILD_SCENARIO'!AX156-'CBI - BASELINE'!AX134,IF(#REF!="Yes",'CBI - BUILD_SCENARIO'!AX156-#REF!,IF(#REF!="Yes",'CBI - BUILD_SCENARIO'!AX156-#REF!,"ERROR"))))))</f>
        <v/>
      </c>
      <c r="AY179" s="100" t="str">
        <f>IF(AY$159="","",IF($J$14="Yes","",IF($J$14="[INDICATE IF THIS IS YOUR BASELINE]","",IF('CBI - BASELINE'!$J$14="Yes",'CBI - BUILD_SCENARIO'!AY156-'CBI - BASELINE'!AY134,IF(#REF!="Yes",'CBI - BUILD_SCENARIO'!AY156-#REF!,IF(#REF!="Yes",'CBI - BUILD_SCENARIO'!AY156-#REF!,"ERROR"))))))</f>
        <v/>
      </c>
      <c r="AZ179" s="100" t="str">
        <f>IF(AZ$159="","",IF($J$14="Yes","",IF($J$14="[INDICATE IF THIS IS YOUR BASELINE]","",IF('CBI - BASELINE'!$J$14="Yes",'CBI - BUILD_SCENARIO'!AZ156-'CBI - BASELINE'!AZ134,IF(#REF!="Yes",'CBI - BUILD_SCENARIO'!AZ156-#REF!,IF(#REF!="Yes",'CBI - BUILD_SCENARIO'!AZ156-#REF!,"ERROR"))))))</f>
        <v/>
      </c>
      <c r="BA179" s="100" t="str">
        <f>IF(BA$159="","",IF($J$14="Yes","",IF($J$14="[INDICATE IF THIS IS YOUR BASELINE]","",IF('CBI - BASELINE'!$J$14="Yes",'CBI - BUILD_SCENARIO'!BA156-'CBI - BASELINE'!BA134,IF(#REF!="Yes",'CBI - BUILD_SCENARIO'!BA156-#REF!,IF(#REF!="Yes",'CBI - BUILD_SCENARIO'!BA156-#REF!,"ERROR"))))))</f>
        <v/>
      </c>
      <c r="BB179" s="100" t="str">
        <f>IF(BB$159="","",IF($J$14="Yes","",IF($J$14="[INDICATE IF THIS IS YOUR BASELINE]","",IF('CBI - BASELINE'!$J$14="Yes",'CBI - BUILD_SCENARIO'!BB156-'CBI - BASELINE'!BB134,IF(#REF!="Yes",'CBI - BUILD_SCENARIO'!BB156-#REF!,IF(#REF!="Yes",'CBI - BUILD_SCENARIO'!BB156-#REF!,"ERROR"))))))</f>
        <v/>
      </c>
      <c r="BC179" s="100" t="str">
        <f>IF(BC$159="","",IF($J$14="Yes","",IF($J$14="[INDICATE IF THIS IS YOUR BASELINE]","",IF('CBI - BASELINE'!$J$14="Yes",'CBI - BUILD_SCENARIO'!BC156-'CBI - BASELINE'!BC134,IF(#REF!="Yes",'CBI - BUILD_SCENARIO'!BC156-#REF!,IF(#REF!="Yes",'CBI - BUILD_SCENARIO'!BC156-#REF!,"ERROR"))))))</f>
        <v/>
      </c>
    </row>
    <row r="180" spans="3:55" x14ac:dyDescent="0.25">
      <c r="F180" s="40"/>
    </row>
    <row r="181" spans="3:55" x14ac:dyDescent="0.25">
      <c r="D181" s="55" t="s">
        <v>529</v>
      </c>
      <c r="F181" s="38" t="s">
        <v>503</v>
      </c>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row>
    <row r="182" spans="3:55" x14ac:dyDescent="0.25">
      <c r="D182" s="55"/>
      <c r="F182" s="51" t="s">
        <v>456</v>
      </c>
      <c r="G182" s="56">
        <f t="shared" ref="G182:BC183" si="57">G59</f>
        <v>-4</v>
      </c>
      <c r="H182" s="56">
        <f t="shared" si="57"/>
        <v>-3</v>
      </c>
      <c r="I182" s="56">
        <f t="shared" si="57"/>
        <v>-2</v>
      </c>
      <c r="J182" s="56">
        <f t="shared" si="57"/>
        <v>-1</v>
      </c>
      <c r="K182" s="56">
        <f t="shared" si="57"/>
        <v>0</v>
      </c>
      <c r="L182" s="56">
        <f t="shared" si="57"/>
        <v>1</v>
      </c>
      <c r="M182" s="56">
        <f t="shared" si="57"/>
        <v>2</v>
      </c>
      <c r="N182" s="56">
        <f t="shared" si="57"/>
        <v>3</v>
      </c>
      <c r="O182" s="56">
        <f t="shared" si="57"/>
        <v>4</v>
      </c>
      <c r="P182" s="56">
        <f t="shared" si="57"/>
        <v>5</v>
      </c>
      <c r="Q182" s="56">
        <f t="shared" si="57"/>
        <v>6</v>
      </c>
      <c r="R182" s="56">
        <f t="shared" si="57"/>
        <v>7</v>
      </c>
      <c r="S182" s="56">
        <f t="shared" si="57"/>
        <v>8</v>
      </c>
      <c r="T182" s="56">
        <f t="shared" si="57"/>
        <v>9</v>
      </c>
      <c r="U182" s="56">
        <f t="shared" si="57"/>
        <v>10</v>
      </c>
      <c r="V182" s="56">
        <f t="shared" si="57"/>
        <v>11</v>
      </c>
      <c r="W182" s="56">
        <f t="shared" si="57"/>
        <v>12</v>
      </c>
      <c r="X182" s="56">
        <f t="shared" si="57"/>
        <v>13</v>
      </c>
      <c r="Y182" s="56">
        <f t="shared" si="57"/>
        <v>14</v>
      </c>
      <c r="Z182" s="56">
        <f t="shared" si="57"/>
        <v>15</v>
      </c>
      <c r="AA182" s="56">
        <f t="shared" si="57"/>
        <v>16</v>
      </c>
      <c r="AB182" s="56">
        <f t="shared" si="57"/>
        <v>17</v>
      </c>
      <c r="AC182" s="56">
        <f t="shared" si="57"/>
        <v>18</v>
      </c>
      <c r="AD182" s="56">
        <f t="shared" si="57"/>
        <v>19</v>
      </c>
      <c r="AE182" s="56">
        <f t="shared" si="57"/>
        <v>20</v>
      </c>
      <c r="AF182" s="56">
        <f t="shared" si="57"/>
        <v>21</v>
      </c>
      <c r="AG182" s="56" t="str">
        <f t="shared" si="57"/>
        <v/>
      </c>
      <c r="AH182" s="56" t="str">
        <f t="shared" si="57"/>
        <v/>
      </c>
      <c r="AI182" s="56" t="str">
        <f t="shared" si="57"/>
        <v/>
      </c>
      <c r="AJ182" s="56" t="str">
        <f t="shared" si="57"/>
        <v/>
      </c>
      <c r="AK182" s="56" t="str">
        <f t="shared" si="57"/>
        <v/>
      </c>
      <c r="AL182" s="56" t="str">
        <f t="shared" si="57"/>
        <v/>
      </c>
      <c r="AM182" s="56" t="str">
        <f t="shared" si="57"/>
        <v/>
      </c>
      <c r="AN182" s="56" t="str">
        <f t="shared" si="57"/>
        <v/>
      </c>
      <c r="AO182" s="56" t="str">
        <f t="shared" si="57"/>
        <v/>
      </c>
      <c r="AP182" s="56" t="str">
        <f t="shared" si="57"/>
        <v/>
      </c>
      <c r="AQ182" s="56" t="str">
        <f t="shared" si="57"/>
        <v/>
      </c>
      <c r="AR182" s="56" t="str">
        <f t="shared" si="57"/>
        <v/>
      </c>
      <c r="AS182" s="56" t="str">
        <f t="shared" si="57"/>
        <v/>
      </c>
      <c r="AT182" s="56" t="str">
        <f t="shared" si="57"/>
        <v/>
      </c>
      <c r="AU182" s="56" t="str">
        <f t="shared" si="57"/>
        <v/>
      </c>
      <c r="AV182" s="56" t="str">
        <f t="shared" si="57"/>
        <v/>
      </c>
      <c r="AW182" s="56" t="str">
        <f t="shared" si="57"/>
        <v/>
      </c>
      <c r="AX182" s="56" t="str">
        <f t="shared" si="57"/>
        <v/>
      </c>
      <c r="AY182" s="56" t="str">
        <f t="shared" si="57"/>
        <v/>
      </c>
      <c r="AZ182" s="56" t="str">
        <f t="shared" si="57"/>
        <v/>
      </c>
      <c r="BA182" s="56" t="str">
        <f t="shared" si="57"/>
        <v/>
      </c>
      <c r="BB182" s="56" t="str">
        <f t="shared" si="57"/>
        <v/>
      </c>
      <c r="BC182" s="56" t="str">
        <f t="shared" si="57"/>
        <v/>
      </c>
    </row>
    <row r="183" spans="3:55" x14ac:dyDescent="0.25">
      <c r="D183" s="55"/>
      <c r="F183" s="83" t="s">
        <v>59</v>
      </c>
      <c r="G183" s="84">
        <f t="shared" si="57"/>
        <v>2021</v>
      </c>
      <c r="H183" s="84">
        <f t="shared" si="57"/>
        <v>2022</v>
      </c>
      <c r="I183" s="84">
        <f t="shared" si="57"/>
        <v>2023</v>
      </c>
      <c r="J183" s="84">
        <f t="shared" si="57"/>
        <v>2024</v>
      </c>
      <c r="K183" s="84">
        <f t="shared" si="57"/>
        <v>2025</v>
      </c>
      <c r="L183" s="84">
        <f t="shared" si="57"/>
        <v>2026</v>
      </c>
      <c r="M183" s="84">
        <f t="shared" si="57"/>
        <v>2027</v>
      </c>
      <c r="N183" s="84">
        <f t="shared" si="57"/>
        <v>2028</v>
      </c>
      <c r="O183" s="84">
        <f t="shared" si="57"/>
        <v>2029</v>
      </c>
      <c r="P183" s="84">
        <f t="shared" si="57"/>
        <v>2030</v>
      </c>
      <c r="Q183" s="84">
        <f t="shared" si="57"/>
        <v>2031</v>
      </c>
      <c r="R183" s="84">
        <f t="shared" si="57"/>
        <v>2032</v>
      </c>
      <c r="S183" s="84">
        <f t="shared" si="57"/>
        <v>2033</v>
      </c>
      <c r="T183" s="84">
        <f t="shared" si="57"/>
        <v>2034</v>
      </c>
      <c r="U183" s="84">
        <f t="shared" si="57"/>
        <v>2035</v>
      </c>
      <c r="V183" s="84">
        <f t="shared" si="57"/>
        <v>2036</v>
      </c>
      <c r="W183" s="84">
        <f t="shared" si="57"/>
        <v>2037</v>
      </c>
      <c r="X183" s="84">
        <f t="shared" si="57"/>
        <v>2038</v>
      </c>
      <c r="Y183" s="84">
        <f t="shared" si="57"/>
        <v>2039</v>
      </c>
      <c r="Z183" s="84">
        <f t="shared" si="57"/>
        <v>2040</v>
      </c>
      <c r="AA183" s="84">
        <f t="shared" si="57"/>
        <v>2041</v>
      </c>
      <c r="AB183" s="84">
        <f t="shared" si="57"/>
        <v>2042</v>
      </c>
      <c r="AC183" s="84">
        <f t="shared" si="57"/>
        <v>2043</v>
      </c>
      <c r="AD183" s="84">
        <f t="shared" si="57"/>
        <v>2044</v>
      </c>
      <c r="AE183" s="84">
        <f t="shared" si="57"/>
        <v>2045</v>
      </c>
      <c r="AF183" s="84">
        <f t="shared" si="57"/>
        <v>2046</v>
      </c>
      <c r="AG183" s="84" t="str">
        <f t="shared" si="57"/>
        <v/>
      </c>
      <c r="AH183" s="84" t="str">
        <f t="shared" si="57"/>
        <v/>
      </c>
      <c r="AI183" s="84" t="str">
        <f t="shared" si="57"/>
        <v/>
      </c>
      <c r="AJ183" s="84" t="str">
        <f t="shared" si="57"/>
        <v/>
      </c>
      <c r="AK183" s="84" t="str">
        <f t="shared" si="57"/>
        <v/>
      </c>
      <c r="AL183" s="84" t="str">
        <f t="shared" si="57"/>
        <v/>
      </c>
      <c r="AM183" s="84" t="str">
        <f t="shared" si="57"/>
        <v/>
      </c>
      <c r="AN183" s="84" t="str">
        <f t="shared" si="57"/>
        <v/>
      </c>
      <c r="AO183" s="84" t="str">
        <f t="shared" si="57"/>
        <v/>
      </c>
      <c r="AP183" s="84" t="str">
        <f t="shared" si="57"/>
        <v/>
      </c>
      <c r="AQ183" s="84" t="str">
        <f t="shared" si="57"/>
        <v/>
      </c>
      <c r="AR183" s="84" t="str">
        <f t="shared" si="57"/>
        <v/>
      </c>
      <c r="AS183" s="84" t="str">
        <f t="shared" si="57"/>
        <v/>
      </c>
      <c r="AT183" s="84" t="str">
        <f t="shared" si="57"/>
        <v/>
      </c>
      <c r="AU183" s="84" t="str">
        <f t="shared" si="57"/>
        <v/>
      </c>
      <c r="AV183" s="84" t="str">
        <f t="shared" si="57"/>
        <v/>
      </c>
      <c r="AW183" s="84" t="str">
        <f t="shared" si="57"/>
        <v/>
      </c>
      <c r="AX183" s="84" t="str">
        <f t="shared" si="57"/>
        <v/>
      </c>
      <c r="AY183" s="84" t="str">
        <f t="shared" si="57"/>
        <v/>
      </c>
      <c r="AZ183" s="84" t="str">
        <f t="shared" si="57"/>
        <v/>
      </c>
      <c r="BA183" s="84" t="str">
        <f t="shared" si="57"/>
        <v/>
      </c>
      <c r="BB183" s="84" t="str">
        <f t="shared" si="57"/>
        <v/>
      </c>
      <c r="BC183" s="85" t="str">
        <f t="shared" si="57"/>
        <v/>
      </c>
    </row>
    <row r="184" spans="3:55" x14ac:dyDescent="0.25">
      <c r="D184" s="55"/>
      <c r="F184" s="34" t="s">
        <v>504</v>
      </c>
      <c r="G184" s="103">
        <f>IF(G183="","",IF(UPFRONTS!$F$22="Yes",(365*(G104+G108+G100*(5/7)*(0.7)+G96*(5/7)*(0.7)+G92*(5/7))),(365*(G104+G100*(5/7)*(0.7)+G96*(5/7)*(0.7)+G92*(5/7)))))</f>
        <v>123984.97323261782</v>
      </c>
      <c r="H184" s="103">
        <f>IF(H183="","",IF(UPFRONTS!$F$22="Yes",(365*(H104+H108+H100*(5/7)*(0.7)+H96*(5/7)*(0.7)+H92*(5/7))),(365*(H104+H100*(5/7)*(0.7)+H96*(5/7)*(0.7)+H92*(5/7)))))</f>
        <v>124873.79457425504</v>
      </c>
      <c r="I184" s="103">
        <f>IF(I183="","",IF(UPFRONTS!$F$22="Yes",(365*(I104+I108+I100*(5/7)*(0.7)+I96*(5/7)*(0.7)+I92*(5/7))),(365*(I104+I100*(5/7)*(0.7)+I96*(5/7)*(0.7)+I92*(5/7)))))</f>
        <v>125762.61591589221</v>
      </c>
      <c r="J184" s="103">
        <f>IF(J183="","",IF(UPFRONTS!$F$22="Yes",(365*(J104+J108+J100*(5/7)*(0.7)+J96*(5/7)*(0.7)+J92*(5/7))),(365*(J104+J100*(5/7)*(0.7)+J96*(5/7)*(0.7)+J92*(5/7)))))</f>
        <v>126651.4372575294</v>
      </c>
      <c r="K184" s="103">
        <f>IF(K183="","",IF(UPFRONTS!$F$22="Yes",(365*(K104+K108+K100*(5/7)*(0.7)+K96*(5/7)*(0.7)+K92*(5/7))),(365*(K104+K100*(5/7)*(0.7)+K96*(5/7)*(0.7)+K92*(5/7)))))</f>
        <v>127540.2585991666</v>
      </c>
      <c r="L184" s="103">
        <f>IF(L183="","",IF(UPFRONTS!$F$22="Yes",(365*(L104+L108+L100*(5/7)*(0.7)+L96*(5/7)*(0.7)+L92*(5/7))),(365*(L104+L100*(5/7)*(0.7)+L96*(5/7)*(0.7)+L92*(5/7)))))</f>
        <v>185736.50442089501</v>
      </c>
      <c r="M184" s="103">
        <f>IF(M183="","",IF(UPFRONTS!$F$22="Yes",(365*(M104+M108+M100*(5/7)*(0.7)+M96*(5/7)*(0.7)+M92*(5/7))),(365*(M104+M100*(5/7)*(0.7)+M96*(5/7)*(0.7)+M92*(5/7)))))</f>
        <v>244686.40107981474</v>
      </c>
      <c r="N184" s="103">
        <f>IF(N183="","",IF(UPFRONTS!$F$22="Yes",(365*(N104+N108+N100*(5/7)*(0.7)+N96*(5/7)*(0.7)+N92*(5/7))),(365*(N104+N100*(5/7)*(0.7)+N96*(5/7)*(0.7)+N92*(5/7)))))</f>
        <v>304389.94857592572</v>
      </c>
      <c r="O184" s="103">
        <f>IF(O183="","",IF(UPFRONTS!$F$22="Yes",(365*(O104+O108+O100*(5/7)*(0.7)+O96*(5/7)*(0.7)+O92*(5/7))),(365*(O104+O100*(5/7)*(0.7)+O96*(5/7)*(0.7)+O92*(5/7)))))</f>
        <v>364847.14690922789</v>
      </c>
      <c r="P184" s="103">
        <f>IF(P183="","",IF(UPFRONTS!$F$22="Yes",(365*(P104+P108+P100*(5/7)*(0.7)+P96*(5/7)*(0.7)+P92*(5/7))),(365*(P104+P100*(5/7)*(0.7)+P96*(5/7)*(0.7)+P92*(5/7)))))</f>
        <v>426057.99607972155</v>
      </c>
      <c r="Q184" s="103">
        <f>IF(Q183="","",IF(UPFRONTS!$F$22="Yes",(365*(Q104+Q108+Q100*(5/7)*(0.7)+Q96*(5/7)*(0.7)+Q92*(5/7))),(365*(Q104+Q100*(5/7)*(0.7)+Q96*(5/7)*(0.7)+Q92*(5/7)))))</f>
        <v>488022.4960874063</v>
      </c>
      <c r="R184" s="103">
        <f>IF(R183="","",IF(UPFRONTS!$F$22="Yes",(365*(R104+R108+R100*(5/7)*(0.7)+R96*(5/7)*(0.7)+R92*(5/7))),(365*(R104+R100*(5/7)*(0.7)+R96*(5/7)*(0.7)+R92*(5/7)))))</f>
        <v>550740.64693228237</v>
      </c>
      <c r="S184" s="103">
        <f>IF(S183="","",IF(UPFRONTS!$F$22="Yes",(365*(S104+S108+S100*(5/7)*(0.7)+S96*(5/7)*(0.7)+S92*(5/7))),(365*(S104+S100*(5/7)*(0.7)+S96*(5/7)*(0.7)+S92*(5/7)))))</f>
        <v>614212.44861434971</v>
      </c>
      <c r="T184" s="103">
        <f>IF(T183="","",IF(UPFRONTS!$F$22="Yes",(365*(T104+T108+T100*(5/7)*(0.7)+T96*(5/7)*(0.7)+T92*(5/7))),(365*(T104+T100*(5/7)*(0.7)+T96*(5/7)*(0.7)+T92*(5/7)))))</f>
        <v>678437.90113360831</v>
      </c>
      <c r="U184" s="103">
        <f>IF(U183="","",IF(UPFRONTS!$F$22="Yes",(365*(U104+U108+U100*(5/7)*(0.7)+U96*(5/7)*(0.7)+U92*(5/7))),(365*(U104+U100*(5/7)*(0.7)+U96*(5/7)*(0.7)+U92*(5/7)))))</f>
        <v>743417.00449005829</v>
      </c>
      <c r="V184" s="103">
        <f>IF(V183="","",IF(UPFRONTS!$F$22="Yes",(365*(V104+V108+V100*(5/7)*(0.7)+V96*(5/7)*(0.7)+V92*(5/7))),(365*(V104+V100*(5/7)*(0.7)+V96*(5/7)*(0.7)+V92*(5/7)))))</f>
        <v>809149.75868369918</v>
      </c>
      <c r="W184" s="103">
        <f>IF(W183="","",IF(UPFRONTS!$F$22="Yes",(365*(W104+W108+W100*(5/7)*(0.7)+W96*(5/7)*(0.7)+W92*(5/7))),(365*(W104+W100*(5/7)*(0.7)+W96*(5/7)*(0.7)+W92*(5/7)))))</f>
        <v>875636.16371453158</v>
      </c>
      <c r="X184" s="103">
        <f>IF(X183="","",IF(UPFRONTS!$F$22="Yes",(365*(X104+X108+X100*(5/7)*(0.7)+X96*(5/7)*(0.7)+X92*(5/7))),(365*(X104+X100*(5/7)*(0.7)+X96*(5/7)*(0.7)+X92*(5/7)))))</f>
        <v>942876.21958255547</v>
      </c>
      <c r="Y184" s="103">
        <f>IF(Y183="","",IF(UPFRONTS!$F$22="Yes",(365*(Y104+Y108+Y100*(5/7)*(0.7)+Y96*(5/7)*(0.7)+Y92*(5/7))),(365*(Y104+Y100*(5/7)*(0.7)+Y96*(5/7)*(0.7)+Y92*(5/7)))))</f>
        <v>1010869.9262877704</v>
      </c>
      <c r="Z184" s="103">
        <f>IF(Z183="","",IF(UPFRONTS!$F$22="Yes",(365*(Z104+Z108+Z100*(5/7)*(0.7)+Z96*(5/7)*(0.7)+Z92*(5/7))),(365*(Z104+Z100*(5/7)*(0.7)+Z96*(5/7)*(0.7)+Z92*(5/7)))))</f>
        <v>1079617.2838301768</v>
      </c>
      <c r="AA184" s="103">
        <f>IF(AA183="","",IF(UPFRONTS!$F$22="Yes",(365*(AA104+AA108+AA100*(5/7)*(0.7)+AA96*(5/7)*(0.7)+AA92*(5/7))),(365*(AA104+AA100*(5/7)*(0.7)+AA96*(5/7)*(0.7)+AA92*(5/7)))))</f>
        <v>1149118.2922097743</v>
      </c>
      <c r="AB184" s="103">
        <f>IF(AB183="","",IF(UPFRONTS!$F$22="Yes",(365*(AB104+AB108+AB100*(5/7)*(0.7)+AB96*(5/7)*(0.7)+AB92*(5/7))),(365*(AB104+AB100*(5/7)*(0.7)+AB96*(5/7)*(0.7)+AB92*(5/7)))))</f>
        <v>1219372.9514265629</v>
      </c>
      <c r="AC184" s="103">
        <f>IF(AC183="","",IF(UPFRONTS!$F$22="Yes",(365*(AC104+AC108+AC100*(5/7)*(0.7)+AC96*(5/7)*(0.7)+AC92*(5/7))),(365*(AC104+AC100*(5/7)*(0.7)+AC96*(5/7)*(0.7)+AC92*(5/7)))))</f>
        <v>1290381.2614805428</v>
      </c>
      <c r="AD184" s="103">
        <f>IF(AD183="","",IF(UPFRONTS!$F$22="Yes",(365*(AD104+AD108+AD100*(5/7)*(0.7)+AD96*(5/7)*(0.7)+AD92*(5/7))),(365*(AD104+AD100*(5/7)*(0.7)+AD96*(5/7)*(0.7)+AD92*(5/7)))))</f>
        <v>1362143.2223717144</v>
      </c>
      <c r="AE184" s="103">
        <f>IF(AE183="","",IF(UPFRONTS!$F$22="Yes",(365*(AE104+AE108+AE100*(5/7)*(0.7)+AE96*(5/7)*(0.7)+AE92*(5/7))),(365*(AE104+AE100*(5/7)*(0.7)+AE96*(5/7)*(0.7)+AE92*(5/7)))))</f>
        <v>1434658.8341000769</v>
      </c>
      <c r="AF184" s="103">
        <f>IF(AF183="","",IF(UPFRONTS!$F$22="Yes",(365*(AF104+AF108+AF100*(5/7)*(0.7)+AF96*(5/7)*(0.7)+AF92*(5/7))),(365*(AF104+AF100*(5/7)*(0.7)+AF96*(5/7)*(0.7)+AF92*(5/7)))))</f>
        <v>1507928.0966656308</v>
      </c>
      <c r="AG184" s="103" t="str">
        <f>IF(AG183="","",IF(UPFRONTS!$F$22="Yes",(365*(AG104+AG108+AG100*(5/7)*(0.7)+AG96*(5/7)*(0.7)+AG92*(5/7))),(365*(AG104+AG100*(5/7)*(0.7)+AG96*(5/7)*(0.7)+AG92*(5/7)))))</f>
        <v/>
      </c>
      <c r="AH184" s="103" t="str">
        <f>IF(AH183="","",IF(UPFRONTS!$F$22="Yes",(365*(AH104+AH108+AH100*(5/7)*(0.7)+AH96*(5/7)*(0.7)+AH92*(5/7))),(365*(AH104+AH100*(5/7)*(0.7)+AH96*(5/7)*(0.7)+AH92*(5/7)))))</f>
        <v/>
      </c>
      <c r="AI184" s="103" t="str">
        <f>IF(AI183="","",IF(UPFRONTS!$F$22="Yes",(365*(AI104+AI108+AI100*(5/7)*(0.7)+AI96*(5/7)*(0.7)+AI92*(5/7))),(365*(AI104+AI100*(5/7)*(0.7)+AI96*(5/7)*(0.7)+AI92*(5/7)))))</f>
        <v/>
      </c>
      <c r="AJ184" s="103" t="str">
        <f>IF(AJ183="","",IF(UPFRONTS!$F$22="Yes",(365*(AJ104+AJ108+AJ100*(5/7)*(0.7)+AJ96*(5/7)*(0.7)+AJ92*(5/7))),(365*(AJ104+AJ100*(5/7)*(0.7)+AJ96*(5/7)*(0.7)+AJ92*(5/7)))))</f>
        <v/>
      </c>
      <c r="AK184" s="103" t="str">
        <f>IF(AK183="","",IF(UPFRONTS!$F$22="Yes",(365*(AK104+AK108+AK100*(5/7)*(0.7)+AK96*(5/7)*(0.7)+AK92*(5/7))),(365*(AK104+AK100*(5/7)*(0.7)+AK96*(5/7)*(0.7)+AK92*(5/7)))))</f>
        <v/>
      </c>
      <c r="AL184" s="103" t="str">
        <f>IF(AL183="","",IF(UPFRONTS!$F$22="Yes",(365*(AL104+AL108+AL100*(5/7)*(0.7)+AL96*(5/7)*(0.7)+AL92*(5/7))),(365*(AL104+AL100*(5/7)*(0.7)+AL96*(5/7)*(0.7)+AL92*(5/7)))))</f>
        <v/>
      </c>
      <c r="AM184" s="103" t="str">
        <f>IF(AM183="","",IF(UPFRONTS!$F$22="Yes",(365*(AM104+AM108+AM100*(5/7)*(0.7)+AM96*(5/7)*(0.7)+AM92*(5/7))),(365*(AM104+AM100*(5/7)*(0.7)+AM96*(5/7)*(0.7)+AM92*(5/7)))))</f>
        <v/>
      </c>
      <c r="AN184" s="103" t="str">
        <f>IF(AN183="","",IF(UPFRONTS!$F$22="Yes",(365*(AN104+AN108+AN100*(5/7)*(0.7)+AN96*(5/7)*(0.7)+AN92*(5/7))),(365*(AN104+AN100*(5/7)*(0.7)+AN96*(5/7)*(0.7)+AN92*(5/7)))))</f>
        <v/>
      </c>
      <c r="AO184" s="103" t="str">
        <f>IF(AO183="","",IF(UPFRONTS!$F$22="Yes",(365*(AO104+AO108+AO100*(5/7)*(0.7)+AO96*(5/7)*(0.7)+AO92*(5/7))),(365*(AO104+AO100*(5/7)*(0.7)+AO96*(5/7)*(0.7)+AO92*(5/7)))))</f>
        <v/>
      </c>
      <c r="AP184" s="103" t="str">
        <f>IF(AP183="","",IF(UPFRONTS!$F$22="Yes",(365*(AP104+AP108+AP100*(5/7)*(0.7)+AP96*(5/7)*(0.7)+AP92*(5/7))),(365*(AP104+AP100*(5/7)*(0.7)+AP96*(5/7)*(0.7)+AP92*(5/7)))))</f>
        <v/>
      </c>
      <c r="AQ184" s="103" t="str">
        <f>IF(AQ183="","",IF(UPFRONTS!$F$22="Yes",(365*(AQ104+AQ108+AQ100*(5/7)*(0.7)+AQ96*(5/7)*(0.7)+AQ92*(5/7))),(365*(AQ104+AQ100*(5/7)*(0.7)+AQ96*(5/7)*(0.7)+AQ92*(5/7)))))</f>
        <v/>
      </c>
      <c r="AR184" s="103" t="str">
        <f>IF(AR183="","",IF(UPFRONTS!$F$22="Yes",(365*(AR104+AR108+AR100*(5/7)*(0.7)+AR96*(5/7)*(0.7)+AR92*(5/7))),(365*(AR104+AR100*(5/7)*(0.7)+AR96*(5/7)*(0.7)+AR92*(5/7)))))</f>
        <v/>
      </c>
      <c r="AS184" s="103" t="str">
        <f>IF(AS183="","",IF(UPFRONTS!$F$22="Yes",(365*(AS104+AS108+AS100*(5/7)*(0.7)+AS96*(5/7)*(0.7)+AS92*(5/7))),(365*(AS104+AS100*(5/7)*(0.7)+AS96*(5/7)*(0.7)+AS92*(5/7)))))</f>
        <v/>
      </c>
      <c r="AT184" s="103" t="str">
        <f>IF(AT183="","",IF(UPFRONTS!$F$22="Yes",(365*(AT104+AT108+AT100*(5/7)*(0.7)+AT96*(5/7)*(0.7)+AT92*(5/7))),(365*(AT104+AT100*(5/7)*(0.7)+AT96*(5/7)*(0.7)+AT92*(5/7)))))</f>
        <v/>
      </c>
      <c r="AU184" s="103" t="str">
        <f>IF(AU183="","",IF(UPFRONTS!$F$22="Yes",(365*(AU104+AU108+AU100*(5/7)*(0.7)+AU96*(5/7)*(0.7)+AU92*(5/7))),(365*(AU104+AU100*(5/7)*(0.7)+AU96*(5/7)*(0.7)+AU92*(5/7)))))</f>
        <v/>
      </c>
      <c r="AV184" s="103" t="str">
        <f>IF(AV183="","",IF(UPFRONTS!$F$22="Yes",(365*(AV104+AV108+AV100*(5/7)*(0.7)+AV96*(5/7)*(0.7)+AV92*(5/7))),(365*(AV104+AV100*(5/7)*(0.7)+AV96*(5/7)*(0.7)+AV92*(5/7)))))</f>
        <v/>
      </c>
      <c r="AW184" s="103" t="str">
        <f>IF(AW183="","",IF(UPFRONTS!$F$22="Yes",(365*(AW104+AW108+AW100*(5/7)*(0.7)+AW96*(5/7)*(0.7)+AW92*(5/7))),(365*(AW104+AW100*(5/7)*(0.7)+AW96*(5/7)*(0.7)+AW92*(5/7)))))</f>
        <v/>
      </c>
      <c r="AX184" s="103" t="str">
        <f>IF(AX183="","",IF(UPFRONTS!$F$22="Yes",(365*(AX104+AX108+AX100*(5/7)*(0.7)+AX96*(5/7)*(0.7)+AX92*(5/7))),(365*(AX104+AX100*(5/7)*(0.7)+AX96*(5/7)*(0.7)+AX92*(5/7)))))</f>
        <v/>
      </c>
      <c r="AY184" s="103" t="str">
        <f>IF(AY183="","",IF(UPFRONTS!$F$22="Yes",(365*(AY104+AY108+AY100*(5/7)*(0.7)+AY96*(5/7)*(0.7)+AY92*(5/7))),(365*(AY104+AY100*(5/7)*(0.7)+AY96*(5/7)*(0.7)+AY92*(5/7)))))</f>
        <v/>
      </c>
      <c r="AZ184" s="103" t="str">
        <f>IF(AZ183="","",IF(UPFRONTS!$F$22="Yes",(365*(AZ104+AZ108+AZ100*(5/7)*(0.7)+AZ96*(5/7)*(0.7)+AZ92*(5/7))),(365*(AZ104+AZ100*(5/7)*(0.7)+AZ96*(5/7)*(0.7)+AZ92*(5/7)))))</f>
        <v/>
      </c>
      <c r="BA184" s="103" t="str">
        <f>IF(BA183="","",IF(UPFRONTS!$F$22="Yes",(365*(BA104+BA108+BA100*(5/7)*(0.7)+BA96*(5/7)*(0.7)+BA92*(5/7))),(365*(BA104+BA100*(5/7)*(0.7)+BA96*(5/7)*(0.7)+BA92*(5/7)))))</f>
        <v/>
      </c>
      <c r="BB184" s="103" t="str">
        <f>IF(BB183="","",IF(UPFRONTS!$F$22="Yes",(365*(BB104+BB108+BB100*(5/7)*(0.7)+BB96*(5/7)*(0.7)+BB92*(5/7))),(365*(BB104+BB100*(5/7)*(0.7)+BB96*(5/7)*(0.7)+BB92*(5/7)))))</f>
        <v/>
      </c>
      <c r="BC184" s="103" t="str">
        <f>IF(BC183="","",IF(UPFRONTS!$F$22="Yes",(365*(BC104+BC108+BC100*(5/7)*(0.7)+BC96*(5/7)*(0.7)+BC92*(5/7))),(365*(BC104+BC100*(5/7)*(0.7)+BC96*(5/7)*(0.7)+BC92*(5/7)))))</f>
        <v/>
      </c>
    </row>
    <row r="185" spans="3:55" x14ac:dyDescent="0.25">
      <c r="F185" s="10" t="s">
        <v>505</v>
      </c>
      <c r="G185" s="99">
        <f>IF(G183="","",IF(UPFRONTS!$F$22="Yes",(365*(G105+G109+G101*(5/7)*(0.7)+G97*(5/7)*(0.7)+G93*(5/7))),(365*(G105+G101*(5/7)*(0.7)+G97*(5/7)*(0.7)+G93*(5/7)))))</f>
        <v>99145.835840598782</v>
      </c>
      <c r="H185" s="99">
        <f>IF(H183="","",IF(UPFRONTS!$F$22="Yes",(365*(H105+H109+H101*(5/7)*(0.7)+H97*(5/7)*(0.7)+H93*(5/7))),(365*(H105+H101*(5/7)*(0.7)+H97*(5/7)*(0.7)+H93*(5/7)))))</f>
        <v>99858.47158368575</v>
      </c>
      <c r="I185" s="99">
        <f>IF(I183="","",IF(UPFRONTS!$F$22="Yes",(365*(I105+I109+I101*(5/7)*(0.7)+I97*(5/7)*(0.7)+I93*(5/7))),(365*(I105+I101*(5/7)*(0.7)+I97*(5/7)*(0.7)+I93*(5/7)))))</f>
        <v>100571.10732677278</v>
      </c>
      <c r="J185" s="99">
        <f>IF(J183="","",IF(UPFRONTS!$F$22="Yes",(365*(J105+J109+J101*(5/7)*(0.7)+J97*(5/7)*(0.7)+J93*(5/7))),(365*(J105+J101*(5/7)*(0.7)+J97*(5/7)*(0.7)+J93*(5/7)))))</f>
        <v>101283.7430698598</v>
      </c>
      <c r="K185" s="99">
        <f>IF(K183="","",IF(UPFRONTS!$F$22="Yes",(365*(K105+K109+K101*(5/7)*(0.7)+K97*(5/7)*(0.7)+K93*(5/7))),(365*(K105+K101*(5/7)*(0.7)+K97*(5/7)*(0.7)+K93*(5/7)))))</f>
        <v>101996.3788129468</v>
      </c>
      <c r="L185" s="99">
        <f>IF(L183="","",IF(UPFRONTS!$F$22="Yes",(365*(L105+L109+L101*(5/7)*(0.7)+L97*(5/7)*(0.7)+L93*(5/7))),(365*(L105+L101*(5/7)*(0.7)+L97*(5/7)*(0.7)+L93*(5/7)))))</f>
        <v>149219.28005650893</v>
      </c>
      <c r="M185" s="99">
        <f>IF(M183="","",IF(UPFRONTS!$F$22="Yes",(365*(M105+M109+M101*(5/7)*(0.7)+M97*(5/7)*(0.7)+M93*(5/7))),(365*(M105+M101*(5/7)*(0.7)+M97*(5/7)*(0.7)+M93*(5/7)))))</f>
        <v>197053.70554610805</v>
      </c>
      <c r="N185" s="99">
        <f>IF(N183="","",IF(UPFRONTS!$F$22="Yes",(365*(N105+N109+N101*(5/7)*(0.7)+N97*(5/7)*(0.7)+N93*(5/7))),(365*(N105+N101*(5/7)*(0.7)+N97*(5/7)*(0.7)+N93*(5/7)))))</f>
        <v>245499.65528174411</v>
      </c>
      <c r="O185" s="99">
        <f>IF(O183="","",IF(UPFRONTS!$F$22="Yes",(365*(O105+O109+O101*(5/7)*(0.7)+O97*(5/7)*(0.7)+O93*(5/7))),(365*(O105+O101*(5/7)*(0.7)+O97*(5/7)*(0.7)+O93*(5/7)))))</f>
        <v>294557.12926341716</v>
      </c>
      <c r="P185" s="99">
        <f>IF(P183="","",IF(UPFRONTS!$F$22="Yes",(365*(P105+P109+P101*(5/7)*(0.7)+P97*(5/7)*(0.7)+P93*(5/7))),(365*(P105+P101*(5/7)*(0.7)+P97*(5/7)*(0.7)+P93*(5/7)))))</f>
        <v>344226.12749112712</v>
      </c>
      <c r="Q185" s="99">
        <f>IF(Q183="","",IF(UPFRONTS!$F$22="Yes",(365*(Q105+Q109+Q101*(5/7)*(0.7)+Q97*(5/7)*(0.7)+Q93*(5/7))),(365*(Q105+Q101*(5/7)*(0.7)+Q97*(5/7)*(0.7)+Q93*(5/7)))))</f>
        <v>394506.64996487403</v>
      </c>
      <c r="R185" s="99">
        <f>IF(R183="","",IF(UPFRONTS!$F$22="Yes",(365*(R105+R109+R101*(5/7)*(0.7)+R97*(5/7)*(0.7)+R93*(5/7))),(365*(R105+R101*(5/7)*(0.7)+R97*(5/7)*(0.7)+R93*(5/7)))))</f>
        <v>445398.696684658</v>
      </c>
      <c r="S185" s="99">
        <f>IF(S183="","",IF(UPFRONTS!$F$22="Yes",(365*(S105+S109+S101*(5/7)*(0.7)+S97*(5/7)*(0.7)+S93*(5/7))),(365*(S105+S101*(5/7)*(0.7)+S97*(5/7)*(0.7)+S93*(5/7)))))</f>
        <v>496902.26765047893</v>
      </c>
      <c r="T185" s="99">
        <f>IF(T183="","",IF(UPFRONTS!$F$22="Yes",(365*(T105+T109+T101*(5/7)*(0.7)+T97*(5/7)*(0.7)+T93*(5/7))),(365*(T105+T101*(5/7)*(0.7)+T97*(5/7)*(0.7)+T93*(5/7)))))</f>
        <v>549017.36286233657</v>
      </c>
      <c r="U185" s="99">
        <f>IF(U183="","",IF(UPFRONTS!$F$22="Yes",(365*(U105+U109+U101*(5/7)*(0.7)+U97*(5/7)*(0.7)+U93*(5/7))),(365*(U105+U101*(5/7)*(0.7)+U97*(5/7)*(0.7)+U93*(5/7)))))</f>
        <v>601743.9823202315</v>
      </c>
      <c r="V185" s="99">
        <f>IF(V183="","",IF(UPFRONTS!$F$22="Yes",(365*(V105+V109+V101*(5/7)*(0.7)+V97*(5/7)*(0.7)+V93*(5/7))),(365*(V105+V101*(5/7)*(0.7)+V97*(5/7)*(0.7)+V93*(5/7)))))</f>
        <v>655082.12602416321</v>
      </c>
      <c r="W185" s="99">
        <f>IF(W183="","",IF(UPFRONTS!$F$22="Yes",(365*(W105+W109+W101*(5/7)*(0.7)+W97*(5/7)*(0.7)+W93*(5/7))),(365*(W105+W101*(5/7)*(0.7)+W97*(5/7)*(0.7)+W93*(5/7)))))</f>
        <v>709031.79397413181</v>
      </c>
      <c r="X185" s="99">
        <f>IF(X183="","",IF(UPFRONTS!$F$22="Yes",(365*(X105+X109+X101*(5/7)*(0.7)+X97*(5/7)*(0.7)+X93*(5/7))),(365*(X105+X101*(5/7)*(0.7)+X97*(5/7)*(0.7)+X93*(5/7)))))</f>
        <v>763592.98617013777</v>
      </c>
      <c r="Y185" s="99">
        <f>IF(Y183="","",IF(UPFRONTS!$F$22="Yes",(365*(Y105+Y109+Y101*(5/7)*(0.7)+Y97*(5/7)*(0.7)+Y93*(5/7))),(365*(Y105+Y101*(5/7)*(0.7)+Y97*(5/7)*(0.7)+Y93*(5/7)))))</f>
        <v>818765.70261218015</v>
      </c>
      <c r="Z185" s="99">
        <f>IF(Z183="","",IF(UPFRONTS!$F$22="Yes",(365*(Z105+Z109+Z101*(5/7)*(0.7)+Z97*(5/7)*(0.7)+Z93*(5/7))),(365*(Z105+Z101*(5/7)*(0.7)+Z97*(5/7)*(0.7)+Z93*(5/7)))))</f>
        <v>874549.94330025988</v>
      </c>
      <c r="AA185" s="99">
        <f>IF(AA183="","",IF(UPFRONTS!$F$22="Yes",(365*(AA105+AA109+AA101*(5/7)*(0.7)+AA97*(5/7)*(0.7)+AA93*(5/7))),(365*(AA105+AA101*(5/7)*(0.7)+AA97*(5/7)*(0.7)+AA93*(5/7)))))</f>
        <v>930945.70823437639</v>
      </c>
      <c r="AB185" s="99">
        <f>IF(AB183="","",IF(UPFRONTS!$F$22="Yes",(365*(AB105+AB109+AB101*(5/7)*(0.7)+AB97*(5/7)*(0.7)+AB93*(5/7))),(365*(AB105+AB101*(5/7)*(0.7)+AB97*(5/7)*(0.7)+AB93*(5/7)))))</f>
        <v>987952.99741453002</v>
      </c>
      <c r="AC185" s="99">
        <f>IF(AC183="","",IF(UPFRONTS!$F$22="Yes",(365*(AC105+AC109+AC101*(5/7)*(0.7)+AC97*(5/7)*(0.7)+AC93*(5/7))),(365*(AC105+AC101*(5/7)*(0.7)+AC97*(5/7)*(0.7)+AC93*(5/7)))))</f>
        <v>1045571.81084072</v>
      </c>
      <c r="AD185" s="99">
        <f>IF(AD183="","",IF(UPFRONTS!$F$22="Yes",(365*(AD105+AD109+AD101*(5/7)*(0.7)+AD97*(5/7)*(0.7)+AD93*(5/7))),(365*(AD105+AD101*(5/7)*(0.7)+AD97*(5/7)*(0.7)+AD93*(5/7)))))</f>
        <v>1103802.1485129476</v>
      </c>
      <c r="AE185" s="99">
        <f>IF(AE183="","",IF(UPFRONTS!$F$22="Yes",(365*(AE105+AE109+AE101*(5/7)*(0.7)+AE97*(5/7)*(0.7)+AE93*(5/7))),(365*(AE105+AE101*(5/7)*(0.7)+AE97*(5/7)*(0.7)+AE93*(5/7)))))</f>
        <v>1162644.0104312121</v>
      </c>
      <c r="AF185" s="99">
        <f>IF(AF183="","",IF(UPFRONTS!$F$22="Yes",(365*(AF105+AF109+AF101*(5/7)*(0.7)+AF97*(5/7)*(0.7)+AF93*(5/7))),(365*(AF105+AF101*(5/7)*(0.7)+AF97*(5/7)*(0.7)+AF93*(5/7)))))</f>
        <v>1222097.3965955137</v>
      </c>
      <c r="AG185" s="99" t="str">
        <f>IF(AG183="","",IF(UPFRONTS!$F$22="Yes",(365*(AG105+AG109+AG101*(5/7)*(0.7)+AG97*(5/7)*(0.7)+AG93*(5/7))),(365*(AG105+AG101*(5/7)*(0.7)+AG97*(5/7)*(0.7)+AG93*(5/7)))))</f>
        <v/>
      </c>
      <c r="AH185" s="99" t="str">
        <f>IF(AH183="","",IF(UPFRONTS!$F$22="Yes",(365*(AH105+AH109+AH101*(5/7)*(0.7)+AH97*(5/7)*(0.7)+AH93*(5/7))),(365*(AH105+AH101*(5/7)*(0.7)+AH97*(5/7)*(0.7)+AH93*(5/7)))))</f>
        <v/>
      </c>
      <c r="AI185" s="99" t="str">
        <f>IF(AI183="","",IF(UPFRONTS!$F$22="Yes",(365*(AI105+AI109+AI101*(5/7)*(0.7)+AI97*(5/7)*(0.7)+AI93*(5/7))),(365*(AI105+AI101*(5/7)*(0.7)+AI97*(5/7)*(0.7)+AI93*(5/7)))))</f>
        <v/>
      </c>
      <c r="AJ185" s="99" t="str">
        <f>IF(AJ183="","",IF(UPFRONTS!$F$22="Yes",(365*(AJ105+AJ109+AJ101*(5/7)*(0.7)+AJ97*(5/7)*(0.7)+AJ93*(5/7))),(365*(AJ105+AJ101*(5/7)*(0.7)+AJ97*(5/7)*(0.7)+AJ93*(5/7)))))</f>
        <v/>
      </c>
      <c r="AK185" s="99" t="str">
        <f>IF(AK183="","",IF(UPFRONTS!$F$22="Yes",(365*(AK105+AK109+AK101*(5/7)*(0.7)+AK97*(5/7)*(0.7)+AK93*(5/7))),(365*(AK105+AK101*(5/7)*(0.7)+AK97*(5/7)*(0.7)+AK93*(5/7)))))</f>
        <v/>
      </c>
      <c r="AL185" s="99" t="str">
        <f>IF(AL183="","",IF(UPFRONTS!$F$22="Yes",(365*(AL105+AL109+AL101*(5/7)*(0.7)+AL97*(5/7)*(0.7)+AL93*(5/7))),(365*(AL105+AL101*(5/7)*(0.7)+AL97*(5/7)*(0.7)+AL93*(5/7)))))</f>
        <v/>
      </c>
      <c r="AM185" s="99" t="str">
        <f>IF(AM183="","",IF(UPFRONTS!$F$22="Yes",(365*(AM105+AM109+AM101*(5/7)*(0.7)+AM97*(5/7)*(0.7)+AM93*(5/7))),(365*(AM105+AM101*(5/7)*(0.7)+AM97*(5/7)*(0.7)+AM93*(5/7)))))</f>
        <v/>
      </c>
      <c r="AN185" s="99" t="str">
        <f>IF(AN183="","",IF(UPFRONTS!$F$22="Yes",(365*(AN105+AN109+AN101*(5/7)*(0.7)+AN97*(5/7)*(0.7)+AN93*(5/7))),(365*(AN105+AN101*(5/7)*(0.7)+AN97*(5/7)*(0.7)+AN93*(5/7)))))</f>
        <v/>
      </c>
      <c r="AO185" s="99" t="str">
        <f>IF(AO183="","",IF(UPFRONTS!$F$22="Yes",(365*(AO105+AO109+AO101*(5/7)*(0.7)+AO97*(5/7)*(0.7)+AO93*(5/7))),(365*(AO105+AO101*(5/7)*(0.7)+AO97*(5/7)*(0.7)+AO93*(5/7)))))</f>
        <v/>
      </c>
      <c r="AP185" s="99" t="str">
        <f>IF(AP183="","",IF(UPFRONTS!$F$22="Yes",(365*(AP105+AP109+AP101*(5/7)*(0.7)+AP97*(5/7)*(0.7)+AP93*(5/7))),(365*(AP105+AP101*(5/7)*(0.7)+AP97*(5/7)*(0.7)+AP93*(5/7)))))</f>
        <v/>
      </c>
      <c r="AQ185" s="99" t="str">
        <f>IF(AQ183="","",IF(UPFRONTS!$F$22="Yes",(365*(AQ105+AQ109+AQ101*(5/7)*(0.7)+AQ97*(5/7)*(0.7)+AQ93*(5/7))),(365*(AQ105+AQ101*(5/7)*(0.7)+AQ97*(5/7)*(0.7)+AQ93*(5/7)))))</f>
        <v/>
      </c>
      <c r="AR185" s="99" t="str">
        <f>IF(AR183="","",IF(UPFRONTS!$F$22="Yes",(365*(AR105+AR109+AR101*(5/7)*(0.7)+AR97*(5/7)*(0.7)+AR93*(5/7))),(365*(AR105+AR101*(5/7)*(0.7)+AR97*(5/7)*(0.7)+AR93*(5/7)))))</f>
        <v/>
      </c>
      <c r="AS185" s="99" t="str">
        <f>IF(AS183="","",IF(UPFRONTS!$F$22="Yes",(365*(AS105+AS109+AS101*(5/7)*(0.7)+AS97*(5/7)*(0.7)+AS93*(5/7))),(365*(AS105+AS101*(5/7)*(0.7)+AS97*(5/7)*(0.7)+AS93*(5/7)))))</f>
        <v/>
      </c>
      <c r="AT185" s="99" t="str">
        <f>IF(AT183="","",IF(UPFRONTS!$F$22="Yes",(365*(AT105+AT109+AT101*(5/7)*(0.7)+AT97*(5/7)*(0.7)+AT93*(5/7))),(365*(AT105+AT101*(5/7)*(0.7)+AT97*(5/7)*(0.7)+AT93*(5/7)))))</f>
        <v/>
      </c>
      <c r="AU185" s="99" t="str">
        <f>IF(AU183="","",IF(UPFRONTS!$F$22="Yes",(365*(AU105+AU109+AU101*(5/7)*(0.7)+AU97*(5/7)*(0.7)+AU93*(5/7))),(365*(AU105+AU101*(5/7)*(0.7)+AU97*(5/7)*(0.7)+AU93*(5/7)))))</f>
        <v/>
      </c>
      <c r="AV185" s="99" t="str">
        <f>IF(AV183="","",IF(UPFRONTS!$F$22="Yes",(365*(AV105+AV109+AV101*(5/7)*(0.7)+AV97*(5/7)*(0.7)+AV93*(5/7))),(365*(AV105+AV101*(5/7)*(0.7)+AV97*(5/7)*(0.7)+AV93*(5/7)))))</f>
        <v/>
      </c>
      <c r="AW185" s="99" t="str">
        <f>IF(AW183="","",IF(UPFRONTS!$F$22="Yes",(365*(AW105+AW109+AW101*(5/7)*(0.7)+AW97*(5/7)*(0.7)+AW93*(5/7))),(365*(AW105+AW101*(5/7)*(0.7)+AW97*(5/7)*(0.7)+AW93*(5/7)))))</f>
        <v/>
      </c>
      <c r="AX185" s="99" t="str">
        <f>IF(AX183="","",IF(UPFRONTS!$F$22="Yes",(365*(AX105+AX109+AX101*(5/7)*(0.7)+AX97*(5/7)*(0.7)+AX93*(5/7))),(365*(AX105+AX101*(5/7)*(0.7)+AX97*(5/7)*(0.7)+AX93*(5/7)))))</f>
        <v/>
      </c>
      <c r="AY185" s="99" t="str">
        <f>IF(AY183="","",IF(UPFRONTS!$F$22="Yes",(365*(AY105+AY109+AY101*(5/7)*(0.7)+AY97*(5/7)*(0.7)+AY93*(5/7))),(365*(AY105+AY101*(5/7)*(0.7)+AY97*(5/7)*(0.7)+AY93*(5/7)))))</f>
        <v/>
      </c>
      <c r="AZ185" s="99" t="str">
        <f>IF(AZ183="","",IF(UPFRONTS!$F$22="Yes",(365*(AZ105+AZ109+AZ101*(5/7)*(0.7)+AZ97*(5/7)*(0.7)+AZ93*(5/7))),(365*(AZ105+AZ101*(5/7)*(0.7)+AZ97*(5/7)*(0.7)+AZ93*(5/7)))))</f>
        <v/>
      </c>
      <c r="BA185" s="99" t="str">
        <f>IF(BA183="","",IF(UPFRONTS!$F$22="Yes",(365*(BA105+BA109+BA101*(5/7)*(0.7)+BA97*(5/7)*(0.7)+BA93*(5/7))),(365*(BA105+BA101*(5/7)*(0.7)+BA97*(5/7)*(0.7)+BA93*(5/7)))))</f>
        <v/>
      </c>
      <c r="BB185" s="99" t="str">
        <f>IF(BB183="","",IF(UPFRONTS!$F$22="Yes",(365*(BB105+BB109+BB101*(5/7)*(0.7)+BB97*(5/7)*(0.7)+BB93*(5/7))),(365*(BB105+BB101*(5/7)*(0.7)+BB97*(5/7)*(0.7)+BB93*(5/7)))))</f>
        <v/>
      </c>
      <c r="BC185" s="99" t="str">
        <f>IF(BC183="","",IF(UPFRONTS!$F$22="Yes",(365*(BC105+BC109+BC101*(5/7)*(0.7)+BC97*(5/7)*(0.7)+BC93*(5/7))),(365*(BC105+BC101*(5/7)*(0.7)+BC97*(5/7)*(0.7)+BC93*(5/7)))))</f>
        <v/>
      </c>
    </row>
    <row r="186" spans="3:55" x14ac:dyDescent="0.25">
      <c r="F186" s="10" t="s">
        <v>506</v>
      </c>
      <c r="G186" s="99">
        <f>IF(G183="","",IF(UPFRONTS!$F$22="Yes",(365*(G106+G110+G102*(5/7)*(0.7)+G98*(5/7)*(0.7)+G94*(5/7))),(365*(G106+G102*(5/7)*(0.7)+G98*(5/7)*(0.7)+G94*(5/7)))))</f>
        <v>223017.11370734283</v>
      </c>
      <c r="H186" s="99">
        <f>IF(H183="","",IF(UPFRONTS!$F$22="Yes",(365*(H106+H110+H102*(5/7)*(0.7)+H98*(5/7)*(0.7)+H94*(5/7))),(365*(H106+H102*(5/7)*(0.7)+H98*(5/7)*(0.7)+H94*(5/7)))))</f>
        <v>224586.95953289716</v>
      </c>
      <c r="I186" s="99">
        <f>IF(I183="","",IF(UPFRONTS!$F$22="Yes",(365*(I106+I110+I102*(5/7)*(0.7)+I98*(5/7)*(0.7)+I94*(5/7))),(365*(I106+I102*(5/7)*(0.7)+I98*(5/7)*(0.7)+I94*(5/7)))))</f>
        <v>226156.80535845159</v>
      </c>
      <c r="J186" s="99">
        <f>IF(J183="","",IF(UPFRONTS!$F$22="Yes",(365*(J106+J110+J102*(5/7)*(0.7)+J98*(5/7)*(0.7)+J94*(5/7))),(365*(J106+J102*(5/7)*(0.7)+J98*(5/7)*(0.7)+J94*(5/7)))))</f>
        <v>227726.65118400592</v>
      </c>
      <c r="K186" s="99">
        <f>IF(K183="","",IF(UPFRONTS!$F$22="Yes",(365*(K106+K110+K102*(5/7)*(0.7)+K98*(5/7)*(0.7)+K94*(5/7))),(365*(K106+K102*(5/7)*(0.7)+K98*(5/7)*(0.7)+K94*(5/7)))))</f>
        <v>229296.49700956032</v>
      </c>
      <c r="L186" s="99">
        <f>IF(L183="","",IF(UPFRONTS!$F$22="Yes",(365*(L106+L110+L102*(5/7)*(0.7)+L98*(5/7)*(0.7)+L94*(5/7))),(365*(L106+L102*(5/7)*(0.7)+L98*(5/7)*(0.7)+L94*(5/7)))))</f>
        <v>337931.58548372984</v>
      </c>
      <c r="M186" s="99">
        <f>IF(M183="","",IF(UPFRONTS!$F$22="Yes",(365*(M106+M110+M102*(5/7)*(0.7)+M98*(5/7)*(0.7)+M94*(5/7))),(365*(M106+M102*(5/7)*(0.7)+M98*(5/7)*(0.7)+M94*(5/7)))))</f>
        <v>447977.73514349072</v>
      </c>
      <c r="N186" s="99">
        <f>IF(N183="","",IF(UPFRONTS!$F$22="Yes",(365*(N106+N110+N102*(5/7)*(0.7)+N98*(5/7)*(0.7)+N94*(5/7))),(365*(N106+N102*(5/7)*(0.7)+N98*(5/7)*(0.7)+N94*(5/7)))))</f>
        <v>559434.94598884264</v>
      </c>
      <c r="O186" s="99">
        <f>IF(O183="","",IF(UPFRONTS!$F$22="Yes",(365*(O106+O110+O102*(5/7)*(0.7)+O98*(5/7)*(0.7)+O94*(5/7))),(365*(O106+O102*(5/7)*(0.7)+O98*(5/7)*(0.7)+O94*(5/7)))))</f>
        <v>672303.21801978559</v>
      </c>
      <c r="P186" s="99">
        <f>IF(P183="","",IF(UPFRONTS!$F$22="Yes",(365*(P106+P110+P102*(5/7)*(0.7)+P98*(5/7)*(0.7)+P94*(5/7))),(365*(P106+P102*(5/7)*(0.7)+P98*(5/7)*(0.7)+P94*(5/7)))))</f>
        <v>786582.5512363197</v>
      </c>
      <c r="Q186" s="99">
        <f>IF(Q183="","",IF(UPFRONTS!$F$22="Yes",(365*(Q106+Q110+Q102*(5/7)*(0.7)+Q98*(5/7)*(0.7)+Q94*(5/7))),(365*(Q106+Q102*(5/7)*(0.7)+Q98*(5/7)*(0.7)+Q94*(5/7)))))</f>
        <v>902272.94563844474</v>
      </c>
      <c r="R186" s="99">
        <f>IF(R183="","",IF(UPFRONTS!$F$22="Yes",(365*(R106+R110+R102*(5/7)*(0.7)+R98*(5/7)*(0.7)+R94*(5/7))),(365*(R106+R102*(5/7)*(0.7)+R98*(5/7)*(0.7)+R94*(5/7)))))</f>
        <v>1019374.4012261613</v>
      </c>
      <c r="S186" s="99">
        <f>IF(S183="","",IF(UPFRONTS!$F$22="Yes",(365*(S106+S110+S102*(5/7)*(0.7)+S98*(5/7)*(0.7)+S94*(5/7))),(365*(S106+S102*(5/7)*(0.7)+S98*(5/7)*(0.7)+S94*(5/7)))))</f>
        <v>1137886.9179994687</v>
      </c>
      <c r="T186" s="99">
        <f>IF(T183="","",IF(UPFRONTS!$F$22="Yes",(365*(T106+T110+T102*(5/7)*(0.7)+T98*(5/7)*(0.7)+T94*(5/7))),(365*(T106+T102*(5/7)*(0.7)+T98*(5/7)*(0.7)+T94*(5/7)))))</f>
        <v>1257810.4959583671</v>
      </c>
      <c r="U186" s="99">
        <f>IF(U183="","",IF(UPFRONTS!$F$22="Yes",(365*(U106+U110+U102*(5/7)*(0.7)+U98*(5/7)*(0.7)+U94*(5/7))),(365*(U106+U102*(5/7)*(0.7)+U98*(5/7)*(0.7)+U94*(5/7)))))</f>
        <v>1379145.1351028574</v>
      </c>
      <c r="V186" s="99">
        <f>IF(V183="","",IF(UPFRONTS!$F$22="Yes",(365*(V106+V110+V102*(5/7)*(0.7)+V98*(5/7)*(0.7)+V94*(5/7))),(365*(V106+V102*(5/7)*(0.7)+V98*(5/7)*(0.7)+V94*(5/7)))))</f>
        <v>1501890.8354329378</v>
      </c>
      <c r="W186" s="99">
        <f>IF(W183="","",IF(UPFRONTS!$F$22="Yes",(365*(W106+W110+W102*(5/7)*(0.7)+W98*(5/7)*(0.7)+W94*(5/7))),(365*(W106+W102*(5/7)*(0.7)+W98*(5/7)*(0.7)+W94*(5/7)))))</f>
        <v>1626047.5969486097</v>
      </c>
      <c r="X186" s="99">
        <f>IF(X183="","",IF(UPFRONTS!$F$22="Yes",(365*(X106+X110+X102*(5/7)*(0.7)+X98*(5/7)*(0.7)+X94*(5/7))),(365*(X106+X102*(5/7)*(0.7)+X98*(5/7)*(0.7)+X94*(5/7)))))</f>
        <v>1751615.4196498736</v>
      </c>
      <c r="Y186" s="99">
        <f>IF(Y183="","",IF(UPFRONTS!$F$22="Yes",(365*(Y106+Y110+Y102*(5/7)*(0.7)+Y98*(5/7)*(0.7)+Y94*(5/7))),(365*(Y106+Y102*(5/7)*(0.7)+Y98*(5/7)*(0.7)+Y94*(5/7)))))</f>
        <v>1878594.3035367273</v>
      </c>
      <c r="Z186" s="99">
        <f>IF(Z183="","",IF(UPFRONTS!$F$22="Yes",(365*(Z106+Z110+Z102*(5/7)*(0.7)+Z98*(5/7)*(0.7)+Z94*(5/7))),(365*(Z106+Z102*(5/7)*(0.7)+Z98*(5/7)*(0.7)+Z94*(5/7)))))</f>
        <v>2006984.2486091726</v>
      </c>
      <c r="AA186" s="99">
        <f>IF(AA183="","",IF(UPFRONTS!$F$22="Yes",(365*(AA106+AA110+AA102*(5/7)*(0.7)+AA98*(5/7)*(0.7)+AA94*(5/7))),(365*(AA106+AA102*(5/7)*(0.7)+AA98*(5/7)*(0.7)+AA94*(5/7)))))</f>
        <v>2136785.2548672091</v>
      </c>
      <c r="AB186" s="99">
        <f>IF(AB183="","",IF(UPFRONTS!$F$22="Yes",(365*(AB106+AB110+AB102*(5/7)*(0.7)+AB98*(5/7)*(0.7)+AB94*(5/7))),(365*(AB106+AB102*(5/7)*(0.7)+AB98*(5/7)*(0.7)+AB94*(5/7)))))</f>
        <v>2267997.3223108365</v>
      </c>
      <c r="AC186" s="99">
        <f>IF(AC183="","",IF(UPFRONTS!$F$22="Yes",(365*(AC106+AC110+AC102*(5/7)*(0.7)+AC98*(5/7)*(0.7)+AC94*(5/7))),(365*(AC106+AC102*(5/7)*(0.7)+AC98*(5/7)*(0.7)+AC94*(5/7)))))</f>
        <v>2400620.4509400553</v>
      </c>
      <c r="AD186" s="99">
        <f>IF(AD183="","",IF(UPFRONTS!$F$22="Yes",(365*(AD106+AD110+AD102*(5/7)*(0.7)+AD98*(5/7)*(0.7)+AD94*(5/7))),(365*(AD106+AD102*(5/7)*(0.7)+AD98*(5/7)*(0.7)+AD94*(5/7)))))</f>
        <v>2534654.6407548655</v>
      </c>
      <c r="AE186" s="99">
        <f>IF(AE183="","",IF(UPFRONTS!$F$22="Yes",(365*(AE106+AE110+AE102*(5/7)*(0.7)+AE98*(5/7)*(0.7)+AE94*(5/7))),(365*(AE106+AE102*(5/7)*(0.7)+AE98*(5/7)*(0.7)+AE94*(5/7)))))</f>
        <v>2670099.8917552666</v>
      </c>
      <c r="AF186" s="99">
        <f>IF(AF183="","",IF(UPFRONTS!$F$22="Yes",(365*(AF106+AF110+AF102*(5/7)*(0.7)+AF98*(5/7)*(0.7)+AF94*(5/7))),(365*(AF106+AF102*(5/7)*(0.7)+AF98*(5/7)*(0.7)+AF94*(5/7)))))</f>
        <v>2806956.2039412591</v>
      </c>
      <c r="AG186" s="99" t="str">
        <f>IF(AG183="","",IF(UPFRONTS!$F$22="Yes",(365*(AG106+AG110+AG102*(5/7)*(0.7)+AG98*(5/7)*(0.7)+AG94*(5/7))),(365*(AG106+AG102*(5/7)*(0.7)+AG98*(5/7)*(0.7)+AG94*(5/7)))))</f>
        <v/>
      </c>
      <c r="AH186" s="99" t="str">
        <f>IF(AH183="","",IF(UPFRONTS!$F$22="Yes",(365*(AH106+AH110+AH102*(5/7)*(0.7)+AH98*(5/7)*(0.7)+AH94*(5/7))),(365*(AH106+AH102*(5/7)*(0.7)+AH98*(5/7)*(0.7)+AH94*(5/7)))))</f>
        <v/>
      </c>
      <c r="AI186" s="99" t="str">
        <f>IF(AI183="","",IF(UPFRONTS!$F$22="Yes",(365*(AI106+AI110+AI102*(5/7)*(0.7)+AI98*(5/7)*(0.7)+AI94*(5/7))),(365*(AI106+AI102*(5/7)*(0.7)+AI98*(5/7)*(0.7)+AI94*(5/7)))))</f>
        <v/>
      </c>
      <c r="AJ186" s="99" t="str">
        <f>IF(AJ183="","",IF(UPFRONTS!$F$22="Yes",(365*(AJ106+AJ110+AJ102*(5/7)*(0.7)+AJ98*(5/7)*(0.7)+AJ94*(5/7))),(365*(AJ106+AJ102*(5/7)*(0.7)+AJ98*(5/7)*(0.7)+AJ94*(5/7)))))</f>
        <v/>
      </c>
      <c r="AK186" s="99" t="str">
        <f>IF(AK183="","",IF(UPFRONTS!$F$22="Yes",(365*(AK106+AK110+AK102*(5/7)*(0.7)+AK98*(5/7)*(0.7)+AK94*(5/7))),(365*(AK106+AK102*(5/7)*(0.7)+AK98*(5/7)*(0.7)+AK94*(5/7)))))</f>
        <v/>
      </c>
      <c r="AL186" s="99" t="str">
        <f>IF(AL183="","",IF(UPFRONTS!$F$22="Yes",(365*(AL106+AL110+AL102*(5/7)*(0.7)+AL98*(5/7)*(0.7)+AL94*(5/7))),(365*(AL106+AL102*(5/7)*(0.7)+AL98*(5/7)*(0.7)+AL94*(5/7)))))</f>
        <v/>
      </c>
      <c r="AM186" s="99" t="str">
        <f>IF(AM183="","",IF(UPFRONTS!$F$22="Yes",(365*(AM106+AM110+AM102*(5/7)*(0.7)+AM98*(5/7)*(0.7)+AM94*(5/7))),(365*(AM106+AM102*(5/7)*(0.7)+AM98*(5/7)*(0.7)+AM94*(5/7)))))</f>
        <v/>
      </c>
      <c r="AN186" s="99" t="str">
        <f>IF(AN183="","",IF(UPFRONTS!$F$22="Yes",(365*(AN106+AN110+AN102*(5/7)*(0.7)+AN98*(5/7)*(0.7)+AN94*(5/7))),(365*(AN106+AN102*(5/7)*(0.7)+AN98*(5/7)*(0.7)+AN94*(5/7)))))</f>
        <v/>
      </c>
      <c r="AO186" s="99" t="str">
        <f>IF(AO183="","",IF(UPFRONTS!$F$22="Yes",(365*(AO106+AO110+AO102*(5/7)*(0.7)+AO98*(5/7)*(0.7)+AO94*(5/7))),(365*(AO106+AO102*(5/7)*(0.7)+AO98*(5/7)*(0.7)+AO94*(5/7)))))</f>
        <v/>
      </c>
      <c r="AP186" s="99" t="str">
        <f>IF(AP183="","",IF(UPFRONTS!$F$22="Yes",(365*(AP106+AP110+AP102*(5/7)*(0.7)+AP98*(5/7)*(0.7)+AP94*(5/7))),(365*(AP106+AP102*(5/7)*(0.7)+AP98*(5/7)*(0.7)+AP94*(5/7)))))</f>
        <v/>
      </c>
      <c r="AQ186" s="99" t="str">
        <f>IF(AQ183="","",IF(UPFRONTS!$F$22="Yes",(365*(AQ106+AQ110+AQ102*(5/7)*(0.7)+AQ98*(5/7)*(0.7)+AQ94*(5/7))),(365*(AQ106+AQ102*(5/7)*(0.7)+AQ98*(5/7)*(0.7)+AQ94*(5/7)))))</f>
        <v/>
      </c>
      <c r="AR186" s="99" t="str">
        <f>IF(AR183="","",IF(UPFRONTS!$F$22="Yes",(365*(AR106+AR110+AR102*(5/7)*(0.7)+AR98*(5/7)*(0.7)+AR94*(5/7))),(365*(AR106+AR102*(5/7)*(0.7)+AR98*(5/7)*(0.7)+AR94*(5/7)))))</f>
        <v/>
      </c>
      <c r="AS186" s="99" t="str">
        <f>IF(AS183="","",IF(UPFRONTS!$F$22="Yes",(365*(AS106+AS110+AS102*(5/7)*(0.7)+AS98*(5/7)*(0.7)+AS94*(5/7))),(365*(AS106+AS102*(5/7)*(0.7)+AS98*(5/7)*(0.7)+AS94*(5/7)))))</f>
        <v/>
      </c>
      <c r="AT186" s="99" t="str">
        <f>IF(AT183="","",IF(UPFRONTS!$F$22="Yes",(365*(AT106+AT110+AT102*(5/7)*(0.7)+AT98*(5/7)*(0.7)+AT94*(5/7))),(365*(AT106+AT102*(5/7)*(0.7)+AT98*(5/7)*(0.7)+AT94*(5/7)))))</f>
        <v/>
      </c>
      <c r="AU186" s="99" t="str">
        <f>IF(AU183="","",IF(UPFRONTS!$F$22="Yes",(365*(AU106+AU110+AU102*(5/7)*(0.7)+AU98*(5/7)*(0.7)+AU94*(5/7))),(365*(AU106+AU102*(5/7)*(0.7)+AU98*(5/7)*(0.7)+AU94*(5/7)))))</f>
        <v/>
      </c>
      <c r="AV186" s="99" t="str">
        <f>IF(AV183="","",IF(UPFRONTS!$F$22="Yes",(365*(AV106+AV110+AV102*(5/7)*(0.7)+AV98*(5/7)*(0.7)+AV94*(5/7))),(365*(AV106+AV102*(5/7)*(0.7)+AV98*(5/7)*(0.7)+AV94*(5/7)))))</f>
        <v/>
      </c>
      <c r="AW186" s="99" t="str">
        <f>IF(AW183="","",IF(UPFRONTS!$F$22="Yes",(365*(AW106+AW110+AW102*(5/7)*(0.7)+AW98*(5/7)*(0.7)+AW94*(5/7))),(365*(AW106+AW102*(5/7)*(0.7)+AW98*(5/7)*(0.7)+AW94*(5/7)))))</f>
        <v/>
      </c>
      <c r="AX186" s="99" t="str">
        <f>IF(AX183="","",IF(UPFRONTS!$F$22="Yes",(365*(AX106+AX110+AX102*(5/7)*(0.7)+AX98*(5/7)*(0.7)+AX94*(5/7))),(365*(AX106+AX102*(5/7)*(0.7)+AX98*(5/7)*(0.7)+AX94*(5/7)))))</f>
        <v/>
      </c>
      <c r="AY186" s="99" t="str">
        <f>IF(AY183="","",IF(UPFRONTS!$F$22="Yes",(365*(AY106+AY110+AY102*(5/7)*(0.7)+AY98*(5/7)*(0.7)+AY94*(5/7))),(365*(AY106+AY102*(5/7)*(0.7)+AY98*(5/7)*(0.7)+AY94*(5/7)))))</f>
        <v/>
      </c>
      <c r="AZ186" s="99" t="str">
        <f>IF(AZ183="","",IF(UPFRONTS!$F$22="Yes",(365*(AZ106+AZ110+AZ102*(5/7)*(0.7)+AZ98*(5/7)*(0.7)+AZ94*(5/7))),(365*(AZ106+AZ102*(5/7)*(0.7)+AZ98*(5/7)*(0.7)+AZ94*(5/7)))))</f>
        <v/>
      </c>
      <c r="BA186" s="99" t="str">
        <f>IF(BA183="","",IF(UPFRONTS!$F$22="Yes",(365*(BA106+BA110+BA102*(5/7)*(0.7)+BA98*(5/7)*(0.7)+BA94*(5/7))),(365*(BA106+BA102*(5/7)*(0.7)+BA98*(5/7)*(0.7)+BA94*(5/7)))))</f>
        <v/>
      </c>
      <c r="BB186" s="99" t="str">
        <f>IF(BB183="","",IF(UPFRONTS!$F$22="Yes",(365*(BB106+BB110+BB102*(5/7)*(0.7)+BB98*(5/7)*(0.7)+BB94*(5/7))),(365*(BB106+BB102*(5/7)*(0.7)+BB98*(5/7)*(0.7)+BB94*(5/7)))))</f>
        <v/>
      </c>
      <c r="BC186" s="99" t="str">
        <f>IF(BC183="","",IF(UPFRONTS!$F$22="Yes",(365*(BC106+BC110+BC102*(5/7)*(0.7)+BC98*(5/7)*(0.7)+BC94*(5/7))),(365*(BC106+BC102*(5/7)*(0.7)+BC98*(5/7)*(0.7)+BC94*(5/7)))))</f>
        <v/>
      </c>
    </row>
    <row r="187" spans="3:55" x14ac:dyDescent="0.25">
      <c r="F187" s="10" t="s">
        <v>507</v>
      </c>
      <c r="G187" s="99">
        <f>IF(G183="","",IF(UPFRONTS!$F$22="Yes",(365*(G150+G154+G146*(5/7)*(0.7)+G142*(5/7)*(0.7)+G138*(5/7))),(365*(G150+G146*(5/7)*(0.7)+G142*(5/7)*(0.7)+G138*(5/7)))))</f>
        <v>124506.72933510746</v>
      </c>
      <c r="H187" s="99">
        <f>IF(H183="","",IF(UPFRONTS!$F$22="Yes",(365*(H150+H154+H146*(5/7)*(0.7)+H142*(5/7)*(0.7)+H138*(5/7))),(365*(H150+H146*(5/7)*(0.7)+H142*(5/7)*(0.7)+H138*(5/7)))))</f>
        <v>125381.69605113445</v>
      </c>
      <c r="I187" s="99">
        <f>IF(I183="","",IF(UPFRONTS!$F$22="Yes",(365*(I150+I154+I146*(5/7)*(0.7)+I142*(5/7)*(0.7)+I138*(5/7))),(365*(I150+I146*(5/7)*(0.7)+I142*(5/7)*(0.7)+I138*(5/7)))))</f>
        <v>126256.66276716147</v>
      </c>
      <c r="J187" s="99">
        <f>IF(J183="","",IF(UPFRONTS!$F$22="Yes",(365*(J150+J154+J146*(5/7)*(0.7)+J142*(5/7)*(0.7)+J138*(5/7))),(365*(J150+J146*(5/7)*(0.7)+J142*(5/7)*(0.7)+J138*(5/7)))))</f>
        <v>127131.62948318843</v>
      </c>
      <c r="K187" s="99">
        <f>IF(K183="","",IF(UPFRONTS!$F$22="Yes",(365*(K150+K154+K146*(5/7)*(0.7)+K142*(5/7)*(0.7)+K138*(5/7))),(365*(K150+K146*(5/7)*(0.7)+K142*(5/7)*(0.7)+K138*(5/7)))))</f>
        <v>128006.59619921545</v>
      </c>
      <c r="L187" s="99">
        <f>IF(L183="","",IF(UPFRONTS!$F$22="Yes",(365*(L150+L154+L146*(5/7)*(0.7)+L142*(5/7)*(0.7)+L138*(5/7))),(365*(L150+L146*(5/7)*(0.7)+L142*(5/7)*(0.7)+L138*(5/7)))))</f>
        <v>207615.57438352675</v>
      </c>
      <c r="M187" s="99">
        <f>IF(M183="","",IF(UPFRONTS!$F$22="Yes",(365*(M150+M154+M146*(5/7)*(0.7)+M142*(5/7)*(0.7)+M138*(5/7))),(365*(M150+M146*(5/7)*(0.7)+M142*(5/7)*(0.7)+M138*(5/7)))))</f>
        <v>288263.42020856519</v>
      </c>
      <c r="N187" s="99">
        <f>IF(N183="","",IF(UPFRONTS!$F$22="Yes",(365*(N150+N154+N146*(5/7)*(0.7)+N142*(5/7)*(0.7)+N138*(5/7))),(365*(N150+N146*(5/7)*(0.7)+N142*(5/7)*(0.7)+N138*(5/7)))))</f>
        <v>369950.1336743306</v>
      </c>
      <c r="O187" s="99">
        <f>IF(O183="","",IF(UPFRONTS!$F$22="Yes",(365*(O150+O154+O146*(5/7)*(0.7)+O142*(5/7)*(0.7)+O138*(5/7))),(365*(O150+O146*(5/7)*(0.7)+O142*(5/7)*(0.7)+O138*(5/7)))))</f>
        <v>452675.71478082298</v>
      </c>
      <c r="P187" s="99">
        <f>IF(P183="","",IF(UPFRONTS!$F$22="Yes",(365*(P150+P154+P146*(5/7)*(0.7)+P142*(5/7)*(0.7)+P138*(5/7))),(365*(P150+P146*(5/7)*(0.7)+P142*(5/7)*(0.7)+P138*(5/7)))))</f>
        <v>536440.16352804238</v>
      </c>
      <c r="Q187" s="99">
        <f>IF(Q183="","",IF(UPFRONTS!$F$22="Yes",(365*(Q150+Q154+Q146*(5/7)*(0.7)+Q142*(5/7)*(0.7)+Q138*(5/7))),(365*(Q150+Q146*(5/7)*(0.7)+Q142*(5/7)*(0.7)+Q138*(5/7)))))</f>
        <v>621243.47991598875</v>
      </c>
      <c r="R187" s="99">
        <f>IF(R183="","",IF(UPFRONTS!$F$22="Yes",(365*(R150+R154+R146*(5/7)*(0.7)+R142*(5/7)*(0.7)+R138*(5/7))),(365*(R150+R146*(5/7)*(0.7)+R142*(5/7)*(0.7)+R138*(5/7)))))</f>
        <v>707085.6639446622</v>
      </c>
      <c r="S187" s="99">
        <f>IF(S183="","",IF(UPFRONTS!$F$22="Yes",(365*(S150+S154+S146*(5/7)*(0.7)+S142*(5/7)*(0.7)+S138*(5/7))),(365*(S150+S146*(5/7)*(0.7)+S142*(5/7)*(0.7)+S138*(5/7)))))</f>
        <v>793966.7156140625</v>
      </c>
      <c r="T187" s="99">
        <f>IF(T183="","",IF(UPFRONTS!$F$22="Yes",(365*(T150+T154+T146*(5/7)*(0.7)+T142*(5/7)*(0.7)+T138*(5/7))),(365*(T150+T146*(5/7)*(0.7)+T142*(5/7)*(0.7)+T138*(5/7)))))</f>
        <v>881886.63492418989</v>
      </c>
      <c r="U187" s="99">
        <f>IF(U183="","",IF(UPFRONTS!$F$22="Yes",(365*(U150+U154+U146*(5/7)*(0.7)+U142*(5/7)*(0.7)+U138*(5/7))),(365*(U150+U146*(5/7)*(0.7)+U142*(5/7)*(0.7)+U138*(5/7)))))</f>
        <v>970845.4218750447</v>
      </c>
      <c r="V187" s="99">
        <f>IF(V183="","",IF(UPFRONTS!$F$22="Yes",(365*(V150+V154+V146*(5/7)*(0.7)+V142*(5/7)*(0.7)+V138*(5/7))),(365*(V150+V146*(5/7)*(0.7)+V142*(5/7)*(0.7)+V138*(5/7)))))</f>
        <v>1060843.0764666263</v>
      </c>
      <c r="W187" s="99">
        <f>IF(W183="","",IF(UPFRONTS!$F$22="Yes",(365*(W150+W154+W146*(5/7)*(0.7)+W142*(5/7)*(0.7)+W138*(5/7))),(365*(W150+W146*(5/7)*(0.7)+W142*(5/7)*(0.7)+W138*(5/7)))))</f>
        <v>1151879.5986989348</v>
      </c>
      <c r="X187" s="99">
        <f>IF(X183="","",IF(UPFRONTS!$F$22="Yes",(365*(X150+X154+X146*(5/7)*(0.7)+X142*(5/7)*(0.7)+X138*(5/7))),(365*(X150+X146*(5/7)*(0.7)+X142*(5/7)*(0.7)+X138*(5/7)))))</f>
        <v>1243954.9885719698</v>
      </c>
      <c r="Y187" s="99">
        <f>IF(Y183="","",IF(UPFRONTS!$F$22="Yes",(365*(Y150+Y154+Y146*(5/7)*(0.7)+Y142*(5/7)*(0.7)+Y138*(5/7))),(365*(Y150+Y146*(5/7)*(0.7)+Y142*(5/7)*(0.7)+Y138*(5/7)))))</f>
        <v>1337069.2460857327</v>
      </c>
      <c r="Z187" s="99">
        <f>IF(Z183="","",IF(UPFRONTS!$F$22="Yes",(365*(Z150+Z154+Z146*(5/7)*(0.7)+Z142*(5/7)*(0.7)+Z138*(5/7))),(365*(Z150+Z146*(5/7)*(0.7)+Z142*(5/7)*(0.7)+Z138*(5/7)))))</f>
        <v>1431222.3712402219</v>
      </c>
      <c r="AA187" s="99">
        <f>IF(AA183="","",IF(UPFRONTS!$F$22="Yes",(365*(AA150+AA154+AA146*(5/7)*(0.7)+AA142*(5/7)*(0.7)+AA138*(5/7))),(365*(AA150+AA146*(5/7)*(0.7)+AA142*(5/7)*(0.7)+AA138*(5/7)))))</f>
        <v>1526414.3640354385</v>
      </c>
      <c r="AB187" s="99">
        <f>IF(AB183="","",IF(UPFRONTS!$F$22="Yes",(365*(AB150+AB154+AB146*(5/7)*(0.7)+AB142*(5/7)*(0.7)+AB138*(5/7))),(365*(AB150+AB146*(5/7)*(0.7)+AB142*(5/7)*(0.7)+AB138*(5/7)))))</f>
        <v>1622645.2244713816</v>
      </c>
      <c r="AC187" s="99">
        <f>IF(AC183="","",IF(UPFRONTS!$F$22="Yes",(365*(AC150+AC154+AC146*(5/7)*(0.7)+AC142*(5/7)*(0.7)+AC138*(5/7))),(365*(AC150+AC146*(5/7)*(0.7)+AC142*(5/7)*(0.7)+AC138*(5/7)))))</f>
        <v>1719914.952548052</v>
      </c>
      <c r="AD187" s="99">
        <f>IF(AD183="","",IF(UPFRONTS!$F$22="Yes",(365*(AD150+AD154+AD146*(5/7)*(0.7)+AD142*(5/7)*(0.7)+AD138*(5/7))),(365*(AD150+AD146*(5/7)*(0.7)+AD142*(5/7)*(0.7)+AD138*(5/7)))))</f>
        <v>1818223.5482654499</v>
      </c>
      <c r="AE187" s="99">
        <f>IF(AE183="","",IF(UPFRONTS!$F$22="Yes",(365*(AE150+AE154+AE146*(5/7)*(0.7)+AE142*(5/7)*(0.7)+AE138*(5/7))),(365*(AE150+AE146*(5/7)*(0.7)+AE142*(5/7)*(0.7)+AE138*(5/7)))))</f>
        <v>1917571.0116235742</v>
      </c>
      <c r="AF187" s="99">
        <f>IF(AF183="","",IF(UPFRONTS!$F$22="Yes",(365*(AF150+AF154+AF146*(5/7)*(0.7)+AF142*(5/7)*(0.7)+AF138*(5/7))),(365*(AF150+AF146*(5/7)*(0.7)+AF142*(5/7)*(0.7)+AF138*(5/7)))))</f>
        <v>2017957.3426224259</v>
      </c>
      <c r="AG187" s="99" t="str">
        <f>IF(AG183="","",IF(UPFRONTS!$F$22="Yes",(365*(AG150+AG154+AG146*(5/7)*(0.7)+AG142*(5/7)*(0.7)+AG138*(5/7))),(365*(AG150+AG146*(5/7)*(0.7)+AG142*(5/7)*(0.7)+AG138*(5/7)))))</f>
        <v/>
      </c>
      <c r="AH187" s="99" t="str">
        <f>IF(AH183="","",IF(UPFRONTS!$F$22="Yes",(365*(AH150+AH154+AH146*(5/7)*(0.7)+AH142*(5/7)*(0.7)+AH138*(5/7))),(365*(AH150+AH146*(5/7)*(0.7)+AH142*(5/7)*(0.7)+AH138*(5/7)))))</f>
        <v/>
      </c>
      <c r="AI187" s="99" t="str">
        <f>IF(AI183="","",IF(UPFRONTS!$F$22="Yes",(365*(AI150+AI154+AI146*(5/7)*(0.7)+AI142*(5/7)*(0.7)+AI138*(5/7))),(365*(AI150+AI146*(5/7)*(0.7)+AI142*(5/7)*(0.7)+AI138*(5/7)))))</f>
        <v/>
      </c>
      <c r="AJ187" s="99" t="str">
        <f>IF(AJ183="","",IF(UPFRONTS!$F$22="Yes",(365*(AJ150+AJ154+AJ146*(5/7)*(0.7)+AJ142*(5/7)*(0.7)+AJ138*(5/7))),(365*(AJ150+AJ146*(5/7)*(0.7)+AJ142*(5/7)*(0.7)+AJ138*(5/7)))))</f>
        <v/>
      </c>
      <c r="AK187" s="99" t="str">
        <f>IF(AK183="","",IF(UPFRONTS!$F$22="Yes",(365*(AK150+AK154+AK146*(5/7)*(0.7)+AK142*(5/7)*(0.7)+AK138*(5/7))),(365*(AK150+AK146*(5/7)*(0.7)+AK142*(5/7)*(0.7)+AK138*(5/7)))))</f>
        <v/>
      </c>
      <c r="AL187" s="99" t="str">
        <f>IF(AL183="","",IF(UPFRONTS!$F$22="Yes",(365*(AL150+AL154+AL146*(5/7)*(0.7)+AL142*(5/7)*(0.7)+AL138*(5/7))),(365*(AL150+AL146*(5/7)*(0.7)+AL142*(5/7)*(0.7)+AL138*(5/7)))))</f>
        <v/>
      </c>
      <c r="AM187" s="99" t="str">
        <f>IF(AM183="","",IF(UPFRONTS!$F$22="Yes",(365*(AM150+AM154+AM146*(5/7)*(0.7)+AM142*(5/7)*(0.7)+AM138*(5/7))),(365*(AM150+AM146*(5/7)*(0.7)+AM142*(5/7)*(0.7)+AM138*(5/7)))))</f>
        <v/>
      </c>
      <c r="AN187" s="99" t="str">
        <f>IF(AN183="","",IF(UPFRONTS!$F$22="Yes",(365*(AN150+AN154+AN146*(5/7)*(0.7)+AN142*(5/7)*(0.7)+AN138*(5/7))),(365*(AN150+AN146*(5/7)*(0.7)+AN142*(5/7)*(0.7)+AN138*(5/7)))))</f>
        <v/>
      </c>
      <c r="AO187" s="99" t="str">
        <f>IF(AO183="","",IF(UPFRONTS!$F$22="Yes",(365*(AO150+AO154+AO146*(5/7)*(0.7)+AO142*(5/7)*(0.7)+AO138*(5/7))),(365*(AO150+AO146*(5/7)*(0.7)+AO142*(5/7)*(0.7)+AO138*(5/7)))))</f>
        <v/>
      </c>
      <c r="AP187" s="99" t="str">
        <f>IF(AP183="","",IF(UPFRONTS!$F$22="Yes",(365*(AP150+AP154+AP146*(5/7)*(0.7)+AP142*(5/7)*(0.7)+AP138*(5/7))),(365*(AP150+AP146*(5/7)*(0.7)+AP142*(5/7)*(0.7)+AP138*(5/7)))))</f>
        <v/>
      </c>
      <c r="AQ187" s="99" t="str">
        <f>IF(AQ183="","",IF(UPFRONTS!$F$22="Yes",(365*(AQ150+AQ154+AQ146*(5/7)*(0.7)+AQ142*(5/7)*(0.7)+AQ138*(5/7))),(365*(AQ150+AQ146*(5/7)*(0.7)+AQ142*(5/7)*(0.7)+AQ138*(5/7)))))</f>
        <v/>
      </c>
      <c r="AR187" s="99" t="str">
        <f>IF(AR183="","",IF(UPFRONTS!$F$22="Yes",(365*(AR150+AR154+AR146*(5/7)*(0.7)+AR142*(5/7)*(0.7)+AR138*(5/7))),(365*(AR150+AR146*(5/7)*(0.7)+AR142*(5/7)*(0.7)+AR138*(5/7)))))</f>
        <v/>
      </c>
      <c r="AS187" s="99" t="str">
        <f>IF(AS183="","",IF(UPFRONTS!$F$22="Yes",(365*(AS150+AS154+AS146*(5/7)*(0.7)+AS142*(5/7)*(0.7)+AS138*(5/7))),(365*(AS150+AS146*(5/7)*(0.7)+AS142*(5/7)*(0.7)+AS138*(5/7)))))</f>
        <v/>
      </c>
      <c r="AT187" s="99" t="str">
        <f>IF(AT183="","",IF(UPFRONTS!$F$22="Yes",(365*(AT150+AT154+AT146*(5/7)*(0.7)+AT142*(5/7)*(0.7)+AT138*(5/7))),(365*(AT150+AT146*(5/7)*(0.7)+AT142*(5/7)*(0.7)+AT138*(5/7)))))</f>
        <v/>
      </c>
      <c r="AU187" s="99" t="str">
        <f>IF(AU183="","",IF(UPFRONTS!$F$22="Yes",(365*(AU150+AU154+AU146*(5/7)*(0.7)+AU142*(5/7)*(0.7)+AU138*(5/7))),(365*(AU150+AU146*(5/7)*(0.7)+AU142*(5/7)*(0.7)+AU138*(5/7)))))</f>
        <v/>
      </c>
      <c r="AV187" s="99" t="str">
        <f>IF(AV183="","",IF(UPFRONTS!$F$22="Yes",(365*(AV150+AV154+AV146*(5/7)*(0.7)+AV142*(5/7)*(0.7)+AV138*(5/7))),(365*(AV150+AV146*(5/7)*(0.7)+AV142*(5/7)*(0.7)+AV138*(5/7)))))</f>
        <v/>
      </c>
      <c r="AW187" s="99" t="str">
        <f>IF(AW183="","",IF(UPFRONTS!$F$22="Yes",(365*(AW150+AW154+AW146*(5/7)*(0.7)+AW142*(5/7)*(0.7)+AW138*(5/7))),(365*(AW150+AW146*(5/7)*(0.7)+AW142*(5/7)*(0.7)+AW138*(5/7)))))</f>
        <v/>
      </c>
      <c r="AX187" s="99" t="str">
        <f>IF(AX183="","",IF(UPFRONTS!$F$22="Yes",(365*(AX150+AX154+AX146*(5/7)*(0.7)+AX142*(5/7)*(0.7)+AX138*(5/7))),(365*(AX150+AX146*(5/7)*(0.7)+AX142*(5/7)*(0.7)+AX138*(5/7)))))</f>
        <v/>
      </c>
      <c r="AY187" s="99" t="str">
        <f>IF(AY183="","",IF(UPFRONTS!$F$22="Yes",(365*(AY150+AY154+AY146*(5/7)*(0.7)+AY142*(5/7)*(0.7)+AY138*(5/7))),(365*(AY150+AY146*(5/7)*(0.7)+AY142*(5/7)*(0.7)+AY138*(5/7)))))</f>
        <v/>
      </c>
      <c r="AZ187" s="99" t="str">
        <f>IF(AZ183="","",IF(UPFRONTS!$F$22="Yes",(365*(AZ150+AZ154+AZ146*(5/7)*(0.7)+AZ142*(5/7)*(0.7)+AZ138*(5/7))),(365*(AZ150+AZ146*(5/7)*(0.7)+AZ142*(5/7)*(0.7)+AZ138*(5/7)))))</f>
        <v/>
      </c>
      <c r="BA187" s="99" t="str">
        <f>IF(BA183="","",IF(UPFRONTS!$F$22="Yes",(365*(BA150+BA154+BA146*(5/7)*(0.7)+BA142*(5/7)*(0.7)+BA138*(5/7))),(365*(BA150+BA146*(5/7)*(0.7)+BA142*(5/7)*(0.7)+BA138*(5/7)))))</f>
        <v/>
      </c>
      <c r="BB187" s="99" t="str">
        <f>IF(BB183="","",IF(UPFRONTS!$F$22="Yes",(365*(BB150+BB154+BB146*(5/7)*(0.7)+BB142*(5/7)*(0.7)+BB138*(5/7))),(365*(BB150+BB146*(5/7)*(0.7)+BB142*(5/7)*(0.7)+BB138*(5/7)))))</f>
        <v/>
      </c>
      <c r="BC187" s="99" t="str">
        <f>IF(BC183="","",IF(UPFRONTS!$F$22="Yes",(365*(BC150+BC154+BC146*(5/7)*(0.7)+BC142*(5/7)*(0.7)+BC138*(5/7))),(365*(BC150+BC146*(5/7)*(0.7)+BC142*(5/7)*(0.7)+BC138*(5/7)))))</f>
        <v/>
      </c>
    </row>
    <row r="188" spans="3:55" x14ac:dyDescent="0.25">
      <c r="D188" s="300"/>
      <c r="F188" s="10" t="s">
        <v>508</v>
      </c>
      <c r="G188" s="99">
        <f>IF(G183="","",IF(UPFRONTS!$F$22="Yes",(365*(G151+G155+G147*(5/7)*(0.7)+G143*(5/7)*(0.7)+G139*(5/7))),(365*(G151+G147*(5/7)*(0.7)+G143*(5/7)*(0.7)+G139*(5/7)))))</f>
        <v>96765.700114763546</v>
      </c>
      <c r="H188" s="99">
        <f>IF(H183="","",IF(UPFRONTS!$F$22="Yes",(365*(H151+H155+H147*(5/7)*(0.7)+H143*(5/7)*(0.7)+H139*(5/7))),(365*(H151+H147*(5/7)*(0.7)+H143*(5/7)*(0.7)+H139*(5/7)))))</f>
        <v>97450.285057298577</v>
      </c>
      <c r="I188" s="99">
        <f>IF(I183="","",IF(UPFRONTS!$F$22="Yes",(365*(I151+I155+I147*(5/7)*(0.7)+I143*(5/7)*(0.7)+I139*(5/7))),(365*(I151+I147*(5/7)*(0.7)+I143*(5/7)*(0.7)+I139*(5/7)))))</f>
        <v>98134.869999833667</v>
      </c>
      <c r="J188" s="99">
        <f>IF(J183="","",IF(UPFRONTS!$F$22="Yes",(365*(J151+J155+J147*(5/7)*(0.7)+J143*(5/7)*(0.7)+J139*(5/7))),(365*(J151+J147*(5/7)*(0.7)+J143*(5/7)*(0.7)+J139*(5/7)))))</f>
        <v>98819.454942368713</v>
      </c>
      <c r="K188" s="99">
        <f>IF(K183="","",IF(UPFRONTS!$F$22="Yes",(365*(K151+K155+K147*(5/7)*(0.7)+K143*(5/7)*(0.7)+K139*(5/7))),(365*(K151+K147*(5/7)*(0.7)+K143*(5/7)*(0.7)+K139*(5/7)))))</f>
        <v>99504.039884903788</v>
      </c>
      <c r="L188" s="99">
        <f>IF(L183="","",IF(UPFRONTS!$F$22="Yes",(365*(L151+L155+L147*(5/7)*(0.7)+L143*(5/7)*(0.7)+L139*(5/7))),(365*(L151+L147*(5/7)*(0.7)+L143*(5/7)*(0.7)+L139*(5/7)))))</f>
        <v>161775.25711783135</v>
      </c>
      <c r="M188" s="99">
        <f>IF(M183="","",IF(UPFRONTS!$F$22="Yes",(365*(M151+M155+M147*(5/7)*(0.7)+M143*(5/7)*(0.7)+M139*(5/7))),(365*(M151+M147*(5/7)*(0.7)+M143*(5/7)*(0.7)+M139*(5/7)))))</f>
        <v>224858.71616365455</v>
      </c>
      <c r="N188" s="99">
        <f>IF(N183="","",IF(UPFRONTS!$F$22="Yes",(365*(N151+N155+N147*(5/7)*(0.7)+N143*(5/7)*(0.7)+N139*(5/7))),(365*(N151+N147*(5/7)*(0.7)+N143*(5/7)*(0.7)+N139*(5/7)))))</f>
        <v>288754.41702237335</v>
      </c>
      <c r="O188" s="99">
        <f>IF(O183="","",IF(UPFRONTS!$F$22="Yes",(365*(O151+O155+O147*(5/7)*(0.7)+O143*(5/7)*(0.7)+O139*(5/7))),(365*(O151+O147*(5/7)*(0.7)+O143*(5/7)*(0.7)+O139*(5/7)))))</f>
        <v>353462.3596939877</v>
      </c>
      <c r="P188" s="99">
        <f>IF(P183="","",IF(UPFRONTS!$F$22="Yes",(365*(P151+P155+P147*(5/7)*(0.7)+P143*(5/7)*(0.7)+P139*(5/7))),(365*(P151+P147*(5/7)*(0.7)+P143*(5/7)*(0.7)+P139*(5/7)))))</f>
        <v>418982.54417849751</v>
      </c>
      <c r="Q188" s="99">
        <f>IF(Q183="","",IF(UPFRONTS!$F$22="Yes",(365*(Q151+Q155+Q147*(5/7)*(0.7)+Q143*(5/7)*(0.7)+Q139*(5/7))),(365*(Q151+Q147*(5/7)*(0.7)+Q143*(5/7)*(0.7)+Q139*(5/7)))))</f>
        <v>485314.97047590307</v>
      </c>
      <c r="R188" s="99">
        <f>IF(R183="","",IF(UPFRONTS!$F$22="Yes",(365*(R151+R155+R147*(5/7)*(0.7)+R143*(5/7)*(0.7)+R139*(5/7))),(365*(R151+R147*(5/7)*(0.7)+R143*(5/7)*(0.7)+R139*(5/7)))))</f>
        <v>552459.63858620392</v>
      </c>
      <c r="S188" s="99">
        <f>IF(S183="","",IF(UPFRONTS!$F$22="Yes",(365*(S151+S155+S147*(5/7)*(0.7)+S143*(5/7)*(0.7)+S139*(5/7))),(365*(S151+S147*(5/7)*(0.7)+S143*(5/7)*(0.7)+S139*(5/7)))))</f>
        <v>620416.54850940069</v>
      </c>
      <c r="T188" s="99">
        <f>IF(T183="","",IF(UPFRONTS!$F$22="Yes",(365*(T151+T155+T147*(5/7)*(0.7)+T143*(5/7)*(0.7)+T139*(5/7))),(365*(T151+T147*(5/7)*(0.7)+T143*(5/7)*(0.7)+T139*(5/7)))))</f>
        <v>689185.70024549286</v>
      </c>
      <c r="U188" s="99">
        <f>IF(U183="","",IF(UPFRONTS!$F$22="Yes",(365*(U151+U155+U147*(5/7)*(0.7)+U143*(5/7)*(0.7)+U139*(5/7))),(365*(U151+U147*(5/7)*(0.7)+U143*(5/7)*(0.7)+U139*(5/7)))))</f>
        <v>758767.09379448066</v>
      </c>
      <c r="V188" s="99">
        <f>IF(V183="","",IF(UPFRONTS!$F$22="Yes",(365*(V151+V155+V147*(5/7)*(0.7)+V143*(5/7)*(0.7)+V139*(5/7))),(365*(V151+V147*(5/7)*(0.7)+V143*(5/7)*(0.7)+V139*(5/7)))))</f>
        <v>829160.72915636422</v>
      </c>
      <c r="W188" s="99">
        <f>IF(W183="","",IF(UPFRONTS!$F$22="Yes",(365*(W151+W155+W147*(5/7)*(0.7)+W143*(5/7)*(0.7)+W139*(5/7))),(365*(W151+W147*(5/7)*(0.7)+W143*(5/7)*(0.7)+W139*(5/7)))))</f>
        <v>900366.60633114318</v>
      </c>
      <c r="X188" s="99">
        <f>IF(X183="","",IF(UPFRONTS!$F$22="Yes",(365*(X151+X155+X147*(5/7)*(0.7)+X143*(5/7)*(0.7)+X139*(5/7))),(365*(X151+X147*(5/7)*(0.7)+X143*(5/7)*(0.7)+X139*(5/7)))))</f>
        <v>972384.72531881719</v>
      </c>
      <c r="Y188" s="99">
        <f>IF(Y183="","",IF(UPFRONTS!$F$22="Yes",(365*(Y151+Y155+Y147*(5/7)*(0.7)+Y143*(5/7)*(0.7)+Y139*(5/7))),(365*(Y151+Y147*(5/7)*(0.7)+Y143*(5/7)*(0.7)+Y139*(5/7)))))</f>
        <v>1045215.0861193875</v>
      </c>
      <c r="Z188" s="99">
        <f>IF(Z183="","",IF(UPFRONTS!$F$22="Yes",(365*(Z151+Z155+Z147*(5/7)*(0.7)+Z143*(5/7)*(0.7)+Z139*(5/7))),(365*(Z151+Z147*(5/7)*(0.7)+Z143*(5/7)*(0.7)+Z139*(5/7)))))</f>
        <v>1118857.6887328532</v>
      </c>
      <c r="AA188" s="99">
        <f>IF(AA183="","",IF(UPFRONTS!$F$22="Yes",(365*(AA151+AA155+AA147*(5/7)*(0.7)+AA143*(5/7)*(0.7)+AA139*(5/7))),(365*(AA151+AA147*(5/7)*(0.7)+AA143*(5/7)*(0.7)+AA139*(5/7)))))</f>
        <v>1193312.5331592141</v>
      </c>
      <c r="AB188" s="99">
        <f>IF(AB183="","",IF(UPFRONTS!$F$22="Yes",(365*(AB151+AB155+AB147*(5/7)*(0.7)+AB143*(5/7)*(0.7)+AB139*(5/7))),(365*(AB151+AB147*(5/7)*(0.7)+AB143*(5/7)*(0.7)+AB139*(5/7)))))</f>
        <v>1268579.6193984707</v>
      </c>
      <c r="AC188" s="99">
        <f>IF(AC183="","",IF(UPFRONTS!$F$22="Yes",(365*(AC151+AC155+AC147*(5/7)*(0.7)+AC143*(5/7)*(0.7)+AC139*(5/7))),(365*(AC151+AC147*(5/7)*(0.7)+AC143*(5/7)*(0.7)+AC139*(5/7)))))</f>
        <v>1344658.9474506231</v>
      </c>
      <c r="AD188" s="99">
        <f>IF(AD183="","",IF(UPFRONTS!$F$22="Yes",(365*(AD151+AD155+AD147*(5/7)*(0.7)+AD143*(5/7)*(0.7)+AD139*(5/7))),(365*(AD151+AD147*(5/7)*(0.7)+AD143*(5/7)*(0.7)+AD139*(5/7)))))</f>
        <v>1421550.5173156713</v>
      </c>
      <c r="AE188" s="99">
        <f>IF(AE183="","",IF(UPFRONTS!$F$22="Yes",(365*(AE151+AE155+AE147*(5/7)*(0.7)+AE143*(5/7)*(0.7)+AE139*(5/7))),(365*(AE151+AE147*(5/7)*(0.7)+AE143*(5/7)*(0.7)+AE139*(5/7)))))</f>
        <v>1499254.3289936143</v>
      </c>
      <c r="AF188" s="99">
        <f>IF(AF183="","",IF(UPFRONTS!$F$22="Yes",(365*(AF151+AF155+AF147*(5/7)*(0.7)+AF143*(5/7)*(0.7)+AF139*(5/7))),(365*(AF151+AF147*(5/7)*(0.7)+AF143*(5/7)*(0.7)+AF139*(5/7)))))</f>
        <v>1577770.382484454</v>
      </c>
      <c r="AG188" s="99" t="str">
        <f>IF(AG183="","",IF(UPFRONTS!$F$22="Yes",(365*(AG151+AG155+AG147*(5/7)*(0.7)+AG143*(5/7)*(0.7)+AG139*(5/7))),(365*(AG151+AG147*(5/7)*(0.7)+AG143*(5/7)*(0.7)+AG139*(5/7)))))</f>
        <v/>
      </c>
      <c r="AH188" s="99" t="str">
        <f>IF(AH183="","",IF(UPFRONTS!$F$22="Yes",(365*(AH151+AH155+AH147*(5/7)*(0.7)+AH143*(5/7)*(0.7)+AH139*(5/7))),(365*(AH151+AH147*(5/7)*(0.7)+AH143*(5/7)*(0.7)+AH139*(5/7)))))</f>
        <v/>
      </c>
      <c r="AI188" s="99" t="str">
        <f>IF(AI183="","",IF(UPFRONTS!$F$22="Yes",(365*(AI151+AI155+AI147*(5/7)*(0.7)+AI143*(5/7)*(0.7)+AI139*(5/7))),(365*(AI151+AI147*(5/7)*(0.7)+AI143*(5/7)*(0.7)+AI139*(5/7)))))</f>
        <v/>
      </c>
      <c r="AJ188" s="99" t="str">
        <f>IF(AJ183="","",IF(UPFRONTS!$F$22="Yes",(365*(AJ151+AJ155+AJ147*(5/7)*(0.7)+AJ143*(5/7)*(0.7)+AJ139*(5/7))),(365*(AJ151+AJ147*(5/7)*(0.7)+AJ143*(5/7)*(0.7)+AJ139*(5/7)))))</f>
        <v/>
      </c>
      <c r="AK188" s="99" t="str">
        <f>IF(AK183="","",IF(UPFRONTS!$F$22="Yes",(365*(AK151+AK155+AK147*(5/7)*(0.7)+AK143*(5/7)*(0.7)+AK139*(5/7))),(365*(AK151+AK147*(5/7)*(0.7)+AK143*(5/7)*(0.7)+AK139*(5/7)))))</f>
        <v/>
      </c>
      <c r="AL188" s="99" t="str">
        <f>IF(AL183="","",IF(UPFRONTS!$F$22="Yes",(365*(AL151+AL155+AL147*(5/7)*(0.7)+AL143*(5/7)*(0.7)+AL139*(5/7))),(365*(AL151+AL147*(5/7)*(0.7)+AL143*(5/7)*(0.7)+AL139*(5/7)))))</f>
        <v/>
      </c>
      <c r="AM188" s="99" t="str">
        <f>IF(AM183="","",IF(UPFRONTS!$F$22="Yes",(365*(AM151+AM155+AM147*(5/7)*(0.7)+AM143*(5/7)*(0.7)+AM139*(5/7))),(365*(AM151+AM147*(5/7)*(0.7)+AM143*(5/7)*(0.7)+AM139*(5/7)))))</f>
        <v/>
      </c>
      <c r="AN188" s="99" t="str">
        <f>IF(AN183="","",IF(UPFRONTS!$F$22="Yes",(365*(AN151+AN155+AN147*(5/7)*(0.7)+AN143*(5/7)*(0.7)+AN139*(5/7))),(365*(AN151+AN147*(5/7)*(0.7)+AN143*(5/7)*(0.7)+AN139*(5/7)))))</f>
        <v/>
      </c>
      <c r="AO188" s="99" t="str">
        <f>IF(AO183="","",IF(UPFRONTS!$F$22="Yes",(365*(AO151+AO155+AO147*(5/7)*(0.7)+AO143*(5/7)*(0.7)+AO139*(5/7))),(365*(AO151+AO147*(5/7)*(0.7)+AO143*(5/7)*(0.7)+AO139*(5/7)))))</f>
        <v/>
      </c>
      <c r="AP188" s="99" t="str">
        <f>IF(AP183="","",IF(UPFRONTS!$F$22="Yes",(365*(AP151+AP155+AP147*(5/7)*(0.7)+AP143*(5/7)*(0.7)+AP139*(5/7))),(365*(AP151+AP147*(5/7)*(0.7)+AP143*(5/7)*(0.7)+AP139*(5/7)))))</f>
        <v/>
      </c>
      <c r="AQ188" s="99" t="str">
        <f>IF(AQ183="","",IF(UPFRONTS!$F$22="Yes",(365*(AQ151+AQ155+AQ147*(5/7)*(0.7)+AQ143*(5/7)*(0.7)+AQ139*(5/7))),(365*(AQ151+AQ147*(5/7)*(0.7)+AQ143*(5/7)*(0.7)+AQ139*(5/7)))))</f>
        <v/>
      </c>
      <c r="AR188" s="99" t="str">
        <f>IF(AR183="","",IF(UPFRONTS!$F$22="Yes",(365*(AR151+AR155+AR147*(5/7)*(0.7)+AR143*(5/7)*(0.7)+AR139*(5/7))),(365*(AR151+AR147*(5/7)*(0.7)+AR143*(5/7)*(0.7)+AR139*(5/7)))))</f>
        <v/>
      </c>
      <c r="AS188" s="99" t="str">
        <f>IF(AS183="","",IF(UPFRONTS!$F$22="Yes",(365*(AS151+AS155+AS147*(5/7)*(0.7)+AS143*(5/7)*(0.7)+AS139*(5/7))),(365*(AS151+AS147*(5/7)*(0.7)+AS143*(5/7)*(0.7)+AS139*(5/7)))))</f>
        <v/>
      </c>
      <c r="AT188" s="99" t="str">
        <f>IF(AT183="","",IF(UPFRONTS!$F$22="Yes",(365*(AT151+AT155+AT147*(5/7)*(0.7)+AT143*(5/7)*(0.7)+AT139*(5/7))),(365*(AT151+AT147*(5/7)*(0.7)+AT143*(5/7)*(0.7)+AT139*(5/7)))))</f>
        <v/>
      </c>
      <c r="AU188" s="99" t="str">
        <f>IF(AU183="","",IF(UPFRONTS!$F$22="Yes",(365*(AU151+AU155+AU147*(5/7)*(0.7)+AU143*(5/7)*(0.7)+AU139*(5/7))),(365*(AU151+AU147*(5/7)*(0.7)+AU143*(5/7)*(0.7)+AU139*(5/7)))))</f>
        <v/>
      </c>
      <c r="AV188" s="99" t="str">
        <f>IF(AV183="","",IF(UPFRONTS!$F$22="Yes",(365*(AV151+AV155+AV147*(5/7)*(0.7)+AV143*(5/7)*(0.7)+AV139*(5/7))),(365*(AV151+AV147*(5/7)*(0.7)+AV143*(5/7)*(0.7)+AV139*(5/7)))))</f>
        <v/>
      </c>
      <c r="AW188" s="99" t="str">
        <f>IF(AW183="","",IF(UPFRONTS!$F$22="Yes",(365*(AW151+AW155+AW147*(5/7)*(0.7)+AW143*(5/7)*(0.7)+AW139*(5/7))),(365*(AW151+AW147*(5/7)*(0.7)+AW143*(5/7)*(0.7)+AW139*(5/7)))))</f>
        <v/>
      </c>
      <c r="AX188" s="99" t="str">
        <f>IF(AX183="","",IF(UPFRONTS!$F$22="Yes",(365*(AX151+AX155+AX147*(5/7)*(0.7)+AX143*(5/7)*(0.7)+AX139*(5/7))),(365*(AX151+AX147*(5/7)*(0.7)+AX143*(5/7)*(0.7)+AX139*(5/7)))))</f>
        <v/>
      </c>
      <c r="AY188" s="99" t="str">
        <f>IF(AY183="","",IF(UPFRONTS!$F$22="Yes",(365*(AY151+AY155+AY147*(5/7)*(0.7)+AY143*(5/7)*(0.7)+AY139*(5/7))),(365*(AY151+AY147*(5/7)*(0.7)+AY143*(5/7)*(0.7)+AY139*(5/7)))))</f>
        <v/>
      </c>
      <c r="AZ188" s="99" t="str">
        <f>IF(AZ183="","",IF(UPFRONTS!$F$22="Yes",(365*(AZ151+AZ155+AZ147*(5/7)*(0.7)+AZ143*(5/7)*(0.7)+AZ139*(5/7))),(365*(AZ151+AZ147*(5/7)*(0.7)+AZ143*(5/7)*(0.7)+AZ139*(5/7)))))</f>
        <v/>
      </c>
      <c r="BA188" s="99" t="str">
        <f>IF(BA183="","",IF(UPFRONTS!$F$22="Yes",(365*(BA151+BA155+BA147*(5/7)*(0.7)+BA143*(5/7)*(0.7)+BA139*(5/7))),(365*(BA151+BA147*(5/7)*(0.7)+BA143*(5/7)*(0.7)+BA139*(5/7)))))</f>
        <v/>
      </c>
      <c r="BB188" s="99" t="str">
        <f>IF(BB183="","",IF(UPFRONTS!$F$22="Yes",(365*(BB151+BB155+BB147*(5/7)*(0.7)+BB143*(5/7)*(0.7)+BB139*(5/7))),(365*(BB151+BB147*(5/7)*(0.7)+BB143*(5/7)*(0.7)+BB139*(5/7)))))</f>
        <v/>
      </c>
      <c r="BC188" s="99" t="str">
        <f>IF(BC183="","",IF(UPFRONTS!$F$22="Yes",(365*(BC151+BC155+BC147*(5/7)*(0.7)+BC143*(5/7)*(0.7)+BC139*(5/7))),(365*(BC151+BC147*(5/7)*(0.7)+BC143*(5/7)*(0.7)+BC139*(5/7)))))</f>
        <v/>
      </c>
    </row>
    <row r="189" spans="3:55" x14ac:dyDescent="0.25">
      <c r="F189" s="10" t="s">
        <v>509</v>
      </c>
      <c r="G189" s="99">
        <f>IF(G183="","",IF(UPFRONTS!$F$22="Yes",(365*(G152+G156+G148*(5/7)*(0.7)+G144*(5/7)*(0.7)+G140*(5/7))),(365*(G152+G148*(5/7)*(0.7)+G144*(5/7)*(0.7)+G140*(5/7)))))</f>
        <v>79218.955044179631</v>
      </c>
      <c r="H189" s="99">
        <f>IF(H183="","",IF(UPFRONTS!$F$22="Yes",(365*(H152+H156+H148*(5/7)*(0.7)+H144*(5/7)*(0.7)+H140*(5/7))),(365*(H152+H148*(5/7)*(0.7)+H144*(5/7)*(0.7)+H140*(5/7)))))</f>
        <v>79768.969067424187</v>
      </c>
      <c r="I189" s="99">
        <f>IF(I183="","",IF(UPFRONTS!$F$22="Yes",(365*(I152+I156+I148*(5/7)*(0.7)+I144*(5/7)*(0.7)+I140*(5/7))),(365*(I152+I148*(5/7)*(0.7)+I144*(5/7)*(0.7)+I140*(5/7)))))</f>
        <v>80318.983090668771</v>
      </c>
      <c r="J189" s="99">
        <f>IF(J183="","",IF(UPFRONTS!$F$22="Yes",(365*(J152+J156+J148*(5/7)*(0.7)+J144*(5/7)*(0.7)+J140*(5/7))),(365*(J152+J148*(5/7)*(0.7)+J144*(5/7)*(0.7)+J140*(5/7)))))</f>
        <v>80868.997113913327</v>
      </c>
      <c r="K189" s="99">
        <f>IF(K183="","",IF(UPFRONTS!$F$22="Yes",(365*(K152+K156+K148*(5/7)*(0.7)+K144*(5/7)*(0.7)+K140*(5/7))),(365*(K152+K148*(5/7)*(0.7)+K144*(5/7)*(0.7)+K140*(5/7)))))</f>
        <v>81419.011137157882</v>
      </c>
      <c r="L189" s="99">
        <f>IF(L183="","",IF(UPFRONTS!$F$22="Yes",(365*(L152+L156+L148*(5/7)*(0.7)+L144*(5/7)*(0.7)+L140*(5/7))),(365*(L152+L148*(5/7)*(0.7)+L144*(5/7)*(0.7)+L140*(5/7)))))</f>
        <v>133033.15169918665</v>
      </c>
      <c r="M189" s="99">
        <f>IF(M183="","",IF(UPFRONTS!$F$22="Yes",(365*(M152+M156+M148*(5/7)*(0.7)+M144*(5/7)*(0.7)+M140*(5/7))),(365*(M152+M148*(5/7)*(0.7)+M144*(5/7)*(0.7)+M140*(5/7)))))</f>
        <v>185321.65022435682</v>
      </c>
      <c r="N189" s="99">
        <f>IF(N183="","",IF(UPFRONTS!$F$22="Yes",(365*(N152+N156+N148*(5/7)*(0.7)+N144*(5/7)*(0.7)+N140*(5/7))),(365*(N152+N148*(5/7)*(0.7)+N144*(5/7)*(0.7)+N140*(5/7)))))</f>
        <v>238284.50671266843</v>
      </c>
      <c r="O189" s="99">
        <f>IF(O183="","",IF(UPFRONTS!$F$22="Yes",(365*(O152+O156+O148*(5/7)*(0.7)+O144*(5/7)*(0.7)+O140*(5/7))),(365*(O152+O148*(5/7)*(0.7)+O144*(5/7)*(0.7)+O140*(5/7)))))</f>
        <v>291921.72116412153</v>
      </c>
      <c r="P189" s="99">
        <f>IF(P183="","",IF(UPFRONTS!$F$22="Yes",(365*(P152+P156+P148*(5/7)*(0.7)+P144*(5/7)*(0.7)+P140*(5/7))),(365*(P152+P148*(5/7)*(0.7)+P144*(5/7)*(0.7)+P140*(5/7)))))</f>
        <v>346233.29357871611</v>
      </c>
      <c r="Q189" s="99">
        <f>IF(Q183="","",IF(UPFRONTS!$F$22="Yes",(365*(Q152+Q156+Q148*(5/7)*(0.7)+Q144*(5/7)*(0.7)+Q140*(5/7))),(365*(Q152+Q148*(5/7)*(0.7)+Q144*(5/7)*(0.7)+Q140*(5/7)))))</f>
        <v>401219.22395645204</v>
      </c>
      <c r="R189" s="99">
        <f>IF(R183="","",IF(UPFRONTS!$F$22="Yes",(365*(R152+R156+R148*(5/7)*(0.7)+R144*(5/7)*(0.7)+R140*(5/7))),(365*(R152+R148*(5/7)*(0.7)+R144*(5/7)*(0.7)+R140*(5/7)))))</f>
        <v>456879.51229732949</v>
      </c>
      <c r="S189" s="99">
        <f>IF(S183="","",IF(UPFRONTS!$F$22="Yes",(365*(S152+S156+S148*(5/7)*(0.7)+S144*(5/7)*(0.7)+S140*(5/7))),(365*(S152+S148*(5/7)*(0.7)+S144*(5/7)*(0.7)+S140*(5/7)))))</f>
        <v>513214.15860134835</v>
      </c>
      <c r="T189" s="99">
        <f>IF(T183="","",IF(UPFRONTS!$F$22="Yes",(365*(T152+T156+T148*(5/7)*(0.7)+T144*(5/7)*(0.7)+T140*(5/7))),(365*(T152+T148*(5/7)*(0.7)+T144*(5/7)*(0.7)+T140*(5/7)))))</f>
        <v>570223.16286850884</v>
      </c>
      <c r="U189" s="99">
        <f>IF(U183="","",IF(UPFRONTS!$F$22="Yes",(365*(U152+U156+U148*(5/7)*(0.7)+U144*(5/7)*(0.7)+U140*(5/7))),(365*(U152+U148*(5/7)*(0.7)+U144*(5/7)*(0.7)+U140*(5/7)))))</f>
        <v>627906.52509881067</v>
      </c>
      <c r="V189" s="99">
        <f>IF(V183="","",IF(UPFRONTS!$F$22="Yes",(365*(V152+V156+V148*(5/7)*(0.7)+V144*(5/7)*(0.7)+V140*(5/7))),(365*(V152+V148*(5/7)*(0.7)+V144*(5/7)*(0.7)+V140*(5/7)))))</f>
        <v>686264.24529225391</v>
      </c>
      <c r="W189" s="99">
        <f>IF(W183="","",IF(UPFRONTS!$F$22="Yes",(365*(W152+W156+W148*(5/7)*(0.7)+W144*(5/7)*(0.7)+W140*(5/7))),(365*(W152+W148*(5/7)*(0.7)+W144*(5/7)*(0.7)+W140*(5/7)))))</f>
        <v>745296.32344883855</v>
      </c>
      <c r="X189" s="99">
        <f>IF(X183="","",IF(UPFRONTS!$F$22="Yes",(365*(X152+X156+X148*(5/7)*(0.7)+X144*(5/7)*(0.7)+X140*(5/7))),(365*(X152+X148*(5/7)*(0.7)+X144*(5/7)*(0.7)+X140*(5/7)))))</f>
        <v>805002.75956856459</v>
      </c>
      <c r="Y189" s="99">
        <f>IF(Y183="","",IF(UPFRONTS!$F$22="Yes",(365*(Y152+Y156+Y148*(5/7)*(0.7)+Y144*(5/7)*(0.7)+Y140*(5/7))),(365*(Y152+Y148*(5/7)*(0.7)+Y144*(5/7)*(0.7)+Y140*(5/7)))))</f>
        <v>865383.55365143227</v>
      </c>
      <c r="Z189" s="99">
        <f>IF(Z183="","",IF(UPFRONTS!$F$22="Yes",(365*(Z152+Z156+Z148*(5/7)*(0.7)+Z144*(5/7)*(0.7)+Z140*(5/7))),(365*(Z152+Z148*(5/7)*(0.7)+Z144*(5/7)*(0.7)+Z140*(5/7)))))</f>
        <v>926438.70569744159</v>
      </c>
      <c r="AA189" s="99">
        <f>IF(AA183="","",IF(UPFRONTS!$F$22="Yes",(365*(AA152+AA156+AA148*(5/7)*(0.7)+AA144*(5/7)*(0.7)+AA140*(5/7))),(365*(AA152+AA148*(5/7)*(0.7)+AA144*(5/7)*(0.7)+AA140*(5/7)))))</f>
        <v>988168.21570659161</v>
      </c>
      <c r="AB189" s="99">
        <f>IF(AB183="","",IF(UPFRONTS!$F$22="Yes",(365*(AB152+AB156+AB148*(5/7)*(0.7)+AB144*(5/7)*(0.7)+AB140*(5/7))),(365*(AB152+AB148*(5/7)*(0.7)+AB144*(5/7)*(0.7)+AB140*(5/7)))))</f>
        <v>1050572.0836788835</v>
      </c>
      <c r="AC189" s="99">
        <f>IF(AC183="","",IF(UPFRONTS!$F$22="Yes",(365*(AC152+AC156+AC148*(5/7)*(0.7)+AC144*(5/7)*(0.7)+AC140*(5/7))),(365*(AC152+AC148*(5/7)*(0.7)+AC144*(5/7)*(0.7)+AC140*(5/7)))))</f>
        <v>1113650.309614317</v>
      </c>
      <c r="AD189" s="99">
        <f>IF(AD183="","",IF(UPFRONTS!$F$22="Yes",(365*(AD152+AD156+AD148*(5/7)*(0.7)+AD144*(5/7)*(0.7)+AD140*(5/7))),(365*(AD152+AD148*(5/7)*(0.7)+AD144*(5/7)*(0.7)+AD140*(5/7)))))</f>
        <v>1177402.8935128921</v>
      </c>
      <c r="AE189" s="99">
        <f>IF(AE183="","",IF(UPFRONTS!$F$22="Yes",(365*(AE152+AE156+AE148*(5/7)*(0.7)+AE144*(5/7)*(0.7)+AE140*(5/7))),(365*(AE152+AE148*(5/7)*(0.7)+AE144*(5/7)*(0.7)+AE140*(5/7)))))</f>
        <v>1241829.8353746079</v>
      </c>
      <c r="AF189" s="99">
        <f>IF(AF183="","",IF(UPFRONTS!$F$22="Yes",(365*(AF152+AF156+AF148*(5/7)*(0.7)+AF144*(5/7)*(0.7)+AF140*(5/7))),(365*(AF152+AF148*(5/7)*(0.7)+AF144*(5/7)*(0.7)+AF140*(5/7)))))</f>
        <v>1306931.1351994663</v>
      </c>
      <c r="AG189" s="99" t="str">
        <f>IF(AG183="","",IF(UPFRONTS!$F$22="Yes",(365*(AG152+AG156+AG148*(5/7)*(0.7)+AG144*(5/7)*(0.7)+AG140*(5/7))),(365*(AG152+AG148*(5/7)*(0.7)+AG144*(5/7)*(0.7)+AG140*(5/7)))))</f>
        <v/>
      </c>
      <c r="AH189" s="99" t="str">
        <f>IF(AH183="","",IF(UPFRONTS!$F$22="Yes",(365*(AH152+AH156+AH148*(5/7)*(0.7)+AH144*(5/7)*(0.7)+AH140*(5/7))),(365*(AH152+AH148*(5/7)*(0.7)+AH144*(5/7)*(0.7)+AH140*(5/7)))))</f>
        <v/>
      </c>
      <c r="AI189" s="99" t="str">
        <f>IF(AI183="","",IF(UPFRONTS!$F$22="Yes",(365*(AI152+AI156+AI148*(5/7)*(0.7)+AI144*(5/7)*(0.7)+AI140*(5/7))),(365*(AI152+AI148*(5/7)*(0.7)+AI144*(5/7)*(0.7)+AI140*(5/7)))))</f>
        <v/>
      </c>
      <c r="AJ189" s="99" t="str">
        <f>IF(AJ183="","",IF(UPFRONTS!$F$22="Yes",(365*(AJ152+AJ156+AJ148*(5/7)*(0.7)+AJ144*(5/7)*(0.7)+AJ140*(5/7))),(365*(AJ152+AJ148*(5/7)*(0.7)+AJ144*(5/7)*(0.7)+AJ140*(5/7)))))</f>
        <v/>
      </c>
      <c r="AK189" s="99" t="str">
        <f>IF(AK183="","",IF(UPFRONTS!$F$22="Yes",(365*(AK152+AK156+AK148*(5/7)*(0.7)+AK144*(5/7)*(0.7)+AK140*(5/7))),(365*(AK152+AK148*(5/7)*(0.7)+AK144*(5/7)*(0.7)+AK140*(5/7)))))</f>
        <v/>
      </c>
      <c r="AL189" s="99" t="str">
        <f>IF(AL183="","",IF(UPFRONTS!$F$22="Yes",(365*(AL152+AL156+AL148*(5/7)*(0.7)+AL144*(5/7)*(0.7)+AL140*(5/7))),(365*(AL152+AL148*(5/7)*(0.7)+AL144*(5/7)*(0.7)+AL140*(5/7)))))</f>
        <v/>
      </c>
      <c r="AM189" s="99" t="str">
        <f>IF(AM183="","",IF(UPFRONTS!$F$22="Yes",(365*(AM152+AM156+AM148*(5/7)*(0.7)+AM144*(5/7)*(0.7)+AM140*(5/7))),(365*(AM152+AM148*(5/7)*(0.7)+AM144*(5/7)*(0.7)+AM140*(5/7)))))</f>
        <v/>
      </c>
      <c r="AN189" s="99" t="str">
        <f>IF(AN183="","",IF(UPFRONTS!$F$22="Yes",(365*(AN152+AN156+AN148*(5/7)*(0.7)+AN144*(5/7)*(0.7)+AN140*(5/7))),(365*(AN152+AN148*(5/7)*(0.7)+AN144*(5/7)*(0.7)+AN140*(5/7)))))</f>
        <v/>
      </c>
      <c r="AO189" s="99" t="str">
        <f>IF(AO183="","",IF(UPFRONTS!$F$22="Yes",(365*(AO152+AO156+AO148*(5/7)*(0.7)+AO144*(5/7)*(0.7)+AO140*(5/7))),(365*(AO152+AO148*(5/7)*(0.7)+AO144*(5/7)*(0.7)+AO140*(5/7)))))</f>
        <v/>
      </c>
      <c r="AP189" s="99" t="str">
        <f>IF(AP183="","",IF(UPFRONTS!$F$22="Yes",(365*(AP152+AP156+AP148*(5/7)*(0.7)+AP144*(5/7)*(0.7)+AP140*(5/7))),(365*(AP152+AP148*(5/7)*(0.7)+AP144*(5/7)*(0.7)+AP140*(5/7)))))</f>
        <v/>
      </c>
      <c r="AQ189" s="99" t="str">
        <f>IF(AQ183="","",IF(UPFRONTS!$F$22="Yes",(365*(AQ152+AQ156+AQ148*(5/7)*(0.7)+AQ144*(5/7)*(0.7)+AQ140*(5/7))),(365*(AQ152+AQ148*(5/7)*(0.7)+AQ144*(5/7)*(0.7)+AQ140*(5/7)))))</f>
        <v/>
      </c>
      <c r="AR189" s="99" t="str">
        <f>IF(AR183="","",IF(UPFRONTS!$F$22="Yes",(365*(AR152+AR156+AR148*(5/7)*(0.7)+AR144*(5/7)*(0.7)+AR140*(5/7))),(365*(AR152+AR148*(5/7)*(0.7)+AR144*(5/7)*(0.7)+AR140*(5/7)))))</f>
        <v/>
      </c>
      <c r="AS189" s="99" t="str">
        <f>IF(AS183="","",IF(UPFRONTS!$F$22="Yes",(365*(AS152+AS156+AS148*(5/7)*(0.7)+AS144*(5/7)*(0.7)+AS140*(5/7))),(365*(AS152+AS148*(5/7)*(0.7)+AS144*(5/7)*(0.7)+AS140*(5/7)))))</f>
        <v/>
      </c>
      <c r="AT189" s="99" t="str">
        <f>IF(AT183="","",IF(UPFRONTS!$F$22="Yes",(365*(AT152+AT156+AT148*(5/7)*(0.7)+AT144*(5/7)*(0.7)+AT140*(5/7))),(365*(AT152+AT148*(5/7)*(0.7)+AT144*(5/7)*(0.7)+AT140*(5/7)))))</f>
        <v/>
      </c>
      <c r="AU189" s="99" t="str">
        <f>IF(AU183="","",IF(UPFRONTS!$F$22="Yes",(365*(AU152+AU156+AU148*(5/7)*(0.7)+AU144*(5/7)*(0.7)+AU140*(5/7))),(365*(AU152+AU148*(5/7)*(0.7)+AU144*(5/7)*(0.7)+AU140*(5/7)))))</f>
        <v/>
      </c>
      <c r="AV189" s="99" t="str">
        <f>IF(AV183="","",IF(UPFRONTS!$F$22="Yes",(365*(AV152+AV156+AV148*(5/7)*(0.7)+AV144*(5/7)*(0.7)+AV140*(5/7))),(365*(AV152+AV148*(5/7)*(0.7)+AV144*(5/7)*(0.7)+AV140*(5/7)))))</f>
        <v/>
      </c>
      <c r="AW189" s="99" t="str">
        <f>IF(AW183="","",IF(UPFRONTS!$F$22="Yes",(365*(AW152+AW156+AW148*(5/7)*(0.7)+AW144*(5/7)*(0.7)+AW140*(5/7))),(365*(AW152+AW148*(5/7)*(0.7)+AW144*(5/7)*(0.7)+AW140*(5/7)))))</f>
        <v/>
      </c>
      <c r="AX189" s="99" t="str">
        <f>IF(AX183="","",IF(UPFRONTS!$F$22="Yes",(365*(AX152+AX156+AX148*(5/7)*(0.7)+AX144*(5/7)*(0.7)+AX140*(5/7))),(365*(AX152+AX148*(5/7)*(0.7)+AX144*(5/7)*(0.7)+AX140*(5/7)))))</f>
        <v/>
      </c>
      <c r="AY189" s="99" t="str">
        <f>IF(AY183="","",IF(UPFRONTS!$F$22="Yes",(365*(AY152+AY156+AY148*(5/7)*(0.7)+AY144*(5/7)*(0.7)+AY140*(5/7))),(365*(AY152+AY148*(5/7)*(0.7)+AY144*(5/7)*(0.7)+AY140*(5/7)))))</f>
        <v/>
      </c>
      <c r="AZ189" s="99" t="str">
        <f>IF(AZ183="","",IF(UPFRONTS!$F$22="Yes",(365*(AZ152+AZ156+AZ148*(5/7)*(0.7)+AZ144*(5/7)*(0.7)+AZ140*(5/7))),(365*(AZ152+AZ148*(5/7)*(0.7)+AZ144*(5/7)*(0.7)+AZ140*(5/7)))))</f>
        <v/>
      </c>
      <c r="BA189" s="99" t="str">
        <f>IF(BA183="","",IF(UPFRONTS!$F$22="Yes",(365*(BA152+BA156+BA148*(5/7)*(0.7)+BA144*(5/7)*(0.7)+BA140*(5/7))),(365*(BA152+BA148*(5/7)*(0.7)+BA144*(5/7)*(0.7)+BA140*(5/7)))))</f>
        <v/>
      </c>
      <c r="BB189" s="99" t="str">
        <f>IF(BB183="","",IF(UPFRONTS!$F$22="Yes",(365*(BB152+BB156+BB148*(5/7)*(0.7)+BB144*(5/7)*(0.7)+BB140*(5/7))),(365*(BB152+BB148*(5/7)*(0.7)+BB144*(5/7)*(0.7)+BB140*(5/7)))))</f>
        <v/>
      </c>
      <c r="BC189" s="99" t="str">
        <f>IF(BC183="","",IF(UPFRONTS!$F$22="Yes",(365*(BC152+BC156+BC148*(5/7)*(0.7)+BC144*(5/7)*(0.7)+BC140*(5/7))),(365*(BC152+BC148*(5/7)*(0.7)+BC144*(5/7)*(0.7)+BC140*(5/7)))))</f>
        <v/>
      </c>
    </row>
    <row r="190" spans="3:55" x14ac:dyDescent="0.25">
      <c r="C190" s="376"/>
      <c r="D190" s="376"/>
      <c r="F190" s="10" t="s">
        <v>517</v>
      </c>
      <c r="G190" s="99">
        <f>IF(G183="","",SUM(G184,G187))</f>
        <v>248491.70256772527</v>
      </c>
      <c r="H190" s="99">
        <f t="shared" ref="H190:BC190" si="58">IF(H183="","",SUM(H184,H187))</f>
        <v>250255.4906253895</v>
      </c>
      <c r="I190" s="99">
        <f t="shared" si="58"/>
        <v>252019.27868305368</v>
      </c>
      <c r="J190" s="99">
        <f t="shared" si="58"/>
        <v>253783.06674071783</v>
      </c>
      <c r="K190" s="99">
        <f t="shared" si="58"/>
        <v>255546.85479838203</v>
      </c>
      <c r="L190" s="99">
        <f t="shared" si="58"/>
        <v>393352.07880442176</v>
      </c>
      <c r="M190" s="99">
        <f t="shared" si="58"/>
        <v>532949.82128837996</v>
      </c>
      <c r="N190" s="99">
        <f t="shared" si="58"/>
        <v>674340.08225025632</v>
      </c>
      <c r="O190" s="99">
        <f t="shared" si="58"/>
        <v>817522.86169005092</v>
      </c>
      <c r="P190" s="99">
        <f t="shared" si="58"/>
        <v>962498.15960776387</v>
      </c>
      <c r="Q190" s="99">
        <f t="shared" si="58"/>
        <v>1109265.9760033949</v>
      </c>
      <c r="R190" s="99">
        <f>IF(R183="","",SUM(R184,R187))</f>
        <v>1257826.3108769446</v>
      </c>
      <c r="S190" s="99">
        <f t="shared" si="58"/>
        <v>1408179.1642284123</v>
      </c>
      <c r="T190" s="99">
        <f t="shared" si="58"/>
        <v>1560324.5360577982</v>
      </c>
      <c r="U190" s="99">
        <f t="shared" si="58"/>
        <v>1714262.4263651031</v>
      </c>
      <c r="V190" s="99">
        <f t="shared" si="58"/>
        <v>1869992.8351503254</v>
      </c>
      <c r="W190" s="99">
        <f t="shared" si="58"/>
        <v>2027515.7624134663</v>
      </c>
      <c r="X190" s="99">
        <f t="shared" si="58"/>
        <v>2186831.2081545251</v>
      </c>
      <c r="Y190" s="99">
        <f t="shared" si="58"/>
        <v>2347939.172373503</v>
      </c>
      <c r="Z190" s="99">
        <f t="shared" si="58"/>
        <v>2510839.6550703989</v>
      </c>
      <c r="AA190" s="99">
        <f t="shared" si="58"/>
        <v>2675532.656245213</v>
      </c>
      <c r="AB190" s="99">
        <f t="shared" si="58"/>
        <v>2842018.1758979447</v>
      </c>
      <c r="AC190" s="99">
        <f t="shared" si="58"/>
        <v>3010296.214028595</v>
      </c>
      <c r="AD190" s="99">
        <f t="shared" si="58"/>
        <v>3180366.7706371644</v>
      </c>
      <c r="AE190" s="99">
        <f t="shared" si="58"/>
        <v>3352229.8457236513</v>
      </c>
      <c r="AF190" s="99">
        <f t="shared" si="58"/>
        <v>3525885.4392880565</v>
      </c>
      <c r="AG190" s="99" t="str">
        <f t="shared" si="58"/>
        <v/>
      </c>
      <c r="AH190" s="99" t="str">
        <f t="shared" si="58"/>
        <v/>
      </c>
      <c r="AI190" s="99" t="str">
        <f t="shared" si="58"/>
        <v/>
      </c>
      <c r="AJ190" s="99" t="str">
        <f t="shared" si="58"/>
        <v/>
      </c>
      <c r="AK190" s="99" t="str">
        <f t="shared" si="58"/>
        <v/>
      </c>
      <c r="AL190" s="99" t="str">
        <f t="shared" si="58"/>
        <v/>
      </c>
      <c r="AM190" s="99" t="str">
        <f t="shared" si="58"/>
        <v/>
      </c>
      <c r="AN190" s="99" t="str">
        <f t="shared" si="58"/>
        <v/>
      </c>
      <c r="AO190" s="99" t="str">
        <f t="shared" si="58"/>
        <v/>
      </c>
      <c r="AP190" s="99" t="str">
        <f t="shared" si="58"/>
        <v/>
      </c>
      <c r="AQ190" s="99" t="str">
        <f t="shared" si="58"/>
        <v/>
      </c>
      <c r="AR190" s="99" t="str">
        <f t="shared" si="58"/>
        <v/>
      </c>
      <c r="AS190" s="99" t="str">
        <f t="shared" si="58"/>
        <v/>
      </c>
      <c r="AT190" s="99" t="str">
        <f t="shared" si="58"/>
        <v/>
      </c>
      <c r="AU190" s="99" t="str">
        <f t="shared" si="58"/>
        <v/>
      </c>
      <c r="AV190" s="99" t="str">
        <f t="shared" si="58"/>
        <v/>
      </c>
      <c r="AW190" s="99" t="str">
        <f t="shared" si="58"/>
        <v/>
      </c>
      <c r="AX190" s="99" t="str">
        <f t="shared" si="58"/>
        <v/>
      </c>
      <c r="AY190" s="99" t="str">
        <f t="shared" si="58"/>
        <v/>
      </c>
      <c r="AZ190" s="99" t="str">
        <f t="shared" si="58"/>
        <v/>
      </c>
      <c r="BA190" s="99" t="str">
        <f t="shared" si="58"/>
        <v/>
      </c>
      <c r="BB190" s="99" t="str">
        <f t="shared" si="58"/>
        <v/>
      </c>
      <c r="BC190" s="107" t="str">
        <f t="shared" si="58"/>
        <v/>
      </c>
    </row>
    <row r="191" spans="3:55" x14ac:dyDescent="0.25">
      <c r="F191" s="10" t="s">
        <v>516</v>
      </c>
      <c r="G191" s="99">
        <f>IF(G183="","",SUM(G185,G188))</f>
        <v>195911.53595536231</v>
      </c>
      <c r="H191" s="99">
        <f t="shared" ref="H191:BC191" si="59">IF(H183="","",SUM(H185,H188))</f>
        <v>197308.75664098433</v>
      </c>
      <c r="I191" s="99">
        <f t="shared" si="59"/>
        <v>198705.97732660646</v>
      </c>
      <c r="J191" s="99">
        <f t="shared" si="59"/>
        <v>200103.19801222853</v>
      </c>
      <c r="K191" s="99">
        <f t="shared" si="59"/>
        <v>201500.4186978506</v>
      </c>
      <c r="L191" s="99">
        <f t="shared" si="59"/>
        <v>310994.53717434028</v>
      </c>
      <c r="M191" s="99">
        <f t="shared" si="59"/>
        <v>421912.4217097626</v>
      </c>
      <c r="N191" s="99">
        <f t="shared" si="59"/>
        <v>534254.07230411749</v>
      </c>
      <c r="O191" s="99">
        <f t="shared" si="59"/>
        <v>648019.48895740486</v>
      </c>
      <c r="P191" s="99">
        <f t="shared" si="59"/>
        <v>763208.67166962463</v>
      </c>
      <c r="Q191" s="99">
        <f t="shared" si="59"/>
        <v>879821.62044077716</v>
      </c>
      <c r="R191" s="99">
        <f t="shared" si="59"/>
        <v>997858.33527086186</v>
      </c>
      <c r="S191" s="99">
        <f t="shared" si="59"/>
        <v>1117318.8161598796</v>
      </c>
      <c r="T191" s="99">
        <f t="shared" si="59"/>
        <v>1238203.0631078295</v>
      </c>
      <c r="U191" s="99">
        <f t="shared" si="59"/>
        <v>1360511.0761147123</v>
      </c>
      <c r="V191" s="99">
        <f t="shared" si="59"/>
        <v>1484242.8551805275</v>
      </c>
      <c r="W191" s="99">
        <f t="shared" si="59"/>
        <v>1609398.4003052749</v>
      </c>
      <c r="X191" s="99">
        <f t="shared" si="59"/>
        <v>1735977.711488955</v>
      </c>
      <c r="Y191" s="99">
        <f t="shared" si="59"/>
        <v>1863980.7887315676</v>
      </c>
      <c r="Z191" s="99">
        <f t="shared" si="59"/>
        <v>1993407.6320331129</v>
      </c>
      <c r="AA191" s="99">
        <f t="shared" si="59"/>
        <v>2124258.2413935903</v>
      </c>
      <c r="AB191" s="99">
        <f t="shared" si="59"/>
        <v>2256532.6168130008</v>
      </c>
      <c r="AC191" s="99">
        <f t="shared" si="59"/>
        <v>2390230.7582913432</v>
      </c>
      <c r="AD191" s="99">
        <f t="shared" si="59"/>
        <v>2525352.6658286192</v>
      </c>
      <c r="AE191" s="99">
        <f t="shared" si="59"/>
        <v>2661898.3394248262</v>
      </c>
      <c r="AF191" s="99">
        <f t="shared" si="59"/>
        <v>2799867.7790799676</v>
      </c>
      <c r="AG191" s="99" t="str">
        <f t="shared" si="59"/>
        <v/>
      </c>
      <c r="AH191" s="99" t="str">
        <f t="shared" si="59"/>
        <v/>
      </c>
      <c r="AI191" s="99" t="str">
        <f t="shared" si="59"/>
        <v/>
      </c>
      <c r="AJ191" s="99" t="str">
        <f t="shared" si="59"/>
        <v/>
      </c>
      <c r="AK191" s="99" t="str">
        <f t="shared" si="59"/>
        <v/>
      </c>
      <c r="AL191" s="99" t="str">
        <f t="shared" si="59"/>
        <v/>
      </c>
      <c r="AM191" s="99" t="str">
        <f t="shared" si="59"/>
        <v/>
      </c>
      <c r="AN191" s="99" t="str">
        <f t="shared" si="59"/>
        <v/>
      </c>
      <c r="AO191" s="99" t="str">
        <f t="shared" si="59"/>
        <v/>
      </c>
      <c r="AP191" s="99" t="str">
        <f t="shared" si="59"/>
        <v/>
      </c>
      <c r="AQ191" s="99" t="str">
        <f t="shared" si="59"/>
        <v/>
      </c>
      <c r="AR191" s="99" t="str">
        <f t="shared" si="59"/>
        <v/>
      </c>
      <c r="AS191" s="99" t="str">
        <f t="shared" si="59"/>
        <v/>
      </c>
      <c r="AT191" s="99" t="str">
        <f t="shared" si="59"/>
        <v/>
      </c>
      <c r="AU191" s="99" t="str">
        <f t="shared" si="59"/>
        <v/>
      </c>
      <c r="AV191" s="99" t="str">
        <f t="shared" si="59"/>
        <v/>
      </c>
      <c r="AW191" s="99" t="str">
        <f t="shared" si="59"/>
        <v/>
      </c>
      <c r="AX191" s="99" t="str">
        <f t="shared" si="59"/>
        <v/>
      </c>
      <c r="AY191" s="99" t="str">
        <f t="shared" si="59"/>
        <v/>
      </c>
      <c r="AZ191" s="99" t="str">
        <f t="shared" si="59"/>
        <v/>
      </c>
      <c r="BA191" s="99" t="str">
        <f t="shared" si="59"/>
        <v/>
      </c>
      <c r="BB191" s="99" t="str">
        <f t="shared" si="59"/>
        <v/>
      </c>
      <c r="BC191" s="107" t="str">
        <f t="shared" si="59"/>
        <v/>
      </c>
    </row>
    <row r="192" spans="3:55" x14ac:dyDescent="0.25">
      <c r="F192" s="16" t="s">
        <v>518</v>
      </c>
      <c r="G192" s="100">
        <f>IF(G183="","",SUM(G186,G189))</f>
        <v>302236.06875152246</v>
      </c>
      <c r="H192" s="100">
        <f t="shared" ref="H192:BC192" si="60">IF(H183="","",SUM(H186,H189))</f>
        <v>304355.92860032135</v>
      </c>
      <c r="I192" s="100">
        <f t="shared" si="60"/>
        <v>306475.78844912036</v>
      </c>
      <c r="J192" s="100">
        <f t="shared" si="60"/>
        <v>308595.64829791925</v>
      </c>
      <c r="K192" s="100">
        <f t="shared" si="60"/>
        <v>310715.5081467182</v>
      </c>
      <c r="L192" s="100">
        <f t="shared" si="60"/>
        <v>470964.73718291649</v>
      </c>
      <c r="M192" s="100">
        <f t="shared" si="60"/>
        <v>633299.38536784751</v>
      </c>
      <c r="N192" s="100">
        <f t="shared" si="60"/>
        <v>797719.45270151109</v>
      </c>
      <c r="O192" s="100">
        <f t="shared" si="60"/>
        <v>964224.93918390712</v>
      </c>
      <c r="P192" s="100">
        <f t="shared" si="60"/>
        <v>1132815.8448150358</v>
      </c>
      <c r="Q192" s="100">
        <f t="shared" si="60"/>
        <v>1303492.1695948967</v>
      </c>
      <c r="R192" s="100">
        <f t="shared" si="60"/>
        <v>1476253.9135234908</v>
      </c>
      <c r="S192" s="100">
        <f t="shared" si="60"/>
        <v>1651101.076600817</v>
      </c>
      <c r="T192" s="100">
        <f t="shared" si="60"/>
        <v>1828033.658826876</v>
      </c>
      <c r="U192" s="100">
        <f t="shared" si="60"/>
        <v>2007051.660201668</v>
      </c>
      <c r="V192" s="100">
        <f t="shared" si="60"/>
        <v>2188155.0807251916</v>
      </c>
      <c r="W192" s="100">
        <f t="shared" si="60"/>
        <v>2371343.9203974484</v>
      </c>
      <c r="X192" s="100">
        <f t="shared" si="60"/>
        <v>2556618.1792184385</v>
      </c>
      <c r="Y192" s="100">
        <f t="shared" si="60"/>
        <v>2743977.8571881596</v>
      </c>
      <c r="Z192" s="100">
        <f t="shared" si="60"/>
        <v>2933422.9543066141</v>
      </c>
      <c r="AA192" s="100">
        <f t="shared" si="60"/>
        <v>3124953.4705738006</v>
      </c>
      <c r="AB192" s="100">
        <f t="shared" si="60"/>
        <v>3318569.40598972</v>
      </c>
      <c r="AC192" s="100">
        <f t="shared" si="60"/>
        <v>3514270.7605543723</v>
      </c>
      <c r="AD192" s="100">
        <f t="shared" si="60"/>
        <v>3712057.5342677576</v>
      </c>
      <c r="AE192" s="100">
        <f t="shared" si="60"/>
        <v>3911929.7271298748</v>
      </c>
      <c r="AF192" s="100">
        <f t="shared" si="60"/>
        <v>4113887.3391407253</v>
      </c>
      <c r="AG192" s="100" t="str">
        <f t="shared" si="60"/>
        <v/>
      </c>
      <c r="AH192" s="100" t="str">
        <f t="shared" si="60"/>
        <v/>
      </c>
      <c r="AI192" s="100" t="str">
        <f t="shared" si="60"/>
        <v/>
      </c>
      <c r="AJ192" s="100" t="str">
        <f t="shared" si="60"/>
        <v/>
      </c>
      <c r="AK192" s="100" t="str">
        <f t="shared" si="60"/>
        <v/>
      </c>
      <c r="AL192" s="100" t="str">
        <f t="shared" si="60"/>
        <v/>
      </c>
      <c r="AM192" s="100" t="str">
        <f t="shared" si="60"/>
        <v/>
      </c>
      <c r="AN192" s="100" t="str">
        <f t="shared" si="60"/>
        <v/>
      </c>
      <c r="AO192" s="100" t="str">
        <f t="shared" si="60"/>
        <v/>
      </c>
      <c r="AP192" s="100" t="str">
        <f t="shared" si="60"/>
        <v/>
      </c>
      <c r="AQ192" s="100" t="str">
        <f t="shared" si="60"/>
        <v/>
      </c>
      <c r="AR192" s="100" t="str">
        <f t="shared" si="60"/>
        <v/>
      </c>
      <c r="AS192" s="100" t="str">
        <f t="shared" si="60"/>
        <v/>
      </c>
      <c r="AT192" s="100" t="str">
        <f t="shared" si="60"/>
        <v/>
      </c>
      <c r="AU192" s="100" t="str">
        <f t="shared" si="60"/>
        <v/>
      </c>
      <c r="AV192" s="100" t="str">
        <f t="shared" si="60"/>
        <v/>
      </c>
      <c r="AW192" s="100" t="str">
        <f t="shared" si="60"/>
        <v/>
      </c>
      <c r="AX192" s="100" t="str">
        <f t="shared" si="60"/>
        <v/>
      </c>
      <c r="AY192" s="100" t="str">
        <f t="shared" si="60"/>
        <v/>
      </c>
      <c r="AZ192" s="100" t="str">
        <f t="shared" si="60"/>
        <v/>
      </c>
      <c r="BA192" s="100" t="str">
        <f t="shared" si="60"/>
        <v/>
      </c>
      <c r="BB192" s="100" t="str">
        <f t="shared" si="60"/>
        <v/>
      </c>
      <c r="BC192" s="108" t="str">
        <f t="shared" si="60"/>
        <v/>
      </c>
    </row>
    <row r="193" spans="4:55" x14ac:dyDescent="0.25">
      <c r="F193" s="40"/>
    </row>
    <row r="194" spans="4:55" hidden="1" x14ac:dyDescent="0.25">
      <c r="D194" s="55" t="s">
        <v>534</v>
      </c>
      <c r="F194" s="38"/>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row>
    <row r="195" spans="4:55" hidden="1" x14ac:dyDescent="0.25">
      <c r="D195" s="55"/>
      <c r="F195" s="51" t="s">
        <v>456</v>
      </c>
      <c r="G195" s="56">
        <f>G182</f>
        <v>-4</v>
      </c>
      <c r="H195" s="56">
        <f t="shared" ref="H195:BC196" si="61">H182</f>
        <v>-3</v>
      </c>
      <c r="I195" s="56">
        <f t="shared" si="61"/>
        <v>-2</v>
      </c>
      <c r="J195" s="56">
        <f t="shared" si="61"/>
        <v>-1</v>
      </c>
      <c r="K195" s="56">
        <f t="shared" si="61"/>
        <v>0</v>
      </c>
      <c r="L195" s="56">
        <f t="shared" si="61"/>
        <v>1</v>
      </c>
      <c r="M195" s="56">
        <f t="shared" si="61"/>
        <v>2</v>
      </c>
      <c r="N195" s="56">
        <f t="shared" si="61"/>
        <v>3</v>
      </c>
      <c r="O195" s="56">
        <f t="shared" si="61"/>
        <v>4</v>
      </c>
      <c r="P195" s="56">
        <f t="shared" si="61"/>
        <v>5</v>
      </c>
      <c r="Q195" s="56">
        <f t="shared" si="61"/>
        <v>6</v>
      </c>
      <c r="R195" s="56">
        <f t="shared" si="61"/>
        <v>7</v>
      </c>
      <c r="S195" s="56">
        <f t="shared" si="61"/>
        <v>8</v>
      </c>
      <c r="T195" s="56">
        <f t="shared" si="61"/>
        <v>9</v>
      </c>
      <c r="U195" s="56">
        <f t="shared" si="61"/>
        <v>10</v>
      </c>
      <c r="V195" s="56">
        <f t="shared" si="61"/>
        <v>11</v>
      </c>
      <c r="W195" s="56">
        <f t="shared" si="61"/>
        <v>12</v>
      </c>
      <c r="X195" s="56">
        <f t="shared" si="61"/>
        <v>13</v>
      </c>
      <c r="Y195" s="56">
        <f t="shared" si="61"/>
        <v>14</v>
      </c>
      <c r="Z195" s="56">
        <f t="shared" si="61"/>
        <v>15</v>
      </c>
      <c r="AA195" s="56">
        <f t="shared" si="61"/>
        <v>16</v>
      </c>
      <c r="AB195" s="56">
        <f t="shared" si="61"/>
        <v>17</v>
      </c>
      <c r="AC195" s="56">
        <f t="shared" si="61"/>
        <v>18</v>
      </c>
      <c r="AD195" s="56">
        <f t="shared" si="61"/>
        <v>19</v>
      </c>
      <c r="AE195" s="56">
        <f t="shared" si="61"/>
        <v>20</v>
      </c>
      <c r="AF195" s="56">
        <f t="shared" si="61"/>
        <v>21</v>
      </c>
      <c r="AG195" s="56" t="str">
        <f t="shared" si="61"/>
        <v/>
      </c>
      <c r="AH195" s="56" t="str">
        <f t="shared" si="61"/>
        <v/>
      </c>
      <c r="AI195" s="56" t="str">
        <f t="shared" si="61"/>
        <v/>
      </c>
      <c r="AJ195" s="56" t="str">
        <f t="shared" si="61"/>
        <v/>
      </c>
      <c r="AK195" s="56" t="str">
        <f t="shared" si="61"/>
        <v/>
      </c>
      <c r="AL195" s="56" t="str">
        <f t="shared" si="61"/>
        <v/>
      </c>
      <c r="AM195" s="56" t="str">
        <f t="shared" si="61"/>
        <v/>
      </c>
      <c r="AN195" s="56" t="str">
        <f t="shared" si="61"/>
        <v/>
      </c>
      <c r="AO195" s="56" t="str">
        <f t="shared" si="61"/>
        <v/>
      </c>
      <c r="AP195" s="56" t="str">
        <f t="shared" si="61"/>
        <v/>
      </c>
      <c r="AQ195" s="56" t="str">
        <f t="shared" si="61"/>
        <v/>
      </c>
      <c r="AR195" s="56" t="str">
        <f t="shared" si="61"/>
        <v/>
      </c>
      <c r="AS195" s="56" t="str">
        <f t="shared" si="61"/>
        <v/>
      </c>
      <c r="AT195" s="56" t="str">
        <f t="shared" si="61"/>
        <v/>
      </c>
      <c r="AU195" s="56" t="str">
        <f t="shared" si="61"/>
        <v/>
      </c>
      <c r="AV195" s="56" t="str">
        <f t="shared" si="61"/>
        <v/>
      </c>
      <c r="AW195" s="56" t="str">
        <f t="shared" si="61"/>
        <v/>
      </c>
      <c r="AX195" s="56" t="str">
        <f t="shared" si="61"/>
        <v/>
      </c>
      <c r="AY195" s="56" t="str">
        <f t="shared" si="61"/>
        <v/>
      </c>
      <c r="AZ195" s="56" t="str">
        <f t="shared" si="61"/>
        <v/>
      </c>
      <c r="BA195" s="56" t="str">
        <f t="shared" si="61"/>
        <v/>
      </c>
      <c r="BB195" s="56" t="str">
        <f t="shared" si="61"/>
        <v/>
      </c>
      <c r="BC195" s="56" t="str">
        <f t="shared" si="61"/>
        <v/>
      </c>
    </row>
    <row r="196" spans="4:55" hidden="1" x14ac:dyDescent="0.25">
      <c r="D196" s="55"/>
      <c r="F196" s="83" t="s">
        <v>59</v>
      </c>
      <c r="G196" s="84">
        <f>G183</f>
        <v>2021</v>
      </c>
      <c r="H196" s="84">
        <f t="shared" si="61"/>
        <v>2022</v>
      </c>
      <c r="I196" s="84">
        <f t="shared" si="61"/>
        <v>2023</v>
      </c>
      <c r="J196" s="84">
        <f t="shared" si="61"/>
        <v>2024</v>
      </c>
      <c r="K196" s="84">
        <f t="shared" si="61"/>
        <v>2025</v>
      </c>
      <c r="L196" s="84">
        <f t="shared" si="61"/>
        <v>2026</v>
      </c>
      <c r="M196" s="84">
        <f t="shared" si="61"/>
        <v>2027</v>
      </c>
      <c r="N196" s="84">
        <f t="shared" si="61"/>
        <v>2028</v>
      </c>
      <c r="O196" s="84">
        <f t="shared" si="61"/>
        <v>2029</v>
      </c>
      <c r="P196" s="84">
        <f t="shared" si="61"/>
        <v>2030</v>
      </c>
      <c r="Q196" s="84">
        <f t="shared" si="61"/>
        <v>2031</v>
      </c>
      <c r="R196" s="84">
        <f t="shared" si="61"/>
        <v>2032</v>
      </c>
      <c r="S196" s="84">
        <f t="shared" si="61"/>
        <v>2033</v>
      </c>
      <c r="T196" s="84">
        <f t="shared" si="61"/>
        <v>2034</v>
      </c>
      <c r="U196" s="84">
        <f t="shared" si="61"/>
        <v>2035</v>
      </c>
      <c r="V196" s="84">
        <f t="shared" si="61"/>
        <v>2036</v>
      </c>
      <c r="W196" s="84">
        <f t="shared" si="61"/>
        <v>2037</v>
      </c>
      <c r="X196" s="84">
        <f t="shared" si="61"/>
        <v>2038</v>
      </c>
      <c r="Y196" s="84">
        <f t="shared" si="61"/>
        <v>2039</v>
      </c>
      <c r="Z196" s="84">
        <f t="shared" si="61"/>
        <v>2040</v>
      </c>
      <c r="AA196" s="84">
        <f t="shared" si="61"/>
        <v>2041</v>
      </c>
      <c r="AB196" s="84">
        <f t="shared" si="61"/>
        <v>2042</v>
      </c>
      <c r="AC196" s="84">
        <f t="shared" si="61"/>
        <v>2043</v>
      </c>
      <c r="AD196" s="84">
        <f t="shared" si="61"/>
        <v>2044</v>
      </c>
      <c r="AE196" s="84">
        <f t="shared" si="61"/>
        <v>2045</v>
      </c>
      <c r="AF196" s="84">
        <f t="shared" si="61"/>
        <v>2046</v>
      </c>
      <c r="AG196" s="84" t="str">
        <f t="shared" si="61"/>
        <v/>
      </c>
      <c r="AH196" s="84" t="str">
        <f t="shared" si="61"/>
        <v/>
      </c>
      <c r="AI196" s="84" t="str">
        <f t="shared" si="61"/>
        <v/>
      </c>
      <c r="AJ196" s="84" t="str">
        <f t="shared" si="61"/>
        <v/>
      </c>
      <c r="AK196" s="84" t="str">
        <f t="shared" si="61"/>
        <v/>
      </c>
      <c r="AL196" s="84" t="str">
        <f t="shared" si="61"/>
        <v/>
      </c>
      <c r="AM196" s="84" t="str">
        <f t="shared" si="61"/>
        <v/>
      </c>
      <c r="AN196" s="84" t="str">
        <f t="shared" si="61"/>
        <v/>
      </c>
      <c r="AO196" s="84" t="str">
        <f t="shared" si="61"/>
        <v/>
      </c>
      <c r="AP196" s="84" t="str">
        <f t="shared" si="61"/>
        <v/>
      </c>
      <c r="AQ196" s="84" t="str">
        <f t="shared" si="61"/>
        <v/>
      </c>
      <c r="AR196" s="84" t="str">
        <f t="shared" si="61"/>
        <v/>
      </c>
      <c r="AS196" s="84" t="str">
        <f t="shared" si="61"/>
        <v/>
      </c>
      <c r="AT196" s="84" t="str">
        <f t="shared" si="61"/>
        <v/>
      </c>
      <c r="AU196" s="84" t="str">
        <f t="shared" si="61"/>
        <v/>
      </c>
      <c r="AV196" s="84" t="str">
        <f t="shared" si="61"/>
        <v/>
      </c>
      <c r="AW196" s="84" t="str">
        <f t="shared" si="61"/>
        <v/>
      </c>
      <c r="AX196" s="84" t="str">
        <f t="shared" si="61"/>
        <v/>
      </c>
      <c r="AY196" s="84" t="str">
        <f t="shared" si="61"/>
        <v/>
      </c>
      <c r="AZ196" s="84" t="str">
        <f t="shared" si="61"/>
        <v/>
      </c>
      <c r="BA196" s="84" t="str">
        <f t="shared" si="61"/>
        <v/>
      </c>
      <c r="BB196" s="84" t="str">
        <f t="shared" si="61"/>
        <v/>
      </c>
      <c r="BC196" s="84" t="str">
        <f t="shared" si="61"/>
        <v/>
      </c>
    </row>
    <row r="197" spans="4:55" hidden="1" x14ac:dyDescent="0.25">
      <c r="D197" s="55"/>
      <c r="F197" s="48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row>
    <row r="198" spans="4:55" hidden="1" x14ac:dyDescent="0.25">
      <c r="F198" s="423"/>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row>
    <row r="199" spans="4:55" hidden="1" x14ac:dyDescent="0.25">
      <c r="F199" s="423"/>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row>
    <row r="200" spans="4:55" hidden="1" x14ac:dyDescent="0.25">
      <c r="F200" s="423"/>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row>
    <row r="201" spans="4:55" hidden="1" x14ac:dyDescent="0.25">
      <c r="F201" s="423"/>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row>
    <row r="202" spans="4:55" hidden="1" x14ac:dyDescent="0.25">
      <c r="F202" s="423"/>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row>
    <row r="203" spans="4:55" hidden="1" x14ac:dyDescent="0.25">
      <c r="F203" s="423"/>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row>
    <row r="204" spans="4:55" hidden="1" x14ac:dyDescent="0.25">
      <c r="F204" s="423"/>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row>
    <row r="205" spans="4:55" hidden="1" x14ac:dyDescent="0.25">
      <c r="F205" s="484"/>
      <c r="G205" s="100"/>
      <c r="H205" s="100"/>
      <c r="I205" s="100"/>
      <c r="J205" s="100"/>
      <c r="K205" s="100"/>
      <c r="L205" s="100"/>
      <c r="M205" s="100"/>
      <c r="N205" s="100"/>
      <c r="O205" s="100"/>
      <c r="P205" s="100"/>
      <c r="Q205" s="100"/>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row>
    <row r="206" spans="4:55" x14ac:dyDescent="0.25">
      <c r="F206" s="40"/>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row>
    <row r="207" spans="4:55" x14ac:dyDescent="0.25">
      <c r="D207" s="55" t="s">
        <v>537</v>
      </c>
      <c r="F207" s="38" t="str">
        <f>'CBI - BASELINE'!F151</f>
        <v xml:space="preserve">VMT REDUCTIONS </v>
      </c>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row>
    <row r="208" spans="4:55" x14ac:dyDescent="0.25">
      <c r="D208" s="55"/>
      <c r="F208" s="51" t="s">
        <v>456</v>
      </c>
      <c r="G208" s="56">
        <f>G195</f>
        <v>-4</v>
      </c>
      <c r="H208" s="56">
        <f t="shared" ref="H208:BC209" si="62">H195</f>
        <v>-3</v>
      </c>
      <c r="I208" s="56">
        <f t="shared" si="62"/>
        <v>-2</v>
      </c>
      <c r="J208" s="56">
        <f t="shared" si="62"/>
        <v>-1</v>
      </c>
      <c r="K208" s="56">
        <f t="shared" si="62"/>
        <v>0</v>
      </c>
      <c r="L208" s="56">
        <f t="shared" si="62"/>
        <v>1</v>
      </c>
      <c r="M208" s="56">
        <f t="shared" si="62"/>
        <v>2</v>
      </c>
      <c r="N208" s="56">
        <f t="shared" si="62"/>
        <v>3</v>
      </c>
      <c r="O208" s="56">
        <f t="shared" si="62"/>
        <v>4</v>
      </c>
      <c r="P208" s="56">
        <f t="shared" si="62"/>
        <v>5</v>
      </c>
      <c r="Q208" s="56">
        <f t="shared" si="62"/>
        <v>6</v>
      </c>
      <c r="R208" s="56">
        <f t="shared" si="62"/>
        <v>7</v>
      </c>
      <c r="S208" s="56">
        <f t="shared" si="62"/>
        <v>8</v>
      </c>
      <c r="T208" s="56">
        <f t="shared" si="62"/>
        <v>9</v>
      </c>
      <c r="U208" s="56">
        <f t="shared" si="62"/>
        <v>10</v>
      </c>
      <c r="V208" s="56">
        <f t="shared" si="62"/>
        <v>11</v>
      </c>
      <c r="W208" s="56">
        <f t="shared" si="62"/>
        <v>12</v>
      </c>
      <c r="X208" s="56">
        <f t="shared" si="62"/>
        <v>13</v>
      </c>
      <c r="Y208" s="56">
        <f t="shared" si="62"/>
        <v>14</v>
      </c>
      <c r="Z208" s="56">
        <f t="shared" si="62"/>
        <v>15</v>
      </c>
      <c r="AA208" s="56">
        <f t="shared" si="62"/>
        <v>16</v>
      </c>
      <c r="AB208" s="56">
        <f t="shared" si="62"/>
        <v>17</v>
      </c>
      <c r="AC208" s="56">
        <f t="shared" si="62"/>
        <v>18</v>
      </c>
      <c r="AD208" s="56">
        <f t="shared" si="62"/>
        <v>19</v>
      </c>
      <c r="AE208" s="56">
        <f t="shared" si="62"/>
        <v>20</v>
      </c>
      <c r="AF208" s="56">
        <f t="shared" si="62"/>
        <v>21</v>
      </c>
      <c r="AG208" s="56" t="str">
        <f t="shared" si="62"/>
        <v/>
      </c>
      <c r="AH208" s="56" t="str">
        <f t="shared" si="62"/>
        <v/>
      </c>
      <c r="AI208" s="56" t="str">
        <f t="shared" si="62"/>
        <v/>
      </c>
      <c r="AJ208" s="56" t="str">
        <f t="shared" si="62"/>
        <v/>
      </c>
      <c r="AK208" s="56" t="str">
        <f t="shared" si="62"/>
        <v/>
      </c>
      <c r="AL208" s="56" t="str">
        <f t="shared" si="62"/>
        <v/>
      </c>
      <c r="AM208" s="56" t="str">
        <f t="shared" si="62"/>
        <v/>
      </c>
      <c r="AN208" s="56" t="str">
        <f t="shared" si="62"/>
        <v/>
      </c>
      <c r="AO208" s="56" t="str">
        <f t="shared" si="62"/>
        <v/>
      </c>
      <c r="AP208" s="56" t="str">
        <f t="shared" si="62"/>
        <v/>
      </c>
      <c r="AQ208" s="56" t="str">
        <f t="shared" si="62"/>
        <v/>
      </c>
      <c r="AR208" s="56" t="str">
        <f t="shared" si="62"/>
        <v/>
      </c>
      <c r="AS208" s="56" t="str">
        <f t="shared" si="62"/>
        <v/>
      </c>
      <c r="AT208" s="56" t="str">
        <f t="shared" si="62"/>
        <v/>
      </c>
      <c r="AU208" s="56" t="str">
        <f t="shared" si="62"/>
        <v/>
      </c>
      <c r="AV208" s="56" t="str">
        <f t="shared" si="62"/>
        <v/>
      </c>
      <c r="AW208" s="56" t="str">
        <f t="shared" si="62"/>
        <v/>
      </c>
      <c r="AX208" s="56" t="str">
        <f t="shared" si="62"/>
        <v/>
      </c>
      <c r="AY208" s="56" t="str">
        <f t="shared" si="62"/>
        <v/>
      </c>
      <c r="AZ208" s="56" t="str">
        <f t="shared" si="62"/>
        <v/>
      </c>
      <c r="BA208" s="56" t="str">
        <f t="shared" si="62"/>
        <v/>
      </c>
      <c r="BB208" s="56" t="str">
        <f t="shared" si="62"/>
        <v/>
      </c>
      <c r="BC208" s="56" t="str">
        <f t="shared" si="62"/>
        <v/>
      </c>
    </row>
    <row r="209" spans="3:55" x14ac:dyDescent="0.25">
      <c r="D209" s="55"/>
      <c r="F209" s="83" t="s">
        <v>59</v>
      </c>
      <c r="G209" s="84">
        <f>G196</f>
        <v>2021</v>
      </c>
      <c r="H209" s="84">
        <f t="shared" si="62"/>
        <v>2022</v>
      </c>
      <c r="I209" s="84">
        <f t="shared" si="62"/>
        <v>2023</v>
      </c>
      <c r="J209" s="84">
        <f t="shared" si="62"/>
        <v>2024</v>
      </c>
      <c r="K209" s="84">
        <f t="shared" si="62"/>
        <v>2025</v>
      </c>
      <c r="L209" s="84">
        <f t="shared" si="62"/>
        <v>2026</v>
      </c>
      <c r="M209" s="84">
        <f t="shared" si="62"/>
        <v>2027</v>
      </c>
      <c r="N209" s="84">
        <f t="shared" si="62"/>
        <v>2028</v>
      </c>
      <c r="O209" s="84">
        <f t="shared" si="62"/>
        <v>2029</v>
      </c>
      <c r="P209" s="84">
        <f t="shared" si="62"/>
        <v>2030</v>
      </c>
      <c r="Q209" s="84">
        <f t="shared" si="62"/>
        <v>2031</v>
      </c>
      <c r="R209" s="84">
        <f t="shared" si="62"/>
        <v>2032</v>
      </c>
      <c r="S209" s="84">
        <f t="shared" si="62"/>
        <v>2033</v>
      </c>
      <c r="T209" s="84">
        <f t="shared" si="62"/>
        <v>2034</v>
      </c>
      <c r="U209" s="84">
        <f t="shared" si="62"/>
        <v>2035</v>
      </c>
      <c r="V209" s="84">
        <f t="shared" si="62"/>
        <v>2036</v>
      </c>
      <c r="W209" s="84">
        <f t="shared" si="62"/>
        <v>2037</v>
      </c>
      <c r="X209" s="84">
        <f t="shared" si="62"/>
        <v>2038</v>
      </c>
      <c r="Y209" s="84">
        <f t="shared" si="62"/>
        <v>2039</v>
      </c>
      <c r="Z209" s="84">
        <f t="shared" si="62"/>
        <v>2040</v>
      </c>
      <c r="AA209" s="84">
        <f t="shared" si="62"/>
        <v>2041</v>
      </c>
      <c r="AB209" s="84">
        <f t="shared" si="62"/>
        <v>2042</v>
      </c>
      <c r="AC209" s="84">
        <f t="shared" si="62"/>
        <v>2043</v>
      </c>
      <c r="AD209" s="84">
        <f t="shared" si="62"/>
        <v>2044</v>
      </c>
      <c r="AE209" s="84">
        <f t="shared" si="62"/>
        <v>2045</v>
      </c>
      <c r="AF209" s="84">
        <f t="shared" si="62"/>
        <v>2046</v>
      </c>
      <c r="AG209" s="84" t="str">
        <f t="shared" si="62"/>
        <v/>
      </c>
      <c r="AH209" s="84" t="str">
        <f t="shared" si="62"/>
        <v/>
      </c>
      <c r="AI209" s="84" t="str">
        <f t="shared" si="62"/>
        <v/>
      </c>
      <c r="AJ209" s="84" t="str">
        <f t="shared" si="62"/>
        <v/>
      </c>
      <c r="AK209" s="84" t="str">
        <f t="shared" si="62"/>
        <v/>
      </c>
      <c r="AL209" s="84" t="str">
        <f t="shared" si="62"/>
        <v/>
      </c>
      <c r="AM209" s="84" t="str">
        <f t="shared" si="62"/>
        <v/>
      </c>
      <c r="AN209" s="84" t="str">
        <f t="shared" si="62"/>
        <v/>
      </c>
      <c r="AO209" s="84" t="str">
        <f t="shared" si="62"/>
        <v/>
      </c>
      <c r="AP209" s="84" t="str">
        <f t="shared" si="62"/>
        <v/>
      </c>
      <c r="AQ209" s="84" t="str">
        <f t="shared" si="62"/>
        <v/>
      </c>
      <c r="AR209" s="84" t="str">
        <f t="shared" si="62"/>
        <v/>
      </c>
      <c r="AS209" s="84" t="str">
        <f t="shared" si="62"/>
        <v/>
      </c>
      <c r="AT209" s="84" t="str">
        <f t="shared" si="62"/>
        <v/>
      </c>
      <c r="AU209" s="84" t="str">
        <f t="shared" si="62"/>
        <v/>
      </c>
      <c r="AV209" s="84" t="str">
        <f t="shared" si="62"/>
        <v/>
      </c>
      <c r="AW209" s="84" t="str">
        <f t="shared" si="62"/>
        <v/>
      </c>
      <c r="AX209" s="84" t="str">
        <f t="shared" si="62"/>
        <v/>
      </c>
      <c r="AY209" s="84" t="str">
        <f t="shared" si="62"/>
        <v/>
      </c>
      <c r="AZ209" s="84" t="str">
        <f t="shared" si="62"/>
        <v/>
      </c>
      <c r="BA209" s="84" t="str">
        <f t="shared" si="62"/>
        <v/>
      </c>
      <c r="BB209" s="84" t="str">
        <f t="shared" si="62"/>
        <v/>
      </c>
      <c r="BC209" s="84" t="str">
        <f t="shared" si="62"/>
        <v/>
      </c>
    </row>
    <row r="210" spans="3:55" x14ac:dyDescent="0.25">
      <c r="D210" s="55"/>
      <c r="F210" s="34" t="s">
        <v>504</v>
      </c>
      <c r="G210" s="103">
        <f>IF(G$208="","",IF($J$14="Yes",G184,IF($J$14="[INDICATE IF THIS IS YOUR BASELINE]",G184,IF(G197&gt;0,(G184+(G197/2)),G184))))</f>
        <v>123984.97323261782</v>
      </c>
      <c r="H210" s="103">
        <f t="shared" ref="H210:BC210" si="63">IF(H$208="","",IF($J$14="Yes",H184,IF($J$14="[INDICATE IF THIS IS YOUR BASELINE]",H184,IF(H197&gt;0,(H184+(H197/2)),H184))))</f>
        <v>124873.79457425504</v>
      </c>
      <c r="I210" s="103">
        <f t="shared" si="63"/>
        <v>125762.61591589221</v>
      </c>
      <c r="J210" s="103">
        <f t="shared" si="63"/>
        <v>126651.4372575294</v>
      </c>
      <c r="K210" s="103">
        <f t="shared" si="63"/>
        <v>127540.2585991666</v>
      </c>
      <c r="L210" s="103">
        <f t="shared" si="63"/>
        <v>185736.50442089501</v>
      </c>
      <c r="M210" s="103">
        <f t="shared" si="63"/>
        <v>244686.40107981474</v>
      </c>
      <c r="N210" s="103">
        <f t="shared" si="63"/>
        <v>304389.94857592572</v>
      </c>
      <c r="O210" s="103">
        <f t="shared" si="63"/>
        <v>364847.14690922789</v>
      </c>
      <c r="P210" s="103">
        <f t="shared" si="63"/>
        <v>426057.99607972155</v>
      </c>
      <c r="Q210" s="103">
        <f t="shared" si="63"/>
        <v>488022.4960874063</v>
      </c>
      <c r="R210" s="103">
        <f t="shared" si="63"/>
        <v>550740.64693228237</v>
      </c>
      <c r="S210" s="103">
        <f t="shared" si="63"/>
        <v>614212.44861434971</v>
      </c>
      <c r="T210" s="103">
        <f t="shared" si="63"/>
        <v>678437.90113360831</v>
      </c>
      <c r="U210" s="103">
        <f t="shared" si="63"/>
        <v>743417.00449005829</v>
      </c>
      <c r="V210" s="103">
        <f t="shared" si="63"/>
        <v>809149.75868369918</v>
      </c>
      <c r="W210" s="103">
        <f t="shared" si="63"/>
        <v>875636.16371453158</v>
      </c>
      <c r="X210" s="103">
        <f t="shared" si="63"/>
        <v>942876.21958255547</v>
      </c>
      <c r="Y210" s="103">
        <f t="shared" si="63"/>
        <v>1010869.9262877704</v>
      </c>
      <c r="Z210" s="103">
        <f t="shared" si="63"/>
        <v>1079617.2838301768</v>
      </c>
      <c r="AA210" s="103">
        <f t="shared" si="63"/>
        <v>1149118.2922097743</v>
      </c>
      <c r="AB210" s="103">
        <f t="shared" si="63"/>
        <v>1219372.9514265629</v>
      </c>
      <c r="AC210" s="103">
        <f t="shared" si="63"/>
        <v>1290381.2614805428</v>
      </c>
      <c r="AD210" s="103">
        <f t="shared" si="63"/>
        <v>1362143.2223717144</v>
      </c>
      <c r="AE210" s="103">
        <f t="shared" si="63"/>
        <v>1434658.8341000769</v>
      </c>
      <c r="AF210" s="103">
        <f t="shared" si="63"/>
        <v>1507928.0966656308</v>
      </c>
      <c r="AG210" s="103" t="str">
        <f t="shared" si="63"/>
        <v/>
      </c>
      <c r="AH210" s="103" t="str">
        <f t="shared" si="63"/>
        <v/>
      </c>
      <c r="AI210" s="103" t="str">
        <f t="shared" si="63"/>
        <v/>
      </c>
      <c r="AJ210" s="103" t="str">
        <f t="shared" si="63"/>
        <v/>
      </c>
      <c r="AK210" s="103" t="str">
        <f t="shared" si="63"/>
        <v/>
      </c>
      <c r="AL210" s="103" t="str">
        <f t="shared" si="63"/>
        <v/>
      </c>
      <c r="AM210" s="103" t="str">
        <f t="shared" si="63"/>
        <v/>
      </c>
      <c r="AN210" s="103" t="str">
        <f t="shared" si="63"/>
        <v/>
      </c>
      <c r="AO210" s="103" t="str">
        <f t="shared" si="63"/>
        <v/>
      </c>
      <c r="AP210" s="103" t="str">
        <f t="shared" si="63"/>
        <v/>
      </c>
      <c r="AQ210" s="103" t="str">
        <f t="shared" si="63"/>
        <v/>
      </c>
      <c r="AR210" s="103" t="str">
        <f t="shared" si="63"/>
        <v/>
      </c>
      <c r="AS210" s="103" t="str">
        <f t="shared" si="63"/>
        <v/>
      </c>
      <c r="AT210" s="103" t="str">
        <f t="shared" si="63"/>
        <v/>
      </c>
      <c r="AU210" s="103" t="str">
        <f t="shared" si="63"/>
        <v/>
      </c>
      <c r="AV210" s="103" t="str">
        <f t="shared" si="63"/>
        <v/>
      </c>
      <c r="AW210" s="103" t="str">
        <f t="shared" si="63"/>
        <v/>
      </c>
      <c r="AX210" s="103" t="str">
        <f t="shared" si="63"/>
        <v/>
      </c>
      <c r="AY210" s="103" t="str">
        <f t="shared" si="63"/>
        <v/>
      </c>
      <c r="AZ210" s="103" t="str">
        <f t="shared" si="63"/>
        <v/>
      </c>
      <c r="BA210" s="103" t="str">
        <f t="shared" si="63"/>
        <v/>
      </c>
      <c r="BB210" s="103" t="str">
        <f t="shared" si="63"/>
        <v/>
      </c>
      <c r="BC210" s="103" t="str">
        <f t="shared" si="63"/>
        <v/>
      </c>
    </row>
    <row r="211" spans="3:55" x14ac:dyDescent="0.25">
      <c r="F211" s="10" t="s">
        <v>505</v>
      </c>
      <c r="G211" s="99">
        <f t="shared" ref="G211:BC216" si="64">IF(G$208="","",IF($J$14="Yes",G185,IF($J$14="[INDICATE IF THIS IS YOUR BASELINE]",G185,IF(G198&gt;0,(G185+(G198/2)),G185))))</f>
        <v>99145.835840598782</v>
      </c>
      <c r="H211" s="99">
        <f t="shared" si="64"/>
        <v>99858.47158368575</v>
      </c>
      <c r="I211" s="99">
        <f t="shared" si="64"/>
        <v>100571.10732677278</v>
      </c>
      <c r="J211" s="99">
        <f t="shared" si="64"/>
        <v>101283.7430698598</v>
      </c>
      <c r="K211" s="99">
        <f t="shared" si="64"/>
        <v>101996.3788129468</v>
      </c>
      <c r="L211" s="99">
        <f t="shared" si="64"/>
        <v>149219.28005650893</v>
      </c>
      <c r="M211" s="99">
        <f t="shared" si="64"/>
        <v>197053.70554610805</v>
      </c>
      <c r="N211" s="99">
        <f t="shared" si="64"/>
        <v>245499.65528174411</v>
      </c>
      <c r="O211" s="99">
        <f t="shared" si="64"/>
        <v>294557.12926341716</v>
      </c>
      <c r="P211" s="99">
        <f t="shared" si="64"/>
        <v>344226.12749112712</v>
      </c>
      <c r="Q211" s="99">
        <f t="shared" si="64"/>
        <v>394506.64996487403</v>
      </c>
      <c r="R211" s="99">
        <f t="shared" si="64"/>
        <v>445398.696684658</v>
      </c>
      <c r="S211" s="99">
        <f t="shared" si="64"/>
        <v>496902.26765047893</v>
      </c>
      <c r="T211" s="99">
        <f t="shared" si="64"/>
        <v>549017.36286233657</v>
      </c>
      <c r="U211" s="99">
        <f t="shared" si="64"/>
        <v>601743.9823202315</v>
      </c>
      <c r="V211" s="99">
        <f t="shared" si="64"/>
        <v>655082.12602416321</v>
      </c>
      <c r="W211" s="99">
        <f t="shared" si="64"/>
        <v>709031.79397413181</v>
      </c>
      <c r="X211" s="99">
        <f t="shared" si="64"/>
        <v>763592.98617013777</v>
      </c>
      <c r="Y211" s="99">
        <f t="shared" si="64"/>
        <v>818765.70261218015</v>
      </c>
      <c r="Z211" s="99">
        <f t="shared" si="64"/>
        <v>874549.94330025988</v>
      </c>
      <c r="AA211" s="99">
        <f t="shared" si="64"/>
        <v>930945.70823437639</v>
      </c>
      <c r="AB211" s="99">
        <f t="shared" si="64"/>
        <v>987952.99741453002</v>
      </c>
      <c r="AC211" s="99">
        <f t="shared" si="64"/>
        <v>1045571.81084072</v>
      </c>
      <c r="AD211" s="99">
        <f t="shared" si="64"/>
        <v>1103802.1485129476</v>
      </c>
      <c r="AE211" s="99">
        <f t="shared" si="64"/>
        <v>1162644.0104312121</v>
      </c>
      <c r="AF211" s="99">
        <f t="shared" si="64"/>
        <v>1222097.3965955137</v>
      </c>
      <c r="AG211" s="99" t="str">
        <f t="shared" si="64"/>
        <v/>
      </c>
      <c r="AH211" s="99" t="str">
        <f t="shared" si="64"/>
        <v/>
      </c>
      <c r="AI211" s="99" t="str">
        <f t="shared" si="64"/>
        <v/>
      </c>
      <c r="AJ211" s="99" t="str">
        <f t="shared" si="64"/>
        <v/>
      </c>
      <c r="AK211" s="99" t="str">
        <f t="shared" si="64"/>
        <v/>
      </c>
      <c r="AL211" s="99" t="str">
        <f t="shared" si="64"/>
        <v/>
      </c>
      <c r="AM211" s="99" t="str">
        <f t="shared" si="64"/>
        <v/>
      </c>
      <c r="AN211" s="99" t="str">
        <f t="shared" si="64"/>
        <v/>
      </c>
      <c r="AO211" s="99" t="str">
        <f t="shared" si="64"/>
        <v/>
      </c>
      <c r="AP211" s="99" t="str">
        <f t="shared" si="64"/>
        <v/>
      </c>
      <c r="AQ211" s="99" t="str">
        <f t="shared" si="64"/>
        <v/>
      </c>
      <c r="AR211" s="99" t="str">
        <f t="shared" si="64"/>
        <v/>
      </c>
      <c r="AS211" s="99" t="str">
        <f t="shared" si="64"/>
        <v/>
      </c>
      <c r="AT211" s="99" t="str">
        <f t="shared" si="64"/>
        <v/>
      </c>
      <c r="AU211" s="99" t="str">
        <f t="shared" si="64"/>
        <v/>
      </c>
      <c r="AV211" s="99" t="str">
        <f t="shared" si="64"/>
        <v/>
      </c>
      <c r="AW211" s="99" t="str">
        <f t="shared" si="64"/>
        <v/>
      </c>
      <c r="AX211" s="99" t="str">
        <f t="shared" si="64"/>
        <v/>
      </c>
      <c r="AY211" s="99" t="str">
        <f t="shared" si="64"/>
        <v/>
      </c>
      <c r="AZ211" s="99" t="str">
        <f t="shared" si="64"/>
        <v/>
      </c>
      <c r="BA211" s="99" t="str">
        <f t="shared" si="64"/>
        <v/>
      </c>
      <c r="BB211" s="99" t="str">
        <f t="shared" si="64"/>
        <v/>
      </c>
      <c r="BC211" s="99" t="str">
        <f t="shared" si="64"/>
        <v/>
      </c>
    </row>
    <row r="212" spans="3:55" x14ac:dyDescent="0.25">
      <c r="F212" s="10" t="s">
        <v>506</v>
      </c>
      <c r="G212" s="99">
        <f t="shared" si="64"/>
        <v>223017.11370734283</v>
      </c>
      <c r="H212" s="99">
        <f t="shared" si="64"/>
        <v>224586.95953289716</v>
      </c>
      <c r="I212" s="99">
        <f t="shared" si="64"/>
        <v>226156.80535845159</v>
      </c>
      <c r="J212" s="99">
        <f t="shared" si="64"/>
        <v>227726.65118400592</v>
      </c>
      <c r="K212" s="99">
        <f t="shared" si="64"/>
        <v>229296.49700956032</v>
      </c>
      <c r="L212" s="99">
        <f t="shared" si="64"/>
        <v>337931.58548372984</v>
      </c>
      <c r="M212" s="99">
        <f t="shared" si="64"/>
        <v>447977.73514349072</v>
      </c>
      <c r="N212" s="99">
        <f t="shared" si="64"/>
        <v>559434.94598884264</v>
      </c>
      <c r="O212" s="99">
        <f t="shared" si="64"/>
        <v>672303.21801978559</v>
      </c>
      <c r="P212" s="99">
        <f t="shared" si="64"/>
        <v>786582.5512363197</v>
      </c>
      <c r="Q212" s="99">
        <f t="shared" si="64"/>
        <v>902272.94563844474</v>
      </c>
      <c r="R212" s="99">
        <f t="shared" si="64"/>
        <v>1019374.4012261613</v>
      </c>
      <c r="S212" s="99">
        <f t="shared" si="64"/>
        <v>1137886.9179994687</v>
      </c>
      <c r="T212" s="99">
        <f t="shared" si="64"/>
        <v>1257810.4959583671</v>
      </c>
      <c r="U212" s="99">
        <f t="shared" si="64"/>
        <v>1379145.1351028574</v>
      </c>
      <c r="V212" s="99">
        <f t="shared" si="64"/>
        <v>1501890.8354329378</v>
      </c>
      <c r="W212" s="99">
        <f t="shared" si="64"/>
        <v>1626047.5969486097</v>
      </c>
      <c r="X212" s="99">
        <f t="shared" si="64"/>
        <v>1751615.4196498736</v>
      </c>
      <c r="Y212" s="99">
        <f t="shared" si="64"/>
        <v>1878594.3035367273</v>
      </c>
      <c r="Z212" s="99">
        <f t="shared" si="64"/>
        <v>2006984.2486091726</v>
      </c>
      <c r="AA212" s="99">
        <f t="shared" si="64"/>
        <v>2136785.2548672091</v>
      </c>
      <c r="AB212" s="99">
        <f t="shared" si="64"/>
        <v>2267997.3223108365</v>
      </c>
      <c r="AC212" s="99">
        <f t="shared" si="64"/>
        <v>2400620.4509400553</v>
      </c>
      <c r="AD212" s="99">
        <f t="shared" si="64"/>
        <v>2534654.6407548655</v>
      </c>
      <c r="AE212" s="99">
        <f t="shared" si="64"/>
        <v>2670099.8917552666</v>
      </c>
      <c r="AF212" s="99">
        <f t="shared" si="64"/>
        <v>2806956.2039412591</v>
      </c>
      <c r="AG212" s="99" t="str">
        <f t="shared" si="64"/>
        <v/>
      </c>
      <c r="AH212" s="99" t="str">
        <f t="shared" si="64"/>
        <v/>
      </c>
      <c r="AI212" s="99" t="str">
        <f t="shared" si="64"/>
        <v/>
      </c>
      <c r="AJ212" s="99" t="str">
        <f t="shared" si="64"/>
        <v/>
      </c>
      <c r="AK212" s="99" t="str">
        <f t="shared" si="64"/>
        <v/>
      </c>
      <c r="AL212" s="99" t="str">
        <f t="shared" si="64"/>
        <v/>
      </c>
      <c r="AM212" s="99" t="str">
        <f t="shared" si="64"/>
        <v/>
      </c>
      <c r="AN212" s="99" t="str">
        <f t="shared" si="64"/>
        <v/>
      </c>
      <c r="AO212" s="99" t="str">
        <f t="shared" si="64"/>
        <v/>
      </c>
      <c r="AP212" s="99" t="str">
        <f t="shared" si="64"/>
        <v/>
      </c>
      <c r="AQ212" s="99" t="str">
        <f t="shared" si="64"/>
        <v/>
      </c>
      <c r="AR212" s="99" t="str">
        <f t="shared" si="64"/>
        <v/>
      </c>
      <c r="AS212" s="99" t="str">
        <f t="shared" si="64"/>
        <v/>
      </c>
      <c r="AT212" s="99" t="str">
        <f t="shared" si="64"/>
        <v/>
      </c>
      <c r="AU212" s="99" t="str">
        <f t="shared" si="64"/>
        <v/>
      </c>
      <c r="AV212" s="99" t="str">
        <f t="shared" si="64"/>
        <v/>
      </c>
      <c r="AW212" s="99" t="str">
        <f t="shared" si="64"/>
        <v/>
      </c>
      <c r="AX212" s="99" t="str">
        <f t="shared" si="64"/>
        <v/>
      </c>
      <c r="AY212" s="99" t="str">
        <f t="shared" si="64"/>
        <v/>
      </c>
      <c r="AZ212" s="99" t="str">
        <f t="shared" si="64"/>
        <v/>
      </c>
      <c r="BA212" s="99" t="str">
        <f t="shared" si="64"/>
        <v/>
      </c>
      <c r="BB212" s="99" t="str">
        <f t="shared" si="64"/>
        <v/>
      </c>
      <c r="BC212" s="99" t="str">
        <f t="shared" si="64"/>
        <v/>
      </c>
    </row>
    <row r="213" spans="3:55" x14ac:dyDescent="0.25">
      <c r="F213" s="10" t="s">
        <v>507</v>
      </c>
      <c r="G213" s="99">
        <f t="shared" si="64"/>
        <v>124506.72933510746</v>
      </c>
      <c r="H213" s="99">
        <f t="shared" si="64"/>
        <v>125381.69605113445</v>
      </c>
      <c r="I213" s="99">
        <f t="shared" si="64"/>
        <v>126256.66276716147</v>
      </c>
      <c r="J213" s="99">
        <f t="shared" si="64"/>
        <v>127131.62948318843</v>
      </c>
      <c r="K213" s="99">
        <f t="shared" si="64"/>
        <v>128006.59619921545</v>
      </c>
      <c r="L213" s="99">
        <f t="shared" si="64"/>
        <v>207615.57438352675</v>
      </c>
      <c r="M213" s="99">
        <f t="shared" si="64"/>
        <v>288263.42020856519</v>
      </c>
      <c r="N213" s="99">
        <f t="shared" si="64"/>
        <v>369950.1336743306</v>
      </c>
      <c r="O213" s="99">
        <f t="shared" si="64"/>
        <v>452675.71478082298</v>
      </c>
      <c r="P213" s="99">
        <f t="shared" si="64"/>
        <v>536440.16352804238</v>
      </c>
      <c r="Q213" s="99">
        <f t="shared" si="64"/>
        <v>621243.47991598875</v>
      </c>
      <c r="R213" s="99">
        <f t="shared" si="64"/>
        <v>707085.6639446622</v>
      </c>
      <c r="S213" s="99">
        <f t="shared" si="64"/>
        <v>793966.7156140625</v>
      </c>
      <c r="T213" s="99">
        <f t="shared" si="64"/>
        <v>881886.63492418989</v>
      </c>
      <c r="U213" s="99">
        <f t="shared" si="64"/>
        <v>970845.4218750447</v>
      </c>
      <c r="V213" s="99">
        <f t="shared" si="64"/>
        <v>1060843.0764666263</v>
      </c>
      <c r="W213" s="99">
        <f t="shared" si="64"/>
        <v>1151879.5986989348</v>
      </c>
      <c r="X213" s="99">
        <f t="shared" si="64"/>
        <v>1243954.9885719698</v>
      </c>
      <c r="Y213" s="99">
        <f t="shared" si="64"/>
        <v>1337069.2460857327</v>
      </c>
      <c r="Z213" s="99">
        <f t="shared" si="64"/>
        <v>1431222.3712402219</v>
      </c>
      <c r="AA213" s="99">
        <f t="shared" si="64"/>
        <v>1526414.3640354385</v>
      </c>
      <c r="AB213" s="99">
        <f t="shared" si="64"/>
        <v>1622645.2244713816</v>
      </c>
      <c r="AC213" s="99">
        <f t="shared" si="64"/>
        <v>1719914.952548052</v>
      </c>
      <c r="AD213" s="99">
        <f t="shared" si="64"/>
        <v>1818223.5482654499</v>
      </c>
      <c r="AE213" s="99">
        <f t="shared" si="64"/>
        <v>1917571.0116235742</v>
      </c>
      <c r="AF213" s="99">
        <f t="shared" si="64"/>
        <v>2017957.3426224259</v>
      </c>
      <c r="AG213" s="99" t="str">
        <f t="shared" si="64"/>
        <v/>
      </c>
      <c r="AH213" s="99" t="str">
        <f t="shared" si="64"/>
        <v/>
      </c>
      <c r="AI213" s="99" t="str">
        <f t="shared" si="64"/>
        <v/>
      </c>
      <c r="AJ213" s="99" t="str">
        <f t="shared" si="64"/>
        <v/>
      </c>
      <c r="AK213" s="99" t="str">
        <f t="shared" si="64"/>
        <v/>
      </c>
      <c r="AL213" s="99" t="str">
        <f t="shared" si="64"/>
        <v/>
      </c>
      <c r="AM213" s="99" t="str">
        <f t="shared" si="64"/>
        <v/>
      </c>
      <c r="AN213" s="99" t="str">
        <f t="shared" si="64"/>
        <v/>
      </c>
      <c r="AO213" s="99" t="str">
        <f t="shared" si="64"/>
        <v/>
      </c>
      <c r="AP213" s="99" t="str">
        <f t="shared" si="64"/>
        <v/>
      </c>
      <c r="AQ213" s="99" t="str">
        <f t="shared" si="64"/>
        <v/>
      </c>
      <c r="AR213" s="99" t="str">
        <f t="shared" si="64"/>
        <v/>
      </c>
      <c r="AS213" s="99" t="str">
        <f t="shared" si="64"/>
        <v/>
      </c>
      <c r="AT213" s="99" t="str">
        <f t="shared" si="64"/>
        <v/>
      </c>
      <c r="AU213" s="99" t="str">
        <f t="shared" si="64"/>
        <v/>
      </c>
      <c r="AV213" s="99" t="str">
        <f t="shared" si="64"/>
        <v/>
      </c>
      <c r="AW213" s="99" t="str">
        <f t="shared" si="64"/>
        <v/>
      </c>
      <c r="AX213" s="99" t="str">
        <f t="shared" si="64"/>
        <v/>
      </c>
      <c r="AY213" s="99" t="str">
        <f t="shared" si="64"/>
        <v/>
      </c>
      <c r="AZ213" s="99" t="str">
        <f t="shared" si="64"/>
        <v/>
      </c>
      <c r="BA213" s="99" t="str">
        <f t="shared" si="64"/>
        <v/>
      </c>
      <c r="BB213" s="99" t="str">
        <f t="shared" si="64"/>
        <v/>
      </c>
      <c r="BC213" s="99" t="str">
        <f t="shared" si="64"/>
        <v/>
      </c>
    </row>
    <row r="214" spans="3:55" x14ac:dyDescent="0.25">
      <c r="F214" s="10" t="s">
        <v>508</v>
      </c>
      <c r="G214" s="99">
        <f t="shared" si="64"/>
        <v>96765.700114763546</v>
      </c>
      <c r="H214" s="99">
        <f t="shared" si="64"/>
        <v>97450.285057298577</v>
      </c>
      <c r="I214" s="99">
        <f t="shared" si="64"/>
        <v>98134.869999833667</v>
      </c>
      <c r="J214" s="99">
        <f t="shared" si="64"/>
        <v>98819.454942368713</v>
      </c>
      <c r="K214" s="99">
        <f t="shared" si="64"/>
        <v>99504.039884903788</v>
      </c>
      <c r="L214" s="99">
        <f t="shared" si="64"/>
        <v>161775.25711783135</v>
      </c>
      <c r="M214" s="99">
        <f t="shared" si="64"/>
        <v>224858.71616365455</v>
      </c>
      <c r="N214" s="99">
        <f t="shared" si="64"/>
        <v>288754.41702237335</v>
      </c>
      <c r="O214" s="99">
        <f t="shared" si="64"/>
        <v>353462.3596939877</v>
      </c>
      <c r="P214" s="99">
        <f t="shared" si="64"/>
        <v>418982.54417849751</v>
      </c>
      <c r="Q214" s="99">
        <f t="shared" si="64"/>
        <v>485314.97047590307</v>
      </c>
      <c r="R214" s="99">
        <f t="shared" si="64"/>
        <v>552459.63858620392</v>
      </c>
      <c r="S214" s="99">
        <f t="shared" si="64"/>
        <v>620416.54850940069</v>
      </c>
      <c r="T214" s="99">
        <f t="shared" si="64"/>
        <v>689185.70024549286</v>
      </c>
      <c r="U214" s="99">
        <f t="shared" si="64"/>
        <v>758767.09379448066</v>
      </c>
      <c r="V214" s="99">
        <f t="shared" si="64"/>
        <v>829160.72915636422</v>
      </c>
      <c r="W214" s="99">
        <f t="shared" si="64"/>
        <v>900366.60633114318</v>
      </c>
      <c r="X214" s="99">
        <f t="shared" si="64"/>
        <v>972384.72531881719</v>
      </c>
      <c r="Y214" s="99">
        <f t="shared" si="64"/>
        <v>1045215.0861193875</v>
      </c>
      <c r="Z214" s="99">
        <f t="shared" si="64"/>
        <v>1118857.6887328532</v>
      </c>
      <c r="AA214" s="99">
        <f t="shared" si="64"/>
        <v>1193312.5331592141</v>
      </c>
      <c r="AB214" s="99">
        <f t="shared" si="64"/>
        <v>1268579.6193984707</v>
      </c>
      <c r="AC214" s="99">
        <f t="shared" si="64"/>
        <v>1344658.9474506231</v>
      </c>
      <c r="AD214" s="99">
        <f t="shared" si="64"/>
        <v>1421550.5173156713</v>
      </c>
      <c r="AE214" s="99">
        <f t="shared" si="64"/>
        <v>1499254.3289936143</v>
      </c>
      <c r="AF214" s="99">
        <f t="shared" si="64"/>
        <v>1577770.382484454</v>
      </c>
      <c r="AG214" s="99" t="str">
        <f t="shared" si="64"/>
        <v/>
      </c>
      <c r="AH214" s="99" t="str">
        <f t="shared" si="64"/>
        <v/>
      </c>
      <c r="AI214" s="99" t="str">
        <f t="shared" si="64"/>
        <v/>
      </c>
      <c r="AJ214" s="99" t="str">
        <f t="shared" si="64"/>
        <v/>
      </c>
      <c r="AK214" s="99" t="str">
        <f t="shared" si="64"/>
        <v/>
      </c>
      <c r="AL214" s="99" t="str">
        <f t="shared" si="64"/>
        <v/>
      </c>
      <c r="AM214" s="99" t="str">
        <f t="shared" si="64"/>
        <v/>
      </c>
      <c r="AN214" s="99" t="str">
        <f t="shared" si="64"/>
        <v/>
      </c>
      <c r="AO214" s="99" t="str">
        <f t="shared" si="64"/>
        <v/>
      </c>
      <c r="AP214" s="99" t="str">
        <f t="shared" si="64"/>
        <v/>
      </c>
      <c r="AQ214" s="99" t="str">
        <f t="shared" si="64"/>
        <v/>
      </c>
      <c r="AR214" s="99" t="str">
        <f t="shared" si="64"/>
        <v/>
      </c>
      <c r="AS214" s="99" t="str">
        <f t="shared" si="64"/>
        <v/>
      </c>
      <c r="AT214" s="99" t="str">
        <f t="shared" si="64"/>
        <v/>
      </c>
      <c r="AU214" s="99" t="str">
        <f t="shared" si="64"/>
        <v/>
      </c>
      <c r="AV214" s="99" t="str">
        <f t="shared" si="64"/>
        <v/>
      </c>
      <c r="AW214" s="99" t="str">
        <f t="shared" si="64"/>
        <v/>
      </c>
      <c r="AX214" s="99" t="str">
        <f t="shared" si="64"/>
        <v/>
      </c>
      <c r="AY214" s="99" t="str">
        <f t="shared" si="64"/>
        <v/>
      </c>
      <c r="AZ214" s="99" t="str">
        <f t="shared" si="64"/>
        <v/>
      </c>
      <c r="BA214" s="99" t="str">
        <f t="shared" si="64"/>
        <v/>
      </c>
      <c r="BB214" s="99" t="str">
        <f t="shared" si="64"/>
        <v/>
      </c>
      <c r="BC214" s="99" t="str">
        <f t="shared" si="64"/>
        <v/>
      </c>
    </row>
    <row r="215" spans="3:55" x14ac:dyDescent="0.25">
      <c r="F215" s="10" t="s">
        <v>509</v>
      </c>
      <c r="G215" s="99">
        <f t="shared" si="64"/>
        <v>79218.955044179631</v>
      </c>
      <c r="H215" s="99">
        <f t="shared" si="64"/>
        <v>79768.969067424187</v>
      </c>
      <c r="I215" s="99">
        <f t="shared" si="64"/>
        <v>80318.983090668771</v>
      </c>
      <c r="J215" s="99">
        <f t="shared" si="64"/>
        <v>80868.997113913327</v>
      </c>
      <c r="K215" s="99">
        <f t="shared" si="64"/>
        <v>81419.011137157882</v>
      </c>
      <c r="L215" s="99">
        <f t="shared" si="64"/>
        <v>133033.15169918665</v>
      </c>
      <c r="M215" s="99">
        <f t="shared" si="64"/>
        <v>185321.65022435682</v>
      </c>
      <c r="N215" s="99">
        <f t="shared" si="64"/>
        <v>238284.50671266843</v>
      </c>
      <c r="O215" s="99">
        <f t="shared" si="64"/>
        <v>291921.72116412153</v>
      </c>
      <c r="P215" s="99">
        <f t="shared" si="64"/>
        <v>346233.29357871611</v>
      </c>
      <c r="Q215" s="99">
        <f t="shared" si="64"/>
        <v>401219.22395645204</v>
      </c>
      <c r="R215" s="99">
        <f t="shared" si="64"/>
        <v>456879.51229732949</v>
      </c>
      <c r="S215" s="99">
        <f t="shared" si="64"/>
        <v>513214.15860134835</v>
      </c>
      <c r="T215" s="99">
        <f t="shared" si="64"/>
        <v>570223.16286850884</v>
      </c>
      <c r="U215" s="99">
        <f t="shared" si="64"/>
        <v>627906.52509881067</v>
      </c>
      <c r="V215" s="99">
        <f t="shared" si="64"/>
        <v>686264.24529225391</v>
      </c>
      <c r="W215" s="99">
        <f t="shared" si="64"/>
        <v>745296.32344883855</v>
      </c>
      <c r="X215" s="99">
        <f t="shared" si="64"/>
        <v>805002.75956856459</v>
      </c>
      <c r="Y215" s="99">
        <f t="shared" si="64"/>
        <v>865383.55365143227</v>
      </c>
      <c r="Z215" s="99">
        <f t="shared" si="64"/>
        <v>926438.70569744159</v>
      </c>
      <c r="AA215" s="99">
        <f t="shared" si="64"/>
        <v>988168.21570659161</v>
      </c>
      <c r="AB215" s="99">
        <f t="shared" si="64"/>
        <v>1050572.0836788835</v>
      </c>
      <c r="AC215" s="99">
        <f t="shared" si="64"/>
        <v>1113650.309614317</v>
      </c>
      <c r="AD215" s="99">
        <f t="shared" si="64"/>
        <v>1177402.8935128921</v>
      </c>
      <c r="AE215" s="99">
        <f t="shared" si="64"/>
        <v>1241829.8353746079</v>
      </c>
      <c r="AF215" s="99">
        <f t="shared" si="64"/>
        <v>1306931.1351994663</v>
      </c>
      <c r="AG215" s="99" t="str">
        <f t="shared" si="64"/>
        <v/>
      </c>
      <c r="AH215" s="99" t="str">
        <f t="shared" si="64"/>
        <v/>
      </c>
      <c r="AI215" s="99" t="str">
        <f t="shared" si="64"/>
        <v/>
      </c>
      <c r="AJ215" s="99" t="str">
        <f t="shared" si="64"/>
        <v/>
      </c>
      <c r="AK215" s="99" t="str">
        <f t="shared" si="64"/>
        <v/>
      </c>
      <c r="AL215" s="99" t="str">
        <f t="shared" si="64"/>
        <v/>
      </c>
      <c r="AM215" s="99" t="str">
        <f t="shared" si="64"/>
        <v/>
      </c>
      <c r="AN215" s="99" t="str">
        <f t="shared" si="64"/>
        <v/>
      </c>
      <c r="AO215" s="99" t="str">
        <f t="shared" si="64"/>
        <v/>
      </c>
      <c r="AP215" s="99" t="str">
        <f t="shared" si="64"/>
        <v/>
      </c>
      <c r="AQ215" s="99" t="str">
        <f t="shared" si="64"/>
        <v/>
      </c>
      <c r="AR215" s="99" t="str">
        <f t="shared" si="64"/>
        <v/>
      </c>
      <c r="AS215" s="99" t="str">
        <f t="shared" si="64"/>
        <v/>
      </c>
      <c r="AT215" s="99" t="str">
        <f t="shared" si="64"/>
        <v/>
      </c>
      <c r="AU215" s="99" t="str">
        <f t="shared" si="64"/>
        <v/>
      </c>
      <c r="AV215" s="99" t="str">
        <f t="shared" si="64"/>
        <v/>
      </c>
      <c r="AW215" s="99" t="str">
        <f t="shared" si="64"/>
        <v/>
      </c>
      <c r="AX215" s="99" t="str">
        <f t="shared" si="64"/>
        <v/>
      </c>
      <c r="AY215" s="99" t="str">
        <f t="shared" si="64"/>
        <v/>
      </c>
      <c r="AZ215" s="99" t="str">
        <f t="shared" si="64"/>
        <v/>
      </c>
      <c r="BA215" s="99" t="str">
        <f t="shared" si="64"/>
        <v/>
      </c>
      <c r="BB215" s="99" t="str">
        <f t="shared" si="64"/>
        <v/>
      </c>
      <c r="BC215" s="99" t="str">
        <f t="shared" si="64"/>
        <v/>
      </c>
    </row>
    <row r="216" spans="3:55" x14ac:dyDescent="0.25">
      <c r="F216" s="10" t="s">
        <v>517</v>
      </c>
      <c r="G216" s="99">
        <f t="shared" si="64"/>
        <v>248491.70256772527</v>
      </c>
      <c r="H216" s="99">
        <f t="shared" si="64"/>
        <v>250255.4906253895</v>
      </c>
      <c r="I216" s="99">
        <f t="shared" si="64"/>
        <v>252019.27868305368</v>
      </c>
      <c r="J216" s="99">
        <f t="shared" si="64"/>
        <v>253783.06674071783</v>
      </c>
      <c r="K216" s="99">
        <f t="shared" si="64"/>
        <v>255546.85479838203</v>
      </c>
      <c r="L216" s="99">
        <f t="shared" si="64"/>
        <v>393352.07880442176</v>
      </c>
      <c r="M216" s="99">
        <f t="shared" si="64"/>
        <v>532949.82128837996</v>
      </c>
      <c r="N216" s="99">
        <f t="shared" si="64"/>
        <v>674340.08225025632</v>
      </c>
      <c r="O216" s="99">
        <f t="shared" si="64"/>
        <v>817522.86169005092</v>
      </c>
      <c r="P216" s="99">
        <f t="shared" si="64"/>
        <v>962498.15960776387</v>
      </c>
      <c r="Q216" s="99">
        <f t="shared" ref="Q216:BC216" si="65">IF(Q$208="","",IF($J$14="Yes",Q190,IF($J$14="[INDICATE IF THIS IS YOUR BASELINE]",Q190,IF(Q203&gt;0,(Q190+(Q203/2)),Q190))))</f>
        <v>1109265.9760033949</v>
      </c>
      <c r="R216" s="99">
        <f t="shared" si="65"/>
        <v>1257826.3108769446</v>
      </c>
      <c r="S216" s="99">
        <f t="shared" si="65"/>
        <v>1408179.1642284123</v>
      </c>
      <c r="T216" s="99">
        <f t="shared" si="65"/>
        <v>1560324.5360577982</v>
      </c>
      <c r="U216" s="99">
        <f t="shared" si="65"/>
        <v>1714262.4263651031</v>
      </c>
      <c r="V216" s="99">
        <f t="shared" si="65"/>
        <v>1869992.8351503254</v>
      </c>
      <c r="W216" s="99">
        <f t="shared" si="65"/>
        <v>2027515.7624134663</v>
      </c>
      <c r="X216" s="99">
        <f t="shared" si="65"/>
        <v>2186831.2081545251</v>
      </c>
      <c r="Y216" s="99">
        <f t="shared" si="65"/>
        <v>2347939.172373503</v>
      </c>
      <c r="Z216" s="99">
        <f t="shared" si="65"/>
        <v>2510839.6550703989</v>
      </c>
      <c r="AA216" s="99">
        <f t="shared" si="65"/>
        <v>2675532.656245213</v>
      </c>
      <c r="AB216" s="99">
        <f t="shared" si="65"/>
        <v>2842018.1758979447</v>
      </c>
      <c r="AC216" s="99">
        <f t="shared" si="65"/>
        <v>3010296.214028595</v>
      </c>
      <c r="AD216" s="99">
        <f t="shared" si="65"/>
        <v>3180366.7706371644</v>
      </c>
      <c r="AE216" s="99">
        <f t="shared" si="65"/>
        <v>3352229.8457236513</v>
      </c>
      <c r="AF216" s="99">
        <f t="shared" si="65"/>
        <v>3525885.4392880565</v>
      </c>
      <c r="AG216" s="99" t="str">
        <f t="shared" si="65"/>
        <v/>
      </c>
      <c r="AH216" s="99" t="str">
        <f t="shared" si="65"/>
        <v/>
      </c>
      <c r="AI216" s="99" t="str">
        <f t="shared" si="65"/>
        <v/>
      </c>
      <c r="AJ216" s="99" t="str">
        <f t="shared" si="65"/>
        <v/>
      </c>
      <c r="AK216" s="99" t="str">
        <f t="shared" si="65"/>
        <v/>
      </c>
      <c r="AL216" s="99" t="str">
        <f t="shared" si="65"/>
        <v/>
      </c>
      <c r="AM216" s="99" t="str">
        <f t="shared" si="65"/>
        <v/>
      </c>
      <c r="AN216" s="99" t="str">
        <f t="shared" si="65"/>
        <v/>
      </c>
      <c r="AO216" s="99" t="str">
        <f t="shared" si="65"/>
        <v/>
      </c>
      <c r="AP216" s="99" t="str">
        <f t="shared" si="65"/>
        <v/>
      </c>
      <c r="AQ216" s="99" t="str">
        <f t="shared" si="65"/>
        <v/>
      </c>
      <c r="AR216" s="99" t="str">
        <f t="shared" si="65"/>
        <v/>
      </c>
      <c r="AS216" s="99" t="str">
        <f t="shared" si="65"/>
        <v/>
      </c>
      <c r="AT216" s="99" t="str">
        <f t="shared" si="65"/>
        <v/>
      </c>
      <c r="AU216" s="99" t="str">
        <f t="shared" si="65"/>
        <v/>
      </c>
      <c r="AV216" s="99" t="str">
        <f t="shared" si="65"/>
        <v/>
      </c>
      <c r="AW216" s="99" t="str">
        <f t="shared" si="65"/>
        <v/>
      </c>
      <c r="AX216" s="99" t="str">
        <f t="shared" si="65"/>
        <v/>
      </c>
      <c r="AY216" s="99" t="str">
        <f t="shared" si="65"/>
        <v/>
      </c>
      <c r="AZ216" s="99" t="str">
        <f t="shared" si="65"/>
        <v/>
      </c>
      <c r="BA216" s="99" t="str">
        <f t="shared" si="65"/>
        <v/>
      </c>
      <c r="BB216" s="99" t="str">
        <f t="shared" si="65"/>
        <v/>
      </c>
      <c r="BC216" s="99" t="str">
        <f t="shared" si="65"/>
        <v/>
      </c>
    </row>
    <row r="217" spans="3:55" x14ac:dyDescent="0.25">
      <c r="F217" s="10" t="s">
        <v>516</v>
      </c>
      <c r="G217" s="99">
        <f t="shared" ref="G217:BC218" si="66">IF(G$208="","",IF($J$14="Yes",G191,IF($J$14="[INDICATE IF THIS IS YOUR BASELINE]",G191,IF(G204&gt;0,(G191+(G204/2)),G191))))</f>
        <v>195911.53595536231</v>
      </c>
      <c r="H217" s="99">
        <f t="shared" si="66"/>
        <v>197308.75664098433</v>
      </c>
      <c r="I217" s="99">
        <f t="shared" si="66"/>
        <v>198705.97732660646</v>
      </c>
      <c r="J217" s="99">
        <f t="shared" si="66"/>
        <v>200103.19801222853</v>
      </c>
      <c r="K217" s="99">
        <f t="shared" si="66"/>
        <v>201500.4186978506</v>
      </c>
      <c r="L217" s="99">
        <f t="shared" si="66"/>
        <v>310994.53717434028</v>
      </c>
      <c r="M217" s="99">
        <f t="shared" si="66"/>
        <v>421912.4217097626</v>
      </c>
      <c r="N217" s="99">
        <f t="shared" si="66"/>
        <v>534254.07230411749</v>
      </c>
      <c r="O217" s="99">
        <f t="shared" si="66"/>
        <v>648019.48895740486</v>
      </c>
      <c r="P217" s="99">
        <f t="shared" si="66"/>
        <v>763208.67166962463</v>
      </c>
      <c r="Q217" s="99">
        <f t="shared" si="66"/>
        <v>879821.62044077716</v>
      </c>
      <c r="R217" s="99">
        <f t="shared" si="66"/>
        <v>997858.33527086186</v>
      </c>
      <c r="S217" s="99">
        <f t="shared" si="66"/>
        <v>1117318.8161598796</v>
      </c>
      <c r="T217" s="99">
        <f t="shared" si="66"/>
        <v>1238203.0631078295</v>
      </c>
      <c r="U217" s="99">
        <f t="shared" si="66"/>
        <v>1360511.0761147123</v>
      </c>
      <c r="V217" s="99">
        <f t="shared" si="66"/>
        <v>1484242.8551805275</v>
      </c>
      <c r="W217" s="99">
        <f t="shared" si="66"/>
        <v>1609398.4003052749</v>
      </c>
      <c r="X217" s="99">
        <f t="shared" si="66"/>
        <v>1735977.711488955</v>
      </c>
      <c r="Y217" s="99">
        <f t="shared" si="66"/>
        <v>1863980.7887315676</v>
      </c>
      <c r="Z217" s="99">
        <f t="shared" si="66"/>
        <v>1993407.6320331129</v>
      </c>
      <c r="AA217" s="99">
        <f t="shared" si="66"/>
        <v>2124258.2413935903</v>
      </c>
      <c r="AB217" s="99">
        <f t="shared" si="66"/>
        <v>2256532.6168130008</v>
      </c>
      <c r="AC217" s="99">
        <f t="shared" si="66"/>
        <v>2390230.7582913432</v>
      </c>
      <c r="AD217" s="99">
        <f t="shared" si="66"/>
        <v>2525352.6658286192</v>
      </c>
      <c r="AE217" s="99">
        <f t="shared" si="66"/>
        <v>2661898.3394248262</v>
      </c>
      <c r="AF217" s="99">
        <f t="shared" si="66"/>
        <v>2799867.7790799676</v>
      </c>
      <c r="AG217" s="99" t="str">
        <f t="shared" si="66"/>
        <v/>
      </c>
      <c r="AH217" s="99" t="str">
        <f t="shared" si="66"/>
        <v/>
      </c>
      <c r="AI217" s="99" t="str">
        <f t="shared" si="66"/>
        <v/>
      </c>
      <c r="AJ217" s="99" t="str">
        <f t="shared" si="66"/>
        <v/>
      </c>
      <c r="AK217" s="99" t="str">
        <f t="shared" si="66"/>
        <v/>
      </c>
      <c r="AL217" s="99" t="str">
        <f t="shared" si="66"/>
        <v/>
      </c>
      <c r="AM217" s="99" t="str">
        <f t="shared" si="66"/>
        <v/>
      </c>
      <c r="AN217" s="99" t="str">
        <f t="shared" si="66"/>
        <v/>
      </c>
      <c r="AO217" s="99" t="str">
        <f t="shared" si="66"/>
        <v/>
      </c>
      <c r="AP217" s="99" t="str">
        <f t="shared" si="66"/>
        <v/>
      </c>
      <c r="AQ217" s="99" t="str">
        <f t="shared" si="66"/>
        <v/>
      </c>
      <c r="AR217" s="99" t="str">
        <f t="shared" si="66"/>
        <v/>
      </c>
      <c r="AS217" s="99" t="str">
        <f t="shared" si="66"/>
        <v/>
      </c>
      <c r="AT217" s="99" t="str">
        <f t="shared" si="66"/>
        <v/>
      </c>
      <c r="AU217" s="99" t="str">
        <f t="shared" si="66"/>
        <v/>
      </c>
      <c r="AV217" s="99" t="str">
        <f t="shared" si="66"/>
        <v/>
      </c>
      <c r="AW217" s="99" t="str">
        <f t="shared" si="66"/>
        <v/>
      </c>
      <c r="AX217" s="99" t="str">
        <f t="shared" si="66"/>
        <v/>
      </c>
      <c r="AY217" s="99" t="str">
        <f t="shared" si="66"/>
        <v/>
      </c>
      <c r="AZ217" s="99" t="str">
        <f t="shared" si="66"/>
        <v/>
      </c>
      <c r="BA217" s="99" t="str">
        <f t="shared" si="66"/>
        <v/>
      </c>
      <c r="BB217" s="99" t="str">
        <f t="shared" si="66"/>
        <v/>
      </c>
      <c r="BC217" s="99" t="str">
        <f t="shared" si="66"/>
        <v/>
      </c>
    </row>
    <row r="218" spans="3:55" x14ac:dyDescent="0.25">
      <c r="C218" s="376"/>
      <c r="F218" s="16" t="s">
        <v>518</v>
      </c>
      <c r="G218" s="100">
        <f t="shared" si="66"/>
        <v>302236.06875152246</v>
      </c>
      <c r="H218" s="100">
        <f t="shared" si="66"/>
        <v>304355.92860032135</v>
      </c>
      <c r="I218" s="100">
        <f t="shared" si="66"/>
        <v>306475.78844912036</v>
      </c>
      <c r="J218" s="100">
        <f t="shared" si="66"/>
        <v>308595.64829791925</v>
      </c>
      <c r="K218" s="100">
        <f t="shared" si="66"/>
        <v>310715.5081467182</v>
      </c>
      <c r="L218" s="100">
        <f t="shared" si="66"/>
        <v>470964.73718291649</v>
      </c>
      <c r="M218" s="100">
        <f t="shared" si="66"/>
        <v>633299.38536784751</v>
      </c>
      <c r="N218" s="100">
        <f t="shared" si="66"/>
        <v>797719.45270151109</v>
      </c>
      <c r="O218" s="100">
        <f t="shared" si="66"/>
        <v>964224.93918390712</v>
      </c>
      <c r="P218" s="100">
        <f t="shared" si="66"/>
        <v>1132815.8448150358</v>
      </c>
      <c r="Q218" s="100">
        <f t="shared" si="66"/>
        <v>1303492.1695948967</v>
      </c>
      <c r="R218" s="100">
        <f t="shared" si="66"/>
        <v>1476253.9135234908</v>
      </c>
      <c r="S218" s="100">
        <f t="shared" si="66"/>
        <v>1651101.076600817</v>
      </c>
      <c r="T218" s="100">
        <f t="shared" si="66"/>
        <v>1828033.658826876</v>
      </c>
      <c r="U218" s="100">
        <f t="shared" si="66"/>
        <v>2007051.660201668</v>
      </c>
      <c r="V218" s="100">
        <f t="shared" si="66"/>
        <v>2188155.0807251916</v>
      </c>
      <c r="W218" s="100">
        <f t="shared" si="66"/>
        <v>2371343.9203974484</v>
      </c>
      <c r="X218" s="100">
        <f t="shared" si="66"/>
        <v>2556618.1792184385</v>
      </c>
      <c r="Y218" s="100">
        <f t="shared" si="66"/>
        <v>2743977.8571881596</v>
      </c>
      <c r="Z218" s="100">
        <f t="shared" si="66"/>
        <v>2933422.9543066141</v>
      </c>
      <c r="AA218" s="100">
        <f t="shared" si="66"/>
        <v>3124953.4705738006</v>
      </c>
      <c r="AB218" s="100">
        <f t="shared" si="66"/>
        <v>3318569.40598972</v>
      </c>
      <c r="AC218" s="100">
        <f t="shared" si="66"/>
        <v>3514270.7605543723</v>
      </c>
      <c r="AD218" s="100">
        <f t="shared" si="66"/>
        <v>3712057.5342677576</v>
      </c>
      <c r="AE218" s="100">
        <f t="shared" si="66"/>
        <v>3911929.7271298748</v>
      </c>
      <c r="AF218" s="100">
        <f t="shared" si="66"/>
        <v>4113887.3391407253</v>
      </c>
      <c r="AG218" s="100" t="str">
        <f t="shared" si="66"/>
        <v/>
      </c>
      <c r="AH218" s="100" t="str">
        <f t="shared" si="66"/>
        <v/>
      </c>
      <c r="AI218" s="100" t="str">
        <f t="shared" si="66"/>
        <v/>
      </c>
      <c r="AJ218" s="100" t="str">
        <f t="shared" si="66"/>
        <v/>
      </c>
      <c r="AK218" s="100" t="str">
        <f t="shared" si="66"/>
        <v/>
      </c>
      <c r="AL218" s="100" t="str">
        <f t="shared" si="66"/>
        <v/>
      </c>
      <c r="AM218" s="100" t="str">
        <f t="shared" si="66"/>
        <v/>
      </c>
      <c r="AN218" s="100" t="str">
        <f t="shared" si="66"/>
        <v/>
      </c>
      <c r="AO218" s="100" t="str">
        <f t="shared" si="66"/>
        <v/>
      </c>
      <c r="AP218" s="100" t="str">
        <f t="shared" si="66"/>
        <v/>
      </c>
      <c r="AQ218" s="100" t="str">
        <f t="shared" si="66"/>
        <v/>
      </c>
      <c r="AR218" s="100" t="str">
        <f t="shared" si="66"/>
        <v/>
      </c>
      <c r="AS218" s="100" t="str">
        <f t="shared" si="66"/>
        <v/>
      </c>
      <c r="AT218" s="100" t="str">
        <f t="shared" si="66"/>
        <v/>
      </c>
      <c r="AU218" s="100" t="str">
        <f t="shared" si="66"/>
        <v/>
      </c>
      <c r="AV218" s="100" t="str">
        <f t="shared" si="66"/>
        <v/>
      </c>
      <c r="AW218" s="100" t="str">
        <f t="shared" si="66"/>
        <v/>
      </c>
      <c r="AX218" s="100" t="str">
        <f t="shared" si="66"/>
        <v/>
      </c>
      <c r="AY218" s="100" t="str">
        <f t="shared" si="66"/>
        <v/>
      </c>
      <c r="AZ218" s="100" t="str">
        <f t="shared" si="66"/>
        <v/>
      </c>
      <c r="BA218" s="100" t="str">
        <f t="shared" si="66"/>
        <v/>
      </c>
      <c r="BB218" s="100" t="str">
        <f t="shared" si="66"/>
        <v/>
      </c>
      <c r="BC218" s="100" t="str">
        <f t="shared" si="66"/>
        <v/>
      </c>
    </row>
    <row r="219" spans="3:55" x14ac:dyDescent="0.25">
      <c r="F219" s="40"/>
    </row>
    <row r="220" spans="3:55" x14ac:dyDescent="0.25">
      <c r="D220" s="55" t="s">
        <v>539</v>
      </c>
      <c r="F220" s="38" t="s">
        <v>519</v>
      </c>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row>
    <row r="221" spans="3:55" x14ac:dyDescent="0.25">
      <c r="F221" s="51" t="s">
        <v>456</v>
      </c>
      <c r="G221" s="56">
        <f t="shared" ref="G221:BC222" si="67">G59</f>
        <v>-4</v>
      </c>
      <c r="H221" s="56">
        <f t="shared" si="67"/>
        <v>-3</v>
      </c>
      <c r="I221" s="56">
        <f t="shared" si="67"/>
        <v>-2</v>
      </c>
      <c r="J221" s="56">
        <f t="shared" si="67"/>
        <v>-1</v>
      </c>
      <c r="K221" s="56">
        <f t="shared" si="67"/>
        <v>0</v>
      </c>
      <c r="L221" s="56">
        <f t="shared" si="67"/>
        <v>1</v>
      </c>
      <c r="M221" s="56">
        <f t="shared" si="67"/>
        <v>2</v>
      </c>
      <c r="N221" s="56">
        <f t="shared" si="67"/>
        <v>3</v>
      </c>
      <c r="O221" s="56">
        <f t="shared" si="67"/>
        <v>4</v>
      </c>
      <c r="P221" s="56">
        <f t="shared" si="67"/>
        <v>5</v>
      </c>
      <c r="Q221" s="56">
        <f t="shared" si="67"/>
        <v>6</v>
      </c>
      <c r="R221" s="56">
        <f t="shared" si="67"/>
        <v>7</v>
      </c>
      <c r="S221" s="56">
        <f t="shared" si="67"/>
        <v>8</v>
      </c>
      <c r="T221" s="56">
        <f t="shared" si="67"/>
        <v>9</v>
      </c>
      <c r="U221" s="56">
        <f t="shared" si="67"/>
        <v>10</v>
      </c>
      <c r="V221" s="56">
        <f t="shared" si="67"/>
        <v>11</v>
      </c>
      <c r="W221" s="56">
        <f t="shared" si="67"/>
        <v>12</v>
      </c>
      <c r="X221" s="56">
        <f t="shared" si="67"/>
        <v>13</v>
      </c>
      <c r="Y221" s="56">
        <f t="shared" si="67"/>
        <v>14</v>
      </c>
      <c r="Z221" s="56">
        <f t="shared" si="67"/>
        <v>15</v>
      </c>
      <c r="AA221" s="56">
        <f t="shared" si="67"/>
        <v>16</v>
      </c>
      <c r="AB221" s="56">
        <f t="shared" si="67"/>
        <v>17</v>
      </c>
      <c r="AC221" s="56">
        <f t="shared" si="67"/>
        <v>18</v>
      </c>
      <c r="AD221" s="56">
        <f t="shared" si="67"/>
        <v>19</v>
      </c>
      <c r="AE221" s="56">
        <f t="shared" si="67"/>
        <v>20</v>
      </c>
      <c r="AF221" s="56">
        <f t="shared" si="67"/>
        <v>21</v>
      </c>
      <c r="AG221" s="56" t="str">
        <f t="shared" si="67"/>
        <v/>
      </c>
      <c r="AH221" s="56" t="str">
        <f t="shared" si="67"/>
        <v/>
      </c>
      <c r="AI221" s="56" t="str">
        <f t="shared" si="67"/>
        <v/>
      </c>
      <c r="AJ221" s="56" t="str">
        <f t="shared" si="67"/>
        <v/>
      </c>
      <c r="AK221" s="56" t="str">
        <f t="shared" si="67"/>
        <v/>
      </c>
      <c r="AL221" s="56" t="str">
        <f t="shared" si="67"/>
        <v/>
      </c>
      <c r="AM221" s="56" t="str">
        <f t="shared" si="67"/>
        <v/>
      </c>
      <c r="AN221" s="56" t="str">
        <f t="shared" si="67"/>
        <v/>
      </c>
      <c r="AO221" s="56" t="str">
        <f t="shared" si="67"/>
        <v/>
      </c>
      <c r="AP221" s="56" t="str">
        <f t="shared" si="67"/>
        <v/>
      </c>
      <c r="AQ221" s="56" t="str">
        <f t="shared" si="67"/>
        <v/>
      </c>
      <c r="AR221" s="56" t="str">
        <f t="shared" si="67"/>
        <v/>
      </c>
      <c r="AS221" s="56" t="str">
        <f t="shared" si="67"/>
        <v/>
      </c>
      <c r="AT221" s="56" t="str">
        <f t="shared" si="67"/>
        <v/>
      </c>
      <c r="AU221" s="56" t="str">
        <f t="shared" si="67"/>
        <v/>
      </c>
      <c r="AV221" s="56" t="str">
        <f t="shared" si="67"/>
        <v/>
      </c>
      <c r="AW221" s="56" t="str">
        <f t="shared" si="67"/>
        <v/>
      </c>
      <c r="AX221" s="56" t="str">
        <f t="shared" si="67"/>
        <v/>
      </c>
      <c r="AY221" s="56" t="str">
        <f t="shared" si="67"/>
        <v/>
      </c>
      <c r="AZ221" s="56" t="str">
        <f t="shared" si="67"/>
        <v/>
      </c>
      <c r="BA221" s="56" t="str">
        <f t="shared" si="67"/>
        <v/>
      </c>
      <c r="BB221" s="56" t="str">
        <f t="shared" si="67"/>
        <v/>
      </c>
      <c r="BC221" s="56" t="str">
        <f t="shared" si="67"/>
        <v/>
      </c>
    </row>
    <row r="222" spans="3:55" x14ac:dyDescent="0.25">
      <c r="F222" s="83" t="s">
        <v>524</v>
      </c>
      <c r="G222" s="84">
        <f t="shared" si="67"/>
        <v>2021</v>
      </c>
      <c r="H222" s="84">
        <f t="shared" si="67"/>
        <v>2022</v>
      </c>
      <c r="I222" s="84">
        <f t="shared" si="67"/>
        <v>2023</v>
      </c>
      <c r="J222" s="84">
        <f t="shared" si="67"/>
        <v>2024</v>
      </c>
      <c r="K222" s="84">
        <f t="shared" si="67"/>
        <v>2025</v>
      </c>
      <c r="L222" s="84">
        <f t="shared" si="67"/>
        <v>2026</v>
      </c>
      <c r="M222" s="84">
        <f t="shared" si="67"/>
        <v>2027</v>
      </c>
      <c r="N222" s="84">
        <f t="shared" si="67"/>
        <v>2028</v>
      </c>
      <c r="O222" s="84">
        <f t="shared" si="67"/>
        <v>2029</v>
      </c>
      <c r="P222" s="84">
        <f t="shared" si="67"/>
        <v>2030</v>
      </c>
      <c r="Q222" s="84">
        <f t="shared" si="67"/>
        <v>2031</v>
      </c>
      <c r="R222" s="84">
        <f t="shared" si="67"/>
        <v>2032</v>
      </c>
      <c r="S222" s="84">
        <f t="shared" si="67"/>
        <v>2033</v>
      </c>
      <c r="T222" s="84">
        <f t="shared" si="67"/>
        <v>2034</v>
      </c>
      <c r="U222" s="84">
        <f t="shared" si="67"/>
        <v>2035</v>
      </c>
      <c r="V222" s="84">
        <f t="shared" si="67"/>
        <v>2036</v>
      </c>
      <c r="W222" s="84">
        <f t="shared" si="67"/>
        <v>2037</v>
      </c>
      <c r="X222" s="84">
        <f t="shared" si="67"/>
        <v>2038</v>
      </c>
      <c r="Y222" s="84">
        <f t="shared" si="67"/>
        <v>2039</v>
      </c>
      <c r="Z222" s="84">
        <f t="shared" si="67"/>
        <v>2040</v>
      </c>
      <c r="AA222" s="84">
        <f t="shared" si="67"/>
        <v>2041</v>
      </c>
      <c r="AB222" s="84">
        <f t="shared" si="67"/>
        <v>2042</v>
      </c>
      <c r="AC222" s="84">
        <f t="shared" si="67"/>
        <v>2043</v>
      </c>
      <c r="AD222" s="84">
        <f t="shared" si="67"/>
        <v>2044</v>
      </c>
      <c r="AE222" s="84">
        <f t="shared" si="67"/>
        <v>2045</v>
      </c>
      <c r="AF222" s="84">
        <f t="shared" si="67"/>
        <v>2046</v>
      </c>
      <c r="AG222" s="84" t="str">
        <f t="shared" si="67"/>
        <v/>
      </c>
      <c r="AH222" s="84" t="str">
        <f t="shared" si="67"/>
        <v/>
      </c>
      <c r="AI222" s="84" t="str">
        <f t="shared" si="67"/>
        <v/>
      </c>
      <c r="AJ222" s="84" t="str">
        <f t="shared" si="67"/>
        <v/>
      </c>
      <c r="AK222" s="84" t="str">
        <f t="shared" si="67"/>
        <v/>
      </c>
      <c r="AL222" s="84" t="str">
        <f t="shared" si="67"/>
        <v/>
      </c>
      <c r="AM222" s="84" t="str">
        <f t="shared" si="67"/>
        <v/>
      </c>
      <c r="AN222" s="84" t="str">
        <f t="shared" si="67"/>
        <v/>
      </c>
      <c r="AO222" s="84" t="str">
        <f t="shared" si="67"/>
        <v/>
      </c>
      <c r="AP222" s="84" t="str">
        <f t="shared" si="67"/>
        <v/>
      </c>
      <c r="AQ222" s="84" t="str">
        <f t="shared" si="67"/>
        <v/>
      </c>
      <c r="AR222" s="84" t="str">
        <f t="shared" si="67"/>
        <v/>
      </c>
      <c r="AS222" s="84" t="str">
        <f t="shared" si="67"/>
        <v/>
      </c>
      <c r="AT222" s="84" t="str">
        <f t="shared" si="67"/>
        <v/>
      </c>
      <c r="AU222" s="84" t="str">
        <f t="shared" si="67"/>
        <v/>
      </c>
      <c r="AV222" s="84" t="str">
        <f t="shared" si="67"/>
        <v/>
      </c>
      <c r="AW222" s="84" t="str">
        <f t="shared" si="67"/>
        <v/>
      </c>
      <c r="AX222" s="84" t="str">
        <f t="shared" si="67"/>
        <v/>
      </c>
      <c r="AY222" s="84" t="str">
        <f t="shared" si="67"/>
        <v/>
      </c>
      <c r="AZ222" s="84" t="str">
        <f t="shared" si="67"/>
        <v/>
      </c>
      <c r="BA222" s="84" t="str">
        <f t="shared" si="67"/>
        <v/>
      </c>
      <c r="BB222" s="84" t="str">
        <f t="shared" si="67"/>
        <v/>
      </c>
      <c r="BC222" s="85" t="str">
        <f t="shared" si="67"/>
        <v/>
      </c>
    </row>
    <row r="223" spans="3:55" x14ac:dyDescent="0.25">
      <c r="F223" s="34" t="s">
        <v>520</v>
      </c>
      <c r="G223" s="101">
        <f t="shared" ref="G223:BC223" si="68">IF(G222="","",G218*$G$39)</f>
        <v>1.3446454765759801E-3</v>
      </c>
      <c r="H223" s="101">
        <f t="shared" si="68"/>
        <v>1.3540767134513046E-3</v>
      </c>
      <c r="I223" s="101">
        <f t="shared" si="68"/>
        <v>1.3635079503266298E-3</v>
      </c>
      <c r="J223" s="101">
        <f t="shared" si="68"/>
        <v>1.3729391872019541E-3</v>
      </c>
      <c r="K223" s="101">
        <f t="shared" si="68"/>
        <v>1.3823704240772789E-3</v>
      </c>
      <c r="L223" s="101">
        <f t="shared" si="68"/>
        <v>2.0953177630180313E-3</v>
      </c>
      <c r="M223" s="101">
        <f t="shared" si="68"/>
        <v>2.8175431124778188E-3</v>
      </c>
      <c r="N223" s="101">
        <f t="shared" si="68"/>
        <v>3.5490464724566404E-3</v>
      </c>
      <c r="O223" s="101">
        <f t="shared" si="68"/>
        <v>4.2898278429544957E-3</v>
      </c>
      <c r="P223" s="101">
        <f t="shared" si="68"/>
        <v>5.0398872239713855E-3</v>
      </c>
      <c r="Q223" s="101">
        <f t="shared" si="68"/>
        <v>5.7992246155073087E-3</v>
      </c>
      <c r="R223" s="101">
        <f t="shared" si="68"/>
        <v>6.5678400175622677E-3</v>
      </c>
      <c r="S223" s="101">
        <f t="shared" si="68"/>
        <v>7.3457334301362601E-3</v>
      </c>
      <c r="T223" s="101">
        <f t="shared" si="68"/>
        <v>8.1329048532292874E-3</v>
      </c>
      <c r="U223" s="101">
        <f t="shared" si="68"/>
        <v>8.9293542868413497E-3</v>
      </c>
      <c r="V223" s="101">
        <f t="shared" si="68"/>
        <v>9.7350817309724436E-3</v>
      </c>
      <c r="W223" s="101">
        <f t="shared" si="68"/>
        <v>1.0550087185622573E-2</v>
      </c>
      <c r="X223" s="101">
        <f t="shared" si="68"/>
        <v>1.1374370650791742E-2</v>
      </c>
      <c r="Y223" s="101">
        <f t="shared" si="68"/>
        <v>1.2207932126479935E-2</v>
      </c>
      <c r="Z223" s="101">
        <f t="shared" si="68"/>
        <v>1.3050771612687169E-2</v>
      </c>
      <c r="AA223" s="101">
        <f t="shared" si="68"/>
        <v>1.3902889109413433E-2</v>
      </c>
      <c r="AB223" s="101">
        <f t="shared" si="68"/>
        <v>1.4764284616658734E-2</v>
      </c>
      <c r="AC223" s="101">
        <f t="shared" si="68"/>
        <v>1.5634958134423071E-2</v>
      </c>
      <c r="AD223" s="101">
        <f t="shared" si="68"/>
        <v>1.6514909662706443E-2</v>
      </c>
      <c r="AE223" s="101">
        <f t="shared" si="68"/>
        <v>1.7404139201508847E-2</v>
      </c>
      <c r="AF223" s="101">
        <f t="shared" si="68"/>
        <v>1.8302646750830286E-2</v>
      </c>
      <c r="AG223" s="101" t="str">
        <f t="shared" si="68"/>
        <v/>
      </c>
      <c r="AH223" s="101" t="str">
        <f t="shared" si="68"/>
        <v/>
      </c>
      <c r="AI223" s="101" t="str">
        <f t="shared" si="68"/>
        <v/>
      </c>
      <c r="AJ223" s="101" t="str">
        <f t="shared" si="68"/>
        <v/>
      </c>
      <c r="AK223" s="101" t="str">
        <f t="shared" si="68"/>
        <v/>
      </c>
      <c r="AL223" s="101" t="str">
        <f t="shared" si="68"/>
        <v/>
      </c>
      <c r="AM223" s="101" t="str">
        <f t="shared" si="68"/>
        <v/>
      </c>
      <c r="AN223" s="101" t="str">
        <f t="shared" si="68"/>
        <v/>
      </c>
      <c r="AO223" s="101" t="str">
        <f t="shared" si="68"/>
        <v/>
      </c>
      <c r="AP223" s="101" t="str">
        <f t="shared" si="68"/>
        <v/>
      </c>
      <c r="AQ223" s="101" t="str">
        <f t="shared" si="68"/>
        <v/>
      </c>
      <c r="AR223" s="101" t="str">
        <f t="shared" si="68"/>
        <v/>
      </c>
      <c r="AS223" s="101" t="str">
        <f t="shared" si="68"/>
        <v/>
      </c>
      <c r="AT223" s="101" t="str">
        <f t="shared" si="68"/>
        <v/>
      </c>
      <c r="AU223" s="101" t="str">
        <f t="shared" si="68"/>
        <v/>
      </c>
      <c r="AV223" s="101" t="str">
        <f t="shared" si="68"/>
        <v/>
      </c>
      <c r="AW223" s="101" t="str">
        <f t="shared" si="68"/>
        <v/>
      </c>
      <c r="AX223" s="101" t="str">
        <f t="shared" si="68"/>
        <v/>
      </c>
      <c r="AY223" s="101" t="str">
        <f t="shared" si="68"/>
        <v/>
      </c>
      <c r="AZ223" s="101" t="str">
        <f t="shared" si="68"/>
        <v/>
      </c>
      <c r="BA223" s="101" t="str">
        <f t="shared" si="68"/>
        <v/>
      </c>
      <c r="BB223" s="101" t="str">
        <f t="shared" si="68"/>
        <v/>
      </c>
      <c r="BC223" s="104" t="str">
        <f t="shared" si="68"/>
        <v/>
      </c>
    </row>
    <row r="224" spans="3:55" x14ac:dyDescent="0.25">
      <c r="F224" s="10" t="s">
        <v>521</v>
      </c>
      <c r="G224" s="116">
        <f t="shared" ref="G224:BC224" si="69">IF(G222="","",G218*$G$40)</f>
        <v>0.25037975070954754</v>
      </c>
      <c r="H224" s="116">
        <f t="shared" si="69"/>
        <v>0.25213589445067663</v>
      </c>
      <c r="I224" s="116">
        <f t="shared" si="69"/>
        <v>0.25389203819180584</v>
      </c>
      <c r="J224" s="116">
        <f t="shared" si="69"/>
        <v>0.25564818193293493</v>
      </c>
      <c r="K224" s="116">
        <f t="shared" si="69"/>
        <v>0.25740432567406402</v>
      </c>
      <c r="L224" s="116">
        <f t="shared" si="69"/>
        <v>0.39015870599412766</v>
      </c>
      <c r="M224" s="116">
        <f t="shared" si="69"/>
        <v>0.52464069853711859</v>
      </c>
      <c r="N224" s="116">
        <f t="shared" si="69"/>
        <v>0.66085030330303662</v>
      </c>
      <c r="O224" s="116">
        <f t="shared" si="69"/>
        <v>0.79878752029188171</v>
      </c>
      <c r="P224" s="116">
        <f t="shared" si="69"/>
        <v>0.93845234950365408</v>
      </c>
      <c r="Q224" s="116">
        <f t="shared" si="69"/>
        <v>1.0798447909383533</v>
      </c>
      <c r="R224" s="116">
        <f t="shared" si="69"/>
        <v>1.22296484459598</v>
      </c>
      <c r="S224" s="116">
        <f t="shared" si="69"/>
        <v>1.3678125104765335</v>
      </c>
      <c r="T224" s="116">
        <f t="shared" si="69"/>
        <v>1.5143877885800143</v>
      </c>
      <c r="U224" s="116">
        <f t="shared" si="69"/>
        <v>1.6626906789064229</v>
      </c>
      <c r="V224" s="116">
        <f t="shared" si="69"/>
        <v>1.8127211814557576</v>
      </c>
      <c r="W224" s="116">
        <f t="shared" si="69"/>
        <v>1.96447929622802</v>
      </c>
      <c r="X224" s="116">
        <f t="shared" si="69"/>
        <v>2.1179650232232099</v>
      </c>
      <c r="Y224" s="116">
        <f t="shared" si="69"/>
        <v>2.273178362441326</v>
      </c>
      <c r="Z224" s="116">
        <f t="shared" si="69"/>
        <v>2.4301193138823698</v>
      </c>
      <c r="AA224" s="116">
        <f t="shared" si="69"/>
        <v>2.5887878775463404</v>
      </c>
      <c r="AB224" s="116">
        <f t="shared" si="69"/>
        <v>2.7491840534332384</v>
      </c>
      <c r="AC224" s="116">
        <f t="shared" si="69"/>
        <v>2.9113078415430635</v>
      </c>
      <c r="AD224" s="116">
        <f t="shared" si="69"/>
        <v>3.0751592418758165</v>
      </c>
      <c r="AE224" s="116">
        <f t="shared" si="69"/>
        <v>3.2407382544314958</v>
      </c>
      <c r="AF224" s="116">
        <f t="shared" si="69"/>
        <v>3.4080448792101028</v>
      </c>
      <c r="AG224" s="116" t="str">
        <f t="shared" si="69"/>
        <v/>
      </c>
      <c r="AH224" s="116" t="str">
        <f t="shared" si="69"/>
        <v/>
      </c>
      <c r="AI224" s="116" t="str">
        <f t="shared" si="69"/>
        <v/>
      </c>
      <c r="AJ224" s="116" t="str">
        <f t="shared" si="69"/>
        <v/>
      </c>
      <c r="AK224" s="116" t="str">
        <f t="shared" si="69"/>
        <v/>
      </c>
      <c r="AL224" s="116" t="str">
        <f t="shared" si="69"/>
        <v/>
      </c>
      <c r="AM224" s="116" t="str">
        <f t="shared" si="69"/>
        <v/>
      </c>
      <c r="AN224" s="116" t="str">
        <f t="shared" si="69"/>
        <v/>
      </c>
      <c r="AO224" s="116" t="str">
        <f t="shared" si="69"/>
        <v/>
      </c>
      <c r="AP224" s="116" t="str">
        <f t="shared" si="69"/>
        <v/>
      </c>
      <c r="AQ224" s="116" t="str">
        <f t="shared" si="69"/>
        <v/>
      </c>
      <c r="AR224" s="116" t="str">
        <f t="shared" si="69"/>
        <v/>
      </c>
      <c r="AS224" s="116" t="str">
        <f t="shared" si="69"/>
        <v/>
      </c>
      <c r="AT224" s="116" t="str">
        <f t="shared" si="69"/>
        <v/>
      </c>
      <c r="AU224" s="116" t="str">
        <f t="shared" si="69"/>
        <v/>
      </c>
      <c r="AV224" s="116" t="str">
        <f t="shared" si="69"/>
        <v/>
      </c>
      <c r="AW224" s="116" t="str">
        <f t="shared" si="69"/>
        <v/>
      </c>
      <c r="AX224" s="116" t="str">
        <f t="shared" si="69"/>
        <v/>
      </c>
      <c r="AY224" s="116" t="str">
        <f t="shared" si="69"/>
        <v/>
      </c>
      <c r="AZ224" s="116" t="str">
        <f t="shared" si="69"/>
        <v/>
      </c>
      <c r="BA224" s="116" t="str">
        <f t="shared" si="69"/>
        <v/>
      </c>
      <c r="BB224" s="116" t="str">
        <f t="shared" si="69"/>
        <v/>
      </c>
      <c r="BC224" s="117" t="str">
        <f t="shared" si="69"/>
        <v/>
      </c>
    </row>
    <row r="225" spans="4:55" x14ac:dyDescent="0.25">
      <c r="F225" s="423" t="s">
        <v>522</v>
      </c>
      <c r="G225" s="116">
        <f t="shared" ref="G225:BC225" si="70">IF(G222="","",G218*$G$41)</f>
        <v>2.3214666302588389E-3</v>
      </c>
      <c r="H225" s="116">
        <f t="shared" si="70"/>
        <v>2.3377492133408004E-3</v>
      </c>
      <c r="I225" s="116">
        <f t="shared" si="70"/>
        <v>2.3540317964227632E-3</v>
      </c>
      <c r="J225" s="116">
        <f t="shared" si="70"/>
        <v>2.3703143795047251E-3</v>
      </c>
      <c r="K225" s="116">
        <f t="shared" si="70"/>
        <v>2.3865969625866874E-3</v>
      </c>
      <c r="L225" s="116">
        <f t="shared" si="70"/>
        <v>3.6174667236610466E-3</v>
      </c>
      <c r="M225" s="116">
        <f t="shared" si="70"/>
        <v>4.8643545297817302E-3</v>
      </c>
      <c r="N225" s="116">
        <f t="shared" si="70"/>
        <v>6.1272603809487368E-3</v>
      </c>
      <c r="O225" s="116">
        <f t="shared" si="70"/>
        <v>7.4061842771620647E-3</v>
      </c>
      <c r="P225" s="116">
        <f t="shared" si="70"/>
        <v>8.7011262184217182E-3</v>
      </c>
      <c r="Q225" s="116">
        <f t="shared" si="70"/>
        <v>1.001208620472769E-2</v>
      </c>
      <c r="R225" s="116">
        <f t="shared" si="70"/>
        <v>1.133906423607999E-2</v>
      </c>
      <c r="S225" s="116">
        <f t="shared" si="70"/>
        <v>1.2682060312478609E-2</v>
      </c>
      <c r="T225" s="116">
        <f t="shared" si="70"/>
        <v>1.4041074433923554E-2</v>
      </c>
      <c r="U225" s="116">
        <f t="shared" si="70"/>
        <v>1.5416106600414824E-2</v>
      </c>
      <c r="V225" s="116">
        <f t="shared" si="70"/>
        <v>1.6807156811952412E-2</v>
      </c>
      <c r="W225" s="116">
        <f t="shared" si="70"/>
        <v>1.8214225068536323E-2</v>
      </c>
      <c r="X225" s="116">
        <f t="shared" si="70"/>
        <v>1.9637311370166565E-2</v>
      </c>
      <c r="Y225" s="116">
        <f t="shared" si="70"/>
        <v>2.1076415716843121E-2</v>
      </c>
      <c r="Z225" s="116">
        <f t="shared" si="70"/>
        <v>2.2531538108566004E-2</v>
      </c>
      <c r="AA225" s="116">
        <f t="shared" si="70"/>
        <v>2.4002678545335204E-2</v>
      </c>
      <c r="AB225" s="116">
        <f t="shared" si="70"/>
        <v>2.5489837027150731E-2</v>
      </c>
      <c r="AC225" s="116">
        <f t="shared" si="70"/>
        <v>2.6993013554012586E-2</v>
      </c>
      <c r="AD225" s="116">
        <f t="shared" si="70"/>
        <v>2.8512208125920764E-2</v>
      </c>
      <c r="AE225" s="116">
        <f t="shared" si="70"/>
        <v>3.004742074287526E-2</v>
      </c>
      <c r="AF225" s="116">
        <f t="shared" si="70"/>
        <v>3.1598651404876082E-2</v>
      </c>
      <c r="AG225" s="116" t="str">
        <f t="shared" si="70"/>
        <v/>
      </c>
      <c r="AH225" s="116" t="str">
        <f t="shared" si="70"/>
        <v/>
      </c>
      <c r="AI225" s="116" t="str">
        <f t="shared" si="70"/>
        <v/>
      </c>
      <c r="AJ225" s="116" t="str">
        <f t="shared" si="70"/>
        <v/>
      </c>
      <c r="AK225" s="116" t="str">
        <f t="shared" si="70"/>
        <v/>
      </c>
      <c r="AL225" s="116" t="str">
        <f t="shared" si="70"/>
        <v/>
      </c>
      <c r="AM225" s="116" t="str">
        <f t="shared" si="70"/>
        <v/>
      </c>
      <c r="AN225" s="116" t="str">
        <f t="shared" si="70"/>
        <v/>
      </c>
      <c r="AO225" s="116" t="str">
        <f t="shared" si="70"/>
        <v/>
      </c>
      <c r="AP225" s="116" t="str">
        <f t="shared" si="70"/>
        <v/>
      </c>
      <c r="AQ225" s="116" t="str">
        <f t="shared" si="70"/>
        <v/>
      </c>
      <c r="AR225" s="116" t="str">
        <f t="shared" si="70"/>
        <v/>
      </c>
      <c r="AS225" s="116" t="str">
        <f t="shared" si="70"/>
        <v/>
      </c>
      <c r="AT225" s="116" t="str">
        <f t="shared" si="70"/>
        <v/>
      </c>
      <c r="AU225" s="116" t="str">
        <f t="shared" si="70"/>
        <v/>
      </c>
      <c r="AV225" s="116" t="str">
        <f t="shared" si="70"/>
        <v/>
      </c>
      <c r="AW225" s="116" t="str">
        <f t="shared" si="70"/>
        <v/>
      </c>
      <c r="AX225" s="116" t="str">
        <f t="shared" si="70"/>
        <v/>
      </c>
      <c r="AY225" s="116" t="str">
        <f t="shared" si="70"/>
        <v/>
      </c>
      <c r="AZ225" s="116" t="str">
        <f t="shared" si="70"/>
        <v/>
      </c>
      <c r="BA225" s="116" t="str">
        <f t="shared" si="70"/>
        <v/>
      </c>
      <c r="BB225" s="116" t="str">
        <f t="shared" si="70"/>
        <v/>
      </c>
      <c r="BC225" s="117" t="str">
        <f t="shared" si="70"/>
        <v/>
      </c>
    </row>
    <row r="226" spans="4:55" x14ac:dyDescent="0.25">
      <c r="F226" s="10"/>
      <c r="G226" s="116">
        <f t="shared" ref="G226:BC226" si="71">IF(G222="","",G218*$G$42)</f>
        <v>0.3426943643509609</v>
      </c>
      <c r="H226" s="116">
        <f t="shared" si="71"/>
        <v>0.34509799548075337</v>
      </c>
      <c r="I226" s="116">
        <f t="shared" si="71"/>
        <v>0.34750162661054601</v>
      </c>
      <c r="J226" s="116">
        <f t="shared" si="71"/>
        <v>0.34990525774033848</v>
      </c>
      <c r="K226" s="116">
        <f t="shared" si="71"/>
        <v>0.35230888887013107</v>
      </c>
      <c r="L226" s="116">
        <f t="shared" si="71"/>
        <v>0.53400959689330241</v>
      </c>
      <c r="M226" s="116">
        <f t="shared" si="71"/>
        <v>0.71807488500293537</v>
      </c>
      <c r="N226" s="116">
        <f t="shared" si="71"/>
        <v>0.90450475319902968</v>
      </c>
      <c r="O226" s="116">
        <f t="shared" si="71"/>
        <v>1.0932992014815852</v>
      </c>
      <c r="P226" s="116">
        <f t="shared" si="71"/>
        <v>1.2844582298506024</v>
      </c>
      <c r="Q226" s="116">
        <f t="shared" si="71"/>
        <v>1.4779818383060805</v>
      </c>
      <c r="R226" s="116">
        <f t="shared" si="71"/>
        <v>1.6738700268480207</v>
      </c>
      <c r="S226" s="116">
        <f t="shared" si="71"/>
        <v>1.8721227954764217</v>
      </c>
      <c r="T226" s="116">
        <f t="shared" si="71"/>
        <v>2.0727401441912843</v>
      </c>
      <c r="U226" s="116">
        <f t="shared" si="71"/>
        <v>2.2757220729926093</v>
      </c>
      <c r="V226" s="116">
        <f t="shared" si="71"/>
        <v>2.4810685818803941</v>
      </c>
      <c r="W226" s="116">
        <f t="shared" si="71"/>
        <v>2.688779670854641</v>
      </c>
      <c r="X226" s="116">
        <f t="shared" si="71"/>
        <v>2.8988553399153503</v>
      </c>
      <c r="Y226" s="116">
        <f t="shared" si="71"/>
        <v>3.1112955890625194</v>
      </c>
      <c r="Z226" s="116">
        <f t="shared" si="71"/>
        <v>3.3261004182961504</v>
      </c>
      <c r="AA226" s="116">
        <f t="shared" si="71"/>
        <v>3.5432698276162427</v>
      </c>
      <c r="AB226" s="116">
        <f t="shared" si="71"/>
        <v>3.7628038170227964</v>
      </c>
      <c r="AC226" s="116">
        <f t="shared" si="71"/>
        <v>3.9847023865158122</v>
      </c>
      <c r="AD226" s="116">
        <f t="shared" si="71"/>
        <v>4.2089655360952891</v>
      </c>
      <c r="AE226" s="116">
        <f t="shared" si="71"/>
        <v>4.435593265761228</v>
      </c>
      <c r="AF226" s="116">
        <f t="shared" si="71"/>
        <v>4.6645855755136276</v>
      </c>
      <c r="AG226" s="116" t="str">
        <f t="shared" si="71"/>
        <v/>
      </c>
      <c r="AH226" s="116" t="str">
        <f t="shared" si="71"/>
        <v/>
      </c>
      <c r="AI226" s="116" t="str">
        <f t="shared" si="71"/>
        <v/>
      </c>
      <c r="AJ226" s="116" t="str">
        <f t="shared" si="71"/>
        <v/>
      </c>
      <c r="AK226" s="116" t="str">
        <f t="shared" si="71"/>
        <v/>
      </c>
      <c r="AL226" s="116" t="str">
        <f t="shared" si="71"/>
        <v/>
      </c>
      <c r="AM226" s="116" t="str">
        <f t="shared" si="71"/>
        <v/>
      </c>
      <c r="AN226" s="116" t="str">
        <f t="shared" si="71"/>
        <v/>
      </c>
      <c r="AO226" s="116" t="str">
        <f t="shared" si="71"/>
        <v/>
      </c>
      <c r="AP226" s="116" t="str">
        <f t="shared" si="71"/>
        <v/>
      </c>
      <c r="AQ226" s="116" t="str">
        <f t="shared" si="71"/>
        <v/>
      </c>
      <c r="AR226" s="116" t="str">
        <f t="shared" si="71"/>
        <v/>
      </c>
      <c r="AS226" s="116" t="str">
        <f t="shared" si="71"/>
        <v/>
      </c>
      <c r="AT226" s="116" t="str">
        <f t="shared" si="71"/>
        <v/>
      </c>
      <c r="AU226" s="116" t="str">
        <f t="shared" si="71"/>
        <v/>
      </c>
      <c r="AV226" s="116" t="str">
        <f t="shared" si="71"/>
        <v/>
      </c>
      <c r="AW226" s="116" t="str">
        <f t="shared" si="71"/>
        <v/>
      </c>
      <c r="AX226" s="116" t="str">
        <f t="shared" si="71"/>
        <v/>
      </c>
      <c r="AY226" s="116" t="str">
        <f t="shared" si="71"/>
        <v/>
      </c>
      <c r="AZ226" s="116" t="str">
        <f t="shared" si="71"/>
        <v/>
      </c>
      <c r="BA226" s="116" t="str">
        <f t="shared" si="71"/>
        <v/>
      </c>
      <c r="BB226" s="116" t="str">
        <f t="shared" si="71"/>
        <v/>
      </c>
      <c r="BC226" s="117" t="str">
        <f t="shared" si="71"/>
        <v/>
      </c>
    </row>
    <row r="227" spans="4:55" x14ac:dyDescent="0.25">
      <c r="F227" s="19" t="s">
        <v>523</v>
      </c>
      <c r="G227" s="109">
        <f t="shared" ref="G227:BC227" si="72">IF(G222="","",G218*$G$43)</f>
        <v>127.08003761024989</v>
      </c>
      <c r="H227" s="109">
        <f t="shared" si="72"/>
        <v>127.97136692917144</v>
      </c>
      <c r="I227" s="109">
        <f t="shared" si="72"/>
        <v>128.86269624809304</v>
      </c>
      <c r="J227" s="109">
        <f t="shared" si="72"/>
        <v>129.75402556701459</v>
      </c>
      <c r="K227" s="109">
        <f t="shared" si="72"/>
        <v>130.64535488593617</v>
      </c>
      <c r="L227" s="109">
        <f t="shared" si="72"/>
        <v>198.0247319968656</v>
      </c>
      <c r="M227" s="109">
        <f t="shared" si="72"/>
        <v>266.28095727799791</v>
      </c>
      <c r="N227" s="109">
        <f t="shared" si="72"/>
        <v>335.41403072933309</v>
      </c>
      <c r="O227" s="109">
        <f t="shared" si="72"/>
        <v>405.42395235087105</v>
      </c>
      <c r="P227" s="109">
        <f t="shared" si="72"/>
        <v>476.31072214261184</v>
      </c>
      <c r="Q227" s="109">
        <f t="shared" si="72"/>
        <v>548.0743401045554</v>
      </c>
      <c r="R227" s="109">
        <f t="shared" si="72"/>
        <v>620.71480623670197</v>
      </c>
      <c r="S227" s="109">
        <f t="shared" si="72"/>
        <v>694.23212053905115</v>
      </c>
      <c r="T227" s="109">
        <f t="shared" si="72"/>
        <v>768.62628301160339</v>
      </c>
      <c r="U227" s="109">
        <f t="shared" si="72"/>
        <v>843.89729365435858</v>
      </c>
      <c r="V227" s="109">
        <f t="shared" si="72"/>
        <v>920.04515246731614</v>
      </c>
      <c r="W227" s="109">
        <f t="shared" si="72"/>
        <v>997.06985945047677</v>
      </c>
      <c r="X227" s="109">
        <f t="shared" si="72"/>
        <v>1074.9714146038407</v>
      </c>
      <c r="Y227" s="109">
        <f t="shared" si="72"/>
        <v>1153.7498179274066</v>
      </c>
      <c r="Z227" s="109">
        <f t="shared" si="72"/>
        <v>1233.405069421176</v>
      </c>
      <c r="AA227" s="109">
        <f t="shared" si="72"/>
        <v>1313.9371690851476</v>
      </c>
      <c r="AB227" s="109">
        <f t="shared" si="72"/>
        <v>1395.3461169193224</v>
      </c>
      <c r="AC227" s="109">
        <f t="shared" si="72"/>
        <v>1477.6319129237002</v>
      </c>
      <c r="AD227" s="109">
        <f t="shared" si="72"/>
        <v>1560.7945570982808</v>
      </c>
      <c r="AE227" s="109">
        <f t="shared" si="72"/>
        <v>1644.8340494430643</v>
      </c>
      <c r="AF227" s="109">
        <f t="shared" si="72"/>
        <v>1729.7503899580506</v>
      </c>
      <c r="AG227" s="109" t="str">
        <f t="shared" si="72"/>
        <v/>
      </c>
      <c r="AH227" s="109" t="str">
        <f t="shared" si="72"/>
        <v/>
      </c>
      <c r="AI227" s="109" t="str">
        <f t="shared" si="72"/>
        <v/>
      </c>
      <c r="AJ227" s="109" t="str">
        <f t="shared" si="72"/>
        <v/>
      </c>
      <c r="AK227" s="109" t="str">
        <f t="shared" si="72"/>
        <v/>
      </c>
      <c r="AL227" s="109" t="str">
        <f t="shared" si="72"/>
        <v/>
      </c>
      <c r="AM227" s="109" t="str">
        <f t="shared" si="72"/>
        <v/>
      </c>
      <c r="AN227" s="109" t="str">
        <f t="shared" si="72"/>
        <v/>
      </c>
      <c r="AO227" s="109" t="str">
        <f t="shared" si="72"/>
        <v/>
      </c>
      <c r="AP227" s="109" t="str">
        <f t="shared" si="72"/>
        <v/>
      </c>
      <c r="AQ227" s="109" t="str">
        <f t="shared" si="72"/>
        <v/>
      </c>
      <c r="AR227" s="109" t="str">
        <f t="shared" si="72"/>
        <v/>
      </c>
      <c r="AS227" s="109" t="str">
        <f t="shared" si="72"/>
        <v/>
      </c>
      <c r="AT227" s="109" t="str">
        <f t="shared" si="72"/>
        <v/>
      </c>
      <c r="AU227" s="109" t="str">
        <f t="shared" si="72"/>
        <v/>
      </c>
      <c r="AV227" s="109" t="str">
        <f t="shared" si="72"/>
        <v/>
      </c>
      <c r="AW227" s="109" t="str">
        <f t="shared" si="72"/>
        <v/>
      </c>
      <c r="AX227" s="109" t="str">
        <f t="shared" si="72"/>
        <v/>
      </c>
      <c r="AY227" s="109" t="str">
        <f t="shared" si="72"/>
        <v/>
      </c>
      <c r="AZ227" s="109" t="str">
        <f t="shared" si="72"/>
        <v/>
      </c>
      <c r="BA227" s="109" t="str">
        <f t="shared" si="72"/>
        <v/>
      </c>
      <c r="BB227" s="109" t="str">
        <f t="shared" si="72"/>
        <v/>
      </c>
      <c r="BC227" s="108" t="str">
        <f t="shared" si="72"/>
        <v/>
      </c>
    </row>
    <row r="228" spans="4:55" x14ac:dyDescent="0.25">
      <c r="F228" s="83" t="s">
        <v>525</v>
      </c>
      <c r="G228" s="84">
        <f t="shared" ref="G228:BC228" si="73">G60</f>
        <v>2021</v>
      </c>
      <c r="H228" s="84">
        <f t="shared" si="73"/>
        <v>2022</v>
      </c>
      <c r="I228" s="84">
        <f t="shared" si="73"/>
        <v>2023</v>
      </c>
      <c r="J228" s="84">
        <f t="shared" si="73"/>
        <v>2024</v>
      </c>
      <c r="K228" s="84">
        <f t="shared" si="73"/>
        <v>2025</v>
      </c>
      <c r="L228" s="84">
        <f t="shared" si="73"/>
        <v>2026</v>
      </c>
      <c r="M228" s="84">
        <f t="shared" si="73"/>
        <v>2027</v>
      </c>
      <c r="N228" s="84">
        <f t="shared" si="73"/>
        <v>2028</v>
      </c>
      <c r="O228" s="84">
        <f t="shared" si="73"/>
        <v>2029</v>
      </c>
      <c r="P228" s="84">
        <f t="shared" si="73"/>
        <v>2030</v>
      </c>
      <c r="Q228" s="84">
        <f t="shared" si="73"/>
        <v>2031</v>
      </c>
      <c r="R228" s="84">
        <f t="shared" si="73"/>
        <v>2032</v>
      </c>
      <c r="S228" s="84">
        <f t="shared" si="73"/>
        <v>2033</v>
      </c>
      <c r="T228" s="84">
        <f t="shared" si="73"/>
        <v>2034</v>
      </c>
      <c r="U228" s="84">
        <f t="shared" si="73"/>
        <v>2035</v>
      </c>
      <c r="V228" s="84">
        <f t="shared" si="73"/>
        <v>2036</v>
      </c>
      <c r="W228" s="84">
        <f t="shared" si="73"/>
        <v>2037</v>
      </c>
      <c r="X228" s="84">
        <f t="shared" si="73"/>
        <v>2038</v>
      </c>
      <c r="Y228" s="84">
        <f t="shared" si="73"/>
        <v>2039</v>
      </c>
      <c r="Z228" s="84">
        <f t="shared" si="73"/>
        <v>2040</v>
      </c>
      <c r="AA228" s="84">
        <f t="shared" si="73"/>
        <v>2041</v>
      </c>
      <c r="AB228" s="84">
        <f t="shared" si="73"/>
        <v>2042</v>
      </c>
      <c r="AC228" s="84">
        <f t="shared" si="73"/>
        <v>2043</v>
      </c>
      <c r="AD228" s="84">
        <f t="shared" si="73"/>
        <v>2044</v>
      </c>
      <c r="AE228" s="84">
        <f t="shared" si="73"/>
        <v>2045</v>
      </c>
      <c r="AF228" s="84">
        <f t="shared" si="73"/>
        <v>2046</v>
      </c>
      <c r="AG228" s="84" t="str">
        <f t="shared" si="73"/>
        <v/>
      </c>
      <c r="AH228" s="84" t="str">
        <f t="shared" si="73"/>
        <v/>
      </c>
      <c r="AI228" s="84" t="str">
        <f t="shared" si="73"/>
        <v/>
      </c>
      <c r="AJ228" s="84" t="str">
        <f t="shared" si="73"/>
        <v/>
      </c>
      <c r="AK228" s="84" t="str">
        <f t="shared" si="73"/>
        <v/>
      </c>
      <c r="AL228" s="84" t="str">
        <f t="shared" si="73"/>
        <v/>
      </c>
      <c r="AM228" s="84" t="str">
        <f t="shared" si="73"/>
        <v/>
      </c>
      <c r="AN228" s="84" t="str">
        <f t="shared" si="73"/>
        <v/>
      </c>
      <c r="AO228" s="84" t="str">
        <f t="shared" si="73"/>
        <v/>
      </c>
      <c r="AP228" s="84" t="str">
        <f t="shared" si="73"/>
        <v/>
      </c>
      <c r="AQ228" s="84" t="str">
        <f t="shared" si="73"/>
        <v/>
      </c>
      <c r="AR228" s="84" t="str">
        <f t="shared" si="73"/>
        <v/>
      </c>
      <c r="AS228" s="84" t="str">
        <f t="shared" si="73"/>
        <v/>
      </c>
      <c r="AT228" s="84" t="str">
        <f t="shared" si="73"/>
        <v/>
      </c>
      <c r="AU228" s="84" t="str">
        <f t="shared" si="73"/>
        <v/>
      </c>
      <c r="AV228" s="84" t="str">
        <f t="shared" si="73"/>
        <v/>
      </c>
      <c r="AW228" s="84" t="str">
        <f t="shared" si="73"/>
        <v/>
      </c>
      <c r="AX228" s="84" t="str">
        <f t="shared" si="73"/>
        <v/>
      </c>
      <c r="AY228" s="84" t="str">
        <f t="shared" si="73"/>
        <v/>
      </c>
      <c r="AZ228" s="84" t="str">
        <f t="shared" si="73"/>
        <v/>
      </c>
      <c r="BA228" s="84" t="str">
        <f t="shared" si="73"/>
        <v/>
      </c>
      <c r="BB228" s="84" t="str">
        <f t="shared" si="73"/>
        <v/>
      </c>
      <c r="BC228" s="85" t="str">
        <f t="shared" si="73"/>
        <v/>
      </c>
    </row>
    <row r="229" spans="4:55" x14ac:dyDescent="0.25">
      <c r="F229" s="34" t="s">
        <v>520</v>
      </c>
      <c r="G229" s="118" t="str">
        <f>IF(G228="","",IF(G221&lt;1,"",G$218*INDEX('CBI - MULTIPLIERS'!$J$319:$J$349,MATCH('CBI - BUILD_SCENARIO'!G222,'CBI - MULTIPLIERS'!$G$319:$G$349,0))))</f>
        <v/>
      </c>
      <c r="H229" s="118" t="str">
        <f>IF(H228="","",IF(H221&lt;1,"",H$218*INDEX('CBI - MULTIPLIERS'!$J$319:$J$349,MATCH('CBI - BUILD_SCENARIO'!H222,'CBI - MULTIPLIERS'!$G$319:$G$349,0))))</f>
        <v/>
      </c>
      <c r="I229" s="118" t="str">
        <f>IF(I228="","",IF(I221&lt;1,"",I$218*INDEX('CBI - MULTIPLIERS'!$J$319:$J$349,MATCH('CBI - BUILD_SCENARIO'!I222,'CBI - MULTIPLIERS'!$G$319:$G$349,0))))</f>
        <v/>
      </c>
      <c r="J229" s="118" t="str">
        <f>IF(J228="","",IF(J221&lt;1,"",J$218*INDEX('CBI - MULTIPLIERS'!$J$319:$J$349,MATCH('CBI - BUILD_SCENARIO'!J222,'CBI - MULTIPLIERS'!$G$319:$G$349,0))))</f>
        <v/>
      </c>
      <c r="K229" s="118" t="str">
        <f>IF(K228="","",IF(K221&lt;1,"",K$218*INDEX('CBI - MULTIPLIERS'!$J$319:$J$349,MATCH('CBI - BUILD_SCENARIO'!K222,'CBI - MULTIPLIERS'!$G$319:$G$349,0))))</f>
        <v/>
      </c>
      <c r="L229" s="118">
        <f>IF(L228="","",IF(L221&lt;1,"",L$218*INDEX('CBI - MULTIPLIERS'!$J$319:$J$349,MATCH('CBI - BUILD_SCENARIO'!L222,'CBI - MULTIPLIERS'!$G$319:$G$349,0))))</f>
        <v>1691.9690936370603</v>
      </c>
      <c r="M229" s="118">
        <f>IF(M228="","",IF(M221&lt;1,"",M$218*INDEX('CBI - MULTIPLIERS'!$J$319:$J$349,MATCH('CBI - BUILD_SCENARIO'!M222,'CBI - MULTIPLIERS'!$G$319:$G$349,0))))</f>
        <v>2306.4407918743423</v>
      </c>
      <c r="N229" s="118">
        <f>IF(N228="","",IF(N221&lt;1,"",N$218*INDEX('CBI - MULTIPLIERS'!$J$319:$J$349,MATCH('CBI - BUILD_SCENARIO'!N222,'CBI - MULTIPLIERS'!$G$319:$G$349,0))))</f>
        <v>2944.9987628445206</v>
      </c>
      <c r="O229" s="118">
        <f>IF(O228="","",IF(O221&lt;1,"",O$218*INDEX('CBI - MULTIPLIERS'!$J$319:$J$349,MATCH('CBI - BUILD_SCENARIO'!O222,'CBI - MULTIPLIERS'!$G$319:$G$349,0))))</f>
        <v>3608.6031814933217</v>
      </c>
      <c r="P229" s="118">
        <f>IF(P228="","",IF(P221&lt;1,"",P$218*INDEX('CBI - MULTIPLIERS'!$J$319:$J$349,MATCH('CBI - BUILD_SCENARIO'!P222,'CBI - MULTIPLIERS'!$G$319:$G$349,0))))</f>
        <v>4297.5118358804011</v>
      </c>
      <c r="Q229" s="118">
        <f>IF(Q228="","",IF(Q221&lt;1,"",Q$218*INDEX('CBI - MULTIPLIERS'!$J$319:$J$349,MATCH('CBI - BUILD_SCENARIO'!Q222,'CBI - MULTIPLIERS'!$G$319:$G$349,0))))</f>
        <v>4944.998829643082</v>
      </c>
      <c r="R229" s="118">
        <f>IF(R228="","",IF(R221&lt;1,"",R$218*INDEX('CBI - MULTIPLIERS'!$J$319:$J$349,MATCH('CBI - BUILD_SCENARIO'!R222,'CBI - MULTIPLIERS'!$G$319:$G$349,0))))</f>
        <v>5600.3971829753464</v>
      </c>
      <c r="S229" s="118">
        <f>IF(S228="","",IF(S221&lt;1,"",S$218*INDEX('CBI - MULTIPLIERS'!$J$319:$J$349,MATCH('CBI - BUILD_SCENARIO'!S222,'CBI - MULTIPLIERS'!$G$319:$G$349,0))))</f>
        <v>6263.7068958771888</v>
      </c>
      <c r="T229" s="118">
        <f>IF(T228="","",IF(T221&lt;1,"",T$218*INDEX('CBI - MULTIPLIERS'!$J$319:$J$349,MATCH('CBI - BUILD_SCENARIO'!T222,'CBI - MULTIPLIERS'!$G$319:$G$349,0))))</f>
        <v>6934.9279683486129</v>
      </c>
      <c r="U229" s="118">
        <f>IF(U228="","",IF(U221&lt;1,"",U$218*INDEX('CBI - MULTIPLIERS'!$J$319:$J$349,MATCH('CBI - BUILD_SCENARIO'!U222,'CBI - MULTIPLIERS'!$G$319:$G$349,0))))</f>
        <v>7614.0604003896196</v>
      </c>
      <c r="V229" s="118">
        <f>IF(V228="","",IF(V221&lt;1,"",V$218*INDEX('CBI - MULTIPLIERS'!$J$319:$J$349,MATCH('CBI - BUILD_SCENARIO'!V222,'CBI - MULTIPLIERS'!$G$319:$G$349,0))))</f>
        <v>8301.1041920002026</v>
      </c>
      <c r="W229" s="118">
        <f>IF(W228="","",IF(W221&lt;1,"",W$218*INDEX('CBI - MULTIPLIERS'!$J$319:$J$349,MATCH('CBI - BUILD_SCENARIO'!W222,'CBI - MULTIPLIERS'!$G$319:$G$349,0))))</f>
        <v>8996.0593431803682</v>
      </c>
      <c r="X229" s="118">
        <f>IF(X228="","",IF(X221&lt;1,"",X$218*INDEX('CBI - MULTIPLIERS'!$J$319:$J$349,MATCH('CBI - BUILD_SCENARIO'!X222,'CBI - MULTIPLIERS'!$G$319:$G$349,0))))</f>
        <v>9698.9258539301172</v>
      </c>
      <c r="Y229" s="118">
        <f>IF(Y228="","",IF(Y221&lt;1,"",Y$218*INDEX('CBI - MULTIPLIERS'!$J$319:$J$349,MATCH('CBI - BUILD_SCENARIO'!Y222,'CBI - MULTIPLIERS'!$G$319:$G$349,0))))</f>
        <v>10409.703724249443</v>
      </c>
      <c r="Z229" s="118">
        <f>IF(Z228="","",IF(Z221&lt;1,"",Z$218*INDEX('CBI - MULTIPLIERS'!$J$319:$J$349,MATCH('CBI - BUILD_SCENARIO'!Z222,'CBI - MULTIPLIERS'!$G$319:$G$349,0))))</f>
        <v>11128.39295413835</v>
      </c>
      <c r="AA229" s="118">
        <f>IF(AA228="","",IF(AA221&lt;1,"",AA$218*INDEX('CBI - MULTIPLIERS'!$J$319:$J$349,MATCH('CBI - BUILD_SCENARIO'!AA222,'CBI - MULTIPLIERS'!$G$319:$G$349,0))))</f>
        <v>11854.993543596835</v>
      </c>
      <c r="AB229" s="118">
        <f>IF(AB228="","",IF(AB221&lt;1,"",AB$218*INDEX('CBI - MULTIPLIERS'!$J$319:$J$349,MATCH('CBI - BUILD_SCENARIO'!AB222,'CBI - MULTIPLIERS'!$G$319:$G$349,0))))</f>
        <v>12589.505492624903</v>
      </c>
      <c r="AC229" s="118">
        <f>IF(AC228="","",IF(AC221&lt;1,"",AC$218*INDEX('CBI - MULTIPLIERS'!$J$319:$J$349,MATCH('CBI - BUILD_SCENARIO'!AC222,'CBI - MULTIPLIERS'!$G$319:$G$349,0))))</f>
        <v>13331.928801222552</v>
      </c>
      <c r="AD229" s="118">
        <f>IF(AD228="","",IF(AD221&lt;1,"",AD$218*INDEX('CBI - MULTIPLIERS'!$J$319:$J$349,MATCH('CBI - BUILD_SCENARIO'!AD222,'CBI - MULTIPLIERS'!$G$319:$G$349,0))))</f>
        <v>14082.263469389783</v>
      </c>
      <c r="AE229" s="118">
        <f>IF(AE228="","",IF(AE221&lt;1,"",AE$218*INDEX('CBI - MULTIPLIERS'!$J$319:$J$349,MATCH('CBI - BUILD_SCENARIO'!AE222,'CBI - MULTIPLIERS'!$G$319:$G$349,0))))</f>
        <v>14840.509497126593</v>
      </c>
      <c r="AF229" s="118">
        <f>IF(AF228="","",IF(AF221&lt;1,"",AF$218*INDEX('CBI - MULTIPLIERS'!$J$319:$J$349,MATCH('CBI - BUILD_SCENARIO'!AF222,'CBI - MULTIPLIERS'!$G$319:$G$349,0))))</f>
        <v>15606.666884432985</v>
      </c>
      <c r="AG229" s="118" t="str">
        <f>IF(AG228="","",IF(AG221&lt;1,"",AG$218*INDEX('CBI - MULTIPLIERS'!$J$319:$J$349,MATCH('CBI - BUILD_SCENARIO'!AG222,'CBI - MULTIPLIERS'!$G$319:$G$349,0))))</f>
        <v/>
      </c>
      <c r="AH229" s="118" t="str">
        <f>IF(AH228="","",IF(AH221&lt;1,"",AH$218*INDEX('CBI - MULTIPLIERS'!$J$319:$J$349,MATCH('CBI - BUILD_SCENARIO'!AH222,'CBI - MULTIPLIERS'!$G$319:$G$349,0))))</f>
        <v/>
      </c>
      <c r="AI229" s="118" t="str">
        <f t="shared" ref="AI229:BC229" si="74">IF(AI228="","",IF(AI221&lt;1,"",AI$218*$H39))</f>
        <v/>
      </c>
      <c r="AJ229" s="118" t="str">
        <f t="shared" si="74"/>
        <v/>
      </c>
      <c r="AK229" s="118" t="str">
        <f t="shared" si="74"/>
        <v/>
      </c>
      <c r="AL229" s="118" t="str">
        <f t="shared" si="74"/>
        <v/>
      </c>
      <c r="AM229" s="118" t="str">
        <f t="shared" si="74"/>
        <v/>
      </c>
      <c r="AN229" s="118" t="str">
        <f t="shared" si="74"/>
        <v/>
      </c>
      <c r="AO229" s="118" t="str">
        <f t="shared" si="74"/>
        <v/>
      </c>
      <c r="AP229" s="118" t="str">
        <f t="shared" si="74"/>
        <v/>
      </c>
      <c r="AQ229" s="118" t="str">
        <f t="shared" si="74"/>
        <v/>
      </c>
      <c r="AR229" s="118" t="str">
        <f t="shared" si="74"/>
        <v/>
      </c>
      <c r="AS229" s="118" t="str">
        <f t="shared" si="74"/>
        <v/>
      </c>
      <c r="AT229" s="118" t="str">
        <f t="shared" si="74"/>
        <v/>
      </c>
      <c r="AU229" s="118" t="str">
        <f t="shared" si="74"/>
        <v/>
      </c>
      <c r="AV229" s="118" t="str">
        <f t="shared" si="74"/>
        <v/>
      </c>
      <c r="AW229" s="118" t="str">
        <f t="shared" si="74"/>
        <v/>
      </c>
      <c r="AX229" s="118" t="str">
        <f t="shared" si="74"/>
        <v/>
      </c>
      <c r="AY229" s="118" t="str">
        <f t="shared" si="74"/>
        <v/>
      </c>
      <c r="AZ229" s="118" t="str">
        <f t="shared" si="74"/>
        <v/>
      </c>
      <c r="BA229" s="118" t="str">
        <f t="shared" si="74"/>
        <v/>
      </c>
      <c r="BB229" s="118" t="str">
        <f t="shared" si="74"/>
        <v/>
      </c>
      <c r="BC229" s="121" t="str">
        <f t="shared" si="74"/>
        <v/>
      </c>
    </row>
    <row r="230" spans="4:55" x14ac:dyDescent="0.25">
      <c r="F230" s="10" t="s">
        <v>521</v>
      </c>
      <c r="G230" s="119" t="str">
        <f>IF(G228="","",IF(G221&lt;1,"",G$218*INDEX('CBI - MULTIPLIERS'!$J$257:$J$287,MATCH('CBI - BUILD_SCENARIO'!G228,'CBI - MULTIPLIERS'!$G$257:$G$287,0))))</f>
        <v/>
      </c>
      <c r="H230" s="119" t="str">
        <f>IF(H228="","",IF(H221&lt;1,"",H$218*INDEX('CBI - MULTIPLIERS'!$J$257:$J$287,MATCH('CBI - BUILD_SCENARIO'!H228,'CBI - MULTIPLIERS'!$G$257:$G$287,0))))</f>
        <v/>
      </c>
      <c r="I230" s="119" t="str">
        <f>IF(I228="","",IF(I221&lt;1,"",I$218*INDEX('CBI - MULTIPLIERS'!$J$257:$J$287,MATCH('CBI - BUILD_SCENARIO'!I228,'CBI - MULTIPLIERS'!$G$257:$G$287,0))))</f>
        <v/>
      </c>
      <c r="J230" s="119" t="str">
        <f>IF(J228="","",IF(J221&lt;1,"",J$218*INDEX('CBI - MULTIPLIERS'!$J$257:$J$287,MATCH('CBI - BUILD_SCENARIO'!J228,'CBI - MULTIPLIERS'!$G$257:$G$287,0))))</f>
        <v/>
      </c>
      <c r="K230" s="119" t="str">
        <f>IF(K228="","",IF(K221&lt;1,"",K$218*INDEX('CBI - MULTIPLIERS'!$J$257:$J$287,MATCH('CBI - BUILD_SCENARIO'!K228,'CBI - MULTIPLIERS'!$G$257:$G$287,0))))</f>
        <v/>
      </c>
      <c r="L230" s="119">
        <f>IF(L228="","",IF(L221&lt;1,"",L$218*INDEX('CBI - MULTIPLIERS'!$J$257:$J$287,MATCH('CBI - BUILD_SCENARIO'!L228,'CBI - MULTIPLIERS'!$G$257:$G$287,0))))</f>
        <v>6632.6980019001703</v>
      </c>
      <c r="M230" s="119">
        <f>IF(M228="","",IF(M221&lt;1,"",M$218*INDEX('CBI - MULTIPLIERS'!$J$257:$J$287,MATCH('CBI - BUILD_SCENARIO'!M228,'CBI - MULTIPLIERS'!$G$257:$G$287,0))))</f>
        <v>9076.2840846921517</v>
      </c>
      <c r="N230" s="119">
        <f>IF(N228="","",IF(N221&lt;1,"",N$218*INDEX('CBI - MULTIPLIERS'!$J$257:$J$287,MATCH('CBI - BUILD_SCENARIO'!N228,'CBI - MULTIPLIERS'!$G$257:$G$287,0))))</f>
        <v>11564.880307803141</v>
      </c>
      <c r="O230" s="119">
        <f>IF(O228="","",IF(O221&lt;1,"",O$218*INDEX('CBI - MULTIPLIERS'!$J$257:$J$287,MATCH('CBI - BUILD_SCENARIO'!O228,'CBI - MULTIPLIERS'!$G$257:$G$287,0))))</f>
        <v>14138.539109166308</v>
      </c>
      <c r="P230" s="119">
        <f>IF(P228="","",IF(P221&lt;1,"",P$218*INDEX('CBI - MULTIPLIERS'!$J$257:$J$287,MATCH('CBI - BUILD_SCENARIO'!P228,'CBI - MULTIPLIERS'!$G$257:$G$287,0))))</f>
        <v>16892.142291065771</v>
      </c>
      <c r="Q230" s="119">
        <f>IF(Q228="","",IF(Q221&lt;1,"",Q$218*INDEX('CBI - MULTIPLIERS'!$J$257:$J$287,MATCH('CBI - BUILD_SCENARIO'!Q228,'CBI - MULTIPLIERS'!$G$257:$G$287,0))))</f>
        <v>19437.206236890357</v>
      </c>
      <c r="R230" s="119">
        <f>IF(R228="","",IF(R221&lt;1,"",R$218*INDEX('CBI - MULTIPLIERS'!$J$257:$J$287,MATCH('CBI - BUILD_SCENARIO'!R228,'CBI - MULTIPLIERS'!$G$257:$G$287,0))))</f>
        <v>22013.367202727637</v>
      </c>
      <c r="S230" s="119">
        <f>IF(S228="","",IF(S221&lt;1,"",S$218*INDEX('CBI - MULTIPLIERS'!$J$257:$J$287,MATCH('CBI - BUILD_SCENARIO'!S228,'CBI - MULTIPLIERS'!$G$257:$G$287,0))))</f>
        <v>24620.625188577604</v>
      </c>
      <c r="T230" s="119">
        <f>IF(T228="","",IF(T221&lt;1,"",T$218*INDEX('CBI - MULTIPLIERS'!$J$257:$J$287,MATCH('CBI - BUILD_SCENARIO'!T228,'CBI - MULTIPLIERS'!$G$257:$G$287,0))))</f>
        <v>27258.980194440257</v>
      </c>
      <c r="U230" s="119">
        <f>IF(U228="","",IF(U221&lt;1,"",U$218*INDEX('CBI - MULTIPLIERS'!$J$257:$J$287,MATCH('CBI - BUILD_SCENARIO'!U228,'CBI - MULTIPLIERS'!$G$257:$G$287,0))))</f>
        <v>29928.432220315612</v>
      </c>
      <c r="V230" s="119">
        <f>IF(V228="","",IF(V221&lt;1,"",V$218*INDEX('CBI - MULTIPLIERS'!$J$257:$J$287,MATCH('CBI - BUILD_SCENARIO'!V228,'CBI - MULTIPLIERS'!$G$257:$G$287,0))))</f>
        <v>32628.981266203635</v>
      </c>
      <c r="W230" s="119">
        <f>IF(W228="","",IF(W221&lt;1,"",W$218*INDEX('CBI - MULTIPLIERS'!$J$257:$J$287,MATCH('CBI - BUILD_SCENARIO'!W228,'CBI - MULTIPLIERS'!$G$257:$G$287,0))))</f>
        <v>35360.627332104355</v>
      </c>
      <c r="X230" s="119">
        <f>IF(X228="","",IF(X221&lt;1,"",X$218*INDEX('CBI - MULTIPLIERS'!$J$257:$J$287,MATCH('CBI - BUILD_SCENARIO'!X228,'CBI - MULTIPLIERS'!$G$257:$G$287,0))))</f>
        <v>38123.370418017781</v>
      </c>
      <c r="Y230" s="119">
        <f>IF(Y228="","",IF(Y221&lt;1,"",Y$218*INDEX('CBI - MULTIPLIERS'!$J$257:$J$287,MATCH('CBI - BUILD_SCENARIO'!Y228,'CBI - MULTIPLIERS'!$G$257:$G$287,0))))</f>
        <v>40917.210523943868</v>
      </c>
      <c r="Z230" s="119">
        <f>IF(Z228="","",IF(Z221&lt;1,"",Z$218*INDEX('CBI - MULTIPLIERS'!$J$257:$J$287,MATCH('CBI - BUILD_SCENARIO'!Z228,'CBI - MULTIPLIERS'!$G$257:$G$287,0))))</f>
        <v>43742.14764988266</v>
      </c>
      <c r="AA230" s="119">
        <f>IF(AA228="","",IF(AA221&lt;1,"",AA$218*INDEX('CBI - MULTIPLIERS'!$J$257:$J$287,MATCH('CBI - BUILD_SCENARIO'!AA228,'CBI - MULTIPLIERS'!$G$257:$G$287,0))))</f>
        <v>46598.181795834127</v>
      </c>
      <c r="AB230" s="119">
        <f>IF(AB228="","",IF(AB221&lt;1,"",AB$218*INDEX('CBI - MULTIPLIERS'!$J$257:$J$287,MATCH('CBI - BUILD_SCENARIO'!AB228,'CBI - MULTIPLIERS'!$G$257:$G$287,0))))</f>
        <v>49485.312961798285</v>
      </c>
      <c r="AC230" s="119">
        <f>IF(AC228="","",IF(AC221&lt;1,"",AC$218*INDEX('CBI - MULTIPLIERS'!$J$257:$J$287,MATCH('CBI - BUILD_SCENARIO'!AC228,'CBI - MULTIPLIERS'!$G$257:$G$287,0))))</f>
        <v>52403.54114777514</v>
      </c>
      <c r="AD230" s="119">
        <f>IF(AD228="","",IF(AD221&lt;1,"",AD$218*INDEX('CBI - MULTIPLIERS'!$J$257:$J$287,MATCH('CBI - BUILD_SCENARIO'!AD228,'CBI - MULTIPLIERS'!$G$257:$G$287,0))))</f>
        <v>55352.866353764693</v>
      </c>
      <c r="AE230" s="119">
        <f>IF(AE228="","",IF(AE221&lt;1,"",AE$218*INDEX('CBI - MULTIPLIERS'!$J$257:$J$287,MATCH('CBI - BUILD_SCENARIO'!AE228,'CBI - MULTIPLIERS'!$G$257:$G$287,0))))</f>
        <v>58333.288579766922</v>
      </c>
      <c r="AF230" s="119">
        <f>IF(AF228="","",IF(AF221&lt;1,"",AF$218*INDEX('CBI - MULTIPLIERS'!$J$257:$J$287,MATCH('CBI - BUILD_SCENARIO'!AF228,'CBI - MULTIPLIERS'!$G$257:$G$287,0))))</f>
        <v>61344.807825781849</v>
      </c>
      <c r="AG230" s="119" t="str">
        <f>IF(AG228="","",IF(AG221&lt;1,"",AG$218*INDEX('CBI - MULTIPLIERS'!$J$257:$J$287,MATCH('CBI - BUILD_SCENARIO'!AG228,'CBI - MULTIPLIERS'!$G$257:$G$287,0))))</f>
        <v/>
      </c>
      <c r="AH230" s="119" t="str">
        <f>IF(AH228="","",IF(AH221&lt;1,"",AH$218*INDEX('CBI - MULTIPLIERS'!$J$257:$J$287,MATCH('CBI - BUILD_SCENARIO'!AH228,'CBI - MULTIPLIERS'!$G$257:$G$287,0))))</f>
        <v/>
      </c>
      <c r="AI230" s="119" t="str">
        <f t="shared" ref="AI230:BC230" si="75">IF(AI228="","",IF(AI221&lt;1,"",AI$218*$H40))</f>
        <v/>
      </c>
      <c r="AJ230" s="119" t="str">
        <f t="shared" si="75"/>
        <v/>
      </c>
      <c r="AK230" s="119" t="str">
        <f t="shared" si="75"/>
        <v/>
      </c>
      <c r="AL230" s="119" t="str">
        <f t="shared" si="75"/>
        <v/>
      </c>
      <c r="AM230" s="119" t="str">
        <f t="shared" si="75"/>
        <v/>
      </c>
      <c r="AN230" s="119" t="str">
        <f t="shared" si="75"/>
        <v/>
      </c>
      <c r="AO230" s="119" t="str">
        <f t="shared" si="75"/>
        <v/>
      </c>
      <c r="AP230" s="119" t="str">
        <f t="shared" si="75"/>
        <v/>
      </c>
      <c r="AQ230" s="119" t="str">
        <f t="shared" si="75"/>
        <v/>
      </c>
      <c r="AR230" s="119" t="str">
        <f t="shared" si="75"/>
        <v/>
      </c>
      <c r="AS230" s="119" t="str">
        <f t="shared" si="75"/>
        <v/>
      </c>
      <c r="AT230" s="119" t="str">
        <f t="shared" si="75"/>
        <v/>
      </c>
      <c r="AU230" s="119" t="str">
        <f t="shared" si="75"/>
        <v/>
      </c>
      <c r="AV230" s="119" t="str">
        <f t="shared" si="75"/>
        <v/>
      </c>
      <c r="AW230" s="119" t="str">
        <f t="shared" si="75"/>
        <v/>
      </c>
      <c r="AX230" s="119" t="str">
        <f t="shared" si="75"/>
        <v/>
      </c>
      <c r="AY230" s="119" t="str">
        <f t="shared" si="75"/>
        <v/>
      </c>
      <c r="AZ230" s="119" t="str">
        <f t="shared" si="75"/>
        <v/>
      </c>
      <c r="BA230" s="119" t="str">
        <f t="shared" si="75"/>
        <v/>
      </c>
      <c r="BB230" s="119" t="str">
        <f t="shared" si="75"/>
        <v/>
      </c>
      <c r="BC230" s="122" t="str">
        <f t="shared" si="75"/>
        <v/>
      </c>
    </row>
    <row r="231" spans="4:55" x14ac:dyDescent="0.25">
      <c r="F231" s="423" t="s">
        <v>522</v>
      </c>
      <c r="G231" s="119" t="str">
        <f>IF(G228="","",IF(G221&lt;1,"",G$218*INDEX('CBI - MULTIPLIERS'!$J$288:$J$318,MATCH('CBI - BUILD_SCENARIO'!G228,'CBI - MULTIPLIERS'!$G$288:$G$318,0))))</f>
        <v/>
      </c>
      <c r="H231" s="119" t="str">
        <f>IF(H228="","",IF(H221&lt;1,"",H$218*INDEX('CBI - MULTIPLIERS'!$J$288:$J$318,MATCH('CBI - BUILD_SCENARIO'!H228,'CBI - MULTIPLIERS'!$G$288:$G$318,0))))</f>
        <v/>
      </c>
      <c r="I231" s="119" t="str">
        <f>IF(I228="","",IF(I221&lt;1,"",I$218*INDEX('CBI - MULTIPLIERS'!$J$288:$J$318,MATCH('CBI - BUILD_SCENARIO'!I228,'CBI - MULTIPLIERS'!$G$288:$G$318,0))))</f>
        <v/>
      </c>
      <c r="J231" s="119" t="str">
        <f>IF(J228="","",IF(J221&lt;1,"",J$218*INDEX('CBI - MULTIPLIERS'!$J$288:$J$318,MATCH('CBI - BUILD_SCENARIO'!J228,'CBI - MULTIPLIERS'!$G$288:$G$318,0))))</f>
        <v/>
      </c>
      <c r="K231" s="119" t="str">
        <f>IF(K228="","",IF(K221&lt;1,"",K$218*INDEX('CBI - MULTIPLIERS'!$J$288:$J$318,MATCH('CBI - BUILD_SCENARIO'!K228,'CBI - MULTIPLIERS'!$G$288:$G$318,0))))</f>
        <v/>
      </c>
      <c r="L231" s="119">
        <f>IF(L228="","",IF(L221&lt;1,"",L$218*INDEX('CBI - MULTIPLIERS'!$J$288:$J$318,MATCH('CBI - BUILD_SCENARIO'!L228,'CBI - MULTIPLIERS'!$G$288:$G$318,0))))</f>
        <v>164.59473592657761</v>
      </c>
      <c r="M231" s="119">
        <f>IF(M228="","",IF(M221&lt;1,"",M$218*INDEX('CBI - MULTIPLIERS'!$J$288:$J$318,MATCH('CBI - BUILD_SCENARIO'!M228,'CBI - MULTIPLIERS'!$G$288:$G$318,0))))</f>
        <v>224.73317927591594</v>
      </c>
      <c r="N231" s="119">
        <f>IF(N228="","",IF(N221&lt;1,"",N$218*INDEX('CBI - MULTIPLIERS'!$J$288:$J$318,MATCH('CBI - BUILD_SCENARIO'!N228,'CBI - MULTIPLIERS'!$G$288:$G$318,0))))</f>
        <v>287.36851186649574</v>
      </c>
      <c r="O231" s="119">
        <f>IF(O228="","",IF(O221&lt;1,"",O$218*INDEX('CBI - MULTIPLIERS'!$J$288:$J$318,MATCH('CBI - BUILD_SCENARIO'!O228,'CBI - MULTIPLIERS'!$G$288:$G$318,0))))</f>
        <v>352.53437159291428</v>
      </c>
      <c r="P231" s="119">
        <f>IF(P228="","",IF(P221&lt;1,"",P$218*INDEX('CBI - MULTIPLIERS'!$J$288:$J$318,MATCH('CBI - BUILD_SCENARIO'!P228,'CBI - MULTIPLIERS'!$G$288:$G$318,0))))</f>
        <v>419.39428372792679</v>
      </c>
      <c r="Q231" s="119">
        <f>IF(Q228="","",IF(Q221&lt;1,"",Q$218*INDEX('CBI - MULTIPLIERS'!$J$288:$J$318,MATCH('CBI - BUILD_SCENARIO'!Q228,'CBI - MULTIPLIERS'!$G$288:$G$318,0))))</f>
        <v>482.58255506787469</v>
      </c>
      <c r="R231" s="119">
        <f>IF(R228="","",IF(R221&lt;1,"",R$218*INDEX('CBI - MULTIPLIERS'!$J$288:$J$318,MATCH('CBI - BUILD_SCENARIO'!R228,'CBI - MULTIPLIERS'!$G$288:$G$318,0))))</f>
        <v>546.54289617905556</v>
      </c>
      <c r="S231" s="119">
        <f>IF(S228="","",IF(S221&lt;1,"",S$218*INDEX('CBI - MULTIPLIERS'!$J$288:$J$318,MATCH('CBI - BUILD_SCENARIO'!S228,'CBI - MULTIPLIERS'!$G$288:$G$318,0))))</f>
        <v>611.27530706146899</v>
      </c>
      <c r="T231" s="119">
        <f>IF(T228="","",IF(T221&lt;1,"",T$218*INDEX('CBI - MULTIPLIERS'!$J$288:$J$318,MATCH('CBI - BUILD_SCENARIO'!T228,'CBI - MULTIPLIERS'!$G$288:$G$318,0))))</f>
        <v>676.77978771511528</v>
      </c>
      <c r="U231" s="119">
        <f>IF(U228="","",IF(U221&lt;1,"",U$218*INDEX('CBI - MULTIPLIERS'!$J$288:$J$318,MATCH('CBI - BUILD_SCENARIO'!U228,'CBI - MULTIPLIERS'!$G$288:$G$318,0))))</f>
        <v>743.05633813999464</v>
      </c>
      <c r="V231" s="119">
        <f>IF(V228="","",IF(V221&lt;1,"",V$218*INDEX('CBI - MULTIPLIERS'!$J$288:$J$318,MATCH('CBI - BUILD_SCENARIO'!V228,'CBI - MULTIPLIERS'!$G$288:$G$318,0))))</f>
        <v>810.10495833610628</v>
      </c>
      <c r="W231" s="119">
        <f>IF(W228="","",IF(W221&lt;1,"",W$218*INDEX('CBI - MULTIPLIERS'!$J$288:$J$318,MATCH('CBI - BUILD_SCENARIO'!W228,'CBI - MULTIPLIERS'!$G$288:$G$318,0))))</f>
        <v>877.92564830345088</v>
      </c>
      <c r="X231" s="119">
        <f>IF(X228="","",IF(X221&lt;1,"",X$218*INDEX('CBI - MULTIPLIERS'!$J$288:$J$318,MATCH('CBI - BUILD_SCENARIO'!X228,'CBI - MULTIPLIERS'!$G$288:$G$318,0))))</f>
        <v>946.51840804202857</v>
      </c>
      <c r="Y231" s="119">
        <f>IF(Y228="","",IF(Y221&lt;1,"",Y$218*INDEX('CBI - MULTIPLIERS'!$J$288:$J$318,MATCH('CBI - BUILD_SCENARIO'!Y228,'CBI - MULTIPLIERS'!$G$288:$G$318,0))))</f>
        <v>1015.8832375518384</v>
      </c>
      <c r="Z231" s="119">
        <f>IF(Z228="","",IF(Z221&lt;1,"",Z$218*INDEX('CBI - MULTIPLIERS'!$J$288:$J$318,MATCH('CBI - BUILD_SCENARIO'!Z228,'CBI - MULTIPLIERS'!$G$288:$G$318,0))))</f>
        <v>1086.0201368328815</v>
      </c>
      <c r="AA231" s="119">
        <f>IF(AA228="","",IF(AA221&lt;1,"",AA$218*INDEX('CBI - MULTIPLIERS'!$J$288:$J$318,MATCH('CBI - BUILD_SCENARIO'!AA228,'CBI - MULTIPLIERS'!$G$288:$G$318,0))))</f>
        <v>1156.929105885157</v>
      </c>
      <c r="AB231" s="119">
        <f>IF(AB228="","",IF(AB221&lt;1,"",AB$218*INDEX('CBI - MULTIPLIERS'!$J$288:$J$318,MATCH('CBI - BUILD_SCENARIO'!AB228,'CBI - MULTIPLIERS'!$G$288:$G$318,0))))</f>
        <v>1228.6101447086653</v>
      </c>
      <c r="AC231" s="119">
        <f>IF(AC228="","",IF(AC221&lt;1,"",AC$218*INDEX('CBI - MULTIPLIERS'!$J$288:$J$318,MATCH('CBI - BUILD_SCENARIO'!AC228,'CBI - MULTIPLIERS'!$G$288:$G$318,0))))</f>
        <v>1301.0632533034066</v>
      </c>
      <c r="AD231" s="119">
        <f>IF(AD228="","",IF(AD221&lt;1,"",AD$218*INDEX('CBI - MULTIPLIERS'!$J$288:$J$318,MATCH('CBI - BUILD_SCENARIO'!AD228,'CBI - MULTIPLIERS'!$G$288:$G$318,0))))</f>
        <v>1374.2884316693808</v>
      </c>
      <c r="AE231" s="119">
        <f>IF(AE228="","",IF(AE221&lt;1,"",AE$218*INDEX('CBI - MULTIPLIERS'!$J$288:$J$318,MATCH('CBI - BUILD_SCENARIO'!AE228,'CBI - MULTIPLIERS'!$G$288:$G$318,0))))</f>
        <v>1448.2856798065875</v>
      </c>
      <c r="AF231" s="119">
        <f>IF(AF228="","",IF(AF221&lt;1,"",AF$218*INDEX('CBI - MULTIPLIERS'!$J$288:$J$318,MATCH('CBI - BUILD_SCENARIO'!AF228,'CBI - MULTIPLIERS'!$G$288:$G$318,0))))</f>
        <v>1523.0549977150274</v>
      </c>
      <c r="AG231" s="119" t="str">
        <f>IF(AG228="","",IF(AG221&lt;1,"",AG$218*INDEX('CBI - MULTIPLIERS'!$J$288:$J$318,MATCH('CBI - BUILD_SCENARIO'!AG228,'CBI - MULTIPLIERS'!$G$288:$G$318,0))))</f>
        <v/>
      </c>
      <c r="AH231" s="119" t="str">
        <f>IF(AH228="","",IF(AH221&lt;1,"",AH$218*INDEX('CBI - MULTIPLIERS'!$J$288:$J$318,MATCH('CBI - BUILD_SCENARIO'!AH228,'CBI - MULTIPLIERS'!$G$288:$G$318,0))))</f>
        <v/>
      </c>
      <c r="AI231" s="119" t="str">
        <f t="shared" ref="AI231:BC231" si="76">IF(AI228="","",IF(AI221&lt;1,"",AI$218*$H41))</f>
        <v/>
      </c>
      <c r="AJ231" s="119" t="str">
        <f t="shared" si="76"/>
        <v/>
      </c>
      <c r="AK231" s="119" t="str">
        <f t="shared" si="76"/>
        <v/>
      </c>
      <c r="AL231" s="119" t="str">
        <f t="shared" si="76"/>
        <v/>
      </c>
      <c r="AM231" s="119" t="str">
        <f t="shared" si="76"/>
        <v/>
      </c>
      <c r="AN231" s="119" t="str">
        <f t="shared" si="76"/>
        <v/>
      </c>
      <c r="AO231" s="119" t="str">
        <f t="shared" si="76"/>
        <v/>
      </c>
      <c r="AP231" s="119" t="str">
        <f t="shared" si="76"/>
        <v/>
      </c>
      <c r="AQ231" s="119" t="str">
        <f t="shared" si="76"/>
        <v/>
      </c>
      <c r="AR231" s="119" t="str">
        <f t="shared" si="76"/>
        <v/>
      </c>
      <c r="AS231" s="119" t="str">
        <f t="shared" si="76"/>
        <v/>
      </c>
      <c r="AT231" s="119" t="str">
        <f t="shared" si="76"/>
        <v/>
      </c>
      <c r="AU231" s="119" t="str">
        <f t="shared" si="76"/>
        <v/>
      </c>
      <c r="AV231" s="119" t="str">
        <f t="shared" si="76"/>
        <v/>
      </c>
      <c r="AW231" s="119" t="str">
        <f t="shared" si="76"/>
        <v/>
      </c>
      <c r="AX231" s="119" t="str">
        <f t="shared" si="76"/>
        <v/>
      </c>
      <c r="AY231" s="119" t="str">
        <f t="shared" si="76"/>
        <v/>
      </c>
      <c r="AZ231" s="119" t="str">
        <f t="shared" si="76"/>
        <v/>
      </c>
      <c r="BA231" s="119" t="str">
        <f t="shared" si="76"/>
        <v/>
      </c>
      <c r="BB231" s="119" t="str">
        <f t="shared" si="76"/>
        <v/>
      </c>
      <c r="BC231" s="122" t="str">
        <f t="shared" si="76"/>
        <v/>
      </c>
    </row>
    <row r="232" spans="4:55" x14ac:dyDescent="0.25">
      <c r="F232" s="10"/>
      <c r="G232" s="119"/>
      <c r="H232" s="119"/>
      <c r="I232" s="119"/>
      <c r="J232" s="119"/>
      <c r="K232" s="119"/>
      <c r="L232" s="119"/>
      <c r="M232" s="119"/>
      <c r="N232" s="119"/>
      <c r="O232" s="119"/>
      <c r="P232" s="119"/>
      <c r="Q232" s="119"/>
      <c r="R232" s="119"/>
      <c r="S232" s="119"/>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22"/>
    </row>
    <row r="233" spans="4:55" x14ac:dyDescent="0.25">
      <c r="F233" s="10" t="s">
        <v>523</v>
      </c>
      <c r="G233" s="119" t="str">
        <f>IF(G228="","",IF(G221&lt;1,"",G$218*INDEX('CBI - MULTIPLIERS'!$J$226:$J$256, MATCH('CBI - BUILD_SCENARIO'!G228, 'CBI - MULTIPLIERS'!$G$226:$G$256, 0))))</f>
        <v/>
      </c>
      <c r="H233" s="119" t="str">
        <f>IF(H228="","",IF(H221&lt;1,"",H$218*INDEX('CBI - MULTIPLIERS'!$J$226:$J$256, MATCH('CBI - BUILD_SCENARIO'!H228, 'CBI - MULTIPLIERS'!$G$226:$G$256, 0))))</f>
        <v/>
      </c>
      <c r="I233" s="119" t="str">
        <f>IF(I228="","",IF(I221&lt;1,"",I$218*INDEX('CBI - MULTIPLIERS'!$J$226:$J$256, MATCH('CBI - BUILD_SCENARIO'!I228, 'CBI - MULTIPLIERS'!$G$226:$G$256, 0))))</f>
        <v/>
      </c>
      <c r="J233" s="119" t="str">
        <f>IF(J228="","",IF(J221&lt;1,"",J$218*INDEX('CBI - MULTIPLIERS'!$J$226:$J$256, MATCH('CBI - BUILD_SCENARIO'!J228, 'CBI - MULTIPLIERS'!$G$226:$G$256, 0))))</f>
        <v/>
      </c>
      <c r="K233" s="119" t="str">
        <f>IF(K228="","",IF(K221&lt;1,"",K$218*INDEX('CBI - MULTIPLIERS'!$J$226:$J$256, MATCH('CBI - BUILD_SCENARIO'!K228, 'CBI - MULTIPLIERS'!$G$226:$G$256, 0))))</f>
        <v/>
      </c>
      <c r="L233" s="119">
        <f>IF(L228="","",IF(L221&lt;1,"",L$218*INDEX('CBI - MULTIPLIERS'!$J$226:$J$256, MATCH('CBI - BUILD_SCENARIO'!L228, 'CBI - MULTIPLIERS'!$G$226:$G$256, 0))))</f>
        <v>11942.798838001809</v>
      </c>
      <c r="M233" s="119">
        <f>IF(M228="","",IF(M221&lt;1,"",M$218*INDEX('CBI - MULTIPLIERS'!$J$226:$J$256, MATCH('CBI - BUILD_SCENARIO'!M228, 'CBI - MULTIPLIERS'!$G$226:$G$256, 0))))</f>
        <v>16341.048932255197</v>
      </c>
      <c r="N233" s="119">
        <f>IF(N228="","",IF(N221&lt;1,"",N$218*INDEX('CBI - MULTIPLIERS'!$J$226:$J$256, MATCH('CBI - BUILD_SCENARIO'!N228, 'CBI - MULTIPLIERS'!$G$226:$G$256, 0))))</f>
        <v>20938.475812692493</v>
      </c>
      <c r="O233" s="119">
        <f>IF(O228="","",IF(O221&lt;1,"",O$218*INDEX('CBI - MULTIPLIERS'!$J$226:$J$256, MATCH('CBI - BUILD_SCENARIO'!O228, 'CBI - MULTIPLIERS'!$G$226:$G$256, 0))))</f>
        <v>25737.862763051355</v>
      </c>
      <c r="P233" s="119">
        <f>IF(P228="","",IF(P221&lt;1,"",P$218*INDEX('CBI - MULTIPLIERS'!$J$226:$J$256, MATCH('CBI - BUILD_SCENARIO'!P228, 'CBI - MULTIPLIERS'!$G$226:$G$256, 0))))</f>
        <v>30741.993067069445</v>
      </c>
      <c r="Q233" s="119">
        <f>IF(Q228="","",IF(Q221&lt;1,"",Q$218*INDEX('CBI - MULTIPLIERS'!$J$226:$J$256, MATCH('CBI - BUILD_SCENARIO'!Q228, 'CBI - MULTIPLIERS'!$G$226:$G$256, 0))))</f>
        <v>35953.650008484416</v>
      </c>
      <c r="R233" s="119">
        <f>IF(R228="","",IF(R221&lt;1,"",R$218*INDEX('CBI - MULTIPLIERS'!$J$226:$J$256, MATCH('CBI - BUILD_SCENARIO'!R228, 'CBI - MULTIPLIERS'!$G$226:$G$256, 0))))</f>
        <v>41375.616871033941</v>
      </c>
      <c r="S233" s="119">
        <f>IF(S228="","",IF(S221&lt;1,"",S$218*INDEX('CBI - MULTIPLIERS'!$J$226:$J$256, MATCH('CBI - BUILD_SCENARIO'!S228, 'CBI - MULTIPLIERS'!$G$226:$G$256, 0))))</f>
        <v>47010.676938455661</v>
      </c>
      <c r="T233" s="119">
        <f>IF(T228="","",IF(T221&lt;1,"",T$218*INDEX('CBI - MULTIPLIERS'!$J$226:$J$256, MATCH('CBI - BUILD_SCENARIO'!T228, 'CBI - MULTIPLIERS'!$G$226:$G$256, 0))))</f>
        <v>53674.869086710132</v>
      </c>
      <c r="U233" s="119">
        <f>IF(U228="","",IF(U221&lt;1,"",U$218*INDEX('CBI - MULTIPLIERS'!$J$226:$J$256, MATCH('CBI - BUILD_SCENARIO'!U228, 'CBI - MULTIPLIERS'!$G$226:$G$256, 0))))</f>
        <v>59824.106941394653</v>
      </c>
      <c r="V233" s="119">
        <f>IF(V228="","",IF(V221&lt;1,"",V$218*INDEX('CBI - MULTIPLIERS'!$J$226:$J$256, MATCH('CBI - BUILD_SCENARIO'!V228, 'CBI - MULTIPLIERS'!$G$226:$G$256, 0))))</f>
        <v>66195.715613410212</v>
      </c>
      <c r="W233" s="119">
        <f>IF(W228="","",IF(W221&lt;1,"",W$218*INDEX('CBI - MULTIPLIERS'!$J$226:$J$256, MATCH('CBI - BUILD_SCENARIO'!W228, 'CBI - MULTIPLIERS'!$G$226:$G$256, 0))))</f>
        <v>72792.47838649452</v>
      </c>
      <c r="X233" s="119">
        <f>IF(X228="","",IF(X221&lt;1,"",X$218*INDEX('CBI - MULTIPLIERS'!$J$226:$J$256, MATCH('CBI - BUILD_SCENARIO'!X228, 'CBI - MULTIPLIERS'!$G$226:$G$256, 0))))</f>
        <v>79617.178544385242</v>
      </c>
      <c r="Y233" s="119">
        <f>IF(Y228="","",IF(Y221&lt;1,"",Y$218*INDEX('CBI - MULTIPLIERS'!$J$226:$J$256, MATCH('CBI - BUILD_SCENARIO'!Y228, 'CBI - MULTIPLIERS'!$G$226:$G$256, 0))))</f>
        <v>86672.599370819953</v>
      </c>
      <c r="Z233" s="119">
        <f>IF(Z228="","",IF(Z221&lt;1,"",Z$218*INDEX('CBI - MULTIPLIERS'!$J$226:$J$256, MATCH('CBI - BUILD_SCENARIO'!Z228, 'CBI - MULTIPLIERS'!$G$226:$G$256, 0))))</f>
        <v>93961.524149536417</v>
      </c>
      <c r="AA233" s="119">
        <f>IF(AA228="","",IF(AA221&lt;1,"",AA$218*INDEX('CBI - MULTIPLIERS'!$J$226:$J$256, MATCH('CBI - BUILD_SCENARIO'!AA228, 'CBI - MULTIPLIERS'!$G$226:$G$256, 0))))</f>
        <v>101486.7361642722</v>
      </c>
      <c r="AB233" s="119">
        <f>IF(AB228="","",IF(AB221&lt;1,"",AB$218*INDEX('CBI - MULTIPLIERS'!$J$226:$J$256, MATCH('CBI - BUILD_SCENARIO'!AB228, 'CBI - MULTIPLIERS'!$G$226:$G$256, 0))))</f>
        <v>110727.38381631589</v>
      </c>
      <c r="AC233" s="119">
        <f>IF(AC228="","",IF(AC221&lt;1,"",AC$218*INDEX('CBI - MULTIPLIERS'!$J$226:$J$256, MATCH('CBI - BUILD_SCENARIO'!AC228, 'CBI - MULTIPLIERS'!$G$226:$G$256, 0))))</f>
        <v>118820.5837705759</v>
      </c>
      <c r="AD233" s="119">
        <f>IF(AD228="","",IF(AD221&lt;1,"",AD$218*INDEX('CBI - MULTIPLIERS'!$J$226:$J$256, MATCH('CBI - BUILD_SCENARIO'!AD228, 'CBI - MULTIPLIERS'!$G$226:$G$256, 0))))</f>
        <v>127159.34857331414</v>
      </c>
      <c r="AE233" s="119">
        <f>IF(AE228="","",IF(AE221&lt;1,"",AE$218*INDEX('CBI - MULTIPLIERS'!$J$226:$J$256, MATCH('CBI - BUILD_SCENARIO'!AE228, 'CBI - MULTIPLIERS'!$G$226:$G$256, 0))))</f>
        <v>135746.46150826826</v>
      </c>
      <c r="AF233" s="119">
        <f>IF(AF228="","",IF(AF221&lt;1,"",AF$218*INDEX('CBI - MULTIPLIERS'!$J$226:$J$256, MATCH('CBI - BUILD_SCENARIO'!AF228, 'CBI - MULTIPLIERS'!$G$226:$G$256, 0))))</f>
        <v>144584.70585917594</v>
      </c>
      <c r="AG233" s="119" t="str">
        <f>IF(AG228="","",IF(AG221&lt;1,"",AG$218*INDEX('CBI - MULTIPLIERS'!$J$226:$J$256, MATCH('CBI - BUILD_SCENARIO'!AG228, 'CBI - MULTIPLIERS'!$G$226:$G$256, 0))))</f>
        <v/>
      </c>
      <c r="AH233" s="119" t="str">
        <f>IF(AH228="","",IF(AH221&lt;1,"",AH$218*INDEX('CBI - MULTIPLIERS'!$J$226:$J$256, MATCH('CBI - BUILD_SCENARIO'!AH228, 'CBI - MULTIPLIERS'!$G$226:$G$256, 0))))</f>
        <v/>
      </c>
      <c r="AI233" s="119" t="str">
        <f t="shared" ref="AI233:BC233" si="77">IF(AI228="","",IF(AI221&lt;1,"",AI$218*$H43))</f>
        <v/>
      </c>
      <c r="AJ233" s="119" t="str">
        <f t="shared" si="77"/>
        <v/>
      </c>
      <c r="AK233" s="119" t="str">
        <f t="shared" si="77"/>
        <v/>
      </c>
      <c r="AL233" s="119" t="str">
        <f t="shared" si="77"/>
        <v/>
      </c>
      <c r="AM233" s="119" t="str">
        <f t="shared" si="77"/>
        <v/>
      </c>
      <c r="AN233" s="119" t="str">
        <f t="shared" si="77"/>
        <v/>
      </c>
      <c r="AO233" s="119" t="str">
        <f t="shared" si="77"/>
        <v/>
      </c>
      <c r="AP233" s="119" t="str">
        <f t="shared" si="77"/>
        <v/>
      </c>
      <c r="AQ233" s="119" t="str">
        <f t="shared" si="77"/>
        <v/>
      </c>
      <c r="AR233" s="119" t="str">
        <f t="shared" si="77"/>
        <v/>
      </c>
      <c r="AS233" s="119" t="str">
        <f t="shared" si="77"/>
        <v/>
      </c>
      <c r="AT233" s="119" t="str">
        <f t="shared" si="77"/>
        <v/>
      </c>
      <c r="AU233" s="119" t="str">
        <f t="shared" si="77"/>
        <v/>
      </c>
      <c r="AV233" s="119" t="str">
        <f t="shared" si="77"/>
        <v/>
      </c>
      <c r="AW233" s="119" t="str">
        <f t="shared" si="77"/>
        <v/>
      </c>
      <c r="AX233" s="119" t="str">
        <f t="shared" si="77"/>
        <v/>
      </c>
      <c r="AY233" s="119" t="str">
        <f t="shared" si="77"/>
        <v/>
      </c>
      <c r="AZ233" s="119" t="str">
        <f t="shared" si="77"/>
        <v/>
      </c>
      <c r="BA233" s="119" t="str">
        <f t="shared" si="77"/>
        <v/>
      </c>
      <c r="BB233" s="119" t="str">
        <f t="shared" si="77"/>
        <v/>
      </c>
      <c r="BC233" s="122" t="str">
        <f t="shared" si="77"/>
        <v/>
      </c>
    </row>
    <row r="234" spans="4:55" x14ac:dyDescent="0.25">
      <c r="F234" s="16" t="s">
        <v>526</v>
      </c>
      <c r="G234" s="120">
        <f t="shared" ref="G234:AL234" si="78">IF(G228="","",IF(G221&lt;1,0,SUM(G229:G233)))</f>
        <v>0</v>
      </c>
      <c r="H234" s="120">
        <f t="shared" si="78"/>
        <v>0</v>
      </c>
      <c r="I234" s="120">
        <f t="shared" si="78"/>
        <v>0</v>
      </c>
      <c r="J234" s="120">
        <f t="shared" si="78"/>
        <v>0</v>
      </c>
      <c r="K234" s="120">
        <f t="shared" si="78"/>
        <v>0</v>
      </c>
      <c r="L234" s="120">
        <f t="shared" si="78"/>
        <v>20432.060669465616</v>
      </c>
      <c r="M234" s="120">
        <f t="shared" si="78"/>
        <v>27948.506988097608</v>
      </c>
      <c r="N234" s="120">
        <f t="shared" si="78"/>
        <v>35735.723395206653</v>
      </c>
      <c r="O234" s="120">
        <f t="shared" si="78"/>
        <v>43837.539425303898</v>
      </c>
      <c r="P234" s="120">
        <f t="shared" si="78"/>
        <v>52351.041477743551</v>
      </c>
      <c r="Q234" s="120">
        <f t="shared" si="78"/>
        <v>60818.437630085726</v>
      </c>
      <c r="R234" s="120">
        <f t="shared" si="78"/>
        <v>69535.924152915977</v>
      </c>
      <c r="S234" s="120">
        <f t="shared" si="78"/>
        <v>78506.284329971924</v>
      </c>
      <c r="T234" s="120">
        <f t="shared" si="78"/>
        <v>88545.557037214108</v>
      </c>
      <c r="U234" s="120">
        <f t="shared" si="78"/>
        <v>98109.655900239886</v>
      </c>
      <c r="V234" s="120">
        <f t="shared" si="78"/>
        <v>107935.90602995016</v>
      </c>
      <c r="W234" s="120">
        <f t="shared" si="78"/>
        <v>118027.0907100827</v>
      </c>
      <c r="X234" s="120">
        <f t="shared" si="78"/>
        <v>128385.99322437517</v>
      </c>
      <c r="Y234" s="120">
        <f t="shared" si="78"/>
        <v>139015.39685656509</v>
      </c>
      <c r="Z234" s="120">
        <f t="shared" si="78"/>
        <v>149918.08489039031</v>
      </c>
      <c r="AA234" s="120">
        <f t="shared" si="78"/>
        <v>161096.84060958831</v>
      </c>
      <c r="AB234" s="120">
        <f t="shared" si="78"/>
        <v>174030.81241544776</v>
      </c>
      <c r="AC234" s="120">
        <f t="shared" si="78"/>
        <v>185857.116972877</v>
      </c>
      <c r="AD234" s="120">
        <f t="shared" si="78"/>
        <v>197968.766828138</v>
      </c>
      <c r="AE234" s="120">
        <f t="shared" si="78"/>
        <v>210368.54526496836</v>
      </c>
      <c r="AF234" s="120">
        <f t="shared" si="78"/>
        <v>223059.23556710582</v>
      </c>
      <c r="AG234" s="120" t="str">
        <f t="shared" si="78"/>
        <v/>
      </c>
      <c r="AH234" s="120" t="str">
        <f t="shared" si="78"/>
        <v/>
      </c>
      <c r="AI234" s="120" t="str">
        <f t="shared" si="78"/>
        <v/>
      </c>
      <c r="AJ234" s="120" t="str">
        <f t="shared" si="78"/>
        <v/>
      </c>
      <c r="AK234" s="120" t="str">
        <f t="shared" si="78"/>
        <v/>
      </c>
      <c r="AL234" s="120" t="str">
        <f t="shared" si="78"/>
        <v/>
      </c>
      <c r="AM234" s="120" t="str">
        <f t="shared" ref="AM234:BC234" si="79">IF(AM228="","",IF(AM221&lt;1,0,SUM(AM229:AM233)))</f>
        <v/>
      </c>
      <c r="AN234" s="120" t="str">
        <f t="shared" si="79"/>
        <v/>
      </c>
      <c r="AO234" s="120" t="str">
        <f t="shared" si="79"/>
        <v/>
      </c>
      <c r="AP234" s="120" t="str">
        <f t="shared" si="79"/>
        <v/>
      </c>
      <c r="AQ234" s="120" t="str">
        <f t="shared" si="79"/>
        <v/>
      </c>
      <c r="AR234" s="120" t="str">
        <f t="shared" si="79"/>
        <v/>
      </c>
      <c r="AS234" s="120" t="str">
        <f t="shared" si="79"/>
        <v/>
      </c>
      <c r="AT234" s="120" t="str">
        <f t="shared" si="79"/>
        <v/>
      </c>
      <c r="AU234" s="120" t="str">
        <f t="shared" si="79"/>
        <v/>
      </c>
      <c r="AV234" s="120" t="str">
        <f t="shared" si="79"/>
        <v/>
      </c>
      <c r="AW234" s="120" t="str">
        <f t="shared" si="79"/>
        <v/>
      </c>
      <c r="AX234" s="120" t="str">
        <f t="shared" si="79"/>
        <v/>
      </c>
      <c r="AY234" s="120" t="str">
        <f t="shared" si="79"/>
        <v/>
      </c>
      <c r="AZ234" s="120" t="str">
        <f t="shared" si="79"/>
        <v/>
      </c>
      <c r="BA234" s="120" t="str">
        <f t="shared" si="79"/>
        <v/>
      </c>
      <c r="BB234" s="120" t="str">
        <f t="shared" si="79"/>
        <v/>
      </c>
      <c r="BC234" s="123" t="str">
        <f t="shared" si="79"/>
        <v/>
      </c>
    </row>
    <row r="235" spans="4:55" x14ac:dyDescent="0.25">
      <c r="F235" s="40"/>
    </row>
    <row r="236" spans="4:55" x14ac:dyDescent="0.25">
      <c r="D236" s="55" t="s">
        <v>542</v>
      </c>
      <c r="F236" s="38" t="s">
        <v>528</v>
      </c>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row>
    <row r="237" spans="4:55" x14ac:dyDescent="0.25">
      <c r="D237" s="55"/>
      <c r="F237" s="51" t="s">
        <v>456</v>
      </c>
      <c r="G237" s="56">
        <f t="shared" ref="G237:BC238" si="80">G59</f>
        <v>-4</v>
      </c>
      <c r="H237" s="56">
        <f t="shared" si="80"/>
        <v>-3</v>
      </c>
      <c r="I237" s="56">
        <f t="shared" si="80"/>
        <v>-2</v>
      </c>
      <c r="J237" s="56">
        <f t="shared" si="80"/>
        <v>-1</v>
      </c>
      <c r="K237" s="56">
        <f t="shared" si="80"/>
        <v>0</v>
      </c>
      <c r="L237" s="56">
        <f t="shared" si="80"/>
        <v>1</v>
      </c>
      <c r="M237" s="56">
        <f t="shared" si="80"/>
        <v>2</v>
      </c>
      <c r="N237" s="56">
        <f t="shared" si="80"/>
        <v>3</v>
      </c>
      <c r="O237" s="56">
        <f t="shared" si="80"/>
        <v>4</v>
      </c>
      <c r="P237" s="56">
        <f t="shared" si="80"/>
        <v>5</v>
      </c>
      <c r="Q237" s="56">
        <f t="shared" si="80"/>
        <v>6</v>
      </c>
      <c r="R237" s="56">
        <f t="shared" si="80"/>
        <v>7</v>
      </c>
      <c r="S237" s="56">
        <f t="shared" si="80"/>
        <v>8</v>
      </c>
      <c r="T237" s="56">
        <f t="shared" si="80"/>
        <v>9</v>
      </c>
      <c r="U237" s="56">
        <f t="shared" si="80"/>
        <v>10</v>
      </c>
      <c r="V237" s="56">
        <f t="shared" si="80"/>
        <v>11</v>
      </c>
      <c r="W237" s="56">
        <f t="shared" si="80"/>
        <v>12</v>
      </c>
      <c r="X237" s="56">
        <f t="shared" si="80"/>
        <v>13</v>
      </c>
      <c r="Y237" s="56">
        <f t="shared" si="80"/>
        <v>14</v>
      </c>
      <c r="Z237" s="56">
        <f t="shared" si="80"/>
        <v>15</v>
      </c>
      <c r="AA237" s="56">
        <f t="shared" si="80"/>
        <v>16</v>
      </c>
      <c r="AB237" s="56">
        <f t="shared" si="80"/>
        <v>17</v>
      </c>
      <c r="AC237" s="56">
        <f t="shared" si="80"/>
        <v>18</v>
      </c>
      <c r="AD237" s="56">
        <f t="shared" si="80"/>
        <v>19</v>
      </c>
      <c r="AE237" s="56">
        <f t="shared" si="80"/>
        <v>20</v>
      </c>
      <c r="AF237" s="56">
        <f t="shared" si="80"/>
        <v>21</v>
      </c>
      <c r="AG237" s="56" t="str">
        <f t="shared" si="80"/>
        <v/>
      </c>
      <c r="AH237" s="56" t="str">
        <f t="shared" si="80"/>
        <v/>
      </c>
      <c r="AI237" s="56" t="str">
        <f t="shared" si="80"/>
        <v/>
      </c>
      <c r="AJ237" s="56" t="str">
        <f t="shared" si="80"/>
        <v/>
      </c>
      <c r="AK237" s="56" t="str">
        <f t="shared" si="80"/>
        <v/>
      </c>
      <c r="AL237" s="56" t="str">
        <f t="shared" si="80"/>
        <v/>
      </c>
      <c r="AM237" s="56" t="str">
        <f t="shared" si="80"/>
        <v/>
      </c>
      <c r="AN237" s="56" t="str">
        <f t="shared" si="80"/>
        <v/>
      </c>
      <c r="AO237" s="56" t="str">
        <f t="shared" si="80"/>
        <v/>
      </c>
      <c r="AP237" s="56" t="str">
        <f t="shared" si="80"/>
        <v/>
      </c>
      <c r="AQ237" s="56" t="str">
        <f t="shared" si="80"/>
        <v/>
      </c>
      <c r="AR237" s="56" t="str">
        <f t="shared" si="80"/>
        <v/>
      </c>
      <c r="AS237" s="56" t="str">
        <f t="shared" si="80"/>
        <v/>
      </c>
      <c r="AT237" s="56" t="str">
        <f t="shared" si="80"/>
        <v/>
      </c>
      <c r="AU237" s="56" t="str">
        <f t="shared" si="80"/>
        <v/>
      </c>
      <c r="AV237" s="56" t="str">
        <f t="shared" si="80"/>
        <v/>
      </c>
      <c r="AW237" s="56" t="str">
        <f t="shared" si="80"/>
        <v/>
      </c>
      <c r="AX237" s="56" t="str">
        <f t="shared" si="80"/>
        <v/>
      </c>
      <c r="AY237" s="56" t="str">
        <f t="shared" si="80"/>
        <v/>
      </c>
      <c r="AZ237" s="56" t="str">
        <f t="shared" si="80"/>
        <v/>
      </c>
      <c r="BA237" s="56" t="str">
        <f t="shared" si="80"/>
        <v/>
      </c>
      <c r="BB237" s="56" t="str">
        <f t="shared" si="80"/>
        <v/>
      </c>
      <c r="BC237" s="56" t="str">
        <f t="shared" si="80"/>
        <v/>
      </c>
    </row>
    <row r="238" spans="4:55" x14ac:dyDescent="0.25">
      <c r="D238" s="55"/>
      <c r="F238" s="83" t="s">
        <v>59</v>
      </c>
      <c r="G238" s="84">
        <f t="shared" si="80"/>
        <v>2021</v>
      </c>
      <c r="H238" s="84">
        <f t="shared" si="80"/>
        <v>2022</v>
      </c>
      <c r="I238" s="84">
        <f t="shared" si="80"/>
        <v>2023</v>
      </c>
      <c r="J238" s="84">
        <f t="shared" si="80"/>
        <v>2024</v>
      </c>
      <c r="K238" s="84">
        <f t="shared" si="80"/>
        <v>2025</v>
      </c>
      <c r="L238" s="84">
        <f t="shared" si="80"/>
        <v>2026</v>
      </c>
      <c r="M238" s="84">
        <f t="shared" si="80"/>
        <v>2027</v>
      </c>
      <c r="N238" s="84">
        <f t="shared" si="80"/>
        <v>2028</v>
      </c>
      <c r="O238" s="84">
        <f t="shared" si="80"/>
        <v>2029</v>
      </c>
      <c r="P238" s="84">
        <f t="shared" si="80"/>
        <v>2030</v>
      </c>
      <c r="Q238" s="84">
        <f t="shared" si="80"/>
        <v>2031</v>
      </c>
      <c r="R238" s="84">
        <f t="shared" si="80"/>
        <v>2032</v>
      </c>
      <c r="S238" s="84">
        <f t="shared" si="80"/>
        <v>2033</v>
      </c>
      <c r="T238" s="84">
        <f t="shared" si="80"/>
        <v>2034</v>
      </c>
      <c r="U238" s="84">
        <f t="shared" si="80"/>
        <v>2035</v>
      </c>
      <c r="V238" s="84">
        <f t="shared" si="80"/>
        <v>2036</v>
      </c>
      <c r="W238" s="84">
        <f t="shared" si="80"/>
        <v>2037</v>
      </c>
      <c r="X238" s="84">
        <f t="shared" si="80"/>
        <v>2038</v>
      </c>
      <c r="Y238" s="84">
        <f t="shared" si="80"/>
        <v>2039</v>
      </c>
      <c r="Z238" s="84">
        <f t="shared" si="80"/>
        <v>2040</v>
      </c>
      <c r="AA238" s="84">
        <f t="shared" si="80"/>
        <v>2041</v>
      </c>
      <c r="AB238" s="84">
        <f t="shared" si="80"/>
        <v>2042</v>
      </c>
      <c r="AC238" s="84">
        <f t="shared" si="80"/>
        <v>2043</v>
      </c>
      <c r="AD238" s="84">
        <f t="shared" si="80"/>
        <v>2044</v>
      </c>
      <c r="AE238" s="84">
        <f t="shared" si="80"/>
        <v>2045</v>
      </c>
      <c r="AF238" s="84">
        <f t="shared" si="80"/>
        <v>2046</v>
      </c>
      <c r="AG238" s="84" t="str">
        <f t="shared" si="80"/>
        <v/>
      </c>
      <c r="AH238" s="84" t="str">
        <f t="shared" si="80"/>
        <v/>
      </c>
      <c r="AI238" s="84" t="str">
        <f t="shared" si="80"/>
        <v/>
      </c>
      <c r="AJ238" s="84" t="str">
        <f t="shared" si="80"/>
        <v/>
      </c>
      <c r="AK238" s="84" t="str">
        <f t="shared" si="80"/>
        <v/>
      </c>
      <c r="AL238" s="84" t="str">
        <f t="shared" si="80"/>
        <v/>
      </c>
      <c r="AM238" s="84" t="str">
        <f t="shared" si="80"/>
        <v/>
      </c>
      <c r="AN238" s="84" t="str">
        <f t="shared" si="80"/>
        <v/>
      </c>
      <c r="AO238" s="84" t="str">
        <f t="shared" si="80"/>
        <v/>
      </c>
      <c r="AP238" s="84" t="str">
        <f t="shared" si="80"/>
        <v/>
      </c>
      <c r="AQ238" s="84" t="str">
        <f t="shared" si="80"/>
        <v/>
      </c>
      <c r="AR238" s="84" t="str">
        <f t="shared" si="80"/>
        <v/>
      </c>
      <c r="AS238" s="84" t="str">
        <f t="shared" si="80"/>
        <v/>
      </c>
      <c r="AT238" s="84" t="str">
        <f t="shared" si="80"/>
        <v/>
      </c>
      <c r="AU238" s="84" t="str">
        <f t="shared" si="80"/>
        <v/>
      </c>
      <c r="AV238" s="84" t="str">
        <f t="shared" si="80"/>
        <v/>
      </c>
      <c r="AW238" s="84" t="str">
        <f t="shared" si="80"/>
        <v/>
      </c>
      <c r="AX238" s="84" t="str">
        <f t="shared" si="80"/>
        <v/>
      </c>
      <c r="AY238" s="84" t="str">
        <f t="shared" si="80"/>
        <v/>
      </c>
      <c r="AZ238" s="84" t="str">
        <f t="shared" si="80"/>
        <v/>
      </c>
      <c r="BA238" s="84" t="str">
        <f t="shared" si="80"/>
        <v/>
      </c>
      <c r="BB238" s="84" t="str">
        <f t="shared" si="80"/>
        <v/>
      </c>
      <c r="BC238" s="85" t="str">
        <f t="shared" si="80"/>
        <v/>
      </c>
    </row>
    <row r="239" spans="4:55" x14ac:dyDescent="0.25">
      <c r="F239" s="34"/>
      <c r="G239" s="118" t="str">
        <f>IF(G237=1,'CBI - BUILD_SCENARIO'!$G$45,"")</f>
        <v/>
      </c>
      <c r="H239" s="118" t="str">
        <f>IF(H237=1,'CBI - BUILD_SCENARIO'!$G$45,"")</f>
        <v/>
      </c>
      <c r="I239" s="118" t="str">
        <f>IF(I237=1,'CBI - BUILD_SCENARIO'!$G$45,"")</f>
        <v/>
      </c>
      <c r="J239" s="118" t="str">
        <f>IF(J237=1,'CBI - BUILD_SCENARIO'!$G$45,"")</f>
        <v/>
      </c>
      <c r="K239" s="118" t="str">
        <f>IF(K237=1,'CBI - BUILD_SCENARIO'!$G$45,"")</f>
        <v/>
      </c>
      <c r="L239" s="118">
        <f>IF(L237=1,'CBI - BUILD_SCENARIO'!$G$45,"")</f>
        <v>0</v>
      </c>
      <c r="M239" s="118" t="str">
        <f>IF(M237=1,'CBI - BUILD_SCENARIO'!$G$45,"")</f>
        <v/>
      </c>
      <c r="N239" s="118" t="str">
        <f>IF(N237=1,'CBI - BUILD_SCENARIO'!$G$45,"")</f>
        <v/>
      </c>
      <c r="O239" s="118" t="str">
        <f>IF(O237=1,'CBI - BUILD_SCENARIO'!$G$45,"")</f>
        <v/>
      </c>
      <c r="P239" s="118" t="str">
        <f>IF(P237=1,'CBI - BUILD_SCENARIO'!$G$45,"")</f>
        <v/>
      </c>
      <c r="Q239" s="118" t="str">
        <f>IF(Q237=1,'CBI - BUILD_SCENARIO'!$G$45,"")</f>
        <v/>
      </c>
      <c r="R239" s="118" t="str">
        <f>IF(R237=1,'CBI - BUILD_SCENARIO'!$G$45,"")</f>
        <v/>
      </c>
      <c r="S239" s="118" t="str">
        <f>IF(S237=1,'CBI - BUILD_SCENARIO'!$G$45,"")</f>
        <v/>
      </c>
      <c r="T239" s="118" t="str">
        <f>IF(T237=1,'CBI - BUILD_SCENARIO'!$G$45,"")</f>
        <v/>
      </c>
      <c r="U239" s="118" t="str">
        <f>IF(U237=1,'CBI - BUILD_SCENARIO'!$G$45,"")</f>
        <v/>
      </c>
      <c r="V239" s="118" t="str">
        <f>IF(V237=1,'CBI - BUILD_SCENARIO'!$G$45,"")</f>
        <v/>
      </c>
      <c r="W239" s="118" t="str">
        <f>IF(W237=1,'CBI - BUILD_SCENARIO'!$G$45,"")</f>
        <v/>
      </c>
      <c r="X239" s="118" t="str">
        <f>IF(X237=1,'CBI - BUILD_SCENARIO'!$G$45,"")</f>
        <v/>
      </c>
      <c r="Y239" s="118" t="str">
        <f>IF(Y237=1,'CBI - BUILD_SCENARIO'!$G$45,"")</f>
        <v/>
      </c>
      <c r="Z239" s="118" t="str">
        <f>IF(Z237=1,'CBI - BUILD_SCENARIO'!$G$45,"")</f>
        <v/>
      </c>
      <c r="AA239" s="118" t="str">
        <f>IF(AA237=1,'CBI - BUILD_SCENARIO'!$G$45,"")</f>
        <v/>
      </c>
      <c r="AB239" s="118" t="str">
        <f>IF(AB237=1,'CBI - BUILD_SCENARIO'!$G$45,"")</f>
        <v/>
      </c>
      <c r="AC239" s="118" t="str">
        <f>IF(AC237=1,'CBI - BUILD_SCENARIO'!$G$45,"")</f>
        <v/>
      </c>
      <c r="AD239" s="118" t="str">
        <f>IF(AD237=1,'CBI - BUILD_SCENARIO'!$G$45,"")</f>
        <v/>
      </c>
      <c r="AE239" s="118" t="str">
        <f>IF(AE237=1,'CBI - BUILD_SCENARIO'!$G$45,"")</f>
        <v/>
      </c>
      <c r="AF239" s="118" t="str">
        <f>IF(AF237=1,'CBI - BUILD_SCENARIO'!$G$45,"")</f>
        <v/>
      </c>
      <c r="AG239" s="118" t="str">
        <f>IF(AG237=1,'CBI - BUILD_SCENARIO'!$G$45,"")</f>
        <v/>
      </c>
      <c r="AH239" s="118" t="str">
        <f>IF(AH237=1,'CBI - BUILD_SCENARIO'!$G$45,"")</f>
        <v/>
      </c>
      <c r="AI239" s="118" t="str">
        <f>IF(AI237=1,'CBI - BUILD_SCENARIO'!$G$45,"")</f>
        <v/>
      </c>
      <c r="AJ239" s="118" t="str">
        <f>IF(AJ237=1,'CBI - BUILD_SCENARIO'!$G$45,"")</f>
        <v/>
      </c>
      <c r="AK239" s="118" t="str">
        <f>IF(AK237=1,'CBI - BUILD_SCENARIO'!$G$45,"")</f>
        <v/>
      </c>
      <c r="AL239" s="118" t="str">
        <f>IF(AL237=1,'CBI - BUILD_SCENARIO'!$G$45,"")</f>
        <v/>
      </c>
      <c r="AM239" s="118" t="str">
        <f>IF(AM237=1,'CBI - BUILD_SCENARIO'!$G$45,"")</f>
        <v/>
      </c>
      <c r="AN239" s="118" t="str">
        <f>IF(AN237=1,'CBI - BUILD_SCENARIO'!$G$45,"")</f>
        <v/>
      </c>
      <c r="AO239" s="118" t="str">
        <f>IF(AO237=1,'CBI - BUILD_SCENARIO'!$G$45,"")</f>
        <v/>
      </c>
      <c r="AP239" s="118" t="str">
        <f>IF(AP237=1,'CBI - BUILD_SCENARIO'!$G$45,"")</f>
        <v/>
      </c>
      <c r="AQ239" s="118" t="str">
        <f>IF(AQ237=1,'CBI - BUILD_SCENARIO'!$G$45,"")</f>
        <v/>
      </c>
      <c r="AR239" s="118" t="str">
        <f>IF(AR237=1,'CBI - BUILD_SCENARIO'!$G$45,"")</f>
        <v/>
      </c>
      <c r="AS239" s="118" t="str">
        <f>IF(AS237=1,'CBI - BUILD_SCENARIO'!$G$45,"")</f>
        <v/>
      </c>
      <c r="AT239" s="118" t="str">
        <f>IF(AT237=1,'CBI - BUILD_SCENARIO'!$G$45,"")</f>
        <v/>
      </c>
      <c r="AU239" s="118" t="str">
        <f>IF(AU237=1,'CBI - BUILD_SCENARIO'!$G$45,"")</f>
        <v/>
      </c>
      <c r="AV239" s="118" t="str">
        <f>IF(AV237=1,'CBI - BUILD_SCENARIO'!$G$45,"")</f>
        <v/>
      </c>
      <c r="AW239" s="118" t="str">
        <f>IF(AW237=1,'CBI - BUILD_SCENARIO'!$G$45,"")</f>
        <v/>
      </c>
      <c r="AX239" s="118" t="str">
        <f>IF(AX237=1,'CBI - BUILD_SCENARIO'!$G$45,"")</f>
        <v/>
      </c>
      <c r="AY239" s="118" t="str">
        <f>IF(AY237=1,'CBI - BUILD_SCENARIO'!$G$45,"")</f>
        <v/>
      </c>
      <c r="AZ239" s="118" t="str">
        <f>IF(AZ237=1,'CBI - BUILD_SCENARIO'!$G$45,"")</f>
        <v/>
      </c>
      <c r="BA239" s="118" t="str">
        <f>IF(BA237=1,'CBI - BUILD_SCENARIO'!$G$45,"")</f>
        <v/>
      </c>
      <c r="BB239" s="118" t="str">
        <f>IF(BB237=1,'CBI - BUILD_SCENARIO'!$G$45,"")</f>
        <v/>
      </c>
      <c r="BC239" s="121" t="str">
        <f>IF(BC237=1,'CBI - BUILD_SCENARIO'!$G$45,"")</f>
        <v/>
      </c>
    </row>
    <row r="240" spans="4:55" x14ac:dyDescent="0.25">
      <c r="F240" s="10" t="s">
        <v>530</v>
      </c>
      <c r="G240" s="99" t="str">
        <f>IF(G238="","",IF(G237&lt;1,"",IF(UPFRONTS!$F$22="Yes",((G92/2+G96/2+G104+G108)*$G$46+(G100/2*$G$47)),((G92/2+G96/2+G104)*$G$46+(G100/2*$G$47)))))</f>
        <v/>
      </c>
      <c r="H240" s="99" t="str">
        <f>IF(H238="","",IF(H237&lt;1,"",IF(UPFRONTS!$F$22="Yes",((H92/2+H96/2+H104+H108)*$G$46+(H100/2*$G$47)),((H92/2+H96/2+H104)*$G$46+(H100/2*$G$47)))))</f>
        <v/>
      </c>
      <c r="I240" s="99" t="str">
        <f>IF(I238="","",IF(I237&lt;1,"",IF(UPFRONTS!$F$22="Yes",((I92/2+I96/2+I104+I108)*$G$46+(I100/2*$G$47)),((I92/2+I96/2+I104)*$G$46+(I100/2*$G$47)))))</f>
        <v/>
      </c>
      <c r="J240" s="99" t="str">
        <f>IF(J238="","",IF(J237&lt;1,"",IF(UPFRONTS!$F$22="Yes",((J92/2+J96/2+J104+J108)*$G$46+(J100/2*$G$47)),((J92/2+J96/2+J104)*$G$46+(J100/2*$G$47)))))</f>
        <v/>
      </c>
      <c r="K240" s="99" t="str">
        <f>IF(K238="","",IF(K237&lt;1,"",IF(UPFRONTS!$F$22="Yes",((K92/2+K96/2+K104+K108)*$G$46+(K100/2*$G$47)),((K92/2+K96/2+K104)*$G$46+(K100/2*$G$47)))))</f>
        <v/>
      </c>
      <c r="L240" s="99">
        <f>IF(L238="","",IF(L237&lt;1,"",IF(UPFRONTS!$F$22="Yes",((L92/2+L96/2+L104+L108)*$G$46+(L100/2*$G$47)),((L92/2+L96/2+L104)*$G$46+(L100/2*$G$47)))))</f>
        <v>130.26559484801732</v>
      </c>
      <c r="M240" s="99">
        <f>IF(M238="","",IF(M237&lt;1,"",IF(UPFRONTS!$F$22="Yes",((M92/2+M96/2+M104+M108)*$G$46+(M100/2*$G$47)),((M92/2+M96/2+M104)*$G$46+(M100/2*$G$47)))))</f>
        <v>171.89958413932294</v>
      </c>
      <c r="N240" s="99">
        <f>IF(N238="","",IF(N237&lt;1,"",IF(UPFRONTS!$F$22="Yes",((N92/2+N96/2+N104+N108)*$G$46+(N100/2*$G$47)),((N92/2+N96/2+N104)*$G$46+(N100/2*$G$47)))))</f>
        <v>214.06543617557597</v>
      </c>
      <c r="O240" s="99">
        <f>IF(O238="","",IF(O237&lt;1,"",IF(UPFRONTS!$F$22="Yes",((O92/2+O96/2+O104+O108)*$G$46+(O100/2*$G$47)),((O92/2+O96/2+O104)*$G$46+(O100/2*$G$47)))))</f>
        <v>256.76315095677643</v>
      </c>
      <c r="P240" s="99">
        <f>IF(P238="","",IF(P237&lt;1,"",IF(UPFRONTS!$F$22="Yes",((P92/2+P96/2+P104+P108)*$G$46+(P100/2*$G$47)),((P92/2+P96/2+P104)*$G$46+(P100/2*$G$47)))))</f>
        <v>299.99272848292424</v>
      </c>
      <c r="Q240" s="99">
        <f>IF(Q238="","",IF(Q237&lt;1,"",IF(UPFRONTS!$F$22="Yes",((Q92/2+Q96/2+Q104+Q108)*$G$46+(Q100/2*$G$47)),((Q92/2+Q96/2+Q104)*$G$46+(Q100/2*$G$47)))))</f>
        <v>343.75416875401953</v>
      </c>
      <c r="R240" s="99">
        <f>IF(R238="","",IF(R237&lt;1,"",IF(UPFRONTS!$F$22="Yes",((R92/2+R96/2+R104+R108)*$G$46+(R100/2*$G$47)),((R92/2+R96/2+R104)*$G$46+(R100/2*$G$47)))))</f>
        <v>388.0474717700622</v>
      </c>
      <c r="S240" s="99">
        <f>IF(S238="","",IF(S237&lt;1,"",IF(UPFRONTS!$F$22="Yes",((S92/2+S96/2+S104+S108)*$G$46+(S100/2*$G$47)),((S92/2+S96/2+S104)*$G$46+(S100/2*$G$47)))))</f>
        <v>432.87263753105231</v>
      </c>
      <c r="T240" s="99">
        <f>IF(T238="","",IF(T237&lt;1,"",IF(UPFRONTS!$F$22="Yes",((T92/2+T96/2+T104+T108)*$G$46+(T100/2*$G$47)),((T92/2+T96/2+T104)*$G$46+(T100/2*$G$47)))))</f>
        <v>478.22966603698973</v>
      </c>
      <c r="U240" s="99">
        <f>IF(U238="","",IF(U237&lt;1,"",IF(UPFRONTS!$F$22="Yes",((U92/2+U96/2+U104+U108)*$G$46+(U100/2*$G$47)),((U92/2+U96/2+U104)*$G$46+(U100/2*$G$47)))))</f>
        <v>524.11855728787486</v>
      </c>
      <c r="V240" s="99">
        <f>IF(V238="","",IF(V237&lt;1,"",IF(UPFRONTS!$F$22="Yes",((V92/2+V96/2+V104+V108)*$G$46+(V100/2*$G$47)),((V92/2+V96/2+V104)*$G$46+(V100/2*$G$47)))))</f>
        <v>570.53931128370709</v>
      </c>
      <c r="W240" s="99">
        <f>IF(W238="","",IF(W237&lt;1,"",IF(UPFRONTS!$F$22="Yes",((W92/2+W96/2+W104+W108)*$G$46+(W100/2*$G$47)),((W92/2+W96/2+W104)*$G$46+(W100/2*$G$47)))))</f>
        <v>617.4919280244867</v>
      </c>
      <c r="X240" s="99">
        <f>IF(X238="","",IF(X237&lt;1,"",IF(UPFRONTS!$F$22="Yes",((X92/2+X96/2+X104+X108)*$G$46+(X100/2*$G$47)),((X92/2+X96/2+X104)*$G$46+(X100/2*$G$47)))))</f>
        <v>664.97640751021402</v>
      </c>
      <c r="Y240" s="99">
        <f>IF(Y238="","",IF(Y237&lt;1,"",IF(UPFRONTS!$F$22="Yes",((Y92/2+Y96/2+Y104+Y108)*$G$46+(Y100/2*$G$47)),((Y92/2+Y96/2+Y104)*$G$46+(Y100/2*$G$47)))))</f>
        <v>712.99274974088837</v>
      </c>
      <c r="Z240" s="99">
        <f>IF(Z238="","",IF(Z237&lt;1,"",IF(UPFRONTS!$F$22="Yes",((Z92/2+Z96/2+Z104+Z108)*$G$46+(Z100/2*$G$47)),((Z92/2+Z96/2+Z104)*$G$46+(Z100/2*$G$47)))))</f>
        <v>761.54095471651044</v>
      </c>
      <c r="AA240" s="99">
        <f>IF(AA238="","",IF(AA237&lt;1,"",IF(UPFRONTS!$F$22="Yes",((AA92/2+AA96/2+AA104+AA108)*$G$46+(AA100/2*$G$47)),((AA92/2+AA96/2+AA104)*$G$46+(AA100/2*$G$47)))))</f>
        <v>810.62102243707989</v>
      </c>
      <c r="AB240" s="99">
        <f>IF(AB238="","",IF(AB237&lt;1,"",IF(UPFRONTS!$F$22="Yes",((AB92/2+AB96/2+AB104+AB108)*$G$46+(AB100/2*$G$47)),((AB92/2+AB96/2+AB104)*$G$46+(AB100/2*$G$47)))))</f>
        <v>860.23295290259671</v>
      </c>
      <c r="AC240" s="99">
        <f>IF(AC238="","",IF(AC237&lt;1,"",IF(UPFRONTS!$F$22="Yes",((AC92/2+AC96/2+AC104+AC108)*$G$46+(AC100/2*$G$47)),((AC92/2+AC96/2+AC104)*$G$46+(AC100/2*$G$47)))))</f>
        <v>910.37674611306079</v>
      </c>
      <c r="AD240" s="99">
        <f>IF(AD238="","",IF(AD237&lt;1,"",IF(UPFRONTS!$F$22="Yes",((AD92/2+AD96/2+AD104+AD108)*$G$46+(AD100/2*$G$47)),((AD92/2+AD96/2+AD104)*$G$46+(AD100/2*$G$47)))))</f>
        <v>961.05240206847247</v>
      </c>
      <c r="AE240" s="99">
        <f>IF(AE238="","",IF(AE237&lt;1,"",IF(UPFRONTS!$F$22="Yes",((AE92/2+AE96/2+AE104+AE108)*$G$46+(AE100/2*$G$47)),((AE92/2+AE96/2+AE104)*$G$46+(AE100/2*$G$47)))))</f>
        <v>1012.2599207688315</v>
      </c>
      <c r="AF240" s="99">
        <f>IF(AF238="","",IF(AF237&lt;1,"",IF(UPFRONTS!$F$22="Yes",((AF92/2+AF96/2+AF104+AF108)*$G$46+(AF100/2*$G$47)),((AF92/2+AF96/2+AF104)*$G$46+(AF100/2*$G$47)))))</f>
        <v>1063.999302214138</v>
      </c>
      <c r="AG240" s="99" t="str">
        <f>IF(AG238="","",IF(AG237&lt;1,"",IF(UPFRONTS!$F$22="Yes",((AG92/2+AG96/2+AG104+AG108)*$G$46+(AG100/2*$G$47)),((AG92/2+AG96/2+AG104)*$G$46+(AG100/2*$G$47)))))</f>
        <v/>
      </c>
      <c r="AH240" s="99" t="str">
        <f>IF(AH238="","",IF(AH237&lt;1,"",IF(UPFRONTS!$F$22="Yes",((AH92/2+AH96/2+AH104+AH108)*$G$46+(AH100/2*$G$47)),((AH92/2+AH96/2+AH104)*$G$46+(AH100/2*$G$47)))))</f>
        <v/>
      </c>
      <c r="AI240" s="99" t="str">
        <f>IF(AI238="","",IF(AI237&lt;1,"",IF(UPFRONTS!$F$22="Yes",((AI92/2+AI96/2+AI104+AI108)*$G$46+(AI100/2*$G$47)),((AI92/2+AI96/2+AI104)*$G$46+(AI100/2*$G$47)))))</f>
        <v/>
      </c>
      <c r="AJ240" s="99" t="str">
        <f>IF(AJ238="","",IF(AJ237&lt;1,"",IF(UPFRONTS!$F$22="Yes",((AJ92/2+AJ96/2+AJ104+AJ108)*$G$46+(AJ100/2*$G$47)),((AJ92/2+AJ96/2+AJ104)*$G$46+(AJ100/2*$G$47)))))</f>
        <v/>
      </c>
      <c r="AK240" s="99" t="str">
        <f>IF(AK238="","",IF(AK237&lt;1,"",IF(UPFRONTS!$F$22="Yes",((AK92/2+AK96/2+AK104+AK108)*$G$46+(AK100/2*$G$47)),((AK92/2+AK96/2+AK104)*$G$46+(AK100/2*$G$47)))))</f>
        <v/>
      </c>
      <c r="AL240" s="99" t="str">
        <f>IF(AL238="","",IF(AL237&lt;1,"",IF(UPFRONTS!$F$22="Yes",((AL92/2+AL96/2+AL104+AL108)*$G$46+(AL100/2*$G$47)),((AL92/2+AL96/2+AL104)*$G$46+(AL100/2*$G$47)))))</f>
        <v/>
      </c>
      <c r="AM240" s="99" t="str">
        <f>IF(AM238="","",IF(AM237&lt;1,"",IF(UPFRONTS!$F$22="Yes",((AM92/2+AM96/2+AM104+AM108)*$G$46+(AM100/2*$G$47)),((AM92/2+AM96/2+AM104)*$G$46+(AM100/2*$G$47)))))</f>
        <v/>
      </c>
      <c r="AN240" s="99" t="str">
        <f>IF(AN238="","",IF(AN237&lt;1,"",IF(UPFRONTS!$F$22="Yes",((AN92/2+AN96/2+AN104+AN108)*$G$46+(AN100/2*$G$47)),((AN92/2+AN96/2+AN104)*$G$46+(AN100/2*$G$47)))))</f>
        <v/>
      </c>
      <c r="AO240" s="99" t="str">
        <f>IF(AO238="","",IF(AO237&lt;1,"",IF(UPFRONTS!$F$22="Yes",((AO92/2+AO96/2+AO104+AO108)*$G$46+(AO100/2*$G$47)),((AO92/2+AO96/2+AO104)*$G$46+(AO100/2*$G$47)))))</f>
        <v/>
      </c>
      <c r="AP240" s="99" t="str">
        <f>IF(AP238="","",IF(AP237&lt;1,"",IF(UPFRONTS!$F$22="Yes",((AP92/2+AP96/2+AP104+AP108)*$G$46+(AP100/2*$G$47)),((AP92/2+AP96/2+AP104)*$G$46+(AP100/2*$G$47)))))</f>
        <v/>
      </c>
      <c r="AQ240" s="99" t="str">
        <f>IF(AQ238="","",IF(AQ237&lt;1,"",IF(UPFRONTS!$F$22="Yes",((AQ92/2+AQ96/2+AQ104+AQ108)*$G$46+(AQ100/2*$G$47)),((AQ92/2+AQ96/2+AQ104)*$G$46+(AQ100/2*$G$47)))))</f>
        <v/>
      </c>
      <c r="AR240" s="99" t="str">
        <f>IF(AR238="","",IF(AR237&lt;1,"",IF(UPFRONTS!$F$22="Yes",((AR92/2+AR96/2+AR104+AR108)*$G$46+(AR100/2*$G$47)),((AR92/2+AR96/2+AR104)*$G$46+(AR100/2*$G$47)))))</f>
        <v/>
      </c>
      <c r="AS240" s="99" t="str">
        <f>IF(AS238="","",IF(AS237&lt;1,"",IF(UPFRONTS!$F$22="Yes",((AS92/2+AS96/2+AS104+AS108)*$G$46+(AS100/2*$G$47)),((AS92/2+AS96/2+AS104)*$G$46+(AS100/2*$G$47)))))</f>
        <v/>
      </c>
      <c r="AT240" s="99" t="str">
        <f>IF(AT238="","",IF(AT237&lt;1,"",IF(UPFRONTS!$F$22="Yes",((AT92/2+AT96/2+AT104+AT108)*$G$46+(AT100/2*$G$47)),((AT92/2+AT96/2+AT104)*$G$46+(AT100/2*$G$47)))))</f>
        <v/>
      </c>
      <c r="AU240" s="99" t="str">
        <f>IF(AU238="","",IF(AU237&lt;1,"",IF(UPFRONTS!$F$22="Yes",((AU92/2+AU96/2+AU104+AU108)*$G$46+(AU100/2*$G$47)),((AU92/2+AU96/2+AU104)*$G$46+(AU100/2*$G$47)))))</f>
        <v/>
      </c>
      <c r="AV240" s="99" t="str">
        <f>IF(AV238="","",IF(AV237&lt;1,"",IF(UPFRONTS!$F$22="Yes",((AV92/2+AV96/2+AV104+AV108)*$G$46+(AV100/2*$G$47)),((AV92/2+AV96/2+AV104)*$G$46+(AV100/2*$G$47)))))</f>
        <v/>
      </c>
      <c r="AW240" s="99" t="str">
        <f>IF(AW238="","",IF(AW237&lt;1,"",IF(UPFRONTS!$F$22="Yes",((AW92/2+AW96/2+AW104+AW108)*$G$46+(AW100/2*$G$47)),((AW92/2+AW96/2+AW104)*$G$46+(AW100/2*$G$47)))))</f>
        <v/>
      </c>
      <c r="AX240" s="99" t="str">
        <f>IF(AX238="","",IF(AX237&lt;1,"",IF(UPFRONTS!$F$22="Yes",((AX92/2+AX96/2+AX104+AX108)*$G$46+(AX100/2*$G$47)),((AX92/2+AX96/2+AX104)*$G$46+(AX100/2*$G$47)))))</f>
        <v/>
      </c>
      <c r="AY240" s="99" t="str">
        <f>IF(AY238="","",IF(AY237&lt;1,"",IF(UPFRONTS!$F$22="Yes",((AY92/2+AY96/2+AY104+AY108)*$G$46+(AY100/2*$G$47)),((AY92/2+AY96/2+AY104)*$G$46+(AY100/2*$G$47)))))</f>
        <v/>
      </c>
      <c r="AZ240" s="99" t="str">
        <f>IF(AZ238="","",IF(AZ237&lt;1,"",IF(UPFRONTS!$F$22="Yes",((AZ92/2+AZ96/2+AZ104+AZ108)*$G$46+(AZ100/2*$G$47)),((AZ92/2+AZ96/2+AZ104)*$G$46+(AZ100/2*$G$47)))))</f>
        <v/>
      </c>
      <c r="BA240" s="99" t="str">
        <f>IF(BA238="","",IF(BA237&lt;1,"",IF(UPFRONTS!$F$22="Yes",((BA92/2+BA96/2+BA104+BA108)*$G$46+(BA100/2*$G$47)),((BA92/2+BA96/2+BA104)*$G$46+(BA100/2*$G$47)))))</f>
        <v/>
      </c>
      <c r="BB240" s="99" t="str">
        <f>IF(BB238="","",IF(BB237&lt;1,"",IF(UPFRONTS!$F$22="Yes",((BB92/2+BB96/2+BB104+BB108)*$G$46+(BB100/2*$G$47)),((BB92/2+BB96/2+BB104)*$G$46+(BB100/2*$G$47)))))</f>
        <v/>
      </c>
      <c r="BC240" s="99" t="str">
        <f>IF(BC238="","",IF(BC237&lt;1,"",IF(UPFRONTS!$F$22="Yes",((BC92/2+BC96/2+BC104+BC108)*$G$46+(BC100/2*$G$47)),((BC92/2+BC96/2+BC104)*$G$46+(BC100/2*$G$47)))))</f>
        <v/>
      </c>
    </row>
    <row r="241" spans="4:55" x14ac:dyDescent="0.25">
      <c r="F241" s="16" t="s">
        <v>572</v>
      </c>
      <c r="G241" s="120">
        <f t="shared" ref="G241:BC241" si="81">IF(G238="","",IF(G237&lt;1,0,G240*$G$48))</f>
        <v>0</v>
      </c>
      <c r="H241" s="120">
        <f t="shared" si="81"/>
        <v>0</v>
      </c>
      <c r="I241" s="120">
        <f t="shared" si="81"/>
        <v>0</v>
      </c>
      <c r="J241" s="120">
        <f t="shared" si="81"/>
        <v>0</v>
      </c>
      <c r="K241" s="120">
        <f t="shared" si="81"/>
        <v>0</v>
      </c>
      <c r="L241" s="120">
        <f t="shared" si="81"/>
        <v>217786.40905583301</v>
      </c>
      <c r="M241" s="120">
        <f t="shared" si="81"/>
        <v>287392.79309761646</v>
      </c>
      <c r="N241" s="120">
        <f t="shared" si="81"/>
        <v>357888.37952217652</v>
      </c>
      <c r="O241" s="120">
        <f t="shared" si="81"/>
        <v>429273.16832951328</v>
      </c>
      <c r="P241" s="120">
        <f t="shared" si="81"/>
        <v>501547.15951962658</v>
      </c>
      <c r="Q241" s="120">
        <f t="shared" si="81"/>
        <v>574710.35309251666</v>
      </c>
      <c r="R241" s="120">
        <f t="shared" si="81"/>
        <v>648762.74904818332</v>
      </c>
      <c r="S241" s="120">
        <f t="shared" si="81"/>
        <v>723704.34738662676</v>
      </c>
      <c r="T241" s="120">
        <f t="shared" si="81"/>
        <v>799535.14810784662</v>
      </c>
      <c r="U241" s="120">
        <f t="shared" si="81"/>
        <v>876255.15121184359</v>
      </c>
      <c r="V241" s="120">
        <f t="shared" si="81"/>
        <v>953864.35669861676</v>
      </c>
      <c r="W241" s="120">
        <f t="shared" si="81"/>
        <v>1032362.7645681665</v>
      </c>
      <c r="X241" s="120">
        <f t="shared" si="81"/>
        <v>1111750.3748204934</v>
      </c>
      <c r="Y241" s="120">
        <f t="shared" si="81"/>
        <v>1192027.1874555964</v>
      </c>
      <c r="Z241" s="120">
        <f t="shared" si="81"/>
        <v>1273193.2024734763</v>
      </c>
      <c r="AA241" s="120">
        <f t="shared" si="81"/>
        <v>1355248.4198741331</v>
      </c>
      <c r="AB241" s="120">
        <f t="shared" si="81"/>
        <v>1438192.8396575663</v>
      </c>
      <c r="AC241" s="120">
        <f t="shared" si="81"/>
        <v>1522026.4618237759</v>
      </c>
      <c r="AD241" s="120">
        <f t="shared" si="81"/>
        <v>1606749.2863727626</v>
      </c>
      <c r="AE241" s="120">
        <f t="shared" si="81"/>
        <v>1692361.3133045258</v>
      </c>
      <c r="AF241" s="120">
        <f t="shared" si="81"/>
        <v>1778862.5426190656</v>
      </c>
      <c r="AG241" s="120" t="str">
        <f t="shared" si="81"/>
        <v/>
      </c>
      <c r="AH241" s="120" t="str">
        <f t="shared" si="81"/>
        <v/>
      </c>
      <c r="AI241" s="120" t="str">
        <f t="shared" si="81"/>
        <v/>
      </c>
      <c r="AJ241" s="120" t="str">
        <f t="shared" si="81"/>
        <v/>
      </c>
      <c r="AK241" s="120" t="str">
        <f t="shared" si="81"/>
        <v/>
      </c>
      <c r="AL241" s="120" t="str">
        <f t="shared" si="81"/>
        <v/>
      </c>
      <c r="AM241" s="120" t="str">
        <f t="shared" si="81"/>
        <v/>
      </c>
      <c r="AN241" s="120" t="str">
        <f t="shared" si="81"/>
        <v/>
      </c>
      <c r="AO241" s="120" t="str">
        <f t="shared" si="81"/>
        <v/>
      </c>
      <c r="AP241" s="120" t="str">
        <f t="shared" si="81"/>
        <v/>
      </c>
      <c r="AQ241" s="120" t="str">
        <f t="shared" si="81"/>
        <v/>
      </c>
      <c r="AR241" s="120" t="str">
        <f t="shared" si="81"/>
        <v/>
      </c>
      <c r="AS241" s="120" t="str">
        <f t="shared" si="81"/>
        <v/>
      </c>
      <c r="AT241" s="120" t="str">
        <f t="shared" si="81"/>
        <v/>
      </c>
      <c r="AU241" s="120" t="str">
        <f t="shared" si="81"/>
        <v/>
      </c>
      <c r="AV241" s="120" t="str">
        <f t="shared" si="81"/>
        <v/>
      </c>
      <c r="AW241" s="120" t="str">
        <f t="shared" si="81"/>
        <v/>
      </c>
      <c r="AX241" s="120" t="str">
        <f t="shared" si="81"/>
        <v/>
      </c>
      <c r="AY241" s="120" t="str">
        <f t="shared" si="81"/>
        <v/>
      </c>
      <c r="AZ241" s="120" t="str">
        <f t="shared" si="81"/>
        <v/>
      </c>
      <c r="BA241" s="120" t="str">
        <f t="shared" si="81"/>
        <v/>
      </c>
      <c r="BB241" s="120" t="str">
        <f t="shared" si="81"/>
        <v/>
      </c>
      <c r="BC241" s="123" t="str">
        <f t="shared" si="81"/>
        <v/>
      </c>
    </row>
    <row r="242" spans="4:55" x14ac:dyDescent="0.25">
      <c r="F242" s="40"/>
    </row>
    <row r="243" spans="4:55" x14ac:dyDescent="0.25">
      <c r="D243" s="55" t="s">
        <v>544</v>
      </c>
      <c r="F243" s="38" t="s">
        <v>531</v>
      </c>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row>
    <row r="244" spans="4:55" x14ac:dyDescent="0.25">
      <c r="F244" s="51" t="s">
        <v>456</v>
      </c>
      <c r="G244" s="56">
        <f t="shared" ref="G244:BC245" si="82">G59</f>
        <v>-4</v>
      </c>
      <c r="H244" s="56">
        <f t="shared" si="82"/>
        <v>-3</v>
      </c>
      <c r="I244" s="56">
        <f t="shared" si="82"/>
        <v>-2</v>
      </c>
      <c r="J244" s="56">
        <f t="shared" si="82"/>
        <v>-1</v>
      </c>
      <c r="K244" s="56">
        <f t="shared" si="82"/>
        <v>0</v>
      </c>
      <c r="L244" s="56">
        <f t="shared" si="82"/>
        <v>1</v>
      </c>
      <c r="M244" s="56">
        <f t="shared" si="82"/>
        <v>2</v>
      </c>
      <c r="N244" s="56">
        <f t="shared" si="82"/>
        <v>3</v>
      </c>
      <c r="O244" s="56">
        <f t="shared" si="82"/>
        <v>4</v>
      </c>
      <c r="P244" s="56">
        <f t="shared" si="82"/>
        <v>5</v>
      </c>
      <c r="Q244" s="56">
        <f t="shared" si="82"/>
        <v>6</v>
      </c>
      <c r="R244" s="56">
        <f t="shared" si="82"/>
        <v>7</v>
      </c>
      <c r="S244" s="56">
        <f t="shared" si="82"/>
        <v>8</v>
      </c>
      <c r="T244" s="56">
        <f t="shared" si="82"/>
        <v>9</v>
      </c>
      <c r="U244" s="56">
        <f t="shared" si="82"/>
        <v>10</v>
      </c>
      <c r="V244" s="56">
        <f t="shared" si="82"/>
        <v>11</v>
      </c>
      <c r="W244" s="56">
        <f t="shared" si="82"/>
        <v>12</v>
      </c>
      <c r="X244" s="56">
        <f t="shared" si="82"/>
        <v>13</v>
      </c>
      <c r="Y244" s="56">
        <f t="shared" si="82"/>
        <v>14</v>
      </c>
      <c r="Z244" s="56">
        <f t="shared" si="82"/>
        <v>15</v>
      </c>
      <c r="AA244" s="56">
        <f t="shared" si="82"/>
        <v>16</v>
      </c>
      <c r="AB244" s="56">
        <f t="shared" si="82"/>
        <v>17</v>
      </c>
      <c r="AC244" s="56">
        <f t="shared" si="82"/>
        <v>18</v>
      </c>
      <c r="AD244" s="56">
        <f t="shared" si="82"/>
        <v>19</v>
      </c>
      <c r="AE244" s="56">
        <f t="shared" si="82"/>
        <v>20</v>
      </c>
      <c r="AF244" s="56">
        <f t="shared" si="82"/>
        <v>21</v>
      </c>
      <c r="AG244" s="56" t="str">
        <f t="shared" si="82"/>
        <v/>
      </c>
      <c r="AH244" s="56" t="str">
        <f t="shared" si="82"/>
        <v/>
      </c>
      <c r="AI244" s="56" t="str">
        <f t="shared" si="82"/>
        <v/>
      </c>
      <c r="AJ244" s="56" t="str">
        <f t="shared" si="82"/>
        <v/>
      </c>
      <c r="AK244" s="56" t="str">
        <f t="shared" si="82"/>
        <v/>
      </c>
      <c r="AL244" s="56" t="str">
        <f t="shared" si="82"/>
        <v/>
      </c>
      <c r="AM244" s="56" t="str">
        <f t="shared" si="82"/>
        <v/>
      </c>
      <c r="AN244" s="56" t="str">
        <f t="shared" si="82"/>
        <v/>
      </c>
      <c r="AO244" s="56" t="str">
        <f t="shared" si="82"/>
        <v/>
      </c>
      <c r="AP244" s="56" t="str">
        <f t="shared" si="82"/>
        <v/>
      </c>
      <c r="AQ244" s="56" t="str">
        <f t="shared" si="82"/>
        <v/>
      </c>
      <c r="AR244" s="56" t="str">
        <f t="shared" si="82"/>
        <v/>
      </c>
      <c r="AS244" s="56" t="str">
        <f t="shared" si="82"/>
        <v/>
      </c>
      <c r="AT244" s="56" t="str">
        <f t="shared" si="82"/>
        <v/>
      </c>
      <c r="AU244" s="56" t="str">
        <f t="shared" si="82"/>
        <v/>
      </c>
      <c r="AV244" s="56" t="str">
        <f t="shared" si="82"/>
        <v/>
      </c>
      <c r="AW244" s="56" t="str">
        <f t="shared" si="82"/>
        <v/>
      </c>
      <c r="AX244" s="56" t="str">
        <f t="shared" si="82"/>
        <v/>
      </c>
      <c r="AY244" s="56" t="str">
        <f t="shared" si="82"/>
        <v/>
      </c>
      <c r="AZ244" s="56" t="str">
        <f t="shared" si="82"/>
        <v/>
      </c>
      <c r="BA244" s="56" t="str">
        <f t="shared" si="82"/>
        <v/>
      </c>
      <c r="BB244" s="56" t="str">
        <f t="shared" si="82"/>
        <v/>
      </c>
      <c r="BC244" s="56" t="str">
        <f t="shared" si="82"/>
        <v/>
      </c>
    </row>
    <row r="245" spans="4:55" x14ac:dyDescent="0.25">
      <c r="F245" s="83" t="s">
        <v>59</v>
      </c>
      <c r="G245" s="84">
        <f t="shared" si="82"/>
        <v>2021</v>
      </c>
      <c r="H245" s="84">
        <f t="shared" si="82"/>
        <v>2022</v>
      </c>
      <c r="I245" s="84">
        <f t="shared" si="82"/>
        <v>2023</v>
      </c>
      <c r="J245" s="84">
        <f t="shared" si="82"/>
        <v>2024</v>
      </c>
      <c r="K245" s="84">
        <f t="shared" si="82"/>
        <v>2025</v>
      </c>
      <c r="L245" s="84">
        <f t="shared" si="82"/>
        <v>2026</v>
      </c>
      <c r="M245" s="84">
        <f t="shared" si="82"/>
        <v>2027</v>
      </c>
      <c r="N245" s="84">
        <f t="shared" si="82"/>
        <v>2028</v>
      </c>
      <c r="O245" s="84">
        <f t="shared" si="82"/>
        <v>2029</v>
      </c>
      <c r="P245" s="84">
        <f t="shared" si="82"/>
        <v>2030</v>
      </c>
      <c r="Q245" s="84">
        <f t="shared" si="82"/>
        <v>2031</v>
      </c>
      <c r="R245" s="84">
        <f t="shared" si="82"/>
        <v>2032</v>
      </c>
      <c r="S245" s="84">
        <f t="shared" si="82"/>
        <v>2033</v>
      </c>
      <c r="T245" s="84">
        <f t="shared" si="82"/>
        <v>2034</v>
      </c>
      <c r="U245" s="84">
        <f t="shared" si="82"/>
        <v>2035</v>
      </c>
      <c r="V245" s="84">
        <f t="shared" si="82"/>
        <v>2036</v>
      </c>
      <c r="W245" s="84">
        <f t="shared" si="82"/>
        <v>2037</v>
      </c>
      <c r="X245" s="84">
        <f t="shared" si="82"/>
        <v>2038</v>
      </c>
      <c r="Y245" s="84">
        <f t="shared" si="82"/>
        <v>2039</v>
      </c>
      <c r="Z245" s="84">
        <f t="shared" si="82"/>
        <v>2040</v>
      </c>
      <c r="AA245" s="84">
        <f t="shared" si="82"/>
        <v>2041</v>
      </c>
      <c r="AB245" s="84">
        <f t="shared" si="82"/>
        <v>2042</v>
      </c>
      <c r="AC245" s="84">
        <f t="shared" si="82"/>
        <v>2043</v>
      </c>
      <c r="AD245" s="84">
        <f t="shared" si="82"/>
        <v>2044</v>
      </c>
      <c r="AE245" s="84">
        <f t="shared" si="82"/>
        <v>2045</v>
      </c>
      <c r="AF245" s="84">
        <f t="shared" si="82"/>
        <v>2046</v>
      </c>
      <c r="AG245" s="84" t="str">
        <f t="shared" si="82"/>
        <v/>
      </c>
      <c r="AH245" s="84" t="str">
        <f t="shared" si="82"/>
        <v/>
      </c>
      <c r="AI245" s="84" t="str">
        <f t="shared" si="82"/>
        <v/>
      </c>
      <c r="AJ245" s="84" t="str">
        <f t="shared" si="82"/>
        <v/>
      </c>
      <c r="AK245" s="84" t="str">
        <f t="shared" si="82"/>
        <v/>
      </c>
      <c r="AL245" s="84" t="str">
        <f t="shared" si="82"/>
        <v/>
      </c>
      <c r="AM245" s="84" t="str">
        <f t="shared" si="82"/>
        <v/>
      </c>
      <c r="AN245" s="84" t="str">
        <f t="shared" si="82"/>
        <v/>
      </c>
      <c r="AO245" s="84" t="str">
        <f t="shared" si="82"/>
        <v/>
      </c>
      <c r="AP245" s="84" t="str">
        <f t="shared" si="82"/>
        <v/>
      </c>
      <c r="AQ245" s="84" t="str">
        <f t="shared" si="82"/>
        <v/>
      </c>
      <c r="AR245" s="84" t="str">
        <f t="shared" si="82"/>
        <v/>
      </c>
      <c r="AS245" s="84" t="str">
        <f t="shared" si="82"/>
        <v/>
      </c>
      <c r="AT245" s="84" t="str">
        <f t="shared" si="82"/>
        <v/>
      </c>
      <c r="AU245" s="84" t="str">
        <f t="shared" si="82"/>
        <v/>
      </c>
      <c r="AV245" s="84" t="str">
        <f t="shared" si="82"/>
        <v/>
      </c>
      <c r="AW245" s="84" t="str">
        <f t="shared" si="82"/>
        <v/>
      </c>
      <c r="AX245" s="84" t="str">
        <f t="shared" si="82"/>
        <v/>
      </c>
      <c r="AY245" s="84" t="str">
        <f t="shared" si="82"/>
        <v/>
      </c>
      <c r="AZ245" s="84" t="str">
        <f t="shared" si="82"/>
        <v/>
      </c>
      <c r="BA245" s="84" t="str">
        <f t="shared" si="82"/>
        <v/>
      </c>
      <c r="BB245" s="84" t="str">
        <f t="shared" si="82"/>
        <v/>
      </c>
      <c r="BC245" s="85" t="str">
        <f t="shared" si="82"/>
        <v/>
      </c>
    </row>
    <row r="246" spans="4:55" x14ac:dyDescent="0.25">
      <c r="F246" s="34" t="s">
        <v>532</v>
      </c>
      <c r="G246" s="118">
        <f t="shared" ref="G246:BC246" si="83">IF(G245="","",IF(G237&lt;1,0,G192*$G$50))</f>
        <v>0</v>
      </c>
      <c r="H246" s="118">
        <f t="shared" si="83"/>
        <v>0</v>
      </c>
      <c r="I246" s="118">
        <f t="shared" si="83"/>
        <v>0</v>
      </c>
      <c r="J246" s="118">
        <f t="shared" si="83"/>
        <v>0</v>
      </c>
      <c r="K246" s="118">
        <f t="shared" si="83"/>
        <v>0</v>
      </c>
      <c r="L246" s="118">
        <f t="shared" si="83"/>
        <v>209574.74901481843</v>
      </c>
      <c r="M246" s="118">
        <f t="shared" si="83"/>
        <v>281812.09602568898</v>
      </c>
      <c r="N246" s="118">
        <f t="shared" si="83"/>
        <v>354977.43437047664</v>
      </c>
      <c r="O246" s="118">
        <f t="shared" si="83"/>
        <v>429070.76404918142</v>
      </c>
      <c r="P246" s="118">
        <f t="shared" si="83"/>
        <v>504092.08506180346</v>
      </c>
      <c r="Q246" s="118">
        <f t="shared" si="83"/>
        <v>580041.39740834245</v>
      </c>
      <c r="R246" s="118">
        <f t="shared" si="83"/>
        <v>656918.70108879893</v>
      </c>
      <c r="S246" s="118">
        <f t="shared" si="83"/>
        <v>734723.99610317242</v>
      </c>
      <c r="T246" s="118">
        <f t="shared" si="83"/>
        <v>813457.28245146305</v>
      </c>
      <c r="U246" s="118">
        <f t="shared" si="83"/>
        <v>893118.56013367116</v>
      </c>
      <c r="V246" s="118">
        <f t="shared" si="83"/>
        <v>973707.82914979593</v>
      </c>
      <c r="W246" s="118">
        <f t="shared" si="83"/>
        <v>1055225.0894998382</v>
      </c>
      <c r="X246" s="118">
        <f t="shared" si="83"/>
        <v>1137670.3411837979</v>
      </c>
      <c r="Y246" s="118">
        <f t="shared" si="83"/>
        <v>1221043.5842016742</v>
      </c>
      <c r="Z246" s="118">
        <f t="shared" si="83"/>
        <v>1305344.818553468</v>
      </c>
      <c r="AA246" s="118">
        <f t="shared" si="83"/>
        <v>1390574.0442391788</v>
      </c>
      <c r="AB246" s="118">
        <f t="shared" si="83"/>
        <v>1476731.2612588068</v>
      </c>
      <c r="AC246" s="118">
        <f t="shared" si="83"/>
        <v>1563816.4696123521</v>
      </c>
      <c r="AD246" s="118">
        <f t="shared" si="83"/>
        <v>1651829.6692998146</v>
      </c>
      <c r="AE246" s="118">
        <f t="shared" si="83"/>
        <v>1740770.8603211942</v>
      </c>
      <c r="AF246" s="118">
        <f t="shared" si="83"/>
        <v>1830640.0426764914</v>
      </c>
      <c r="AG246" s="118" t="str">
        <f t="shared" si="83"/>
        <v/>
      </c>
      <c r="AH246" s="118" t="str">
        <f t="shared" si="83"/>
        <v/>
      </c>
      <c r="AI246" s="118" t="str">
        <f t="shared" si="83"/>
        <v/>
      </c>
      <c r="AJ246" s="118" t="str">
        <f t="shared" si="83"/>
        <v/>
      </c>
      <c r="AK246" s="118" t="str">
        <f t="shared" si="83"/>
        <v/>
      </c>
      <c r="AL246" s="118" t="str">
        <f t="shared" si="83"/>
        <v/>
      </c>
      <c r="AM246" s="118" t="str">
        <f t="shared" si="83"/>
        <v/>
      </c>
      <c r="AN246" s="118" t="str">
        <f t="shared" si="83"/>
        <v/>
      </c>
      <c r="AO246" s="118" t="str">
        <f t="shared" si="83"/>
        <v/>
      </c>
      <c r="AP246" s="118" t="str">
        <f t="shared" si="83"/>
        <v/>
      </c>
      <c r="AQ246" s="118" t="str">
        <f t="shared" si="83"/>
        <v/>
      </c>
      <c r="AR246" s="118" t="str">
        <f t="shared" si="83"/>
        <v/>
      </c>
      <c r="AS246" s="118" t="str">
        <f t="shared" si="83"/>
        <v/>
      </c>
      <c r="AT246" s="118" t="str">
        <f t="shared" si="83"/>
        <v/>
      </c>
      <c r="AU246" s="118" t="str">
        <f t="shared" si="83"/>
        <v/>
      </c>
      <c r="AV246" s="118" t="str">
        <f t="shared" si="83"/>
        <v/>
      </c>
      <c r="AW246" s="118" t="str">
        <f t="shared" si="83"/>
        <v/>
      </c>
      <c r="AX246" s="118" t="str">
        <f t="shared" si="83"/>
        <v/>
      </c>
      <c r="AY246" s="118" t="str">
        <f t="shared" si="83"/>
        <v/>
      </c>
      <c r="AZ246" s="118" t="str">
        <f t="shared" si="83"/>
        <v/>
      </c>
      <c r="BA246" s="118" t="str">
        <f t="shared" si="83"/>
        <v/>
      </c>
      <c r="BB246" s="118" t="str">
        <f t="shared" si="83"/>
        <v/>
      </c>
      <c r="BC246" s="121" t="str">
        <f t="shared" si="83"/>
        <v/>
      </c>
    </row>
    <row r="247" spans="4:55" x14ac:dyDescent="0.25">
      <c r="F247" s="16" t="s">
        <v>533</v>
      </c>
      <c r="G247" s="120">
        <f t="shared" ref="G247:BC247" si="84">IF(G245="","",IF(G244&lt;1,0,G192*$G$51))</f>
        <v>0</v>
      </c>
      <c r="H247" s="120">
        <f t="shared" si="84"/>
        <v>0</v>
      </c>
      <c r="I247" s="120">
        <f t="shared" si="84"/>
        <v>0</v>
      </c>
      <c r="J247" s="120">
        <f t="shared" si="84"/>
        <v>0</v>
      </c>
      <c r="K247" s="120">
        <f t="shared" si="84"/>
        <v>0</v>
      </c>
      <c r="L247" s="120">
        <f t="shared" si="84"/>
        <v>29994.235313301684</v>
      </c>
      <c r="M247" s="120">
        <f t="shared" si="84"/>
        <v>40332.808995665866</v>
      </c>
      <c r="N247" s="120">
        <f t="shared" si="84"/>
        <v>50804.19634269653</v>
      </c>
      <c r="O247" s="120">
        <f t="shared" si="84"/>
        <v>61408.397354393666</v>
      </c>
      <c r="P247" s="120">
        <f t="shared" si="84"/>
        <v>72145.412030757288</v>
      </c>
      <c r="Q247" s="120">
        <f t="shared" si="84"/>
        <v>83015.240371787382</v>
      </c>
      <c r="R247" s="120">
        <f t="shared" si="84"/>
        <v>94017.882377483984</v>
      </c>
      <c r="S247" s="120">
        <f t="shared" si="84"/>
        <v>105153.33804784705</v>
      </c>
      <c r="T247" s="120">
        <f t="shared" si="84"/>
        <v>116421.60738287659</v>
      </c>
      <c r="U247" s="120">
        <f t="shared" si="84"/>
        <v>127822.69038257268</v>
      </c>
      <c r="V247" s="120">
        <f t="shared" si="84"/>
        <v>139356.58704693516</v>
      </c>
      <c r="W247" s="120">
        <f t="shared" si="84"/>
        <v>151023.29737596418</v>
      </c>
      <c r="X247" s="120">
        <f t="shared" si="84"/>
        <v>162822.82136965971</v>
      </c>
      <c r="Y247" s="120">
        <f t="shared" si="84"/>
        <v>174755.15902802165</v>
      </c>
      <c r="Z247" s="120">
        <f t="shared" si="84"/>
        <v>186820.31035105011</v>
      </c>
      <c r="AA247" s="120">
        <f t="shared" si="84"/>
        <v>199018.27533874501</v>
      </c>
      <c r="AB247" s="120">
        <f t="shared" si="84"/>
        <v>211349.0539911064</v>
      </c>
      <c r="AC247" s="120">
        <f t="shared" si="84"/>
        <v>223812.64630813431</v>
      </c>
      <c r="AD247" s="120">
        <f t="shared" si="84"/>
        <v>236409.05228982875</v>
      </c>
      <c r="AE247" s="120">
        <f t="shared" si="84"/>
        <v>249138.27193618962</v>
      </c>
      <c r="AF247" s="120">
        <f t="shared" si="84"/>
        <v>262000.30524721701</v>
      </c>
      <c r="AG247" s="120" t="str">
        <f t="shared" si="84"/>
        <v/>
      </c>
      <c r="AH247" s="120" t="str">
        <f t="shared" si="84"/>
        <v/>
      </c>
      <c r="AI247" s="120" t="str">
        <f t="shared" si="84"/>
        <v/>
      </c>
      <c r="AJ247" s="120" t="str">
        <f t="shared" si="84"/>
        <v/>
      </c>
      <c r="AK247" s="120" t="str">
        <f t="shared" si="84"/>
        <v/>
      </c>
      <c r="AL247" s="120" t="str">
        <f t="shared" si="84"/>
        <v/>
      </c>
      <c r="AM247" s="120" t="str">
        <f t="shared" si="84"/>
        <v/>
      </c>
      <c r="AN247" s="120" t="str">
        <f t="shared" si="84"/>
        <v/>
      </c>
      <c r="AO247" s="120" t="str">
        <f t="shared" si="84"/>
        <v/>
      </c>
      <c r="AP247" s="120" t="str">
        <f t="shared" si="84"/>
        <v/>
      </c>
      <c r="AQ247" s="120" t="str">
        <f t="shared" si="84"/>
        <v/>
      </c>
      <c r="AR247" s="120" t="str">
        <f t="shared" si="84"/>
        <v/>
      </c>
      <c r="AS247" s="120" t="str">
        <f t="shared" si="84"/>
        <v/>
      </c>
      <c r="AT247" s="120" t="str">
        <f t="shared" si="84"/>
        <v/>
      </c>
      <c r="AU247" s="120" t="str">
        <f t="shared" si="84"/>
        <v/>
      </c>
      <c r="AV247" s="120" t="str">
        <f t="shared" si="84"/>
        <v/>
      </c>
      <c r="AW247" s="120" t="str">
        <f t="shared" si="84"/>
        <v/>
      </c>
      <c r="AX247" s="120" t="str">
        <f t="shared" si="84"/>
        <v/>
      </c>
      <c r="AY247" s="120" t="str">
        <f t="shared" si="84"/>
        <v/>
      </c>
      <c r="AZ247" s="120" t="str">
        <f t="shared" si="84"/>
        <v/>
      </c>
      <c r="BA247" s="120" t="str">
        <f t="shared" si="84"/>
        <v/>
      </c>
      <c r="BB247" s="120" t="str">
        <f t="shared" si="84"/>
        <v/>
      </c>
      <c r="BC247" s="123" t="str">
        <f t="shared" si="84"/>
        <v/>
      </c>
    </row>
    <row r="248" spans="4:55" x14ac:dyDescent="0.25">
      <c r="F248" s="16" t="s">
        <v>1102</v>
      </c>
      <c r="G248" s="120">
        <f>IF(G245="","",IF(G244&lt;1,0,G246+G247))</f>
        <v>0</v>
      </c>
      <c r="H248" s="120">
        <f t="shared" ref="H248:W248" si="85">IF(H245="","",IF(H244&lt;1,0,H246+H247))</f>
        <v>0</v>
      </c>
      <c r="I248" s="120">
        <f t="shared" si="85"/>
        <v>0</v>
      </c>
      <c r="J248" s="120">
        <f t="shared" si="85"/>
        <v>0</v>
      </c>
      <c r="K248" s="120">
        <f t="shared" si="85"/>
        <v>0</v>
      </c>
      <c r="L248" s="120">
        <f t="shared" si="85"/>
        <v>239568.9843281201</v>
      </c>
      <c r="M248" s="120">
        <f t="shared" si="85"/>
        <v>322144.90502135485</v>
      </c>
      <c r="N248" s="120">
        <f t="shared" si="85"/>
        <v>405781.63071317319</v>
      </c>
      <c r="O248" s="120">
        <f t="shared" si="85"/>
        <v>490479.1614035751</v>
      </c>
      <c r="P248" s="120">
        <f t="shared" si="85"/>
        <v>576237.49709256075</v>
      </c>
      <c r="Q248" s="120">
        <f t="shared" si="85"/>
        <v>663056.63778012979</v>
      </c>
      <c r="R248" s="120">
        <f t="shared" si="85"/>
        <v>750936.58346628293</v>
      </c>
      <c r="S248" s="120">
        <f t="shared" si="85"/>
        <v>839877.33415101946</v>
      </c>
      <c r="T248" s="120">
        <f t="shared" si="85"/>
        <v>929878.88983433961</v>
      </c>
      <c r="U248" s="120">
        <f t="shared" si="85"/>
        <v>1020941.2505162439</v>
      </c>
      <c r="V248" s="120">
        <f t="shared" si="85"/>
        <v>1113064.4161967312</v>
      </c>
      <c r="W248" s="120">
        <f t="shared" si="85"/>
        <v>1206248.3868758024</v>
      </c>
      <c r="X248" s="120">
        <f t="shared" ref="X248" si="86">IF(X245="","",IF(X244&lt;1,0,X246+X247))</f>
        <v>1300493.1625534575</v>
      </c>
      <c r="Y248" s="120">
        <f t="shared" ref="Y248" si="87">IF(Y245="","",IF(Y244&lt;1,0,Y246+Y247))</f>
        <v>1395798.7432296958</v>
      </c>
      <c r="Z248" s="120">
        <f t="shared" ref="Z248" si="88">IF(Z245="","",IF(Z244&lt;1,0,Z246+Z247))</f>
        <v>1492165.1289045182</v>
      </c>
      <c r="AA248" s="120">
        <f t="shared" ref="AA248" si="89">IF(AA245="","",IF(AA244&lt;1,0,AA246+AA247))</f>
        <v>1589592.3195779237</v>
      </c>
      <c r="AB248" s="120">
        <f t="shared" ref="AB248" si="90">IF(AB245="","",IF(AB244&lt;1,0,AB246+AB247))</f>
        <v>1688080.3152499131</v>
      </c>
      <c r="AC248" s="120">
        <f t="shared" ref="AC248" si="91">IF(AC245="","",IF(AC244&lt;1,0,AC246+AC247))</f>
        <v>1787629.1159204864</v>
      </c>
      <c r="AD248" s="120">
        <f t="shared" ref="AD248" si="92">IF(AD245="","",IF(AD244&lt;1,0,AD246+AD247))</f>
        <v>1888238.7215896433</v>
      </c>
      <c r="AE248" s="120">
        <f t="shared" ref="AE248" si="93">IF(AE245="","",IF(AE244&lt;1,0,AE246+AE247))</f>
        <v>1989909.1322573838</v>
      </c>
      <c r="AF248" s="120">
        <f t="shared" ref="AF248" si="94">IF(AF245="","",IF(AF244&lt;1,0,AF246+AF247))</f>
        <v>2092640.3479237084</v>
      </c>
      <c r="AG248" s="120" t="str">
        <f t="shared" ref="AG248" si="95">IF(AG245="","",IF(AG244&lt;1,0,AG246+AG247))</f>
        <v/>
      </c>
      <c r="AH248" s="120" t="str">
        <f t="shared" ref="AH248" si="96">IF(AH245="","",IF(AH244&lt;1,0,AH246+AH247))</f>
        <v/>
      </c>
      <c r="AI248" s="120" t="str">
        <f t="shared" ref="AI248" si="97">IF(AI245="","",IF(AI244&lt;1,0,AI246+AI247))</f>
        <v/>
      </c>
      <c r="AJ248" s="120" t="str">
        <f t="shared" ref="AJ248" si="98">IF(AJ245="","",IF(AJ244&lt;1,0,AJ246+AJ247))</f>
        <v/>
      </c>
      <c r="AK248" s="120" t="str">
        <f t="shared" ref="AK248" si="99">IF(AK245="","",IF(AK244&lt;1,0,AK246+AK247))</f>
        <v/>
      </c>
      <c r="AL248" s="120" t="str">
        <f t="shared" ref="AL248:AM248" si="100">IF(AL245="","",IF(AL244&lt;1,0,AL246+AL247))</f>
        <v/>
      </c>
      <c r="AM248" s="120" t="str">
        <f t="shared" si="100"/>
        <v/>
      </c>
      <c r="AN248" s="120" t="str">
        <f t="shared" ref="AN248" si="101">IF(AN245="","",IF(AN244&lt;1,0,AN246+AN247))</f>
        <v/>
      </c>
      <c r="AO248" s="120" t="str">
        <f t="shared" ref="AO248" si="102">IF(AO245="","",IF(AO244&lt;1,0,AO246+AO247))</f>
        <v/>
      </c>
      <c r="AP248" s="120" t="str">
        <f t="shared" ref="AP248" si="103">IF(AP245="","",IF(AP244&lt;1,0,AP246+AP247))</f>
        <v/>
      </c>
      <c r="AQ248" s="120" t="str">
        <f t="shared" ref="AQ248" si="104">IF(AQ245="","",IF(AQ244&lt;1,0,AQ246+AQ247))</f>
        <v/>
      </c>
      <c r="AR248" s="120" t="str">
        <f t="shared" ref="AR248" si="105">IF(AR245="","",IF(AR244&lt;1,0,AR246+AR247))</f>
        <v/>
      </c>
      <c r="AS248" s="120" t="str">
        <f t="shared" ref="AS248" si="106">IF(AS245="","",IF(AS244&lt;1,0,AS246+AS247))</f>
        <v/>
      </c>
      <c r="AT248" s="120" t="str">
        <f t="shared" ref="AT248" si="107">IF(AT245="","",IF(AT244&lt;1,0,AT246+AT247))</f>
        <v/>
      </c>
      <c r="AU248" s="120" t="str">
        <f t="shared" ref="AU248" si="108">IF(AU245="","",IF(AU244&lt;1,0,AU246+AU247))</f>
        <v/>
      </c>
      <c r="AV248" s="120" t="str">
        <f t="shared" ref="AV248" si="109">IF(AV245="","",IF(AV244&lt;1,0,AV246+AV247))</f>
        <v/>
      </c>
      <c r="AW248" s="120" t="str">
        <f t="shared" ref="AW248" si="110">IF(AW245="","",IF(AW244&lt;1,0,AW246+AW247))</f>
        <v/>
      </c>
      <c r="AX248" s="120" t="str">
        <f t="shared" ref="AX248" si="111">IF(AX245="","",IF(AX244&lt;1,0,AX246+AX247))</f>
        <v/>
      </c>
      <c r="AY248" s="120" t="str">
        <f t="shared" ref="AY248" si="112">IF(AY245="","",IF(AY244&lt;1,0,AY246+AY247))</f>
        <v/>
      </c>
      <c r="AZ248" s="120" t="str">
        <f t="shared" ref="AZ248" si="113">IF(AZ245="","",IF(AZ244&lt;1,0,AZ246+AZ247))</f>
        <v/>
      </c>
      <c r="BA248" s="120" t="str">
        <f t="shared" ref="BA248" si="114">IF(BA245="","",IF(BA244&lt;1,0,BA246+BA247))</f>
        <v/>
      </c>
      <c r="BB248" s="120" t="str">
        <f t="shared" ref="BB248:BC248" si="115">IF(BB245="","",IF(BB244&lt;1,0,BB246+BB247))</f>
        <v/>
      </c>
      <c r="BC248" s="120" t="str">
        <f t="shared" si="115"/>
        <v/>
      </c>
    </row>
    <row r="249" spans="4:55" x14ac:dyDescent="0.25">
      <c r="F249" s="40"/>
    </row>
    <row r="250" spans="4:55" x14ac:dyDescent="0.25">
      <c r="D250" s="55" t="s">
        <v>557</v>
      </c>
      <c r="F250" s="38" t="s">
        <v>535</v>
      </c>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row>
    <row r="251" spans="4:55" x14ac:dyDescent="0.25">
      <c r="F251" s="51" t="s">
        <v>456</v>
      </c>
      <c r="G251" s="56">
        <f t="shared" ref="G251:AL251" si="116">G59</f>
        <v>-4</v>
      </c>
      <c r="H251" s="56">
        <f t="shared" si="116"/>
        <v>-3</v>
      </c>
      <c r="I251" s="56">
        <f t="shared" si="116"/>
        <v>-2</v>
      </c>
      <c r="J251" s="56">
        <f t="shared" si="116"/>
        <v>-1</v>
      </c>
      <c r="K251" s="56">
        <f t="shared" si="116"/>
        <v>0</v>
      </c>
      <c r="L251" s="56">
        <f t="shared" si="116"/>
        <v>1</v>
      </c>
      <c r="M251" s="56">
        <f t="shared" si="116"/>
        <v>2</v>
      </c>
      <c r="N251" s="56">
        <f t="shared" si="116"/>
        <v>3</v>
      </c>
      <c r="O251" s="56">
        <f t="shared" si="116"/>
        <v>4</v>
      </c>
      <c r="P251" s="56">
        <f t="shared" si="116"/>
        <v>5</v>
      </c>
      <c r="Q251" s="56">
        <f t="shared" si="116"/>
        <v>6</v>
      </c>
      <c r="R251" s="56">
        <f t="shared" si="116"/>
        <v>7</v>
      </c>
      <c r="S251" s="56">
        <f t="shared" si="116"/>
        <v>8</v>
      </c>
      <c r="T251" s="56">
        <f t="shared" si="116"/>
        <v>9</v>
      </c>
      <c r="U251" s="56">
        <f t="shared" si="116"/>
        <v>10</v>
      </c>
      <c r="V251" s="56">
        <f t="shared" si="116"/>
        <v>11</v>
      </c>
      <c r="W251" s="56">
        <f t="shared" si="116"/>
        <v>12</v>
      </c>
      <c r="X251" s="56">
        <f t="shared" si="116"/>
        <v>13</v>
      </c>
      <c r="Y251" s="56">
        <f t="shared" si="116"/>
        <v>14</v>
      </c>
      <c r="Z251" s="56">
        <f t="shared" si="116"/>
        <v>15</v>
      </c>
      <c r="AA251" s="56">
        <f t="shared" si="116"/>
        <v>16</v>
      </c>
      <c r="AB251" s="56">
        <f t="shared" si="116"/>
        <v>17</v>
      </c>
      <c r="AC251" s="56">
        <f t="shared" si="116"/>
        <v>18</v>
      </c>
      <c r="AD251" s="56">
        <f t="shared" si="116"/>
        <v>19</v>
      </c>
      <c r="AE251" s="56">
        <f t="shared" si="116"/>
        <v>20</v>
      </c>
      <c r="AF251" s="56">
        <f t="shared" si="116"/>
        <v>21</v>
      </c>
      <c r="AG251" s="56" t="str">
        <f t="shared" si="116"/>
        <v/>
      </c>
      <c r="AH251" s="56" t="str">
        <f t="shared" si="116"/>
        <v/>
      </c>
      <c r="AI251" s="56" t="str">
        <f t="shared" si="116"/>
        <v/>
      </c>
      <c r="AJ251" s="56" t="str">
        <f t="shared" si="116"/>
        <v/>
      </c>
      <c r="AK251" s="56" t="str">
        <f t="shared" si="116"/>
        <v/>
      </c>
      <c r="AL251" s="56" t="str">
        <f t="shared" si="116"/>
        <v/>
      </c>
      <c r="AM251" s="56" t="str">
        <f t="shared" ref="AM251:BC251" si="117">AM59</f>
        <v/>
      </c>
      <c r="AN251" s="56" t="str">
        <f t="shared" si="117"/>
        <v/>
      </c>
      <c r="AO251" s="56" t="str">
        <f t="shared" si="117"/>
        <v/>
      </c>
      <c r="AP251" s="56" t="str">
        <f t="shared" si="117"/>
        <v/>
      </c>
      <c r="AQ251" s="56" t="str">
        <f t="shared" si="117"/>
        <v/>
      </c>
      <c r="AR251" s="56" t="str">
        <f t="shared" si="117"/>
        <v/>
      </c>
      <c r="AS251" s="56" t="str">
        <f t="shared" si="117"/>
        <v/>
      </c>
      <c r="AT251" s="56" t="str">
        <f t="shared" si="117"/>
        <v/>
      </c>
      <c r="AU251" s="56" t="str">
        <f t="shared" si="117"/>
        <v/>
      </c>
      <c r="AV251" s="56" t="str">
        <f t="shared" si="117"/>
        <v/>
      </c>
      <c r="AW251" s="56" t="str">
        <f t="shared" si="117"/>
        <v/>
      </c>
      <c r="AX251" s="56" t="str">
        <f t="shared" si="117"/>
        <v/>
      </c>
      <c r="AY251" s="56" t="str">
        <f t="shared" si="117"/>
        <v/>
      </c>
      <c r="AZ251" s="56" t="str">
        <f t="shared" si="117"/>
        <v/>
      </c>
      <c r="BA251" s="56" t="str">
        <f t="shared" si="117"/>
        <v/>
      </c>
      <c r="BB251" s="56" t="str">
        <f t="shared" si="117"/>
        <v/>
      </c>
      <c r="BC251" s="56" t="str">
        <f t="shared" si="117"/>
        <v/>
      </c>
    </row>
    <row r="252" spans="4:55" x14ac:dyDescent="0.25">
      <c r="F252" s="83" t="s">
        <v>59</v>
      </c>
      <c r="G252" s="84">
        <f t="shared" ref="G252:AL252" si="118">G60</f>
        <v>2021</v>
      </c>
      <c r="H252" s="84">
        <f t="shared" si="118"/>
        <v>2022</v>
      </c>
      <c r="I252" s="84">
        <f t="shared" si="118"/>
        <v>2023</v>
      </c>
      <c r="J252" s="84">
        <f t="shared" si="118"/>
        <v>2024</v>
      </c>
      <c r="K252" s="84">
        <f t="shared" si="118"/>
        <v>2025</v>
      </c>
      <c r="L252" s="84">
        <f t="shared" si="118"/>
        <v>2026</v>
      </c>
      <c r="M252" s="84">
        <f t="shared" si="118"/>
        <v>2027</v>
      </c>
      <c r="N252" s="84">
        <f t="shared" si="118"/>
        <v>2028</v>
      </c>
      <c r="O252" s="84">
        <f t="shared" si="118"/>
        <v>2029</v>
      </c>
      <c r="P252" s="84">
        <f t="shared" si="118"/>
        <v>2030</v>
      </c>
      <c r="Q252" s="84">
        <f t="shared" si="118"/>
        <v>2031</v>
      </c>
      <c r="R252" s="84">
        <f t="shared" si="118"/>
        <v>2032</v>
      </c>
      <c r="S252" s="84">
        <f t="shared" si="118"/>
        <v>2033</v>
      </c>
      <c r="T252" s="84">
        <f t="shared" si="118"/>
        <v>2034</v>
      </c>
      <c r="U252" s="84">
        <f t="shared" si="118"/>
        <v>2035</v>
      </c>
      <c r="V252" s="84">
        <f t="shared" si="118"/>
        <v>2036</v>
      </c>
      <c r="W252" s="84">
        <f t="shared" si="118"/>
        <v>2037</v>
      </c>
      <c r="X252" s="84">
        <f t="shared" si="118"/>
        <v>2038</v>
      </c>
      <c r="Y252" s="84">
        <f t="shared" si="118"/>
        <v>2039</v>
      </c>
      <c r="Z252" s="84">
        <f t="shared" si="118"/>
        <v>2040</v>
      </c>
      <c r="AA252" s="84">
        <f t="shared" si="118"/>
        <v>2041</v>
      </c>
      <c r="AB252" s="84">
        <f t="shared" si="118"/>
        <v>2042</v>
      </c>
      <c r="AC252" s="84">
        <f t="shared" si="118"/>
        <v>2043</v>
      </c>
      <c r="AD252" s="84">
        <f t="shared" si="118"/>
        <v>2044</v>
      </c>
      <c r="AE252" s="84">
        <f t="shared" si="118"/>
        <v>2045</v>
      </c>
      <c r="AF252" s="84">
        <f t="shared" si="118"/>
        <v>2046</v>
      </c>
      <c r="AG252" s="84" t="str">
        <f t="shared" si="118"/>
        <v/>
      </c>
      <c r="AH252" s="84" t="str">
        <f t="shared" si="118"/>
        <v/>
      </c>
      <c r="AI252" s="84" t="str">
        <f t="shared" si="118"/>
        <v/>
      </c>
      <c r="AJ252" s="84" t="str">
        <f t="shared" si="118"/>
        <v/>
      </c>
      <c r="AK252" s="84" t="str">
        <f t="shared" si="118"/>
        <v/>
      </c>
      <c r="AL252" s="84" t="str">
        <f t="shared" si="118"/>
        <v/>
      </c>
      <c r="AM252" s="84" t="str">
        <f t="shared" ref="AM252:BC252" si="119">AM60</f>
        <v/>
      </c>
      <c r="AN252" s="84" t="str">
        <f t="shared" si="119"/>
        <v/>
      </c>
      <c r="AO252" s="84" t="str">
        <f t="shared" si="119"/>
        <v/>
      </c>
      <c r="AP252" s="84" t="str">
        <f t="shared" si="119"/>
        <v/>
      </c>
      <c r="AQ252" s="84" t="str">
        <f t="shared" si="119"/>
        <v/>
      </c>
      <c r="AR252" s="84" t="str">
        <f t="shared" si="119"/>
        <v/>
      </c>
      <c r="AS252" s="84" t="str">
        <f t="shared" si="119"/>
        <v/>
      </c>
      <c r="AT252" s="84" t="str">
        <f t="shared" si="119"/>
        <v/>
      </c>
      <c r="AU252" s="84" t="str">
        <f t="shared" si="119"/>
        <v/>
      </c>
      <c r="AV252" s="84" t="str">
        <f t="shared" si="119"/>
        <v/>
      </c>
      <c r="AW252" s="84" t="str">
        <f t="shared" si="119"/>
        <v/>
      </c>
      <c r="AX252" s="84" t="str">
        <f t="shared" si="119"/>
        <v/>
      </c>
      <c r="AY252" s="84" t="str">
        <f t="shared" si="119"/>
        <v/>
      </c>
      <c r="AZ252" s="84" t="str">
        <f t="shared" si="119"/>
        <v/>
      </c>
      <c r="BA252" s="84" t="str">
        <f t="shared" si="119"/>
        <v/>
      </c>
      <c r="BB252" s="84" t="str">
        <f t="shared" si="119"/>
        <v/>
      </c>
      <c r="BC252" s="85" t="str">
        <f t="shared" si="119"/>
        <v/>
      </c>
    </row>
    <row r="253" spans="4:55" x14ac:dyDescent="0.25">
      <c r="F253" s="43" t="s">
        <v>536</v>
      </c>
      <c r="G253" s="124">
        <f>IF(G252="","",IF(G251&lt;1,0,IF(UPFRONTS!$F$38="CRF",SAFETY_CRF!$E$36,IF(UPFRONTS!$F$38="Specific Values",$G$54,G192*$G$54))))</f>
        <v>0</v>
      </c>
      <c r="H253" s="124">
        <f>IF(H252="","",IF(H251&lt;1,0,IF(UPFRONTS!$F$38="CRF",SAFETY_CRF!$E$36,IF(UPFRONTS!$F$38="Specific Values",$G$54,H192*$G$54))))</f>
        <v>0</v>
      </c>
      <c r="I253" s="124">
        <f>IF(I252="","",IF(I251&lt;1,0,IF(UPFRONTS!$F$38="CRF",SAFETY_CRF!$E$36,IF(UPFRONTS!$F$38="Specific Values",$G$54,I192*$G$54))))</f>
        <v>0</v>
      </c>
      <c r="J253" s="124">
        <f>IF(J252="","",IF(J251&lt;1,0,IF(UPFRONTS!$F$38="CRF",SAFETY_CRF!$E$36,IF(UPFRONTS!$F$38="Specific Values",$G$54,J192*$G$54))))</f>
        <v>0</v>
      </c>
      <c r="K253" s="124">
        <f>IF(K252="","",IF(K251&lt;1,0,IF(UPFRONTS!$F$38="CRF",SAFETY_CRF!$E$36,IF(UPFRONTS!$F$38="Specific Values",$G$54,K192*$G$54))))</f>
        <v>0</v>
      </c>
      <c r="L253" s="124">
        <f>IF(L252="","",IF(L251&lt;1,0,IF(UPFRONTS!$F$38="CRF",SAFETY_CRF!$E$36,IF(UPFRONTS!$F$38="Specific Values",$G$54,L192*$G$54))))</f>
        <v>514280.75749683578</v>
      </c>
      <c r="M253" s="124">
        <f>IF(M252="","",IF(M251&lt;1,0,IF(UPFRONTS!$F$38="CRF",SAFETY_CRF!$E$36,IF(UPFRONTS!$F$38="Specific Values",$G$54,M192*$G$54))))</f>
        <v>514280.75749683578</v>
      </c>
      <c r="N253" s="124">
        <f>IF(N252="","",IF(N251&lt;1,0,IF(UPFRONTS!$F$38="CRF",SAFETY_CRF!$E$36,IF(UPFRONTS!$F$38="Specific Values",$G$54,N192*$G$54))))</f>
        <v>514280.75749683578</v>
      </c>
      <c r="O253" s="124">
        <f>IF(O252="","",IF(O251&lt;1,0,IF(UPFRONTS!$F$38="CRF",SAFETY_CRF!$E$36,IF(UPFRONTS!$F$38="Specific Values",$G$54,O192*$G$54))))</f>
        <v>514280.75749683578</v>
      </c>
      <c r="P253" s="124">
        <f>IF(P252="","",IF(P251&lt;1,0,IF(UPFRONTS!$F$38="CRF",SAFETY_CRF!$E$36,IF(UPFRONTS!$F$38="Specific Values",$G$54,P192*$G$54))))</f>
        <v>514280.75749683578</v>
      </c>
      <c r="Q253" s="124">
        <f>IF(Q252="","",IF(Q251&lt;1,0,IF(UPFRONTS!$F$38="CRF",SAFETY_CRF!$E$36,IF(UPFRONTS!$F$38="Specific Values",$G$54,Q192*$G$54))))</f>
        <v>514280.75749683578</v>
      </c>
      <c r="R253" s="124">
        <f>IF(R252="","",IF(R251&lt;1,0,IF(UPFRONTS!$F$38="CRF",SAFETY_CRF!$E$36,IF(UPFRONTS!$F$38="Specific Values",$G$54,R192*$G$54))))</f>
        <v>514280.75749683578</v>
      </c>
      <c r="S253" s="124">
        <f>IF(S252="","",IF(S251&lt;1,0,IF(UPFRONTS!$F$38="CRF",SAFETY_CRF!$E$36,IF(UPFRONTS!$F$38="Specific Values",$G$54,S192*$G$54))))</f>
        <v>514280.75749683578</v>
      </c>
      <c r="T253" s="124">
        <f>IF(T252="","",IF(T251&lt;1,0,IF(UPFRONTS!$F$38="CRF",SAFETY_CRF!$E$36,IF(UPFRONTS!$F$38="Specific Values",$G$54,T192*$G$54))))</f>
        <v>514280.75749683578</v>
      </c>
      <c r="U253" s="124">
        <f>IF(U252="","",IF(U251&lt;1,0,IF(UPFRONTS!$F$38="CRF",SAFETY_CRF!$E$36,IF(UPFRONTS!$F$38="Specific Values",$G$54,U192*$G$54))))</f>
        <v>514280.75749683578</v>
      </c>
      <c r="V253" s="124">
        <f>IF(V252="","",IF(V251&lt;1,0,IF(UPFRONTS!$F$38="CRF",SAFETY_CRF!$E$36,IF(UPFRONTS!$F$38="Specific Values",$G$54,V192*$G$54))))</f>
        <v>514280.75749683578</v>
      </c>
      <c r="W253" s="124">
        <f>IF(W252="","",IF(W251&lt;1,0,IF(UPFRONTS!$F$38="CRF",SAFETY_CRF!$E$36,IF(UPFRONTS!$F$38="Specific Values",$G$54,W192*$G$54))))</f>
        <v>514280.75749683578</v>
      </c>
      <c r="X253" s="124">
        <f>IF(X252="","",IF(X251&lt;1,0,IF(UPFRONTS!$F$38="CRF",SAFETY_CRF!$E$36,IF(UPFRONTS!$F$38="Specific Values",$G$54,X192*$G$54))))</f>
        <v>514280.75749683578</v>
      </c>
      <c r="Y253" s="124">
        <f>IF(Y252="","",IF(Y251&lt;1,0,IF(UPFRONTS!$F$38="CRF",SAFETY_CRF!$E$36,IF(UPFRONTS!$F$38="Specific Values",$G$54,Y192*$G$54))))</f>
        <v>514280.75749683578</v>
      </c>
      <c r="Z253" s="124">
        <f>IF(Z252="","",IF(Z251&lt;1,0,IF(UPFRONTS!$F$38="CRF",SAFETY_CRF!$E$36,IF(UPFRONTS!$F$38="Specific Values",$G$54,Z192*$G$54))))</f>
        <v>514280.75749683578</v>
      </c>
      <c r="AA253" s="124">
        <f>IF(AA252="","",IF(AA251&lt;1,0,IF(UPFRONTS!$F$38="CRF",SAFETY_CRF!$E$36,IF(UPFRONTS!$F$38="Specific Values",$G$54,AA192*$G$54))))</f>
        <v>514280.75749683578</v>
      </c>
      <c r="AB253" s="124">
        <f>IF(AB252="","",IF(AB251&lt;1,0,IF(UPFRONTS!$F$38="CRF",SAFETY_CRF!$E$36,IF(UPFRONTS!$F$38="Specific Values",$G$54,AB192*$G$54))))</f>
        <v>514280.75749683578</v>
      </c>
      <c r="AC253" s="124">
        <f>IF(AC252="","",IF(AC251&lt;1,0,IF(UPFRONTS!$F$38="CRF",SAFETY_CRF!$E$36,IF(UPFRONTS!$F$38="Specific Values",$G$54,AC192*$G$54))))</f>
        <v>514280.75749683578</v>
      </c>
      <c r="AD253" s="124">
        <f>IF(AD252="","",IF(AD251&lt;1,0,IF(UPFRONTS!$F$38="CRF",SAFETY_CRF!$E$36,IF(UPFRONTS!$F$38="Specific Values",$G$54,AD192*$G$54))))</f>
        <v>514280.75749683578</v>
      </c>
      <c r="AE253" s="124">
        <f>IF(AE252="","",IF(AE251&lt;1,0,IF(UPFRONTS!$F$38="CRF",SAFETY_CRF!$E$36,IF(UPFRONTS!$F$38="Specific Values",$G$54,AE192*$G$54))))</f>
        <v>514280.75749683578</v>
      </c>
      <c r="AF253" s="124">
        <f>IF(AF252="","",IF(AF251&lt;1,0,IF(UPFRONTS!$F$38="CRF",SAFETY_CRF!$E$36,IF(UPFRONTS!$F$38="Specific Values",$G$54,AF192*$G$54))))</f>
        <v>514280.75749683578</v>
      </c>
      <c r="AG253" s="124" t="str">
        <f>IF(AG252="","",IF(AG251&lt;1,0,IF(UPFRONTS!$F$38="CRF",SAFETY_CRF!$E$36,IF(UPFRONTS!$F$38="Specific Values",$G$54,AG192*$G$54))))</f>
        <v/>
      </c>
      <c r="AH253" s="124" t="str">
        <f>IF(AH252="","",IF(AH251&lt;1,0,IF(UPFRONTS!$F$38="CRF",SAFETY_CRF!$E$36,IF(UPFRONTS!$F$38="Specific Values",$G$54,AH192*$G$54))))</f>
        <v/>
      </c>
      <c r="AI253" s="124" t="str">
        <f>IF(AI252="","",IF(AI251&lt;1,0,IF(UPFRONTS!$F$38="CRF",SAFETY_CRF!$E$36,IF(UPFRONTS!$F$38="Specific Values",$G$54,AI192*$G$54))))</f>
        <v/>
      </c>
      <c r="AJ253" s="124" t="str">
        <f>IF(AJ252="","",IF(AJ251&lt;1,0,IF(UPFRONTS!$F$38="CRF",SAFETY_CRF!$E$36,IF(UPFRONTS!$F$38="Specific Values",$G$54,AJ192*$G$54))))</f>
        <v/>
      </c>
      <c r="AK253" s="124" t="str">
        <f>IF(AK252="","",IF(AK251&lt;1,0,IF(UPFRONTS!$F$38="CRF",SAFETY_CRF!$E$36,IF(UPFRONTS!$F$38="Specific Values",$G$54,AK192*$G$54))))</f>
        <v/>
      </c>
      <c r="AL253" s="124" t="str">
        <f>IF(AL252="","",IF(AL251&lt;1,0,IF(UPFRONTS!$F$38="CRF",SAFETY_CRF!$E$36,IF(UPFRONTS!$F$38="Specific Values",$G$54,AL192*$G$54))))</f>
        <v/>
      </c>
      <c r="AM253" s="124" t="str">
        <f>IF(AM252="","",IF(AM251&lt;1,0,IF(UPFRONTS!$F$38="CRF",SAFETY_CRF!$E$36,IF(UPFRONTS!$F$38="Specific Values",$G$54,AM192*$G$54))))</f>
        <v/>
      </c>
      <c r="AN253" s="124" t="str">
        <f>IF(AN252="","",IF(AN251&lt;1,0,IF(UPFRONTS!$F$38="CRF",SAFETY_CRF!$E$36,IF(UPFRONTS!$F$38="Specific Values",$G$54,AN192*$G$54))))</f>
        <v/>
      </c>
      <c r="AO253" s="124" t="str">
        <f>IF(AO252="","",IF(AO251&lt;1,0,IF(UPFRONTS!$F$38="CRF",SAFETY_CRF!$E$36,IF(UPFRONTS!$F$38="Specific Values",$G$54,AO192*$G$54))))</f>
        <v/>
      </c>
      <c r="AP253" s="124" t="str">
        <f>IF(AP252="","",IF(AP251&lt;1,0,IF(UPFRONTS!$F$38="CRF",SAFETY_CRF!$E$36,IF(UPFRONTS!$F$38="Specific Values",$G$54,AP192*$G$54))))</f>
        <v/>
      </c>
      <c r="AQ253" s="124" t="str">
        <f>IF(AQ252="","",IF(AQ251&lt;1,0,IF(UPFRONTS!$F$38="CRF",SAFETY_CRF!$E$36,IF(UPFRONTS!$F$38="Specific Values",$G$54,AQ192*$G$54))))</f>
        <v/>
      </c>
      <c r="AR253" s="124" t="str">
        <f>IF(AR252="","",IF(AR251&lt;1,0,IF(UPFRONTS!$F$38="CRF",SAFETY_CRF!$E$36,IF(UPFRONTS!$F$38="Specific Values",$G$54,AR192*$G$54))))</f>
        <v/>
      </c>
      <c r="AS253" s="124" t="str">
        <f>IF(AS252="","",IF(AS251&lt;1,0,IF(UPFRONTS!$F$38="CRF",SAFETY_CRF!$E$36,IF(UPFRONTS!$F$38="Specific Values",$G$54,AS192*$G$54))))</f>
        <v/>
      </c>
      <c r="AT253" s="124" t="str">
        <f>IF(AT252="","",IF(AT251&lt;1,0,IF(UPFRONTS!$F$38="CRF",SAFETY_CRF!$E$36,IF(UPFRONTS!$F$38="Specific Values",$G$54,AT192*$G$54))))</f>
        <v/>
      </c>
      <c r="AU253" s="124" t="str">
        <f>IF(AU252="","",IF(AU251&lt;1,0,IF(UPFRONTS!$F$38="CRF",SAFETY_CRF!$E$36,IF(UPFRONTS!$F$38="Specific Values",$G$54,AU192*$G$54))))</f>
        <v/>
      </c>
      <c r="AV253" s="124" t="str">
        <f>IF(AV252="","",IF(AV251&lt;1,0,IF(UPFRONTS!$F$38="CRF",SAFETY_CRF!$E$36,IF(UPFRONTS!$F$38="Specific Values",$G$54,AV192*$G$54))))</f>
        <v/>
      </c>
      <c r="AW253" s="124" t="str">
        <f>IF(AW252="","",IF(AW251&lt;1,0,IF(UPFRONTS!$F$38="CRF",SAFETY_CRF!$E$36,IF(UPFRONTS!$F$38="Specific Values",$G$54,AW192*$G$54))))</f>
        <v/>
      </c>
      <c r="AX253" s="124" t="str">
        <f>IF(AX252="","",IF(AX251&lt;1,0,IF(UPFRONTS!$F$38="CRF",SAFETY_CRF!$E$36,IF(UPFRONTS!$F$38="Specific Values",$G$54,AX192*$G$54))))</f>
        <v/>
      </c>
      <c r="AY253" s="124" t="str">
        <f>IF(AY252="","",IF(AY251&lt;1,0,IF(UPFRONTS!$F$38="CRF",SAFETY_CRF!$E$36,IF(UPFRONTS!$F$38="Specific Values",$G$54,AY192*$G$54))))</f>
        <v/>
      </c>
      <c r="AZ253" s="124" t="str">
        <f>IF(AZ252="","",IF(AZ251&lt;1,0,IF(UPFRONTS!$F$38="CRF",SAFETY_CRF!$E$36,IF(UPFRONTS!$F$38="Specific Values",$G$54,AZ192*$G$54))))</f>
        <v/>
      </c>
      <c r="BA253" s="124" t="str">
        <f>IF(BA252="","",IF(BA251&lt;1,0,IF(UPFRONTS!$F$38="CRF",SAFETY_CRF!$E$36,IF(UPFRONTS!$F$38="Specific Values",$G$54,BA192*$G$54))))</f>
        <v/>
      </c>
      <c r="BB253" s="124" t="str">
        <f>IF(BB252="","",IF(BB251&lt;1,0,IF(UPFRONTS!$F$38="CRF",SAFETY_CRF!$E$36,IF(UPFRONTS!$F$38="Specific Values",$G$54,BB192*$G$54))))</f>
        <v/>
      </c>
      <c r="BC253" s="124" t="str">
        <f>IF(BC252="","",IF(BC251&lt;1,0,IF(UPFRONTS!$F$38="CRF",SAFETY_CRF!$E$36,IF(UPFRONTS!$F$38="Specific Values",$G$54,BC192*$G$54))))</f>
        <v/>
      </c>
    </row>
    <row r="254" spans="4:55" x14ac:dyDescent="0.25">
      <c r="F254" s="40"/>
    </row>
    <row r="255" spans="4:55" x14ac:dyDescent="0.25">
      <c r="D255" s="55" t="s">
        <v>944</v>
      </c>
      <c r="F255" s="38" t="s">
        <v>538</v>
      </c>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row>
    <row r="256" spans="4:55" x14ac:dyDescent="0.25">
      <c r="F256" s="51" t="s">
        <v>456</v>
      </c>
      <c r="G256" s="56">
        <f t="shared" ref="G256:AL256" si="120">G59</f>
        <v>-4</v>
      </c>
      <c r="H256" s="56">
        <f t="shared" si="120"/>
        <v>-3</v>
      </c>
      <c r="I256" s="56">
        <f t="shared" si="120"/>
        <v>-2</v>
      </c>
      <c r="J256" s="56">
        <f t="shared" si="120"/>
        <v>-1</v>
      </c>
      <c r="K256" s="56">
        <f t="shared" si="120"/>
        <v>0</v>
      </c>
      <c r="L256" s="56">
        <f t="shared" si="120"/>
        <v>1</v>
      </c>
      <c r="M256" s="56">
        <f t="shared" si="120"/>
        <v>2</v>
      </c>
      <c r="N256" s="56">
        <f t="shared" si="120"/>
        <v>3</v>
      </c>
      <c r="O256" s="56">
        <f t="shared" si="120"/>
        <v>4</v>
      </c>
      <c r="P256" s="56">
        <f t="shared" si="120"/>
        <v>5</v>
      </c>
      <c r="Q256" s="56">
        <f t="shared" si="120"/>
        <v>6</v>
      </c>
      <c r="R256" s="56">
        <f t="shared" si="120"/>
        <v>7</v>
      </c>
      <c r="S256" s="56">
        <f t="shared" si="120"/>
        <v>8</v>
      </c>
      <c r="T256" s="56">
        <f t="shared" si="120"/>
        <v>9</v>
      </c>
      <c r="U256" s="56">
        <f t="shared" si="120"/>
        <v>10</v>
      </c>
      <c r="V256" s="56">
        <f t="shared" si="120"/>
        <v>11</v>
      </c>
      <c r="W256" s="56">
        <f t="shared" si="120"/>
        <v>12</v>
      </c>
      <c r="X256" s="56">
        <f t="shared" si="120"/>
        <v>13</v>
      </c>
      <c r="Y256" s="56">
        <f t="shared" si="120"/>
        <v>14</v>
      </c>
      <c r="Z256" s="56">
        <f t="shared" si="120"/>
        <v>15</v>
      </c>
      <c r="AA256" s="56">
        <f t="shared" si="120"/>
        <v>16</v>
      </c>
      <c r="AB256" s="56">
        <f t="shared" si="120"/>
        <v>17</v>
      </c>
      <c r="AC256" s="56">
        <f t="shared" si="120"/>
        <v>18</v>
      </c>
      <c r="AD256" s="56">
        <f t="shared" si="120"/>
        <v>19</v>
      </c>
      <c r="AE256" s="56">
        <f t="shared" si="120"/>
        <v>20</v>
      </c>
      <c r="AF256" s="56">
        <f t="shared" si="120"/>
        <v>21</v>
      </c>
      <c r="AG256" s="56" t="str">
        <f t="shared" si="120"/>
        <v/>
      </c>
      <c r="AH256" s="56" t="str">
        <f t="shared" si="120"/>
        <v/>
      </c>
      <c r="AI256" s="56" t="str">
        <f t="shared" si="120"/>
        <v/>
      </c>
      <c r="AJ256" s="56" t="str">
        <f t="shared" si="120"/>
        <v/>
      </c>
      <c r="AK256" s="56" t="str">
        <f t="shared" si="120"/>
        <v/>
      </c>
      <c r="AL256" s="56" t="str">
        <f t="shared" si="120"/>
        <v/>
      </c>
      <c r="AM256" s="56" t="str">
        <f t="shared" ref="AM256:BC256" si="121">AM59</f>
        <v/>
      </c>
      <c r="AN256" s="56" t="str">
        <f t="shared" si="121"/>
        <v/>
      </c>
      <c r="AO256" s="56" t="str">
        <f t="shared" si="121"/>
        <v/>
      </c>
      <c r="AP256" s="56" t="str">
        <f t="shared" si="121"/>
        <v/>
      </c>
      <c r="AQ256" s="56" t="str">
        <f t="shared" si="121"/>
        <v/>
      </c>
      <c r="AR256" s="56" t="str">
        <f t="shared" si="121"/>
        <v/>
      </c>
      <c r="AS256" s="56" t="str">
        <f t="shared" si="121"/>
        <v/>
      </c>
      <c r="AT256" s="56" t="str">
        <f t="shared" si="121"/>
        <v/>
      </c>
      <c r="AU256" s="56" t="str">
        <f t="shared" si="121"/>
        <v/>
      </c>
      <c r="AV256" s="56" t="str">
        <f t="shared" si="121"/>
        <v/>
      </c>
      <c r="AW256" s="56" t="str">
        <f t="shared" si="121"/>
        <v/>
      </c>
      <c r="AX256" s="56" t="str">
        <f t="shared" si="121"/>
        <v/>
      </c>
      <c r="AY256" s="56" t="str">
        <f t="shared" si="121"/>
        <v/>
      </c>
      <c r="AZ256" s="56" t="str">
        <f t="shared" si="121"/>
        <v/>
      </c>
      <c r="BA256" s="56" t="str">
        <f t="shared" si="121"/>
        <v/>
      </c>
      <c r="BB256" s="56" t="str">
        <f t="shared" si="121"/>
        <v/>
      </c>
      <c r="BC256" s="56" t="str">
        <f t="shared" si="121"/>
        <v/>
      </c>
    </row>
    <row r="257" spans="4:55" x14ac:dyDescent="0.25">
      <c r="F257" s="83" t="s">
        <v>59</v>
      </c>
      <c r="G257" s="84">
        <f t="shared" ref="G257:AL257" si="122">G60</f>
        <v>2021</v>
      </c>
      <c r="H257" s="84">
        <f t="shared" si="122"/>
        <v>2022</v>
      </c>
      <c r="I257" s="84">
        <f t="shared" si="122"/>
        <v>2023</v>
      </c>
      <c r="J257" s="84">
        <f t="shared" si="122"/>
        <v>2024</v>
      </c>
      <c r="K257" s="84">
        <f t="shared" si="122"/>
        <v>2025</v>
      </c>
      <c r="L257" s="84">
        <f t="shared" si="122"/>
        <v>2026</v>
      </c>
      <c r="M257" s="84">
        <f t="shared" si="122"/>
        <v>2027</v>
      </c>
      <c r="N257" s="84">
        <f t="shared" si="122"/>
        <v>2028</v>
      </c>
      <c r="O257" s="84">
        <f t="shared" si="122"/>
        <v>2029</v>
      </c>
      <c r="P257" s="84">
        <f t="shared" si="122"/>
        <v>2030</v>
      </c>
      <c r="Q257" s="84">
        <f t="shared" si="122"/>
        <v>2031</v>
      </c>
      <c r="R257" s="84">
        <f t="shared" si="122"/>
        <v>2032</v>
      </c>
      <c r="S257" s="84">
        <f t="shared" si="122"/>
        <v>2033</v>
      </c>
      <c r="T257" s="84">
        <f t="shared" si="122"/>
        <v>2034</v>
      </c>
      <c r="U257" s="84">
        <f t="shared" si="122"/>
        <v>2035</v>
      </c>
      <c r="V257" s="84">
        <f t="shared" si="122"/>
        <v>2036</v>
      </c>
      <c r="W257" s="84">
        <f t="shared" si="122"/>
        <v>2037</v>
      </c>
      <c r="X257" s="84">
        <f t="shared" si="122"/>
        <v>2038</v>
      </c>
      <c r="Y257" s="84">
        <f t="shared" si="122"/>
        <v>2039</v>
      </c>
      <c r="Z257" s="84">
        <f t="shared" si="122"/>
        <v>2040</v>
      </c>
      <c r="AA257" s="84">
        <f t="shared" si="122"/>
        <v>2041</v>
      </c>
      <c r="AB257" s="84">
        <f t="shared" si="122"/>
        <v>2042</v>
      </c>
      <c r="AC257" s="84">
        <f t="shared" si="122"/>
        <v>2043</v>
      </c>
      <c r="AD257" s="84">
        <f t="shared" si="122"/>
        <v>2044</v>
      </c>
      <c r="AE257" s="84">
        <f t="shared" si="122"/>
        <v>2045</v>
      </c>
      <c r="AF257" s="84">
        <f t="shared" si="122"/>
        <v>2046</v>
      </c>
      <c r="AG257" s="84" t="str">
        <f t="shared" si="122"/>
        <v/>
      </c>
      <c r="AH257" s="84" t="str">
        <f t="shared" si="122"/>
        <v/>
      </c>
      <c r="AI257" s="84" t="str">
        <f t="shared" si="122"/>
        <v/>
      </c>
      <c r="AJ257" s="84" t="str">
        <f t="shared" si="122"/>
        <v/>
      </c>
      <c r="AK257" s="84" t="str">
        <f t="shared" si="122"/>
        <v/>
      </c>
      <c r="AL257" s="84" t="str">
        <f t="shared" si="122"/>
        <v/>
      </c>
      <c r="AM257" s="84" t="str">
        <f t="shared" ref="AM257:BC257" si="123">AM60</f>
        <v/>
      </c>
      <c r="AN257" s="84" t="str">
        <f t="shared" si="123"/>
        <v/>
      </c>
      <c r="AO257" s="84" t="str">
        <f t="shared" si="123"/>
        <v/>
      </c>
      <c r="AP257" s="84" t="str">
        <f t="shared" si="123"/>
        <v/>
      </c>
      <c r="AQ257" s="84" t="str">
        <f t="shared" si="123"/>
        <v/>
      </c>
      <c r="AR257" s="84" t="str">
        <f t="shared" si="123"/>
        <v/>
      </c>
      <c r="AS257" s="84" t="str">
        <f t="shared" si="123"/>
        <v/>
      </c>
      <c r="AT257" s="84" t="str">
        <f t="shared" si="123"/>
        <v/>
      </c>
      <c r="AU257" s="84" t="str">
        <f t="shared" si="123"/>
        <v/>
      </c>
      <c r="AV257" s="84" t="str">
        <f t="shared" si="123"/>
        <v/>
      </c>
      <c r="AW257" s="84" t="str">
        <f t="shared" si="123"/>
        <v/>
      </c>
      <c r="AX257" s="84" t="str">
        <f t="shared" si="123"/>
        <v/>
      </c>
      <c r="AY257" s="84" t="str">
        <f t="shared" si="123"/>
        <v/>
      </c>
      <c r="AZ257" s="84" t="str">
        <f t="shared" si="123"/>
        <v/>
      </c>
      <c r="BA257" s="84" t="str">
        <f t="shared" si="123"/>
        <v/>
      </c>
      <c r="BB257" s="84" t="str">
        <f t="shared" si="123"/>
        <v/>
      </c>
      <c r="BC257" s="85" t="str">
        <f t="shared" si="123"/>
        <v/>
      </c>
    </row>
    <row r="258" spans="4:55" x14ac:dyDescent="0.25">
      <c r="F258" s="43" t="s">
        <v>452</v>
      </c>
      <c r="G258" s="124">
        <f t="shared" ref="G258:BC258" si="124">IF(G257="","",IF(G256&lt;1,0,G192*$G$56))</f>
        <v>0</v>
      </c>
      <c r="H258" s="124">
        <f t="shared" si="124"/>
        <v>0</v>
      </c>
      <c r="I258" s="124">
        <f t="shared" si="124"/>
        <v>0</v>
      </c>
      <c r="J258" s="124">
        <f t="shared" si="124"/>
        <v>0</v>
      </c>
      <c r="K258" s="124">
        <f t="shared" si="124"/>
        <v>0</v>
      </c>
      <c r="L258" s="124">
        <f t="shared" si="124"/>
        <v>30640.180463773919</v>
      </c>
      <c r="M258" s="124">
        <f t="shared" si="124"/>
        <v>41201.401980402487</v>
      </c>
      <c r="N258" s="124">
        <f t="shared" si="124"/>
        <v>51898.297389395011</v>
      </c>
      <c r="O258" s="124">
        <f t="shared" si="124"/>
        <v>62730.866690751493</v>
      </c>
      <c r="P258" s="124">
        <f t="shared" si="124"/>
        <v>73699.109884471938</v>
      </c>
      <c r="Q258" s="124">
        <f t="shared" si="124"/>
        <v>84803.026970556311</v>
      </c>
      <c r="R258" s="124">
        <f t="shared" si="124"/>
        <v>96042.617949004692</v>
      </c>
      <c r="S258" s="124">
        <f t="shared" si="124"/>
        <v>107417.88281981701</v>
      </c>
      <c r="T258" s="124">
        <f t="shared" si="124"/>
        <v>118928.82158299329</v>
      </c>
      <c r="U258" s="124">
        <f t="shared" si="124"/>
        <v>130575.43423853358</v>
      </c>
      <c r="V258" s="124">
        <f t="shared" si="124"/>
        <v>142357.72078643774</v>
      </c>
      <c r="W258" s="124">
        <f t="shared" si="124"/>
        <v>154275.6812267059</v>
      </c>
      <c r="X258" s="124">
        <f t="shared" si="124"/>
        <v>166329.31555933808</v>
      </c>
      <c r="Y258" s="124">
        <f t="shared" si="124"/>
        <v>178518.62378433414</v>
      </c>
      <c r="Z258" s="124">
        <f t="shared" si="124"/>
        <v>190843.60590169419</v>
      </c>
      <c r="AA258" s="124">
        <f t="shared" si="124"/>
        <v>203304.26191141817</v>
      </c>
      <c r="AB258" s="124">
        <f t="shared" si="124"/>
        <v>215900.59181350612</v>
      </c>
      <c r="AC258" s="124">
        <f t="shared" si="124"/>
        <v>228632.59560795806</v>
      </c>
      <c r="AD258" s="124">
        <f t="shared" si="124"/>
        <v>241500.27329477397</v>
      </c>
      <c r="AE258" s="124">
        <f t="shared" si="124"/>
        <v>254503.62487395381</v>
      </c>
      <c r="AF258" s="124">
        <f t="shared" si="124"/>
        <v>267642.65034549765</v>
      </c>
      <c r="AG258" s="124" t="str">
        <f t="shared" si="124"/>
        <v/>
      </c>
      <c r="AH258" s="124" t="str">
        <f t="shared" si="124"/>
        <v/>
      </c>
      <c r="AI258" s="124" t="str">
        <f t="shared" si="124"/>
        <v/>
      </c>
      <c r="AJ258" s="124" t="str">
        <f t="shared" si="124"/>
        <v/>
      </c>
      <c r="AK258" s="124" t="str">
        <f t="shared" si="124"/>
        <v/>
      </c>
      <c r="AL258" s="124" t="str">
        <f t="shared" si="124"/>
        <v/>
      </c>
      <c r="AM258" s="124" t="str">
        <f t="shared" si="124"/>
        <v/>
      </c>
      <c r="AN258" s="124" t="str">
        <f t="shared" si="124"/>
        <v/>
      </c>
      <c r="AO258" s="124" t="str">
        <f t="shared" si="124"/>
        <v/>
      </c>
      <c r="AP258" s="124" t="str">
        <f t="shared" si="124"/>
        <v/>
      </c>
      <c r="AQ258" s="124" t="str">
        <f t="shared" si="124"/>
        <v/>
      </c>
      <c r="AR258" s="124" t="str">
        <f t="shared" si="124"/>
        <v/>
      </c>
      <c r="AS258" s="124" t="str">
        <f t="shared" si="124"/>
        <v/>
      </c>
      <c r="AT258" s="124" t="str">
        <f t="shared" si="124"/>
        <v/>
      </c>
      <c r="AU258" s="124" t="str">
        <f t="shared" si="124"/>
        <v/>
      </c>
      <c r="AV258" s="124" t="str">
        <f t="shared" si="124"/>
        <v/>
      </c>
      <c r="AW258" s="124" t="str">
        <f t="shared" si="124"/>
        <v/>
      </c>
      <c r="AX258" s="124" t="str">
        <f t="shared" si="124"/>
        <v/>
      </c>
      <c r="AY258" s="124" t="str">
        <f t="shared" si="124"/>
        <v/>
      </c>
      <c r="AZ258" s="124" t="str">
        <f t="shared" si="124"/>
        <v/>
      </c>
      <c r="BA258" s="124" t="str">
        <f t="shared" si="124"/>
        <v/>
      </c>
      <c r="BB258" s="124" t="str">
        <f t="shared" si="124"/>
        <v/>
      </c>
      <c r="BC258" s="125" t="str">
        <f t="shared" si="124"/>
        <v/>
      </c>
    </row>
    <row r="259" spans="4:55" x14ac:dyDescent="0.25">
      <c r="F259" s="40"/>
      <c r="G259" s="293"/>
      <c r="H259" s="293"/>
      <c r="I259" s="293"/>
      <c r="J259" s="29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row>
    <row r="260" spans="4:55" x14ac:dyDescent="0.25">
      <c r="D260" s="55" t="s">
        <v>944</v>
      </c>
      <c r="F260" s="38" t="s">
        <v>956</v>
      </c>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row>
    <row r="261" spans="4:55" x14ac:dyDescent="0.25">
      <c r="F261" s="51" t="s">
        <v>456</v>
      </c>
      <c r="G261" s="56">
        <f>G256</f>
        <v>-4</v>
      </c>
      <c r="H261" s="56">
        <f t="shared" ref="H261:BC262" si="125">H256</f>
        <v>-3</v>
      </c>
      <c r="I261" s="56">
        <f t="shared" si="125"/>
        <v>-2</v>
      </c>
      <c r="J261" s="56">
        <f t="shared" si="125"/>
        <v>-1</v>
      </c>
      <c r="K261" s="56">
        <f t="shared" si="125"/>
        <v>0</v>
      </c>
      <c r="L261" s="56">
        <f t="shared" si="125"/>
        <v>1</v>
      </c>
      <c r="M261" s="56">
        <f t="shared" si="125"/>
        <v>2</v>
      </c>
      <c r="N261" s="56">
        <f t="shared" si="125"/>
        <v>3</v>
      </c>
      <c r="O261" s="56">
        <f t="shared" si="125"/>
        <v>4</v>
      </c>
      <c r="P261" s="56">
        <f t="shared" si="125"/>
        <v>5</v>
      </c>
      <c r="Q261" s="56">
        <f t="shared" si="125"/>
        <v>6</v>
      </c>
      <c r="R261" s="56">
        <f t="shared" si="125"/>
        <v>7</v>
      </c>
      <c r="S261" s="56">
        <f t="shared" si="125"/>
        <v>8</v>
      </c>
      <c r="T261" s="56">
        <f t="shared" si="125"/>
        <v>9</v>
      </c>
      <c r="U261" s="56">
        <f t="shared" si="125"/>
        <v>10</v>
      </c>
      <c r="V261" s="56">
        <f t="shared" si="125"/>
        <v>11</v>
      </c>
      <c r="W261" s="56">
        <f t="shared" si="125"/>
        <v>12</v>
      </c>
      <c r="X261" s="56">
        <f t="shared" si="125"/>
        <v>13</v>
      </c>
      <c r="Y261" s="56">
        <f t="shared" si="125"/>
        <v>14</v>
      </c>
      <c r="Z261" s="56">
        <f t="shared" si="125"/>
        <v>15</v>
      </c>
      <c r="AA261" s="56">
        <f t="shared" si="125"/>
        <v>16</v>
      </c>
      <c r="AB261" s="56">
        <f t="shared" si="125"/>
        <v>17</v>
      </c>
      <c r="AC261" s="56">
        <f t="shared" si="125"/>
        <v>18</v>
      </c>
      <c r="AD261" s="56">
        <f t="shared" si="125"/>
        <v>19</v>
      </c>
      <c r="AE261" s="56">
        <f t="shared" si="125"/>
        <v>20</v>
      </c>
      <c r="AF261" s="56">
        <f t="shared" si="125"/>
        <v>21</v>
      </c>
      <c r="AG261" s="56" t="str">
        <f t="shared" si="125"/>
        <v/>
      </c>
      <c r="AH261" s="56" t="str">
        <f t="shared" si="125"/>
        <v/>
      </c>
      <c r="AI261" s="56" t="str">
        <f t="shared" si="125"/>
        <v/>
      </c>
      <c r="AJ261" s="56" t="str">
        <f t="shared" si="125"/>
        <v/>
      </c>
      <c r="AK261" s="56" t="str">
        <f t="shared" si="125"/>
        <v/>
      </c>
      <c r="AL261" s="56" t="str">
        <f t="shared" si="125"/>
        <v/>
      </c>
      <c r="AM261" s="56" t="str">
        <f t="shared" si="125"/>
        <v/>
      </c>
      <c r="AN261" s="56" t="str">
        <f t="shared" si="125"/>
        <v/>
      </c>
      <c r="AO261" s="56" t="str">
        <f t="shared" si="125"/>
        <v/>
      </c>
      <c r="AP261" s="56" t="str">
        <f t="shared" si="125"/>
        <v/>
      </c>
      <c r="AQ261" s="56" t="str">
        <f t="shared" si="125"/>
        <v/>
      </c>
      <c r="AR261" s="56" t="str">
        <f t="shared" si="125"/>
        <v/>
      </c>
      <c r="AS261" s="56" t="str">
        <f t="shared" si="125"/>
        <v/>
      </c>
      <c r="AT261" s="56" t="str">
        <f t="shared" si="125"/>
        <v/>
      </c>
      <c r="AU261" s="56" t="str">
        <f t="shared" si="125"/>
        <v/>
      </c>
      <c r="AV261" s="56" t="str">
        <f t="shared" si="125"/>
        <v/>
      </c>
      <c r="AW261" s="56" t="str">
        <f t="shared" si="125"/>
        <v/>
      </c>
      <c r="AX261" s="56" t="str">
        <f t="shared" si="125"/>
        <v/>
      </c>
      <c r="AY261" s="56" t="str">
        <f t="shared" si="125"/>
        <v/>
      </c>
      <c r="AZ261" s="56" t="str">
        <f t="shared" si="125"/>
        <v/>
      </c>
      <c r="BA261" s="56" t="str">
        <f t="shared" si="125"/>
        <v/>
      </c>
      <c r="BB261" s="56" t="str">
        <f t="shared" si="125"/>
        <v/>
      </c>
      <c r="BC261" s="56" t="str">
        <f t="shared" si="125"/>
        <v/>
      </c>
    </row>
    <row r="262" spans="4:55" x14ac:dyDescent="0.25">
      <c r="D262" s="629" t="s">
        <v>1033</v>
      </c>
      <c r="F262" s="83" t="s">
        <v>59</v>
      </c>
      <c r="G262" s="84">
        <f>G257</f>
        <v>2021</v>
      </c>
      <c r="H262" s="84">
        <f t="shared" si="125"/>
        <v>2022</v>
      </c>
      <c r="I262" s="84">
        <f t="shared" si="125"/>
        <v>2023</v>
      </c>
      <c r="J262" s="84">
        <f t="shared" si="125"/>
        <v>2024</v>
      </c>
      <c r="K262" s="84">
        <f t="shared" si="125"/>
        <v>2025</v>
      </c>
      <c r="L262" s="84">
        <f t="shared" si="125"/>
        <v>2026</v>
      </c>
      <c r="M262" s="84">
        <f t="shared" si="125"/>
        <v>2027</v>
      </c>
      <c r="N262" s="84">
        <f t="shared" si="125"/>
        <v>2028</v>
      </c>
      <c r="O262" s="84">
        <f t="shared" si="125"/>
        <v>2029</v>
      </c>
      <c r="P262" s="84">
        <f t="shared" si="125"/>
        <v>2030</v>
      </c>
      <c r="Q262" s="84">
        <f t="shared" si="125"/>
        <v>2031</v>
      </c>
      <c r="R262" s="84">
        <f t="shared" si="125"/>
        <v>2032</v>
      </c>
      <c r="S262" s="84">
        <f t="shared" si="125"/>
        <v>2033</v>
      </c>
      <c r="T262" s="84">
        <f t="shared" si="125"/>
        <v>2034</v>
      </c>
      <c r="U262" s="84">
        <f t="shared" si="125"/>
        <v>2035</v>
      </c>
      <c r="V262" s="84">
        <f t="shared" si="125"/>
        <v>2036</v>
      </c>
      <c r="W262" s="84">
        <f t="shared" si="125"/>
        <v>2037</v>
      </c>
      <c r="X262" s="84">
        <f t="shared" si="125"/>
        <v>2038</v>
      </c>
      <c r="Y262" s="84">
        <f t="shared" si="125"/>
        <v>2039</v>
      </c>
      <c r="Z262" s="84">
        <f t="shared" si="125"/>
        <v>2040</v>
      </c>
      <c r="AA262" s="84">
        <f t="shared" si="125"/>
        <v>2041</v>
      </c>
      <c r="AB262" s="84">
        <f t="shared" si="125"/>
        <v>2042</v>
      </c>
      <c r="AC262" s="84">
        <f t="shared" si="125"/>
        <v>2043</v>
      </c>
      <c r="AD262" s="84">
        <f t="shared" si="125"/>
        <v>2044</v>
      </c>
      <c r="AE262" s="84">
        <f t="shared" si="125"/>
        <v>2045</v>
      </c>
      <c r="AF262" s="84">
        <f t="shared" si="125"/>
        <v>2046</v>
      </c>
      <c r="AG262" s="84" t="str">
        <f t="shared" si="125"/>
        <v/>
      </c>
      <c r="AH262" s="84" t="str">
        <f t="shared" si="125"/>
        <v/>
      </c>
      <c r="AI262" s="84" t="str">
        <f t="shared" si="125"/>
        <v/>
      </c>
      <c r="AJ262" s="84" t="str">
        <f t="shared" si="125"/>
        <v/>
      </c>
      <c r="AK262" s="84" t="str">
        <f t="shared" si="125"/>
        <v/>
      </c>
      <c r="AL262" s="84" t="str">
        <f t="shared" si="125"/>
        <v/>
      </c>
      <c r="AM262" s="84" t="str">
        <f t="shared" si="125"/>
        <v/>
      </c>
      <c r="AN262" s="84" t="str">
        <f t="shared" si="125"/>
        <v/>
      </c>
      <c r="AO262" s="84" t="str">
        <f t="shared" si="125"/>
        <v/>
      </c>
      <c r="AP262" s="84" t="str">
        <f t="shared" si="125"/>
        <v/>
      </c>
      <c r="AQ262" s="84" t="str">
        <f t="shared" si="125"/>
        <v/>
      </c>
      <c r="AR262" s="84" t="str">
        <f t="shared" si="125"/>
        <v/>
      </c>
      <c r="AS262" s="84" t="str">
        <f t="shared" si="125"/>
        <v/>
      </c>
      <c r="AT262" s="84" t="str">
        <f t="shared" si="125"/>
        <v/>
      </c>
      <c r="AU262" s="84" t="str">
        <f t="shared" si="125"/>
        <v/>
      </c>
      <c r="AV262" s="84" t="str">
        <f t="shared" si="125"/>
        <v/>
      </c>
      <c r="AW262" s="84" t="str">
        <f t="shared" si="125"/>
        <v/>
      </c>
      <c r="AX262" s="84" t="str">
        <f t="shared" si="125"/>
        <v/>
      </c>
      <c r="AY262" s="84" t="str">
        <f t="shared" si="125"/>
        <v/>
      </c>
      <c r="AZ262" s="84" t="str">
        <f t="shared" si="125"/>
        <v/>
      </c>
      <c r="BA262" s="84" t="str">
        <f t="shared" si="125"/>
        <v/>
      </c>
      <c r="BB262" s="84" t="str">
        <f t="shared" si="125"/>
        <v/>
      </c>
      <c r="BC262" s="84" t="str">
        <f t="shared" si="125"/>
        <v/>
      </c>
    </row>
    <row r="263" spans="4:55" x14ac:dyDescent="0.25">
      <c r="D263" s="630">
        <f>IF(UPFRONTS!O95="Yes", UPFRONTS!O88, 0)</f>
        <v>5309799</v>
      </c>
      <c r="F263" s="43" t="s">
        <v>953</v>
      </c>
      <c r="G263" s="124" t="str">
        <f>IF(G$261="","",IF(UPFRONTS!$O$95="Yes",IF(UPFRONTS!$O$96&gt;20,IF(G$261=20,$D$263*((UPFRONTS!$O$96-20)/(UPFRONTS!$O$96)),""),""),""))</f>
        <v/>
      </c>
      <c r="H263" s="124" t="str">
        <f>IF(H$261="","",IF(UPFRONTS!$O$95="Yes",IF(UPFRONTS!$O$96&gt;20,IF(H$261=20,$D$263*((UPFRONTS!$O$96-20)/(UPFRONTS!$O$96)),""),""),""))</f>
        <v/>
      </c>
      <c r="I263" s="124" t="str">
        <f>IF(I$261="","",IF(UPFRONTS!$O$95="Yes",IF(UPFRONTS!$O$96&gt;20,IF(I$261=20,$D$263*((UPFRONTS!$O$96-20)/(UPFRONTS!$O$96)),""),""),""))</f>
        <v/>
      </c>
      <c r="J263" s="124" t="str">
        <f>IF(J$261="","",IF(UPFRONTS!$O$95="Yes",IF(UPFRONTS!$O$96&gt;20,IF(J$261=20,$D$263*((UPFRONTS!$O$96-20)/(UPFRONTS!$O$96)),""),""),""))</f>
        <v/>
      </c>
      <c r="K263" s="124" t="str">
        <f>IF(K$261="","",IF(UPFRONTS!$O$95="Yes",IF(UPFRONTS!$O$96&gt;20,IF(K$261=20,$D$263*((UPFRONTS!$O$96-20)/(UPFRONTS!$O$96)),""),""),""))</f>
        <v/>
      </c>
      <c r="L263" s="124" t="str">
        <f>IF(L$261="","",IF(UPFRONTS!$O$95="Yes",IF(UPFRONTS!$O$96&gt;20,IF(L$261=20,$D$263*((UPFRONTS!$O$96-20)/(UPFRONTS!$O$96)),""),""),""))</f>
        <v/>
      </c>
      <c r="M263" s="124" t="str">
        <f>IF(M$261="","",IF(UPFRONTS!$O$95="Yes",IF(UPFRONTS!$O$96&gt;20,IF(M$261=20,$D$263*((UPFRONTS!$O$96-20)/(UPFRONTS!$O$96)),""),""),""))</f>
        <v/>
      </c>
      <c r="N263" s="124" t="str">
        <f>IF(N$261="","",IF(UPFRONTS!$O$95="Yes",IF(UPFRONTS!$O$96&gt;20,IF(N$261=20,$D$263*((UPFRONTS!$O$96-20)/(UPFRONTS!$O$96)),""),""),""))</f>
        <v/>
      </c>
      <c r="O263" s="124" t="str">
        <f>IF(O$261="","",IF(UPFRONTS!$O$95="Yes",IF(UPFRONTS!$O$96&gt;20,IF(O$261=20,$D$263*((UPFRONTS!$O$96-20)/(UPFRONTS!$O$96)),""),""),""))</f>
        <v/>
      </c>
      <c r="P263" s="124" t="str">
        <f>IF(P$261="","",IF(UPFRONTS!$O$95="Yes",IF(UPFRONTS!$O$96&gt;20,IF(P$261=20,$D$263*((UPFRONTS!$O$96-20)/(UPFRONTS!$O$96)),""),""),""))</f>
        <v/>
      </c>
      <c r="Q263" s="124" t="str">
        <f>IF(Q$261="","",IF(UPFRONTS!$O$95="Yes",IF(UPFRONTS!$O$96&gt;20,IF(Q$261=20,$D$263*((UPFRONTS!$O$96-20)/(UPFRONTS!$O$96)),""),""),""))</f>
        <v/>
      </c>
      <c r="R263" s="124" t="str">
        <f>IF(R$261="","",IF(UPFRONTS!$O$95="Yes",IF(UPFRONTS!$O$96&gt;20,IF(R$261=20,$D$263*((UPFRONTS!$O$96-20)/(UPFRONTS!$O$96)),""),""),""))</f>
        <v/>
      </c>
      <c r="S263" s="124" t="str">
        <f>IF(S$261="","",IF(UPFRONTS!$O$95="Yes",IF(UPFRONTS!$O$96&gt;20,IF(S$261=20,$D$263*((UPFRONTS!$O$96-20)/(UPFRONTS!$O$96)),""),""),""))</f>
        <v/>
      </c>
      <c r="T263" s="124" t="str">
        <f>IF(T$261="","",IF(UPFRONTS!$O$95="Yes",IF(UPFRONTS!$O$96&gt;20,IF(T$261=20,$D$263*((UPFRONTS!$O$96-20)/(UPFRONTS!$O$96)),""),""),""))</f>
        <v/>
      </c>
      <c r="U263" s="124" t="str">
        <f>IF(U$261="","",IF(UPFRONTS!$O$95="Yes",IF(UPFRONTS!$O$96&gt;20,IF(U$261=20,$D$263*((UPFRONTS!$O$96-20)/(UPFRONTS!$O$96)),""),""),""))</f>
        <v/>
      </c>
      <c r="V263" s="124" t="str">
        <f>IF(V$261="","",IF(UPFRONTS!$O$95="Yes",IF(UPFRONTS!$O$96&gt;20,IF(V$261=20,$D$263*((UPFRONTS!$O$96-20)/(UPFRONTS!$O$96)),""),""),""))</f>
        <v/>
      </c>
      <c r="W263" s="124" t="str">
        <f>IF(W$261="","",IF(UPFRONTS!$O$95="Yes",IF(UPFRONTS!$O$96&gt;20,IF(W$261=20,$D$263*((UPFRONTS!$O$96-20)/(UPFRONTS!$O$96)),""),""),""))</f>
        <v/>
      </c>
      <c r="X263" s="124" t="str">
        <f>IF(X$261="","",IF(UPFRONTS!$O$95="Yes",IF(UPFRONTS!$O$96&gt;20,IF(X$261=20,$D$263*((UPFRONTS!$O$96-20)/(UPFRONTS!$O$96)),""),""),""))</f>
        <v/>
      </c>
      <c r="Y263" s="124" t="str">
        <f>IF(Y$261="","",IF(UPFRONTS!$O$95="Yes",IF(UPFRONTS!$O$96&gt;20,IF(Y$261=20,$D$263*((UPFRONTS!$O$96-20)/(UPFRONTS!$O$96)),""),""),""))</f>
        <v/>
      </c>
      <c r="Z263" s="124" t="str">
        <f>IF(Z$261="","",IF(UPFRONTS!$O$95="Yes",IF(UPFRONTS!$O$96&gt;20,IF(Z$261=20,$D$263*((UPFRONTS!$O$96-20)/(UPFRONTS!$O$96)),""),""),""))</f>
        <v/>
      </c>
      <c r="AA263" s="124" t="str">
        <f>IF(AA$261="","",IF(UPFRONTS!$O$95="Yes",IF(UPFRONTS!$O$96&gt;20,IF(AA$261=20,$D$263*((UPFRONTS!$O$96-20)/(UPFRONTS!$O$96)),""),""),""))</f>
        <v/>
      </c>
      <c r="AB263" s="124" t="str">
        <f>IF(AB$261="","",IF(UPFRONTS!$O$95="Yes",IF(UPFRONTS!$O$96&gt;20,IF(AB$261=20,$D$263*((UPFRONTS!$O$96-20)/(UPFRONTS!$O$96)),""),""),""))</f>
        <v/>
      </c>
      <c r="AC263" s="124" t="str">
        <f>IF(AC$261="","",IF(UPFRONTS!$O$95="Yes",IF(UPFRONTS!$O$96&gt;20,IF(AC$261=20,$D$263*((UPFRONTS!$O$96-20)/(UPFRONTS!$O$96)),""),""),""))</f>
        <v/>
      </c>
      <c r="AD263" s="124" t="str">
        <f>IF(AD$261="","",IF(UPFRONTS!$O$95="Yes",IF(UPFRONTS!$O$96&gt;20,IF(AD$261=20,$D$263*((UPFRONTS!$O$96-20)/(UPFRONTS!$O$96)),""),""),""))</f>
        <v/>
      </c>
      <c r="AE263" s="124">
        <f>IF(AE$261="","",IF(UPFRONTS!$O$95="Yes",IF(UPFRONTS!$O$96&gt;20,IF(AE$261=20,$D$263*((UPFRONTS!$O$96-20)/(UPFRONTS!$O$96)),""),""),""))</f>
        <v>1769933</v>
      </c>
      <c r="AF263" s="124" t="str">
        <f>IF(AF$261="","",IF(UPFRONTS!$O$95="Yes",IF(UPFRONTS!$O$96&gt;20,IF(AF$261=20,$D$263*((UPFRONTS!$O$96-20)/(UPFRONTS!$O$96)),""),""),""))</f>
        <v/>
      </c>
      <c r="AG263" s="124" t="str">
        <f>IF(AG$261="","",IF(UPFRONTS!$O$95="Yes",IF(UPFRONTS!$O$96&gt;20,IF(AG$261=20,$D$263*((UPFRONTS!$O$96-20)/(UPFRONTS!$O$96)),""),""),""))</f>
        <v/>
      </c>
      <c r="AH263" s="124" t="str">
        <f>IF(AH$261="","",IF(UPFRONTS!$O$95="Yes",IF(UPFRONTS!$O$96&gt;20,IF(AH$261=20,$D$263*((UPFRONTS!$O$96-20)/(UPFRONTS!$O$96)),""),""),""))</f>
        <v/>
      </c>
      <c r="AI263" s="124" t="str">
        <f>IF(AI$261="","",IF(UPFRONTS!$O$95="Yes",IF(UPFRONTS!$O$96&gt;20,IF(AI$261=20,$D$263*((UPFRONTS!$O$96-20)/(UPFRONTS!$O$96)),""),""),""))</f>
        <v/>
      </c>
      <c r="AJ263" s="124" t="str">
        <f>IF(AJ$261="","",IF(UPFRONTS!$O$95="Yes",IF(UPFRONTS!$O$96&gt;20,IF(AJ$261=20,$D$263*((UPFRONTS!$O$96-20)/(UPFRONTS!$O$96)),""),""),""))</f>
        <v/>
      </c>
      <c r="AK263" s="124" t="str">
        <f>IF(AK$261="","",IF(UPFRONTS!$O$95="Yes",IF(UPFRONTS!$O$96&gt;20,IF(AK$261=20,$D$263*((UPFRONTS!$O$96-20)/(UPFRONTS!$O$96)),""),""),""))</f>
        <v/>
      </c>
      <c r="AL263" s="124" t="str">
        <f>IF(AL$261="","",IF(UPFRONTS!$O$95="Yes",IF(UPFRONTS!$O$96&gt;20,IF(AL$261=20,$D$263*((UPFRONTS!$O$96-20)/(UPFRONTS!$O$96)),""),""),""))</f>
        <v/>
      </c>
      <c r="AM263" s="124" t="str">
        <f>IF(AM$261="","",IF(UPFRONTS!$O$95="Yes",IF(UPFRONTS!$O$96&gt;20,IF(AM$261=20,$D$263*((UPFRONTS!$O$96-20)/(UPFRONTS!$O$96)),""),""),""))</f>
        <v/>
      </c>
      <c r="AN263" s="124" t="str">
        <f>IF(AN$261="","",IF(UPFRONTS!$O$95="Yes",IF(UPFRONTS!$O$96&gt;20,IF(AN$261=20,$D$263*((UPFRONTS!$O$96-20)/(UPFRONTS!$O$96)),""),""),""))</f>
        <v/>
      </c>
      <c r="AO263" s="124" t="str">
        <f>IF(AO$261="","",IF(UPFRONTS!$O$95="Yes",IF(UPFRONTS!$O$96&gt;20,IF(AO$261=20,$D$263*((UPFRONTS!$O$96-20)/(UPFRONTS!$O$96)),""),""),""))</f>
        <v/>
      </c>
      <c r="AP263" s="124" t="str">
        <f>IF(AP$261="","",IF(UPFRONTS!$O$95="Yes",IF(UPFRONTS!$O$96&gt;20,IF(AP$261=20,$D$263*((UPFRONTS!$O$96-20)/(UPFRONTS!$O$96)),""),""),""))</f>
        <v/>
      </c>
      <c r="AQ263" s="124" t="str">
        <f>IF(AQ$261="","",IF(UPFRONTS!$O$95="Yes",IF(UPFRONTS!$O$96&gt;20,IF(AQ$261=20,$D$263*((UPFRONTS!$O$96-20)/(UPFRONTS!$O$96)),""),""),""))</f>
        <v/>
      </c>
      <c r="AR263" s="124" t="str">
        <f>IF(AR$261="","",IF(UPFRONTS!$O$95="Yes",IF(UPFRONTS!$O$96&gt;20,IF(AR$261=20,$D$263*((UPFRONTS!$O$96-20)/(UPFRONTS!$O$96)),""),""),""))</f>
        <v/>
      </c>
      <c r="AS263" s="124" t="str">
        <f>IF(AS$261="","",IF(UPFRONTS!$O$95="Yes",IF(UPFRONTS!$O$96&gt;20,IF(AS$261=20,$D$263*((UPFRONTS!$O$96-20)/(UPFRONTS!$O$96)),""),""),""))</f>
        <v/>
      </c>
      <c r="AT263" s="124" t="str">
        <f>IF(AT$261="","",IF(UPFRONTS!$O$95="Yes",IF(UPFRONTS!$O$96&gt;20,IF(AT$261=20,$D$263*((UPFRONTS!$O$96-20)/(UPFRONTS!$O$96)),""),""),""))</f>
        <v/>
      </c>
      <c r="AU263" s="124" t="str">
        <f>IF(AU$261="","",IF(UPFRONTS!$O$95="Yes",IF(UPFRONTS!$O$96&gt;20,IF(AU$261=20,$D$263*((UPFRONTS!$O$96-20)/(UPFRONTS!$O$96)),""),""),""))</f>
        <v/>
      </c>
      <c r="AV263" s="124" t="str">
        <f>IF(AV$261="","",IF(UPFRONTS!$O$95="Yes",IF(UPFRONTS!$O$96&gt;20,IF(AV$261=20,$D$263*((UPFRONTS!$O$96-20)/(UPFRONTS!$O$96)),""),""),""))</f>
        <v/>
      </c>
      <c r="AW263" s="124" t="str">
        <f>IF(AW$261="","",IF(UPFRONTS!$O$95="Yes",IF(UPFRONTS!$O$96&gt;20,IF(AW$261=20,$D$263*((UPFRONTS!$O$96-20)/(UPFRONTS!$O$96)),""),""),""))</f>
        <v/>
      </c>
      <c r="AX263" s="124" t="str">
        <f>IF(AX$261="","",IF(UPFRONTS!$O$95="Yes",IF(UPFRONTS!$O$96&gt;20,IF(AX$261=20,$D$263*((UPFRONTS!$O$96-20)/(UPFRONTS!$O$96)),""),""),""))</f>
        <v/>
      </c>
      <c r="AY263" s="124" t="str">
        <f>IF(AY$261="","",IF(UPFRONTS!$O$95="Yes",IF(UPFRONTS!$O$96&gt;20,IF(AY$261=20,$D$263*((UPFRONTS!$O$96-20)/(UPFRONTS!$O$96)),""),""),""))</f>
        <v/>
      </c>
      <c r="AZ263" s="124" t="str">
        <f>IF(AZ$261="","",IF(UPFRONTS!$O$95="Yes",IF(UPFRONTS!$O$96&gt;20,IF(AZ$261=20,$D$263*((UPFRONTS!$O$96-20)/(UPFRONTS!$O$96)),""),""),""))</f>
        <v/>
      </c>
      <c r="BA263" s="124" t="str">
        <f>IF(BA$261="","",IF(UPFRONTS!$O$95="Yes",IF(UPFRONTS!$O$96&gt;20,IF(BA$261=20,$D$263*((UPFRONTS!$O$96-20)/(UPFRONTS!$O$96)),""),""),""))</f>
        <v/>
      </c>
      <c r="BB263" s="124" t="str">
        <f>IF(BB$261="","",IF(UPFRONTS!$O$95="Yes",IF(UPFRONTS!$O$96&gt;20,IF(BB$261=20,$D$263*((UPFRONTS!$O$96-20)/(UPFRONTS!$O$96)),""),""),""))</f>
        <v/>
      </c>
      <c r="BC263" s="124" t="str">
        <f>IF(BC$261="","",IF(UPFRONTS!$O$95="Yes",IF(UPFRONTS!$O$96&gt;20,IF(BC$261=20,$D$263*((UPFRONTS!$O$96-20)/(UPFRONTS!$O$96)),""),""),""))</f>
        <v/>
      </c>
    </row>
    <row r="264" spans="4:55" x14ac:dyDescent="0.25">
      <c r="F264" s="40"/>
    </row>
    <row r="265" spans="4:55" x14ac:dyDescent="0.25">
      <c r="D265" s="55" t="s">
        <v>945</v>
      </c>
      <c r="F265" s="38" t="s">
        <v>1098</v>
      </c>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row>
    <row r="266" spans="4:55" x14ac:dyDescent="0.25">
      <c r="F266" s="51" t="s">
        <v>456</v>
      </c>
      <c r="G266" s="56">
        <f t="shared" ref="G266:AL266" si="126">G59</f>
        <v>-4</v>
      </c>
      <c r="H266" s="56">
        <f t="shared" si="126"/>
        <v>-3</v>
      </c>
      <c r="I266" s="56">
        <f t="shared" si="126"/>
        <v>-2</v>
      </c>
      <c r="J266" s="56">
        <f t="shared" si="126"/>
        <v>-1</v>
      </c>
      <c r="K266" s="56">
        <f t="shared" si="126"/>
        <v>0</v>
      </c>
      <c r="L266" s="56">
        <f t="shared" si="126"/>
        <v>1</v>
      </c>
      <c r="M266" s="56">
        <f t="shared" si="126"/>
        <v>2</v>
      </c>
      <c r="N266" s="56">
        <f t="shared" si="126"/>
        <v>3</v>
      </c>
      <c r="O266" s="56">
        <f t="shared" si="126"/>
        <v>4</v>
      </c>
      <c r="P266" s="56">
        <f t="shared" si="126"/>
        <v>5</v>
      </c>
      <c r="Q266" s="56">
        <f t="shared" si="126"/>
        <v>6</v>
      </c>
      <c r="R266" s="56">
        <f t="shared" si="126"/>
        <v>7</v>
      </c>
      <c r="S266" s="56">
        <f t="shared" si="126"/>
        <v>8</v>
      </c>
      <c r="T266" s="56">
        <f t="shared" si="126"/>
        <v>9</v>
      </c>
      <c r="U266" s="56">
        <f t="shared" si="126"/>
        <v>10</v>
      </c>
      <c r="V266" s="56">
        <f t="shared" si="126"/>
        <v>11</v>
      </c>
      <c r="W266" s="56">
        <f t="shared" si="126"/>
        <v>12</v>
      </c>
      <c r="X266" s="56">
        <f t="shared" si="126"/>
        <v>13</v>
      </c>
      <c r="Y266" s="56">
        <f t="shared" si="126"/>
        <v>14</v>
      </c>
      <c r="Z266" s="56">
        <f t="shared" si="126"/>
        <v>15</v>
      </c>
      <c r="AA266" s="56">
        <f t="shared" si="126"/>
        <v>16</v>
      </c>
      <c r="AB266" s="56">
        <f t="shared" si="126"/>
        <v>17</v>
      </c>
      <c r="AC266" s="56">
        <f t="shared" si="126"/>
        <v>18</v>
      </c>
      <c r="AD266" s="56">
        <f t="shared" si="126"/>
        <v>19</v>
      </c>
      <c r="AE266" s="56">
        <f t="shared" si="126"/>
        <v>20</v>
      </c>
      <c r="AF266" s="56">
        <f t="shared" si="126"/>
        <v>21</v>
      </c>
      <c r="AG266" s="56" t="str">
        <f t="shared" si="126"/>
        <v/>
      </c>
      <c r="AH266" s="56" t="str">
        <f t="shared" si="126"/>
        <v/>
      </c>
      <c r="AI266" s="56" t="str">
        <f t="shared" si="126"/>
        <v/>
      </c>
      <c r="AJ266" s="56" t="str">
        <f t="shared" si="126"/>
        <v/>
      </c>
      <c r="AK266" s="56" t="str">
        <f t="shared" si="126"/>
        <v/>
      </c>
      <c r="AL266" s="56" t="str">
        <f t="shared" si="126"/>
        <v/>
      </c>
      <c r="AM266" s="56" t="str">
        <f t="shared" ref="AM266:BC266" si="127">AM59</f>
        <v/>
      </c>
      <c r="AN266" s="56" t="str">
        <f t="shared" si="127"/>
        <v/>
      </c>
      <c r="AO266" s="56" t="str">
        <f t="shared" si="127"/>
        <v/>
      </c>
      <c r="AP266" s="56" t="str">
        <f t="shared" si="127"/>
        <v/>
      </c>
      <c r="AQ266" s="56" t="str">
        <f t="shared" si="127"/>
        <v/>
      </c>
      <c r="AR266" s="56" t="str">
        <f t="shared" si="127"/>
        <v/>
      </c>
      <c r="AS266" s="56" t="str">
        <f t="shared" si="127"/>
        <v/>
      </c>
      <c r="AT266" s="56" t="str">
        <f t="shared" si="127"/>
        <v/>
      </c>
      <c r="AU266" s="56" t="str">
        <f t="shared" si="127"/>
        <v/>
      </c>
      <c r="AV266" s="56" t="str">
        <f t="shared" si="127"/>
        <v/>
      </c>
      <c r="AW266" s="56" t="str">
        <f t="shared" si="127"/>
        <v/>
      </c>
      <c r="AX266" s="56" t="str">
        <f t="shared" si="127"/>
        <v/>
      </c>
      <c r="AY266" s="56" t="str">
        <f t="shared" si="127"/>
        <v/>
      </c>
      <c r="AZ266" s="56" t="str">
        <f t="shared" si="127"/>
        <v/>
      </c>
      <c r="BA266" s="56" t="str">
        <f t="shared" si="127"/>
        <v/>
      </c>
      <c r="BB266" s="56" t="str">
        <f t="shared" si="127"/>
        <v/>
      </c>
      <c r="BC266" s="56" t="str">
        <f t="shared" si="127"/>
        <v/>
      </c>
    </row>
    <row r="267" spans="4:55" x14ac:dyDescent="0.25">
      <c r="F267" s="83" t="s">
        <v>59</v>
      </c>
      <c r="G267" s="84">
        <f t="shared" ref="G267:AL267" si="128">G60</f>
        <v>2021</v>
      </c>
      <c r="H267" s="84">
        <f t="shared" si="128"/>
        <v>2022</v>
      </c>
      <c r="I267" s="84">
        <f t="shared" si="128"/>
        <v>2023</v>
      </c>
      <c r="J267" s="84">
        <f t="shared" si="128"/>
        <v>2024</v>
      </c>
      <c r="K267" s="84">
        <f t="shared" si="128"/>
        <v>2025</v>
      </c>
      <c r="L267" s="84">
        <f t="shared" si="128"/>
        <v>2026</v>
      </c>
      <c r="M267" s="84">
        <f t="shared" si="128"/>
        <v>2027</v>
      </c>
      <c r="N267" s="84">
        <f t="shared" si="128"/>
        <v>2028</v>
      </c>
      <c r="O267" s="84">
        <f t="shared" si="128"/>
        <v>2029</v>
      </c>
      <c r="P267" s="84">
        <f t="shared" si="128"/>
        <v>2030</v>
      </c>
      <c r="Q267" s="84">
        <f t="shared" si="128"/>
        <v>2031</v>
      </c>
      <c r="R267" s="84">
        <f t="shared" si="128"/>
        <v>2032</v>
      </c>
      <c r="S267" s="84">
        <f t="shared" si="128"/>
        <v>2033</v>
      </c>
      <c r="T267" s="84">
        <f t="shared" si="128"/>
        <v>2034</v>
      </c>
      <c r="U267" s="84">
        <f t="shared" si="128"/>
        <v>2035</v>
      </c>
      <c r="V267" s="84">
        <f t="shared" si="128"/>
        <v>2036</v>
      </c>
      <c r="W267" s="84">
        <f t="shared" si="128"/>
        <v>2037</v>
      </c>
      <c r="X267" s="84">
        <f t="shared" si="128"/>
        <v>2038</v>
      </c>
      <c r="Y267" s="84">
        <f t="shared" si="128"/>
        <v>2039</v>
      </c>
      <c r="Z267" s="84">
        <f t="shared" si="128"/>
        <v>2040</v>
      </c>
      <c r="AA267" s="84">
        <f t="shared" si="128"/>
        <v>2041</v>
      </c>
      <c r="AB267" s="84">
        <f t="shared" si="128"/>
        <v>2042</v>
      </c>
      <c r="AC267" s="84">
        <f t="shared" si="128"/>
        <v>2043</v>
      </c>
      <c r="AD267" s="84">
        <f t="shared" si="128"/>
        <v>2044</v>
      </c>
      <c r="AE267" s="84">
        <f t="shared" si="128"/>
        <v>2045</v>
      </c>
      <c r="AF267" s="84">
        <f t="shared" si="128"/>
        <v>2046</v>
      </c>
      <c r="AG267" s="84" t="str">
        <f t="shared" si="128"/>
        <v/>
      </c>
      <c r="AH267" s="84" t="str">
        <f t="shared" si="128"/>
        <v/>
      </c>
      <c r="AI267" s="84" t="str">
        <f t="shared" si="128"/>
        <v/>
      </c>
      <c r="AJ267" s="84" t="str">
        <f t="shared" si="128"/>
        <v/>
      </c>
      <c r="AK267" s="84" t="str">
        <f t="shared" si="128"/>
        <v/>
      </c>
      <c r="AL267" s="84" t="str">
        <f t="shared" si="128"/>
        <v/>
      </c>
      <c r="AM267" s="84" t="str">
        <f t="shared" ref="AM267:BC267" si="129">AM60</f>
        <v/>
      </c>
      <c r="AN267" s="84" t="str">
        <f t="shared" si="129"/>
        <v/>
      </c>
      <c r="AO267" s="84" t="str">
        <f t="shared" si="129"/>
        <v/>
      </c>
      <c r="AP267" s="84" t="str">
        <f t="shared" si="129"/>
        <v/>
      </c>
      <c r="AQ267" s="84" t="str">
        <f t="shared" si="129"/>
        <v/>
      </c>
      <c r="AR267" s="84" t="str">
        <f t="shared" si="129"/>
        <v/>
      </c>
      <c r="AS267" s="84" t="str">
        <f t="shared" si="129"/>
        <v/>
      </c>
      <c r="AT267" s="84" t="str">
        <f t="shared" si="129"/>
        <v/>
      </c>
      <c r="AU267" s="84" t="str">
        <f t="shared" si="129"/>
        <v/>
      </c>
      <c r="AV267" s="84" t="str">
        <f t="shared" si="129"/>
        <v/>
      </c>
      <c r="AW267" s="84" t="str">
        <f t="shared" si="129"/>
        <v/>
      </c>
      <c r="AX267" s="84" t="str">
        <f t="shared" si="129"/>
        <v/>
      </c>
      <c r="AY267" s="84" t="str">
        <f t="shared" si="129"/>
        <v/>
      </c>
      <c r="AZ267" s="84" t="str">
        <f t="shared" si="129"/>
        <v/>
      </c>
      <c r="BA267" s="84" t="str">
        <f t="shared" si="129"/>
        <v/>
      </c>
      <c r="BB267" s="84" t="str">
        <f t="shared" si="129"/>
        <v/>
      </c>
      <c r="BC267" s="85" t="str">
        <f t="shared" si="129"/>
        <v/>
      </c>
    </row>
    <row r="268" spans="4:55" x14ac:dyDescent="0.25">
      <c r="F268" s="408" t="s">
        <v>1100</v>
      </c>
      <c r="G268" s="118">
        <f>IF(G266=21,0,IF(G266&lt;1,0,IF(G267="","",SUM(G234,G239,G241,G246,G247,G253,G258,G263)-'CBI - BASELINE'!G212-UPFRONTS!$O$90-G233)))</f>
        <v>0</v>
      </c>
      <c r="H268" s="118">
        <f>IF(H266=21,0,IF(H266&lt;1,0,IF(H267="","",SUM(H234,H239,H241,H246,H247,H253,H258,H263)-'CBI - BASELINE'!H212-UPFRONTS!$O$90-H233)))</f>
        <v>0</v>
      </c>
      <c r="I268" s="118">
        <f>IF(I266=21,0,IF(I266&lt;1,0,IF(I267="","",SUM(I234,I239,I241,I246,I247,I253,I258,I263)-'CBI - BASELINE'!I212-UPFRONTS!$O$90-I233)))</f>
        <v>0</v>
      </c>
      <c r="J268" s="118">
        <f>IF(J266=21,0,IF(J266&lt;1,0,IF(J267="","",SUM(J234,J239,J241,J246,J247,J253,J258,J263)-'CBI - BASELINE'!J212-UPFRONTS!$O$90-J233)))</f>
        <v>0</v>
      </c>
      <c r="K268" s="118">
        <f>IF(K266=21,0,IF(K266&lt;1,0,IF(K267="","",SUM(K234,K239,K241,K246,K247,K253,K258,K263)-'CBI - BASELINE'!K212-UPFRONTS!$O$90-K233)))</f>
        <v>0</v>
      </c>
      <c r="L268" s="118">
        <f ca="1">IF(L266=21,0,IF(L266&lt;1,0,IF(L267="","",SUM(L234,L239,L241,L246,L247,L253,L258,L263)-'CBI - BASELINE'!L212-UPFRONTS!$O$90-L233)))</f>
        <v>657592.97868601058</v>
      </c>
      <c r="M268" s="118">
        <f>IF(M266=21,0,IF(M266&lt;1,0,IF(M267="","",SUM(M234,M239,M241,M246,M247,M253,M258,M263)-'CBI - BASELINE'!M212-UPFRONTS!$O$90-M233)))</f>
        <v>820864.07735466748</v>
      </c>
      <c r="N268" s="118">
        <f>IF(N266=21,0,IF(N266&lt;1,0,IF(N267="","",SUM(N234,N239,N241,N246,N247,N253,N258,N263)-'CBI - BASELINE'!N212-UPFRONTS!$O$90-N233)))</f>
        <v>986315.40478685021</v>
      </c>
      <c r="O268" s="118">
        <f>IF(O266=21,0,IF(O266&lt;1,0,IF(O267="","",SUM(O234,O239,O241,O246,O247,O253,O258,O263)-'CBI - BASELINE'!O212-UPFRONTS!$O$90-O233)))</f>
        <v>1162482.1530136219</v>
      </c>
      <c r="P268" s="118">
        <f>IF(P266=21,0,IF(P266&lt;1,0,IF(P267="","",SUM(P234,P239,P241,P246,P247,P253,P258,P263)-'CBI - BASELINE'!P212-UPFRONTS!$O$90-P233)))</f>
        <v>1332591.5089298959</v>
      </c>
      <c r="Q268" s="118">
        <f>IF(Q266=21,0,IF(Q266&lt;1,0,IF(Q267="","",SUM(Q234,Q239,Q241,Q246,Q247,Q253,Q258,Q263)-'CBI - BASELINE'!Q212-UPFRONTS!$O$90-Q233)))</f>
        <v>1504630.0443857408</v>
      </c>
      <c r="R268" s="118">
        <f>IF(R266=21,0,IF(R266&lt;1,0,IF(R267="","",SUM(R234,R239,R241,R246,R247,R253,R258,R263)-'CBI - BASELINE'!R212-UPFRONTS!$O$90-R233)))</f>
        <v>1678794.0415646639</v>
      </c>
      <c r="S268" s="118">
        <f>IF(S266=21,0,IF(S266&lt;1,0,IF(S267="","",SUM(S234,S239,S241,S246,S247,S253,S258,S263)-'CBI - BASELINE'!S212-UPFRONTS!$O$90-S233)))</f>
        <v>1855083.500466665</v>
      </c>
      <c r="T268" s="118">
        <f>IF(T266=21,0,IF(T266&lt;1,0,IF(T267="","",SUM(T234,T239,T241,T246,T247,T253,T258,T263)-'CBI - BASELINE'!T212-UPFRONTS!$O$90-T233)))</f>
        <v>2033498.421091744</v>
      </c>
      <c r="U268" s="118">
        <f>IF(U266=21,0,IF(U266&lt;1,0,IF(U267="","",SUM(U234,U239,U241,U246,U247,U253,U258,U263)-'CBI - BASELINE'!U212-UPFRONTS!$O$90-U233)))</f>
        <v>2214038.8034399007</v>
      </c>
      <c r="V268" s="118">
        <f>IF(V266=21,0,IF(V266&lt;1,0,IF(V267="","",SUM(V234,V239,V241,V246,V247,V253,V258,V263)-'CBI - BASELINE'!V212-UPFRONTS!$O$90-V233)))</f>
        <v>2396704.6475111344</v>
      </c>
      <c r="W268" s="118">
        <f>IF(W266=21,0,IF(W266&lt;1,0,IF(W267="","",SUM(W234,W239,W241,W246,W247,W253,W258,W263)-'CBI - BASELINE'!W212-UPFRONTS!$O$90-W233)))</f>
        <v>2581495.9533054465</v>
      </c>
      <c r="X268" s="118">
        <f>IF(X266=21,0,IF(X266&lt;1,0,IF(X267="","",SUM(X234,X239,X241,X246,X247,X253,X258,X263)-'CBI - BASELINE'!X212-UPFRONTS!$O$90-X233)))</f>
        <v>2768412.7208228367</v>
      </c>
      <c r="Y268" s="118">
        <f>IF(Y266=21,0,IF(Y266&lt;1,0,IF(Y267="","",SUM(Y234,Y239,Y241,Y246,Y247,Y253,Y258,Y263)-'CBI - BASELINE'!Y212-UPFRONTS!$O$90-Y233)))</f>
        <v>2957454.9500633026</v>
      </c>
      <c r="Z268" s="118">
        <f>IF(Z266=21,0,IF(Z266&lt;1,0,IF(Z267="","",SUM(Z234,Z239,Z241,Z246,Z247,Z253,Z258,Z263)-'CBI - BASELINE'!Z212-UPFRONTS!$O$90-Z233)))</f>
        <v>3148622.6410268485</v>
      </c>
      <c r="AA268" s="118">
        <f>IF(AA266=21,0,IF(AA266&lt;1,0,IF(AA267="","",SUM(AA234,AA239,AA241,AA246,AA247,AA253,AA258,AA263)-'CBI - BASELINE'!AA212-UPFRONTS!$O$90-AA233)))</f>
        <v>3341915.7937134719</v>
      </c>
      <c r="AB268" s="118">
        <f>IF(AB266=21,0,IF(AB266&lt;1,0,IF(AB267="","",SUM(AB234,AB239,AB241,AB246,AB247,AB253,AB258,AB263)-'CBI - BASELINE'!AB212-UPFRONTS!$O$90-AB233)))</f>
        <v>3537334.4081231724</v>
      </c>
      <c r="AC268" s="118">
        <f>IF(AC266=21,0,IF(AC266&lt;1,0,IF(AC267="","",SUM(AC234,AC239,AC241,AC246,AC247,AC253,AC258,AC263)-'CBI - BASELINE'!AC212-UPFRONTS!$O$90-AC233)))</f>
        <v>3734878.4842559504</v>
      </c>
      <c r="AD268" s="118">
        <f>IF(AD266=21,0,IF(AD266&lt;1,0,IF(AD267="","",SUM(AD234,AD239,AD241,AD246,AD247,AD253,AD258,AD263)-'CBI - BASELINE'!AD212-UPFRONTS!$O$90-AD233)))</f>
        <v>3934548.0221118079</v>
      </c>
      <c r="AE268" s="118">
        <f>IF(AE266=21,0,IF(AE266&lt;1,0,IF(AE267="","",SUM(AE234,AE239,AE241,AE246,AE247,AE253,AE258,AE263)-'CBI - BASELINE'!AE212-UPFRONTS!$O$90-AE233)))</f>
        <v>5906276.0216907412</v>
      </c>
      <c r="AF268" s="118">
        <f>IF(AF266=21,0,IF(AF266&lt;1,0,IF(AF267="","",SUM(AF234,AF239,AF241,AF246,AF247,AF253,AF258,AF263)-'CBI - BASELINE'!AF212-UPFRONTS!$O$90-AF233)))</f>
        <v>0</v>
      </c>
      <c r="AG268" s="118" t="str">
        <f>IF(AG266=21,0,IF(AG266&lt;1,0,IF(AG267="","",SUM(AG234,AG239,AG241,AG246,AG247,AG253,AG258,AG263)-'CBI - BASELINE'!AG212-UPFRONTS!$O$90-AG233)))</f>
        <v/>
      </c>
      <c r="AH268" s="118" t="str">
        <f>IF(AH266=21,0,IF(AH266&lt;1,0,IF(AH267="","",SUM(AH234,AH239,AH241,AH246,AH247,AH253,AH258,AH263)-'CBI - BASELINE'!AH212-UPFRONTS!$O$90-AH233)))</f>
        <v/>
      </c>
      <c r="AI268" s="118" t="str">
        <f>IF(AI266=21,0,IF(AI266&lt;1,0,IF(AI267="","",SUM(AI234,AI239,AI241,AI246,AI247,AI253,AI258,AI263)-'CBI - BASELINE'!AI212-UPFRONTS!$O$90-AI233)))</f>
        <v/>
      </c>
      <c r="AJ268" s="118" t="str">
        <f>IF(AJ266=21,0,IF(AJ266&lt;1,0,IF(AJ267="","",SUM(AJ234,AJ239,AJ241,AJ246,AJ247,AJ253,AJ258,AJ263)-'CBI - BASELINE'!AJ212-UPFRONTS!$O$90-AJ233)))</f>
        <v/>
      </c>
      <c r="AK268" s="118" t="str">
        <f>IF(AK266=21,0,IF(AK266&lt;1,0,IF(AK267="","",SUM(AK234,AK239,AK241,AK246,AK247,AK253,AK258,AK263)-'CBI - BASELINE'!AK212-UPFRONTS!$O$90-AK233)))</f>
        <v/>
      </c>
      <c r="AL268" s="118" t="str">
        <f>IF(AL266=21,0,IF(AL266&lt;1,0,IF(AL267="","",SUM(AL234,AL239,AL241,AL246,AL247,AL253,AL258,AL263)-'CBI - BASELINE'!AL212-UPFRONTS!$O$90-AL233)))</f>
        <v/>
      </c>
      <c r="AM268" s="118" t="str">
        <f>IF(AM266=21,0,IF(AM266&lt;1,0,IF(AM267="","",SUM(AM234,AM239,AM241,AM246,AM247,AM253,AM258,AM263)-'CBI - BASELINE'!AM212-UPFRONTS!$O$90-AM233)))</f>
        <v/>
      </c>
      <c r="AN268" s="118" t="str">
        <f>IF(AN266=21,0,IF(AN266&lt;1,0,IF(AN267="","",SUM(AN234,AN239,AN241,AN246,AN247,AN253,AN258,AN263)-'CBI - BASELINE'!AN212-UPFRONTS!$O$90-AN233)))</f>
        <v/>
      </c>
      <c r="AO268" s="118" t="str">
        <f>IF(AO266=21,0,IF(AO266&lt;1,0,IF(AO267="","",SUM(AO234,AO239,AO241,AO246,AO247,AO253,AO258,AO263)-'CBI - BASELINE'!AO212-UPFRONTS!$O$90-AO233)))</f>
        <v/>
      </c>
      <c r="AP268" s="118" t="str">
        <f>IF(AP266=21,0,IF(AP266&lt;1,0,IF(AP267="","",SUM(AP234,AP239,AP241,AP246,AP247,AP253,AP258,AP263)-'CBI - BASELINE'!AP212-UPFRONTS!$O$90-AP233)))</f>
        <v/>
      </c>
      <c r="AQ268" s="118" t="str">
        <f>IF(AQ266=21,0,IF(AQ266&lt;1,0,IF(AQ267="","",SUM(AQ234,AQ239,AQ241,AQ246,AQ247,AQ253,AQ258,AQ263)-'CBI - BASELINE'!AQ212-UPFRONTS!$O$90-AQ233)))</f>
        <v/>
      </c>
      <c r="AR268" s="118" t="str">
        <f>IF(AR266=21,0,IF(AR266&lt;1,0,IF(AR267="","",SUM(AR234,AR239,AR241,AR246,AR247,AR253,AR258,AR263)-'CBI - BASELINE'!AR212-UPFRONTS!$O$90-AR233)))</f>
        <v/>
      </c>
      <c r="AS268" s="118" t="str">
        <f>IF(AS266=21,0,IF(AS266&lt;1,0,IF(AS267="","",SUM(AS234,AS239,AS241,AS246,AS247,AS253,AS258,AS263)-'CBI - BASELINE'!AS212-UPFRONTS!$O$90-AS233)))</f>
        <v/>
      </c>
      <c r="AT268" s="118" t="str">
        <f>IF(AT266=21,0,IF(AT266&lt;1,0,IF(AT267="","",SUM(AT234,AT239,AT241,AT246,AT247,AT253,AT258,AT263)-'CBI - BASELINE'!AT212-UPFRONTS!$O$90-AT233)))</f>
        <v/>
      </c>
      <c r="AU268" s="118" t="str">
        <f>IF(AU266=21,0,IF(AU266&lt;1,0,IF(AU267="","",SUM(AU234,AU239,AU241,AU246,AU247,AU253,AU258,AU263)-'CBI - BASELINE'!AU212-UPFRONTS!$O$90-AU233)))</f>
        <v/>
      </c>
      <c r="AV268" s="118" t="str">
        <f>IF(AV266=21,0,IF(AV266&lt;1,0,IF(AV267="","",SUM(AV234,AV239,AV241,AV246,AV247,AV253,AV258,AV263)-'CBI - BASELINE'!AV212-UPFRONTS!$O$90-AV233)))</f>
        <v/>
      </c>
      <c r="AW268" s="118" t="str">
        <f>IF(AW266=21,0,IF(AW266&lt;1,0,IF(AW267="","",SUM(AW234,AW239,AW241,AW246,AW247,AW253,AW258,AW263)-'CBI - BASELINE'!AW212-UPFRONTS!$O$90-AW233)))</f>
        <v/>
      </c>
      <c r="AX268" s="118" t="str">
        <f>IF(AX266=21,0,IF(AX266&lt;1,0,IF(AX267="","",SUM(AX234,AX239,AX241,AX246,AX247,AX253,AX258,AX263)-'CBI - BASELINE'!AX212-UPFRONTS!$O$90-AX233)))</f>
        <v/>
      </c>
      <c r="AY268" s="118" t="str">
        <f>IF(AY266=21,0,IF(AY266&lt;1,0,IF(AY267="","",SUM(AY234,AY239,AY241,AY246,AY247,AY253,AY258,AY263)-'CBI - BASELINE'!AY212-UPFRONTS!$O$90-AY233)))</f>
        <v/>
      </c>
      <c r="AZ268" s="118" t="str">
        <f>IF(AZ266=21,0,IF(AZ266&lt;1,0,IF(AZ267="","",SUM(AZ234,AZ239,AZ241,AZ246,AZ247,AZ253,AZ258,AZ263)-'CBI - BASELINE'!AZ212-UPFRONTS!$O$90-AZ233)))</f>
        <v/>
      </c>
      <c r="BA268" s="118" t="str">
        <f>IF(BA266=21,0,IF(BA266&lt;1,0,IF(BA267="","",SUM(BA234,BA239,BA241,BA246,BA247,BA253,BA258,BA263)-'CBI - BASELINE'!BA212-UPFRONTS!$O$90-BA233)))</f>
        <v/>
      </c>
      <c r="BB268" s="118" t="str">
        <f>IF(BB266=21,0,IF(BB266&lt;1,0,IF(BB267="","",SUM(BB234,BB239,BB241,BB246,BB247,BB253,BB258,BB263)-'CBI - BASELINE'!BB212-UPFRONTS!$O$90-BB233)))</f>
        <v/>
      </c>
      <c r="BC268" s="118" t="str">
        <f>IF(BC266=21,0,IF(BC266&lt;1,0,IF(BC267="","",SUM(BC234,BC239,BC241,BC246,BC247,BC253,BC258,BC263)-'CBI - BASELINE'!BC212-UPFRONTS!$O$90-BC233)))</f>
        <v/>
      </c>
    </row>
    <row r="269" spans="4:55" x14ac:dyDescent="0.25">
      <c r="F269" s="409" t="s">
        <v>1099</v>
      </c>
      <c r="G269" s="389">
        <f>IF(G266=21,0,IF(G266&lt;1,0,IF(G267="","",G233-'CBI - BASELINE'!G177)))</f>
        <v>0</v>
      </c>
      <c r="H269" s="389">
        <f>IF(H266=21,0,IF(H266&lt;1,0,IF(H267="","",H233-'CBI - BASELINE'!H177)))</f>
        <v>0</v>
      </c>
      <c r="I269" s="389">
        <f>IF(I266=21,0,IF(I266&lt;1,0,IF(I267="","",I233-'CBI - BASELINE'!I177)))</f>
        <v>0</v>
      </c>
      <c r="J269" s="389">
        <f>IF(J266=21,0,IF(J266&lt;1,0,IF(J267="","",J233-'CBI - BASELINE'!J177)))</f>
        <v>0</v>
      </c>
      <c r="K269" s="389">
        <f>IF(K266=21,0,IF(K266&lt;1,0,IF(K267="","",K233-'CBI - BASELINE'!K177)))</f>
        <v>0</v>
      </c>
      <c r="L269" s="389">
        <f>IF(L266=21,0,IF(L266&lt;1,0,IF(L267="","",L233-'CBI - BASELINE'!L177)))</f>
        <v>4009.8697364931586</v>
      </c>
      <c r="M269" s="389">
        <f>IF(M266=21,0,IF(M266&lt;1,0,IF(M267="","",M233-'CBI - BASELINE'!M177)))</f>
        <v>8214.2468089843351</v>
      </c>
      <c r="N269" s="389">
        <f>IF(N266=21,0,IF(N266&lt;1,0,IF(N267="","",N233-'CBI - BASELINE'!N177)))</f>
        <v>12615.914501211184</v>
      </c>
      <c r="O269" s="389">
        <f>IF(O266=21,0,IF(O266&lt;1,0,IF(O267="","",O233-'CBI - BASELINE'!O177)))</f>
        <v>17217.656096911356</v>
      </c>
      <c r="P269" s="389">
        <f>IF(P266=21,0,IF(P266&lt;1,0,IF(P267="","",P233-'CBI - BASELINE'!P177)))</f>
        <v>22022.254879822522</v>
      </c>
      <c r="Q269" s="389">
        <f>IF(Q266=21,0,IF(Q266&lt;1,0,IF(Q267="","",Q233-'CBI - BASELINE'!Q177)))</f>
        <v>27032.494133682332</v>
      </c>
      <c r="R269" s="389">
        <f>IF(R266=21,0,IF(R266&lt;1,0,IF(R267="","",R233-'CBI - BASELINE'!R177)))</f>
        <v>32251.157142228454</v>
      </c>
      <c r="S269" s="389">
        <f>IF(S266=21,0,IF(S266&lt;1,0,IF(S267="","",S233-'CBI - BASELINE'!S177)))</f>
        <v>37681.027189198532</v>
      </c>
      <c r="T269" s="389">
        <f>IF(T266=21,0,IF(T266&lt;1,0,IF(T267="","",T233-'CBI - BASELINE'!T177)))</f>
        <v>43991.424289996867</v>
      </c>
      <c r="U269" s="389">
        <f>IF(U266=21,0,IF(U266&lt;1,0,IF(U267="","",U233-'CBI - BASELINE'!U177)))</f>
        <v>49930.756708109155</v>
      </c>
      <c r="V269" s="389">
        <f>IF(V266=21,0,IF(V266&lt;1,0,IF(V267="","",V233-'CBI - BASELINE'!V177)))</f>
        <v>56090.57377710424</v>
      </c>
      <c r="W269" s="389">
        <f>IF(W266=21,0,IF(W266&lt;1,0,IF(W267="","",W233-'CBI - BASELINE'!W177)))</f>
        <v>62473.658780719838</v>
      </c>
      <c r="X269" s="389">
        <f>IF(X266=21,0,IF(X266&lt;1,0,IF(X267="","",X233-'CBI - BASELINE'!X177)))</f>
        <v>69082.795002693601</v>
      </c>
      <c r="Y269" s="389">
        <f>IF(Y266=21,0,IF(Y266&lt;1,0,IF(Y267="","",Y233-'CBI - BASELINE'!Y177)))</f>
        <v>75920.765726763129</v>
      </c>
      <c r="Z269" s="389">
        <f>IF(Z266=21,0,IF(Z266&lt;1,0,IF(Z267="","",Z233-'CBI - BASELINE'!Z177)))</f>
        <v>82990.354236666171</v>
      </c>
      <c r="AA269" s="389">
        <f>IF(AA266=21,0,IF(AA266&lt;1,0,IF(AA267="","",AA233-'CBI - BASELINE'!AA177)))</f>
        <v>90294.343816140288</v>
      </c>
      <c r="AB269" s="389">
        <f>IF(AB266=21,0,IF(AB266&lt;1,0,IF(AB267="","",AB233-'CBI - BASELINE'!AB177)))</f>
        <v>99157.619340124875</v>
      </c>
      <c r="AC269" s="389">
        <f>IF(AC266=21,0,IF(AC266&lt;1,0,IF(AC267="","",AC233-'CBI - BASELINE'!AC177)))</f>
        <v>107024.88144300263</v>
      </c>
      <c r="AD269" s="389">
        <f>IF(AD266=21,0,IF(AD266&lt;1,0,IF(AD267="","",AD233-'CBI - BASELINE'!AD177)))</f>
        <v>115135.82222791036</v>
      </c>
      <c r="AE269" s="389">
        <f>IF(AE266=21,0,IF(AE266&lt;1,0,IF(AE267="","",AE233-'CBI - BASELINE'!AE177)))</f>
        <v>123493.22497858576</v>
      </c>
      <c r="AF269" s="389">
        <f>IF(AF266=21,0,IF(AF266&lt;1,0,IF(AF267="","",AF233-'CBI - BASELINE'!AF177)))</f>
        <v>0</v>
      </c>
      <c r="AG269" s="389" t="str">
        <f>IF(AG266=21,0,IF(AG266&lt;1,0,IF(AG267="","",AG233-'CBI - BASELINE'!AG177)))</f>
        <v/>
      </c>
      <c r="AH269" s="389" t="str">
        <f>IF(AH266=21,0,IF(AH266&lt;1,0,IF(AH267="","",AH233-'CBI - BASELINE'!AH177)))</f>
        <v/>
      </c>
      <c r="AI269" s="389" t="str">
        <f>IF(AI266=21,0,IF(AI266&lt;1,0,IF(AI267="","",AI233-'CBI - BASELINE'!AI177)))</f>
        <v/>
      </c>
      <c r="AJ269" s="389" t="str">
        <f>IF(AJ266=21,0,IF(AJ266&lt;1,0,IF(AJ267="","",AJ233-'CBI - BASELINE'!AJ177)))</f>
        <v/>
      </c>
      <c r="AK269" s="389" t="str">
        <f>IF(AK266=21,0,IF(AK266&lt;1,0,IF(AK267="","",AK233-'CBI - BASELINE'!AK177)))</f>
        <v/>
      </c>
      <c r="AL269" s="389" t="str">
        <f>IF(AL266=21,0,IF(AL266&lt;1,0,IF(AL267="","",AL233-'CBI - BASELINE'!AL177)))</f>
        <v/>
      </c>
      <c r="AM269" s="389" t="str">
        <f>IF(AM266=21,0,IF(AM266&lt;1,0,IF(AM267="","",AM233-'CBI - BASELINE'!AM177)))</f>
        <v/>
      </c>
      <c r="AN269" s="389" t="str">
        <f>IF(AN266=21,0,IF(AN266&lt;1,0,IF(AN267="","",AN233-'CBI - BASELINE'!AN177)))</f>
        <v/>
      </c>
      <c r="AO269" s="389" t="str">
        <f>IF(AO266=21,0,IF(AO266&lt;1,0,IF(AO267="","",AO233-'CBI - BASELINE'!AO177)))</f>
        <v/>
      </c>
      <c r="AP269" s="389" t="str">
        <f>IF(AP266=21,0,IF(AP266&lt;1,0,IF(AP267="","",AP233-'CBI - BASELINE'!AP177)))</f>
        <v/>
      </c>
      <c r="AQ269" s="389" t="str">
        <f>IF(AQ266=21,0,IF(AQ266&lt;1,0,IF(AQ267="","",AQ233-'CBI - BASELINE'!AQ177)))</f>
        <v/>
      </c>
      <c r="AR269" s="389" t="str">
        <f>IF(AR266=21,0,IF(AR266&lt;1,0,IF(AR267="","",AR233-'CBI - BASELINE'!AR177)))</f>
        <v/>
      </c>
      <c r="AS269" s="389" t="str">
        <f>IF(AS266=21,0,IF(AS266&lt;1,0,IF(AS267="","",AS233-'CBI - BASELINE'!AS177)))</f>
        <v/>
      </c>
      <c r="AT269" s="389" t="str">
        <f>IF(AT266=21,0,IF(AT266&lt;1,0,IF(AT267="","",AT233-'CBI - BASELINE'!AT177)))</f>
        <v/>
      </c>
      <c r="AU269" s="389" t="str">
        <f>IF(AU266=21,0,IF(AU266&lt;1,0,IF(AU267="","",AU233-'CBI - BASELINE'!AU177)))</f>
        <v/>
      </c>
      <c r="AV269" s="389" t="str">
        <f>IF(AV266=21,0,IF(AV266&lt;1,0,IF(AV267="","",AV233-'CBI - BASELINE'!AV177)))</f>
        <v/>
      </c>
      <c r="AW269" s="389" t="str">
        <f>IF(AW266=21,0,IF(AW266&lt;1,0,IF(AW267="","",AW233-'CBI - BASELINE'!AW177)))</f>
        <v/>
      </c>
      <c r="AX269" s="389" t="str">
        <f>IF(AX266=21,0,IF(AX266&lt;1,0,IF(AX267="","",AX233-'CBI - BASELINE'!AX177)))</f>
        <v/>
      </c>
      <c r="AY269" s="389" t="str">
        <f>IF(AY266=21,0,IF(AY266&lt;1,0,IF(AY267="","",AY233-'CBI - BASELINE'!AY177)))</f>
        <v/>
      </c>
      <c r="AZ269" s="389" t="str">
        <f>IF(AZ266=21,0,IF(AZ266&lt;1,0,IF(AZ267="","",AZ233-'CBI - BASELINE'!AZ177)))</f>
        <v/>
      </c>
      <c r="BA269" s="389" t="str">
        <f>IF(BA266=21,0,IF(BA266&lt;1,0,IF(BA267="","",BA233-'CBI - BASELINE'!BA177)))</f>
        <v/>
      </c>
      <c r="BB269" s="389" t="str">
        <f>IF(BB266=21,0,IF(BB266&lt;1,0,IF(BB267="","",BB233-'CBI - BASELINE'!BB177)))</f>
        <v/>
      </c>
      <c r="BC269" s="389" t="str">
        <f>IF(BC266=21,0,IF(BC266&lt;1,0,IF(BC267="","",BC233-'CBI - BASELINE'!BC177)))</f>
        <v/>
      </c>
    </row>
    <row r="270" spans="4:55" x14ac:dyDescent="0.25">
      <c r="F270" s="409" t="s">
        <v>1095</v>
      </c>
      <c r="G270" s="389">
        <f>IF(G267="", "",G269+G268)</f>
        <v>0</v>
      </c>
      <c r="H270" s="389">
        <f t="shared" ref="H270:O270" si="130">IF(H267="", "",H269+H268)</f>
        <v>0</v>
      </c>
      <c r="I270" s="389">
        <f t="shared" si="130"/>
        <v>0</v>
      </c>
      <c r="J270" s="389">
        <f t="shared" si="130"/>
        <v>0</v>
      </c>
      <c r="K270" s="389">
        <f t="shared" si="130"/>
        <v>0</v>
      </c>
      <c r="L270" s="389">
        <f t="shared" ca="1" si="130"/>
        <v>661602.8484225038</v>
      </c>
      <c r="M270" s="389">
        <f t="shared" si="130"/>
        <v>829078.32416365179</v>
      </c>
      <c r="N270" s="389">
        <f t="shared" si="130"/>
        <v>998931.31928806135</v>
      </c>
      <c r="O270" s="389">
        <f t="shared" si="130"/>
        <v>1179699.8091105332</v>
      </c>
      <c r="P270" s="389">
        <f>IF(P267="", "",P269+P268)</f>
        <v>1354613.7638097184</v>
      </c>
      <c r="Q270" s="389">
        <f t="shared" ref="Q270" si="131">IF(Q267="", "",Q269+Q268)</f>
        <v>1531662.538519423</v>
      </c>
      <c r="R270" s="389">
        <f t="shared" ref="R270" si="132">IF(R267="", "",R269+R268)</f>
        <v>1711045.1987068923</v>
      </c>
      <c r="S270" s="389">
        <f t="shared" ref="S270" si="133">IF(S267="", "",S269+S268)</f>
        <v>1892764.5276558637</v>
      </c>
      <c r="T270" s="389">
        <f t="shared" ref="T270" si="134">IF(T267="", "",T269+T268)</f>
        <v>2077489.8453817409</v>
      </c>
      <c r="U270" s="389">
        <f t="shared" ref="U270" si="135">IF(U267="", "",U269+U268)</f>
        <v>2263969.56014801</v>
      </c>
      <c r="V270" s="389">
        <f t="shared" ref="V270" si="136">IF(V267="", "",V269+V268)</f>
        <v>2452795.2212882387</v>
      </c>
      <c r="W270" s="389">
        <f>IF(W267="", "",W269+W268)</f>
        <v>2643969.6120861662</v>
      </c>
      <c r="X270" s="389">
        <f t="shared" ref="X270" si="137">IF(X267="", "",X269+X268)</f>
        <v>2837495.5158255305</v>
      </c>
      <c r="Y270" s="389">
        <f t="shared" ref="Y270" si="138">IF(Y267="", "",Y269+Y268)</f>
        <v>3033375.7157900659</v>
      </c>
      <c r="Z270" s="389">
        <f t="shared" ref="Z270" si="139">IF(Z267="", "",Z269+Z268)</f>
        <v>3231612.9952635146</v>
      </c>
      <c r="AA270" s="389">
        <f t="shared" ref="AA270" si="140">IF(AA267="", "",AA269+AA268)</f>
        <v>3432210.1375296121</v>
      </c>
      <c r="AB270" s="389">
        <f t="shared" ref="AB270" si="141">IF(AB267="", "",AB269+AB268)</f>
        <v>3636492.0274632974</v>
      </c>
      <c r="AC270" s="389">
        <f t="shared" ref="AC270" si="142">IF(AC267="", "",AC269+AC268)</f>
        <v>3841903.3656989532</v>
      </c>
      <c r="AD270" s="389">
        <f t="shared" ref="AD270" si="143">IF(AD267="", "",AD269+AD268)</f>
        <v>4049683.8443397181</v>
      </c>
      <c r="AE270" s="389">
        <f t="shared" ref="AE270" si="144">IF(AE267="", "",AE269+AE268)</f>
        <v>6029769.2466693269</v>
      </c>
      <c r="AF270" s="389">
        <f>IF(AF267="", "",AF269+AF268)</f>
        <v>0</v>
      </c>
      <c r="AG270" s="389" t="str">
        <f t="shared" ref="AG270" si="145">IF(AG267="", "",AG269+AG268)</f>
        <v/>
      </c>
      <c r="AH270" s="389" t="str">
        <f>IF(AH267="", "",AH269+AH268)</f>
        <v/>
      </c>
      <c r="AI270" s="389" t="str">
        <f t="shared" ref="AI270" si="146">IF(AI267="", "",AI269+AI268)</f>
        <v/>
      </c>
      <c r="AJ270" s="389" t="str">
        <f>IF(AJ267="", "",AJ269+AJ268)</f>
        <v/>
      </c>
      <c r="AK270" s="389" t="str">
        <f t="shared" ref="AK270" si="147">IF(AK267="", "",AK269+AK268)</f>
        <v/>
      </c>
      <c r="AL270" s="389" t="str">
        <f>IF(AL267="", "",AL269+AL268)</f>
        <v/>
      </c>
      <c r="AM270" s="389" t="str">
        <f t="shared" ref="AM270" si="148">IF(AM267="", "",AM269+AM268)</f>
        <v/>
      </c>
      <c r="AN270" s="389" t="str">
        <f t="shared" ref="AN270" si="149">IF(AN267="", "",AN269+AN268)</f>
        <v/>
      </c>
      <c r="AO270" s="389" t="str">
        <f t="shared" ref="AO270" si="150">IF(AO267="", "",AO269+AO268)</f>
        <v/>
      </c>
      <c r="AP270" s="389" t="str">
        <f t="shared" ref="AP270" si="151">IF(AP267="", "",AP269+AP268)</f>
        <v/>
      </c>
      <c r="AQ270" s="389" t="str">
        <f t="shared" ref="AQ270" si="152">IF(AQ267="", "",AQ269+AQ268)</f>
        <v/>
      </c>
      <c r="AR270" s="389" t="str">
        <f t="shared" ref="AR270" si="153">IF(AR267="", "",AR269+AR268)</f>
        <v/>
      </c>
      <c r="AS270" s="389" t="str">
        <f t="shared" ref="AS270" si="154">IF(AS267="", "",AS269+AS268)</f>
        <v/>
      </c>
      <c r="AT270" s="389" t="str">
        <f t="shared" ref="AT270" si="155">IF(AT267="", "",AT269+AT268)</f>
        <v/>
      </c>
      <c r="AU270" s="389" t="str">
        <f>IF(AU267="", "",AU269+AU268)</f>
        <v/>
      </c>
      <c r="AV270" s="389" t="str">
        <f t="shared" ref="AV270" si="156">IF(AV267="", "",AV269+AV268)</f>
        <v/>
      </c>
      <c r="AW270" s="389" t="str">
        <f t="shared" ref="AW270" si="157">IF(AW267="", "",AW269+AW268)</f>
        <v/>
      </c>
      <c r="AX270" s="389" t="str">
        <f t="shared" ref="AX270" si="158">IF(AX267="", "",AX269+AX268)</f>
        <v/>
      </c>
      <c r="AY270" s="389" t="str">
        <f t="shared" ref="AY270" si="159">IF(AY267="", "",AY269+AY268)</f>
        <v/>
      </c>
      <c r="AZ270" s="389" t="str">
        <f t="shared" ref="AZ270" si="160">IF(AZ267="", "",AZ269+AZ268)</f>
        <v/>
      </c>
      <c r="BA270" s="389" t="str">
        <f t="shared" ref="BA270" si="161">IF(BA267="", "",BA269+BA268)</f>
        <v/>
      </c>
      <c r="BB270" s="389" t="str">
        <f>IF(BB267="", "",BB269+BB268)</f>
        <v/>
      </c>
      <c r="BC270" s="389" t="str">
        <f t="shared" ref="BC270" si="162">IF(BC267="", "",BC269+BC268)</f>
        <v/>
      </c>
    </row>
    <row r="271" spans="4:55" hidden="1" x14ac:dyDescent="0.25">
      <c r="F271" s="410" t="s">
        <v>547</v>
      </c>
      <c r="G271" s="116" t="str">
        <f t="shared" ref="G271:AL271" si="163">IF(G267="","",IF(G266&lt;1,"",IF(G266=21,"",(G66)/G61)))</f>
        <v/>
      </c>
      <c r="H271" s="116" t="str">
        <f t="shared" si="163"/>
        <v/>
      </c>
      <c r="I271" s="116" t="str">
        <f t="shared" si="163"/>
        <v/>
      </c>
      <c r="J271" s="116" t="str">
        <f t="shared" si="163"/>
        <v/>
      </c>
      <c r="K271" s="116" t="str">
        <f t="shared" si="163"/>
        <v/>
      </c>
      <c r="L271" s="116">
        <f t="shared" si="163"/>
        <v>1.1410469986491105</v>
      </c>
      <c r="M271" s="116">
        <f t="shared" si="163"/>
        <v>1.1425957282143662</v>
      </c>
      <c r="N271" s="116">
        <f t="shared" si="163"/>
        <v>1.1441309039945964</v>
      </c>
      <c r="O271" s="116">
        <f t="shared" si="163"/>
        <v>1.1456527031395844</v>
      </c>
      <c r="P271" s="116">
        <f t="shared" si="163"/>
        <v>1.1471612997253442</v>
      </c>
      <c r="Q271" s="116">
        <f t="shared" si="163"/>
        <v>1.1486568648204982</v>
      </c>
      <c r="R271" s="116">
        <f t="shared" si="163"/>
        <v>1.1501395665509442</v>
      </c>
      <c r="S271" s="116">
        <f t="shared" si="163"/>
        <v>1.1516095701628606</v>
      </c>
      <c r="T271" s="116">
        <f t="shared" si="163"/>
        <v>1.1530670380840995</v>
      </c>
      <c r="U271" s="116">
        <f t="shared" si="163"/>
        <v>1.1545121299840155</v>
      </c>
      <c r="V271" s="116">
        <f t="shared" si="163"/>
        <v>1.1559450028317784</v>
      </c>
      <c r="W271" s="116">
        <f t="shared" si="163"/>
        <v>1.1573658109532099</v>
      </c>
      <c r="X271" s="116">
        <f t="shared" si="163"/>
        <v>1.1587747060861944</v>
      </c>
      <c r="Y271" s="116">
        <f t="shared" si="163"/>
        <v>1.1601718374346985</v>
      </c>
      <c r="Z271" s="116">
        <f t="shared" si="163"/>
        <v>1.1615573517214461</v>
      </c>
      <c r="AA271" s="116">
        <f t="shared" si="163"/>
        <v>1.1629313932392811</v>
      </c>
      <c r="AB271" s="116">
        <f t="shared" si="163"/>
        <v>1.1642941039012635</v>
      </c>
      <c r="AC271" s="116">
        <f t="shared" si="163"/>
        <v>1.1656456232895287</v>
      </c>
      <c r="AD271" s="116">
        <f t="shared" si="163"/>
        <v>1.1669860887029484</v>
      </c>
      <c r="AE271" s="116">
        <f t="shared" si="163"/>
        <v>1.1683156352036275</v>
      </c>
      <c r="AF271" s="116" t="str">
        <f t="shared" si="163"/>
        <v/>
      </c>
      <c r="AG271" s="116" t="str">
        <f t="shared" si="163"/>
        <v/>
      </c>
      <c r="AH271" s="116" t="str">
        <f t="shared" si="163"/>
        <v/>
      </c>
      <c r="AI271" s="116" t="str">
        <f t="shared" si="163"/>
        <v/>
      </c>
      <c r="AJ271" s="116" t="str">
        <f t="shared" si="163"/>
        <v/>
      </c>
      <c r="AK271" s="116" t="str">
        <f t="shared" si="163"/>
        <v/>
      </c>
      <c r="AL271" s="116" t="str">
        <f t="shared" si="163"/>
        <v/>
      </c>
      <c r="AM271" s="116" t="str">
        <f t="shared" ref="AM271:BC271" si="164">IF(AM267="","",IF(AM266&lt;1,"",IF(AM266=21,"",(AM66)/AM61)))</f>
        <v/>
      </c>
      <c r="AN271" s="116" t="str">
        <f t="shared" si="164"/>
        <v/>
      </c>
      <c r="AO271" s="116" t="str">
        <f t="shared" si="164"/>
        <v/>
      </c>
      <c r="AP271" s="116" t="str">
        <f t="shared" si="164"/>
        <v/>
      </c>
      <c r="AQ271" s="116" t="str">
        <f t="shared" si="164"/>
        <v/>
      </c>
      <c r="AR271" s="116" t="str">
        <f t="shared" si="164"/>
        <v/>
      </c>
      <c r="AS271" s="116" t="str">
        <f t="shared" si="164"/>
        <v/>
      </c>
      <c r="AT271" s="116" t="str">
        <f t="shared" si="164"/>
        <v/>
      </c>
      <c r="AU271" s="116" t="str">
        <f t="shared" si="164"/>
        <v/>
      </c>
      <c r="AV271" s="116" t="str">
        <f t="shared" si="164"/>
        <v/>
      </c>
      <c r="AW271" s="116" t="str">
        <f t="shared" si="164"/>
        <v/>
      </c>
      <c r="AX271" s="116" t="str">
        <f t="shared" si="164"/>
        <v/>
      </c>
      <c r="AY271" s="116" t="str">
        <f t="shared" si="164"/>
        <v/>
      </c>
      <c r="AZ271" s="116" t="str">
        <f t="shared" si="164"/>
        <v/>
      </c>
      <c r="BA271" s="116" t="str">
        <f t="shared" si="164"/>
        <v/>
      </c>
      <c r="BB271" s="116" t="str">
        <f t="shared" si="164"/>
        <v/>
      </c>
      <c r="BC271" s="117" t="str">
        <f t="shared" si="164"/>
        <v/>
      </c>
    </row>
    <row r="272" spans="4:55" hidden="1" x14ac:dyDescent="0.25">
      <c r="F272" s="410" t="s">
        <v>548</v>
      </c>
      <c r="G272" s="119" t="str">
        <f>IF(G267="","",IF(G266&lt;1,"",IF(G266=21,"",UPFRONTS!$O$93)))</f>
        <v/>
      </c>
      <c r="H272" s="119" t="str">
        <f>IF(H267="","",IF(H266&lt;1,"",IF(H266=21,"",UPFRONTS!$O$93)))</f>
        <v/>
      </c>
      <c r="I272" s="119" t="str">
        <f>IF(I267="","",IF(I266&lt;1,"",IF(I266=21,"",UPFRONTS!$O$93)))</f>
        <v/>
      </c>
      <c r="J272" s="119" t="str">
        <f>IF(J267="","",IF(J266&lt;1,"",IF(J266=21,"",UPFRONTS!$O$93)))</f>
        <v/>
      </c>
      <c r="K272" s="119" t="str">
        <f>IF(K267="","",IF(K266&lt;1,"",IF(K266=21,"",UPFRONTS!$O$93)))</f>
        <v/>
      </c>
      <c r="L272" s="119">
        <f>IF(L267="","",IF(L266&lt;1,"",IF(L266=21,"",UPFRONTS!$O$93)))</f>
        <v>1</v>
      </c>
      <c r="M272" s="119">
        <f>IF(M267="","",IF(M266&lt;1,"",IF(M266=21,"",UPFRONTS!$O$93)))</f>
        <v>1</v>
      </c>
      <c r="N272" s="119">
        <f>IF(N267="","",IF(N266&lt;1,"",IF(N266=21,"",UPFRONTS!$O$93)))</f>
        <v>1</v>
      </c>
      <c r="O272" s="119">
        <f>IF(O267="","",IF(O266&lt;1,"",IF(O266=21,"",UPFRONTS!$O$93)))</f>
        <v>1</v>
      </c>
      <c r="P272" s="119">
        <f>IF(P267="","",IF(P266&lt;1,"",IF(P266=21,"",UPFRONTS!$O$93)))</f>
        <v>1</v>
      </c>
      <c r="Q272" s="119">
        <f>IF(Q267="","",IF(Q266&lt;1,"",IF(Q266=21,"",UPFRONTS!$O$93)))</f>
        <v>1</v>
      </c>
      <c r="R272" s="119">
        <f>IF(R267="","",IF(R266&lt;1,"",IF(R266=21,"",UPFRONTS!$O$93)))</f>
        <v>1</v>
      </c>
      <c r="S272" s="119">
        <f>IF(S267="","",IF(S266&lt;1,"",IF(S266=21,"",UPFRONTS!$O$93)))</f>
        <v>1</v>
      </c>
      <c r="T272" s="119">
        <f>IF(T267="","",IF(T266&lt;1,"",IF(T266=21,"",UPFRONTS!$O$93)))</f>
        <v>1</v>
      </c>
      <c r="U272" s="119">
        <f>IF(U267="","",IF(U266&lt;1,"",IF(U266=21,"",UPFRONTS!$O$93)))</f>
        <v>1</v>
      </c>
      <c r="V272" s="119">
        <f>IF(V267="","",IF(V266&lt;1,"",IF(V266=21,"",UPFRONTS!$O$93)))</f>
        <v>1</v>
      </c>
      <c r="W272" s="119">
        <f>IF(W267="","",IF(W266&lt;1,"",IF(W266=21,"",UPFRONTS!$O$93)))</f>
        <v>1</v>
      </c>
      <c r="X272" s="119">
        <f>IF(X267="","",IF(X266&lt;1,"",IF(X266=21,"",UPFRONTS!$O$93)))</f>
        <v>1</v>
      </c>
      <c r="Y272" s="119">
        <f>IF(Y267="","",IF(Y266&lt;1,"",IF(Y266=21,"",UPFRONTS!$O$93)))</f>
        <v>1</v>
      </c>
      <c r="Z272" s="119">
        <f>IF(Z267="","",IF(Z266&lt;1,"",IF(Z266=21,"",UPFRONTS!$O$93)))</f>
        <v>1</v>
      </c>
      <c r="AA272" s="119">
        <f>IF(AA267="","",IF(AA266&lt;1,"",IF(AA266=21,"",UPFRONTS!$O$93)))</f>
        <v>1</v>
      </c>
      <c r="AB272" s="119">
        <f>IF(AB267="","",IF(AB266&lt;1,"",IF(AB266=21,"",UPFRONTS!$O$93)))</f>
        <v>1</v>
      </c>
      <c r="AC272" s="119">
        <f>IF(AC267="","",IF(AC266&lt;1,"",IF(AC266=21,"",UPFRONTS!$O$93)))</f>
        <v>1</v>
      </c>
      <c r="AD272" s="119">
        <f>IF(AD267="","",IF(AD266&lt;1,"",IF(AD266=21,"",UPFRONTS!$O$93)))</f>
        <v>1</v>
      </c>
      <c r="AE272" s="119">
        <f>IF(AE267="","",IF(AE266&lt;1,"",IF(AE266=21,"",UPFRONTS!$O$93)))</f>
        <v>1</v>
      </c>
      <c r="AF272" s="119" t="str">
        <f>IF(AF267="","",IF(AF266&lt;1,"",IF(AF266=21,"",UPFRONTS!$O$93)))</f>
        <v/>
      </c>
      <c r="AG272" s="119" t="str">
        <f>IF(AG267="","",IF(AG266&lt;1,"",IF(AG266=21,"",UPFRONTS!$O$93)))</f>
        <v/>
      </c>
      <c r="AH272" s="119" t="str">
        <f>IF(AH267="","",IF(AH266&lt;1,"",IF(AH266=21,"",UPFRONTS!$O$93)))</f>
        <v/>
      </c>
      <c r="AI272" s="119" t="str">
        <f>IF(AI267="","",IF(AI266&lt;1,"",IF(AI266=21,"",UPFRONTS!$O$93)))</f>
        <v/>
      </c>
      <c r="AJ272" s="119" t="str">
        <f>IF(AJ267="","",IF(AJ266&lt;1,"",IF(AJ266=21,"",UPFRONTS!$O$93)))</f>
        <v/>
      </c>
      <c r="AK272" s="119" t="str">
        <f>IF(AK267="","",IF(AK266&lt;1,"",IF(AK266=21,"",UPFRONTS!$O$93)))</f>
        <v/>
      </c>
      <c r="AL272" s="119" t="str">
        <f>IF(AL267="","",IF(AL266&lt;1,"",IF(AL266=21,"",UPFRONTS!$O$93)))</f>
        <v/>
      </c>
      <c r="AM272" s="119" t="str">
        <f>IF(AM267="","",IF(AM266&lt;1,"",IF(AM266=21,"",UPFRONTS!$O$93)))</f>
        <v/>
      </c>
      <c r="AN272" s="119" t="str">
        <f>IF(AN267="","",IF(AN266&lt;1,"",IF(AN266=21,"",UPFRONTS!$O$93)))</f>
        <v/>
      </c>
      <c r="AO272" s="119" t="str">
        <f>IF(AO267="","",IF(AO266&lt;1,"",IF(AO266=21,"",UPFRONTS!$O$93)))</f>
        <v/>
      </c>
      <c r="AP272" s="119" t="str">
        <f>IF(AP267="","",IF(AP266&lt;1,"",IF(AP266=21,"",UPFRONTS!$O$93)))</f>
        <v/>
      </c>
      <c r="AQ272" s="119" t="str">
        <f>IF(AQ267="","",IF(AQ266&lt;1,"",IF(AQ266=21,"",UPFRONTS!$O$93)))</f>
        <v/>
      </c>
      <c r="AR272" s="119" t="str">
        <f>IF(AR267="","",IF(AR266&lt;1,"",IF(AR266=21,"",UPFRONTS!$O$93)))</f>
        <v/>
      </c>
      <c r="AS272" s="119" t="str">
        <f>IF(AS267="","",IF(AS266&lt;1,"",IF(AS266=21,"",UPFRONTS!$O$93)))</f>
        <v/>
      </c>
      <c r="AT272" s="119" t="str">
        <f>IF(AT267="","",IF(AT266&lt;1,"",IF(AT266=21,"",UPFRONTS!$O$93)))</f>
        <v/>
      </c>
      <c r="AU272" s="119" t="str">
        <f>IF(AU267="","",IF(AU266&lt;1,"",IF(AU266=21,"",UPFRONTS!$O$93)))</f>
        <v/>
      </c>
      <c r="AV272" s="119" t="str">
        <f>IF(AV267="","",IF(AV266&lt;1,"",IF(AV266=21,"",UPFRONTS!$O$93)))</f>
        <v/>
      </c>
      <c r="AW272" s="119" t="str">
        <f>IF(AW267="","",IF(AW266&lt;1,"",IF(AW266=21,"",UPFRONTS!$O$93)))</f>
        <v/>
      </c>
      <c r="AX272" s="119" t="str">
        <f>IF(AX267="","",IF(AX266&lt;1,"",IF(AX266=21,"",UPFRONTS!$O$93)))</f>
        <v/>
      </c>
      <c r="AY272" s="119" t="str">
        <f>IF(AY267="","",IF(AY266&lt;1,"",IF(AY266=21,"",UPFRONTS!$O$93)))</f>
        <v/>
      </c>
      <c r="AZ272" s="119" t="str">
        <f>IF(AZ267="","",IF(AZ266&lt;1,"",IF(AZ266=21,"",UPFRONTS!$O$93)))</f>
        <v/>
      </c>
      <c r="BA272" s="119" t="str">
        <f>IF(BA267="","",IF(BA266&lt;1,"",IF(BA266=21,"",UPFRONTS!$O$93)))</f>
        <v/>
      </c>
      <c r="BB272" s="119" t="str">
        <f>IF(BB267="","",IF(BB266&lt;1,"",IF(BB266=21,"",UPFRONTS!$O$93)))</f>
        <v/>
      </c>
      <c r="BC272" s="122" t="str">
        <f>IF(BC267="","",IF(BC266&lt;1,"",IF(BC266=21,"",UPFRONTS!$O$93)))</f>
        <v/>
      </c>
    </row>
    <row r="273" spans="4:55" hidden="1" x14ac:dyDescent="0.25">
      <c r="F273" s="410" t="s">
        <v>549</v>
      </c>
      <c r="G273" s="119" t="str">
        <f t="shared" ref="G273:AL273" si="165">IF(G267="","",IF(G266&lt;1,"",IF(G266=21,"",G272*G271)))</f>
        <v/>
      </c>
      <c r="H273" s="119" t="str">
        <f t="shared" si="165"/>
        <v/>
      </c>
      <c r="I273" s="119" t="str">
        <f t="shared" si="165"/>
        <v/>
      </c>
      <c r="J273" s="119" t="str">
        <f t="shared" si="165"/>
        <v/>
      </c>
      <c r="K273" s="119" t="str">
        <f t="shared" si="165"/>
        <v/>
      </c>
      <c r="L273" s="119">
        <f t="shared" si="165"/>
        <v>1.1410469986491105</v>
      </c>
      <c r="M273" s="119">
        <f t="shared" si="165"/>
        <v>1.1425957282143662</v>
      </c>
      <c r="N273" s="119">
        <f t="shared" si="165"/>
        <v>1.1441309039945964</v>
      </c>
      <c r="O273" s="119">
        <f t="shared" si="165"/>
        <v>1.1456527031395844</v>
      </c>
      <c r="P273" s="119">
        <f t="shared" si="165"/>
        <v>1.1471612997253442</v>
      </c>
      <c r="Q273" s="119">
        <f t="shared" si="165"/>
        <v>1.1486568648204982</v>
      </c>
      <c r="R273" s="119">
        <f t="shared" si="165"/>
        <v>1.1501395665509442</v>
      </c>
      <c r="S273" s="119">
        <f t="shared" si="165"/>
        <v>1.1516095701628606</v>
      </c>
      <c r="T273" s="119">
        <f t="shared" si="165"/>
        <v>1.1530670380840995</v>
      </c>
      <c r="U273" s="119">
        <f t="shared" si="165"/>
        <v>1.1545121299840155</v>
      </c>
      <c r="V273" s="119">
        <f t="shared" si="165"/>
        <v>1.1559450028317784</v>
      </c>
      <c r="W273" s="119">
        <f t="shared" si="165"/>
        <v>1.1573658109532099</v>
      </c>
      <c r="X273" s="119">
        <f t="shared" si="165"/>
        <v>1.1587747060861944</v>
      </c>
      <c r="Y273" s="119">
        <f t="shared" si="165"/>
        <v>1.1601718374346985</v>
      </c>
      <c r="Z273" s="119">
        <f t="shared" si="165"/>
        <v>1.1615573517214461</v>
      </c>
      <c r="AA273" s="119">
        <f t="shared" si="165"/>
        <v>1.1629313932392811</v>
      </c>
      <c r="AB273" s="119">
        <f t="shared" si="165"/>
        <v>1.1642941039012635</v>
      </c>
      <c r="AC273" s="119">
        <f t="shared" si="165"/>
        <v>1.1656456232895287</v>
      </c>
      <c r="AD273" s="119">
        <f t="shared" si="165"/>
        <v>1.1669860887029484</v>
      </c>
      <c r="AE273" s="119">
        <f t="shared" si="165"/>
        <v>1.1683156352036275</v>
      </c>
      <c r="AF273" s="119" t="str">
        <f t="shared" si="165"/>
        <v/>
      </c>
      <c r="AG273" s="119" t="str">
        <f t="shared" si="165"/>
        <v/>
      </c>
      <c r="AH273" s="119" t="str">
        <f t="shared" si="165"/>
        <v/>
      </c>
      <c r="AI273" s="119" t="str">
        <f t="shared" si="165"/>
        <v/>
      </c>
      <c r="AJ273" s="119" t="str">
        <f t="shared" si="165"/>
        <v/>
      </c>
      <c r="AK273" s="119" t="str">
        <f t="shared" si="165"/>
        <v/>
      </c>
      <c r="AL273" s="119" t="str">
        <f t="shared" si="165"/>
        <v/>
      </c>
      <c r="AM273" s="119" t="str">
        <f t="shared" ref="AM273:BC273" si="166">IF(AM267="","",IF(AM266&lt;1,"",IF(AM266=21,"",AM272*AM271)))</f>
        <v/>
      </c>
      <c r="AN273" s="119" t="str">
        <f t="shared" si="166"/>
        <v/>
      </c>
      <c r="AO273" s="119" t="str">
        <f t="shared" si="166"/>
        <v/>
      </c>
      <c r="AP273" s="119" t="str">
        <f t="shared" si="166"/>
        <v/>
      </c>
      <c r="AQ273" s="119" t="str">
        <f t="shared" si="166"/>
        <v/>
      </c>
      <c r="AR273" s="119" t="str">
        <f t="shared" si="166"/>
        <v/>
      </c>
      <c r="AS273" s="119" t="str">
        <f t="shared" si="166"/>
        <v/>
      </c>
      <c r="AT273" s="119" t="str">
        <f t="shared" si="166"/>
        <v/>
      </c>
      <c r="AU273" s="119" t="str">
        <f t="shared" si="166"/>
        <v/>
      </c>
      <c r="AV273" s="119" t="str">
        <f t="shared" si="166"/>
        <v/>
      </c>
      <c r="AW273" s="119" t="str">
        <f t="shared" si="166"/>
        <v/>
      </c>
      <c r="AX273" s="119" t="str">
        <f t="shared" si="166"/>
        <v/>
      </c>
      <c r="AY273" s="119" t="str">
        <f t="shared" si="166"/>
        <v/>
      </c>
      <c r="AZ273" s="119" t="str">
        <f t="shared" si="166"/>
        <v/>
      </c>
      <c r="BA273" s="119" t="str">
        <f t="shared" si="166"/>
        <v/>
      </c>
      <c r="BB273" s="119" t="str">
        <f t="shared" si="166"/>
        <v/>
      </c>
      <c r="BC273" s="122" t="str">
        <f t="shared" si="166"/>
        <v/>
      </c>
    </row>
    <row r="274" spans="4:55" hidden="1" x14ac:dyDescent="0.25">
      <c r="F274" s="410" t="s">
        <v>550</v>
      </c>
      <c r="G274" s="119" t="str">
        <f>IF(G266&gt;20,"",IF(G266&gt;0,SUM($G286:G286),""))</f>
        <v/>
      </c>
      <c r="H274" s="119" t="str">
        <f>IF(H266&gt;20,"",IF(H266&gt;0,SUM($G286:H286),""))</f>
        <v/>
      </c>
      <c r="I274" s="119" t="str">
        <f>IF(I266&gt;20,"",IF(I266&gt;0,SUM($G286:I286),""))</f>
        <v/>
      </c>
      <c r="J274" s="119" t="str">
        <f>IF(J266&gt;20,"",IF(J266&gt;0,SUM($G286:J286),""))</f>
        <v/>
      </c>
      <c r="K274" s="119" t="str">
        <f>IF(K266&gt;20,"",IF(K266&gt;0,SUM($G286:K286),""))</f>
        <v/>
      </c>
      <c r="L274" s="119">
        <f>IF(L266&gt;20,"",IF(L266&gt;0,SUM($G286:L286),""))</f>
        <v>5309799</v>
      </c>
      <c r="M274" s="119">
        <f>IF(M266&gt;20,"",IF(M266&gt;0,SUM($G286:M286),""))</f>
        <v>5309799</v>
      </c>
      <c r="N274" s="119">
        <f>IF(N266&gt;20,"",IF(N266&gt;0,SUM($G286:N286),""))</f>
        <v>5309799</v>
      </c>
      <c r="O274" s="119">
        <f>IF(O266&gt;20,"",IF(O266&gt;0,SUM($G286:O286),""))</f>
        <v>5309799</v>
      </c>
      <c r="P274" s="119">
        <f>IF(P266&gt;20,"",IF(P266&gt;0,SUM($G286:P286),""))</f>
        <v>5309799</v>
      </c>
      <c r="Q274" s="119">
        <f>IF(Q266&gt;20,"",IF(Q266&gt;0,SUM($G286:Q286),""))</f>
        <v>5309799</v>
      </c>
      <c r="R274" s="119">
        <f>IF(R266&gt;20,"",IF(R266&gt;0,SUM($G286:R286),""))</f>
        <v>5309799</v>
      </c>
      <c r="S274" s="119">
        <f>IF(S266&gt;20,"",IF(S266&gt;0,SUM($G286:S286),""))</f>
        <v>5309799</v>
      </c>
      <c r="T274" s="119">
        <f>IF(T266&gt;20,"",IF(T266&gt;0,SUM($G286:T286),""))</f>
        <v>5309799</v>
      </c>
      <c r="U274" s="119">
        <f>IF(U266&gt;20,"",IF(U266&gt;0,SUM($G286:U286),""))</f>
        <v>5309799</v>
      </c>
      <c r="V274" s="119">
        <f>IF(V266&gt;20,"",IF(V266&gt;0,SUM($G286:V286),""))</f>
        <v>5309799</v>
      </c>
      <c r="W274" s="119">
        <f>IF(W266&gt;20,"",IF(W266&gt;0,SUM($G286:W286),""))</f>
        <v>5309799</v>
      </c>
      <c r="X274" s="119">
        <f>IF(X266&gt;20,"",IF(X266&gt;0,SUM($G286:X286),""))</f>
        <v>5309799</v>
      </c>
      <c r="Y274" s="119">
        <f>IF(Y266&gt;20,"",IF(Y266&gt;0,SUM($G286:Y286),""))</f>
        <v>5309799</v>
      </c>
      <c r="Z274" s="119">
        <f>IF(Z266&gt;20,"",IF(Z266&gt;0,SUM($G286:Z286),""))</f>
        <v>5309799</v>
      </c>
      <c r="AA274" s="119">
        <f>IF(AA266&gt;20,"",IF(AA266&gt;0,SUM($G286:AA286),""))</f>
        <v>5309799</v>
      </c>
      <c r="AB274" s="119">
        <f>IF(AB266&gt;20,"",IF(AB266&gt;0,SUM($G286:AB286),""))</f>
        <v>5309799</v>
      </c>
      <c r="AC274" s="119">
        <f>IF(AC266&gt;20,"",IF(AC266&gt;0,SUM($G286:AC286),""))</f>
        <v>5309799</v>
      </c>
      <c r="AD274" s="119">
        <f>IF(AD266&gt;20,"",IF(AD266&gt;0,SUM($G286:AD286),""))</f>
        <v>5309799</v>
      </c>
      <c r="AE274" s="119">
        <f>IF(AE266&gt;20,"",IF(AE266&gt;0,SUM($G286:AE286),""))</f>
        <v>5309799</v>
      </c>
      <c r="AF274" s="119" t="str">
        <f>IF(AF266&gt;20,"",IF(AF266&gt;0,SUM($G286:AF286),""))</f>
        <v/>
      </c>
      <c r="AG274" s="119" t="str">
        <f>IF(AG266&gt;20,"",IF(AG266&gt;0,SUM($G286:AG286),""))</f>
        <v/>
      </c>
      <c r="AH274" s="119" t="str">
        <f>IF(AH266&gt;20,"",IF(AH266&gt;0,SUM($G286:AH286),""))</f>
        <v/>
      </c>
      <c r="AI274" s="119" t="str">
        <f>IF(AI266&gt;20,"",IF(AI266&gt;0,SUM($G286:AI286),""))</f>
        <v/>
      </c>
      <c r="AJ274" s="119" t="str">
        <f>IF(AJ266&gt;20,"",IF(AJ266&gt;0,SUM($G286:AJ286),""))</f>
        <v/>
      </c>
      <c r="AK274" s="119" t="str">
        <f>IF(AK266&gt;20,"",IF(AK266&gt;0,SUM($G286:AK286),""))</f>
        <v/>
      </c>
      <c r="AL274" s="119" t="str">
        <f>IF(AL266&gt;20,"",IF(AL266&gt;0,SUM($G286:AL286),""))</f>
        <v/>
      </c>
      <c r="AM274" s="119" t="str">
        <f>IF(AM266&gt;20,"",IF(AM266&gt;0,SUM($G286:AM286),""))</f>
        <v/>
      </c>
      <c r="AN274" s="119" t="str">
        <f>IF(AN266&gt;20,"",IF(AN266&gt;0,SUM($G286:AN286),""))</f>
        <v/>
      </c>
      <c r="AO274" s="119" t="str">
        <f>IF(AO266&gt;20,"",IF(AO266&gt;0,SUM($G286:AO286),""))</f>
        <v/>
      </c>
      <c r="AP274" s="119" t="str">
        <f>IF(AP266&gt;20,"",IF(AP266&gt;0,SUM($G286:AP286),""))</f>
        <v/>
      </c>
      <c r="AQ274" s="119" t="str">
        <f>IF(AQ266&gt;20,"",IF(AQ266&gt;0,SUM($G286:AQ286),""))</f>
        <v/>
      </c>
      <c r="AR274" s="119" t="str">
        <f>IF(AR266&gt;20,"",IF(AR266&gt;0,SUM($G286:AR286),""))</f>
        <v/>
      </c>
      <c r="AS274" s="119" t="str">
        <f>IF(AS266&gt;20,"",IF(AS266&gt;0,SUM($G286:AS286),""))</f>
        <v/>
      </c>
      <c r="AT274" s="119" t="str">
        <f>IF(AT266&gt;20,"",IF(AT266&gt;0,SUM($G286:AT286),""))</f>
        <v/>
      </c>
      <c r="AU274" s="119" t="str">
        <f>IF(AU266&gt;20,"",IF(AU266&gt;0,SUM($G286:AU286),""))</f>
        <v/>
      </c>
      <c r="AV274" s="119" t="str">
        <f>IF(AV266&gt;20,"",IF(AV266&gt;0,SUM($G286:AV286),""))</f>
        <v/>
      </c>
      <c r="AW274" s="119" t="str">
        <f>IF(AW266&gt;20,"",IF(AW266&gt;0,SUM($G286:AW286),""))</f>
        <v/>
      </c>
      <c r="AX274" s="119" t="str">
        <f>IF(AX266&gt;20,"",IF(AX266&gt;0,SUM($G286:AX286),""))</f>
        <v/>
      </c>
      <c r="AY274" s="119" t="str">
        <f>IF(AY266&gt;20,"",IF(AY266&gt;0,SUM($G286:AY286),""))</f>
        <v/>
      </c>
      <c r="AZ274" s="119" t="str">
        <f>IF(AZ266&gt;20,"",IF(AZ266&gt;0,SUM($G286:AZ286),""))</f>
        <v/>
      </c>
      <c r="BA274" s="119" t="str">
        <f>IF(BA266&gt;20,"",IF(BA266&gt;0,SUM($G286:BA286),""))</f>
        <v/>
      </c>
      <c r="BB274" s="119" t="str">
        <f>IF(BB266&gt;20,"",IF(BB266&gt;0,SUM($G286:BB286),""))</f>
        <v/>
      </c>
      <c r="BC274" s="122" t="str">
        <f>IF(BC266&gt;20,"",IF(BC266&gt;0,SUM($G286:BC286),""))</f>
        <v/>
      </c>
    </row>
    <row r="275" spans="4:55" hidden="1" x14ac:dyDescent="0.25">
      <c r="F275" s="410" t="s">
        <v>551</v>
      </c>
      <c r="G275" s="119" t="str">
        <f>IF(G266&gt;20,"",IF(G266&gt;0,SUM($G273:G273,$G286:G286),""))</f>
        <v/>
      </c>
      <c r="H275" s="119" t="str">
        <f>IF(H266&gt;20,"",IF(H266&gt;0,SUM($G273:H273,$G286:H286),""))</f>
        <v/>
      </c>
      <c r="I275" s="119" t="str">
        <f>IF(I266&gt;20,"",IF(I266&gt;0,SUM($G273:I273,$G286:I286),""))</f>
        <v/>
      </c>
      <c r="J275" s="119" t="str">
        <f>IF(J266&gt;20,"",IF(J266&gt;0,SUM($G273:J273,$G286:J286),""))</f>
        <v/>
      </c>
      <c r="K275" s="119" t="str">
        <f>IF(K266&gt;20,"",IF(K266&gt;0,SUM($G273:K273,$G286:K286),""))</f>
        <v/>
      </c>
      <c r="L275" s="119">
        <f>IF(L266&gt;20,"",IF(L266&gt;0,SUM($G273:L273,$G286:L286),""))</f>
        <v>5309800.141046999</v>
      </c>
      <c r="M275" s="119">
        <f>IF(M266&gt;20,"",IF(M266&gt;0,SUM($G273:M273,$G286:M286),""))</f>
        <v>5309801.283642727</v>
      </c>
      <c r="N275" s="119">
        <f>IF(N266&gt;20,"",IF(N266&gt;0,SUM($G273:N273,$G286:N286),""))</f>
        <v>5309802.4277736302</v>
      </c>
      <c r="O275" s="119">
        <f>IF(O266&gt;20,"",IF(O266&gt;0,SUM($G273:O273,$G286:O286),""))</f>
        <v>5309803.5734263342</v>
      </c>
      <c r="P275" s="119">
        <f>IF(P266&gt;20,"",IF(P266&gt;0,SUM($G273:P273,$G286:P286),""))</f>
        <v>5309804.7205876336</v>
      </c>
      <c r="Q275" s="119">
        <f>IF(Q266&gt;20,"",IF(Q266&gt;0,SUM($G273:Q273,$G286:Q286),""))</f>
        <v>5309805.8692444991</v>
      </c>
      <c r="R275" s="119">
        <f>IF(R266&gt;20,"",IF(R266&gt;0,SUM($G273:R273,$G286:R286),""))</f>
        <v>5309807.0193840656</v>
      </c>
      <c r="S275" s="119">
        <f>IF(S266&gt;20,"",IF(S266&gt;0,SUM($G273:S273,$G286:S286),""))</f>
        <v>5309808.1709936354</v>
      </c>
      <c r="T275" s="119">
        <f>IF(T266&gt;20,"",IF(T266&gt;0,SUM($G273:T273,$G286:T286),""))</f>
        <v>5309809.3240606729</v>
      </c>
      <c r="U275" s="119">
        <f>IF(U266&gt;20,"",IF(U266&gt;0,SUM($G273:U273,$G286:U286),""))</f>
        <v>5309810.4785728035</v>
      </c>
      <c r="V275" s="119">
        <f>IF(V266&gt;20,"",IF(V266&gt;0,SUM($G273:V273,$G286:V286),""))</f>
        <v>5309811.6345178057</v>
      </c>
      <c r="W275" s="119">
        <f>IF(W266&gt;20,"",IF(W266&gt;0,SUM($G273:W273,$G286:W286),""))</f>
        <v>5309812.7918836176</v>
      </c>
      <c r="X275" s="119">
        <f>IF(X266&gt;20,"",IF(X266&gt;0,SUM($G273:X273,$G286:X286),""))</f>
        <v>5309813.9506583232</v>
      </c>
      <c r="Y275" s="119">
        <f>IF(Y266&gt;20,"",IF(Y266&gt;0,SUM($G273:Y273,$G286:Y286),""))</f>
        <v>5309815.1108301608</v>
      </c>
      <c r="Z275" s="119">
        <f>IF(Z266&gt;20,"",IF(Z266&gt;0,SUM($G273:Z273,$G286:Z286),""))</f>
        <v>5309816.272387512</v>
      </c>
      <c r="AA275" s="119">
        <f>IF(AA266&gt;20,"",IF(AA266&gt;0,SUM($G273:AA273,$G286:AA286),""))</f>
        <v>5309817.4353189059</v>
      </c>
      <c r="AB275" s="119">
        <f>IF(AB266&gt;20,"",IF(AB266&gt;0,SUM($G273:AB273,$G286:AB286),""))</f>
        <v>5309818.599613009</v>
      </c>
      <c r="AC275" s="119">
        <f>IF(AC266&gt;20,"",IF(AC266&gt;0,SUM($G273:AC273,$G286:AC286),""))</f>
        <v>5309819.7652586326</v>
      </c>
      <c r="AD275" s="119">
        <f>IF(AD266&gt;20,"",IF(AD266&gt;0,SUM($G273:AD273,$G286:AD286),""))</f>
        <v>5309820.9322447218</v>
      </c>
      <c r="AE275" s="119">
        <f>IF(AE266&gt;20,"",IF(AE266&gt;0,SUM($G273:AE273,$G286:AE286),""))</f>
        <v>5309822.1005603569</v>
      </c>
      <c r="AF275" s="119" t="str">
        <f>IF(AF266&gt;20,"",IF(AF266&gt;0,SUM($G273:AF273,$G286:AF286),""))</f>
        <v/>
      </c>
      <c r="AG275" s="119" t="str">
        <f>IF(AG266&gt;20,"",IF(AG266&gt;0,SUM($G273:AG273,$G286:AG286),""))</f>
        <v/>
      </c>
      <c r="AH275" s="119" t="str">
        <f>IF(AH266&gt;20,"",IF(AH266&gt;0,SUM($G273:AH273,$G286:AH286),""))</f>
        <v/>
      </c>
      <c r="AI275" s="119" t="str">
        <f>IF(AI266&gt;20,"",IF(AI266&gt;0,SUM($G273:AI273,$G286:AI286),""))</f>
        <v/>
      </c>
      <c r="AJ275" s="119" t="str">
        <f>IF(AJ266&gt;20,"",IF(AJ266&gt;0,SUM($G273:AJ273,$G286:AJ286),""))</f>
        <v/>
      </c>
      <c r="AK275" s="119" t="str">
        <f>IF(AK266&gt;20,"",IF(AK266&gt;0,SUM($G273:AK273,$G286:AK286),""))</f>
        <v/>
      </c>
      <c r="AL275" s="119" t="str">
        <f>IF(AL266&gt;20,"",IF(AL266&gt;0,SUM($G273:AL273,$G286:AL286),""))</f>
        <v/>
      </c>
      <c r="AM275" s="119" t="str">
        <f>IF(AM266&gt;20,"",IF(AM266&gt;0,SUM($G273:AM273,$G286:AM286),""))</f>
        <v/>
      </c>
      <c r="AN275" s="119" t="str">
        <f>IF(AN266&gt;20,"",IF(AN266&gt;0,SUM($G273:AN273,$G286:AN286),""))</f>
        <v/>
      </c>
      <c r="AO275" s="119" t="str">
        <f>IF(AO266&gt;20,"",IF(AO266&gt;0,SUM($G273:AO273,$G286:AO286),""))</f>
        <v/>
      </c>
      <c r="AP275" s="119" t="str">
        <f>IF(AP266&gt;20,"",IF(AP266&gt;0,SUM($G273:AP273,$G286:AP286),""))</f>
        <v/>
      </c>
      <c r="AQ275" s="119" t="str">
        <f>IF(AQ266&gt;20,"",IF(AQ266&gt;0,SUM($G273:AQ273,$G286:AQ286),""))</f>
        <v/>
      </c>
      <c r="AR275" s="119" t="str">
        <f>IF(AR266&gt;20,"",IF(AR266&gt;0,SUM($G273:AR273,$G286:AR286),""))</f>
        <v/>
      </c>
      <c r="AS275" s="119" t="str">
        <f>IF(AS266&gt;20,"",IF(AS266&gt;0,SUM($G273:AS273,$G286:AS286),""))</f>
        <v/>
      </c>
      <c r="AT275" s="119" t="str">
        <f>IF(AT266&gt;20,"",IF(AT266&gt;0,SUM($G273:AT273,$G286:AT286),""))</f>
        <v/>
      </c>
      <c r="AU275" s="119" t="str">
        <f>IF(AU266&gt;20,"",IF(AU266&gt;0,SUM($G273:AU273,$G286:AU286),""))</f>
        <v/>
      </c>
      <c r="AV275" s="119" t="str">
        <f>IF(AV266&gt;20,"",IF(AV266&gt;0,SUM($G273:AV273,$G286:AV286),""))</f>
        <v/>
      </c>
      <c r="AW275" s="119" t="str">
        <f>IF(AW266&gt;20,"",IF(AW266&gt;0,SUM($G273:AW273,$G286:AW286),""))</f>
        <v/>
      </c>
      <c r="AX275" s="119" t="str">
        <f>IF(AX266&gt;20,"",IF(AX266&gt;0,SUM($G273:AX273,$G286:AX286),""))</f>
        <v/>
      </c>
      <c r="AY275" s="119" t="str">
        <f>IF(AY266&gt;20,"",IF(AY266&gt;0,SUM($G273:AY273,$G286:AY286),""))</f>
        <v/>
      </c>
      <c r="AZ275" s="119" t="str">
        <f>IF(AZ266&gt;20,"",IF(AZ266&gt;0,SUM($G273:AZ273,$G286:AZ286),""))</f>
        <v/>
      </c>
      <c r="BA275" s="119" t="str">
        <f>IF(BA266&gt;20,"",IF(BA266&gt;0,SUM($G273:BA273,$G286:BA286),""))</f>
        <v/>
      </c>
      <c r="BB275" s="119" t="str">
        <f>IF(BB266&gt;20,"",IF(BB266&gt;0,SUM($G273:BB273,$G286:BB286),""))</f>
        <v/>
      </c>
      <c r="BC275" s="122" t="str">
        <f>IF(BC266&gt;20,"",IF(BC266&gt;0,SUM($G273:BC273,$G286:BC286),""))</f>
        <v/>
      </c>
    </row>
    <row r="276" spans="4:55" hidden="1" x14ac:dyDescent="0.25">
      <c r="F276" s="410" t="s">
        <v>552</v>
      </c>
      <c r="G276" s="116" t="str">
        <f>IF(G274="","",G274/G275)</f>
        <v/>
      </c>
      <c r="H276" s="116" t="str">
        <f t="shared" ref="H276:BC276" si="167">IF(H274="","",H274/H275)</f>
        <v/>
      </c>
      <c r="I276" s="116" t="str">
        <f t="shared" si="167"/>
        <v/>
      </c>
      <c r="J276" s="116" t="str">
        <f t="shared" si="167"/>
        <v/>
      </c>
      <c r="K276" s="116" t="str">
        <f t="shared" si="167"/>
        <v/>
      </c>
      <c r="L276" s="116">
        <f t="shared" si="167"/>
        <v>0.99999978510547127</v>
      </c>
      <c r="M276" s="116">
        <f t="shared" si="167"/>
        <v>0.99999956991936134</v>
      </c>
      <c r="N276" s="116">
        <f t="shared" si="167"/>
        <v>0.99999935444422328</v>
      </c>
      <c r="O276" s="116">
        <f t="shared" si="167"/>
        <v>0.99999913868257628</v>
      </c>
      <c r="P276" s="116">
        <f t="shared" si="167"/>
        <v>0.99999892263690759</v>
      </c>
      <c r="Q276" s="116">
        <f t="shared" si="167"/>
        <v>0.99999870630967147</v>
      </c>
      <c r="R276" s="116">
        <f t="shared" si="167"/>
        <v>0.99999848970329119</v>
      </c>
      <c r="S276" s="116">
        <f t="shared" si="167"/>
        <v>0.99999827282015841</v>
      </c>
      <c r="T276" s="116">
        <f t="shared" si="167"/>
        <v>0.99999805566263444</v>
      </c>
      <c r="U276" s="116">
        <f t="shared" si="167"/>
        <v>0.99999783823305</v>
      </c>
      <c r="V276" s="116">
        <f t="shared" si="167"/>
        <v>0.99999762053370711</v>
      </c>
      <c r="W276" s="116">
        <f t="shared" si="167"/>
        <v>0.99999740256687797</v>
      </c>
      <c r="X276" s="116">
        <f t="shared" si="167"/>
        <v>0.99999718433480678</v>
      </c>
      <c r="Y276" s="116">
        <f t="shared" si="167"/>
        <v>0.99999696583970921</v>
      </c>
      <c r="Z276" s="116">
        <f t="shared" si="167"/>
        <v>0.99999674708377351</v>
      </c>
      <c r="AA276" s="116">
        <f t="shared" si="167"/>
        <v>0.99999652806916051</v>
      </c>
      <c r="AB276" s="116">
        <f t="shared" si="167"/>
        <v>0.99999630879800483</v>
      </c>
      <c r="AC276" s="116">
        <f t="shared" si="167"/>
        <v>0.99999608927241401</v>
      </c>
      <c r="AD276" s="116">
        <f t="shared" si="167"/>
        <v>0.99999586949447039</v>
      </c>
      <c r="AE276" s="116">
        <f t="shared" si="167"/>
        <v>0.99999564946623076</v>
      </c>
      <c r="AF276" s="116" t="str">
        <f t="shared" si="167"/>
        <v/>
      </c>
      <c r="AG276" s="116" t="str">
        <f t="shared" si="167"/>
        <v/>
      </c>
      <c r="AH276" s="116" t="str">
        <f t="shared" si="167"/>
        <v/>
      </c>
      <c r="AI276" s="116" t="str">
        <f t="shared" si="167"/>
        <v/>
      </c>
      <c r="AJ276" s="116" t="str">
        <f t="shared" si="167"/>
        <v/>
      </c>
      <c r="AK276" s="116" t="str">
        <f t="shared" si="167"/>
        <v/>
      </c>
      <c r="AL276" s="116" t="str">
        <f t="shared" si="167"/>
        <v/>
      </c>
      <c r="AM276" s="116" t="str">
        <f t="shared" si="167"/>
        <v/>
      </c>
      <c r="AN276" s="116" t="str">
        <f t="shared" si="167"/>
        <v/>
      </c>
      <c r="AO276" s="116" t="str">
        <f t="shared" si="167"/>
        <v/>
      </c>
      <c r="AP276" s="116" t="str">
        <f t="shared" si="167"/>
        <v/>
      </c>
      <c r="AQ276" s="116" t="str">
        <f t="shared" si="167"/>
        <v/>
      </c>
      <c r="AR276" s="116" t="str">
        <f t="shared" si="167"/>
        <v/>
      </c>
      <c r="AS276" s="116" t="str">
        <f t="shared" si="167"/>
        <v/>
      </c>
      <c r="AT276" s="116" t="str">
        <f t="shared" si="167"/>
        <v/>
      </c>
      <c r="AU276" s="116" t="str">
        <f t="shared" si="167"/>
        <v/>
      </c>
      <c r="AV276" s="116" t="str">
        <f t="shared" si="167"/>
        <v/>
      </c>
      <c r="AW276" s="116" t="str">
        <f t="shared" si="167"/>
        <v/>
      </c>
      <c r="AX276" s="116" t="str">
        <f t="shared" si="167"/>
        <v/>
      </c>
      <c r="AY276" s="116" t="str">
        <f t="shared" si="167"/>
        <v/>
      </c>
      <c r="AZ276" s="116" t="str">
        <f t="shared" si="167"/>
        <v/>
      </c>
      <c r="BA276" s="116" t="str">
        <f t="shared" si="167"/>
        <v/>
      </c>
      <c r="BB276" s="116" t="str">
        <f t="shared" si="167"/>
        <v/>
      </c>
      <c r="BC276" s="117" t="str">
        <f t="shared" si="167"/>
        <v/>
      </c>
    </row>
    <row r="277" spans="4:55" hidden="1" x14ac:dyDescent="0.25">
      <c r="F277" s="410" t="s">
        <v>553</v>
      </c>
      <c r="G277" s="119" t="str">
        <f t="shared" ref="G277:AL277" si="168">IF(ISERROR(G276*G268),"",(G276*G268))</f>
        <v/>
      </c>
      <c r="H277" s="119" t="str">
        <f t="shared" si="168"/>
        <v/>
      </c>
      <c r="I277" s="119" t="str">
        <f t="shared" si="168"/>
        <v/>
      </c>
      <c r="J277" s="119" t="str">
        <f t="shared" si="168"/>
        <v/>
      </c>
      <c r="K277" s="119" t="str">
        <f t="shared" si="168"/>
        <v/>
      </c>
      <c r="L277" s="119">
        <f t="shared" ca="1" si="168"/>
        <v>657592.83737287729</v>
      </c>
      <c r="M277" s="119">
        <f t="shared" si="168"/>
        <v>820863.72431692085</v>
      </c>
      <c r="N277" s="119">
        <f t="shared" si="168"/>
        <v>986314.76806524303</v>
      </c>
      <c r="O277" s="119">
        <f t="shared" si="168"/>
        <v>1162481.1517474889</v>
      </c>
      <c r="P277" s="119">
        <f t="shared" si="168"/>
        <v>1332590.0732449871</v>
      </c>
      <c r="Q277" s="119">
        <f t="shared" si="168"/>
        <v>1504628.0978604043</v>
      </c>
      <c r="R277" s="119">
        <f t="shared" si="168"/>
        <v>1678791.5060875481</v>
      </c>
      <c r="S277" s="119">
        <f t="shared" si="168"/>
        <v>1855080.2964038386</v>
      </c>
      <c r="T277" s="119">
        <f t="shared" si="168"/>
        <v>2033494.4672847812</v>
      </c>
      <c r="U277" s="119">
        <f t="shared" si="168"/>
        <v>2214034.0172039894</v>
      </c>
      <c r="V277" s="119">
        <f t="shared" si="168"/>
        <v>2396698.9446332115</v>
      </c>
      <c r="W277" s="119">
        <f t="shared" si="168"/>
        <v>2581489.248042353</v>
      </c>
      <c r="X277" s="119">
        <f t="shared" si="168"/>
        <v>2768404.9258994982</v>
      </c>
      <c r="Y277" s="119">
        <f t="shared" si="168"/>
        <v>2957445.9766709316</v>
      </c>
      <c r="Z277" s="119">
        <f t="shared" si="168"/>
        <v>3148612.3988211686</v>
      </c>
      <c r="AA277" s="119">
        <f t="shared" si="168"/>
        <v>3341904.1908129645</v>
      </c>
      <c r="AB277" s="119">
        <f t="shared" si="168"/>
        <v>3537321.3511073473</v>
      </c>
      <c r="AC277" s="119">
        <f t="shared" si="168"/>
        <v>3734863.8781636315</v>
      </c>
      <c r="AD277" s="119">
        <f t="shared" si="168"/>
        <v>3934531.770439446</v>
      </c>
      <c r="AE277" s="119">
        <f t="shared" si="168"/>
        <v>5906250.3262374587</v>
      </c>
      <c r="AF277" s="119" t="str">
        <f t="shared" si="168"/>
        <v/>
      </c>
      <c r="AG277" s="119" t="str">
        <f t="shared" si="168"/>
        <v/>
      </c>
      <c r="AH277" s="119" t="str">
        <f t="shared" si="168"/>
        <v/>
      </c>
      <c r="AI277" s="119" t="str">
        <f t="shared" si="168"/>
        <v/>
      </c>
      <c r="AJ277" s="119" t="str">
        <f t="shared" si="168"/>
        <v/>
      </c>
      <c r="AK277" s="119" t="str">
        <f t="shared" si="168"/>
        <v/>
      </c>
      <c r="AL277" s="119" t="str">
        <f t="shared" si="168"/>
        <v/>
      </c>
      <c r="AM277" s="119" t="str">
        <f t="shared" ref="AM277:BC277" si="169">IF(ISERROR(AM276*AM268),"",(AM276*AM268))</f>
        <v/>
      </c>
      <c r="AN277" s="119" t="str">
        <f t="shared" si="169"/>
        <v/>
      </c>
      <c r="AO277" s="119" t="str">
        <f t="shared" si="169"/>
        <v/>
      </c>
      <c r="AP277" s="119" t="str">
        <f t="shared" si="169"/>
        <v/>
      </c>
      <c r="AQ277" s="119" t="str">
        <f t="shared" si="169"/>
        <v/>
      </c>
      <c r="AR277" s="119" t="str">
        <f t="shared" si="169"/>
        <v/>
      </c>
      <c r="AS277" s="119" t="str">
        <f t="shared" si="169"/>
        <v/>
      </c>
      <c r="AT277" s="119" t="str">
        <f t="shared" si="169"/>
        <v/>
      </c>
      <c r="AU277" s="119" t="str">
        <f t="shared" si="169"/>
        <v/>
      </c>
      <c r="AV277" s="119" t="str">
        <f t="shared" si="169"/>
        <v/>
      </c>
      <c r="AW277" s="119" t="str">
        <f t="shared" si="169"/>
        <v/>
      </c>
      <c r="AX277" s="119" t="str">
        <f t="shared" si="169"/>
        <v/>
      </c>
      <c r="AY277" s="119" t="str">
        <f t="shared" si="169"/>
        <v/>
      </c>
      <c r="AZ277" s="119" t="str">
        <f t="shared" si="169"/>
        <v/>
      </c>
      <c r="BA277" s="119" t="str">
        <f t="shared" si="169"/>
        <v/>
      </c>
      <c r="BB277" s="119" t="str">
        <f t="shared" si="169"/>
        <v/>
      </c>
      <c r="BC277" s="122" t="str">
        <f t="shared" si="169"/>
        <v/>
      </c>
    </row>
    <row r="278" spans="4:55" hidden="1" x14ac:dyDescent="0.25">
      <c r="F278" s="294" t="s">
        <v>953</v>
      </c>
      <c r="G278" s="291" t="str">
        <f>IF(G$266="","",IF(UPFRONTS!$O$95="Yes",IF(UPFRONTS!$O$96&gt;20,IF(G$266=21,UPFRONTS!$O$88*((UPFRONTS!$O$96-20)/(UPFRONTS!$O$96)),""),""),""))</f>
        <v/>
      </c>
      <c r="H278" s="291" t="str">
        <f>IF(H$266="","",IF(UPFRONTS!$O$95="Yes",IF(UPFRONTS!$O$96&gt;20,IF(H$266=21,UPFRONTS!$O$88*((UPFRONTS!$O$96-20)/(UPFRONTS!$O$96)),""),""),""))</f>
        <v/>
      </c>
      <c r="I278" s="291" t="str">
        <f>IF(I$266="","",IF(UPFRONTS!$O$95="Yes",IF(UPFRONTS!$O$96&gt;20,IF(I$266=21,UPFRONTS!$O$88*((UPFRONTS!$O$96-20)/(UPFRONTS!$O$96)),""),""),""))</f>
        <v/>
      </c>
      <c r="J278" s="291" t="str">
        <f>IF(J$266="","",IF(UPFRONTS!$O$95="Yes",IF(UPFRONTS!$O$96&gt;20,IF(J$266=21,UPFRONTS!$O$88*((UPFRONTS!$O$96-20)/(UPFRONTS!$O$96)),""),""),""))</f>
        <v/>
      </c>
      <c r="K278" s="291" t="str">
        <f>IF(K$266="","",IF(UPFRONTS!$O$95="Yes",IF(UPFRONTS!$O$96&gt;20,IF(K$266=21,UPFRONTS!$O$88*((UPFRONTS!$O$96-20)/(UPFRONTS!$O$96)),""),""),""))</f>
        <v/>
      </c>
      <c r="L278" s="291" t="str">
        <f>IF(L$266="","",IF(UPFRONTS!$O$95="Yes",IF(UPFRONTS!$O$96&gt;20,IF(L$266=21,UPFRONTS!$O$88*((UPFRONTS!$O$96-20)/(UPFRONTS!$O$96)),""),""),""))</f>
        <v/>
      </c>
      <c r="M278" s="291" t="str">
        <f>IF(M$266="","",IF(UPFRONTS!$O$95="Yes",IF(UPFRONTS!$O$96&gt;20,IF(M$266=21,UPFRONTS!$O$88*((UPFRONTS!$O$96-20)/(UPFRONTS!$O$96)),""),""),""))</f>
        <v/>
      </c>
      <c r="N278" s="291" t="str">
        <f>IF(N$266="","",IF(UPFRONTS!$O$95="Yes",IF(UPFRONTS!$O$96&gt;20,IF(N$266=21,UPFRONTS!$O$88*((UPFRONTS!$O$96-20)/(UPFRONTS!$O$96)),""),""),""))</f>
        <v/>
      </c>
      <c r="O278" s="291" t="str">
        <f>IF(O$266="","",IF(UPFRONTS!$O$95="Yes",IF(UPFRONTS!$O$96&gt;20,IF(O$266=21,UPFRONTS!$O$88*((UPFRONTS!$O$96-20)/(UPFRONTS!$O$96)),""),""),""))</f>
        <v/>
      </c>
      <c r="P278" s="291" t="str">
        <f>IF(P$266="","",IF(UPFRONTS!$O$95="Yes",IF(UPFRONTS!$O$96&gt;20,IF(P$266=21,UPFRONTS!$O$88*((UPFRONTS!$O$96-20)/(UPFRONTS!$O$96)),""),""),""))</f>
        <v/>
      </c>
      <c r="Q278" s="291" t="str">
        <f>IF(Q$266="","",IF(UPFRONTS!$O$95="Yes",IF(UPFRONTS!$O$96&gt;20,IF(Q$266=21,UPFRONTS!$O$88*((UPFRONTS!$O$96-20)/(UPFRONTS!$O$96)),""),""),""))</f>
        <v/>
      </c>
      <c r="R278" s="291" t="str">
        <f>IF(R$266="","",IF(UPFRONTS!$O$95="Yes",IF(UPFRONTS!$O$96&gt;20,IF(R$266=21,UPFRONTS!$O$88*((UPFRONTS!$O$96-20)/(UPFRONTS!$O$96)),""),""),""))</f>
        <v/>
      </c>
      <c r="S278" s="291" t="str">
        <f>IF(S$266="","",IF(UPFRONTS!$O$95="Yes",IF(UPFRONTS!$O$96&gt;20,IF(S$266=21,UPFRONTS!$O$88*((UPFRONTS!$O$96-20)/(UPFRONTS!$O$96)),""),""),""))</f>
        <v/>
      </c>
      <c r="T278" s="291" t="str">
        <f>IF(T$266="","",IF(UPFRONTS!$O$95="Yes",IF(UPFRONTS!$O$96&gt;20,IF(T$266=21,UPFRONTS!$O$88*((UPFRONTS!$O$96-20)/(UPFRONTS!$O$96)),""),""),""))</f>
        <v/>
      </c>
      <c r="U278" s="291" t="str">
        <f>IF(U$266="","",IF(UPFRONTS!$O$95="Yes",IF(UPFRONTS!$O$96&gt;20,IF(U$266=21,UPFRONTS!$O$88*((UPFRONTS!$O$96-20)/(UPFRONTS!$O$96)),""),""),""))</f>
        <v/>
      </c>
      <c r="V278" s="291" t="str">
        <f>IF(V$266="","",IF(UPFRONTS!$O$95="Yes",IF(UPFRONTS!$O$96&gt;20,IF(V$266=21,UPFRONTS!$O$88*((UPFRONTS!$O$96-20)/(UPFRONTS!$O$96)),""),""),""))</f>
        <v/>
      </c>
      <c r="W278" s="291" t="str">
        <f>IF(W$266="","",IF(UPFRONTS!$O$95="Yes",IF(UPFRONTS!$O$96&gt;20,IF(W$266=21,UPFRONTS!$O$88*((UPFRONTS!$O$96-20)/(UPFRONTS!$O$96)),""),""),""))</f>
        <v/>
      </c>
      <c r="X278" s="291" t="str">
        <f>IF(X$266="","",IF(UPFRONTS!$O$95="Yes",IF(UPFRONTS!$O$96&gt;20,IF(X$266=21,UPFRONTS!$O$88*((UPFRONTS!$O$96-20)/(UPFRONTS!$O$96)),""),""),""))</f>
        <v/>
      </c>
      <c r="Y278" s="291" t="str">
        <f>IF(Y$266="","",IF(UPFRONTS!$O$95="Yes",IF(UPFRONTS!$O$96&gt;20,IF(Y$266=21,UPFRONTS!$O$88*((UPFRONTS!$O$96-20)/(UPFRONTS!$O$96)),""),""),""))</f>
        <v/>
      </c>
      <c r="Z278" s="291" t="str">
        <f>IF(Z$266="","",IF(UPFRONTS!$O$95="Yes",IF(UPFRONTS!$O$96&gt;20,IF(Z$266=21,UPFRONTS!$O$88*((UPFRONTS!$O$96-20)/(UPFRONTS!$O$96)),""),""),""))</f>
        <v/>
      </c>
      <c r="AA278" s="291" t="str">
        <f>IF(AA$266="","",IF(UPFRONTS!$O$95="Yes",IF(UPFRONTS!$O$96&gt;20,IF(AA$266=21,UPFRONTS!$O$88*((UPFRONTS!$O$96-20)/(UPFRONTS!$O$96)),""),""),""))</f>
        <v/>
      </c>
      <c r="AB278" s="291" t="str">
        <f>IF(AB$266="","",IF(UPFRONTS!$O$95="Yes",IF(UPFRONTS!$O$96&gt;20,IF(AB$266=21,UPFRONTS!$O$88*((UPFRONTS!$O$96-20)/(UPFRONTS!$O$96)),""),""),""))</f>
        <v/>
      </c>
      <c r="AC278" s="291" t="str">
        <f>IF(AC$266="","",IF(UPFRONTS!$O$95="Yes",IF(UPFRONTS!$O$96&gt;20,IF(AC$266=21,UPFRONTS!$O$88*((UPFRONTS!$O$96-20)/(UPFRONTS!$O$96)),""),""),""))</f>
        <v/>
      </c>
      <c r="AD278" s="291" t="str">
        <f>IF(AD$266="","",IF(UPFRONTS!$O$95="Yes",IF(UPFRONTS!$O$96&gt;20,IF(AD$266=21,UPFRONTS!$O$88*((UPFRONTS!$O$96-20)/(UPFRONTS!$O$96)),""),""),""))</f>
        <v/>
      </c>
      <c r="AE278" s="291" t="str">
        <f>IF(AE$266="","",IF(UPFRONTS!$O$95="Yes",IF(UPFRONTS!$O$96&gt;20,IF(AE$266=21,UPFRONTS!$O$88*((UPFRONTS!$O$96-20)/(UPFRONTS!$O$96)),""),""),""))</f>
        <v/>
      </c>
      <c r="AF278" s="291">
        <f>IF(AF$266="","",IF(UPFRONTS!$O$95="Yes",IF(UPFRONTS!$O$96&gt;20,IF(AF$266=21,UPFRONTS!$O$88*((UPFRONTS!$O$96-20)/(UPFRONTS!$O$96)),""),""),""))</f>
        <v>1769933</v>
      </c>
      <c r="AG278" s="291" t="str">
        <f>IF(AG$266="","",IF(UPFRONTS!$O$95="Yes",IF(UPFRONTS!$O$96&gt;20,IF(AG$266=21,D263*((UPFRONTS!$O$96-20)/(UPFRONTS!$O$96)),""),""),""))</f>
        <v/>
      </c>
      <c r="AH278" s="291" t="str">
        <f>IF(AH$266="","",IF(UPFRONTS!$O$95="Yes",IF(UPFRONTS!$O$96&gt;20,IF(AH$266=21,UPFRONTS!$O$88*((UPFRONTS!$O$96-20)/(UPFRONTS!$O$96)),""),""),""))</f>
        <v/>
      </c>
      <c r="AI278" s="291" t="str">
        <f>IF(AI$266="","",IF(UPFRONTS!$O$95="Yes",IF(UPFRONTS!$O$96&gt;20,IF(AI$266=21,UPFRONTS!$O$88*((UPFRONTS!$O$96-20)/(UPFRONTS!$O$96)),""),""),""))</f>
        <v/>
      </c>
      <c r="AJ278" s="291" t="str">
        <f>IF(AJ$266="","",IF(UPFRONTS!$O$95="Yes",IF(UPFRONTS!$O$96&gt;20,IF(AJ$266=21,UPFRONTS!$O$88*((UPFRONTS!$O$96-20)/(UPFRONTS!$O$96)),""),""),""))</f>
        <v/>
      </c>
      <c r="AK278" s="291" t="str">
        <f>IF(AK$266="","",IF(UPFRONTS!$O$95="Yes",IF(UPFRONTS!$O$96&gt;20,IF(AK$266=21,UPFRONTS!$O$88*((UPFRONTS!$O$96-20)/(UPFRONTS!$O$96)),""),""),""))</f>
        <v/>
      </c>
      <c r="AL278" s="291" t="str">
        <f>IF(AL$266="","",IF(UPFRONTS!$O$95="Yes",IF(UPFRONTS!$O$96&gt;20,IF(AL$266=21,UPFRONTS!$O$88*((UPFRONTS!$O$96-20)/(UPFRONTS!$O$96)),""),""),""))</f>
        <v/>
      </c>
      <c r="AM278" s="291" t="str">
        <f>IF(AM$266="","",IF(UPFRONTS!$O$95="Yes",IF(UPFRONTS!$O$96&gt;20,IF(AM$266=21,UPFRONTS!$O$88*((UPFRONTS!$O$96-20)/(UPFRONTS!$O$96)),""),""),""))</f>
        <v/>
      </c>
      <c r="AN278" s="291" t="str">
        <f>IF(AN$266="","",IF(UPFRONTS!$O$95="Yes",IF(UPFRONTS!$O$96&gt;20,IF(AN$266=21,UPFRONTS!$O$88*((UPFRONTS!$O$96-20)/(UPFRONTS!$O$96)),""),""),""))</f>
        <v/>
      </c>
      <c r="AO278" s="291" t="str">
        <f>IF(AO$266="","",IF(UPFRONTS!$O$95="Yes",IF(UPFRONTS!$O$96&gt;20,IF(AO$266=21,UPFRONTS!$O$88*((UPFRONTS!$O$96-20)/(UPFRONTS!$O$96)),""),""),""))</f>
        <v/>
      </c>
      <c r="AP278" s="291" t="str">
        <f>IF(AP$266="","",IF(UPFRONTS!$O$95="Yes",IF(UPFRONTS!$O$96&gt;20,IF(AP$266=21,UPFRONTS!$O$88*((UPFRONTS!$O$96-20)/(UPFRONTS!$O$96)),""),""),""))</f>
        <v/>
      </c>
      <c r="AQ278" s="291" t="str">
        <f>IF(AQ$266="","",IF(UPFRONTS!$O$95="Yes",IF(UPFRONTS!$O$96&gt;20,IF(AQ$266=21,UPFRONTS!$O$88*((UPFRONTS!$O$96-20)/(UPFRONTS!$O$96)),""),""),""))</f>
        <v/>
      </c>
      <c r="AR278" s="291" t="str">
        <f>IF(AR$266="","",IF(UPFRONTS!$O$95="Yes",IF(UPFRONTS!$O$96&gt;20,IF(AR$266=21,UPFRONTS!$O$88*((UPFRONTS!$O$96-20)/(UPFRONTS!$O$96)),""),""),""))</f>
        <v/>
      </c>
      <c r="AS278" s="291" t="str">
        <f>IF(AS$266="","",IF(UPFRONTS!$O$95="Yes",IF(UPFRONTS!$O$96&gt;20,IF(AS$266=21,UPFRONTS!$O$88*((UPFRONTS!$O$96-20)/(UPFRONTS!$O$96)),""),""),""))</f>
        <v/>
      </c>
      <c r="AT278" s="291" t="str">
        <f>IF(AT$266="","",IF(UPFRONTS!$O$95="Yes",IF(UPFRONTS!$O$96&gt;20,IF(AT$266=21,UPFRONTS!$O$88*((UPFRONTS!$O$96-20)/(UPFRONTS!$O$96)),""),""),""))</f>
        <v/>
      </c>
      <c r="AU278" s="291" t="str">
        <f>IF(AU$266="","",IF(UPFRONTS!$O$95="Yes",IF(UPFRONTS!$O$96&gt;20,IF(AU$266=21,UPFRONTS!$O$88*((UPFRONTS!$O$96-20)/(UPFRONTS!$O$96)),""),""),""))</f>
        <v/>
      </c>
      <c r="AV278" s="291" t="str">
        <f>IF(AV$266="","",IF(UPFRONTS!$O$95="Yes",IF(UPFRONTS!$O$96&gt;20,IF(AV$266=21,UPFRONTS!$O$88*((UPFRONTS!$O$96-20)/(UPFRONTS!$O$96)),""),""),""))</f>
        <v/>
      </c>
      <c r="AW278" s="291" t="str">
        <f>IF(AW$266="","",IF(UPFRONTS!$O$95="Yes",IF(UPFRONTS!$O$96&gt;20,IF(AW$266=21,UPFRONTS!$O$88*((UPFRONTS!$O$96-20)/(UPFRONTS!$O$96)),""),""),""))</f>
        <v/>
      </c>
      <c r="AX278" s="291" t="str">
        <f>IF(AX$266="","",IF(UPFRONTS!$O$95="Yes",IF(UPFRONTS!$O$96&gt;20,IF(AX$266=21,UPFRONTS!$O$88*((UPFRONTS!$O$96-20)/(UPFRONTS!$O$96)),""),""),""))</f>
        <v/>
      </c>
      <c r="AY278" s="291" t="str">
        <f>IF(AY$266="","",IF(UPFRONTS!$O$95="Yes",IF(UPFRONTS!$O$96&gt;20,IF(AY$266=21,UPFRONTS!$O$88*((UPFRONTS!$O$96-20)/(UPFRONTS!$O$96)),""),""),""))</f>
        <v/>
      </c>
      <c r="AZ278" s="291" t="str">
        <f>IF(AZ$266="","",IF(UPFRONTS!$O$95="Yes",IF(UPFRONTS!$O$96&gt;20,IF(AZ$266=21,UPFRONTS!$O$88*((UPFRONTS!$O$96-20)/(UPFRONTS!$O$96)),""),""),""))</f>
        <v/>
      </c>
      <c r="BA278" s="291" t="str">
        <f>IF(BA$266="","",IF(UPFRONTS!$O$95="Yes",IF(UPFRONTS!$O$96&gt;20,IF(BA$266=21,UPFRONTS!$O$88*((UPFRONTS!$O$96-20)/(UPFRONTS!$O$96)),""),""),""))</f>
        <v/>
      </c>
      <c r="BB278" s="291" t="str">
        <f>IF(BB$266="","",IF(UPFRONTS!$O$95="Yes",IF(UPFRONTS!$O$96&gt;20,IF(BB$266=21,UPFRONTS!$O$88*((UPFRONTS!$O$96-20)/(UPFRONTS!$O$96)),""),""),""))</f>
        <v/>
      </c>
      <c r="BC278" s="291" t="str">
        <f>IF(BC$266="","",IF(UPFRONTS!$O$95="Yes",IF(UPFRONTS!$O$96&gt;20,IF(BC$266=21,UPFRONTS!$O$88*((UPFRONTS!$O$96-20)/(UPFRONTS!$O$96)),""),""),""))</f>
        <v/>
      </c>
    </row>
    <row r="279" spans="4:55" hidden="1" x14ac:dyDescent="0.25">
      <c r="F279" s="294" t="s">
        <v>955</v>
      </c>
      <c r="G279" s="291" t="str">
        <f>IF(UPFRONTS!$O$95="No",G277,IF(UPFRONTS!$O$95="[INDICATE RESIDUAL CHOICE]",G277,IF(UPFRONTS!$O$95="Yes",IF(H266=21,G277+H278,IF(G266&lt;1,"",IF(G266="","",IF(G266&lt;21,G277,G277)))))))</f>
        <v/>
      </c>
      <c r="H279" s="291" t="str">
        <f>IF(UPFRONTS!$O$95="No",H277,IF(UPFRONTS!$O$95="[INDICATE RESIDUAL CHOICE]",H277,IF(UPFRONTS!$O$95="Yes",IF(I266=21,H277+I278,IF(H266&lt;1,"",IF(H266="","",IF(H266&lt;21,H277,H277)))))))</f>
        <v/>
      </c>
      <c r="I279" s="291" t="str">
        <f>IF(UPFRONTS!$O$95="No",I277,IF(UPFRONTS!$O$95="[INDICATE RESIDUAL CHOICE]",I277,IF(UPFRONTS!$O$95="Yes",IF(J266=21,I277+J278,IF(I266&lt;1,"",IF(I266="","",IF(I266&lt;21,I277,I277)))))))</f>
        <v/>
      </c>
      <c r="J279" s="291" t="str">
        <f>IF(UPFRONTS!$O$95="No",J277,IF(UPFRONTS!$O$95="[INDICATE RESIDUAL CHOICE]",J277,IF(UPFRONTS!$O$95="Yes",IF(K266=21,J277+K278,IF(J266&lt;1,"",IF(J266="","",IF(J266&lt;21,J277,J277)))))))</f>
        <v/>
      </c>
      <c r="K279" s="291" t="str">
        <f>IF(UPFRONTS!$O$95="No",K277,IF(UPFRONTS!$O$95="[INDICATE RESIDUAL CHOICE]",K277,IF(UPFRONTS!$O$95="Yes",IF(L266=21,K277+L278,IF(K266&lt;1,"",IF(K266="","",IF(K266&lt;21,K277,K277)))))))</f>
        <v/>
      </c>
      <c r="L279" s="291">
        <f ca="1">IF(UPFRONTS!$O$95="No",L277,IF(UPFRONTS!$O$95="[INDICATE RESIDUAL CHOICE]",L277,IF(UPFRONTS!$O$95="Yes",IF(M266=21,L277+M278,IF(L266&lt;1,"",IF(L266="","",IF(L266&lt;21,L277,L277)))))))</f>
        <v>657592.83737287729</v>
      </c>
      <c r="M279" s="291">
        <f>IF(UPFRONTS!$O$95="No",M277,IF(UPFRONTS!$O$95="[INDICATE RESIDUAL CHOICE]",M277,IF(UPFRONTS!$O$95="Yes",IF(N266=21,M277+N278,IF(M266&lt;1,"",IF(M266="","",IF(M266&lt;21,M277,M277)))))))</f>
        <v>820863.72431692085</v>
      </c>
      <c r="N279" s="291">
        <f>IF(UPFRONTS!$O$95="No",N277,IF(UPFRONTS!$O$95="[INDICATE RESIDUAL CHOICE]",N277,IF(UPFRONTS!$O$95="Yes",IF(O266=21,N277+O278,IF(N266&lt;1,"",IF(N266="","",IF(N266&lt;21,N277,N277)))))))</f>
        <v>986314.76806524303</v>
      </c>
      <c r="O279" s="291">
        <f>IF(UPFRONTS!$O$95="No",O277,IF(UPFRONTS!$O$95="[INDICATE RESIDUAL CHOICE]",O277,IF(UPFRONTS!$O$95="Yes",IF(P266=21,O277+P278,IF(O266&lt;1,"",IF(O266="","",IF(O266&lt;21,O277,O277)))))))</f>
        <v>1162481.1517474889</v>
      </c>
      <c r="P279" s="291">
        <f>IF(UPFRONTS!$O$95="No",P277,IF(UPFRONTS!$O$95="[INDICATE RESIDUAL CHOICE]",P277,IF(UPFRONTS!$O$95="Yes",IF(Q266=21,P277+Q278,IF(P266&lt;1,"",IF(P266="","",IF(P266&lt;21,P277,P277)))))))</f>
        <v>1332590.0732449871</v>
      </c>
      <c r="Q279" s="291">
        <f>IF(UPFRONTS!$O$95="No",Q277,IF(UPFRONTS!$O$95="[INDICATE RESIDUAL CHOICE]",Q277,IF(UPFRONTS!$O$95="Yes",IF(R266=21,Q277+R278,IF(Q266&lt;1,"",IF(Q266="","",IF(Q266&lt;21,Q277,Q277)))))))</f>
        <v>1504628.0978604043</v>
      </c>
      <c r="R279" s="291">
        <f>IF(UPFRONTS!$O$95="No",R277,IF(UPFRONTS!$O$95="[INDICATE RESIDUAL CHOICE]",R277,IF(UPFRONTS!$O$95="Yes",IF(S266=21,R277+S278,IF(R266&lt;1,"",IF(R266="","",IF(R266&lt;21,R277,R277)))))))</f>
        <v>1678791.5060875481</v>
      </c>
      <c r="S279" s="291">
        <f>IF(UPFRONTS!$O$95="No",S277,IF(UPFRONTS!$O$95="[INDICATE RESIDUAL CHOICE]",S277,IF(UPFRONTS!$O$95="Yes",IF(T266=21,S277+T278,IF(S266&lt;1,"",IF(S266="","",IF(S266&lt;21,S277,S277)))))))</f>
        <v>1855080.2964038386</v>
      </c>
      <c r="T279" s="291">
        <f>IF(UPFRONTS!$O$95="No",T277,IF(UPFRONTS!$O$95="[INDICATE RESIDUAL CHOICE]",T277,IF(UPFRONTS!$O$95="Yes",IF(U266=21,T277+U278,IF(T266&lt;1,"",IF(T266="","",IF(T266&lt;21,T277,T277)))))))</f>
        <v>2033494.4672847812</v>
      </c>
      <c r="U279" s="291">
        <f>IF(UPFRONTS!$O$95="No",U277,IF(UPFRONTS!$O$95="[INDICATE RESIDUAL CHOICE]",U277,IF(UPFRONTS!$O$95="Yes",IF(V266=21,U277+V278,IF(U266&lt;1,"",IF(U266="","",IF(U266&lt;21,U277,U277)))))))</f>
        <v>2214034.0172039894</v>
      </c>
      <c r="V279" s="291">
        <f>IF(UPFRONTS!$O$95="No",V277,IF(UPFRONTS!$O$95="[INDICATE RESIDUAL CHOICE]",V277,IF(UPFRONTS!$O$95="Yes",IF(W266=21,V277+W278,IF(V266&lt;1,"",IF(V266="","",IF(V266&lt;21,V277,V277)))))))</f>
        <v>2396698.9446332115</v>
      </c>
      <c r="W279" s="291">
        <f>IF(UPFRONTS!$O$95="No",W277,IF(UPFRONTS!$O$95="[INDICATE RESIDUAL CHOICE]",W277,IF(UPFRONTS!$O$95="Yes",IF(X266=21,W277+X278,IF(W266&lt;1,"",IF(W266="","",IF(W266&lt;21,W277,W277)))))))</f>
        <v>2581489.248042353</v>
      </c>
      <c r="X279" s="291">
        <f>IF(UPFRONTS!$O$95="No",X277,IF(UPFRONTS!$O$95="[INDICATE RESIDUAL CHOICE]",X277,IF(UPFRONTS!$O$95="Yes",IF(Y266=21,X277+Y278,IF(X266&lt;1,"",IF(X266="","",IF(X266&lt;21,X277,X277)))))))</f>
        <v>2768404.9258994982</v>
      </c>
      <c r="Y279" s="291">
        <f>IF(UPFRONTS!$O$95="No",Y277,IF(UPFRONTS!$O$95="[INDICATE RESIDUAL CHOICE]",Y277,IF(UPFRONTS!$O$95="Yes",IF(Z266=21,Y277+Z278,IF(Y266&lt;1,"",IF(Y266="","",IF(Y266&lt;21,Y277,Y277)))))))</f>
        <v>2957445.9766709316</v>
      </c>
      <c r="Z279" s="291">
        <f>IF(UPFRONTS!$O$95="No",Z277,IF(UPFRONTS!$O$95="[INDICATE RESIDUAL CHOICE]",Z277,IF(UPFRONTS!$O$95="Yes",IF(AA266=21,Z277+AA278,IF(Z266&lt;1,"",IF(Z266="","",IF(Z266&lt;21,Z277,Z277)))))))</f>
        <v>3148612.3988211686</v>
      </c>
      <c r="AA279" s="291">
        <f>IF(UPFRONTS!$O$95="No",AA277,IF(UPFRONTS!$O$95="[INDICATE RESIDUAL CHOICE]",AA277,IF(UPFRONTS!$O$95="Yes",IF(AB266=21,AA277+AB278,IF(AA266&lt;1,"",IF(AA266="","",IF(AA266&lt;21,AA277,AA277)))))))</f>
        <v>3341904.1908129645</v>
      </c>
      <c r="AB279" s="291">
        <f>IF(UPFRONTS!$O$95="No",AB277,IF(UPFRONTS!$O$95="[INDICATE RESIDUAL CHOICE]",AB277,IF(UPFRONTS!$O$95="Yes",IF(AC266=21,AB277+AC278,IF(AB266&lt;1,"",IF(AB266="","",IF(AB266&lt;21,AB277,AB277)))))))</f>
        <v>3537321.3511073473</v>
      </c>
      <c r="AC279" s="291">
        <f>IF(UPFRONTS!$O$95="No",AC277,IF(UPFRONTS!$O$95="[INDICATE RESIDUAL CHOICE]",AC277,IF(UPFRONTS!$O$95="Yes",IF(AD266=21,AC277+AD278,IF(AC266&lt;1,"",IF(AC266="","",IF(AC266&lt;21,AC277,AC277)))))))</f>
        <v>3734863.8781636315</v>
      </c>
      <c r="AD279" s="291">
        <f>IF(UPFRONTS!$O$95="No",AD277,IF(UPFRONTS!$O$95="[INDICATE RESIDUAL CHOICE]",AD277,IF(UPFRONTS!$O$95="Yes",IF(AE266=21,AD277+AE278,IF(AD266&lt;1,"",IF(AD266="","",IF(AD266&lt;21,AD277,AD277)))))))</f>
        <v>3934531.770439446</v>
      </c>
      <c r="AE279" s="291">
        <f>IF(UPFRONTS!$O$95="No",AE277,IF(UPFRONTS!$O$95="[INDICATE RESIDUAL CHOICE]",AE277,IF(UPFRONTS!$O$95="Yes",IF(AF266=21,AE277+AF278,IF(AE266&lt;1,"",IF(AE266="","",IF(AE266&lt;21,AE277,AE277)))))))</f>
        <v>7676183.3262374587</v>
      </c>
      <c r="AF279" s="291" t="str">
        <f>IF(UPFRONTS!$O$95="No",AF277,IF(UPFRONTS!$O$95="[INDICATE RESIDUAL CHOICE]",AF277,IF(UPFRONTS!$O$95="Yes",IF(AG266=21,AF277+AG278,IF(AF266&lt;1,"",IF(AF266="","",IF(AF266&lt;21,AF277,AF277)))))))</f>
        <v/>
      </c>
      <c r="AG279" s="291" t="str">
        <f>IF(UPFRONTS!$O$95="No",AG277,IF(UPFRONTS!$O$95="[INDICATE RESIDUAL CHOICE]",AG277,IF(UPFRONTS!$O$95="Yes",IF(AH266=21,AG277+AH278,IF(AG266&lt;1,"",IF(AG266="","",IF(AG266&lt;21,AG277,AG277)))))))</f>
        <v/>
      </c>
      <c r="AH279" s="291" t="str">
        <f>IF(UPFRONTS!$O$95="No",AH277,IF(UPFRONTS!$O$95="[INDICATE RESIDUAL CHOICE]",AH277,IF(UPFRONTS!$O$95="Yes",IF(AI266=21,AH277+AI278,IF(AH266&lt;1,"",IF(AH266="","",IF(AH266&lt;21,AH277,AH277)))))))</f>
        <v/>
      </c>
      <c r="AI279" s="291" t="str">
        <f>IF(UPFRONTS!$O$95="No",AI277,IF(UPFRONTS!$O$95="[INDICATE RESIDUAL CHOICE]",AI277,IF(UPFRONTS!$O$95="Yes",IF(AJ266=21,AI277+AJ278,IF(AI266&lt;1,"",IF(AI266="","",IF(AI266&lt;21,AI277,AI277)))))))</f>
        <v/>
      </c>
      <c r="AJ279" s="291" t="str">
        <f>IF(UPFRONTS!$O$95="No",AJ277,IF(UPFRONTS!$O$95="[INDICATE RESIDUAL CHOICE]",AJ277,IF(UPFRONTS!$O$95="Yes",IF(AK266=21,AJ277+AK278,IF(AJ266&lt;1,"",IF(AJ266="","",IF(AJ266&lt;21,AJ277,AJ277)))))))</f>
        <v/>
      </c>
      <c r="AK279" s="291" t="str">
        <f>IF(UPFRONTS!$O$95="No",AK277,IF(UPFRONTS!$O$95="[INDICATE RESIDUAL CHOICE]",AK277,IF(UPFRONTS!$O$95="Yes",IF(AL266=21,AK277+AL278,IF(AK266&lt;1,"",IF(AK266="","",IF(AK266&lt;21,AK277,AK277)))))))</f>
        <v/>
      </c>
      <c r="AL279" s="291" t="str">
        <f>IF(UPFRONTS!$O$95="No",AL277,IF(UPFRONTS!$O$95="[INDICATE RESIDUAL CHOICE]",AL277,IF(UPFRONTS!$O$95="Yes",IF(AM266=21,AL277+AM278,IF(AL266&lt;1,"",IF(AL266="","",IF(AL266&lt;21,AL277,AL277)))))))</f>
        <v/>
      </c>
      <c r="AM279" s="291" t="str">
        <f>IF(UPFRONTS!$O$95="No",AM277,IF(UPFRONTS!$O$95="[INDICATE RESIDUAL CHOICE]",AM277,IF(UPFRONTS!$O$95="Yes",IF(AN266=21,AM277+AN278,IF(AM266&lt;1,"",IF(AM266="","",IF(AM266&lt;21,AM277,AM277)))))))</f>
        <v/>
      </c>
      <c r="AN279" s="291" t="str">
        <f>IF(UPFRONTS!$O$95="No",AN277,IF(UPFRONTS!$O$95="[INDICATE RESIDUAL CHOICE]",AN277,IF(UPFRONTS!$O$95="Yes",IF(AO266=21,AN277+AO278,IF(AN266&lt;1,"",IF(AN266="","",IF(AN266&lt;21,AN277,AN277)))))))</f>
        <v/>
      </c>
      <c r="AO279" s="291" t="str">
        <f>IF(UPFRONTS!$O$95="No",AO277,IF(UPFRONTS!$O$95="[INDICATE RESIDUAL CHOICE]",AO277,IF(UPFRONTS!$O$95="Yes",IF(AP266=21,AO277+AP278,IF(AO266&lt;1,"",IF(AO266="","",IF(AO266&lt;21,AO277,AO277)))))))</f>
        <v/>
      </c>
      <c r="AP279" s="291" t="str">
        <f>IF(UPFRONTS!$O$95="No",AP277,IF(UPFRONTS!$O$95="[INDICATE RESIDUAL CHOICE]",AP277,IF(UPFRONTS!$O$95="Yes",IF(AQ266=21,AP277+AQ278,IF(AP266&lt;1,"",IF(AP266="","",IF(AP266&lt;21,AP277,AP277)))))))</f>
        <v/>
      </c>
      <c r="AQ279" s="291" t="str">
        <f>IF(UPFRONTS!$O$95="No",AQ277,IF(UPFRONTS!$O$95="[INDICATE RESIDUAL CHOICE]",AQ277,IF(UPFRONTS!$O$95="Yes",IF(AR266=21,AQ277+AR278,IF(AQ266&lt;1,"",IF(AQ266="","",IF(AQ266&lt;21,AQ277,AQ277)))))))</f>
        <v/>
      </c>
      <c r="AR279" s="291" t="str">
        <f>IF(UPFRONTS!$O$95="No",AR277,IF(UPFRONTS!$O$95="[INDICATE RESIDUAL CHOICE]",AR277,IF(UPFRONTS!$O$95="Yes",IF(AS266=21,AR277+AS278,IF(AR266&lt;1,"",IF(AR266="","",IF(AR266&lt;21,AR277,AR277)))))))</f>
        <v/>
      </c>
      <c r="AS279" s="291" t="str">
        <f>IF(UPFRONTS!$O$95="No",AS277,IF(UPFRONTS!$O$95="[INDICATE RESIDUAL CHOICE]",AS277,IF(UPFRONTS!$O$95="Yes",IF(AT266=21,AS277+AT278,IF(AS266&lt;1,"",IF(AS266="","",IF(AS266&lt;21,AS277,AS277)))))))</f>
        <v/>
      </c>
      <c r="AT279" s="291" t="str">
        <f>IF(UPFRONTS!$O$95="No",AT277,IF(UPFRONTS!$O$95="[INDICATE RESIDUAL CHOICE]",AT277,IF(UPFRONTS!$O$95="Yes",IF(AU266=21,AT277+AU278,IF(AT266&lt;1,"",IF(AT266="","",IF(AT266&lt;21,AT277,AT277)))))))</f>
        <v/>
      </c>
      <c r="AU279" s="291" t="str">
        <f>IF(UPFRONTS!$O$95="No",AU277,IF(UPFRONTS!$O$95="[INDICATE RESIDUAL CHOICE]",AU277,IF(UPFRONTS!$O$95="Yes",IF(AV266=21,AU277+AV278,IF(AU266&lt;1,"",IF(AU266="","",IF(AU266&lt;21,AU277,AU277)))))))</f>
        <v/>
      </c>
      <c r="AV279" s="291" t="str">
        <f>IF(UPFRONTS!$O$95="No",AV277,IF(UPFRONTS!$O$95="[INDICATE RESIDUAL CHOICE]",AV277,IF(UPFRONTS!$O$95="Yes",IF(AW266=21,AV277+AW278,IF(AV266&lt;1,"",IF(AV266="","",IF(AV266&lt;21,AV277,AV277)))))))</f>
        <v/>
      </c>
      <c r="AW279" s="291" t="str">
        <f>IF(UPFRONTS!$O$95="No",AW277,IF(UPFRONTS!$O$95="[INDICATE RESIDUAL CHOICE]",AW277,IF(UPFRONTS!$O$95="Yes",IF(AX266=21,AW277+AX278,IF(AW266&lt;1,"",IF(AW266="","",IF(AW266&lt;21,AW277,AW277)))))))</f>
        <v/>
      </c>
      <c r="AX279" s="291" t="str">
        <f>IF(UPFRONTS!$O$95="No",AX277,IF(UPFRONTS!$O$95="[INDICATE RESIDUAL CHOICE]",AX277,IF(UPFRONTS!$O$95="Yes",IF(AY266=21,AX277+AY278,IF(AX266&lt;1,"",IF(AX266="","",IF(AX266&lt;21,AX277,AX277)))))))</f>
        <v/>
      </c>
      <c r="AY279" s="291" t="str">
        <f>IF(UPFRONTS!$O$95="No",AY277,IF(UPFRONTS!$O$95="[INDICATE RESIDUAL CHOICE]",AY277,IF(UPFRONTS!$O$95="Yes",IF(AZ266=21,AY277+AZ278,IF(AY266&lt;1,"",IF(AY266="","",IF(AY266&lt;21,AY277,AY277)))))))</f>
        <v/>
      </c>
      <c r="AZ279" s="291" t="str">
        <f>IF(UPFRONTS!$O$95="No",AZ277,IF(UPFRONTS!$O$95="[INDICATE RESIDUAL CHOICE]",AZ277,IF(UPFRONTS!$O$95="Yes",IF(BA266=21,AZ277+BA278,IF(AZ266&lt;1,"",IF(AZ266="","",IF(AZ266&lt;21,AZ277,AZ277)))))))</f>
        <v/>
      </c>
      <c r="BA279" s="291" t="str">
        <f>IF(UPFRONTS!$O$95="No",BA277,IF(UPFRONTS!$O$95="[INDICATE RESIDUAL CHOICE]",BA277,IF(UPFRONTS!$O$95="Yes",IF(BB266=21,BA277+BB278,IF(BA266&lt;1,"",IF(BA266="","",IF(BA266&lt;21,BA277,BA277)))))))</f>
        <v/>
      </c>
      <c r="BB279" s="291" t="str">
        <f>IF(UPFRONTS!$O$95="No",BB277,IF(UPFRONTS!$O$95="[INDICATE RESIDUAL CHOICE]",BB277,IF(UPFRONTS!$O$95="Yes",IF(BC266=21,BB277+BC278,IF(BB266&lt;1,"",IF(BB266="","",IF(BB266&lt;21,BB277,BB277)))))))</f>
        <v/>
      </c>
      <c r="BC279" s="291" t="str">
        <f>IF(UPFRONTS!$O$95="No",BC277,IF(UPFRONTS!$O$95="[INDICATE RESIDUAL CHOICE]",BC277,IF(UPFRONTS!$O$95="Yes",IF(BD266=21,BC277+BD278,IF(BC266&lt;1,"",IF(BC266="","",IF(BC266&lt;21,BC277,BC277)))))))</f>
        <v/>
      </c>
    </row>
    <row r="280" spans="4:55" hidden="1" x14ac:dyDescent="0.25">
      <c r="F280" s="411" t="s">
        <v>554</v>
      </c>
      <c r="G280" s="291" t="str">
        <f>IF(G266&gt;20,"",IF(G266&gt;0,SUM($G277:G277),""))</f>
        <v/>
      </c>
      <c r="H280" s="291" t="str">
        <f>IF(H266&gt;20,"",IF(H266&gt;0,SUM($G277:H277),""))</f>
        <v/>
      </c>
      <c r="I280" s="291" t="str">
        <f>IF(I266&gt;20,"",IF(I266&gt;0,SUM($G277:I277),""))</f>
        <v/>
      </c>
      <c r="J280" s="291" t="str">
        <f>IF(J266&gt;20,"",IF(J266&gt;0,SUM($G277:J277),""))</f>
        <v/>
      </c>
      <c r="K280" s="291" t="str">
        <f>IF(K266&gt;20,"",IF(K266&gt;0,SUM($G277:K277),""))</f>
        <v/>
      </c>
      <c r="L280" s="291">
        <f ca="1">IF(L266&gt;20,"",IF(L266&gt;0,SUM($G277:L277),""))</f>
        <v>657592.83737287729</v>
      </c>
      <c r="M280" s="291">
        <f ca="1">IF(M266&gt;20,"",IF(M266&gt;0,SUM($G277:M277),""))</f>
        <v>1478456.5616897983</v>
      </c>
      <c r="N280" s="291">
        <f ca="1">IF(N266&gt;20,"",IF(N266&gt;0,SUM($G277:N277),""))</f>
        <v>2464771.3297550413</v>
      </c>
      <c r="O280" s="291">
        <f ca="1">IF(O266&gt;20,"",IF(O266&gt;0,SUM($G277:O277),""))</f>
        <v>3627252.4815025302</v>
      </c>
      <c r="P280" s="291">
        <f ca="1">IF(P266&gt;20,"",IF(P266&gt;0,SUM($G277:P277),""))</f>
        <v>4959842.5547475172</v>
      </c>
      <c r="Q280" s="291">
        <f ca="1">IF(Q266&gt;20,"",IF(Q266&gt;0,SUM($G277:Q277),""))</f>
        <v>6464470.6526079215</v>
      </c>
      <c r="R280" s="291">
        <f ca="1">IF(R266&gt;20,"",IF(R266&gt;0,SUM($G277:R277),""))</f>
        <v>8143262.1586954696</v>
      </c>
      <c r="S280" s="291">
        <f ca="1">IF(S266&gt;20,"",IF(S266&gt;0,SUM($G277:S277),""))</f>
        <v>9998342.4550993089</v>
      </c>
      <c r="T280" s="291">
        <f ca="1">IF(T266&gt;20,"",IF(T266&gt;0,SUM($G277:T277),""))</f>
        <v>12031836.922384091</v>
      </c>
      <c r="U280" s="291">
        <f ca="1">IF(U266&gt;20,"",IF(U266&gt;0,SUM($G277:U277),""))</f>
        <v>14245870.939588081</v>
      </c>
      <c r="V280" s="291">
        <f ca="1">IF(V266&gt;20,"",IF(V266&gt;0,SUM($G277:V277),""))</f>
        <v>16642569.884221293</v>
      </c>
      <c r="W280" s="291">
        <f ca="1">IF(W266&gt;20,"",IF(W266&gt;0,SUM($G277:W277),""))</f>
        <v>19224059.132263646</v>
      </c>
      <c r="X280" s="291">
        <f ca="1">IF(X266&gt;20,"",IF(X266&gt;0,SUM($G277:X277),""))</f>
        <v>21992464.058163144</v>
      </c>
      <c r="Y280" s="291">
        <f ca="1">IF(Y266&gt;20,"",IF(Y266&gt;0,SUM($G277:Y277),""))</f>
        <v>24949910.034834076</v>
      </c>
      <c r="Z280" s="291">
        <f ca="1">IF(Z266&gt;20,"",IF(Z266&gt;0,SUM($G277:Z277),""))</f>
        <v>28098522.433655243</v>
      </c>
      <c r="AA280" s="291">
        <f ca="1">IF(AA266&gt;20,"",IF(AA266&gt;0,SUM($G277:AA277),""))</f>
        <v>31440426.624468207</v>
      </c>
      <c r="AB280" s="291">
        <f ca="1">IF(AB266&gt;20,"",IF(AB266&gt;0,SUM($G277:AB277),""))</f>
        <v>34977747.975575551</v>
      </c>
      <c r="AC280" s="291">
        <f ca="1">IF(AC266&gt;20,"",IF(AC266&gt;0,SUM($G277:AC277),""))</f>
        <v>38712611.85373918</v>
      </c>
      <c r="AD280" s="291">
        <f ca="1">IF(AD266&gt;20,"",IF(AD266&gt;0,SUM($G277:AD277),""))</f>
        <v>42647143.624178626</v>
      </c>
      <c r="AE280" s="291">
        <f ca="1">IF(AE266&gt;20,"",IF(AE266&gt;0,SUM($G277:AE277),""))</f>
        <v>48553393.950416088</v>
      </c>
      <c r="AF280" s="291" t="str">
        <f>IF(AF266&gt;20,"",IF(AF266&gt;0,SUM($G277:AF277),""))</f>
        <v/>
      </c>
      <c r="AG280" s="291" t="str">
        <f>IF(AG266&gt;20,"",IF(AG266&gt;0,SUM($G277:AG277),""))</f>
        <v/>
      </c>
      <c r="AH280" s="291" t="str">
        <f>IF(AH266&gt;20,"",IF(AH266&gt;0,SUM($G277:AH277),""))</f>
        <v/>
      </c>
      <c r="AI280" s="291" t="str">
        <f>IF(AI266&gt;20,"",IF(AI266&gt;0,SUM($G277:AI277),""))</f>
        <v/>
      </c>
      <c r="AJ280" s="291" t="str">
        <f>IF(AJ266&gt;20,"",IF(AJ266&gt;0,SUM($G277:AJ277),""))</f>
        <v/>
      </c>
      <c r="AK280" s="291" t="str">
        <f>IF(AK266&gt;20,"",IF(AK266&gt;0,SUM($G277:AK277),""))</f>
        <v/>
      </c>
      <c r="AL280" s="291" t="str">
        <f>IF(AL266&gt;20,"",IF(AL266&gt;0,SUM($G277:AL277),""))</f>
        <v/>
      </c>
      <c r="AM280" s="291" t="str">
        <f>IF(AM266&gt;20,"",IF(AM266&gt;0,SUM($G277:AM277),""))</f>
        <v/>
      </c>
      <c r="AN280" s="291" t="str">
        <f>IF(AN266&gt;20,"",IF(AN266&gt;0,SUM($G277:AN277),""))</f>
        <v/>
      </c>
      <c r="AO280" s="291" t="str">
        <f>IF(AO266&gt;20,"",IF(AO266&gt;0,SUM($G277:AO277),""))</f>
        <v/>
      </c>
      <c r="AP280" s="291" t="str">
        <f>IF(AP266&gt;20,"",IF(AP266&gt;0,SUM($G277:AP277),""))</f>
        <v/>
      </c>
      <c r="AQ280" s="291" t="str">
        <f>IF(AQ266&gt;20,"",IF(AQ266&gt;0,SUM($G277:AQ277),""))</f>
        <v/>
      </c>
      <c r="AR280" s="291" t="str">
        <f>IF(AR266&gt;20,"",IF(AR266&gt;0,SUM($G277:AR277),""))</f>
        <v/>
      </c>
      <c r="AS280" s="291" t="str">
        <f>IF(AS266&gt;20,"",IF(AS266&gt;0,SUM($G277:AS277),""))</f>
        <v/>
      </c>
      <c r="AT280" s="291" t="str">
        <f>IF(AT266&gt;20,"",IF(AT266&gt;0,SUM($G277:AT277),""))</f>
        <v/>
      </c>
      <c r="AU280" s="291" t="str">
        <f>IF(AU266&gt;20,"",IF(AU266&gt;0,SUM($G277:AU277),""))</f>
        <v/>
      </c>
      <c r="AV280" s="291" t="str">
        <f>IF(AV266&gt;20,"",IF(AV266&gt;0,SUM($G277:AV277),""))</f>
        <v/>
      </c>
      <c r="AW280" s="291" t="str">
        <f>IF(AW266&gt;20,"",IF(AW266&gt;0,SUM($G277:AW277),""))</f>
        <v/>
      </c>
      <c r="AX280" s="291" t="str">
        <f>IF(AX266&gt;20,"",IF(AX266&gt;0,SUM($G277:AX277),""))</f>
        <v/>
      </c>
      <c r="AY280" s="291" t="str">
        <f>IF(AY266&gt;20,"",IF(AY266&gt;0,SUM($G277:AY277),""))</f>
        <v/>
      </c>
      <c r="AZ280" s="291" t="str">
        <f>IF(AZ266&gt;20,"",IF(AZ266&gt;0,SUM($G277:AZ277),""))</f>
        <v/>
      </c>
      <c r="BA280" s="291" t="str">
        <f>IF(BA266&gt;20,"",IF(BA266&gt;0,SUM($G277:BA277),""))</f>
        <v/>
      </c>
      <c r="BB280" s="291" t="str">
        <f>IF(BB266&gt;20,"",IF(BB266&gt;0,SUM($G277:BB277),""))</f>
        <v/>
      </c>
      <c r="BC280" s="292" t="str">
        <f>IF(BC266&gt;20,"",IF(BC266&gt;0,SUM($G277:BC277),""))</f>
        <v/>
      </c>
    </row>
    <row r="281" spans="4:55" hidden="1" x14ac:dyDescent="0.25">
      <c r="F281" s="412" t="s">
        <v>954</v>
      </c>
      <c r="G281" s="120" t="str">
        <f t="shared" ref="G281:AL281" si="170">IF(G$266=21,F$280+G$278,IF(G$266&lt;21,G$280,""))</f>
        <v/>
      </c>
      <c r="H281" s="120" t="str">
        <f t="shared" si="170"/>
        <v/>
      </c>
      <c r="I281" s="120" t="str">
        <f t="shared" si="170"/>
        <v/>
      </c>
      <c r="J281" s="120" t="str">
        <f t="shared" si="170"/>
        <v/>
      </c>
      <c r="K281" s="120" t="str">
        <f t="shared" si="170"/>
        <v/>
      </c>
      <c r="L281" s="120">
        <f t="shared" ca="1" si="170"/>
        <v>657592.83737287729</v>
      </c>
      <c r="M281" s="120">
        <f t="shared" ca="1" si="170"/>
        <v>1478456.5616897983</v>
      </c>
      <c r="N281" s="120">
        <f t="shared" ca="1" si="170"/>
        <v>2464771.3297550413</v>
      </c>
      <c r="O281" s="120">
        <f t="shared" ca="1" si="170"/>
        <v>3627252.4815025302</v>
      </c>
      <c r="P281" s="120">
        <f t="shared" ca="1" si="170"/>
        <v>4959842.5547475172</v>
      </c>
      <c r="Q281" s="120">
        <f t="shared" ca="1" si="170"/>
        <v>6464470.6526079215</v>
      </c>
      <c r="R281" s="120">
        <f t="shared" ca="1" si="170"/>
        <v>8143262.1586954696</v>
      </c>
      <c r="S281" s="120">
        <f t="shared" ca="1" si="170"/>
        <v>9998342.4550993089</v>
      </c>
      <c r="T281" s="120">
        <f t="shared" ca="1" si="170"/>
        <v>12031836.922384091</v>
      </c>
      <c r="U281" s="120">
        <f t="shared" ca="1" si="170"/>
        <v>14245870.939588081</v>
      </c>
      <c r="V281" s="120">
        <f t="shared" ca="1" si="170"/>
        <v>16642569.884221293</v>
      </c>
      <c r="W281" s="120">
        <f t="shared" ca="1" si="170"/>
        <v>19224059.132263646</v>
      </c>
      <c r="X281" s="120">
        <f t="shared" ca="1" si="170"/>
        <v>21992464.058163144</v>
      </c>
      <c r="Y281" s="120">
        <f t="shared" ca="1" si="170"/>
        <v>24949910.034834076</v>
      </c>
      <c r="Z281" s="120">
        <f t="shared" ca="1" si="170"/>
        <v>28098522.433655243</v>
      </c>
      <c r="AA281" s="120">
        <f t="shared" ca="1" si="170"/>
        <v>31440426.624468207</v>
      </c>
      <c r="AB281" s="120">
        <f t="shared" ca="1" si="170"/>
        <v>34977747.975575551</v>
      </c>
      <c r="AC281" s="120">
        <f t="shared" ca="1" si="170"/>
        <v>38712611.85373918</v>
      </c>
      <c r="AD281" s="120">
        <f t="shared" ca="1" si="170"/>
        <v>42647143.624178626</v>
      </c>
      <c r="AE281" s="120">
        <f t="shared" ca="1" si="170"/>
        <v>48553393.950416088</v>
      </c>
      <c r="AF281" s="120">
        <f t="shared" ca="1" si="170"/>
        <v>50323326.950416088</v>
      </c>
      <c r="AG281" s="120" t="str">
        <f t="shared" si="170"/>
        <v/>
      </c>
      <c r="AH281" s="120" t="str">
        <f t="shared" si="170"/>
        <v/>
      </c>
      <c r="AI281" s="120" t="str">
        <f t="shared" si="170"/>
        <v/>
      </c>
      <c r="AJ281" s="120" t="str">
        <f t="shared" si="170"/>
        <v/>
      </c>
      <c r="AK281" s="120" t="str">
        <f t="shared" si="170"/>
        <v/>
      </c>
      <c r="AL281" s="120" t="str">
        <f t="shared" si="170"/>
        <v/>
      </c>
      <c r="AM281" s="120" t="str">
        <f t="shared" ref="AM281:BC281" si="171">IF(AM$266=21,AL$280+AM$278,IF(AM$266&lt;21,AM$280,""))</f>
        <v/>
      </c>
      <c r="AN281" s="120" t="str">
        <f t="shared" si="171"/>
        <v/>
      </c>
      <c r="AO281" s="120" t="str">
        <f t="shared" si="171"/>
        <v/>
      </c>
      <c r="AP281" s="120" t="str">
        <f t="shared" si="171"/>
        <v/>
      </c>
      <c r="AQ281" s="120" t="str">
        <f t="shared" si="171"/>
        <v/>
      </c>
      <c r="AR281" s="120" t="str">
        <f t="shared" si="171"/>
        <v/>
      </c>
      <c r="AS281" s="120" t="str">
        <f t="shared" si="171"/>
        <v/>
      </c>
      <c r="AT281" s="120" t="str">
        <f t="shared" si="171"/>
        <v/>
      </c>
      <c r="AU281" s="120" t="str">
        <f t="shared" si="171"/>
        <v/>
      </c>
      <c r="AV281" s="120" t="str">
        <f t="shared" si="171"/>
        <v/>
      </c>
      <c r="AW281" s="120" t="str">
        <f t="shared" si="171"/>
        <v/>
      </c>
      <c r="AX281" s="120" t="str">
        <f t="shared" si="171"/>
        <v/>
      </c>
      <c r="AY281" s="120" t="str">
        <f t="shared" si="171"/>
        <v/>
      </c>
      <c r="AZ281" s="120" t="str">
        <f t="shared" si="171"/>
        <v/>
      </c>
      <c r="BA281" s="120" t="str">
        <f t="shared" si="171"/>
        <v/>
      </c>
      <c r="BB281" s="120" t="str">
        <f t="shared" si="171"/>
        <v/>
      </c>
      <c r="BC281" s="123" t="str">
        <f t="shared" si="171"/>
        <v/>
      </c>
    </row>
    <row r="282" spans="4:55" x14ac:dyDescent="0.25">
      <c r="F282" s="40"/>
    </row>
    <row r="283" spans="4:55" x14ac:dyDescent="0.25">
      <c r="D283" s="55" t="s">
        <v>949</v>
      </c>
      <c r="F283" s="38" t="s">
        <v>125</v>
      </c>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row>
    <row r="284" spans="4:55" x14ac:dyDescent="0.25">
      <c r="F284" s="52" t="s">
        <v>456</v>
      </c>
      <c r="G284" s="56">
        <f t="shared" ref="G284:AL284" si="172">G59</f>
        <v>-4</v>
      </c>
      <c r="H284" s="56">
        <f t="shared" si="172"/>
        <v>-3</v>
      </c>
      <c r="I284" s="56">
        <f t="shared" si="172"/>
        <v>-2</v>
      </c>
      <c r="J284" s="56">
        <f t="shared" si="172"/>
        <v>-1</v>
      </c>
      <c r="K284" s="56">
        <f t="shared" si="172"/>
        <v>0</v>
      </c>
      <c r="L284" s="56">
        <f t="shared" si="172"/>
        <v>1</v>
      </c>
      <c r="M284" s="56">
        <f t="shared" si="172"/>
        <v>2</v>
      </c>
      <c r="N284" s="56">
        <f t="shared" si="172"/>
        <v>3</v>
      </c>
      <c r="O284" s="56">
        <f t="shared" si="172"/>
        <v>4</v>
      </c>
      <c r="P284" s="56">
        <f t="shared" si="172"/>
        <v>5</v>
      </c>
      <c r="Q284" s="56">
        <f t="shared" si="172"/>
        <v>6</v>
      </c>
      <c r="R284" s="56">
        <f t="shared" si="172"/>
        <v>7</v>
      </c>
      <c r="S284" s="56">
        <f t="shared" si="172"/>
        <v>8</v>
      </c>
      <c r="T284" s="56">
        <f t="shared" si="172"/>
        <v>9</v>
      </c>
      <c r="U284" s="56">
        <f t="shared" si="172"/>
        <v>10</v>
      </c>
      <c r="V284" s="56">
        <f t="shared" si="172"/>
        <v>11</v>
      </c>
      <c r="W284" s="56">
        <f t="shared" si="172"/>
        <v>12</v>
      </c>
      <c r="X284" s="56">
        <f t="shared" si="172"/>
        <v>13</v>
      </c>
      <c r="Y284" s="56">
        <f t="shared" si="172"/>
        <v>14</v>
      </c>
      <c r="Z284" s="56">
        <f t="shared" si="172"/>
        <v>15</v>
      </c>
      <c r="AA284" s="56">
        <f t="shared" si="172"/>
        <v>16</v>
      </c>
      <c r="AB284" s="56">
        <f t="shared" si="172"/>
        <v>17</v>
      </c>
      <c r="AC284" s="56">
        <f t="shared" si="172"/>
        <v>18</v>
      </c>
      <c r="AD284" s="56">
        <f t="shared" si="172"/>
        <v>19</v>
      </c>
      <c r="AE284" s="56">
        <f t="shared" si="172"/>
        <v>20</v>
      </c>
      <c r="AF284" s="56">
        <f t="shared" si="172"/>
        <v>21</v>
      </c>
      <c r="AG284" s="56" t="str">
        <f t="shared" si="172"/>
        <v/>
      </c>
      <c r="AH284" s="56" t="str">
        <f t="shared" si="172"/>
        <v/>
      </c>
      <c r="AI284" s="56" t="str">
        <f t="shared" si="172"/>
        <v/>
      </c>
      <c r="AJ284" s="56" t="str">
        <f t="shared" si="172"/>
        <v/>
      </c>
      <c r="AK284" s="56" t="str">
        <f t="shared" si="172"/>
        <v/>
      </c>
      <c r="AL284" s="56" t="str">
        <f t="shared" si="172"/>
        <v/>
      </c>
      <c r="AM284" s="56" t="str">
        <f t="shared" ref="AM284:BC284" si="173">AM59</f>
        <v/>
      </c>
      <c r="AN284" s="56" t="str">
        <f t="shared" si="173"/>
        <v/>
      </c>
      <c r="AO284" s="56" t="str">
        <f t="shared" si="173"/>
        <v/>
      </c>
      <c r="AP284" s="56" t="str">
        <f t="shared" si="173"/>
        <v/>
      </c>
      <c r="AQ284" s="56" t="str">
        <f t="shared" si="173"/>
        <v/>
      </c>
      <c r="AR284" s="56" t="str">
        <f t="shared" si="173"/>
        <v/>
      </c>
      <c r="AS284" s="56" t="str">
        <f t="shared" si="173"/>
        <v/>
      </c>
      <c r="AT284" s="56" t="str">
        <f t="shared" si="173"/>
        <v/>
      </c>
      <c r="AU284" s="56" t="str">
        <f t="shared" si="173"/>
        <v/>
      </c>
      <c r="AV284" s="56" t="str">
        <f t="shared" si="173"/>
        <v/>
      </c>
      <c r="AW284" s="56" t="str">
        <f t="shared" si="173"/>
        <v/>
      </c>
      <c r="AX284" s="56" t="str">
        <f t="shared" si="173"/>
        <v/>
      </c>
      <c r="AY284" s="56" t="str">
        <f t="shared" si="173"/>
        <v/>
      </c>
      <c r="AZ284" s="56" t="str">
        <f t="shared" si="173"/>
        <v/>
      </c>
      <c r="BA284" s="56" t="str">
        <f t="shared" si="173"/>
        <v/>
      </c>
      <c r="BB284" s="56" t="str">
        <f t="shared" si="173"/>
        <v/>
      </c>
      <c r="BC284" s="56" t="str">
        <f t="shared" si="173"/>
        <v/>
      </c>
    </row>
    <row r="285" spans="4:55" x14ac:dyDescent="0.25">
      <c r="F285" s="83" t="s">
        <v>59</v>
      </c>
      <c r="G285" s="84">
        <f t="shared" ref="G285:AL285" si="174">G60</f>
        <v>2021</v>
      </c>
      <c r="H285" s="84">
        <f t="shared" si="174"/>
        <v>2022</v>
      </c>
      <c r="I285" s="84">
        <f t="shared" si="174"/>
        <v>2023</v>
      </c>
      <c r="J285" s="84">
        <f t="shared" si="174"/>
        <v>2024</v>
      </c>
      <c r="K285" s="84">
        <f t="shared" si="174"/>
        <v>2025</v>
      </c>
      <c r="L285" s="84">
        <f t="shared" si="174"/>
        <v>2026</v>
      </c>
      <c r="M285" s="84">
        <f t="shared" si="174"/>
        <v>2027</v>
      </c>
      <c r="N285" s="84">
        <f t="shared" si="174"/>
        <v>2028</v>
      </c>
      <c r="O285" s="84">
        <f t="shared" si="174"/>
        <v>2029</v>
      </c>
      <c r="P285" s="84">
        <f t="shared" si="174"/>
        <v>2030</v>
      </c>
      <c r="Q285" s="84">
        <f t="shared" si="174"/>
        <v>2031</v>
      </c>
      <c r="R285" s="84">
        <f t="shared" si="174"/>
        <v>2032</v>
      </c>
      <c r="S285" s="84">
        <f t="shared" si="174"/>
        <v>2033</v>
      </c>
      <c r="T285" s="84">
        <f t="shared" si="174"/>
        <v>2034</v>
      </c>
      <c r="U285" s="84">
        <f t="shared" si="174"/>
        <v>2035</v>
      </c>
      <c r="V285" s="84">
        <f t="shared" si="174"/>
        <v>2036</v>
      </c>
      <c r="W285" s="84">
        <f t="shared" si="174"/>
        <v>2037</v>
      </c>
      <c r="X285" s="84">
        <f t="shared" si="174"/>
        <v>2038</v>
      </c>
      <c r="Y285" s="84">
        <f t="shared" si="174"/>
        <v>2039</v>
      </c>
      <c r="Z285" s="84">
        <f t="shared" si="174"/>
        <v>2040</v>
      </c>
      <c r="AA285" s="84">
        <f t="shared" si="174"/>
        <v>2041</v>
      </c>
      <c r="AB285" s="84">
        <f t="shared" si="174"/>
        <v>2042</v>
      </c>
      <c r="AC285" s="84">
        <f t="shared" si="174"/>
        <v>2043</v>
      </c>
      <c r="AD285" s="84">
        <f t="shared" si="174"/>
        <v>2044</v>
      </c>
      <c r="AE285" s="84">
        <f t="shared" si="174"/>
        <v>2045</v>
      </c>
      <c r="AF285" s="84">
        <f t="shared" si="174"/>
        <v>2046</v>
      </c>
      <c r="AG285" s="84" t="str">
        <f t="shared" si="174"/>
        <v/>
      </c>
      <c r="AH285" s="84" t="str">
        <f t="shared" si="174"/>
        <v/>
      </c>
      <c r="AI285" s="84" t="str">
        <f t="shared" si="174"/>
        <v/>
      </c>
      <c r="AJ285" s="84" t="str">
        <f t="shared" si="174"/>
        <v/>
      </c>
      <c r="AK285" s="84" t="str">
        <f t="shared" si="174"/>
        <v/>
      </c>
      <c r="AL285" s="84" t="str">
        <f t="shared" si="174"/>
        <v/>
      </c>
      <c r="AM285" s="84" t="str">
        <f t="shared" ref="AM285:BC285" si="175">AM60</f>
        <v/>
      </c>
      <c r="AN285" s="84" t="str">
        <f t="shared" si="175"/>
        <v/>
      </c>
      <c r="AO285" s="84" t="str">
        <f t="shared" si="175"/>
        <v/>
      </c>
      <c r="AP285" s="84" t="str">
        <f t="shared" si="175"/>
        <v/>
      </c>
      <c r="AQ285" s="84" t="str">
        <f t="shared" si="175"/>
        <v/>
      </c>
      <c r="AR285" s="84" t="str">
        <f t="shared" si="175"/>
        <v/>
      </c>
      <c r="AS285" s="84" t="str">
        <f t="shared" si="175"/>
        <v/>
      </c>
      <c r="AT285" s="84" t="str">
        <f t="shared" si="175"/>
        <v/>
      </c>
      <c r="AU285" s="84" t="str">
        <f t="shared" si="175"/>
        <v/>
      </c>
      <c r="AV285" s="84" t="str">
        <f t="shared" si="175"/>
        <v/>
      </c>
      <c r="AW285" s="84" t="str">
        <f t="shared" si="175"/>
        <v/>
      </c>
      <c r="AX285" s="84" t="str">
        <f t="shared" si="175"/>
        <v/>
      </c>
      <c r="AY285" s="84" t="str">
        <f t="shared" si="175"/>
        <v/>
      </c>
      <c r="AZ285" s="84" t="str">
        <f t="shared" si="175"/>
        <v/>
      </c>
      <c r="BA285" s="84" t="str">
        <f t="shared" si="175"/>
        <v/>
      </c>
      <c r="BB285" s="84" t="str">
        <f t="shared" si="175"/>
        <v/>
      </c>
      <c r="BC285" s="85" t="str">
        <f t="shared" si="175"/>
        <v/>
      </c>
    </row>
    <row r="286" spans="4:55" x14ac:dyDescent="0.25">
      <c r="F286" s="34" t="s">
        <v>540</v>
      </c>
      <c r="G286" s="118">
        <f>IF(G284=21,"",IF(G284&gt;21,"",IF(ISERROR(VLOOKUP(G285,UPFRONTS!$L$48:$Q$87,4,0)),0,VLOOKUP(G285,UPFRONTS!$L$48:$Q$87,4,0))))</f>
        <v>0</v>
      </c>
      <c r="H286" s="118">
        <f>IF(H284=21,"",IF(H284&gt;21,"",IF(ISERROR(VLOOKUP(H285,UPFRONTS!$L$48:$Q$87,4,0)),0,VLOOKUP(H285,UPFRONTS!$L$48:$Q$87,4,0))))</f>
        <v>154640</v>
      </c>
      <c r="I286" s="118">
        <f>IF(I284=21,"",IF(I284&gt;21,"",IF(ISERROR(VLOOKUP(I285,UPFRONTS!$L$48:$Q$87,4,0)),0,VLOOKUP(I285,UPFRONTS!$L$48:$Q$87,4,0))))</f>
        <v>356186</v>
      </c>
      <c r="J286" s="118">
        <f>IF(J284=21,"",IF(J284&gt;21,"",IF(ISERROR(VLOOKUP(J285,UPFRONTS!$L$48:$Q$87,4,0)),0,VLOOKUP(J285,UPFRONTS!$L$48:$Q$87,4,0))))</f>
        <v>1919589</v>
      </c>
      <c r="K286" s="118">
        <f>IF(K284=21,"",IF(K284&gt;21,"",IF(ISERROR(VLOOKUP(K285,UPFRONTS!$L$48:$Q$87,4,0)),0,VLOOKUP(K285,UPFRONTS!$L$48:$Q$87,4,0))))</f>
        <v>2879384</v>
      </c>
      <c r="L286" s="118">
        <f>IF(L284=21,"",IF(L284&gt;21,"",IF(ISERROR(VLOOKUP(L285,UPFRONTS!$L$48:$Q$87,4,0)),0,VLOOKUP(L285,UPFRONTS!$L$48:$Q$87,4,0))))</f>
        <v>0</v>
      </c>
      <c r="M286" s="118">
        <f>IF(M284=21,"",IF(M284&gt;21,"",IF(ISERROR(VLOOKUP(M285,UPFRONTS!$L$48:$Q$87,4,0)),0,VLOOKUP(M285,UPFRONTS!$L$48:$Q$87,4,0))))</f>
        <v>0</v>
      </c>
      <c r="N286" s="118">
        <f>IF(N284=21,"",IF(N284&gt;21,"",IF(ISERROR(VLOOKUP(N285,UPFRONTS!$L$48:$Q$87,4,0)),0,VLOOKUP(N285,UPFRONTS!$L$48:$Q$87,4,0))))</f>
        <v>0</v>
      </c>
      <c r="O286" s="118">
        <f>IF(O284=21,"",IF(O284&gt;21,"",IF(ISERROR(VLOOKUP(O285,UPFRONTS!$L$48:$Q$87,4,0)),0,VLOOKUP(O285,UPFRONTS!$L$48:$Q$87,4,0))))</f>
        <v>0</v>
      </c>
      <c r="P286" s="118">
        <f>IF(P284=21,"",IF(P284&gt;21,"",IF(ISERROR(VLOOKUP(P285,UPFRONTS!$L$48:$Q$87,4,0)),0,VLOOKUP(P285,UPFRONTS!$L$48:$Q$87,4,0))))</f>
        <v>0</v>
      </c>
      <c r="Q286" s="118">
        <f>IF(Q284=21,"",IF(Q284&gt;21,"",IF(ISERROR(VLOOKUP(Q285,UPFRONTS!$L$48:$Q$87,4,0)),0,VLOOKUP(Q285,UPFRONTS!$L$48:$Q$87,4,0))))</f>
        <v>0</v>
      </c>
      <c r="R286" s="118">
        <f>IF(R284=21,"",IF(R284&gt;21,"",IF(ISERROR(VLOOKUP(R285,UPFRONTS!$L$48:$Q$87,4,0)),0,VLOOKUP(R285,UPFRONTS!$L$48:$Q$87,4,0))))</f>
        <v>0</v>
      </c>
      <c r="S286" s="118">
        <f>IF(S284=21,"",IF(S284&gt;21,"",IF(ISERROR(VLOOKUP(S285,UPFRONTS!$L$48:$Q$87,4,0)),0,VLOOKUP(S285,UPFRONTS!$L$48:$Q$87,4,0))))</f>
        <v>0</v>
      </c>
      <c r="T286" s="118">
        <f>IF(T284=21,"",IF(T284&gt;21,"",IF(ISERROR(VLOOKUP(T285,UPFRONTS!$L$48:$Q$87,4,0)),0,VLOOKUP(T285,UPFRONTS!$L$48:$Q$87,4,0))))</f>
        <v>0</v>
      </c>
      <c r="U286" s="118">
        <f>IF(U284=21,"",IF(U284&gt;21,"",IF(ISERROR(VLOOKUP(U285,UPFRONTS!$L$48:$Q$87,4,0)),0,VLOOKUP(U285,UPFRONTS!$L$48:$Q$87,4,0))))</f>
        <v>0</v>
      </c>
      <c r="V286" s="118">
        <f>IF(V284=21,"",IF(V284&gt;21,"",IF(ISERROR(VLOOKUP(V285,UPFRONTS!$L$48:$Q$87,4,0)),0,VLOOKUP(V285,UPFRONTS!$L$48:$Q$87,4,0))))</f>
        <v>0</v>
      </c>
      <c r="W286" s="118">
        <f>IF(W284=21,"",IF(W284&gt;21,"",IF(ISERROR(VLOOKUP(W285,UPFRONTS!$L$48:$Q$87,4,0)),0,VLOOKUP(W285,UPFRONTS!$L$48:$Q$87,4,0))))</f>
        <v>0</v>
      </c>
      <c r="X286" s="118">
        <f>IF(X284=21,"",IF(X284&gt;21,"",IF(ISERROR(VLOOKUP(X285,UPFRONTS!$L$48:$Q$87,4,0)),0,VLOOKUP(X285,UPFRONTS!$L$48:$Q$87,4,0))))</f>
        <v>0</v>
      </c>
      <c r="Y286" s="118">
        <f>IF(Y284=21,"",IF(Y284&gt;21,"",IF(ISERROR(VLOOKUP(Y285,UPFRONTS!$L$48:$Q$87,4,0)),0,VLOOKUP(Y285,UPFRONTS!$L$48:$Q$87,4,0))))</f>
        <v>0</v>
      </c>
      <c r="Z286" s="118">
        <f>IF(Z284=21,"",IF(Z284&gt;21,"",IF(ISERROR(VLOOKUP(Z285,UPFRONTS!$L$48:$Q$87,4,0)),0,VLOOKUP(Z285,UPFRONTS!$L$48:$Q$87,4,0))))</f>
        <v>0</v>
      </c>
      <c r="AA286" s="118">
        <f>IF(AA284=21,"",IF(AA284&gt;21,"",IF(ISERROR(VLOOKUP(AA285,UPFRONTS!$L$48:$Q$87,4,0)),0,VLOOKUP(AA285,UPFRONTS!$L$48:$Q$87,4,0))))</f>
        <v>0</v>
      </c>
      <c r="AB286" s="118">
        <f>IF(AB284=21,"",IF(AB284&gt;21,"",IF(ISERROR(VLOOKUP(AB285,UPFRONTS!$L$48:$Q$87,4,0)),0,VLOOKUP(AB285,UPFRONTS!$L$48:$Q$87,4,0))))</f>
        <v>0</v>
      </c>
      <c r="AC286" s="118">
        <f>IF(AC284=21,"",IF(AC284&gt;21,"",IF(ISERROR(VLOOKUP(AC285,UPFRONTS!$L$48:$Q$87,4,0)),0,VLOOKUP(AC285,UPFRONTS!$L$48:$Q$87,4,0))))</f>
        <v>0</v>
      </c>
      <c r="AD286" s="118">
        <f>IF(AD284=21,"",IF(AD284&gt;21,"",IF(ISERROR(VLOOKUP(AD285,UPFRONTS!$L$48:$Q$87,4,0)),0,VLOOKUP(AD285,UPFRONTS!$L$48:$Q$87,4,0))))</f>
        <v>0</v>
      </c>
      <c r="AE286" s="118">
        <f>IF(AE284=21,"",IF(AE284&gt;21,"",IF(ISERROR(VLOOKUP(AE285,UPFRONTS!$L$48:$Q$87,4,0)),0,VLOOKUP(AE285,UPFRONTS!$L$48:$Q$87,4,0))))</f>
        <v>0</v>
      </c>
      <c r="AF286" s="118" t="str">
        <f>IF(AF284=21,"",IF(AF284&gt;21,"",IF(ISERROR(VLOOKUP(AF285,UPFRONTS!$L$48:$Q$87,4,0)),0,VLOOKUP(AF285,UPFRONTS!$L$48:$Q$87,4,0))))</f>
        <v/>
      </c>
      <c r="AG286" s="118" t="str">
        <f>IF(AG284=21,"",IF(AG284&gt;21,"",IF(ISERROR(VLOOKUP(AG285,UPFRONTS!$L$48:$Q$87,4,0)),0,VLOOKUP(AG285,UPFRONTS!$L$48:$Q$87,4,0))))</f>
        <v/>
      </c>
      <c r="AH286" s="118" t="str">
        <f>IF(AH284=21,"",IF(AH284&gt;21,"",IF(ISERROR(VLOOKUP(AH285,UPFRONTS!$L$48:$Q$87,4,0)),0,VLOOKUP(AH285,UPFRONTS!$L$48:$Q$87,4,0))))</f>
        <v/>
      </c>
      <c r="AI286" s="118" t="str">
        <f>IF(AI284=21,"",IF(AI284&gt;21,"",IF(ISERROR(VLOOKUP(AI285,UPFRONTS!$L$48:$Q$87,4,0)),0,VLOOKUP(AI285,UPFRONTS!$L$48:$Q$87,4,0))))</f>
        <v/>
      </c>
      <c r="AJ286" s="118" t="str">
        <f>IF(AJ284=21,"",IF(AJ284&gt;21,"",IF(ISERROR(VLOOKUP(AJ285,UPFRONTS!$L$48:$Q$87,4,0)),0,VLOOKUP(AJ285,UPFRONTS!$L$48:$Q$87,4,0))))</f>
        <v/>
      </c>
      <c r="AK286" s="118" t="str">
        <f>IF(AK284=21,"",IF(AK284&gt;21,"",IF(ISERROR(VLOOKUP(AK285,UPFRONTS!$L$48:$Q$87,4,0)),0,VLOOKUP(AK285,UPFRONTS!$L$48:$Q$87,4,0))))</f>
        <v/>
      </c>
      <c r="AL286" s="118" t="str">
        <f>IF(AL284=21,"",IF(AL284&gt;21,"",IF(ISERROR(VLOOKUP(AL285,UPFRONTS!$L$48:$Q$87,4,0)),0,VLOOKUP(AL285,UPFRONTS!$L$48:$Q$87,4,0))))</f>
        <v/>
      </c>
      <c r="AM286" s="118" t="str">
        <f>IF(AM284=21,"",IF(AM284&gt;21,"",IF(ISERROR(VLOOKUP(AM285,UPFRONTS!$L$48:$Q$87,4,0)),0,VLOOKUP(AM285,UPFRONTS!$L$48:$Q$87,4,0))))</f>
        <v/>
      </c>
      <c r="AN286" s="118" t="str">
        <f>IF(AN284=21,"",IF(AN284&gt;21,"",IF(ISERROR(VLOOKUP(AN285,UPFRONTS!$L$48:$Q$87,4,0)),0,VLOOKUP(AN285,UPFRONTS!$L$48:$Q$87,4,0))))</f>
        <v/>
      </c>
      <c r="AO286" s="118" t="str">
        <f>IF(AO284=21,"",IF(AO284&gt;21,"",IF(ISERROR(VLOOKUP(AO285,UPFRONTS!$L$48:$Q$87,4,0)),0,VLOOKUP(AO285,UPFRONTS!$L$48:$Q$87,4,0))))</f>
        <v/>
      </c>
      <c r="AP286" s="118" t="str">
        <f>IF(AP284=21,"",IF(AP284&gt;21,"",IF(ISERROR(VLOOKUP(AP285,UPFRONTS!$L$48:$Q$87,4,0)),0,VLOOKUP(AP285,UPFRONTS!$L$48:$Q$87,4,0))))</f>
        <v/>
      </c>
      <c r="AQ286" s="118" t="str">
        <f>IF(AQ284=21,"",IF(AQ284&gt;21,"",IF(ISERROR(VLOOKUP(AQ285,UPFRONTS!$L$48:$Q$87,4,0)),0,VLOOKUP(AQ285,UPFRONTS!$L$48:$Q$87,4,0))))</f>
        <v/>
      </c>
      <c r="AR286" s="118" t="str">
        <f>IF(AR284=21,"",IF(AR284&gt;21,"",IF(ISERROR(VLOOKUP(AR285,UPFRONTS!$L$48:$Q$87,4,0)),0,VLOOKUP(AR285,UPFRONTS!$L$48:$Q$87,4,0))))</f>
        <v/>
      </c>
      <c r="AS286" s="118" t="str">
        <f>IF(AS284=21,"",IF(AS284&gt;21,"",IF(ISERROR(VLOOKUP(AS285,UPFRONTS!$L$48:$Q$87,4,0)),0,VLOOKUP(AS285,UPFRONTS!$L$48:$Q$87,4,0))))</f>
        <v/>
      </c>
      <c r="AT286" s="118" t="str">
        <f>IF(AT284=21,"",IF(AT284&gt;21,"",IF(ISERROR(VLOOKUP(AT285,UPFRONTS!$L$48:$Q$87,4,0)),0,VLOOKUP(AT285,UPFRONTS!$L$48:$Q$87,4,0))))</f>
        <v/>
      </c>
      <c r="AU286" s="118" t="str">
        <f>IF(AU284=21,"",IF(AU284&gt;21,"",IF(ISERROR(VLOOKUP(AU285,UPFRONTS!$L$48:$Q$87,4,0)),0,VLOOKUP(AU285,UPFRONTS!$L$48:$Q$87,4,0))))</f>
        <v/>
      </c>
      <c r="AV286" s="118" t="str">
        <f>IF(AV284=21,"",IF(AV284&gt;21,"",IF(ISERROR(VLOOKUP(AV285,UPFRONTS!$L$48:$Q$87,4,0)),0,VLOOKUP(AV285,UPFRONTS!$L$48:$Q$87,4,0))))</f>
        <v/>
      </c>
      <c r="AW286" s="118" t="str">
        <f>IF(AW284=21,"",IF(AW284&gt;21,"",IF(ISERROR(VLOOKUP(AW285,UPFRONTS!$L$48:$Q$87,4,0)),0,VLOOKUP(AW285,UPFRONTS!$L$48:$Q$87,4,0))))</f>
        <v/>
      </c>
      <c r="AX286" s="118" t="str">
        <f>IF(AX284=21,"",IF(AX284&gt;21,"",IF(ISERROR(VLOOKUP(AX285,UPFRONTS!$L$48:$Q$87,4,0)),0,VLOOKUP(AX285,UPFRONTS!$L$48:$Q$87,4,0))))</f>
        <v/>
      </c>
      <c r="AY286" s="118" t="str">
        <f>IF(AY284=21,"",IF(AY284&gt;21,"",IF(ISERROR(VLOOKUP(AY285,UPFRONTS!$L$48:$Q$87,4,0)),0,VLOOKUP(AY285,UPFRONTS!$L$48:$Q$87,4,0))))</f>
        <v/>
      </c>
      <c r="AZ286" s="118" t="str">
        <f>IF(AZ284=21,"",IF(AZ284&gt;21,"",IF(ISERROR(VLOOKUP(AZ285,UPFRONTS!$L$48:$Q$87,4,0)),0,VLOOKUP(AZ285,UPFRONTS!$L$48:$Q$87,4,0))))</f>
        <v/>
      </c>
      <c r="BA286" s="118" t="str">
        <f>IF(BA284=21,"",IF(BA284&gt;21,"",IF(ISERROR(VLOOKUP(BA285,UPFRONTS!$L$48:$Q$87,4,0)),0,VLOOKUP(BA285,UPFRONTS!$L$48:$Q$87,4,0))))</f>
        <v/>
      </c>
      <c r="BB286" s="118" t="str">
        <f>IF(BB284=21,"",IF(BB284&gt;21,"",IF(ISERROR(VLOOKUP(BB285,UPFRONTS!$L$48:$Q$87,4,0)),0,VLOOKUP(BB285,UPFRONTS!$L$48:$Q$87,4,0))))</f>
        <v/>
      </c>
      <c r="BC286" s="121" t="str">
        <f>IF(BC284=21,"",IF(BC284&gt;21,"",IF(ISERROR(VLOOKUP(BC285,UPFRONTS!$L$48:$Q$87,4,0)),0,VLOOKUP(BC285,UPFRONTS!$L$48:$Q$87,4,0))))</f>
        <v/>
      </c>
    </row>
    <row r="287" spans="4:55" x14ac:dyDescent="0.25">
      <c r="F287" s="16" t="s">
        <v>1101</v>
      </c>
      <c r="G287" s="120">
        <f t="shared" ref="G287:AL287" si="176">IF(G284&gt;20,"",IF(G285="","",SUM(G286:G286)))</f>
        <v>0</v>
      </c>
      <c r="H287" s="120">
        <f t="shared" si="176"/>
        <v>154640</v>
      </c>
      <c r="I287" s="120">
        <f t="shared" si="176"/>
        <v>356186</v>
      </c>
      <c r="J287" s="120">
        <f t="shared" si="176"/>
        <v>1919589</v>
      </c>
      <c r="K287" s="120">
        <f t="shared" si="176"/>
        <v>2879384</v>
      </c>
      <c r="L287" s="120">
        <f t="shared" si="176"/>
        <v>0</v>
      </c>
      <c r="M287" s="120">
        <f t="shared" si="176"/>
        <v>0</v>
      </c>
      <c r="N287" s="120">
        <f t="shared" si="176"/>
        <v>0</v>
      </c>
      <c r="O287" s="120">
        <f t="shared" si="176"/>
        <v>0</v>
      </c>
      <c r="P287" s="120">
        <f t="shared" si="176"/>
        <v>0</v>
      </c>
      <c r="Q287" s="120">
        <f t="shared" si="176"/>
        <v>0</v>
      </c>
      <c r="R287" s="120">
        <f t="shared" si="176"/>
        <v>0</v>
      </c>
      <c r="S287" s="120">
        <f t="shared" si="176"/>
        <v>0</v>
      </c>
      <c r="T287" s="120">
        <f t="shared" si="176"/>
        <v>0</v>
      </c>
      <c r="U287" s="120">
        <f t="shared" si="176"/>
        <v>0</v>
      </c>
      <c r="V287" s="120">
        <f t="shared" si="176"/>
        <v>0</v>
      </c>
      <c r="W287" s="120">
        <f t="shared" si="176"/>
        <v>0</v>
      </c>
      <c r="X287" s="120">
        <f t="shared" si="176"/>
        <v>0</v>
      </c>
      <c r="Y287" s="120">
        <f t="shared" si="176"/>
        <v>0</v>
      </c>
      <c r="Z287" s="120">
        <f t="shared" si="176"/>
        <v>0</v>
      </c>
      <c r="AA287" s="120">
        <f t="shared" si="176"/>
        <v>0</v>
      </c>
      <c r="AB287" s="120">
        <f t="shared" si="176"/>
        <v>0</v>
      </c>
      <c r="AC287" s="120">
        <f t="shared" si="176"/>
        <v>0</v>
      </c>
      <c r="AD287" s="120">
        <f t="shared" si="176"/>
        <v>0</v>
      </c>
      <c r="AE287" s="120">
        <f t="shared" si="176"/>
        <v>0</v>
      </c>
      <c r="AF287" s="120" t="str">
        <f t="shared" si="176"/>
        <v/>
      </c>
      <c r="AG287" s="120" t="str">
        <f t="shared" si="176"/>
        <v/>
      </c>
      <c r="AH287" s="120" t="str">
        <f t="shared" si="176"/>
        <v/>
      </c>
      <c r="AI287" s="120" t="str">
        <f t="shared" si="176"/>
        <v/>
      </c>
      <c r="AJ287" s="120" t="str">
        <f t="shared" si="176"/>
        <v/>
      </c>
      <c r="AK287" s="120" t="str">
        <f t="shared" si="176"/>
        <v/>
      </c>
      <c r="AL287" s="120" t="str">
        <f t="shared" si="176"/>
        <v/>
      </c>
      <c r="AM287" s="120" t="str">
        <f t="shared" ref="AM287:BC287" si="177">IF(AM284&gt;20,"",IF(AM285="","",SUM(AM286:AM286)))</f>
        <v/>
      </c>
      <c r="AN287" s="120" t="str">
        <f t="shared" si="177"/>
        <v/>
      </c>
      <c r="AO287" s="120" t="str">
        <f t="shared" si="177"/>
        <v/>
      </c>
      <c r="AP287" s="120" t="str">
        <f t="shared" si="177"/>
        <v/>
      </c>
      <c r="AQ287" s="120" t="str">
        <f t="shared" si="177"/>
        <v/>
      </c>
      <c r="AR287" s="120" t="str">
        <f t="shared" si="177"/>
        <v/>
      </c>
      <c r="AS287" s="120" t="str">
        <f t="shared" si="177"/>
        <v/>
      </c>
      <c r="AT287" s="120" t="str">
        <f t="shared" si="177"/>
        <v/>
      </c>
      <c r="AU287" s="120" t="str">
        <f t="shared" si="177"/>
        <v/>
      </c>
      <c r="AV287" s="120" t="str">
        <f t="shared" si="177"/>
        <v/>
      </c>
      <c r="AW287" s="120" t="str">
        <f t="shared" si="177"/>
        <v/>
      </c>
      <c r="AX287" s="120" t="str">
        <f t="shared" si="177"/>
        <v/>
      </c>
      <c r="AY287" s="120" t="str">
        <f t="shared" si="177"/>
        <v/>
      </c>
      <c r="AZ287" s="120" t="str">
        <f t="shared" si="177"/>
        <v/>
      </c>
      <c r="BA287" s="120" t="str">
        <f t="shared" si="177"/>
        <v/>
      </c>
      <c r="BB287" s="120" t="str">
        <f t="shared" si="177"/>
        <v/>
      </c>
      <c r="BC287" s="123" t="str">
        <f t="shared" si="177"/>
        <v/>
      </c>
    </row>
    <row r="288" spans="4:55" x14ac:dyDescent="0.25">
      <c r="F288" s="40"/>
    </row>
    <row r="289" spans="4:55" x14ac:dyDescent="0.25">
      <c r="D289" s="55" t="s">
        <v>950</v>
      </c>
      <c r="F289" s="38" t="s">
        <v>556</v>
      </c>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row>
    <row r="290" spans="4:55" x14ac:dyDescent="0.25">
      <c r="F290" s="51" t="s">
        <v>456</v>
      </c>
      <c r="G290" s="56">
        <f t="shared" ref="G290:AL290" si="178">G59</f>
        <v>-4</v>
      </c>
      <c r="H290" s="56">
        <f t="shared" si="178"/>
        <v>-3</v>
      </c>
      <c r="I290" s="56">
        <f t="shared" si="178"/>
        <v>-2</v>
      </c>
      <c r="J290" s="56">
        <f t="shared" si="178"/>
        <v>-1</v>
      </c>
      <c r="K290" s="56">
        <f t="shared" si="178"/>
        <v>0</v>
      </c>
      <c r="L290" s="56">
        <f t="shared" si="178"/>
        <v>1</v>
      </c>
      <c r="M290" s="56">
        <f t="shared" si="178"/>
        <v>2</v>
      </c>
      <c r="N290" s="56">
        <f t="shared" si="178"/>
        <v>3</v>
      </c>
      <c r="O290" s="56">
        <f t="shared" si="178"/>
        <v>4</v>
      </c>
      <c r="P290" s="56">
        <f t="shared" si="178"/>
        <v>5</v>
      </c>
      <c r="Q290" s="56">
        <f t="shared" si="178"/>
        <v>6</v>
      </c>
      <c r="R290" s="56">
        <f t="shared" si="178"/>
        <v>7</v>
      </c>
      <c r="S290" s="56">
        <f t="shared" si="178"/>
        <v>8</v>
      </c>
      <c r="T290" s="56">
        <f t="shared" si="178"/>
        <v>9</v>
      </c>
      <c r="U290" s="56">
        <f t="shared" si="178"/>
        <v>10</v>
      </c>
      <c r="V290" s="56">
        <f t="shared" si="178"/>
        <v>11</v>
      </c>
      <c r="W290" s="56">
        <f t="shared" si="178"/>
        <v>12</v>
      </c>
      <c r="X290" s="56">
        <f t="shared" si="178"/>
        <v>13</v>
      </c>
      <c r="Y290" s="56">
        <f t="shared" si="178"/>
        <v>14</v>
      </c>
      <c r="Z290" s="56">
        <f t="shared" si="178"/>
        <v>15</v>
      </c>
      <c r="AA290" s="56">
        <f t="shared" si="178"/>
        <v>16</v>
      </c>
      <c r="AB290" s="56">
        <f t="shared" si="178"/>
        <v>17</v>
      </c>
      <c r="AC290" s="56">
        <f t="shared" si="178"/>
        <v>18</v>
      </c>
      <c r="AD290" s="56">
        <f t="shared" si="178"/>
        <v>19</v>
      </c>
      <c r="AE290" s="56">
        <f t="shared" si="178"/>
        <v>20</v>
      </c>
      <c r="AF290" s="56">
        <f t="shared" si="178"/>
        <v>21</v>
      </c>
      <c r="AG290" s="56" t="str">
        <f t="shared" si="178"/>
        <v/>
      </c>
      <c r="AH290" s="56" t="str">
        <f t="shared" si="178"/>
        <v/>
      </c>
      <c r="AI290" s="56" t="str">
        <f t="shared" si="178"/>
        <v/>
      </c>
      <c r="AJ290" s="56" t="str">
        <f t="shared" si="178"/>
        <v/>
      </c>
      <c r="AK290" s="56" t="str">
        <f t="shared" si="178"/>
        <v/>
      </c>
      <c r="AL290" s="56" t="str">
        <f t="shared" si="178"/>
        <v/>
      </c>
      <c r="AM290" s="56" t="str">
        <f t="shared" ref="AM290:BC290" si="179">AM59</f>
        <v/>
      </c>
      <c r="AN290" s="56" t="str">
        <f t="shared" si="179"/>
        <v/>
      </c>
      <c r="AO290" s="56" t="str">
        <f t="shared" si="179"/>
        <v/>
      </c>
      <c r="AP290" s="56" t="str">
        <f t="shared" si="179"/>
        <v/>
      </c>
      <c r="AQ290" s="56" t="str">
        <f t="shared" si="179"/>
        <v/>
      </c>
      <c r="AR290" s="56" t="str">
        <f t="shared" si="179"/>
        <v/>
      </c>
      <c r="AS290" s="56" t="str">
        <f t="shared" si="179"/>
        <v/>
      </c>
      <c r="AT290" s="56" t="str">
        <f t="shared" si="179"/>
        <v/>
      </c>
      <c r="AU290" s="56" t="str">
        <f t="shared" si="179"/>
        <v/>
      </c>
      <c r="AV290" s="56" t="str">
        <f t="shared" si="179"/>
        <v/>
      </c>
      <c r="AW290" s="56" t="str">
        <f t="shared" si="179"/>
        <v/>
      </c>
      <c r="AX290" s="56" t="str">
        <f t="shared" si="179"/>
        <v/>
      </c>
      <c r="AY290" s="56" t="str">
        <f t="shared" si="179"/>
        <v/>
      </c>
      <c r="AZ290" s="56" t="str">
        <f t="shared" si="179"/>
        <v/>
      </c>
      <c r="BA290" s="56" t="str">
        <f t="shared" si="179"/>
        <v/>
      </c>
      <c r="BB290" s="56" t="str">
        <f t="shared" si="179"/>
        <v/>
      </c>
      <c r="BC290" s="56" t="str">
        <f t="shared" si="179"/>
        <v/>
      </c>
    </row>
    <row r="291" spans="4:55" x14ac:dyDescent="0.25">
      <c r="F291" s="83" t="s">
        <v>59</v>
      </c>
      <c r="G291" s="84">
        <f t="shared" ref="G291:AL291" si="180">G60</f>
        <v>2021</v>
      </c>
      <c r="H291" s="84">
        <f t="shared" si="180"/>
        <v>2022</v>
      </c>
      <c r="I291" s="84">
        <f t="shared" si="180"/>
        <v>2023</v>
      </c>
      <c r="J291" s="84">
        <f t="shared" si="180"/>
        <v>2024</v>
      </c>
      <c r="K291" s="84">
        <f t="shared" si="180"/>
        <v>2025</v>
      </c>
      <c r="L291" s="84">
        <f t="shared" si="180"/>
        <v>2026</v>
      </c>
      <c r="M291" s="84">
        <f t="shared" si="180"/>
        <v>2027</v>
      </c>
      <c r="N291" s="84">
        <f t="shared" si="180"/>
        <v>2028</v>
      </c>
      <c r="O291" s="84">
        <f t="shared" si="180"/>
        <v>2029</v>
      </c>
      <c r="P291" s="84">
        <f t="shared" si="180"/>
        <v>2030</v>
      </c>
      <c r="Q291" s="84">
        <f t="shared" si="180"/>
        <v>2031</v>
      </c>
      <c r="R291" s="84">
        <f t="shared" si="180"/>
        <v>2032</v>
      </c>
      <c r="S291" s="84">
        <f t="shared" si="180"/>
        <v>2033</v>
      </c>
      <c r="T291" s="84">
        <f t="shared" si="180"/>
        <v>2034</v>
      </c>
      <c r="U291" s="84">
        <f t="shared" si="180"/>
        <v>2035</v>
      </c>
      <c r="V291" s="84">
        <f t="shared" si="180"/>
        <v>2036</v>
      </c>
      <c r="W291" s="84">
        <f t="shared" si="180"/>
        <v>2037</v>
      </c>
      <c r="X291" s="84">
        <f t="shared" si="180"/>
        <v>2038</v>
      </c>
      <c r="Y291" s="84">
        <f t="shared" si="180"/>
        <v>2039</v>
      </c>
      <c r="Z291" s="84">
        <f t="shared" si="180"/>
        <v>2040</v>
      </c>
      <c r="AA291" s="84">
        <f t="shared" si="180"/>
        <v>2041</v>
      </c>
      <c r="AB291" s="84">
        <f t="shared" si="180"/>
        <v>2042</v>
      </c>
      <c r="AC291" s="84">
        <f t="shared" si="180"/>
        <v>2043</v>
      </c>
      <c r="AD291" s="84">
        <f t="shared" si="180"/>
        <v>2044</v>
      </c>
      <c r="AE291" s="84">
        <f t="shared" si="180"/>
        <v>2045</v>
      </c>
      <c r="AF291" s="84">
        <f t="shared" si="180"/>
        <v>2046</v>
      </c>
      <c r="AG291" s="84" t="str">
        <f t="shared" si="180"/>
        <v/>
      </c>
      <c r="AH291" s="84" t="str">
        <f t="shared" si="180"/>
        <v/>
      </c>
      <c r="AI291" s="84" t="str">
        <f t="shared" si="180"/>
        <v/>
      </c>
      <c r="AJ291" s="84" t="str">
        <f t="shared" si="180"/>
        <v/>
      </c>
      <c r="AK291" s="84" t="str">
        <f t="shared" si="180"/>
        <v/>
      </c>
      <c r="AL291" s="84" t="str">
        <f t="shared" si="180"/>
        <v/>
      </c>
      <c r="AM291" s="84" t="str">
        <f t="shared" ref="AM291:BC291" si="181">AM60</f>
        <v/>
      </c>
      <c r="AN291" s="84" t="str">
        <f t="shared" si="181"/>
        <v/>
      </c>
      <c r="AO291" s="84" t="str">
        <f t="shared" si="181"/>
        <v/>
      </c>
      <c r="AP291" s="84" t="str">
        <f t="shared" si="181"/>
        <v/>
      </c>
      <c r="AQ291" s="84" t="str">
        <f t="shared" si="181"/>
        <v/>
      </c>
      <c r="AR291" s="84" t="str">
        <f t="shared" si="181"/>
        <v/>
      </c>
      <c r="AS291" s="84" t="str">
        <f t="shared" si="181"/>
        <v/>
      </c>
      <c r="AT291" s="84" t="str">
        <f t="shared" si="181"/>
        <v/>
      </c>
      <c r="AU291" s="84" t="str">
        <f t="shared" si="181"/>
        <v/>
      </c>
      <c r="AV291" s="84" t="str">
        <f t="shared" si="181"/>
        <v/>
      </c>
      <c r="AW291" s="84" t="str">
        <f t="shared" si="181"/>
        <v/>
      </c>
      <c r="AX291" s="84" t="str">
        <f t="shared" si="181"/>
        <v/>
      </c>
      <c r="AY291" s="84" t="str">
        <f t="shared" si="181"/>
        <v/>
      </c>
      <c r="AZ291" s="84" t="str">
        <f t="shared" si="181"/>
        <v/>
      </c>
      <c r="BA291" s="84" t="str">
        <f t="shared" si="181"/>
        <v/>
      </c>
      <c r="BB291" s="84" t="str">
        <f t="shared" si="181"/>
        <v/>
      </c>
      <c r="BC291" s="85" t="str">
        <f t="shared" si="181"/>
        <v/>
      </c>
    </row>
    <row r="292" spans="4:55" x14ac:dyDescent="0.25">
      <c r="F292" s="408" t="s">
        <v>562</v>
      </c>
      <c r="G292" s="126">
        <f>IF(G291="","",IF((1/(1+0.03)^(G291-$G291))&gt;0,(1/(1+0.03)^(G291-$G291)),0.01))</f>
        <v>1</v>
      </c>
      <c r="H292" s="126">
        <f t="shared" ref="H292:BC292" si="182">IF(H291="","",IF((1/(1+0.03)^(H291-$G291))&gt;0,(1/(1+0.03)^(H291-$G291)),0.01))</f>
        <v>0.970873786407767</v>
      </c>
      <c r="I292" s="126">
        <f t="shared" si="182"/>
        <v>0.94259590913375435</v>
      </c>
      <c r="J292" s="126">
        <f t="shared" si="182"/>
        <v>0.91514165935315961</v>
      </c>
      <c r="K292" s="126">
        <f t="shared" si="182"/>
        <v>0.888487047915689</v>
      </c>
      <c r="L292" s="126">
        <f t="shared" si="182"/>
        <v>0.86260878438416411</v>
      </c>
      <c r="M292" s="126">
        <f t="shared" si="182"/>
        <v>0.83748425668365445</v>
      </c>
      <c r="N292" s="126">
        <f t="shared" si="182"/>
        <v>0.81309151134335378</v>
      </c>
      <c r="O292" s="126">
        <f t="shared" si="182"/>
        <v>0.78940923431393573</v>
      </c>
      <c r="P292" s="126">
        <f t="shared" si="182"/>
        <v>0.76641673234362695</v>
      </c>
      <c r="Q292" s="126">
        <f t="shared" si="182"/>
        <v>0.74409391489672516</v>
      </c>
      <c r="R292" s="126">
        <f t="shared" si="182"/>
        <v>0.72242127659876232</v>
      </c>
      <c r="S292" s="126">
        <f t="shared" si="182"/>
        <v>0.70137988019297326</v>
      </c>
      <c r="T292" s="126">
        <f t="shared" si="182"/>
        <v>0.68095133999317792</v>
      </c>
      <c r="U292" s="126">
        <f t="shared" si="182"/>
        <v>0.66111780581861923</v>
      </c>
      <c r="V292" s="126">
        <f t="shared" si="182"/>
        <v>0.64186194739671765</v>
      </c>
      <c r="W292" s="126">
        <f t="shared" si="182"/>
        <v>0.62316693922011435</v>
      </c>
      <c r="X292" s="126">
        <f t="shared" si="182"/>
        <v>0.60501644584477121</v>
      </c>
      <c r="Y292" s="126">
        <f t="shared" si="182"/>
        <v>0.5873946076162827</v>
      </c>
      <c r="Z292" s="126">
        <f t="shared" si="182"/>
        <v>0.57028602681192497</v>
      </c>
      <c r="AA292" s="126">
        <f t="shared" si="182"/>
        <v>0.55367575418633497</v>
      </c>
      <c r="AB292" s="126">
        <f t="shared" si="182"/>
        <v>0.5375492759090631</v>
      </c>
      <c r="AC292" s="126">
        <f t="shared" si="182"/>
        <v>0.52189250088258554</v>
      </c>
      <c r="AD292" s="126">
        <f t="shared" si="182"/>
        <v>0.50669174842969467</v>
      </c>
      <c r="AE292" s="126">
        <f t="shared" si="182"/>
        <v>0.49193373633950943</v>
      </c>
      <c r="AF292" s="126">
        <f t="shared" si="182"/>
        <v>0.47760556926165965</v>
      </c>
      <c r="AG292" s="126" t="str">
        <f t="shared" si="182"/>
        <v/>
      </c>
      <c r="AH292" s="126" t="str">
        <f t="shared" si="182"/>
        <v/>
      </c>
      <c r="AI292" s="126" t="str">
        <f t="shared" si="182"/>
        <v/>
      </c>
      <c r="AJ292" s="126" t="str">
        <f t="shared" si="182"/>
        <v/>
      </c>
      <c r="AK292" s="126" t="str">
        <f t="shared" si="182"/>
        <v/>
      </c>
      <c r="AL292" s="126" t="str">
        <f t="shared" si="182"/>
        <v/>
      </c>
      <c r="AM292" s="126" t="str">
        <f t="shared" si="182"/>
        <v/>
      </c>
      <c r="AN292" s="126" t="str">
        <f t="shared" si="182"/>
        <v/>
      </c>
      <c r="AO292" s="126" t="str">
        <f t="shared" si="182"/>
        <v/>
      </c>
      <c r="AP292" s="126" t="str">
        <f t="shared" si="182"/>
        <v/>
      </c>
      <c r="AQ292" s="126" t="str">
        <f t="shared" si="182"/>
        <v/>
      </c>
      <c r="AR292" s="126" t="str">
        <f t="shared" si="182"/>
        <v/>
      </c>
      <c r="AS292" s="126" t="str">
        <f t="shared" si="182"/>
        <v/>
      </c>
      <c r="AT292" s="126" t="str">
        <f t="shared" si="182"/>
        <v/>
      </c>
      <c r="AU292" s="126" t="str">
        <f t="shared" si="182"/>
        <v/>
      </c>
      <c r="AV292" s="126" t="str">
        <f t="shared" si="182"/>
        <v/>
      </c>
      <c r="AW292" s="126" t="str">
        <f t="shared" si="182"/>
        <v/>
      </c>
      <c r="AX292" s="126" t="str">
        <f t="shared" si="182"/>
        <v/>
      </c>
      <c r="AY292" s="126" t="str">
        <f t="shared" si="182"/>
        <v/>
      </c>
      <c r="AZ292" s="126" t="str">
        <f t="shared" si="182"/>
        <v/>
      </c>
      <c r="BA292" s="126" t="str">
        <f t="shared" si="182"/>
        <v/>
      </c>
      <c r="BB292" s="126" t="str">
        <f t="shared" si="182"/>
        <v/>
      </c>
      <c r="BC292" s="128" t="str">
        <f t="shared" si="182"/>
        <v/>
      </c>
    </row>
    <row r="293" spans="4:55" x14ac:dyDescent="0.25">
      <c r="F293" s="413" t="s">
        <v>1064</v>
      </c>
      <c r="G293" s="119">
        <f t="shared" ref="G293:AH293" si="183">IF(G290&gt;20,"",IF(G269="",0,G269*G292))</f>
        <v>0</v>
      </c>
      <c r="H293" s="119">
        <f t="shared" si="183"/>
        <v>0</v>
      </c>
      <c r="I293" s="119">
        <f t="shared" si="183"/>
        <v>0</v>
      </c>
      <c r="J293" s="119">
        <f t="shared" si="183"/>
        <v>0</v>
      </c>
      <c r="K293" s="119">
        <f t="shared" si="183"/>
        <v>0</v>
      </c>
      <c r="L293" s="119">
        <f t="shared" si="183"/>
        <v>3458.9488589352118</v>
      </c>
      <c r="M293" s="119">
        <f t="shared" si="183"/>
        <v>6879.3023830383263</v>
      </c>
      <c r="N293" s="119">
        <f t="shared" si="183"/>
        <v>10257.892988768335</v>
      </c>
      <c r="O293" s="119">
        <f t="shared" si="183"/>
        <v>13591.77671614346</v>
      </c>
      <c r="P293" s="119">
        <f t="shared" si="183"/>
        <v>16878.224623832069</v>
      </c>
      <c r="Q293" s="119">
        <f t="shared" si="183"/>
        <v>20114.714389354442</v>
      </c>
      <c r="R293" s="119">
        <f t="shared" si="183"/>
        <v>23298.922114475972</v>
      </c>
      <c r="S293" s="119">
        <f t="shared" si="183"/>
        <v>26428.714335508233</v>
      </c>
      <c r="T293" s="119">
        <f t="shared" si="183"/>
        <v>29956.019318481802</v>
      </c>
      <c r="U293" s="119">
        <f t="shared" si="183"/>
        <v>33010.112317728424</v>
      </c>
      <c r="V293" s="119">
        <f t="shared" si="183"/>
        <v>36002.404915171392</v>
      </c>
      <c r="W293" s="119">
        <f t="shared" si="183"/>
        <v>38931.518724263005</v>
      </c>
      <c r="X293" s="119">
        <f t="shared" si="183"/>
        <v>41796.227101552606</v>
      </c>
      <c r="Y293" s="119">
        <f t="shared" si="183"/>
        <v>44595.448393999752</v>
      </c>
      <c r="Z293" s="119">
        <f t="shared" si="183"/>
        <v>47328.239381342559</v>
      </c>
      <c r="AA293" s="119">
        <f t="shared" si="183"/>
        <v>49993.788911161704</v>
      </c>
      <c r="AB293" s="119">
        <f t="shared" si="183"/>
        <v>53302.106477150635</v>
      </c>
      <c r="AC293" s="119">
        <f t="shared" si="183"/>
        <v>55855.483032950862</v>
      </c>
      <c r="AD293" s="119">
        <f t="shared" si="183"/>
        <v>58338.371071550406</v>
      </c>
      <c r="AE293" s="119">
        <f t="shared" si="183"/>
        <v>60750.483576331324</v>
      </c>
      <c r="AF293" s="119" t="str">
        <f t="shared" si="183"/>
        <v/>
      </c>
      <c r="AG293" s="119" t="str">
        <f t="shared" si="183"/>
        <v/>
      </c>
      <c r="AH293" s="119" t="str">
        <f t="shared" si="183"/>
        <v/>
      </c>
      <c r="AI293" s="119" t="str">
        <f t="shared" ref="AI293:BC293" si="184">IF(AI290&gt;20,"",IF(AI268="",0,AI268*AI292))</f>
        <v/>
      </c>
      <c r="AJ293" s="119" t="str">
        <f t="shared" si="184"/>
        <v/>
      </c>
      <c r="AK293" s="119" t="str">
        <f t="shared" si="184"/>
        <v/>
      </c>
      <c r="AL293" s="119" t="str">
        <f t="shared" si="184"/>
        <v/>
      </c>
      <c r="AM293" s="119" t="str">
        <f t="shared" si="184"/>
        <v/>
      </c>
      <c r="AN293" s="119" t="str">
        <f t="shared" si="184"/>
        <v/>
      </c>
      <c r="AO293" s="119" t="str">
        <f t="shared" si="184"/>
        <v/>
      </c>
      <c r="AP293" s="119" t="str">
        <f t="shared" si="184"/>
        <v/>
      </c>
      <c r="AQ293" s="119" t="str">
        <f t="shared" si="184"/>
        <v/>
      </c>
      <c r="AR293" s="119" t="str">
        <f t="shared" si="184"/>
        <v/>
      </c>
      <c r="AS293" s="119" t="str">
        <f t="shared" si="184"/>
        <v/>
      </c>
      <c r="AT293" s="119" t="str">
        <f t="shared" si="184"/>
        <v/>
      </c>
      <c r="AU293" s="119" t="str">
        <f t="shared" si="184"/>
        <v/>
      </c>
      <c r="AV293" s="119" t="str">
        <f t="shared" si="184"/>
        <v/>
      </c>
      <c r="AW293" s="119" t="str">
        <f t="shared" si="184"/>
        <v/>
      </c>
      <c r="AX293" s="119" t="str">
        <f t="shared" si="184"/>
        <v/>
      </c>
      <c r="AY293" s="119" t="str">
        <f t="shared" si="184"/>
        <v/>
      </c>
      <c r="AZ293" s="119" t="str">
        <f t="shared" si="184"/>
        <v/>
      </c>
      <c r="BA293" s="119" t="str">
        <f t="shared" si="184"/>
        <v/>
      </c>
      <c r="BB293" s="119" t="str">
        <f t="shared" si="184"/>
        <v/>
      </c>
      <c r="BC293" s="122" t="str">
        <f t="shared" si="184"/>
        <v/>
      </c>
    </row>
    <row r="294" spans="4:55" hidden="1" x14ac:dyDescent="0.25">
      <c r="F294" s="410" t="s">
        <v>558</v>
      </c>
      <c r="G294" s="119">
        <f>IF(G287="","",G287*G292)</f>
        <v>0</v>
      </c>
      <c r="H294" s="119">
        <f t="shared" ref="H294:BC294" si="185">IF(H287="","",H287*H292)</f>
        <v>150135.92233009709</v>
      </c>
      <c r="I294" s="119">
        <f t="shared" si="185"/>
        <v>335739.46649071545</v>
      </c>
      <c r="J294" s="119">
        <f t="shared" si="185"/>
        <v>1756695.8627360724</v>
      </c>
      <c r="K294" s="119">
        <f t="shared" si="185"/>
        <v>2558295.3899756684</v>
      </c>
      <c r="L294" s="119">
        <f t="shared" si="185"/>
        <v>0</v>
      </c>
      <c r="M294" s="119">
        <f t="shared" si="185"/>
        <v>0</v>
      </c>
      <c r="N294" s="119">
        <f t="shared" si="185"/>
        <v>0</v>
      </c>
      <c r="O294" s="119">
        <f t="shared" si="185"/>
        <v>0</v>
      </c>
      <c r="P294" s="119">
        <f t="shared" si="185"/>
        <v>0</v>
      </c>
      <c r="Q294" s="119">
        <f t="shared" si="185"/>
        <v>0</v>
      </c>
      <c r="R294" s="119">
        <f t="shared" si="185"/>
        <v>0</v>
      </c>
      <c r="S294" s="119">
        <f t="shared" si="185"/>
        <v>0</v>
      </c>
      <c r="T294" s="119">
        <f t="shared" si="185"/>
        <v>0</v>
      </c>
      <c r="U294" s="119">
        <f t="shared" si="185"/>
        <v>0</v>
      </c>
      <c r="V294" s="119">
        <f t="shared" si="185"/>
        <v>0</v>
      </c>
      <c r="W294" s="119">
        <f t="shared" si="185"/>
        <v>0</v>
      </c>
      <c r="X294" s="119">
        <f t="shared" si="185"/>
        <v>0</v>
      </c>
      <c r="Y294" s="119">
        <f t="shared" si="185"/>
        <v>0</v>
      </c>
      <c r="Z294" s="119">
        <f t="shared" si="185"/>
        <v>0</v>
      </c>
      <c r="AA294" s="119">
        <f t="shared" si="185"/>
        <v>0</v>
      </c>
      <c r="AB294" s="119">
        <f t="shared" si="185"/>
        <v>0</v>
      </c>
      <c r="AC294" s="119">
        <f t="shared" si="185"/>
        <v>0</v>
      </c>
      <c r="AD294" s="119">
        <f t="shared" si="185"/>
        <v>0</v>
      </c>
      <c r="AE294" s="119">
        <f t="shared" si="185"/>
        <v>0</v>
      </c>
      <c r="AF294" s="119" t="str">
        <f t="shared" si="185"/>
        <v/>
      </c>
      <c r="AG294" s="119" t="str">
        <f t="shared" si="185"/>
        <v/>
      </c>
      <c r="AH294" s="119" t="str">
        <f t="shared" si="185"/>
        <v/>
      </c>
      <c r="AI294" s="119" t="str">
        <f t="shared" si="185"/>
        <v/>
      </c>
      <c r="AJ294" s="119" t="str">
        <f t="shared" si="185"/>
        <v/>
      </c>
      <c r="AK294" s="119" t="str">
        <f t="shared" si="185"/>
        <v/>
      </c>
      <c r="AL294" s="119" t="str">
        <f t="shared" si="185"/>
        <v/>
      </c>
      <c r="AM294" s="119" t="str">
        <f t="shared" si="185"/>
        <v/>
      </c>
      <c r="AN294" s="119" t="str">
        <f t="shared" si="185"/>
        <v/>
      </c>
      <c r="AO294" s="119" t="str">
        <f t="shared" si="185"/>
        <v/>
      </c>
      <c r="AP294" s="119" t="str">
        <f t="shared" si="185"/>
        <v/>
      </c>
      <c r="AQ294" s="119" t="str">
        <f t="shared" si="185"/>
        <v/>
      </c>
      <c r="AR294" s="119" t="str">
        <f t="shared" si="185"/>
        <v/>
      </c>
      <c r="AS294" s="119" t="str">
        <f t="shared" si="185"/>
        <v/>
      </c>
      <c r="AT294" s="119" t="str">
        <f t="shared" si="185"/>
        <v/>
      </c>
      <c r="AU294" s="119" t="str">
        <f t="shared" si="185"/>
        <v/>
      </c>
      <c r="AV294" s="119" t="str">
        <f t="shared" si="185"/>
        <v/>
      </c>
      <c r="AW294" s="119" t="str">
        <f t="shared" si="185"/>
        <v/>
      </c>
      <c r="AX294" s="119" t="str">
        <f t="shared" si="185"/>
        <v/>
      </c>
      <c r="AY294" s="119" t="str">
        <f t="shared" si="185"/>
        <v/>
      </c>
      <c r="AZ294" s="119" t="str">
        <f t="shared" si="185"/>
        <v/>
      </c>
      <c r="BA294" s="119" t="str">
        <f t="shared" si="185"/>
        <v/>
      </c>
      <c r="BB294" s="119" t="str">
        <f t="shared" si="185"/>
        <v/>
      </c>
      <c r="BC294" s="122" t="str">
        <f t="shared" si="185"/>
        <v/>
      </c>
    </row>
    <row r="295" spans="4:55" hidden="1" x14ac:dyDescent="0.25">
      <c r="F295" s="410" t="s">
        <v>573</v>
      </c>
      <c r="G295" s="119">
        <f>IF(ISERROR(G293-G294),"",(G293-G294))</f>
        <v>0</v>
      </c>
      <c r="H295" s="119">
        <f t="shared" ref="H295:BC295" si="186">IF(ISERROR(H293-H294),"",(H293-H294))</f>
        <v>-150135.92233009709</v>
      </c>
      <c r="I295" s="119">
        <f t="shared" si="186"/>
        <v>-335739.46649071545</v>
      </c>
      <c r="J295" s="119">
        <f t="shared" si="186"/>
        <v>-1756695.8627360724</v>
      </c>
      <c r="K295" s="119">
        <f t="shared" si="186"/>
        <v>-2558295.3899756684</v>
      </c>
      <c r="L295" s="119">
        <f t="shared" si="186"/>
        <v>3458.9488589352118</v>
      </c>
      <c r="M295" s="119">
        <f t="shared" si="186"/>
        <v>6879.3023830383263</v>
      </c>
      <c r="N295" s="119">
        <f t="shared" si="186"/>
        <v>10257.892988768335</v>
      </c>
      <c r="O295" s="119">
        <f t="shared" si="186"/>
        <v>13591.77671614346</v>
      </c>
      <c r="P295" s="119">
        <f t="shared" si="186"/>
        <v>16878.224623832069</v>
      </c>
      <c r="Q295" s="119">
        <f t="shared" si="186"/>
        <v>20114.714389354442</v>
      </c>
      <c r="R295" s="119">
        <f t="shared" si="186"/>
        <v>23298.922114475972</v>
      </c>
      <c r="S295" s="119">
        <f t="shared" si="186"/>
        <v>26428.714335508233</v>
      </c>
      <c r="T295" s="119">
        <f t="shared" si="186"/>
        <v>29956.019318481802</v>
      </c>
      <c r="U295" s="119">
        <f t="shared" si="186"/>
        <v>33010.112317728424</v>
      </c>
      <c r="V295" s="119">
        <f t="shared" si="186"/>
        <v>36002.404915171392</v>
      </c>
      <c r="W295" s="119">
        <f t="shared" si="186"/>
        <v>38931.518724263005</v>
      </c>
      <c r="X295" s="119">
        <f t="shared" si="186"/>
        <v>41796.227101552606</v>
      </c>
      <c r="Y295" s="119">
        <f t="shared" si="186"/>
        <v>44595.448393999752</v>
      </c>
      <c r="Z295" s="119">
        <f t="shared" si="186"/>
        <v>47328.239381342559</v>
      </c>
      <c r="AA295" s="119">
        <f t="shared" si="186"/>
        <v>49993.788911161704</v>
      </c>
      <c r="AB295" s="119">
        <f t="shared" si="186"/>
        <v>53302.106477150635</v>
      </c>
      <c r="AC295" s="119">
        <f t="shared" si="186"/>
        <v>55855.483032950862</v>
      </c>
      <c r="AD295" s="119">
        <f t="shared" si="186"/>
        <v>58338.371071550406</v>
      </c>
      <c r="AE295" s="119">
        <f t="shared" si="186"/>
        <v>60750.483576331324</v>
      </c>
      <c r="AF295" s="119" t="str">
        <f t="shared" si="186"/>
        <v/>
      </c>
      <c r="AG295" s="119" t="str">
        <f t="shared" si="186"/>
        <v/>
      </c>
      <c r="AH295" s="119" t="str">
        <f t="shared" si="186"/>
        <v/>
      </c>
      <c r="AI295" s="119" t="str">
        <f t="shared" si="186"/>
        <v/>
      </c>
      <c r="AJ295" s="119" t="str">
        <f t="shared" si="186"/>
        <v/>
      </c>
      <c r="AK295" s="119" t="str">
        <f t="shared" si="186"/>
        <v/>
      </c>
      <c r="AL295" s="119" t="str">
        <f t="shared" si="186"/>
        <v/>
      </c>
      <c r="AM295" s="119" t="str">
        <f t="shared" si="186"/>
        <v/>
      </c>
      <c r="AN295" s="119" t="str">
        <f t="shared" si="186"/>
        <v/>
      </c>
      <c r="AO295" s="119" t="str">
        <f t="shared" si="186"/>
        <v/>
      </c>
      <c r="AP295" s="119" t="str">
        <f t="shared" si="186"/>
        <v/>
      </c>
      <c r="AQ295" s="119" t="str">
        <f t="shared" si="186"/>
        <v/>
      </c>
      <c r="AR295" s="119" t="str">
        <f t="shared" si="186"/>
        <v/>
      </c>
      <c r="AS295" s="119" t="str">
        <f t="shared" si="186"/>
        <v/>
      </c>
      <c r="AT295" s="119" t="str">
        <f t="shared" si="186"/>
        <v/>
      </c>
      <c r="AU295" s="119" t="str">
        <f t="shared" si="186"/>
        <v/>
      </c>
      <c r="AV295" s="119" t="str">
        <f t="shared" si="186"/>
        <v/>
      </c>
      <c r="AW295" s="119" t="str">
        <f t="shared" si="186"/>
        <v/>
      </c>
      <c r="AX295" s="119" t="str">
        <f t="shared" si="186"/>
        <v/>
      </c>
      <c r="AY295" s="119" t="str">
        <f t="shared" si="186"/>
        <v/>
      </c>
      <c r="AZ295" s="119" t="str">
        <f t="shared" si="186"/>
        <v/>
      </c>
      <c r="BA295" s="119" t="str">
        <f t="shared" si="186"/>
        <v/>
      </c>
      <c r="BB295" s="119" t="str">
        <f t="shared" si="186"/>
        <v/>
      </c>
      <c r="BC295" s="122" t="str">
        <f t="shared" si="186"/>
        <v/>
      </c>
    </row>
    <row r="296" spans="4:55" hidden="1" x14ac:dyDescent="0.25">
      <c r="F296" s="411" t="s">
        <v>574</v>
      </c>
      <c r="G296" s="119">
        <f>IF(G290&gt;20,"",SUM($G295:G295))</f>
        <v>0</v>
      </c>
      <c r="H296" s="119">
        <f>IF(H290&gt;20,"",SUM($G295:H295))</f>
        <v>-150135.92233009709</v>
      </c>
      <c r="I296" s="119">
        <f>IF(I290&gt;20,"",SUM($G295:I295))</f>
        <v>-485875.38882081257</v>
      </c>
      <c r="J296" s="119">
        <f>IF(J290&gt;20,"",SUM($G295:J295))</f>
        <v>-2242571.251556885</v>
      </c>
      <c r="K296" s="119">
        <f>IF(K290&gt;20,"",SUM($G295:K295))</f>
        <v>-4800866.6415325534</v>
      </c>
      <c r="L296" s="119">
        <f>IF(L290&gt;20,"",SUM($G295:L295))</f>
        <v>-4797407.692673618</v>
      </c>
      <c r="M296" s="119">
        <f>IF(M290&gt;20,"",SUM($G295:M295))</f>
        <v>-4790528.3902905798</v>
      </c>
      <c r="N296" s="119">
        <f>IF(N290&gt;20,"",SUM($G295:N295))</f>
        <v>-4780270.4973018114</v>
      </c>
      <c r="O296" s="119">
        <f>IF(O290&gt;20,"",SUM($G295:O295))</f>
        <v>-4766678.7205856675</v>
      </c>
      <c r="P296" s="119">
        <f>IF(P290&gt;20,"",SUM($G295:P295))</f>
        <v>-4749800.4959618356</v>
      </c>
      <c r="Q296" s="119">
        <f>IF(Q290&gt;20,"",SUM($G295:Q295))</f>
        <v>-4729685.7815724816</v>
      </c>
      <c r="R296" s="119">
        <f>IF(R290&gt;20,"",SUM($G295:R295))</f>
        <v>-4706386.859458006</v>
      </c>
      <c r="S296" s="119">
        <f>IF(S290&gt;20,"",SUM($G295:S295))</f>
        <v>-4679958.1451224973</v>
      </c>
      <c r="T296" s="119">
        <f>IF(T290&gt;20,"",SUM($G295:T295))</f>
        <v>-4650002.1258040154</v>
      </c>
      <c r="U296" s="119">
        <f>IF(U290&gt;20,"",SUM($G295:U295))</f>
        <v>-4616992.0134862866</v>
      </c>
      <c r="V296" s="119">
        <f>IF(V290&gt;20,"",SUM($G295:V295))</f>
        <v>-4580989.6085711149</v>
      </c>
      <c r="W296" s="119">
        <f>IF(W290&gt;20,"",SUM($G295:W295))</f>
        <v>-4542058.0898468522</v>
      </c>
      <c r="X296" s="119">
        <f>IF(X290&gt;20,"",SUM($G295:X295))</f>
        <v>-4500261.8627452999</v>
      </c>
      <c r="Y296" s="119">
        <f>IF(Y290&gt;20,"",SUM($G295:Y295))</f>
        <v>-4455666.4143513003</v>
      </c>
      <c r="Z296" s="119">
        <f>IF(Z290&gt;20,"",SUM($G295:Z295))</f>
        <v>-4408338.1749699581</v>
      </c>
      <c r="AA296" s="119">
        <f>IF(AA290&gt;20,"",SUM($G295:AA295))</f>
        <v>-4358344.3860587962</v>
      </c>
      <c r="AB296" s="119">
        <f>IF(AB290&gt;20,"",SUM($G295:AB295))</f>
        <v>-4305042.2795816455</v>
      </c>
      <c r="AC296" s="119">
        <f>IF(AC290&gt;20,"",SUM($G295:AC295))</f>
        <v>-4249186.7965486944</v>
      </c>
      <c r="AD296" s="119">
        <f>IF(AD290&gt;20,"",SUM($G295:AD295))</f>
        <v>-4190848.4254771438</v>
      </c>
      <c r="AE296" s="119">
        <f>IF(AE290&gt;20,"",SUM($G295:AE295))</f>
        <v>-4130097.9419008126</v>
      </c>
      <c r="AF296" s="119" t="str">
        <f>IF(AF290&gt;20,"",SUM($G295:AF295))</f>
        <v/>
      </c>
      <c r="AG296" s="119" t="str">
        <f>IF(AG290&gt;20,"",SUM($G295:AG295))</f>
        <v/>
      </c>
      <c r="AH296" s="119" t="str">
        <f>IF(AH290&gt;20,"",SUM($G295:AH295))</f>
        <v/>
      </c>
      <c r="AI296" s="119" t="str">
        <f>IF(AI290&gt;20,"",SUM($G295:AI295))</f>
        <v/>
      </c>
      <c r="AJ296" s="119" t="str">
        <f>IF(AJ290&gt;20,"",SUM($G295:AJ295))</f>
        <v/>
      </c>
      <c r="AK296" s="119" t="str">
        <f>IF(AK290&gt;20,"",SUM($G295:AK295))</f>
        <v/>
      </c>
      <c r="AL296" s="119" t="str">
        <f>IF(AL290&gt;20,"",SUM($G295:AL295))</f>
        <v/>
      </c>
      <c r="AM296" s="119" t="str">
        <f>IF(AM290&gt;20,"",SUM($G295:AM295))</f>
        <v/>
      </c>
      <c r="AN296" s="119" t="str">
        <f>IF(AN290&gt;20,"",SUM($G295:AN295))</f>
        <v/>
      </c>
      <c r="AO296" s="119" t="str">
        <f>IF(AO290&gt;20,"",SUM($G295:AO295))</f>
        <v/>
      </c>
      <c r="AP296" s="119" t="str">
        <f>IF(AP290&gt;20,"",SUM($G295:AP295))</f>
        <v/>
      </c>
      <c r="AQ296" s="119" t="str">
        <f>IF(AQ290&gt;20,"",SUM($G295:AQ295))</f>
        <v/>
      </c>
      <c r="AR296" s="119" t="str">
        <f>IF(AR290&gt;20,"",SUM($G295:AR295))</f>
        <v/>
      </c>
      <c r="AS296" s="119" t="str">
        <f>IF(AS290&gt;20,"",SUM($G295:AS295))</f>
        <v/>
      </c>
      <c r="AT296" s="119" t="str">
        <f>IF(AT290&gt;20,"",SUM($G295:AT295))</f>
        <v/>
      </c>
      <c r="AU296" s="119" t="str">
        <f>IF(AU290&gt;20,"",SUM($G295:AU295))</f>
        <v/>
      </c>
      <c r="AV296" s="119" t="str">
        <f>IF(AV290&gt;20,"",SUM($G295:AV295))</f>
        <v/>
      </c>
      <c r="AW296" s="119" t="str">
        <f>IF(AW290&gt;20,"",SUM($G295:AW295))</f>
        <v/>
      </c>
      <c r="AX296" s="119" t="str">
        <f>IF(AX290&gt;20,"",SUM($G295:AX295))</f>
        <v/>
      </c>
      <c r="AY296" s="119" t="str">
        <f>IF(AY290&gt;20,"",SUM($G295:AY295))</f>
        <v/>
      </c>
      <c r="AZ296" s="119" t="str">
        <f>IF(AZ290&gt;20,"",SUM($G295:AZ295))</f>
        <v/>
      </c>
      <c r="BA296" s="119" t="str">
        <f>IF(BA290&gt;20,"",SUM($G295:BA295))</f>
        <v/>
      </c>
      <c r="BB296" s="119" t="str">
        <f>IF(BB290&gt;20,"",SUM($G295:BB295))</f>
        <v/>
      </c>
      <c r="BC296" s="122" t="str">
        <f>IF(BC290&gt;20,"",SUM($G295:BC295))</f>
        <v/>
      </c>
    </row>
    <row r="297" spans="4:55" x14ac:dyDescent="0.25">
      <c r="F297" s="127" t="s">
        <v>563</v>
      </c>
      <c r="G297" s="116">
        <f>IF(G291="","",IF((1/(1+0.07)^(G291-$G291))&gt;0,(1/(1+0.07)^(G291-$G291)),0.01))</f>
        <v>1</v>
      </c>
      <c r="H297" s="116">
        <f t="shared" ref="H297:BC297" si="187">IF(H291="","",IF((1/(1+0.07)^(H291-$G291))&gt;0,(1/(1+0.07)^(H291-$G291)),0.01))</f>
        <v>0.93457943925233644</v>
      </c>
      <c r="I297" s="116">
        <f t="shared" si="187"/>
        <v>0.87343872827321156</v>
      </c>
      <c r="J297" s="116">
        <f t="shared" si="187"/>
        <v>0.81629787689085187</v>
      </c>
      <c r="K297" s="116">
        <f t="shared" si="187"/>
        <v>0.7628952120475252</v>
      </c>
      <c r="L297" s="116">
        <f t="shared" si="187"/>
        <v>0.71298617948366838</v>
      </c>
      <c r="M297" s="116">
        <f t="shared" si="187"/>
        <v>0.66634222381651254</v>
      </c>
      <c r="N297" s="116">
        <f t="shared" si="187"/>
        <v>0.62274974188459109</v>
      </c>
      <c r="O297" s="116">
        <f t="shared" si="187"/>
        <v>0.5820091045650384</v>
      </c>
      <c r="P297" s="116">
        <f t="shared" si="187"/>
        <v>0.54393374258414806</v>
      </c>
      <c r="Q297" s="116">
        <f t="shared" si="187"/>
        <v>0.5083492921347178</v>
      </c>
      <c r="R297" s="116">
        <f t="shared" si="187"/>
        <v>0.47509279638758667</v>
      </c>
      <c r="S297" s="116">
        <f t="shared" si="187"/>
        <v>0.44401195924073528</v>
      </c>
      <c r="T297" s="116">
        <f t="shared" si="187"/>
        <v>0.41496444788853759</v>
      </c>
      <c r="U297" s="116">
        <f t="shared" si="187"/>
        <v>0.3878172410173249</v>
      </c>
      <c r="V297" s="116">
        <f t="shared" si="187"/>
        <v>0.36244601964235967</v>
      </c>
      <c r="W297" s="116">
        <f t="shared" si="187"/>
        <v>0.33873459779659787</v>
      </c>
      <c r="X297" s="116">
        <f t="shared" si="187"/>
        <v>0.31657439046411018</v>
      </c>
      <c r="Y297" s="116">
        <f t="shared" si="187"/>
        <v>0.29586391632159825</v>
      </c>
      <c r="Z297" s="116">
        <f t="shared" si="187"/>
        <v>0.27650833301083949</v>
      </c>
      <c r="AA297" s="116">
        <f t="shared" si="187"/>
        <v>0.2584190028138687</v>
      </c>
      <c r="AB297" s="116">
        <f t="shared" si="187"/>
        <v>0.24151308674193336</v>
      </c>
      <c r="AC297" s="116">
        <f t="shared" si="187"/>
        <v>0.22571316517937698</v>
      </c>
      <c r="AD297" s="116">
        <f t="shared" si="187"/>
        <v>0.21094688334521211</v>
      </c>
      <c r="AE297" s="116">
        <f t="shared" si="187"/>
        <v>0.19714661994879637</v>
      </c>
      <c r="AF297" s="116">
        <f t="shared" si="187"/>
        <v>0.18424917752223957</v>
      </c>
      <c r="AG297" s="116" t="str">
        <f t="shared" si="187"/>
        <v/>
      </c>
      <c r="AH297" s="116" t="str">
        <f t="shared" si="187"/>
        <v/>
      </c>
      <c r="AI297" s="116" t="str">
        <f t="shared" si="187"/>
        <v/>
      </c>
      <c r="AJ297" s="116" t="str">
        <f t="shared" si="187"/>
        <v/>
      </c>
      <c r="AK297" s="116" t="str">
        <f t="shared" si="187"/>
        <v/>
      </c>
      <c r="AL297" s="116" t="str">
        <f t="shared" si="187"/>
        <v/>
      </c>
      <c r="AM297" s="116" t="str">
        <f t="shared" si="187"/>
        <v/>
      </c>
      <c r="AN297" s="116" t="str">
        <f t="shared" si="187"/>
        <v/>
      </c>
      <c r="AO297" s="116" t="str">
        <f t="shared" si="187"/>
        <v/>
      </c>
      <c r="AP297" s="116" t="str">
        <f t="shared" si="187"/>
        <v/>
      </c>
      <c r="AQ297" s="116" t="str">
        <f t="shared" si="187"/>
        <v/>
      </c>
      <c r="AR297" s="116" t="str">
        <f t="shared" si="187"/>
        <v/>
      </c>
      <c r="AS297" s="116" t="str">
        <f t="shared" si="187"/>
        <v/>
      </c>
      <c r="AT297" s="116" t="str">
        <f t="shared" si="187"/>
        <v/>
      </c>
      <c r="AU297" s="116" t="str">
        <f t="shared" si="187"/>
        <v/>
      </c>
      <c r="AV297" s="116" t="str">
        <f t="shared" si="187"/>
        <v/>
      </c>
      <c r="AW297" s="116" t="str">
        <f t="shared" si="187"/>
        <v/>
      </c>
      <c r="AX297" s="116" t="str">
        <f t="shared" si="187"/>
        <v/>
      </c>
      <c r="AY297" s="116" t="str">
        <f t="shared" si="187"/>
        <v/>
      </c>
      <c r="AZ297" s="116" t="str">
        <f t="shared" si="187"/>
        <v/>
      </c>
      <c r="BA297" s="116" t="str">
        <f t="shared" si="187"/>
        <v/>
      </c>
      <c r="BB297" s="116" t="str">
        <f t="shared" si="187"/>
        <v/>
      </c>
      <c r="BC297" s="117" t="str">
        <f t="shared" si="187"/>
        <v/>
      </c>
    </row>
    <row r="298" spans="4:55" x14ac:dyDescent="0.25">
      <c r="F298" s="10" t="s">
        <v>561</v>
      </c>
      <c r="G298" s="119">
        <f t="shared" ref="G298:AL298" si="188">IF(G290&gt;20,"",IF(G268="",0,G268*G297))</f>
        <v>0</v>
      </c>
      <c r="H298" s="119">
        <f t="shared" si="188"/>
        <v>0</v>
      </c>
      <c r="I298" s="119">
        <f t="shared" si="188"/>
        <v>0</v>
      </c>
      <c r="J298" s="119">
        <f t="shared" si="188"/>
        <v>0</v>
      </c>
      <c r="K298" s="119">
        <f t="shared" si="188"/>
        <v>0</v>
      </c>
      <c r="L298" s="119">
        <f t="shared" ca="1" si="188"/>
        <v>468854.70552862406</v>
      </c>
      <c r="M298" s="119">
        <f t="shared" si="188"/>
        <v>546976.39475559886</v>
      </c>
      <c r="N298" s="119">
        <f t="shared" si="188"/>
        <v>614227.66374780692</v>
      </c>
      <c r="O298" s="119">
        <f t="shared" si="188"/>
        <v>676575.19694829604</v>
      </c>
      <c r="P298" s="119">
        <f t="shared" si="188"/>
        <v>724841.48678809544</v>
      </c>
      <c r="Q298" s="119">
        <f t="shared" si="188"/>
        <v>764877.6179881203</v>
      </c>
      <c r="R298" s="119">
        <f t="shared" si="188"/>
        <v>797582.95576577459</v>
      </c>
      <c r="S298" s="119">
        <f t="shared" si="188"/>
        <v>823679.2595973654</v>
      </c>
      <c r="T298" s="119">
        <f t="shared" si="188"/>
        <v>843829.5495905485</v>
      </c>
      <c r="U298" s="119">
        <f t="shared" si="188"/>
        <v>858642.42025536159</v>
      </c>
      <c r="V298" s="119">
        <f t="shared" si="188"/>
        <v>868676.0597487553</v>
      </c>
      <c r="W298" s="119">
        <f t="shared" si="188"/>
        <v>874441.99345646542</v>
      </c>
      <c r="X298" s="119">
        <f t="shared" si="188"/>
        <v>876408.56964757841</v>
      </c>
      <c r="Y298" s="119">
        <f t="shared" si="188"/>
        <v>875004.20387042547</v>
      </c>
      <c r="Z298" s="119">
        <f t="shared" si="188"/>
        <v>870620.39775052073</v>
      </c>
      <c r="AA298" s="119">
        <f t="shared" si="188"/>
        <v>863614.54689935397</v>
      </c>
      <c r="AB298" s="119">
        <f t="shared" si="188"/>
        <v>854312.55174427724</v>
      </c>
      <c r="AC298" s="119">
        <f t="shared" si="188"/>
        <v>843011.24424176442</v>
      </c>
      <c r="AD298" s="119">
        <f t="shared" si="188"/>
        <v>829980.64263655455</v>
      </c>
      <c r="AE298" s="119">
        <f t="shared" si="188"/>
        <v>1164402.3541609535</v>
      </c>
      <c r="AF298" s="119" t="str">
        <f t="shared" si="188"/>
        <v/>
      </c>
      <c r="AG298" s="119" t="str">
        <f t="shared" si="188"/>
        <v/>
      </c>
      <c r="AH298" s="119" t="str">
        <f t="shared" si="188"/>
        <v/>
      </c>
      <c r="AI298" s="119" t="str">
        <f t="shared" si="188"/>
        <v/>
      </c>
      <c r="AJ298" s="119" t="str">
        <f t="shared" si="188"/>
        <v/>
      </c>
      <c r="AK298" s="119" t="str">
        <f t="shared" si="188"/>
        <v/>
      </c>
      <c r="AL298" s="119" t="str">
        <f t="shared" si="188"/>
        <v/>
      </c>
      <c r="AM298" s="119" t="str">
        <f t="shared" ref="AM298:BC298" si="189">IF(AM290&gt;20,"",IF(AM268="",0,AM268*AM297))</f>
        <v/>
      </c>
      <c r="AN298" s="119" t="str">
        <f t="shared" si="189"/>
        <v/>
      </c>
      <c r="AO298" s="119" t="str">
        <f t="shared" si="189"/>
        <v/>
      </c>
      <c r="AP298" s="119" t="str">
        <f t="shared" si="189"/>
        <v/>
      </c>
      <c r="AQ298" s="119" t="str">
        <f t="shared" si="189"/>
        <v/>
      </c>
      <c r="AR298" s="119" t="str">
        <f t="shared" si="189"/>
        <v/>
      </c>
      <c r="AS298" s="119" t="str">
        <f t="shared" si="189"/>
        <v/>
      </c>
      <c r="AT298" s="119" t="str">
        <f t="shared" si="189"/>
        <v/>
      </c>
      <c r="AU298" s="119" t="str">
        <f t="shared" si="189"/>
        <v/>
      </c>
      <c r="AV298" s="119" t="str">
        <f t="shared" si="189"/>
        <v/>
      </c>
      <c r="AW298" s="119" t="str">
        <f t="shared" si="189"/>
        <v/>
      </c>
      <c r="AX298" s="119" t="str">
        <f t="shared" si="189"/>
        <v/>
      </c>
      <c r="AY298" s="119" t="str">
        <f t="shared" si="189"/>
        <v/>
      </c>
      <c r="AZ298" s="119" t="str">
        <f t="shared" si="189"/>
        <v/>
      </c>
      <c r="BA298" s="119" t="str">
        <f t="shared" si="189"/>
        <v/>
      </c>
      <c r="BB298" s="119" t="str">
        <f t="shared" si="189"/>
        <v/>
      </c>
      <c r="BC298" s="122" t="str">
        <f t="shared" si="189"/>
        <v/>
      </c>
    </row>
    <row r="299" spans="4:55" x14ac:dyDescent="0.25">
      <c r="F299" s="10" t="s">
        <v>559</v>
      </c>
      <c r="G299" s="119">
        <f>IF(G287="","",G287*G297)</f>
        <v>0</v>
      </c>
      <c r="H299" s="119">
        <f t="shared" ref="H299:BC299" si="190">IF(H287="","",H287*H297)</f>
        <v>144523.36448598132</v>
      </c>
      <c r="I299" s="119">
        <f t="shared" si="190"/>
        <v>311106.64686872211</v>
      </c>
      <c r="J299" s="119">
        <f t="shared" si="190"/>
        <v>1566956.4252030335</v>
      </c>
      <c r="K299" s="119">
        <f t="shared" si="190"/>
        <v>2196668.2672462515</v>
      </c>
      <c r="L299" s="119">
        <f t="shared" si="190"/>
        <v>0</v>
      </c>
      <c r="M299" s="119">
        <f t="shared" si="190"/>
        <v>0</v>
      </c>
      <c r="N299" s="119">
        <f t="shared" si="190"/>
        <v>0</v>
      </c>
      <c r="O299" s="119">
        <f t="shared" si="190"/>
        <v>0</v>
      </c>
      <c r="P299" s="119">
        <f t="shared" si="190"/>
        <v>0</v>
      </c>
      <c r="Q299" s="119">
        <f t="shared" si="190"/>
        <v>0</v>
      </c>
      <c r="R299" s="119">
        <f t="shared" si="190"/>
        <v>0</v>
      </c>
      <c r="S299" s="119">
        <f t="shared" si="190"/>
        <v>0</v>
      </c>
      <c r="T299" s="119">
        <f t="shared" si="190"/>
        <v>0</v>
      </c>
      <c r="U299" s="119">
        <f t="shared" si="190"/>
        <v>0</v>
      </c>
      <c r="V299" s="119">
        <f t="shared" si="190"/>
        <v>0</v>
      </c>
      <c r="W299" s="119">
        <f t="shared" si="190"/>
        <v>0</v>
      </c>
      <c r="X299" s="119">
        <f t="shared" si="190"/>
        <v>0</v>
      </c>
      <c r="Y299" s="119">
        <f t="shared" si="190"/>
        <v>0</v>
      </c>
      <c r="Z299" s="119">
        <f t="shared" si="190"/>
        <v>0</v>
      </c>
      <c r="AA299" s="119">
        <f t="shared" si="190"/>
        <v>0</v>
      </c>
      <c r="AB299" s="119">
        <f t="shared" si="190"/>
        <v>0</v>
      </c>
      <c r="AC299" s="119">
        <f t="shared" si="190"/>
        <v>0</v>
      </c>
      <c r="AD299" s="119">
        <f t="shared" si="190"/>
        <v>0</v>
      </c>
      <c r="AE299" s="119">
        <f t="shared" si="190"/>
        <v>0</v>
      </c>
      <c r="AF299" s="119" t="str">
        <f t="shared" si="190"/>
        <v/>
      </c>
      <c r="AG299" s="119" t="str">
        <f t="shared" si="190"/>
        <v/>
      </c>
      <c r="AH299" s="119" t="str">
        <f t="shared" si="190"/>
        <v/>
      </c>
      <c r="AI299" s="119" t="str">
        <f t="shared" si="190"/>
        <v/>
      </c>
      <c r="AJ299" s="119" t="str">
        <f t="shared" si="190"/>
        <v/>
      </c>
      <c r="AK299" s="119" t="str">
        <f t="shared" si="190"/>
        <v/>
      </c>
      <c r="AL299" s="119" t="str">
        <f t="shared" si="190"/>
        <v/>
      </c>
      <c r="AM299" s="119" t="str">
        <f t="shared" si="190"/>
        <v/>
      </c>
      <c r="AN299" s="119" t="str">
        <f t="shared" si="190"/>
        <v/>
      </c>
      <c r="AO299" s="119" t="str">
        <f t="shared" si="190"/>
        <v/>
      </c>
      <c r="AP299" s="119" t="str">
        <f t="shared" si="190"/>
        <v/>
      </c>
      <c r="AQ299" s="119" t="str">
        <f t="shared" si="190"/>
        <v/>
      </c>
      <c r="AR299" s="119" t="str">
        <f t="shared" si="190"/>
        <v/>
      </c>
      <c r="AS299" s="119" t="str">
        <f t="shared" si="190"/>
        <v/>
      </c>
      <c r="AT299" s="119" t="str">
        <f t="shared" si="190"/>
        <v/>
      </c>
      <c r="AU299" s="119" t="str">
        <f t="shared" si="190"/>
        <v/>
      </c>
      <c r="AV299" s="119" t="str">
        <f t="shared" si="190"/>
        <v/>
      </c>
      <c r="AW299" s="119" t="str">
        <f t="shared" si="190"/>
        <v/>
      </c>
      <c r="AX299" s="119" t="str">
        <f t="shared" si="190"/>
        <v/>
      </c>
      <c r="AY299" s="119" t="str">
        <f t="shared" si="190"/>
        <v/>
      </c>
      <c r="AZ299" s="119" t="str">
        <f t="shared" si="190"/>
        <v/>
      </c>
      <c r="BA299" s="119" t="str">
        <f t="shared" si="190"/>
        <v/>
      </c>
      <c r="BB299" s="119" t="str">
        <f t="shared" si="190"/>
        <v/>
      </c>
      <c r="BC299" s="122" t="str">
        <f t="shared" si="190"/>
        <v/>
      </c>
    </row>
    <row r="300" spans="4:55" x14ac:dyDescent="0.25">
      <c r="F300" s="10" t="s">
        <v>1034</v>
      </c>
      <c r="G300" s="119">
        <f t="shared" ref="G300:AE300" si="191">IFERROR(G298+G293, "")</f>
        <v>0</v>
      </c>
      <c r="H300" s="119">
        <f t="shared" si="191"/>
        <v>0</v>
      </c>
      <c r="I300" s="119">
        <f t="shared" si="191"/>
        <v>0</v>
      </c>
      <c r="J300" s="119">
        <f t="shared" si="191"/>
        <v>0</v>
      </c>
      <c r="K300" s="119">
        <f t="shared" si="191"/>
        <v>0</v>
      </c>
      <c r="L300" s="119">
        <f t="shared" ca="1" si="191"/>
        <v>472313.65438755928</v>
      </c>
      <c r="M300" s="119">
        <f t="shared" si="191"/>
        <v>553855.69713863719</v>
      </c>
      <c r="N300" s="119">
        <f t="shared" si="191"/>
        <v>624485.55673657521</v>
      </c>
      <c r="O300" s="119">
        <f t="shared" si="191"/>
        <v>690166.97366443952</v>
      </c>
      <c r="P300" s="119">
        <f t="shared" si="191"/>
        <v>741719.71141192748</v>
      </c>
      <c r="Q300" s="119">
        <f t="shared" si="191"/>
        <v>784992.33237747476</v>
      </c>
      <c r="R300" s="119">
        <f t="shared" si="191"/>
        <v>820881.87788025057</v>
      </c>
      <c r="S300" s="119">
        <f t="shared" si="191"/>
        <v>850107.97393287357</v>
      </c>
      <c r="T300" s="119">
        <f t="shared" si="191"/>
        <v>873785.56890903029</v>
      </c>
      <c r="U300" s="119">
        <f t="shared" si="191"/>
        <v>891652.53257309005</v>
      </c>
      <c r="V300" s="119">
        <f t="shared" si="191"/>
        <v>904678.46466392674</v>
      </c>
      <c r="W300" s="119">
        <f t="shared" si="191"/>
        <v>913373.51218072837</v>
      </c>
      <c r="X300" s="119">
        <f t="shared" si="191"/>
        <v>918204.79674913106</v>
      </c>
      <c r="Y300" s="119">
        <f t="shared" si="191"/>
        <v>919599.65226442518</v>
      </c>
      <c r="Z300" s="119">
        <f t="shared" si="191"/>
        <v>917948.63713186327</v>
      </c>
      <c r="AA300" s="119">
        <f t="shared" si="191"/>
        <v>913608.33581051568</v>
      </c>
      <c r="AB300" s="119">
        <f t="shared" si="191"/>
        <v>907614.65822142782</v>
      </c>
      <c r="AC300" s="119">
        <f t="shared" si="191"/>
        <v>898866.72727471532</v>
      </c>
      <c r="AD300" s="119">
        <f t="shared" si="191"/>
        <v>888319.01370810496</v>
      </c>
      <c r="AE300" s="119">
        <f t="shared" si="191"/>
        <v>1225152.8377372848</v>
      </c>
      <c r="AF300" s="119" t="str">
        <f>IFERROR(AF298+AF293, "")</f>
        <v/>
      </c>
      <c r="AG300" s="119" t="str">
        <f t="shared" ref="AG300:BC300" si="192">IFERROR(AG298+AG293, "")</f>
        <v/>
      </c>
      <c r="AH300" s="119" t="str">
        <f t="shared" si="192"/>
        <v/>
      </c>
      <c r="AI300" s="119" t="str">
        <f t="shared" si="192"/>
        <v/>
      </c>
      <c r="AJ300" s="119" t="str">
        <f t="shared" si="192"/>
        <v/>
      </c>
      <c r="AK300" s="119" t="str">
        <f t="shared" si="192"/>
        <v/>
      </c>
      <c r="AL300" s="119" t="str">
        <f t="shared" si="192"/>
        <v/>
      </c>
      <c r="AM300" s="119" t="str">
        <f t="shared" si="192"/>
        <v/>
      </c>
      <c r="AN300" s="119" t="str">
        <f t="shared" si="192"/>
        <v/>
      </c>
      <c r="AO300" s="119" t="str">
        <f t="shared" si="192"/>
        <v/>
      </c>
      <c r="AP300" s="119" t="str">
        <f t="shared" si="192"/>
        <v/>
      </c>
      <c r="AQ300" s="119" t="str">
        <f t="shared" si="192"/>
        <v/>
      </c>
      <c r="AR300" s="119" t="str">
        <f t="shared" si="192"/>
        <v/>
      </c>
      <c r="AS300" s="119" t="str">
        <f t="shared" si="192"/>
        <v/>
      </c>
      <c r="AT300" s="119" t="str">
        <f t="shared" si="192"/>
        <v/>
      </c>
      <c r="AU300" s="119" t="str">
        <f t="shared" si="192"/>
        <v/>
      </c>
      <c r="AV300" s="119" t="str">
        <f t="shared" si="192"/>
        <v/>
      </c>
      <c r="AW300" s="119" t="str">
        <f t="shared" si="192"/>
        <v/>
      </c>
      <c r="AX300" s="119" t="str">
        <f t="shared" si="192"/>
        <v/>
      </c>
      <c r="AY300" s="119" t="str">
        <f t="shared" si="192"/>
        <v/>
      </c>
      <c r="AZ300" s="119" t="str">
        <f t="shared" si="192"/>
        <v/>
      </c>
      <c r="BA300" s="119" t="str">
        <f t="shared" si="192"/>
        <v/>
      </c>
      <c r="BB300" s="119" t="str">
        <f t="shared" si="192"/>
        <v/>
      </c>
      <c r="BC300" s="119" t="str">
        <f t="shared" si="192"/>
        <v/>
      </c>
    </row>
    <row r="301" spans="4:55" x14ac:dyDescent="0.25">
      <c r="F301" s="10" t="s">
        <v>575</v>
      </c>
      <c r="G301" s="119">
        <f>IF(ISERROR(G300-G299),"",(G300-G299))</f>
        <v>0</v>
      </c>
      <c r="H301" s="119">
        <f t="shared" ref="H301:I301" si="193">IF(ISERROR(H300-H299),"",(H300-H299))</f>
        <v>-144523.36448598132</v>
      </c>
      <c r="I301" s="119">
        <f t="shared" si="193"/>
        <v>-311106.64686872211</v>
      </c>
      <c r="J301" s="119">
        <f>IF(ISERROR(J300-J299),"",(J300-J299))</f>
        <v>-1566956.4252030335</v>
      </c>
      <c r="K301" s="119">
        <f t="shared" ref="K301" si="194">IF(ISERROR(K300-K299),"",(K300-K299))</f>
        <v>-2196668.2672462515</v>
      </c>
      <c r="L301" s="119">
        <f t="shared" ref="L301" ca="1" si="195">IF(ISERROR(L300-L299),"",(L300-L299))</f>
        <v>472313.65438755928</v>
      </c>
      <c r="M301" s="119">
        <f>IF(ISERROR(M300-M299),"",(M300-M299))</f>
        <v>553855.69713863719</v>
      </c>
      <c r="N301" s="119">
        <f t="shared" ref="N301" si="196">IF(ISERROR(N300-N299),"",(N300-N299))</f>
        <v>624485.55673657521</v>
      </c>
      <c r="O301" s="119">
        <f t="shared" ref="O301:P301" si="197">IF(ISERROR(O300-O299),"",(O300-O299))</f>
        <v>690166.97366443952</v>
      </c>
      <c r="P301" s="119">
        <f t="shared" si="197"/>
        <v>741719.71141192748</v>
      </c>
      <c r="Q301" s="119">
        <f t="shared" ref="Q301" si="198">IF(ISERROR(Q300-Q299),"",(Q300-Q299))</f>
        <v>784992.33237747476</v>
      </c>
      <c r="R301" s="119">
        <f t="shared" ref="R301:S301" si="199">IF(ISERROR(R300-R299),"",(R300-R299))</f>
        <v>820881.87788025057</v>
      </c>
      <c r="S301" s="119">
        <f t="shared" si="199"/>
        <v>850107.97393287357</v>
      </c>
      <c r="T301" s="119">
        <f t="shared" ref="T301" si="200">IF(ISERROR(T300-T299),"",(T300-T299))</f>
        <v>873785.56890903029</v>
      </c>
      <c r="U301" s="119">
        <f t="shared" ref="U301:V301" si="201">IF(ISERROR(U300-U299),"",(U300-U299))</f>
        <v>891652.53257309005</v>
      </c>
      <c r="V301" s="119">
        <f t="shared" si="201"/>
        <v>904678.46466392674</v>
      </c>
      <c r="W301" s="119">
        <f t="shared" ref="W301" si="202">IF(ISERROR(W300-W299),"",(W300-W299))</f>
        <v>913373.51218072837</v>
      </c>
      <c r="X301" s="119">
        <f t="shared" ref="X301:Y301" si="203">IF(ISERROR(X300-X299),"",(X300-X299))</f>
        <v>918204.79674913106</v>
      </c>
      <c r="Y301" s="119">
        <f t="shared" si="203"/>
        <v>919599.65226442518</v>
      </c>
      <c r="Z301" s="119">
        <f t="shared" ref="Z301" si="204">IF(ISERROR(Z300-Z299),"",(Z300-Z299))</f>
        <v>917948.63713186327</v>
      </c>
      <c r="AA301" s="119">
        <f t="shared" ref="AA301:AB301" si="205">IF(ISERROR(AA300-AA299),"",(AA300-AA299))</f>
        <v>913608.33581051568</v>
      </c>
      <c r="AB301" s="119">
        <f t="shared" si="205"/>
        <v>907614.65822142782</v>
      </c>
      <c r="AC301" s="119">
        <f t="shared" ref="AC301" si="206">IF(ISERROR(AC300-AC299),"",(AC300-AC299))</f>
        <v>898866.72727471532</v>
      </c>
      <c r="AD301" s="119">
        <f t="shared" ref="AD301:AE301" si="207">IF(ISERROR(AD300-AD299),"",(AD300-AD299))</f>
        <v>888319.01370810496</v>
      </c>
      <c r="AE301" s="119">
        <f t="shared" si="207"/>
        <v>1225152.8377372848</v>
      </c>
      <c r="AF301" s="119" t="str">
        <f t="shared" ref="AF301" si="208">IF(ISERROR(AF300-AF299),"",(AF300-AF299))</f>
        <v/>
      </c>
      <c r="AG301" s="119" t="str">
        <f t="shared" ref="AG301:AH301" si="209">IF(ISERROR(AG300-AG299),"",(AG300-AG299))</f>
        <v/>
      </c>
      <c r="AH301" s="119" t="str">
        <f t="shared" si="209"/>
        <v/>
      </c>
      <c r="AI301" s="119" t="str">
        <f t="shared" ref="AI301:BC301" si="210">IF(ISERROR(AI298-AI299),"",(AI298-AI299))</f>
        <v/>
      </c>
      <c r="AJ301" s="119" t="str">
        <f t="shared" si="210"/>
        <v/>
      </c>
      <c r="AK301" s="119" t="str">
        <f t="shared" si="210"/>
        <v/>
      </c>
      <c r="AL301" s="119" t="str">
        <f t="shared" si="210"/>
        <v/>
      </c>
      <c r="AM301" s="119" t="str">
        <f t="shared" si="210"/>
        <v/>
      </c>
      <c r="AN301" s="119" t="str">
        <f t="shared" si="210"/>
        <v/>
      </c>
      <c r="AO301" s="119" t="str">
        <f t="shared" si="210"/>
        <v/>
      </c>
      <c r="AP301" s="119" t="str">
        <f t="shared" si="210"/>
        <v/>
      </c>
      <c r="AQ301" s="119" t="str">
        <f t="shared" si="210"/>
        <v/>
      </c>
      <c r="AR301" s="119" t="str">
        <f t="shared" si="210"/>
        <v/>
      </c>
      <c r="AS301" s="119" t="str">
        <f t="shared" si="210"/>
        <v/>
      </c>
      <c r="AT301" s="119" t="str">
        <f t="shared" si="210"/>
        <v/>
      </c>
      <c r="AU301" s="119" t="str">
        <f t="shared" si="210"/>
        <v/>
      </c>
      <c r="AV301" s="119" t="str">
        <f t="shared" si="210"/>
        <v/>
      </c>
      <c r="AW301" s="119" t="str">
        <f t="shared" si="210"/>
        <v/>
      </c>
      <c r="AX301" s="119" t="str">
        <f t="shared" si="210"/>
        <v/>
      </c>
      <c r="AY301" s="119" t="str">
        <f t="shared" si="210"/>
        <v/>
      </c>
      <c r="AZ301" s="119" t="str">
        <f t="shared" si="210"/>
        <v/>
      </c>
      <c r="BA301" s="119" t="str">
        <f t="shared" si="210"/>
        <v/>
      </c>
      <c r="BB301" s="119" t="str">
        <f t="shared" si="210"/>
        <v/>
      </c>
      <c r="BC301" s="122" t="str">
        <f t="shared" si="210"/>
        <v/>
      </c>
    </row>
    <row r="302" spans="4:55" x14ac:dyDescent="0.25">
      <c r="F302" s="16" t="s">
        <v>576</v>
      </c>
      <c r="G302" s="120">
        <f>IF(G290&gt;20,"",SUM($G301:G301))</f>
        <v>0</v>
      </c>
      <c r="H302" s="120">
        <f>IF(H290&gt;20,"",SUM($G301:H301))</f>
        <v>-144523.36448598132</v>
      </c>
      <c r="I302" s="120">
        <f>IF(I290&gt;20,"",SUM($G301:I301))</f>
        <v>-455630.01135470346</v>
      </c>
      <c r="J302" s="120">
        <f>IF(J290&gt;20,"",SUM($G301:J301))</f>
        <v>-2022586.4365577369</v>
      </c>
      <c r="K302" s="120">
        <f>IF(K290&gt;20,"",SUM($G301:K301))</f>
        <v>-4219254.7038039882</v>
      </c>
      <c r="L302" s="120">
        <f ca="1">IF(L290&gt;20,"",SUM($G301:L301))</f>
        <v>-3746941.0494164289</v>
      </c>
      <c r="M302" s="120">
        <f ca="1">IF(M290&gt;20,"",SUM($G301:M301))</f>
        <v>-3193085.3522777916</v>
      </c>
      <c r="N302" s="120">
        <f ca="1">IF(N290&gt;20,"",SUM($G301:N301))</f>
        <v>-2568599.7955412166</v>
      </c>
      <c r="O302" s="120">
        <f ca="1">IF(O290&gt;20,"",SUM($G301:O301))</f>
        <v>-1878432.8218767771</v>
      </c>
      <c r="P302" s="120">
        <f ca="1">IF(P290&gt;20,"",SUM($G301:P301))</f>
        <v>-1136713.1104648495</v>
      </c>
      <c r="Q302" s="120">
        <f ca="1">IF(Q290&gt;20,"",SUM($G301:Q301))</f>
        <v>-351720.77808737475</v>
      </c>
      <c r="R302" s="120">
        <f ca="1">IF(R290&gt;20,"",SUM($G301:R301))</f>
        <v>469161.09979287582</v>
      </c>
      <c r="S302" s="120">
        <f ca="1">IF(S290&gt;20,"",SUM($G301:S301))</f>
        <v>1319269.0737257493</v>
      </c>
      <c r="T302" s="120">
        <f ca="1">IF(T290&gt;20,"",SUM($G301:T301))</f>
        <v>2193054.6426347797</v>
      </c>
      <c r="U302" s="120">
        <f ca="1">IF(U290&gt;20,"",SUM($G301:U301))</f>
        <v>3084707.1752078696</v>
      </c>
      <c r="V302" s="120">
        <f ca="1">IF(V290&gt;20,"",SUM($G301:V301))</f>
        <v>3989385.6398717966</v>
      </c>
      <c r="W302" s="120">
        <f ca="1">IF(W290&gt;20,"",SUM($G301:W301))</f>
        <v>4902759.1520525254</v>
      </c>
      <c r="X302" s="120">
        <f ca="1">IF(X290&gt;20,"",SUM($G301:X301))</f>
        <v>5820963.9488016563</v>
      </c>
      <c r="Y302" s="120">
        <f ca="1">IF(Y290&gt;20,"",SUM($G301:Y301))</f>
        <v>6740563.6010660818</v>
      </c>
      <c r="Z302" s="120">
        <f ca="1">IF(Z290&gt;20,"",SUM($G301:Z301))</f>
        <v>7658512.2381979451</v>
      </c>
      <c r="AA302" s="120">
        <f ca="1">IF(AA290&gt;20,"",SUM($G301:AA301))</f>
        <v>8572120.5740084611</v>
      </c>
      <c r="AB302" s="120">
        <f ca="1">IF(AB290&gt;20,"",SUM($G301:AB301))</f>
        <v>9479735.2322298884</v>
      </c>
      <c r="AC302" s="120">
        <f ca="1">IF(AC290&gt;20,"",SUM($G301:AC301))</f>
        <v>10378601.959504604</v>
      </c>
      <c r="AD302" s="120">
        <f ca="1">IF(AD290&gt;20,"",SUM($G301:AD301))</f>
        <v>11266920.97321271</v>
      </c>
      <c r="AE302" s="120">
        <f ca="1">IF(AE290&gt;20,"",SUM($G301:AE301))</f>
        <v>12492073.810949994</v>
      </c>
      <c r="AF302" s="120" t="str">
        <f>IF(AF290&gt;20,"",SUM($G301:AF301))</f>
        <v/>
      </c>
      <c r="AG302" s="120" t="str">
        <f>IF(AG290&gt;20,"",SUM($G301:AG301))</f>
        <v/>
      </c>
      <c r="AH302" s="120" t="str">
        <f>IF(AH290&gt;20,"",SUM($G301:AH301))</f>
        <v/>
      </c>
      <c r="AI302" s="120" t="str">
        <f>IF(AI290&gt;20,"",SUM($G301:AI301))</f>
        <v/>
      </c>
      <c r="AJ302" s="120" t="str">
        <f>IF(AJ290&gt;20,"",SUM($G301:AJ301))</f>
        <v/>
      </c>
      <c r="AK302" s="120" t="str">
        <f>IF(AK290&gt;20,"",SUM($G301:AK301))</f>
        <v/>
      </c>
      <c r="AL302" s="120" t="str">
        <f>IF(AL290&gt;20,"",SUM($G301:AL301))</f>
        <v/>
      </c>
      <c r="AM302" s="120" t="str">
        <f>IF(AM290&gt;20,"",SUM($G301:AM301))</f>
        <v/>
      </c>
      <c r="AN302" s="120" t="str">
        <f>IF(AN290&gt;20,"",SUM($G301:AN301))</f>
        <v/>
      </c>
      <c r="AO302" s="120" t="str">
        <f>IF(AO290&gt;20,"",SUM($G301:AO301))</f>
        <v/>
      </c>
      <c r="AP302" s="120" t="str">
        <f>IF(AP290&gt;20,"",SUM($G301:AP301))</f>
        <v/>
      </c>
      <c r="AQ302" s="120" t="str">
        <f>IF(AQ290&gt;20,"",SUM($G301:AQ301))</f>
        <v/>
      </c>
      <c r="AR302" s="120" t="str">
        <f>IF(AR290&gt;20,"",SUM($G301:AR301))</f>
        <v/>
      </c>
      <c r="AS302" s="120" t="str">
        <f>IF(AS290&gt;20,"",SUM($G301:AS301))</f>
        <v/>
      </c>
      <c r="AT302" s="120" t="str">
        <f>IF(AT290&gt;20,"",SUM($G301:AT301))</f>
        <v/>
      </c>
      <c r="AU302" s="120" t="str">
        <f>IF(AU290&gt;20,"",SUM($G301:AU301))</f>
        <v/>
      </c>
      <c r="AV302" s="120" t="str">
        <f>IF(AV290&gt;20,"",SUM($G301:AV301))</f>
        <v/>
      </c>
      <c r="AW302" s="120" t="str">
        <f>IF(AW290&gt;20,"",SUM($G301:AW301))</f>
        <v/>
      </c>
      <c r="AX302" s="120" t="str">
        <f>IF(AX290&gt;20,"",SUM($G301:AX301))</f>
        <v/>
      </c>
      <c r="AY302" s="120" t="str">
        <f>IF(AY290&gt;20,"",SUM($G301:AY301))</f>
        <v/>
      </c>
      <c r="AZ302" s="120" t="str">
        <f>IF(AZ290&gt;20,"",SUM($G301:AZ301))</f>
        <v/>
      </c>
      <c r="BA302" s="120" t="str">
        <f>IF(BA290&gt;20,"",SUM($G301:BA301))</f>
        <v/>
      </c>
      <c r="BB302" s="120" t="str">
        <f>IF(BB290&gt;20,"",SUM($G301:BB301))</f>
        <v/>
      </c>
      <c r="BC302" s="123" t="str">
        <f>IF(BC290&gt;20,"",SUM($G301:BC301))</f>
        <v/>
      </c>
    </row>
    <row r="304" spans="4:55" hidden="1" x14ac:dyDescent="0.25">
      <c r="F304" s="392" t="s">
        <v>564</v>
      </c>
      <c r="G304" s="393">
        <f>IF(ISERROR(ROUND((HLOOKUP(20,G290:BC302,7,0)),-4)),"N/A",ROUND((HLOOKUP(20,G290:BC302,7,0)),-4))</f>
        <v>-4130000</v>
      </c>
      <c r="H304" s="62"/>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row>
    <row r="305" spans="6:55" hidden="1" x14ac:dyDescent="0.25">
      <c r="F305" s="392" t="s">
        <v>565</v>
      </c>
      <c r="G305" s="394">
        <f>IF(ISERROR(IRR(G295:BC295,0.1)),"N/A",IRR(G295:BC295,0.1))</f>
        <v>-0.12003188837758749</v>
      </c>
      <c r="H305" s="302"/>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row>
    <row r="306" spans="6:55" hidden="1" x14ac:dyDescent="0.25">
      <c r="F306" s="395" t="s">
        <v>667</v>
      </c>
      <c r="G306" s="396">
        <f>IF(G305="N/A","N/A",IF(ISERROR(SUM(G293:BC293)/SUM(G294:BC294)),"N/A",SUM(G293:BC293)/SUM(G294:BC294)))</f>
        <v>0.13971825291477266</v>
      </c>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row>
    <row r="307" spans="6:55" x14ac:dyDescent="0.25">
      <c r="G307" s="89"/>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row>
    <row r="308" spans="6:55" x14ac:dyDescent="0.25">
      <c r="F308" s="83" t="s">
        <v>566</v>
      </c>
      <c r="G308" s="173">
        <f ca="1">INDEX(G302:BC302, MATCH(20, G290:BC290, 0))</f>
        <v>12492073.810949994</v>
      </c>
      <c r="H308" s="62"/>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row>
    <row r="309" spans="6:55" x14ac:dyDescent="0.25">
      <c r="F309" s="83" t="s">
        <v>567</v>
      </c>
      <c r="G309" s="172">
        <f ca="1">IF(ISERROR(IRR(G301:BC301,0.1)),"N/A",IRR(G301:BC301,0.1))</f>
        <v>0.14743721278926425</v>
      </c>
      <c r="H309" s="62"/>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row>
    <row r="310" spans="6:55" x14ac:dyDescent="0.25">
      <c r="F310" s="171" t="s">
        <v>667</v>
      </c>
      <c r="G310" s="390">
        <f ca="1">IF(G309="N/A","N/A",IF(ISERROR(SUM(G300:BC300)/SUM(G299:BC299)),"N/A",SUM(G300:BC300)/SUM(G299:BC299)))</f>
        <v>3.9607299601248083</v>
      </c>
    </row>
    <row r="311" spans="6:55" x14ac:dyDescent="0.25">
      <c r="F311" s="40"/>
    </row>
    <row r="312" spans="6:55" x14ac:dyDescent="0.25">
      <c r="F312" s="40"/>
    </row>
    <row r="313" spans="6:55" x14ac:dyDescent="0.25">
      <c r="F313" s="40"/>
      <c r="G313" s="320"/>
    </row>
    <row r="314" spans="6:55" x14ac:dyDescent="0.25">
      <c r="F314" s="40"/>
      <c r="G314" s="320"/>
    </row>
    <row r="315" spans="6:55" x14ac:dyDescent="0.25">
      <c r="F315" s="40"/>
      <c r="G315" s="320"/>
    </row>
    <row r="316" spans="6:55" x14ac:dyDescent="0.25">
      <c r="F316" s="40"/>
      <c r="G316" s="391"/>
    </row>
    <row r="317" spans="6:55" x14ac:dyDescent="0.25">
      <c r="F317" s="40"/>
      <c r="G317" s="316"/>
    </row>
    <row r="318" spans="6:55" x14ac:dyDescent="0.25">
      <c r="F318" s="40"/>
      <c r="G318" s="319"/>
    </row>
    <row r="319" spans="6:55" x14ac:dyDescent="0.25">
      <c r="F319" s="40"/>
      <c r="G319" s="300"/>
    </row>
    <row r="320" spans="6:55" x14ac:dyDescent="0.25">
      <c r="F320" s="40"/>
      <c r="G320" s="319"/>
    </row>
    <row r="321" spans="6:7" x14ac:dyDescent="0.25">
      <c r="F321" s="40"/>
      <c r="G321" s="319"/>
    </row>
    <row r="322" spans="6:7" x14ac:dyDescent="0.25">
      <c r="F322" s="40"/>
      <c r="G322" s="319"/>
    </row>
    <row r="323" spans="6:7" x14ac:dyDescent="0.25">
      <c r="F323" s="40"/>
      <c r="G323" s="319"/>
    </row>
    <row r="324" spans="6:7" x14ac:dyDescent="0.25">
      <c r="F324" s="40"/>
      <c r="G324" s="319"/>
    </row>
    <row r="325" spans="6:7" x14ac:dyDescent="0.25">
      <c r="F325" s="40"/>
    </row>
    <row r="326" spans="6:7" x14ac:dyDescent="0.25">
      <c r="F326" s="40"/>
    </row>
    <row r="327" spans="6:7" x14ac:dyDescent="0.25">
      <c r="F327" s="40"/>
    </row>
    <row r="328" spans="6:7" x14ac:dyDescent="0.25">
      <c r="F328" s="40"/>
    </row>
    <row r="329" spans="6:7" x14ac:dyDescent="0.25">
      <c r="F329" s="40"/>
    </row>
    <row r="330" spans="6:7" x14ac:dyDescent="0.25">
      <c r="F330" s="40"/>
    </row>
    <row r="331" spans="6:7" x14ac:dyDescent="0.25">
      <c r="F331" s="40"/>
    </row>
    <row r="332" spans="6:7" x14ac:dyDescent="0.25">
      <c r="F332" s="40"/>
    </row>
    <row r="333" spans="6:7" x14ac:dyDescent="0.25">
      <c r="F333" s="40"/>
    </row>
    <row r="334" spans="6:7" x14ac:dyDescent="0.25">
      <c r="F334" s="40"/>
    </row>
    <row r="335" spans="6:7" x14ac:dyDescent="0.25">
      <c r="F335" s="40"/>
    </row>
    <row r="336" spans="6:7" x14ac:dyDescent="0.25">
      <c r="F336" s="40"/>
    </row>
    <row r="337" spans="6:6" x14ac:dyDescent="0.25">
      <c r="F337" s="40"/>
    </row>
    <row r="338" spans="6:6" x14ac:dyDescent="0.25">
      <c r="F338" s="40"/>
    </row>
    <row r="339" spans="6:6" x14ac:dyDescent="0.25">
      <c r="F339" s="40"/>
    </row>
    <row r="340" spans="6:6" x14ac:dyDescent="0.25">
      <c r="F340" s="40"/>
    </row>
    <row r="341" spans="6:6" x14ac:dyDescent="0.25">
      <c r="F341" s="40"/>
    </row>
    <row r="342" spans="6:6" x14ac:dyDescent="0.25">
      <c r="F342" s="40"/>
    </row>
    <row r="343" spans="6:6" x14ac:dyDescent="0.25">
      <c r="F343" s="40"/>
    </row>
    <row r="344" spans="6:6" x14ac:dyDescent="0.25">
      <c r="F344" s="40"/>
    </row>
    <row r="345" spans="6:6" x14ac:dyDescent="0.25">
      <c r="F345" s="40"/>
    </row>
    <row r="346" spans="6:6" x14ac:dyDescent="0.25">
      <c r="F346" s="40"/>
    </row>
    <row r="347" spans="6:6" x14ac:dyDescent="0.25">
      <c r="F347" s="40"/>
    </row>
    <row r="348" spans="6:6" x14ac:dyDescent="0.25">
      <c r="F348" s="40"/>
    </row>
    <row r="349" spans="6:6" x14ac:dyDescent="0.25">
      <c r="F349" s="40"/>
    </row>
    <row r="350" spans="6:6" x14ac:dyDescent="0.25">
      <c r="F350" s="40"/>
    </row>
    <row r="351" spans="6:6" x14ac:dyDescent="0.25">
      <c r="F351" s="40"/>
    </row>
    <row r="352" spans="6:6" x14ac:dyDescent="0.25">
      <c r="F352" s="40"/>
    </row>
    <row r="353" spans="6:6" x14ac:dyDescent="0.25">
      <c r="F353" s="40"/>
    </row>
    <row r="354" spans="6:6" x14ac:dyDescent="0.25">
      <c r="F354" s="40"/>
    </row>
    <row r="355" spans="6:6" x14ac:dyDescent="0.25">
      <c r="F355" s="40"/>
    </row>
    <row r="356" spans="6:6" x14ac:dyDescent="0.25">
      <c r="F356" s="40"/>
    </row>
    <row r="357" spans="6:6" x14ac:dyDescent="0.25">
      <c r="F357" s="40"/>
    </row>
    <row r="358" spans="6:6" x14ac:dyDescent="0.25">
      <c r="F358" s="40"/>
    </row>
    <row r="359" spans="6:6" x14ac:dyDescent="0.25">
      <c r="F359" s="40"/>
    </row>
    <row r="360" spans="6:6" x14ac:dyDescent="0.25">
      <c r="F360" s="40"/>
    </row>
    <row r="361" spans="6:6" x14ac:dyDescent="0.25">
      <c r="F361" s="40"/>
    </row>
    <row r="362" spans="6:6" x14ac:dyDescent="0.25">
      <c r="F362" s="40"/>
    </row>
    <row r="363" spans="6:6" x14ac:dyDescent="0.25">
      <c r="F363" s="40"/>
    </row>
    <row r="364" spans="6:6" x14ac:dyDescent="0.25">
      <c r="F364" s="40"/>
    </row>
    <row r="365" spans="6:6" x14ac:dyDescent="0.25">
      <c r="F365" s="40"/>
    </row>
    <row r="366" spans="6:6" x14ac:dyDescent="0.25">
      <c r="F366" s="40"/>
    </row>
    <row r="367" spans="6:6" x14ac:dyDescent="0.25">
      <c r="F367" s="40"/>
    </row>
    <row r="368" spans="6:6" x14ac:dyDescent="0.25">
      <c r="F368" s="40"/>
    </row>
    <row r="369" spans="6:6" x14ac:dyDescent="0.25">
      <c r="F369" s="40"/>
    </row>
    <row r="370" spans="6:6" x14ac:dyDescent="0.25">
      <c r="F370" s="40"/>
    </row>
    <row r="371" spans="6:6" x14ac:dyDescent="0.25">
      <c r="F371" s="40"/>
    </row>
    <row r="372" spans="6:6" x14ac:dyDescent="0.25">
      <c r="F372" s="40"/>
    </row>
    <row r="373" spans="6:6" x14ac:dyDescent="0.25">
      <c r="F373" s="40"/>
    </row>
    <row r="374" spans="6:6" x14ac:dyDescent="0.25">
      <c r="F374" s="40"/>
    </row>
    <row r="375" spans="6:6" x14ac:dyDescent="0.25">
      <c r="F375" s="40"/>
    </row>
    <row r="376" spans="6:6" x14ac:dyDescent="0.25">
      <c r="F376" s="40"/>
    </row>
    <row r="377" spans="6:6" x14ac:dyDescent="0.25">
      <c r="F377" s="40"/>
    </row>
    <row r="378" spans="6:6" x14ac:dyDescent="0.25">
      <c r="F378" s="40"/>
    </row>
    <row r="379" spans="6:6" x14ac:dyDescent="0.25">
      <c r="F379" s="40"/>
    </row>
    <row r="380" spans="6:6" x14ac:dyDescent="0.25">
      <c r="F380" s="40"/>
    </row>
    <row r="381" spans="6:6" x14ac:dyDescent="0.25">
      <c r="F381" s="40"/>
    </row>
    <row r="382" spans="6:6" x14ac:dyDescent="0.25">
      <c r="F382" s="40"/>
    </row>
    <row r="383" spans="6:6" x14ac:dyDescent="0.25">
      <c r="F383" s="40"/>
    </row>
    <row r="384" spans="6:6" x14ac:dyDescent="0.25">
      <c r="F384" s="40"/>
    </row>
    <row r="385" spans="6:6" x14ac:dyDescent="0.25">
      <c r="F385" s="40"/>
    </row>
    <row r="386" spans="6:6" x14ac:dyDescent="0.25">
      <c r="F386" s="40"/>
    </row>
    <row r="387" spans="6:6" x14ac:dyDescent="0.25">
      <c r="F387" s="40"/>
    </row>
    <row r="388" spans="6:6" x14ac:dyDescent="0.25">
      <c r="F388" s="40"/>
    </row>
    <row r="389" spans="6:6" x14ac:dyDescent="0.25">
      <c r="F389" s="40"/>
    </row>
    <row r="390" spans="6:6" x14ac:dyDescent="0.25">
      <c r="F390" s="40"/>
    </row>
    <row r="391" spans="6:6" x14ac:dyDescent="0.25">
      <c r="F391" s="40"/>
    </row>
    <row r="392" spans="6:6" x14ac:dyDescent="0.25">
      <c r="F392" s="40"/>
    </row>
    <row r="393" spans="6:6" x14ac:dyDescent="0.25">
      <c r="F393" s="40"/>
    </row>
    <row r="394" spans="6:6" x14ac:dyDescent="0.25">
      <c r="F394" s="40"/>
    </row>
    <row r="395" spans="6:6" x14ac:dyDescent="0.25">
      <c r="F395" s="40"/>
    </row>
    <row r="396" spans="6:6" x14ac:dyDescent="0.25">
      <c r="F396" s="40"/>
    </row>
    <row r="397" spans="6:6" x14ac:dyDescent="0.25">
      <c r="F397" s="40"/>
    </row>
    <row r="398" spans="6:6" x14ac:dyDescent="0.25">
      <c r="F398" s="40"/>
    </row>
    <row r="399" spans="6:6" x14ac:dyDescent="0.25">
      <c r="F399" s="40"/>
    </row>
    <row r="400" spans="6:6" x14ac:dyDescent="0.25">
      <c r="F400" s="40"/>
    </row>
    <row r="401" spans="6:6" x14ac:dyDescent="0.25">
      <c r="F401" s="40"/>
    </row>
    <row r="402" spans="6:6" x14ac:dyDescent="0.25">
      <c r="F402" s="40"/>
    </row>
    <row r="403" spans="6:6" x14ac:dyDescent="0.25">
      <c r="F403" s="40"/>
    </row>
    <row r="404" spans="6:6" x14ac:dyDescent="0.25">
      <c r="F404" s="40"/>
    </row>
    <row r="405" spans="6:6" x14ac:dyDescent="0.25">
      <c r="F405" s="40"/>
    </row>
    <row r="406" spans="6:6" x14ac:dyDescent="0.25">
      <c r="F406" s="40"/>
    </row>
    <row r="407" spans="6:6" x14ac:dyDescent="0.25">
      <c r="F407" s="40"/>
    </row>
    <row r="408" spans="6:6" x14ac:dyDescent="0.25">
      <c r="F408" s="40"/>
    </row>
    <row r="409" spans="6:6" x14ac:dyDescent="0.25">
      <c r="F409" s="40"/>
    </row>
    <row r="410" spans="6:6" x14ac:dyDescent="0.25">
      <c r="F410" s="40"/>
    </row>
    <row r="411" spans="6:6" x14ac:dyDescent="0.25">
      <c r="F411" s="40"/>
    </row>
    <row r="412" spans="6:6" x14ac:dyDescent="0.25">
      <c r="F412" s="40"/>
    </row>
    <row r="413" spans="6:6" x14ac:dyDescent="0.25">
      <c r="F413" s="40"/>
    </row>
    <row r="414" spans="6:6" x14ac:dyDescent="0.25">
      <c r="F414" s="40"/>
    </row>
    <row r="415" spans="6:6" x14ac:dyDescent="0.25">
      <c r="F415" s="40"/>
    </row>
    <row r="416" spans="6:6" x14ac:dyDescent="0.25">
      <c r="F416" s="40"/>
    </row>
    <row r="417" spans="6:6" x14ac:dyDescent="0.25">
      <c r="F417" s="40"/>
    </row>
    <row r="418" spans="6:6" x14ac:dyDescent="0.25">
      <c r="F418" s="40"/>
    </row>
    <row r="419" spans="6:6" x14ac:dyDescent="0.25">
      <c r="F419" s="40"/>
    </row>
    <row r="420" spans="6:6" x14ac:dyDescent="0.25">
      <c r="F420" s="40"/>
    </row>
    <row r="421" spans="6:6" x14ac:dyDescent="0.25">
      <c r="F421" s="40"/>
    </row>
    <row r="422" spans="6:6" x14ac:dyDescent="0.25">
      <c r="F422" s="40"/>
    </row>
    <row r="423" spans="6:6" x14ac:dyDescent="0.25">
      <c r="F423" s="40"/>
    </row>
    <row r="424" spans="6:6" x14ac:dyDescent="0.25">
      <c r="F424" s="40"/>
    </row>
    <row r="425" spans="6:6" x14ac:dyDescent="0.25">
      <c r="F425" s="40"/>
    </row>
    <row r="426" spans="6:6" x14ac:dyDescent="0.25">
      <c r="F426" s="40"/>
    </row>
    <row r="427" spans="6:6" x14ac:dyDescent="0.25">
      <c r="F427" s="40"/>
    </row>
    <row r="428" spans="6:6" x14ac:dyDescent="0.25">
      <c r="F428" s="40"/>
    </row>
    <row r="429" spans="6:6" x14ac:dyDescent="0.25">
      <c r="F429" s="40"/>
    </row>
    <row r="430" spans="6:6" x14ac:dyDescent="0.25">
      <c r="F430" s="40"/>
    </row>
    <row r="431" spans="6:6" x14ac:dyDescent="0.25">
      <c r="F431" s="40"/>
    </row>
    <row r="432" spans="6:6" x14ac:dyDescent="0.25">
      <c r="F432" s="40"/>
    </row>
    <row r="433" spans="6:6" x14ac:dyDescent="0.25">
      <c r="F433" s="40"/>
    </row>
    <row r="434" spans="6:6" x14ac:dyDescent="0.25">
      <c r="F434" s="40"/>
    </row>
    <row r="435" spans="6:6" x14ac:dyDescent="0.25">
      <c r="F435" s="40"/>
    </row>
    <row r="436" spans="6:6" x14ac:dyDescent="0.25">
      <c r="F436" s="40"/>
    </row>
    <row r="437" spans="6:6" x14ac:dyDescent="0.25">
      <c r="F437" s="40"/>
    </row>
    <row r="438" spans="6:6" x14ac:dyDescent="0.25">
      <c r="F438" s="40"/>
    </row>
    <row r="439" spans="6:6" x14ac:dyDescent="0.25">
      <c r="F439" s="40"/>
    </row>
    <row r="440" spans="6:6" x14ac:dyDescent="0.25">
      <c r="F440" s="40"/>
    </row>
    <row r="441" spans="6:6" x14ac:dyDescent="0.25">
      <c r="F441" s="40"/>
    </row>
    <row r="442" spans="6:6" x14ac:dyDescent="0.25">
      <c r="F442" s="40"/>
    </row>
    <row r="443" spans="6:6" x14ac:dyDescent="0.25">
      <c r="F443" s="40"/>
    </row>
    <row r="444" spans="6:6" x14ac:dyDescent="0.25">
      <c r="F444" s="40"/>
    </row>
    <row r="445" spans="6:6" x14ac:dyDescent="0.25">
      <c r="F445" s="40"/>
    </row>
    <row r="446" spans="6:6" x14ac:dyDescent="0.25">
      <c r="F446" s="40"/>
    </row>
    <row r="447" spans="6:6" x14ac:dyDescent="0.25">
      <c r="F447" s="40"/>
    </row>
    <row r="448" spans="6:6" x14ac:dyDescent="0.25">
      <c r="F448" s="40"/>
    </row>
    <row r="449" spans="6:6" x14ac:dyDescent="0.25">
      <c r="F449" s="40"/>
    </row>
    <row r="450" spans="6:6" x14ac:dyDescent="0.25">
      <c r="F450" s="40"/>
    </row>
    <row r="451" spans="6:6" x14ac:dyDescent="0.25">
      <c r="F451" s="40"/>
    </row>
    <row r="452" spans="6:6" x14ac:dyDescent="0.25">
      <c r="F452" s="40"/>
    </row>
    <row r="453" spans="6:6" x14ac:dyDescent="0.25">
      <c r="F453" s="40"/>
    </row>
    <row r="454" spans="6:6" x14ac:dyDescent="0.25">
      <c r="F454" s="40"/>
    </row>
    <row r="455" spans="6:6" x14ac:dyDescent="0.25">
      <c r="F455" s="40"/>
    </row>
    <row r="456" spans="6:6" x14ac:dyDescent="0.25">
      <c r="F456" s="40"/>
    </row>
    <row r="457" spans="6:6" x14ac:dyDescent="0.25">
      <c r="F457" s="40"/>
    </row>
    <row r="458" spans="6:6" x14ac:dyDescent="0.25">
      <c r="F458" s="40"/>
    </row>
    <row r="459" spans="6:6" x14ac:dyDescent="0.25">
      <c r="F459" s="40"/>
    </row>
    <row r="460" spans="6:6" x14ac:dyDescent="0.25">
      <c r="F460" s="40"/>
    </row>
    <row r="461" spans="6:6" x14ac:dyDescent="0.25">
      <c r="F461" s="40"/>
    </row>
    <row r="462" spans="6:6" x14ac:dyDescent="0.25">
      <c r="F462" s="40"/>
    </row>
    <row r="463" spans="6:6" x14ac:dyDescent="0.25">
      <c r="F463" s="40"/>
    </row>
    <row r="464" spans="6:6" x14ac:dyDescent="0.25">
      <c r="F464" s="40"/>
    </row>
    <row r="465" spans="6:6" x14ac:dyDescent="0.25">
      <c r="F465" s="40"/>
    </row>
    <row r="466" spans="6:6" x14ac:dyDescent="0.25">
      <c r="F466" s="40"/>
    </row>
    <row r="467" spans="6:6" x14ac:dyDescent="0.25">
      <c r="F467" s="40"/>
    </row>
    <row r="468" spans="6:6" x14ac:dyDescent="0.25">
      <c r="F468" s="40"/>
    </row>
    <row r="469" spans="6:6" x14ac:dyDescent="0.25">
      <c r="F469" s="40"/>
    </row>
    <row r="470" spans="6:6" x14ac:dyDescent="0.25">
      <c r="F470" s="40"/>
    </row>
    <row r="471" spans="6:6" x14ac:dyDescent="0.25">
      <c r="F471" s="40"/>
    </row>
    <row r="472" spans="6:6" x14ac:dyDescent="0.25">
      <c r="F472" s="40"/>
    </row>
    <row r="473" spans="6:6" x14ac:dyDescent="0.25">
      <c r="F473" s="40"/>
    </row>
    <row r="474" spans="6:6" x14ac:dyDescent="0.25">
      <c r="F474" s="40"/>
    </row>
    <row r="475" spans="6:6" x14ac:dyDescent="0.25">
      <c r="F475" s="40"/>
    </row>
    <row r="476" spans="6:6" x14ac:dyDescent="0.25">
      <c r="F476" s="40"/>
    </row>
    <row r="477" spans="6:6" x14ac:dyDescent="0.25">
      <c r="F477" s="40"/>
    </row>
    <row r="478" spans="6:6" x14ac:dyDescent="0.25">
      <c r="F478" s="40"/>
    </row>
    <row r="479" spans="6:6" x14ac:dyDescent="0.25">
      <c r="F479" s="40"/>
    </row>
    <row r="480" spans="6:6" x14ac:dyDescent="0.25">
      <c r="F480" s="40"/>
    </row>
    <row r="481" spans="6:6" x14ac:dyDescent="0.25">
      <c r="F481" s="40"/>
    </row>
    <row r="482" spans="6:6" x14ac:dyDescent="0.25">
      <c r="F482" s="40"/>
    </row>
    <row r="483" spans="6:6" x14ac:dyDescent="0.25">
      <c r="F483" s="40"/>
    </row>
    <row r="484" spans="6:6" x14ac:dyDescent="0.25">
      <c r="F484" s="40"/>
    </row>
    <row r="485" spans="6:6" x14ac:dyDescent="0.25">
      <c r="F485" s="40"/>
    </row>
    <row r="486" spans="6:6" x14ac:dyDescent="0.25">
      <c r="F486" s="40"/>
    </row>
    <row r="487" spans="6:6" x14ac:dyDescent="0.25">
      <c r="F487" s="40"/>
    </row>
    <row r="488" spans="6:6" x14ac:dyDescent="0.25">
      <c r="F488" s="40"/>
    </row>
    <row r="489" spans="6:6" x14ac:dyDescent="0.25">
      <c r="F489" s="40"/>
    </row>
    <row r="490" spans="6:6" x14ac:dyDescent="0.25">
      <c r="F490" s="40"/>
    </row>
    <row r="491" spans="6:6" x14ac:dyDescent="0.25">
      <c r="F491" s="40"/>
    </row>
    <row r="492" spans="6:6" x14ac:dyDescent="0.25">
      <c r="F492" s="40"/>
    </row>
    <row r="493" spans="6:6" x14ac:dyDescent="0.25">
      <c r="F493" s="40"/>
    </row>
    <row r="494" spans="6:6" x14ac:dyDescent="0.25">
      <c r="F494" s="40"/>
    </row>
    <row r="495" spans="6:6" x14ac:dyDescent="0.25">
      <c r="F495" s="40"/>
    </row>
    <row r="496" spans="6:6" x14ac:dyDescent="0.25">
      <c r="F496" s="40"/>
    </row>
    <row r="497" spans="6:6" x14ac:dyDescent="0.25">
      <c r="F497" s="40"/>
    </row>
    <row r="498" spans="6:6" x14ac:dyDescent="0.25">
      <c r="F498" s="40"/>
    </row>
    <row r="499" spans="6:6" x14ac:dyDescent="0.25">
      <c r="F499" s="40"/>
    </row>
    <row r="500" spans="6:6" x14ac:dyDescent="0.25">
      <c r="F500" s="40"/>
    </row>
    <row r="501" spans="6:6" x14ac:dyDescent="0.25">
      <c r="F501" s="40"/>
    </row>
    <row r="502" spans="6:6" x14ac:dyDescent="0.25">
      <c r="F502" s="40"/>
    </row>
  </sheetData>
  <mergeCells count="1">
    <mergeCell ref="F7:N9"/>
  </mergeCells>
  <conditionalFormatting sqref="G290:BC290">
    <cfRule type="cellIs" dxfId="22" priority="11" operator="equal">
      <formula>21</formula>
    </cfRule>
  </conditionalFormatting>
  <conditionalFormatting sqref="G284:BC284">
    <cfRule type="cellIs" dxfId="21" priority="10" operator="equal">
      <formula>21</formula>
    </cfRule>
  </conditionalFormatting>
  <conditionalFormatting sqref="G266:BC266">
    <cfRule type="cellIs" dxfId="20" priority="9" operator="equal">
      <formula>21</formula>
    </cfRule>
  </conditionalFormatting>
  <conditionalFormatting sqref="G256:BC256 G251:BC251 G244:BC244">
    <cfRule type="cellIs" dxfId="19" priority="8" operator="equal">
      <formula>21</formula>
    </cfRule>
  </conditionalFormatting>
  <conditionalFormatting sqref="G237:BC237 G221:BC221 G182:BC182 G136:BC136 G90:BC90 G77:BC77">
    <cfRule type="cellIs" dxfId="18" priority="7" operator="equal">
      <formula>21</formula>
    </cfRule>
  </conditionalFormatting>
  <conditionalFormatting sqref="G59:BC59">
    <cfRule type="cellIs" dxfId="17" priority="6" operator="equal">
      <formula>21</formula>
    </cfRule>
  </conditionalFormatting>
  <conditionalFormatting sqref="G113:BC113">
    <cfRule type="cellIs" dxfId="16" priority="5" operator="equal">
      <formula>21</formula>
    </cfRule>
  </conditionalFormatting>
  <conditionalFormatting sqref="G159:BC159">
    <cfRule type="cellIs" dxfId="15" priority="4" operator="equal">
      <formula>21</formula>
    </cfRule>
  </conditionalFormatting>
  <conditionalFormatting sqref="G195:BC195">
    <cfRule type="cellIs" dxfId="14" priority="3" operator="equal">
      <formula>21</formula>
    </cfRule>
  </conditionalFormatting>
  <conditionalFormatting sqref="G208:BC208">
    <cfRule type="cellIs" dxfId="13" priority="2" operator="equal">
      <formula>21</formula>
    </cfRule>
  </conditionalFormatting>
  <conditionalFormatting sqref="G261:BC261">
    <cfRule type="cellIs" dxfId="12" priority="1" operator="equal">
      <formula>21</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7866FAEB948645BDD0810A6BAB88A9" ma:contentTypeVersion="7" ma:contentTypeDescription="Create a new document." ma:contentTypeScope="" ma:versionID="59a60eaa6f855600023c47caeceefce4">
  <xsd:schema xmlns:xsd="http://www.w3.org/2001/XMLSchema" xmlns:xs="http://www.w3.org/2001/XMLSchema" xmlns:p="http://schemas.microsoft.com/office/2006/metadata/properties" xmlns:ns1="http://schemas.microsoft.com/sharepoint/v3" xmlns:ns2="16f00c2e-ac5c-418b-9f13-a0771dbd417d" xmlns:ns3="de90d1ec-ca41-46bc-851d-f5e2a1f43608" targetNamespace="http://schemas.microsoft.com/office/2006/metadata/properties" ma:root="true" ma:fieldsID="2a17bba0dfa60513e86b874f63a4b20b" ns1:_="" ns2:_="" ns3:_="">
    <xsd:import namespace="http://schemas.microsoft.com/sharepoint/v3"/>
    <xsd:import namespace="16f00c2e-ac5c-418b-9f13-a0771dbd417d"/>
    <xsd:import namespace="de90d1ec-ca41-46bc-851d-f5e2a1f43608"/>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e90d1ec-ca41-46bc-851d-f5e2a1f43608"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enumeration value="General"/>
          <xsd:enumeration value="Crash Data and Information"/>
          <xsd:enumeration value="Plans and Studie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SortOrder xmlns="de90d1ec-ca41-46bc-851d-f5e2a1f43608">6</SortOrder>
    <URL xmlns="http://schemas.microsoft.com/sharepoint/v3">
      <Url xsi:nil="true"/>
      <Description xsi:nil="true"/>
    </URL>
    <Category xmlns="de90d1ec-ca41-46bc-851d-f5e2a1f43608">Application Information</Category>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6FA2DD2-7955-497D-82D5-3F19EEF7487D}"/>
</file>

<file path=customXml/itemProps2.xml><?xml version="1.0" encoding="utf-8"?>
<ds:datastoreItem xmlns:ds="http://schemas.openxmlformats.org/officeDocument/2006/customXml" ds:itemID="{26F8348A-9579-4F38-92EE-0BCA7E0CB878}"/>
</file>

<file path=customXml/itemProps3.xml><?xml version="1.0" encoding="utf-8"?>
<ds:datastoreItem xmlns:ds="http://schemas.openxmlformats.org/officeDocument/2006/customXml" ds:itemID="{FA186CDE-4686-4856-B33B-740E99222CF9}"/>
</file>

<file path=customXml/itemProps4.xml><?xml version="1.0" encoding="utf-8"?>
<ds:datastoreItem xmlns:ds="http://schemas.openxmlformats.org/officeDocument/2006/customXml" ds:itemID="{5F5DC15B-0F13-4776-A5A6-5F1CC4F33D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UPFRONTS</vt:lpstr>
      <vt:lpstr>ACS</vt:lpstr>
      <vt:lpstr>TAZ</vt:lpstr>
      <vt:lpstr>DEMAND</vt:lpstr>
      <vt:lpstr>CRF</vt:lpstr>
      <vt:lpstr>SAFETY_CRF</vt:lpstr>
      <vt:lpstr>SAFETY_CRF_VEH</vt:lpstr>
      <vt:lpstr>CBI - BASELINE</vt:lpstr>
      <vt:lpstr>CBI - BUILD_SCENARIO</vt:lpstr>
      <vt:lpstr>RESULT_TABLES</vt:lpstr>
      <vt:lpstr>DROPDOWN2</vt:lpstr>
      <vt:lpstr>OPTIONAL - PROPERTY DATA</vt:lpstr>
      <vt:lpstr>CBI - MULTIPLIERS</vt:lpstr>
      <vt:lpstr>OUTPUT</vt:lpstr>
      <vt:lpstr>CMList</vt:lpstr>
      <vt:lpstr>DROPDOWNS</vt:lpstr>
      <vt:lpstr>Active</vt:lpstr>
      <vt:lpstr>Alternatives</vt:lpstr>
      <vt:lpstr>Baseline</vt:lpstr>
      <vt:lpstr>COLLISIONS</vt:lpstr>
      <vt:lpstr>Control</vt:lpstr>
      <vt:lpstr>Crash</vt:lpstr>
      <vt:lpstr>Geometric</vt:lpstr>
      <vt:lpstr>Interventions</vt:lpstr>
      <vt:lpstr>Lighting</vt:lpstr>
      <vt:lpstr>Location</vt:lpstr>
      <vt:lpstr>Operation</vt:lpstr>
      <vt:lpstr>RECREATIONAL</vt:lpstr>
      <vt:lpstr>Residual</vt:lpstr>
      <vt:lpstr>Shield</vt:lpstr>
      <vt:lpstr>Signal</vt:lpstr>
      <vt:lpstr>STATE</vt:lpstr>
      <vt:lpstr>STATES</vt:lpstr>
      <vt:lpstr>YEAR</vt:lpstr>
      <vt:lpstr>YEARS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BCA_Mont</dc:title>
  <dc:creator>Kyle James</dc:creator>
  <cp:lastModifiedBy>Hulsey, Steven L</cp:lastModifiedBy>
  <cp:lastPrinted>2020-05-10T17:05:13Z</cp:lastPrinted>
  <dcterms:created xsi:type="dcterms:W3CDTF">2016-04-11T07:35:30Z</dcterms:created>
  <dcterms:modified xsi:type="dcterms:W3CDTF">2021-07-13T12:14:19Z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0x0101002C7866FAEB948645BDD0810A6BAB88A9</vt:lpwstr>
  </property>
  <property fmtid="{D5CDD505-2E9C-101B-9397-08002B2CF9AE}" pid="3" name="Order">
    <vt:r8>1300</vt:r8>
  </property>
</Properties>
</file>